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HR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Y28" i="12" l="1"/>
  <c r="X27" i="7"/>
  <c r="X24" i="12"/>
  <c r="Y17" i="7"/>
  <c r="X18" i="12"/>
  <c r="Y15" i="7"/>
  <c r="X15" i="7"/>
  <c r="Y13" i="12"/>
  <c r="X11" i="12"/>
  <c r="Y9" i="12"/>
  <c r="X7" i="12"/>
  <c r="Y31" i="12"/>
  <c r="Y27" i="8"/>
  <c r="X29" i="12"/>
  <c r="Y26" i="12"/>
  <c r="Y23" i="12"/>
  <c r="Y22" i="12"/>
  <c r="X21" i="12"/>
  <c r="Y19" i="12"/>
  <c r="X17" i="8"/>
  <c r="Y15" i="8"/>
  <c r="X15" i="8"/>
  <c r="X13" i="12"/>
  <c r="X12" i="10"/>
  <c r="Y10" i="12"/>
  <c r="X9" i="12"/>
  <c r="Y8" i="12"/>
  <c r="Y6" i="12"/>
  <c r="X6" i="10"/>
  <c r="X4" i="8"/>
  <c r="Y32" i="13"/>
  <c r="X31" i="13"/>
  <c r="Y30" i="10"/>
  <c r="Y27" i="9"/>
  <c r="X27" i="9"/>
  <c r="Y26" i="10"/>
  <c r="Y24" i="13"/>
  <c r="Y23" i="13"/>
  <c r="Y22" i="10"/>
  <c r="Y20" i="13"/>
  <c r="X20" i="10"/>
  <c r="Y19" i="10"/>
  <c r="Y17" i="9"/>
  <c r="Y15" i="9"/>
  <c r="X15" i="9"/>
  <c r="X13" i="13"/>
  <c r="Y12" i="13"/>
  <c r="Y11" i="13"/>
  <c r="X11" i="13"/>
  <c r="X9" i="13"/>
  <c r="Y8" i="13"/>
  <c r="Y7" i="13"/>
  <c r="X7" i="13"/>
  <c r="X32" i="10"/>
  <c r="X30" i="10"/>
  <c r="X29" i="10"/>
  <c r="X28" i="10"/>
  <c r="X26" i="10"/>
  <c r="X25" i="10"/>
  <c r="X24" i="10"/>
  <c r="X22" i="10"/>
  <c r="X21" i="10"/>
  <c r="Y18" i="10"/>
  <c r="X18" i="10"/>
  <c r="X16" i="10"/>
  <c r="Y14" i="10"/>
  <c r="X14" i="10"/>
  <c r="Y11" i="10"/>
  <c r="Y10" i="10"/>
  <c r="X10" i="10"/>
  <c r="X8" i="10"/>
  <c r="Y7" i="10"/>
  <c r="Y6" i="10"/>
  <c r="X5" i="10"/>
  <c r="X30" i="14"/>
  <c r="X27" i="11"/>
  <c r="Y24" i="14"/>
  <c r="Y24" i="17" s="1"/>
  <c r="Y22" i="14"/>
  <c r="Y22" i="17" s="1"/>
  <c r="X22" i="14"/>
  <c r="X22" i="17" s="1"/>
  <c r="X21" i="14"/>
  <c r="X20" i="14"/>
  <c r="Y15" i="11"/>
  <c r="X15" i="11"/>
  <c r="Y10" i="14"/>
  <c r="Y10" i="17" s="1"/>
  <c r="X10" i="14"/>
  <c r="X10" i="17" s="1"/>
  <c r="Y9" i="14"/>
  <c r="Y9" i="17" s="1"/>
  <c r="X8" i="14"/>
  <c r="Y7" i="14"/>
  <c r="Y6" i="14"/>
  <c r="X4" i="11"/>
  <c r="Y32" i="12"/>
  <c r="X32" i="12"/>
  <c r="X30" i="12"/>
  <c r="X28" i="12"/>
  <c r="X26" i="12"/>
  <c r="Y24" i="12"/>
  <c r="X22" i="12"/>
  <c r="Y20" i="12"/>
  <c r="X20" i="12"/>
  <c r="Y12" i="12"/>
  <c r="X12" i="12"/>
  <c r="X10" i="12"/>
  <c r="X8" i="12"/>
  <c r="X6" i="12"/>
  <c r="X32" i="13"/>
  <c r="Y31" i="13"/>
  <c r="Y30" i="13"/>
  <c r="X30" i="13"/>
  <c r="X29" i="13"/>
  <c r="Y26" i="13"/>
  <c r="X26" i="13"/>
  <c r="X24" i="13"/>
  <c r="Y22" i="13"/>
  <c r="X22" i="13"/>
  <c r="Y18" i="13"/>
  <c r="X18" i="13"/>
  <c r="X12" i="13"/>
  <c r="Y10" i="13"/>
  <c r="X10" i="13"/>
  <c r="X8" i="13"/>
  <c r="Y6" i="13"/>
  <c r="X6" i="13"/>
  <c r="Y32" i="14"/>
  <c r="Y32" i="17" s="1"/>
  <c r="X32" i="14"/>
  <c r="X32" i="17" s="1"/>
  <c r="Y31" i="14"/>
  <c r="Y31" i="17" s="1"/>
  <c r="X31" i="14"/>
  <c r="X31" i="17" s="1"/>
  <c r="Y30" i="14"/>
  <c r="X29" i="14"/>
  <c r="Y28" i="14"/>
  <c r="X28" i="14"/>
  <c r="Y26" i="14"/>
  <c r="Y26" i="17" s="1"/>
  <c r="X26" i="14"/>
  <c r="X26" i="17" s="1"/>
  <c r="Y25" i="14"/>
  <c r="Y25" i="17" s="1"/>
  <c r="X25" i="14"/>
  <c r="X25" i="17" s="1"/>
  <c r="X24" i="14"/>
  <c r="X24" i="17" s="1"/>
  <c r="Y23" i="14"/>
  <c r="Y23" i="17" s="1"/>
  <c r="X23" i="14"/>
  <c r="X23" i="17" s="1"/>
  <c r="Y20" i="14"/>
  <c r="Y19" i="14"/>
  <c r="X18" i="14"/>
  <c r="Y16" i="14"/>
  <c r="X16" i="14"/>
  <c r="X15" i="14" s="1"/>
  <c r="X15" i="17" s="1"/>
  <c r="Y14" i="14"/>
  <c r="Y14" i="17" s="1"/>
  <c r="X14" i="14"/>
  <c r="X14" i="17" s="1"/>
  <c r="Y13" i="14"/>
  <c r="Y13" i="17" s="1"/>
  <c r="X13" i="14"/>
  <c r="X13" i="17" s="1"/>
  <c r="Y12" i="14"/>
  <c r="Y12" i="17" s="1"/>
  <c r="X12" i="14"/>
  <c r="X12" i="17" s="1"/>
  <c r="Y11" i="14"/>
  <c r="Y11" i="17" s="1"/>
  <c r="X11" i="14"/>
  <c r="X11" i="17" s="1"/>
  <c r="X9" i="14"/>
  <c r="X9" i="17" s="1"/>
  <c r="Y8" i="14"/>
  <c r="X6" i="14"/>
  <c r="X5" i="14"/>
  <c r="X20" i="25"/>
  <c r="Y15" i="18"/>
  <c r="X15" i="18"/>
  <c r="Y4" i="18"/>
  <c r="Y3" i="18" s="1"/>
  <c r="X4" i="18"/>
  <c r="X3" i="18" s="1"/>
  <c r="X32" i="23"/>
  <c r="X30" i="23"/>
  <c r="Y26" i="23"/>
  <c r="Y22" i="23"/>
  <c r="X22" i="23"/>
  <c r="X20" i="23"/>
  <c r="X15" i="19"/>
  <c r="Y15" i="19"/>
  <c r="Y11" i="21"/>
  <c r="Y10" i="23"/>
  <c r="Y8" i="23"/>
  <c r="Y6" i="23"/>
  <c r="X5" i="23"/>
  <c r="X31" i="21"/>
  <c r="Y29" i="21"/>
  <c r="X29" i="21"/>
  <c r="X26" i="24"/>
  <c r="Y25" i="21"/>
  <c r="X22" i="24"/>
  <c r="Y21" i="21"/>
  <c r="Y17" i="20"/>
  <c r="X13" i="24"/>
  <c r="Y10" i="21"/>
  <c r="X10" i="24"/>
  <c r="X9" i="21"/>
  <c r="X7" i="21"/>
  <c r="Y6" i="24"/>
  <c r="X6" i="24"/>
  <c r="X4" i="20"/>
  <c r="Y31" i="21"/>
  <c r="Y30" i="21"/>
  <c r="X30" i="21"/>
  <c r="X25" i="21"/>
  <c r="Y23" i="21"/>
  <c r="X23" i="21"/>
  <c r="X21" i="21"/>
  <c r="Y19" i="21"/>
  <c r="X19" i="21"/>
  <c r="X13" i="21"/>
  <c r="X11" i="21"/>
  <c r="Y7" i="21"/>
  <c r="X5" i="21"/>
  <c r="X31" i="25"/>
  <c r="X31" i="28" s="1"/>
  <c r="Y29" i="25"/>
  <c r="X27" i="22"/>
  <c r="Y24" i="25"/>
  <c r="Y24" i="28" s="1"/>
  <c r="X23" i="25"/>
  <c r="X23" i="28" s="1"/>
  <c r="Y22" i="25"/>
  <c r="Y22" i="28" s="1"/>
  <c r="Y21" i="25"/>
  <c r="X21" i="25"/>
  <c r="X19" i="25"/>
  <c r="Y18" i="25"/>
  <c r="Y15" i="22"/>
  <c r="X15" i="22"/>
  <c r="Y10" i="25"/>
  <c r="Y10" i="28" s="1"/>
  <c r="X10" i="25"/>
  <c r="X10" i="28" s="1"/>
  <c r="Y9" i="25"/>
  <c r="Y9" i="28" s="1"/>
  <c r="X7" i="25"/>
  <c r="Y6" i="25"/>
  <c r="X4" i="22"/>
  <c r="Y32" i="23"/>
  <c r="Y31" i="23"/>
  <c r="X31" i="23"/>
  <c r="Y29" i="23"/>
  <c r="X29" i="23"/>
  <c r="Y28" i="23"/>
  <c r="Y25" i="23"/>
  <c r="X25" i="23"/>
  <c r="Y24" i="23"/>
  <c r="Y23" i="23"/>
  <c r="X23" i="23"/>
  <c r="Y21" i="23"/>
  <c r="X21" i="23"/>
  <c r="Y20" i="23"/>
  <c r="Y19" i="23"/>
  <c r="X19" i="23"/>
  <c r="Y13" i="23"/>
  <c r="X13" i="23"/>
  <c r="Y12" i="23"/>
  <c r="X11" i="23"/>
  <c r="Y9" i="23"/>
  <c r="X9" i="23"/>
  <c r="Y7" i="23"/>
  <c r="X7" i="23"/>
  <c r="Y5" i="23"/>
  <c r="Y31" i="24"/>
  <c r="X31" i="24"/>
  <c r="Y30" i="24"/>
  <c r="X29" i="24"/>
  <c r="Y26" i="24"/>
  <c r="Y25" i="24"/>
  <c r="X25" i="24"/>
  <c r="Y23" i="24"/>
  <c r="X23" i="24"/>
  <c r="Y22" i="24"/>
  <c r="X21" i="24"/>
  <c r="Y19" i="24"/>
  <c r="X19" i="24"/>
  <c r="Y13" i="24"/>
  <c r="Y11" i="24"/>
  <c r="X11" i="24"/>
  <c r="Y9" i="24"/>
  <c r="X9" i="24"/>
  <c r="Y7" i="24"/>
  <c r="X7" i="24"/>
  <c r="Y5" i="24"/>
  <c r="X5" i="24"/>
  <c r="Y32" i="25"/>
  <c r="Y32" i="28" s="1"/>
  <c r="X32" i="25"/>
  <c r="X32" i="28" s="1"/>
  <c r="Y31" i="25"/>
  <c r="Y31" i="28" s="1"/>
  <c r="Y30" i="25"/>
  <c r="X30" i="25"/>
  <c r="X29" i="25"/>
  <c r="Y28" i="25"/>
  <c r="Y26" i="25"/>
  <c r="Y26" i="28" s="1"/>
  <c r="X26" i="25"/>
  <c r="X26" i="28" s="1"/>
  <c r="Y25" i="25"/>
  <c r="Y25" i="28" s="1"/>
  <c r="X25" i="25"/>
  <c r="X25" i="28" s="1"/>
  <c r="X24" i="25"/>
  <c r="X24" i="28" s="1"/>
  <c r="Y23" i="25"/>
  <c r="Y23" i="28" s="1"/>
  <c r="X22" i="25"/>
  <c r="X22" i="28" s="1"/>
  <c r="Y20" i="25"/>
  <c r="Y19" i="25"/>
  <c r="X18" i="25"/>
  <c r="Y16" i="25"/>
  <c r="Y15" i="25" s="1"/>
  <c r="Y15" i="28" s="1"/>
  <c r="X16" i="25"/>
  <c r="X15" i="25" s="1"/>
  <c r="X15" i="28" s="1"/>
  <c r="Y14" i="25"/>
  <c r="Y14" i="28" s="1"/>
  <c r="X14" i="25"/>
  <c r="X14" i="28" s="1"/>
  <c r="Y13" i="25"/>
  <c r="Y13" i="28" s="1"/>
  <c r="X13" i="25"/>
  <c r="X13" i="28" s="1"/>
  <c r="Y12" i="25"/>
  <c r="Y12" i="28" s="1"/>
  <c r="X12" i="25"/>
  <c r="X12" i="28" s="1"/>
  <c r="Y11" i="25"/>
  <c r="Y11" i="28" s="1"/>
  <c r="X11" i="25"/>
  <c r="X11" i="28" s="1"/>
  <c r="X9" i="25"/>
  <c r="X9" i="28" s="1"/>
  <c r="Y8" i="25"/>
  <c r="Y7" i="25"/>
  <c r="X6" i="25"/>
  <c r="Y23" i="29"/>
  <c r="Y10" i="29" s="1"/>
  <c r="X23" i="29"/>
  <c r="Y19" i="29"/>
  <c r="X19" i="29"/>
  <c r="X6" i="29" s="1"/>
  <c r="Y18" i="29"/>
  <c r="Y5" i="29" s="1"/>
  <c r="X18" i="29"/>
  <c r="Y27" i="29"/>
  <c r="X27" i="29"/>
  <c r="Y26" i="29"/>
  <c r="X26" i="29"/>
  <c r="X13" i="29" s="1"/>
  <c r="X24" i="29"/>
  <c r="X11" i="29" s="1"/>
  <c r="Y21" i="29"/>
  <c r="Y8" i="29" s="1"/>
  <c r="X21" i="29"/>
  <c r="X8" i="29" s="1"/>
  <c r="X20" i="29"/>
  <c r="X7" i="29" s="1"/>
  <c r="Y14" i="29"/>
  <c r="Y5" i="30"/>
  <c r="Y3" i="30" s="1"/>
  <c r="X5" i="30"/>
  <c r="X3" i="30" s="1"/>
  <c r="Y5" i="31"/>
  <c r="Y3" i="31" s="1"/>
  <c r="X5" i="32"/>
  <c r="X3" i="32" s="1"/>
  <c r="Y5" i="33"/>
  <c r="Y3" i="33" s="1"/>
  <c r="X5" i="33"/>
  <c r="X3" i="33" s="1"/>
  <c r="Y5" i="34"/>
  <c r="Y3" i="34" s="1"/>
  <c r="X5" i="34"/>
  <c r="X3" i="34" s="1"/>
  <c r="Y5" i="35"/>
  <c r="Y3" i="35" s="1"/>
  <c r="Y5" i="36"/>
  <c r="Y3" i="36" s="1"/>
  <c r="X5" i="37"/>
  <c r="X167" i="42"/>
  <c r="X149" i="42"/>
  <c r="X131" i="42"/>
  <c r="Y116" i="42"/>
  <c r="Y96" i="42"/>
  <c r="Y88" i="42"/>
  <c r="X74" i="42"/>
  <c r="Y69" i="42"/>
  <c r="X55" i="42"/>
  <c r="Y50" i="42"/>
  <c r="X36" i="42"/>
  <c r="Y12" i="42"/>
  <c r="Y171" i="42"/>
  <c r="Y170" i="42"/>
  <c r="X170" i="42"/>
  <c r="Y169" i="42"/>
  <c r="X169" i="42"/>
  <c r="Y168" i="42"/>
  <c r="X168" i="42"/>
  <c r="Y153" i="42"/>
  <c r="Y152" i="42"/>
  <c r="X152" i="42"/>
  <c r="Y151" i="42"/>
  <c r="X151" i="42"/>
  <c r="Y150" i="42"/>
  <c r="X150" i="42"/>
  <c r="Y135" i="42"/>
  <c r="Y134" i="42"/>
  <c r="X134" i="42"/>
  <c r="Y133" i="42"/>
  <c r="X133" i="42"/>
  <c r="Y132" i="42"/>
  <c r="X132" i="42"/>
  <c r="Y117" i="42"/>
  <c r="Y115" i="42"/>
  <c r="X115" i="42"/>
  <c r="Y114" i="42"/>
  <c r="X114" i="42"/>
  <c r="Y113" i="42"/>
  <c r="X113" i="42"/>
  <c r="X112" i="42"/>
  <c r="Y97" i="42"/>
  <c r="X96" i="42"/>
  <c r="Y95" i="42"/>
  <c r="X95" i="42"/>
  <c r="Y94" i="42"/>
  <c r="X94" i="42"/>
  <c r="X93" i="42"/>
  <c r="Y92" i="42"/>
  <c r="Y91" i="42"/>
  <c r="X91" i="42"/>
  <c r="Y90" i="42"/>
  <c r="X90" i="42"/>
  <c r="Y89" i="42"/>
  <c r="X88" i="42"/>
  <c r="Y72" i="42"/>
  <c r="X72" i="42"/>
  <c r="Y71" i="42"/>
  <c r="X71" i="42"/>
  <c r="Y70" i="42"/>
  <c r="X69" i="42"/>
  <c r="Y53" i="42"/>
  <c r="X53" i="42"/>
  <c r="Y52" i="42"/>
  <c r="X52" i="42"/>
  <c r="Y51" i="42"/>
  <c r="X50" i="42"/>
  <c r="Y34" i="42"/>
  <c r="X34" i="42"/>
  <c r="Y33" i="42"/>
  <c r="X33" i="42"/>
  <c r="Y32" i="42"/>
  <c r="X32" i="42"/>
  <c r="Y31" i="42"/>
  <c r="X31" i="42"/>
  <c r="Y15" i="42"/>
  <c r="Y14" i="42"/>
  <c r="X14" i="42"/>
  <c r="Y13" i="42"/>
  <c r="X13" i="42"/>
  <c r="X12" i="42"/>
  <c r="X11" i="42"/>
  <c r="X164" i="44"/>
  <c r="Y164" i="44"/>
  <c r="X162" i="44"/>
  <c r="X146" i="44"/>
  <c r="Y146" i="44"/>
  <c r="Y144" i="44"/>
  <c r="Y128" i="44"/>
  <c r="X128" i="44"/>
  <c r="Y125" i="44"/>
  <c r="X125" i="44"/>
  <c r="X109" i="44"/>
  <c r="Y109" i="44"/>
  <c r="X106" i="44"/>
  <c r="Y85" i="44"/>
  <c r="X85" i="44"/>
  <c r="X82" i="44"/>
  <c r="Y66" i="44"/>
  <c r="X66" i="44"/>
  <c r="Y63" i="44"/>
  <c r="Y47" i="44"/>
  <c r="X47" i="44"/>
  <c r="X44" i="44"/>
  <c r="Y28" i="44"/>
  <c r="X28" i="44"/>
  <c r="Y25" i="44"/>
  <c r="Y7" i="44"/>
  <c r="X7" i="44"/>
  <c r="Y4" i="44"/>
  <c r="X177" i="46"/>
  <c r="Y174" i="46"/>
  <c r="X173" i="46"/>
  <c r="Y170" i="46"/>
  <c r="X169" i="46"/>
  <c r="Y166" i="46"/>
  <c r="Y164" i="45"/>
  <c r="X162" i="45"/>
  <c r="X162" i="46" s="1"/>
  <c r="Y162" i="45"/>
  <c r="Y157" i="46"/>
  <c r="X156" i="46"/>
  <c r="Y153" i="46"/>
  <c r="X152" i="46"/>
  <c r="Y149" i="46"/>
  <c r="X148" i="46"/>
  <c r="Y146" i="45"/>
  <c r="Y146" i="46" s="1"/>
  <c r="X146" i="45"/>
  <c r="X144" i="45"/>
  <c r="Y140" i="46"/>
  <c r="X139" i="46"/>
  <c r="Y136" i="46"/>
  <c r="X135" i="46"/>
  <c r="Y132" i="46"/>
  <c r="X131" i="46"/>
  <c r="Y128" i="45"/>
  <c r="X128" i="45"/>
  <c r="Y125" i="45"/>
  <c r="X122" i="46"/>
  <c r="X118" i="46"/>
  <c r="Y109" i="45"/>
  <c r="Y109" i="46" s="1"/>
  <c r="X109" i="45"/>
  <c r="X106" i="45"/>
  <c r="Y106" i="45"/>
  <c r="Y85" i="45"/>
  <c r="X85" i="45"/>
  <c r="Y82" i="45"/>
  <c r="X82" i="45"/>
  <c r="Y77" i="46"/>
  <c r="Y73" i="46"/>
  <c r="Y69" i="46"/>
  <c r="X66" i="45"/>
  <c r="Y66" i="45"/>
  <c r="Y60" i="46"/>
  <c r="Y56" i="46"/>
  <c r="Y52" i="46"/>
  <c r="Y47" i="45"/>
  <c r="X47" i="45"/>
  <c r="Y44" i="45"/>
  <c r="X44" i="45"/>
  <c r="Y39" i="46"/>
  <c r="Y35" i="46"/>
  <c r="Y31" i="46"/>
  <c r="Y28" i="45"/>
  <c r="X28" i="45"/>
  <c r="Y27" i="46"/>
  <c r="X25" i="45"/>
  <c r="X21" i="46"/>
  <c r="X17" i="46"/>
  <c r="X13" i="46"/>
  <c r="X9" i="46"/>
  <c r="Y7" i="45"/>
  <c r="X7" i="45"/>
  <c r="Y177" i="46"/>
  <c r="Y176" i="46"/>
  <c r="X176" i="46"/>
  <c r="X175" i="46"/>
  <c r="Y173" i="46"/>
  <c r="Y172" i="46"/>
  <c r="X172" i="46"/>
  <c r="X171" i="46"/>
  <c r="Y169" i="46"/>
  <c r="Y168" i="46"/>
  <c r="X168" i="46"/>
  <c r="X167" i="46"/>
  <c r="Y165" i="46"/>
  <c r="X163" i="46"/>
  <c r="Y159" i="46"/>
  <c r="X159" i="46"/>
  <c r="X158" i="46"/>
  <c r="Y156" i="46"/>
  <c r="Y155" i="46"/>
  <c r="X155" i="46"/>
  <c r="X154" i="46"/>
  <c r="Y152" i="46"/>
  <c r="Y151" i="46"/>
  <c r="X151" i="46"/>
  <c r="X150" i="46"/>
  <c r="Y148" i="46"/>
  <c r="Y147" i="46"/>
  <c r="X147" i="46"/>
  <c r="X141" i="46"/>
  <c r="X140" i="46"/>
  <c r="Y139" i="46"/>
  <c r="Y138" i="46"/>
  <c r="X138" i="46"/>
  <c r="X137" i="46"/>
  <c r="Y135" i="46"/>
  <c r="Y134" i="46"/>
  <c r="X134" i="46"/>
  <c r="X133" i="46"/>
  <c r="X132" i="46"/>
  <c r="Y131" i="46"/>
  <c r="Y130" i="46"/>
  <c r="X130" i="46"/>
  <c r="Y129" i="46"/>
  <c r="X129" i="46"/>
  <c r="Y127" i="46"/>
  <c r="Y126" i="46"/>
  <c r="X126" i="46"/>
  <c r="Y122" i="46"/>
  <c r="Y121" i="46"/>
  <c r="X121" i="46"/>
  <c r="X120" i="46"/>
  <c r="Y119" i="46"/>
  <c r="X119" i="46"/>
  <c r="Y118" i="46"/>
  <c r="Y117" i="46"/>
  <c r="X117" i="46"/>
  <c r="Y116" i="46"/>
  <c r="X116" i="46"/>
  <c r="Y115" i="46"/>
  <c r="Y114" i="46"/>
  <c r="X114" i="46"/>
  <c r="Y113" i="46"/>
  <c r="X113" i="46"/>
  <c r="Y112" i="46"/>
  <c r="X112" i="46"/>
  <c r="Y111" i="46"/>
  <c r="Y110" i="46"/>
  <c r="X110" i="46"/>
  <c r="Y108" i="46"/>
  <c r="X108" i="46"/>
  <c r="Y107" i="46"/>
  <c r="Y103" i="46"/>
  <c r="X103" i="46"/>
  <c r="Y102" i="46"/>
  <c r="X102" i="46"/>
  <c r="Y101" i="46"/>
  <c r="X101" i="46"/>
  <c r="Y100" i="46"/>
  <c r="X100" i="46"/>
  <c r="Y99" i="46"/>
  <c r="X99" i="46"/>
  <c r="Y98" i="46"/>
  <c r="X98" i="46"/>
  <c r="Y97" i="46"/>
  <c r="X97" i="46"/>
  <c r="Y96" i="46"/>
  <c r="X96" i="46"/>
  <c r="Y95" i="46"/>
  <c r="X95" i="46"/>
  <c r="Y94" i="46"/>
  <c r="X94" i="46"/>
  <c r="Y93" i="46"/>
  <c r="X93" i="46"/>
  <c r="Y92" i="46"/>
  <c r="X92" i="46"/>
  <c r="Y91" i="46"/>
  <c r="X91" i="46"/>
  <c r="Y90" i="46"/>
  <c r="X90" i="46"/>
  <c r="Y89" i="46"/>
  <c r="X89" i="46"/>
  <c r="Y88" i="46"/>
  <c r="X88" i="46"/>
  <c r="Y87" i="46"/>
  <c r="X87" i="46"/>
  <c r="Y86" i="46"/>
  <c r="X86" i="46"/>
  <c r="Y84" i="46"/>
  <c r="X84" i="46"/>
  <c r="X83" i="46"/>
  <c r="Y79" i="46"/>
  <c r="X79" i="46"/>
  <c r="Y78" i="46"/>
  <c r="X78" i="46"/>
  <c r="Y76" i="46"/>
  <c r="X76" i="46"/>
  <c r="Y75" i="46"/>
  <c r="X75" i="46"/>
  <c r="Y74" i="46"/>
  <c r="X74" i="46"/>
  <c r="Y72" i="46"/>
  <c r="X72" i="46"/>
  <c r="Y71" i="46"/>
  <c r="X71" i="46"/>
  <c r="Y70" i="46"/>
  <c r="X70" i="46"/>
  <c r="Y68" i="46"/>
  <c r="X68" i="46"/>
  <c r="Y67" i="46"/>
  <c r="X67" i="46"/>
  <c r="X65" i="46"/>
  <c r="Y64" i="46"/>
  <c r="X64" i="46"/>
  <c r="X60" i="46"/>
  <c r="Y59" i="46"/>
  <c r="X59" i="46"/>
  <c r="Y58" i="46"/>
  <c r="X58" i="46"/>
  <c r="Y57" i="46"/>
  <c r="X57" i="46"/>
  <c r="X56" i="46"/>
  <c r="Y55" i="46"/>
  <c r="X55" i="46"/>
  <c r="Y54" i="46"/>
  <c r="X54" i="46"/>
  <c r="Y53" i="46"/>
  <c r="X53" i="46"/>
  <c r="X52" i="46"/>
  <c r="Y51" i="46"/>
  <c r="X51" i="46"/>
  <c r="Y50" i="46"/>
  <c r="X50" i="46"/>
  <c r="Y49" i="46"/>
  <c r="X49" i="46"/>
  <c r="X48" i="46"/>
  <c r="Y46" i="46"/>
  <c r="X46" i="46"/>
  <c r="X45" i="46"/>
  <c r="Y41" i="46"/>
  <c r="X41" i="46"/>
  <c r="Y40" i="46"/>
  <c r="X40" i="46"/>
  <c r="Y38" i="46"/>
  <c r="X38" i="46"/>
  <c r="Y37" i="46"/>
  <c r="X37" i="46"/>
  <c r="Y36" i="46"/>
  <c r="X36" i="46"/>
  <c r="Y34" i="46"/>
  <c r="X34" i="46"/>
  <c r="Y33" i="46"/>
  <c r="X33" i="46"/>
  <c r="Y32" i="46"/>
  <c r="X32" i="46"/>
  <c r="Y30" i="46"/>
  <c r="X30" i="46"/>
  <c r="Y29" i="46"/>
  <c r="X29" i="46"/>
  <c r="Y26" i="46"/>
  <c r="X26" i="46"/>
  <c r="Y22" i="46"/>
  <c r="Y21" i="46"/>
  <c r="Y20" i="46"/>
  <c r="X20" i="46"/>
  <c r="Y19" i="46"/>
  <c r="X19" i="46"/>
  <c r="Y18" i="46"/>
  <c r="Y17" i="46"/>
  <c r="Y16" i="46"/>
  <c r="X16" i="46"/>
  <c r="Y15" i="46"/>
  <c r="X15" i="46"/>
  <c r="Y14" i="46"/>
  <c r="Y13" i="46"/>
  <c r="Y12" i="46"/>
  <c r="X12" i="46"/>
  <c r="Y11" i="46"/>
  <c r="X11" i="46"/>
  <c r="Y10" i="46"/>
  <c r="Y9" i="46"/>
  <c r="Y8" i="46"/>
  <c r="X8" i="46"/>
  <c r="Y6" i="46"/>
  <c r="X6" i="46"/>
  <c r="Y5" i="46"/>
  <c r="Y164" i="47"/>
  <c r="X164" i="47"/>
  <c r="Y162" i="47"/>
  <c r="Y161" i="47" s="1"/>
  <c r="X162" i="47"/>
  <c r="X161" i="47" s="1"/>
  <c r="Y146" i="47"/>
  <c r="X146" i="47"/>
  <c r="Y144" i="47"/>
  <c r="Y143" i="47" s="1"/>
  <c r="X144" i="47"/>
  <c r="X143" i="47" s="1"/>
  <c r="Y128" i="47"/>
  <c r="X128" i="47"/>
  <c r="Y125" i="47"/>
  <c r="Y124" i="47" s="1"/>
  <c r="X125" i="47"/>
  <c r="X124" i="47" s="1"/>
  <c r="Y109" i="47"/>
  <c r="X109" i="47"/>
  <c r="Y106" i="47"/>
  <c r="X106" i="47"/>
  <c r="X105" i="47" s="1"/>
  <c r="Y85" i="47"/>
  <c r="X85" i="47"/>
  <c r="Y82" i="47"/>
  <c r="Y81" i="47" s="1"/>
  <c r="X82" i="47"/>
  <c r="X81" i="47" s="1"/>
  <c r="Y66" i="47"/>
  <c r="X66" i="47"/>
  <c r="Y63" i="47"/>
  <c r="X63" i="47"/>
  <c r="Y47" i="47"/>
  <c r="X47" i="47"/>
  <c r="Y44" i="47"/>
  <c r="Y43" i="47" s="1"/>
  <c r="X44" i="47"/>
  <c r="X43" i="47" s="1"/>
  <c r="Y28" i="47"/>
  <c r="X28" i="47"/>
  <c r="Y25" i="47"/>
  <c r="Y24" i="47" s="1"/>
  <c r="X25" i="47"/>
  <c r="X24" i="47" s="1"/>
  <c r="Y7" i="47"/>
  <c r="X7" i="47"/>
  <c r="Y165" i="48"/>
  <c r="Y164" i="48" s="1"/>
  <c r="X165" i="48"/>
  <c r="X164" i="48" s="1"/>
  <c r="Y162" i="48"/>
  <c r="X162" i="48"/>
  <c r="Y147" i="48"/>
  <c r="Y146" i="48" s="1"/>
  <c r="X147" i="48"/>
  <c r="X146" i="48" s="1"/>
  <c r="Y144" i="48"/>
  <c r="X144" i="48"/>
  <c r="X129" i="48"/>
  <c r="X128" i="48" s="1"/>
  <c r="Y125" i="48"/>
  <c r="X125" i="48"/>
  <c r="Y110" i="48"/>
  <c r="Y109" i="48" s="1"/>
  <c r="X110" i="48"/>
  <c r="X109" i="48" s="1"/>
  <c r="Y106" i="48"/>
  <c r="X106" i="48"/>
  <c r="Y86" i="48"/>
  <c r="Y85" i="48" s="1"/>
  <c r="X86" i="48"/>
  <c r="X85" i="48" s="1"/>
  <c r="Y82" i="48"/>
  <c r="X82" i="48"/>
  <c r="Y67" i="48"/>
  <c r="Y66" i="48" s="1"/>
  <c r="X67" i="48"/>
  <c r="X66" i="48" s="1"/>
  <c r="Y63" i="48"/>
  <c r="X63" i="48"/>
  <c r="Y48" i="48"/>
  <c r="Y47" i="48" s="1"/>
  <c r="X48" i="48"/>
  <c r="X47" i="48" s="1"/>
  <c r="Y44" i="48"/>
  <c r="X44" i="48"/>
  <c r="Y29" i="48"/>
  <c r="Y28" i="48" s="1"/>
  <c r="X29" i="48"/>
  <c r="X28" i="48" s="1"/>
  <c r="Y25" i="48"/>
  <c r="X25" i="48"/>
  <c r="Y8" i="48"/>
  <c r="Y7" i="48" s="1"/>
  <c r="X8" i="48"/>
  <c r="X7" i="48" s="1"/>
  <c r="Y4" i="48"/>
  <c r="X4" i="48"/>
  <c r="Y165" i="49"/>
  <c r="Y164" i="49" s="1"/>
  <c r="X165" i="49"/>
  <c r="X164" i="49" s="1"/>
  <c r="Y162" i="49"/>
  <c r="X162" i="49"/>
  <c r="Y147" i="49"/>
  <c r="Y146" i="49" s="1"/>
  <c r="X147" i="49"/>
  <c r="X146" i="49" s="1"/>
  <c r="Y144" i="49"/>
  <c r="X144" i="49"/>
  <c r="Y129" i="49"/>
  <c r="Y128" i="49" s="1"/>
  <c r="X129" i="49"/>
  <c r="X128" i="49" s="1"/>
  <c r="Y125" i="49"/>
  <c r="X125" i="49"/>
  <c r="Y110" i="49"/>
  <c r="Y198" i="69" s="1"/>
  <c r="Y197" i="69" s="1"/>
  <c r="X110" i="49"/>
  <c r="X109" i="49" s="1"/>
  <c r="Y106" i="49"/>
  <c r="X106" i="49"/>
  <c r="Y86" i="49"/>
  <c r="Y85" i="49" s="1"/>
  <c r="X86" i="49"/>
  <c r="X85" i="49" s="1"/>
  <c r="X82" i="49"/>
  <c r="Y67" i="49"/>
  <c r="Y66" i="49" s="1"/>
  <c r="X67" i="49"/>
  <c r="X66" i="49" s="1"/>
  <c r="X63" i="49"/>
  <c r="Y48" i="49"/>
  <c r="Y47" i="49" s="1"/>
  <c r="X48" i="49"/>
  <c r="X47" i="49" s="1"/>
  <c r="X44" i="49"/>
  <c r="Y29" i="49"/>
  <c r="Y28" i="49" s="1"/>
  <c r="X29" i="49"/>
  <c r="X28" i="49" s="1"/>
  <c r="Y25" i="49"/>
  <c r="X25" i="49"/>
  <c r="Y8" i="49"/>
  <c r="Y7" i="49" s="1"/>
  <c r="X8" i="49"/>
  <c r="X7" i="49" s="1"/>
  <c r="Y4" i="49"/>
  <c r="X4" i="49"/>
  <c r="Y164" i="50"/>
  <c r="X164" i="50"/>
  <c r="Y162" i="50"/>
  <c r="X162" i="50"/>
  <c r="X161" i="50" s="1"/>
  <c r="Y146" i="50"/>
  <c r="X146" i="50"/>
  <c r="Y144" i="50"/>
  <c r="X144" i="50"/>
  <c r="X143" i="50" s="1"/>
  <c r="Y128" i="50"/>
  <c r="X128" i="50"/>
  <c r="Y109" i="50"/>
  <c r="X109" i="50"/>
  <c r="Y106" i="50"/>
  <c r="Y105" i="50" s="1"/>
  <c r="X106" i="50"/>
  <c r="X105" i="50" s="1"/>
  <c r="Y85" i="50"/>
  <c r="X85" i="50"/>
  <c r="Y82" i="50"/>
  <c r="X82" i="50"/>
  <c r="X81" i="50" s="1"/>
  <c r="Y66" i="50"/>
  <c r="X66" i="50"/>
  <c r="Y63" i="50"/>
  <c r="X63" i="50"/>
  <c r="X62" i="50" s="1"/>
  <c r="Y47" i="50"/>
  <c r="X47" i="50"/>
  <c r="X44" i="50"/>
  <c r="X43" i="50" s="1"/>
  <c r="Y28" i="50"/>
  <c r="X28" i="50"/>
  <c r="Y25" i="50"/>
  <c r="Y24" i="50" s="1"/>
  <c r="X25" i="50"/>
  <c r="X24" i="50" s="1"/>
  <c r="Y7" i="50"/>
  <c r="X7" i="50"/>
  <c r="X4" i="50"/>
  <c r="Y4" i="50"/>
  <c r="Y164" i="53"/>
  <c r="X164" i="53"/>
  <c r="Y146" i="53"/>
  <c r="X146" i="53"/>
  <c r="Y128" i="53"/>
  <c r="X128" i="53"/>
  <c r="Y109" i="53"/>
  <c r="X109" i="53"/>
  <c r="Y85" i="53"/>
  <c r="X85" i="53"/>
  <c r="Y66" i="53"/>
  <c r="X66" i="53"/>
  <c r="Y47" i="53"/>
  <c r="X47" i="53"/>
  <c r="Y28" i="53"/>
  <c r="X28" i="53"/>
  <c r="Y7" i="53"/>
  <c r="X7" i="53"/>
  <c r="Y164" i="54"/>
  <c r="X164" i="54"/>
  <c r="Y162" i="54"/>
  <c r="X162" i="54"/>
  <c r="Y146" i="54"/>
  <c r="X144" i="54"/>
  <c r="Y144" i="54"/>
  <c r="Y128" i="54"/>
  <c r="X128" i="54"/>
  <c r="Y125" i="54"/>
  <c r="Y109" i="54"/>
  <c r="X109" i="54"/>
  <c r="Y106" i="54"/>
  <c r="X106" i="54"/>
  <c r="X105" i="54" s="1"/>
  <c r="Y85" i="54"/>
  <c r="X85" i="54"/>
  <c r="X82" i="54"/>
  <c r="Y66" i="54"/>
  <c r="X66" i="54"/>
  <c r="Y63" i="54"/>
  <c r="X63" i="54"/>
  <c r="X47" i="54"/>
  <c r="Y47" i="54"/>
  <c r="Y44" i="54"/>
  <c r="X44" i="54"/>
  <c r="Y28" i="54"/>
  <c r="X28" i="54"/>
  <c r="Y25" i="54"/>
  <c r="X25" i="54"/>
  <c r="Y7" i="54"/>
  <c r="X7" i="54"/>
  <c r="Y4" i="54"/>
  <c r="X4" i="54"/>
  <c r="X175" i="56"/>
  <c r="X171" i="56"/>
  <c r="X167" i="56"/>
  <c r="Y164" i="55"/>
  <c r="X164" i="55"/>
  <c r="Y162" i="55"/>
  <c r="X158" i="56"/>
  <c r="X154" i="56"/>
  <c r="X150" i="56"/>
  <c r="Y146" i="55"/>
  <c r="X146" i="55"/>
  <c r="Y144" i="55"/>
  <c r="X144" i="55"/>
  <c r="X141" i="56"/>
  <c r="X137" i="56"/>
  <c r="X133" i="56"/>
  <c r="Y128" i="55"/>
  <c r="Y125" i="55"/>
  <c r="X125" i="55"/>
  <c r="X120" i="56"/>
  <c r="X116" i="56"/>
  <c r="X112" i="56"/>
  <c r="X109" i="55"/>
  <c r="X109" i="56" s="1"/>
  <c r="Y109" i="55"/>
  <c r="Y109" i="56" s="1"/>
  <c r="Y106" i="55"/>
  <c r="X103" i="56"/>
  <c r="X99" i="56"/>
  <c r="X95" i="56"/>
  <c r="X91" i="56"/>
  <c r="X87" i="56"/>
  <c r="Y85" i="55"/>
  <c r="X85" i="55"/>
  <c r="X78" i="56"/>
  <c r="X74" i="56"/>
  <c r="X70" i="56"/>
  <c r="Y66" i="55"/>
  <c r="X66" i="55"/>
  <c r="X63" i="55"/>
  <c r="Y47" i="55"/>
  <c r="X47" i="55"/>
  <c r="X44" i="55"/>
  <c r="Y28" i="55"/>
  <c r="X28" i="55"/>
  <c r="Y25" i="55"/>
  <c r="X25" i="55"/>
  <c r="Y7" i="55"/>
  <c r="Y7" i="56" s="1"/>
  <c r="X7" i="55"/>
  <c r="X7" i="56" s="1"/>
  <c r="Y4" i="55"/>
  <c r="Y4" i="56" s="1"/>
  <c r="X4" i="55"/>
  <c r="X4" i="56" s="1"/>
  <c r="Y177" i="56"/>
  <c r="X177" i="56"/>
  <c r="Y176" i="56"/>
  <c r="Y175" i="56"/>
  <c r="Y174" i="56"/>
  <c r="X174" i="56"/>
  <c r="Y173" i="56"/>
  <c r="X173" i="56"/>
  <c r="Y172" i="56"/>
  <c r="Y171" i="56"/>
  <c r="Y170" i="56"/>
  <c r="X170" i="56"/>
  <c r="Y169" i="56"/>
  <c r="X169" i="56"/>
  <c r="Y168" i="56"/>
  <c r="Y167" i="56"/>
  <c r="Y166" i="56"/>
  <c r="X166" i="56"/>
  <c r="Y165" i="56"/>
  <c r="X165" i="56"/>
  <c r="Y163" i="56"/>
  <c r="Y159" i="56"/>
  <c r="Y158" i="56"/>
  <c r="Y157" i="56"/>
  <c r="X157" i="56"/>
  <c r="Y156" i="56"/>
  <c r="X156" i="56"/>
  <c r="Y155" i="56"/>
  <c r="Y154" i="56"/>
  <c r="Y153" i="56"/>
  <c r="X153" i="56"/>
  <c r="Y152" i="56"/>
  <c r="X152" i="56"/>
  <c r="Y151" i="56"/>
  <c r="Y150" i="56"/>
  <c r="Y149" i="56"/>
  <c r="X149" i="56"/>
  <c r="Y148" i="56"/>
  <c r="X148" i="56"/>
  <c r="Y147" i="56"/>
  <c r="Y145" i="56"/>
  <c r="X145" i="56"/>
  <c r="Y141" i="56"/>
  <c r="Y140" i="56"/>
  <c r="X140" i="56"/>
  <c r="Y139" i="56"/>
  <c r="X139" i="56"/>
  <c r="Y138" i="56"/>
  <c r="Y137" i="56"/>
  <c r="Y136" i="56"/>
  <c r="X136" i="56"/>
  <c r="Y135" i="56"/>
  <c r="X135" i="56"/>
  <c r="Y134" i="56"/>
  <c r="Y133" i="56"/>
  <c r="Y132" i="56"/>
  <c r="X132" i="56"/>
  <c r="Y131" i="56"/>
  <c r="X131" i="56"/>
  <c r="Y130" i="56"/>
  <c r="Y129" i="56"/>
  <c r="Y127" i="56"/>
  <c r="X127" i="56"/>
  <c r="Y126" i="56"/>
  <c r="Y122" i="56"/>
  <c r="X122" i="56"/>
  <c r="Y121" i="56"/>
  <c r="Y120" i="56"/>
  <c r="Y119" i="56"/>
  <c r="X119" i="56"/>
  <c r="Y118" i="56"/>
  <c r="X118" i="56"/>
  <c r="Y117" i="56"/>
  <c r="Y116" i="56"/>
  <c r="Y115" i="56"/>
  <c r="X115" i="56"/>
  <c r="Y114" i="56"/>
  <c r="X114" i="56"/>
  <c r="Y113" i="56"/>
  <c r="Y112" i="56"/>
  <c r="Y111" i="56"/>
  <c r="X111" i="56"/>
  <c r="Y110" i="56"/>
  <c r="X110" i="56"/>
  <c r="Y108" i="56"/>
  <c r="Y107" i="56"/>
  <c r="X107" i="56"/>
  <c r="Y103" i="56"/>
  <c r="Y102" i="56"/>
  <c r="X102" i="56"/>
  <c r="Y101" i="56"/>
  <c r="X101" i="56"/>
  <c r="Y100" i="56"/>
  <c r="X100" i="56"/>
  <c r="Y99" i="56"/>
  <c r="Y98" i="56"/>
  <c r="X98" i="56"/>
  <c r="Y97" i="56"/>
  <c r="X97" i="56"/>
  <c r="Y96" i="56"/>
  <c r="Y95" i="56"/>
  <c r="Y94" i="56"/>
  <c r="X94" i="56"/>
  <c r="Y93" i="56"/>
  <c r="X93" i="56"/>
  <c r="Y92" i="56"/>
  <c r="Y91" i="56"/>
  <c r="Y90" i="56"/>
  <c r="X90" i="56"/>
  <c r="Y89" i="56"/>
  <c r="X89" i="56"/>
  <c r="Y88" i="56"/>
  <c r="Y87" i="56"/>
  <c r="Y86" i="56"/>
  <c r="X86" i="56"/>
  <c r="Y84" i="56"/>
  <c r="X84" i="56"/>
  <c r="Y83" i="56"/>
  <c r="Y79" i="56"/>
  <c r="X79" i="56"/>
  <c r="Y78" i="56"/>
  <c r="Y77" i="56"/>
  <c r="X77" i="56"/>
  <c r="Y76" i="56"/>
  <c r="X76" i="56"/>
  <c r="Y75" i="56"/>
  <c r="X75" i="56"/>
  <c r="Y74" i="56"/>
  <c r="Y73" i="56"/>
  <c r="X73" i="56"/>
  <c r="Y72" i="56"/>
  <c r="X72" i="56"/>
  <c r="Y71" i="56"/>
  <c r="X71" i="56"/>
  <c r="Y70" i="56"/>
  <c r="Y69" i="56"/>
  <c r="X69" i="56"/>
  <c r="Y68" i="56"/>
  <c r="X68" i="56"/>
  <c r="Y67" i="56"/>
  <c r="X67" i="56"/>
  <c r="Y65" i="56"/>
  <c r="X65" i="56"/>
  <c r="Y64" i="56"/>
  <c r="X64" i="56"/>
  <c r="Y60" i="56"/>
  <c r="X60" i="56"/>
  <c r="Y59" i="56"/>
  <c r="X59" i="56"/>
  <c r="Y58" i="56"/>
  <c r="X58" i="56"/>
  <c r="Y57" i="56"/>
  <c r="X57" i="56"/>
  <c r="Y56" i="56"/>
  <c r="X56" i="56"/>
  <c r="Y55" i="56"/>
  <c r="X55" i="56"/>
  <c r="Y54" i="56"/>
  <c r="X54" i="56"/>
  <c r="Y53" i="56"/>
  <c r="X53" i="56"/>
  <c r="Y52" i="56"/>
  <c r="X52" i="56"/>
  <c r="Y51" i="56"/>
  <c r="X51" i="56"/>
  <c r="Y50" i="56"/>
  <c r="X50" i="56"/>
  <c r="Y49" i="56"/>
  <c r="X49" i="56"/>
  <c r="Y48" i="56"/>
  <c r="X48" i="56"/>
  <c r="Y46" i="56"/>
  <c r="X46" i="56"/>
  <c r="Y45" i="56"/>
  <c r="X45" i="56"/>
  <c r="Y41" i="56"/>
  <c r="X41" i="56"/>
  <c r="Y40" i="56"/>
  <c r="X40" i="56"/>
  <c r="Y39" i="56"/>
  <c r="X39" i="56"/>
  <c r="Y38" i="56"/>
  <c r="X38" i="56"/>
  <c r="Y37" i="56"/>
  <c r="X37" i="56"/>
  <c r="Y36" i="56"/>
  <c r="X36" i="56"/>
  <c r="Y35" i="56"/>
  <c r="X35" i="56"/>
  <c r="Y34" i="56"/>
  <c r="X34" i="56"/>
  <c r="Y33" i="56"/>
  <c r="X33" i="56"/>
  <c r="Y32" i="56"/>
  <c r="X32" i="56"/>
  <c r="Y31" i="56"/>
  <c r="X31" i="56"/>
  <c r="Y30" i="56"/>
  <c r="X30" i="56"/>
  <c r="Y29" i="56"/>
  <c r="X29" i="56"/>
  <c r="Y27" i="56"/>
  <c r="X27" i="56"/>
  <c r="Y26" i="56"/>
  <c r="X26" i="56"/>
  <c r="Y22" i="56"/>
  <c r="X22" i="56"/>
  <c r="Y21" i="56"/>
  <c r="X21" i="56"/>
  <c r="Y20" i="56"/>
  <c r="X20" i="56"/>
  <c r="Y19" i="56"/>
  <c r="X19" i="56"/>
  <c r="Y18" i="56"/>
  <c r="X18" i="56"/>
  <c r="Y17" i="56"/>
  <c r="X17" i="56"/>
  <c r="Y16" i="56"/>
  <c r="X16" i="56"/>
  <c r="Y15" i="56"/>
  <c r="X15" i="56"/>
  <c r="Y14" i="56"/>
  <c r="X14" i="56"/>
  <c r="Y13" i="56"/>
  <c r="X13" i="56"/>
  <c r="Y12" i="56"/>
  <c r="X12" i="56"/>
  <c r="Y11" i="56"/>
  <c r="X11" i="56"/>
  <c r="Y10" i="56"/>
  <c r="X10" i="56"/>
  <c r="Y9" i="56"/>
  <c r="X9" i="56"/>
  <c r="Y8" i="56"/>
  <c r="X8" i="56"/>
  <c r="Y6" i="56"/>
  <c r="X6" i="56"/>
  <c r="Y5" i="56"/>
  <c r="X5" i="56"/>
  <c r="Y164" i="57"/>
  <c r="X164" i="57"/>
  <c r="Y162" i="57"/>
  <c r="Y161" i="57" s="1"/>
  <c r="X162" i="57"/>
  <c r="X161" i="57" s="1"/>
  <c r="Y146" i="57"/>
  <c r="X146" i="57"/>
  <c r="Y144" i="57"/>
  <c r="Y143" i="57" s="1"/>
  <c r="X144" i="57"/>
  <c r="X143" i="57" s="1"/>
  <c r="Y128" i="57"/>
  <c r="X128" i="57"/>
  <c r="Y125" i="57"/>
  <c r="Y124" i="57" s="1"/>
  <c r="X125" i="57"/>
  <c r="Y109" i="57"/>
  <c r="X109" i="57"/>
  <c r="Y106" i="57"/>
  <c r="Y105" i="57" s="1"/>
  <c r="X106" i="57"/>
  <c r="X105" i="57" s="1"/>
  <c r="Y85" i="57"/>
  <c r="X85" i="57"/>
  <c r="Y82" i="57"/>
  <c r="Y81" i="57" s="1"/>
  <c r="X82" i="57"/>
  <c r="X81" i="57" s="1"/>
  <c r="Y66" i="57"/>
  <c r="X66" i="57"/>
  <c r="Y63" i="57"/>
  <c r="Y62" i="57" s="1"/>
  <c r="X63" i="57"/>
  <c r="Y47" i="57"/>
  <c r="X47" i="57"/>
  <c r="Y44" i="57"/>
  <c r="Y43" i="57" s="1"/>
  <c r="X44" i="57"/>
  <c r="X43" i="57" s="1"/>
  <c r="Y28" i="57"/>
  <c r="X28" i="57"/>
  <c r="Y25" i="57"/>
  <c r="Y24" i="57" s="1"/>
  <c r="X25" i="57"/>
  <c r="X24" i="57" s="1"/>
  <c r="Y7" i="57"/>
  <c r="X7" i="57"/>
  <c r="Y4" i="57"/>
  <c r="Y3" i="57" s="1"/>
  <c r="X4" i="57"/>
  <c r="X3" i="57" s="1"/>
  <c r="Y165" i="58"/>
  <c r="Y164" i="58" s="1"/>
  <c r="X165" i="58"/>
  <c r="X164" i="58" s="1"/>
  <c r="Y162" i="58"/>
  <c r="X162" i="58"/>
  <c r="Y147" i="58"/>
  <c r="Y146" i="58" s="1"/>
  <c r="X147" i="58"/>
  <c r="X146" i="58" s="1"/>
  <c r="Y144" i="58"/>
  <c r="X144" i="58"/>
  <c r="Y129" i="58"/>
  <c r="Y128" i="58" s="1"/>
  <c r="X129" i="58"/>
  <c r="X128" i="58" s="1"/>
  <c r="Y125" i="58"/>
  <c r="X125" i="58"/>
  <c r="Y110" i="58"/>
  <c r="Y109" i="58" s="1"/>
  <c r="X110" i="58"/>
  <c r="X109" i="58" s="1"/>
  <c r="Y106" i="58"/>
  <c r="X106" i="58"/>
  <c r="Y86" i="58"/>
  <c r="Y85" i="58" s="1"/>
  <c r="X86" i="58"/>
  <c r="X85" i="58" s="1"/>
  <c r="X82" i="58"/>
  <c r="Y82" i="58"/>
  <c r="Y67" i="58"/>
  <c r="Y66" i="58" s="1"/>
  <c r="X67" i="58"/>
  <c r="X66" i="58" s="1"/>
  <c r="X63" i="58"/>
  <c r="Y63" i="58"/>
  <c r="Y48" i="58"/>
  <c r="Y47" i="58" s="1"/>
  <c r="X48" i="58"/>
  <c r="X47" i="58" s="1"/>
  <c r="X44" i="58"/>
  <c r="Y44" i="58"/>
  <c r="Y29" i="58"/>
  <c r="Y28" i="58" s="1"/>
  <c r="X29" i="58"/>
  <c r="X28" i="58" s="1"/>
  <c r="Y25" i="58"/>
  <c r="X25" i="58"/>
  <c r="Y8" i="58"/>
  <c r="Y7" i="58" s="1"/>
  <c r="X8" i="58"/>
  <c r="Y4" i="58"/>
  <c r="X4" i="58"/>
  <c r="Y165" i="59"/>
  <c r="Y164" i="59" s="1"/>
  <c r="X165" i="59"/>
  <c r="X164" i="59" s="1"/>
  <c r="X162" i="59"/>
  <c r="Y162" i="59"/>
  <c r="Y147" i="59"/>
  <c r="Y146" i="59" s="1"/>
  <c r="X147" i="59"/>
  <c r="X146" i="59" s="1"/>
  <c r="Y144" i="59"/>
  <c r="X144" i="59"/>
  <c r="Y129" i="59"/>
  <c r="Y128" i="59" s="1"/>
  <c r="X129" i="59"/>
  <c r="X128" i="59" s="1"/>
  <c r="Y125" i="59"/>
  <c r="X125" i="59"/>
  <c r="Y110" i="59"/>
  <c r="Y109" i="59" s="1"/>
  <c r="X110" i="59"/>
  <c r="X109" i="59" s="1"/>
  <c r="Y106" i="59"/>
  <c r="Y86" i="59"/>
  <c r="Y85" i="59" s="1"/>
  <c r="X86" i="59"/>
  <c r="X85" i="59" s="1"/>
  <c r="X82" i="59"/>
  <c r="Y82" i="59"/>
  <c r="Y67" i="59"/>
  <c r="Y66" i="59" s="1"/>
  <c r="X67" i="59"/>
  <c r="X66" i="59" s="1"/>
  <c r="Y63" i="59"/>
  <c r="X63" i="59"/>
  <c r="Y48" i="59"/>
  <c r="Y47" i="59" s="1"/>
  <c r="X48" i="59"/>
  <c r="X47" i="59" s="1"/>
  <c r="Y44" i="59"/>
  <c r="X44" i="59"/>
  <c r="Y29" i="59"/>
  <c r="Y28" i="59" s="1"/>
  <c r="X29" i="59"/>
  <c r="X28" i="59" s="1"/>
  <c r="Y25" i="59"/>
  <c r="X25" i="59"/>
  <c r="Y8" i="59"/>
  <c r="Y7" i="59" s="1"/>
  <c r="X8" i="59"/>
  <c r="X7" i="59" s="1"/>
  <c r="Y4" i="59"/>
  <c r="X4" i="59"/>
  <c r="Y164" i="60"/>
  <c r="X164" i="60"/>
  <c r="Y162" i="60"/>
  <c r="Y161" i="60" s="1"/>
  <c r="X162" i="60"/>
  <c r="X161" i="60" s="1"/>
  <c r="Y146" i="60"/>
  <c r="X146" i="60"/>
  <c r="Y144" i="60"/>
  <c r="Y143" i="60" s="1"/>
  <c r="X144" i="60"/>
  <c r="X143" i="60" s="1"/>
  <c r="Y128" i="60"/>
  <c r="X128" i="60"/>
  <c r="Y125" i="60"/>
  <c r="Y124" i="60" s="1"/>
  <c r="X125" i="60"/>
  <c r="Y109" i="60"/>
  <c r="X109" i="60"/>
  <c r="X106" i="60"/>
  <c r="X105" i="60" s="1"/>
  <c r="Y106" i="60"/>
  <c r="Y105" i="60" s="1"/>
  <c r="Y85" i="60"/>
  <c r="X85" i="60"/>
  <c r="Y66" i="60"/>
  <c r="X66" i="60"/>
  <c r="Y63" i="60"/>
  <c r="Y62" i="60" s="1"/>
  <c r="X63" i="60"/>
  <c r="X62" i="60" s="1"/>
  <c r="Y47" i="60"/>
  <c r="X47" i="60"/>
  <c r="X44" i="60"/>
  <c r="X43" i="60" s="1"/>
  <c r="Y44" i="60"/>
  <c r="Y43" i="60" s="1"/>
  <c r="Y28" i="60"/>
  <c r="X28" i="60"/>
  <c r="Y25" i="60"/>
  <c r="Y24" i="60" s="1"/>
  <c r="X25" i="60"/>
  <c r="X24" i="60" s="1"/>
  <c r="Y7" i="60"/>
  <c r="X7" i="60"/>
  <c r="Y4" i="60"/>
  <c r="Y3" i="60" s="1"/>
  <c r="X4" i="60"/>
  <c r="X3" i="60" s="1"/>
  <c r="Y164" i="63"/>
  <c r="X164" i="63"/>
  <c r="Y146" i="63"/>
  <c r="X146" i="63"/>
  <c r="Y128" i="63"/>
  <c r="X128" i="63"/>
  <c r="Y109" i="63"/>
  <c r="X109" i="63"/>
  <c r="Y85" i="63"/>
  <c r="X85" i="63"/>
  <c r="Y66" i="63"/>
  <c r="X66" i="63"/>
  <c r="Y47" i="63"/>
  <c r="X47" i="63"/>
  <c r="Y28" i="63"/>
  <c r="X28" i="63"/>
  <c r="Y7" i="63"/>
  <c r="X7" i="63"/>
  <c r="Y515" i="64"/>
  <c r="X515" i="64"/>
  <c r="Y452" i="64"/>
  <c r="X452" i="64"/>
  <c r="Y449" i="64"/>
  <c r="Y448" i="64" s="1"/>
  <c r="X449" i="64"/>
  <c r="Y428" i="64"/>
  <c r="X428" i="64"/>
  <c r="Y407" i="64"/>
  <c r="Y389" i="64"/>
  <c r="X389" i="64"/>
  <c r="Y386" i="64"/>
  <c r="Y385" i="64" s="1"/>
  <c r="X386" i="64"/>
  <c r="X385" i="64" s="1"/>
  <c r="X383" i="64"/>
  <c r="Y379" i="64"/>
  <c r="Y378" i="64"/>
  <c r="Y375" i="64"/>
  <c r="X375" i="64"/>
  <c r="X371" i="64"/>
  <c r="Y370" i="64"/>
  <c r="Y347" i="64"/>
  <c r="Y366" i="64"/>
  <c r="Y344" i="64"/>
  <c r="X380" i="64"/>
  <c r="X374" i="64"/>
  <c r="Y369" i="64"/>
  <c r="Y326" i="64"/>
  <c r="X326" i="64"/>
  <c r="Y323" i="64"/>
  <c r="X323" i="64"/>
  <c r="Y303" i="64"/>
  <c r="X303" i="64"/>
  <c r="Y240" i="64"/>
  <c r="X240" i="64"/>
  <c r="Y237" i="64"/>
  <c r="Y236" i="64" s="1"/>
  <c r="X237" i="64"/>
  <c r="X236" i="64" s="1"/>
  <c r="Y220" i="64"/>
  <c r="Y219" i="64" s="1"/>
  <c r="X220" i="64"/>
  <c r="X219" i="64" s="1"/>
  <c r="X216" i="64"/>
  <c r="Y216" i="64"/>
  <c r="Y195" i="64"/>
  <c r="X195" i="64"/>
  <c r="Y177" i="64"/>
  <c r="X177" i="64"/>
  <c r="X174" i="64"/>
  <c r="X173" i="64" s="1"/>
  <c r="Y174" i="64"/>
  <c r="Y173" i="64" s="1"/>
  <c r="Y135" i="64"/>
  <c r="X135" i="64"/>
  <c r="Y132" i="64"/>
  <c r="Y114" i="64"/>
  <c r="X114" i="64"/>
  <c r="X111" i="64"/>
  <c r="Y111" i="64"/>
  <c r="Y106" i="64"/>
  <c r="X106" i="64"/>
  <c r="Y105" i="64"/>
  <c r="X105" i="64"/>
  <c r="Y104" i="64"/>
  <c r="X104" i="64"/>
  <c r="Y103" i="64"/>
  <c r="X103" i="64"/>
  <c r="Y102" i="64"/>
  <c r="X102" i="64"/>
  <c r="Y101" i="64"/>
  <c r="X101" i="64"/>
  <c r="Y100" i="64"/>
  <c r="X100" i="64"/>
  <c r="Y99" i="64"/>
  <c r="X99" i="64"/>
  <c r="Y98" i="64"/>
  <c r="X98" i="64"/>
  <c r="Y97" i="64"/>
  <c r="X97" i="64"/>
  <c r="Y96" i="64"/>
  <c r="X96" i="64"/>
  <c r="Y95" i="64"/>
  <c r="X95" i="64"/>
  <c r="Y94" i="64"/>
  <c r="X94" i="64"/>
  <c r="Y93" i="64"/>
  <c r="X93" i="64"/>
  <c r="Y92" i="64"/>
  <c r="X92" i="64"/>
  <c r="Y91" i="64"/>
  <c r="X91" i="64"/>
  <c r="Y90" i="64"/>
  <c r="X90" i="64"/>
  <c r="Y89" i="64"/>
  <c r="X89" i="64"/>
  <c r="Y88" i="64"/>
  <c r="X88" i="64"/>
  <c r="Y79" i="64"/>
  <c r="X79" i="64"/>
  <c r="Y78" i="64"/>
  <c r="X78" i="64"/>
  <c r="Y77" i="64"/>
  <c r="X77" i="64"/>
  <c r="Y76" i="64"/>
  <c r="X76" i="64"/>
  <c r="Y75" i="64"/>
  <c r="X75" i="64"/>
  <c r="Y465" i="65"/>
  <c r="X465" i="65"/>
  <c r="Y408" i="65"/>
  <c r="X408" i="65"/>
  <c r="Y405" i="65"/>
  <c r="Y404" i="65" s="1"/>
  <c r="X405" i="65"/>
  <c r="X404" i="65" s="1"/>
  <c r="Y367" i="65"/>
  <c r="X367" i="65"/>
  <c r="Y351" i="65"/>
  <c r="X351" i="65"/>
  <c r="Y348" i="65"/>
  <c r="Y347" i="65" s="1"/>
  <c r="X348" i="65"/>
  <c r="X347" i="65" s="1"/>
  <c r="Y313" i="65"/>
  <c r="X313" i="65"/>
  <c r="Y310" i="65"/>
  <c r="X310" i="65"/>
  <c r="Y294" i="65"/>
  <c r="X294" i="65"/>
  <c r="Y291" i="65"/>
  <c r="X291" i="65"/>
  <c r="Y273" i="65"/>
  <c r="X273" i="65"/>
  <c r="Y216" i="65"/>
  <c r="X216" i="65"/>
  <c r="X213" i="65"/>
  <c r="X212" i="65" s="1"/>
  <c r="Y213" i="65"/>
  <c r="Y212" i="65" s="1"/>
  <c r="Y194" i="65"/>
  <c r="X194" i="65"/>
  <c r="Y175" i="65"/>
  <c r="X175" i="65"/>
  <c r="Y159" i="65"/>
  <c r="X159" i="65"/>
  <c r="Y156" i="65"/>
  <c r="Y155" i="65" s="1"/>
  <c r="X156" i="65"/>
  <c r="X155" i="65" s="1"/>
  <c r="Y121" i="65"/>
  <c r="X121" i="65"/>
  <c r="Y118" i="65"/>
  <c r="X118" i="65"/>
  <c r="Y152" i="65"/>
  <c r="X152" i="65"/>
  <c r="Y151" i="65"/>
  <c r="X151" i="65"/>
  <c r="Y148" i="65"/>
  <c r="X148" i="65"/>
  <c r="Y147" i="65"/>
  <c r="X147" i="65"/>
  <c r="Y144" i="65"/>
  <c r="X144" i="65"/>
  <c r="Y143" i="65"/>
  <c r="X143" i="65"/>
  <c r="Y102" i="65"/>
  <c r="X102" i="65"/>
  <c r="Y99" i="65"/>
  <c r="Y94" i="65"/>
  <c r="X94" i="65"/>
  <c r="Y93" i="65"/>
  <c r="X93" i="65"/>
  <c r="Y92" i="65"/>
  <c r="X92" i="65"/>
  <c r="Y91" i="65"/>
  <c r="X91" i="65"/>
  <c r="Y90" i="65"/>
  <c r="X90" i="65"/>
  <c r="Y89" i="65"/>
  <c r="X89" i="65"/>
  <c r="Y88" i="65"/>
  <c r="X88" i="65"/>
  <c r="Y87" i="65"/>
  <c r="X87" i="65"/>
  <c r="Y86" i="65"/>
  <c r="X86" i="65"/>
  <c r="Y85" i="65"/>
  <c r="X85" i="65"/>
  <c r="Y84" i="65"/>
  <c r="X84" i="65"/>
  <c r="Y83" i="65"/>
  <c r="X83" i="65"/>
  <c r="Y82" i="65"/>
  <c r="X82" i="65"/>
  <c r="Y81" i="65"/>
  <c r="X81" i="65"/>
  <c r="Y80" i="65"/>
  <c r="X80" i="65"/>
  <c r="Y79" i="65"/>
  <c r="X79" i="65"/>
  <c r="Y78" i="65"/>
  <c r="X78" i="65"/>
  <c r="Y70" i="65"/>
  <c r="X70" i="65"/>
  <c r="Y69" i="65"/>
  <c r="X69" i="65"/>
  <c r="Y68" i="65"/>
  <c r="X68" i="65"/>
  <c r="Y67" i="65"/>
  <c r="X67" i="65"/>
  <c r="Y465" i="66"/>
  <c r="X465" i="66"/>
  <c r="Y408" i="66"/>
  <c r="X408" i="66"/>
  <c r="Y405" i="66"/>
  <c r="Y404" i="66" s="1"/>
  <c r="X405" i="66"/>
  <c r="X404" i="66" s="1"/>
  <c r="Y386" i="66"/>
  <c r="X386" i="66"/>
  <c r="Y367" i="66"/>
  <c r="X367" i="66"/>
  <c r="Y351" i="66"/>
  <c r="X351" i="66"/>
  <c r="Y348" i="66"/>
  <c r="Y347" i="66" s="1"/>
  <c r="X348" i="66"/>
  <c r="X347" i="66" s="1"/>
  <c r="Y313" i="66"/>
  <c r="X313" i="66"/>
  <c r="Y310" i="66"/>
  <c r="X310" i="66"/>
  <c r="Y344" i="66"/>
  <c r="X344" i="66"/>
  <c r="Y343" i="66"/>
  <c r="X343" i="66"/>
  <c r="Y340" i="66"/>
  <c r="X340" i="66"/>
  <c r="Y339" i="66"/>
  <c r="X339" i="66"/>
  <c r="Y336" i="66"/>
  <c r="X336" i="66"/>
  <c r="Y335" i="66"/>
  <c r="X335" i="66"/>
  <c r="Y294" i="66"/>
  <c r="X294" i="66"/>
  <c r="Y273" i="66"/>
  <c r="X273" i="66"/>
  <c r="Y216" i="66"/>
  <c r="X216" i="66"/>
  <c r="Y213" i="66"/>
  <c r="Y212" i="66" s="1"/>
  <c r="X213" i="66"/>
  <c r="X212" i="66" s="1"/>
  <c r="X175" i="66"/>
  <c r="Y175" i="66"/>
  <c r="Y159" i="66"/>
  <c r="X159" i="66"/>
  <c r="Y156" i="66"/>
  <c r="Y155" i="66" s="1"/>
  <c r="X156" i="66"/>
  <c r="X155" i="66" s="1"/>
  <c r="Y121" i="66"/>
  <c r="X121" i="66"/>
  <c r="Y118" i="66"/>
  <c r="X118" i="66"/>
  <c r="Y153" i="66"/>
  <c r="X153" i="66"/>
  <c r="Y152" i="66"/>
  <c r="X152" i="66"/>
  <c r="Y149" i="66"/>
  <c r="X149" i="66"/>
  <c r="Y148" i="66"/>
  <c r="X148" i="66"/>
  <c r="Y145" i="66"/>
  <c r="X145" i="66"/>
  <c r="Y144" i="66"/>
  <c r="X144" i="66"/>
  <c r="Y141" i="66"/>
  <c r="X141" i="66"/>
  <c r="Y102" i="66"/>
  <c r="Y99" i="66"/>
  <c r="X99" i="66"/>
  <c r="Y94" i="66"/>
  <c r="X94" i="66"/>
  <c r="Y93" i="66"/>
  <c r="X93" i="66"/>
  <c r="Y92" i="66"/>
  <c r="X92" i="66"/>
  <c r="Y91" i="66"/>
  <c r="X91" i="66"/>
  <c r="Y90" i="66"/>
  <c r="X90" i="66"/>
  <c r="Y89" i="66"/>
  <c r="X89" i="66"/>
  <c r="Y88" i="66"/>
  <c r="X88" i="66"/>
  <c r="Y87" i="66"/>
  <c r="X87" i="66"/>
  <c r="Y86" i="66"/>
  <c r="X86" i="66"/>
  <c r="Y85" i="66"/>
  <c r="X85" i="66"/>
  <c r="Y84" i="66"/>
  <c r="X84" i="66"/>
  <c r="Y83" i="66"/>
  <c r="X83" i="66"/>
  <c r="Y82" i="66"/>
  <c r="X82" i="66"/>
  <c r="Y81" i="66"/>
  <c r="X81" i="66"/>
  <c r="Y80" i="66"/>
  <c r="X80" i="66"/>
  <c r="Y79" i="66"/>
  <c r="X79" i="66"/>
  <c r="Y78" i="66"/>
  <c r="X78" i="66"/>
  <c r="Y70" i="66"/>
  <c r="X70" i="66"/>
  <c r="Y69" i="66"/>
  <c r="X69" i="66"/>
  <c r="Y68" i="66"/>
  <c r="X68" i="66"/>
  <c r="Y67" i="66"/>
  <c r="X67" i="66"/>
  <c r="Y465" i="67"/>
  <c r="X465" i="67"/>
  <c r="Y408" i="67"/>
  <c r="X408" i="67"/>
  <c r="Y405" i="67"/>
  <c r="Y404" i="67" s="1"/>
  <c r="X405" i="67"/>
  <c r="X404" i="67" s="1"/>
  <c r="Y386" i="67"/>
  <c r="X386" i="67"/>
  <c r="Y367" i="67"/>
  <c r="X367" i="67"/>
  <c r="Y351" i="67"/>
  <c r="X351" i="67"/>
  <c r="Y348" i="67"/>
  <c r="Y347" i="67" s="1"/>
  <c r="X348" i="67"/>
  <c r="X347" i="67" s="1"/>
  <c r="X339" i="67"/>
  <c r="X335" i="67"/>
  <c r="X313" i="67"/>
  <c r="Y313" i="67"/>
  <c r="Y310" i="67"/>
  <c r="X310" i="67"/>
  <c r="Y345" i="67"/>
  <c r="X345" i="67"/>
  <c r="Y344" i="67"/>
  <c r="X344" i="67"/>
  <c r="Y341" i="67"/>
  <c r="X341" i="67"/>
  <c r="Y340" i="67"/>
  <c r="X340" i="67"/>
  <c r="Y337" i="67"/>
  <c r="X337" i="67"/>
  <c r="Y336" i="67"/>
  <c r="X336" i="67"/>
  <c r="Y333" i="67"/>
  <c r="Y294" i="67"/>
  <c r="X291" i="67"/>
  <c r="Y291" i="67"/>
  <c r="Y273" i="67"/>
  <c r="X273" i="67"/>
  <c r="Y216" i="67"/>
  <c r="X216" i="67"/>
  <c r="Y194" i="67"/>
  <c r="X194" i="67"/>
  <c r="Y179" i="67"/>
  <c r="Y178" i="67" s="1"/>
  <c r="X179" i="67"/>
  <c r="X178" i="67" s="1"/>
  <c r="Y159" i="67"/>
  <c r="X159" i="67"/>
  <c r="Y121" i="67"/>
  <c r="X121" i="67"/>
  <c r="Y153" i="67"/>
  <c r="X153" i="67"/>
  <c r="Y150" i="67"/>
  <c r="X150" i="67"/>
  <c r="Y149" i="67"/>
  <c r="X149" i="67"/>
  <c r="Y146" i="67"/>
  <c r="X146" i="67"/>
  <c r="Y145" i="67"/>
  <c r="X145" i="67"/>
  <c r="Y142" i="67"/>
  <c r="X142" i="67"/>
  <c r="Y102" i="67"/>
  <c r="X102" i="67"/>
  <c r="Y94" i="67"/>
  <c r="X94" i="67"/>
  <c r="Y93" i="67"/>
  <c r="X93" i="67"/>
  <c r="Y92" i="67"/>
  <c r="X92" i="67"/>
  <c r="Y91" i="67"/>
  <c r="X91" i="67"/>
  <c r="Y90" i="67"/>
  <c r="X90" i="67"/>
  <c r="Y89" i="67"/>
  <c r="X89" i="67"/>
  <c r="Y88" i="67"/>
  <c r="X88" i="67"/>
  <c r="Y87" i="67"/>
  <c r="X87" i="67"/>
  <c r="Y86" i="67"/>
  <c r="X86" i="67"/>
  <c r="Y85" i="67"/>
  <c r="X85" i="67"/>
  <c r="Y84" i="67"/>
  <c r="X84" i="67"/>
  <c r="Y83" i="67"/>
  <c r="X83" i="67"/>
  <c r="Y82" i="67"/>
  <c r="X82" i="67"/>
  <c r="Y81" i="67"/>
  <c r="X81" i="67"/>
  <c r="Y80" i="67"/>
  <c r="X80" i="67"/>
  <c r="Y79" i="67"/>
  <c r="X79" i="67"/>
  <c r="Y78" i="67"/>
  <c r="X78" i="67"/>
  <c r="Y70" i="67"/>
  <c r="X70" i="67"/>
  <c r="Y69" i="67"/>
  <c r="X69" i="67"/>
  <c r="Y68" i="67"/>
  <c r="X68" i="67"/>
  <c r="Y67" i="67"/>
  <c r="X67" i="67"/>
  <c r="Y580" i="68"/>
  <c r="X580" i="68"/>
  <c r="Y508" i="68"/>
  <c r="X508" i="68"/>
  <c r="Y481" i="68"/>
  <c r="Y457" i="68"/>
  <c r="X457" i="68"/>
  <c r="Y436" i="68"/>
  <c r="X436" i="68"/>
  <c r="X433" i="68"/>
  <c r="X432" i="68" s="1"/>
  <c r="Y430" i="68"/>
  <c r="Y428" i="68"/>
  <c r="X427" i="68"/>
  <c r="Y426" i="68"/>
  <c r="Y424" i="68"/>
  <c r="X423" i="68"/>
  <c r="Y422" i="68"/>
  <c r="Y420" i="68"/>
  <c r="X419" i="68"/>
  <c r="Y418" i="68"/>
  <c r="X417" i="68"/>
  <c r="Y416" i="68"/>
  <c r="X415" i="68"/>
  <c r="Y414" i="68"/>
  <c r="X413" i="68"/>
  <c r="X410" i="68"/>
  <c r="Y385" i="68"/>
  <c r="Y364" i="68"/>
  <c r="X364" i="68"/>
  <c r="X361" i="68"/>
  <c r="Y338" i="68"/>
  <c r="X338" i="68"/>
  <c r="Y266" i="68"/>
  <c r="X266" i="68"/>
  <c r="Y263" i="68"/>
  <c r="Y262" i="68" s="1"/>
  <c r="X263" i="68"/>
  <c r="X262" i="68" s="1"/>
  <c r="X239" i="68"/>
  <c r="Y239" i="68"/>
  <c r="X215" i="68"/>
  <c r="Y194" i="68"/>
  <c r="X194" i="68"/>
  <c r="X191" i="68"/>
  <c r="X190" i="68" s="1"/>
  <c r="Y191" i="68"/>
  <c r="Y190" i="68" s="1"/>
  <c r="Y187" i="68"/>
  <c r="X186" i="68"/>
  <c r="Y185" i="68"/>
  <c r="Y183" i="68"/>
  <c r="X182" i="68"/>
  <c r="Y181" i="68"/>
  <c r="X180" i="68"/>
  <c r="Y179" i="68"/>
  <c r="X178" i="68"/>
  <c r="Y177" i="68"/>
  <c r="X176" i="68"/>
  <c r="Y175" i="68"/>
  <c r="X174" i="68"/>
  <c r="Y173" i="68"/>
  <c r="X172" i="68"/>
  <c r="Y171" i="68"/>
  <c r="X146" i="68"/>
  <c r="Y169" i="68"/>
  <c r="X122" i="68"/>
  <c r="Y122" i="68"/>
  <c r="Y119" i="68"/>
  <c r="Y114" i="68"/>
  <c r="X114" i="68"/>
  <c r="Y113" i="68"/>
  <c r="X113" i="68"/>
  <c r="Y112" i="68"/>
  <c r="X112" i="68"/>
  <c r="Y111" i="68"/>
  <c r="X111" i="68"/>
  <c r="Y110" i="68"/>
  <c r="X110" i="68"/>
  <c r="Y109" i="68"/>
  <c r="X109" i="68"/>
  <c r="Y108" i="68"/>
  <c r="X108" i="68"/>
  <c r="Y107" i="68"/>
  <c r="X107" i="68"/>
  <c r="Y106" i="68"/>
  <c r="X106" i="68"/>
  <c r="Y105" i="68"/>
  <c r="X105" i="68"/>
  <c r="Y104" i="68"/>
  <c r="X104" i="68"/>
  <c r="Y103" i="68"/>
  <c r="X103" i="68"/>
  <c r="Y102" i="68"/>
  <c r="X102" i="68"/>
  <c r="Y101" i="68"/>
  <c r="X101" i="68"/>
  <c r="Y100" i="68"/>
  <c r="X100" i="68"/>
  <c r="Y99" i="68"/>
  <c r="X99" i="68"/>
  <c r="Y98" i="68"/>
  <c r="X98" i="68"/>
  <c r="Y97" i="68"/>
  <c r="X97" i="68"/>
  <c r="Y96" i="68"/>
  <c r="X96" i="68"/>
  <c r="Y95" i="68"/>
  <c r="X95" i="68"/>
  <c r="Y94" i="68"/>
  <c r="X94" i="68"/>
  <c r="Y93" i="68"/>
  <c r="X93" i="68"/>
  <c r="X84" i="68"/>
  <c r="Y83" i="68"/>
  <c r="X82" i="68"/>
  <c r="Y81" i="68"/>
  <c r="X80" i="68"/>
  <c r="Y79" i="68"/>
  <c r="Y465" i="69"/>
  <c r="X465" i="69"/>
  <c r="Y408" i="69"/>
  <c r="X408" i="69"/>
  <c r="X405" i="69"/>
  <c r="X404" i="69" s="1"/>
  <c r="Y405" i="69"/>
  <c r="Y404" i="69" s="1"/>
  <c r="X386" i="69"/>
  <c r="Y367" i="69"/>
  <c r="Y351" i="69"/>
  <c r="X351" i="69"/>
  <c r="X348" i="69"/>
  <c r="X347" i="69" s="1"/>
  <c r="Y348" i="69"/>
  <c r="Y347" i="69" s="1"/>
  <c r="Y313" i="69"/>
  <c r="X313" i="69"/>
  <c r="Y310" i="69"/>
  <c r="Y345" i="69"/>
  <c r="X345" i="69"/>
  <c r="Y344" i="69"/>
  <c r="X342" i="69"/>
  <c r="Y341" i="69"/>
  <c r="X341" i="69"/>
  <c r="Y340" i="69"/>
  <c r="X338" i="69"/>
  <c r="Y337" i="69"/>
  <c r="X337" i="69"/>
  <c r="Y336" i="69"/>
  <c r="X334" i="69"/>
  <c r="Y333" i="69"/>
  <c r="X333" i="69"/>
  <c r="Y291" i="69"/>
  <c r="X330" i="69"/>
  <c r="Y273" i="69"/>
  <c r="X273" i="69"/>
  <c r="Y216" i="69"/>
  <c r="X216" i="69"/>
  <c r="X213" i="69"/>
  <c r="X212" i="69" s="1"/>
  <c r="Y194" i="69"/>
  <c r="X194" i="69"/>
  <c r="Y179" i="69"/>
  <c r="Y178" i="69" s="1"/>
  <c r="X175" i="69"/>
  <c r="Y175" i="69"/>
  <c r="Y159" i="69"/>
  <c r="X159" i="69"/>
  <c r="Y156" i="69"/>
  <c r="Y155" i="69" s="1"/>
  <c r="X156" i="69"/>
  <c r="X155" i="69" s="1"/>
  <c r="Y121" i="69"/>
  <c r="X121" i="69"/>
  <c r="X118" i="69"/>
  <c r="Y153" i="69"/>
  <c r="Y150" i="69"/>
  <c r="X150" i="69"/>
  <c r="Y149" i="69"/>
  <c r="Y146" i="69"/>
  <c r="X146" i="69"/>
  <c r="Y145" i="69"/>
  <c r="Y142" i="69"/>
  <c r="X142" i="69"/>
  <c r="Y141" i="69"/>
  <c r="X102" i="69"/>
  <c r="Y138" i="69"/>
  <c r="X138" i="69"/>
  <c r="Y99" i="69"/>
  <c r="Y94" i="69"/>
  <c r="X94" i="69"/>
  <c r="Y93" i="69"/>
  <c r="X93" i="69"/>
  <c r="Y92" i="69"/>
  <c r="X92" i="69"/>
  <c r="Y91" i="69"/>
  <c r="X91" i="69"/>
  <c r="Y90" i="69"/>
  <c r="X90" i="69"/>
  <c r="Y89" i="69"/>
  <c r="X89" i="69"/>
  <c r="Y88" i="69"/>
  <c r="X88" i="69"/>
  <c r="Y87" i="69"/>
  <c r="X87" i="69"/>
  <c r="Y86" i="69"/>
  <c r="X86" i="69"/>
  <c r="Y85" i="69"/>
  <c r="X85" i="69"/>
  <c r="Y84" i="69"/>
  <c r="X84" i="69"/>
  <c r="Y83" i="69"/>
  <c r="X83" i="69"/>
  <c r="Y82" i="69"/>
  <c r="X82" i="69"/>
  <c r="Y81" i="69"/>
  <c r="X81" i="69"/>
  <c r="Y80" i="69"/>
  <c r="X80" i="69"/>
  <c r="Y79" i="69"/>
  <c r="X79" i="69"/>
  <c r="Y78" i="69"/>
  <c r="X78" i="69"/>
  <c r="Y70" i="69"/>
  <c r="X70" i="69"/>
  <c r="Y69" i="69"/>
  <c r="X69" i="69"/>
  <c r="Y68" i="69"/>
  <c r="X68" i="69"/>
  <c r="Y67" i="69"/>
  <c r="X67" i="69"/>
  <c r="Y465" i="70"/>
  <c r="X465" i="70"/>
  <c r="Y408" i="70"/>
  <c r="X408" i="70"/>
  <c r="Y405" i="70"/>
  <c r="Y404" i="70" s="1"/>
  <c r="Y386" i="70"/>
  <c r="X386" i="70"/>
  <c r="Y367" i="70"/>
  <c r="Y351" i="70"/>
  <c r="X351" i="70"/>
  <c r="X348" i="70"/>
  <c r="X347" i="70" s="1"/>
  <c r="Y348" i="70"/>
  <c r="Y347" i="70" s="1"/>
  <c r="Y313" i="70"/>
  <c r="X313" i="70"/>
  <c r="Y310" i="70"/>
  <c r="Y345" i="70"/>
  <c r="X342" i="70"/>
  <c r="Y341" i="70"/>
  <c r="X338" i="70"/>
  <c r="Y337" i="70"/>
  <c r="X334" i="70"/>
  <c r="Y333" i="70"/>
  <c r="X294" i="70"/>
  <c r="Y291" i="70"/>
  <c r="X330" i="70"/>
  <c r="Y273" i="70"/>
  <c r="X273" i="70"/>
  <c r="Y216" i="70"/>
  <c r="X216" i="70"/>
  <c r="Y213" i="70"/>
  <c r="Y212" i="70" s="1"/>
  <c r="X213" i="70"/>
  <c r="X212" i="70" s="1"/>
  <c r="Y194" i="70"/>
  <c r="Y175" i="70"/>
  <c r="X175" i="70"/>
  <c r="Y159" i="70"/>
  <c r="X159" i="70"/>
  <c r="Y156" i="70"/>
  <c r="Y155" i="70" s="1"/>
  <c r="X156" i="70"/>
  <c r="X155" i="70" s="1"/>
  <c r="X121" i="70"/>
  <c r="Y118" i="70"/>
  <c r="X118" i="70"/>
  <c r="X151" i="70"/>
  <c r="Y150" i="70"/>
  <c r="X147" i="70"/>
  <c r="Y146" i="70"/>
  <c r="X143" i="70"/>
  <c r="Y142" i="70"/>
  <c r="Y102" i="70"/>
  <c r="X102" i="70"/>
  <c r="X139" i="70"/>
  <c r="Y138" i="70"/>
  <c r="Y94" i="70"/>
  <c r="X94" i="70"/>
  <c r="Y93" i="70"/>
  <c r="X93" i="70"/>
  <c r="Y92" i="70"/>
  <c r="X92" i="70"/>
  <c r="Y91" i="70"/>
  <c r="X91" i="70"/>
  <c r="Y90" i="70"/>
  <c r="X90" i="70"/>
  <c r="Y89" i="70"/>
  <c r="X89" i="70"/>
  <c r="Y88" i="70"/>
  <c r="X88" i="70"/>
  <c r="Y87" i="70"/>
  <c r="X87" i="70"/>
  <c r="Y86" i="70"/>
  <c r="X86" i="70"/>
  <c r="Y85" i="70"/>
  <c r="X85" i="70"/>
  <c r="Y84" i="70"/>
  <c r="X84" i="70"/>
  <c r="Y83" i="70"/>
  <c r="X83" i="70"/>
  <c r="Y82" i="70"/>
  <c r="X82" i="70"/>
  <c r="Y81" i="70"/>
  <c r="X81" i="70"/>
  <c r="Y80" i="70"/>
  <c r="X80" i="70"/>
  <c r="Y79" i="70"/>
  <c r="X79" i="70"/>
  <c r="Y78" i="70"/>
  <c r="X78" i="70"/>
  <c r="Y70" i="70"/>
  <c r="X70" i="70"/>
  <c r="Y69" i="70"/>
  <c r="X69" i="70"/>
  <c r="Y68" i="70"/>
  <c r="X68" i="70"/>
  <c r="Y67" i="70"/>
  <c r="X67" i="70"/>
  <c r="Y444" i="71"/>
  <c r="X444" i="71"/>
  <c r="Y390" i="71"/>
  <c r="X390" i="71"/>
  <c r="Y388" i="71"/>
  <c r="Y387" i="71" s="1"/>
  <c r="X388" i="71"/>
  <c r="X387" i="71" s="1"/>
  <c r="Y370" i="71"/>
  <c r="X370" i="71"/>
  <c r="X352" i="71"/>
  <c r="Y352" i="71"/>
  <c r="Y336" i="71"/>
  <c r="X336" i="71"/>
  <c r="Y334" i="71"/>
  <c r="Y333" i="71" s="1"/>
  <c r="X334" i="71"/>
  <c r="X333" i="71" s="1"/>
  <c r="X330" i="71"/>
  <c r="Y329" i="71"/>
  <c r="X326" i="71"/>
  <c r="Y325" i="71"/>
  <c r="X322" i="71"/>
  <c r="Y321" i="71"/>
  <c r="Y300" i="71"/>
  <c r="X300" i="71"/>
  <c r="Y317" i="71"/>
  <c r="Y298" i="71"/>
  <c r="X298" i="71"/>
  <c r="Y282" i="71"/>
  <c r="X282" i="71"/>
  <c r="Y280" i="71"/>
  <c r="X280" i="71"/>
  <c r="Y262" i="71"/>
  <c r="X262" i="71"/>
  <c r="Y208" i="71"/>
  <c r="X208" i="71"/>
  <c r="Y206" i="71"/>
  <c r="Y205" i="71" s="1"/>
  <c r="X206" i="71"/>
  <c r="X205" i="71" s="1"/>
  <c r="X191" i="71"/>
  <c r="X190" i="71" s="1"/>
  <c r="Y188" i="71"/>
  <c r="X188" i="71"/>
  <c r="Y170" i="71"/>
  <c r="X170" i="71"/>
  <c r="Y154" i="71"/>
  <c r="X154" i="71"/>
  <c r="Y152" i="71"/>
  <c r="Y151" i="71" s="1"/>
  <c r="X152" i="71"/>
  <c r="X151" i="71" s="1"/>
  <c r="Y146" i="71"/>
  <c r="Y142" i="71"/>
  <c r="X139" i="71"/>
  <c r="Y138" i="71"/>
  <c r="X118" i="71"/>
  <c r="Y116" i="71"/>
  <c r="X116" i="71"/>
  <c r="X147" i="71"/>
  <c r="X143" i="71"/>
  <c r="X100" i="71"/>
  <c r="Y100" i="71"/>
  <c r="Y98" i="71"/>
  <c r="X98" i="71"/>
  <c r="Y93" i="71"/>
  <c r="X93" i="71"/>
  <c r="Y92" i="71"/>
  <c r="X92" i="71"/>
  <c r="Y91" i="71"/>
  <c r="X91" i="71"/>
  <c r="Y90" i="71"/>
  <c r="X90" i="71"/>
  <c r="Y89" i="71"/>
  <c r="X89" i="71"/>
  <c r="Y88" i="71"/>
  <c r="X88" i="71"/>
  <c r="Y87" i="71"/>
  <c r="X87" i="71"/>
  <c r="Y86" i="71"/>
  <c r="X86" i="71"/>
  <c r="Y85" i="71"/>
  <c r="X85" i="71"/>
  <c r="Y84" i="71"/>
  <c r="X84" i="71"/>
  <c r="Y83" i="71"/>
  <c r="X83" i="71"/>
  <c r="Y82" i="71"/>
  <c r="X82" i="71"/>
  <c r="Y81" i="71"/>
  <c r="X81" i="71"/>
  <c r="Y80" i="71"/>
  <c r="X80" i="71"/>
  <c r="Y79" i="71"/>
  <c r="X79" i="71"/>
  <c r="Y78" i="71"/>
  <c r="X78" i="71"/>
  <c r="Y70" i="71"/>
  <c r="X70" i="71"/>
  <c r="Y69" i="71"/>
  <c r="X69" i="71"/>
  <c r="Y68" i="71"/>
  <c r="X68" i="71"/>
  <c r="Y67" i="71"/>
  <c r="X67" i="71"/>
  <c r="Y444" i="72"/>
  <c r="X444" i="72"/>
  <c r="Y390" i="72"/>
  <c r="X390" i="72"/>
  <c r="Y388" i="72"/>
  <c r="Y387" i="72" s="1"/>
  <c r="X388" i="72"/>
  <c r="X387" i="72" s="1"/>
  <c r="X370" i="72"/>
  <c r="Y370" i="72"/>
  <c r="Y352" i="72"/>
  <c r="X352" i="72"/>
  <c r="Y336" i="72"/>
  <c r="X336" i="72"/>
  <c r="Y334" i="72"/>
  <c r="Y333" i="72" s="1"/>
  <c r="X334" i="72"/>
  <c r="X333" i="72" s="1"/>
  <c r="Y300" i="72"/>
  <c r="X300" i="72"/>
  <c r="Y320" i="72"/>
  <c r="Y282" i="72"/>
  <c r="X282" i="72"/>
  <c r="Y280" i="72"/>
  <c r="X280" i="72"/>
  <c r="Y262" i="72"/>
  <c r="X262" i="72"/>
  <c r="Y208" i="72"/>
  <c r="X208" i="72"/>
  <c r="Y206" i="72"/>
  <c r="Y205" i="72" s="1"/>
  <c r="X206" i="72"/>
  <c r="X205" i="72" s="1"/>
  <c r="Y188" i="72"/>
  <c r="X188" i="72"/>
  <c r="Y170" i="72"/>
  <c r="X170" i="72"/>
  <c r="Y154" i="72"/>
  <c r="X154" i="72"/>
  <c r="X152" i="72"/>
  <c r="X151" i="72" s="1"/>
  <c r="Y152" i="72"/>
  <c r="Y151" i="72" s="1"/>
  <c r="Y118" i="72"/>
  <c r="X118" i="72"/>
  <c r="Y116" i="72"/>
  <c r="X116" i="72"/>
  <c r="Y100" i="72"/>
  <c r="X100" i="72"/>
  <c r="Y98" i="72"/>
  <c r="X98" i="72"/>
  <c r="Y93" i="72"/>
  <c r="X93" i="72"/>
  <c r="Y92" i="72"/>
  <c r="X92" i="72"/>
  <c r="Y91" i="72"/>
  <c r="X91" i="72"/>
  <c r="Y90" i="72"/>
  <c r="X90" i="72"/>
  <c r="Y89" i="72"/>
  <c r="X89" i="72"/>
  <c r="Y88" i="72"/>
  <c r="X88" i="72"/>
  <c r="Y87" i="72"/>
  <c r="X87" i="72"/>
  <c r="Y86" i="72"/>
  <c r="X86" i="72"/>
  <c r="Y85" i="72"/>
  <c r="X85" i="72"/>
  <c r="Y84" i="72"/>
  <c r="X84" i="72"/>
  <c r="Y83" i="72"/>
  <c r="X83" i="72"/>
  <c r="Y82" i="72"/>
  <c r="X82" i="72"/>
  <c r="Y81" i="72"/>
  <c r="X81" i="72"/>
  <c r="Y80" i="72"/>
  <c r="X80" i="72"/>
  <c r="Y79" i="72"/>
  <c r="X79" i="72"/>
  <c r="Y78" i="72"/>
  <c r="X78" i="72"/>
  <c r="Y70" i="72"/>
  <c r="X70" i="72"/>
  <c r="Y69" i="72"/>
  <c r="X69" i="72"/>
  <c r="Y68" i="72"/>
  <c r="X68" i="72"/>
  <c r="Y67" i="72"/>
  <c r="X67" i="72"/>
  <c r="Y92" i="6"/>
  <c r="X92" i="6"/>
  <c r="Y89" i="6"/>
  <c r="X89" i="6"/>
  <c r="X114" i="6"/>
  <c r="X21" i="6"/>
  <c r="Y19" i="6"/>
  <c r="Y17" i="6"/>
  <c r="Y159" i="6" s="1"/>
  <c r="X17" i="6"/>
  <c r="X160" i="6" s="1"/>
  <c r="Y12" i="6"/>
  <c r="Y13" i="6" s="1"/>
  <c r="X173" i="71" l="1"/>
  <c r="X172" i="71" s="1"/>
  <c r="X179" i="69"/>
  <c r="X178" i="69" s="1"/>
  <c r="X279" i="72"/>
  <c r="X198" i="65"/>
  <c r="X197" i="65" s="1"/>
  <c r="X28" i="56"/>
  <c r="Y98" i="66"/>
  <c r="Y390" i="66"/>
  <c r="Y389" i="66" s="1"/>
  <c r="X355" i="71"/>
  <c r="X354" i="71" s="1"/>
  <c r="X105" i="58"/>
  <c r="Y355" i="71"/>
  <c r="Y354" i="71" s="1"/>
  <c r="X279" i="71"/>
  <c r="Y97" i="72"/>
  <c r="Y390" i="65"/>
  <c r="Y389" i="65" s="1"/>
  <c r="X47" i="46"/>
  <c r="Y411" i="64"/>
  <c r="Y410" i="64" s="1"/>
  <c r="Y406" i="64" s="1"/>
  <c r="X117" i="70"/>
  <c r="X97" i="72"/>
  <c r="Y461" i="68"/>
  <c r="Y460" i="68" s="1"/>
  <c r="Y456" i="68" s="1"/>
  <c r="X198" i="66"/>
  <c r="X197" i="66" s="1"/>
  <c r="Y432" i="64"/>
  <c r="Y431" i="64" s="1"/>
  <c r="Y373" i="71"/>
  <c r="Y372" i="71" s="1"/>
  <c r="X85" i="46"/>
  <c r="X7" i="46"/>
  <c r="Y173" i="71"/>
  <c r="Y172" i="71" s="1"/>
  <c r="X371" i="66"/>
  <c r="X370" i="66" s="1"/>
  <c r="X44" i="56"/>
  <c r="X390" i="67"/>
  <c r="X389" i="67" s="1"/>
  <c r="X385" i="67" s="1"/>
  <c r="X85" i="56"/>
  <c r="Y25" i="29"/>
  <c r="Y85" i="46"/>
  <c r="X355" i="72"/>
  <c r="X354" i="72" s="1"/>
  <c r="X351" i="72" s="1"/>
  <c r="Y173" i="72"/>
  <c r="Y172" i="72" s="1"/>
  <c r="Y169" i="72" s="1"/>
  <c r="X461" i="68"/>
  <c r="X460" i="68" s="1"/>
  <c r="X117" i="69"/>
  <c r="X485" i="68"/>
  <c r="X484" i="68" s="1"/>
  <c r="Y47" i="56"/>
  <c r="X63" i="56"/>
  <c r="X66" i="56"/>
  <c r="X373" i="71"/>
  <c r="X372" i="71" s="1"/>
  <c r="X390" i="65"/>
  <c r="X389" i="65" s="1"/>
  <c r="X198" i="69"/>
  <c r="X197" i="69" s="1"/>
  <c r="X193" i="69" s="1"/>
  <c r="X198" i="67"/>
  <c r="X197" i="67" s="1"/>
  <c r="Y179" i="66"/>
  <c r="Y178" i="66" s="1"/>
  <c r="X179" i="65"/>
  <c r="X178" i="65" s="1"/>
  <c r="Y198" i="67"/>
  <c r="Y197" i="67" s="1"/>
  <c r="Y198" i="66"/>
  <c r="Y197" i="66" s="1"/>
  <c r="X173" i="72"/>
  <c r="X172" i="72" s="1"/>
  <c r="X169" i="72" s="1"/>
  <c r="X179" i="70"/>
  <c r="X178" i="70" s="1"/>
  <c r="Y371" i="70"/>
  <c r="Y370" i="70" s="1"/>
  <c r="X390" i="69"/>
  <c r="X389" i="69" s="1"/>
  <c r="X385" i="69" s="1"/>
  <c r="X219" i="68"/>
  <c r="X218" i="68" s="1"/>
  <c r="Y390" i="69"/>
  <c r="Y389" i="69" s="1"/>
  <c r="Y371" i="66"/>
  <c r="Y370" i="66" s="1"/>
  <c r="Y366" i="66" s="1"/>
  <c r="Y371" i="69"/>
  <c r="Y370" i="69" s="1"/>
  <c r="X371" i="70"/>
  <c r="X370" i="70" s="1"/>
  <c r="Y373" i="72"/>
  <c r="Y372" i="72" s="1"/>
  <c r="Y243" i="68"/>
  <c r="Y242" i="68" s="1"/>
  <c r="Y238" i="68" s="1"/>
  <c r="Y332" i="67"/>
  <c r="Y179" i="65"/>
  <c r="Y178" i="65" s="1"/>
  <c r="Y174" i="65" s="1"/>
  <c r="X191" i="72"/>
  <c r="X190" i="72" s="1"/>
  <c r="Y191" i="72"/>
  <c r="Y190" i="72" s="1"/>
  <c r="Y198" i="70"/>
  <c r="Y197" i="70" s="1"/>
  <c r="Y390" i="70"/>
  <c r="Y389" i="70" s="1"/>
  <c r="X390" i="66"/>
  <c r="X389" i="66" s="1"/>
  <c r="X28" i="46"/>
  <c r="Y279" i="72"/>
  <c r="Y28" i="56"/>
  <c r="Y118" i="68"/>
  <c r="X164" i="56"/>
  <c r="X47" i="56"/>
  <c r="X161" i="49"/>
  <c r="X15" i="10"/>
  <c r="Y66" i="56"/>
  <c r="Y13" i="29"/>
  <c r="Y12" i="29" s="1"/>
  <c r="X16" i="28"/>
  <c r="X143" i="48"/>
  <c r="Y355" i="72"/>
  <c r="Y354" i="72" s="1"/>
  <c r="X371" i="69"/>
  <c r="X370" i="69" s="1"/>
  <c r="X371" i="67"/>
  <c r="X370" i="67" s="1"/>
  <c r="Y140" i="66"/>
  <c r="Y219" i="68"/>
  <c r="Y218" i="68" s="1"/>
  <c r="X390" i="70"/>
  <c r="X389" i="70" s="1"/>
  <c r="Y161" i="49"/>
  <c r="X373" i="72"/>
  <c r="X372" i="72" s="1"/>
  <c r="X187" i="71"/>
  <c r="X198" i="70"/>
  <c r="X197" i="70" s="1"/>
  <c r="Y191" i="71"/>
  <c r="Y190" i="71" s="1"/>
  <c r="Y187" i="71" s="1"/>
  <c r="X243" i="68"/>
  <c r="X242" i="68" s="1"/>
  <c r="X238" i="68" s="1"/>
  <c r="Y390" i="67"/>
  <c r="Y389" i="67" s="1"/>
  <c r="X371" i="65"/>
  <c r="X370" i="65" s="1"/>
  <c r="X366" i="65" s="1"/>
  <c r="Y199" i="64"/>
  <c r="Y198" i="64" s="1"/>
  <c r="Y194" i="64" s="1"/>
  <c r="X3" i="55"/>
  <c r="Y128" i="56"/>
  <c r="Y3" i="55"/>
  <c r="Y161" i="54"/>
  <c r="X146" i="46"/>
  <c r="Y198" i="65"/>
  <c r="Y197" i="65" s="1"/>
  <c r="Y193" i="65" s="1"/>
  <c r="Y371" i="65"/>
  <c r="Y370" i="65" s="1"/>
  <c r="X199" i="64"/>
  <c r="X198" i="64" s="1"/>
  <c r="X194" i="64" s="1"/>
  <c r="Y215" i="64"/>
  <c r="Y164" i="56"/>
  <c r="X128" i="46"/>
  <c r="X25" i="29"/>
  <c r="X24" i="59"/>
  <c r="X62" i="59"/>
  <c r="X143" i="59"/>
  <c r="X43" i="45"/>
  <c r="Y97" i="71"/>
  <c r="Y485" i="68"/>
  <c r="Y484" i="68" s="1"/>
  <c r="Y480" i="68" s="1"/>
  <c r="Y371" i="67"/>
  <c r="Y370" i="67" s="1"/>
  <c r="Y366" i="67" s="1"/>
  <c r="X24" i="45"/>
  <c r="Y3" i="44"/>
  <c r="X179" i="66"/>
  <c r="X178" i="66" s="1"/>
  <c r="X174" i="66" s="1"/>
  <c r="Y81" i="59"/>
  <c r="Y105" i="55"/>
  <c r="Y164" i="46"/>
  <c r="Y15" i="10"/>
  <c r="X117" i="65"/>
  <c r="Y3" i="59"/>
  <c r="X81" i="59"/>
  <c r="Y193" i="69"/>
  <c r="Y290" i="67"/>
  <c r="Y98" i="65"/>
  <c r="X290" i="65"/>
  <c r="Y43" i="54"/>
  <c r="Y7" i="46"/>
  <c r="Y224" i="71"/>
  <c r="Y251" i="69"/>
  <c r="Y4" i="53"/>
  <c r="X424" i="72"/>
  <c r="X424" i="71"/>
  <c r="X443" i="67"/>
  <c r="X144" i="63"/>
  <c r="X366" i="66"/>
  <c r="Y351" i="72"/>
  <c r="X174" i="70"/>
  <c r="X322" i="64"/>
  <c r="Y124" i="58"/>
  <c r="X143" i="49"/>
  <c r="X24" i="48"/>
  <c r="X62" i="48"/>
  <c r="Y24" i="44"/>
  <c r="X309" i="66"/>
  <c r="Y322" i="64"/>
  <c r="Y343" i="64"/>
  <c r="Y62" i="59"/>
  <c r="X62" i="49"/>
  <c r="Y143" i="49"/>
  <c r="Y62" i="48"/>
  <c r="Y81" i="45"/>
  <c r="X124" i="44"/>
  <c r="Y309" i="66"/>
  <c r="Y427" i="64"/>
  <c r="Y24" i="58"/>
  <c r="Y124" i="45"/>
  <c r="Y28" i="46"/>
  <c r="X214" i="68"/>
  <c r="Y62" i="58"/>
  <c r="X161" i="48"/>
  <c r="X44" i="46"/>
  <c r="Y193" i="70"/>
  <c r="X174" i="69"/>
  <c r="Y193" i="67"/>
  <c r="X193" i="65"/>
  <c r="X62" i="58"/>
  <c r="Y24" i="54"/>
  <c r="Y62" i="54"/>
  <c r="X161" i="54"/>
  <c r="Y3" i="49"/>
  <c r="X3" i="48"/>
  <c r="X43" i="48"/>
  <c r="Y161" i="48"/>
  <c r="Y366" i="65"/>
  <c r="X215" i="64"/>
  <c r="X432" i="64"/>
  <c r="X431" i="64" s="1"/>
  <c r="X427" i="64" s="1"/>
  <c r="Y3" i="58"/>
  <c r="Y124" i="55"/>
  <c r="Y3" i="48"/>
  <c r="Y43" i="48"/>
  <c r="Y47" i="46"/>
  <c r="X174" i="65"/>
  <c r="Y43" i="58"/>
  <c r="Y81" i="58"/>
  <c r="X170" i="68"/>
  <c r="Y22" i="6"/>
  <c r="Y23" i="6"/>
  <c r="Y99" i="6"/>
  <c r="Y129" i="6" s="1"/>
  <c r="Y115" i="6"/>
  <c r="Y169" i="6" s="1"/>
  <c r="X142" i="72"/>
  <c r="X146" i="72"/>
  <c r="Y317" i="72"/>
  <c r="Y322" i="72"/>
  <c r="Y326" i="72"/>
  <c r="Y330" i="72"/>
  <c r="X138" i="71"/>
  <c r="X142" i="71"/>
  <c r="X146" i="71"/>
  <c r="X135" i="71"/>
  <c r="X320" i="71"/>
  <c r="X324" i="71"/>
  <c r="X328" i="71"/>
  <c r="Y141" i="70"/>
  <c r="Y145" i="70"/>
  <c r="Y149" i="70"/>
  <c r="Y153" i="70"/>
  <c r="X331" i="70"/>
  <c r="X335" i="70"/>
  <c r="X339" i="70"/>
  <c r="X343" i="70"/>
  <c r="X141" i="69"/>
  <c r="X145" i="69"/>
  <c r="X149" i="69"/>
  <c r="X153" i="69"/>
  <c r="X331" i="69"/>
  <c r="X335" i="69"/>
  <c r="X339" i="69"/>
  <c r="X343" i="69"/>
  <c r="Y82" i="68"/>
  <c r="Y174" i="68"/>
  <c r="Y178" i="68"/>
  <c r="Y182" i="68"/>
  <c r="Y186" i="68"/>
  <c r="Y215" i="68"/>
  <c r="Y214" i="68" s="1"/>
  <c r="Y410" i="68"/>
  <c r="Y415" i="68"/>
  <c r="Y419" i="68"/>
  <c r="Y423" i="68"/>
  <c r="Y427" i="68"/>
  <c r="Y433" i="68"/>
  <c r="Y432" i="68" s="1"/>
  <c r="X175" i="67"/>
  <c r="X174" i="67" s="1"/>
  <c r="X213" i="67"/>
  <c r="X212" i="67" s="1"/>
  <c r="X333" i="67"/>
  <c r="X100" i="6"/>
  <c r="X121" i="6" s="1"/>
  <c r="Y136" i="6"/>
  <c r="Y134" i="72"/>
  <c r="Y138" i="72"/>
  <c r="Y142" i="72"/>
  <c r="Y146" i="72"/>
  <c r="X318" i="72"/>
  <c r="X323" i="72"/>
  <c r="X327" i="72"/>
  <c r="X331" i="72"/>
  <c r="X97" i="71"/>
  <c r="X316" i="71"/>
  <c r="Y320" i="71"/>
  <c r="Y324" i="71"/>
  <c r="Y328" i="71"/>
  <c r="X142" i="70"/>
  <c r="X146" i="70"/>
  <c r="X150" i="70"/>
  <c r="Y331" i="70"/>
  <c r="Y335" i="70"/>
  <c r="Y339" i="70"/>
  <c r="Y343" i="70"/>
  <c r="Y331" i="69"/>
  <c r="Y335" i="69"/>
  <c r="Y339" i="69"/>
  <c r="Y343" i="69"/>
  <c r="Y386" i="69"/>
  <c r="Y385" i="69" s="1"/>
  <c r="X79" i="68"/>
  <c r="X83" i="68"/>
  <c r="X119" i="68"/>
  <c r="X118" i="68" s="1"/>
  <c r="X171" i="68"/>
  <c r="X175" i="68"/>
  <c r="X179" i="68"/>
  <c r="X183" i="68"/>
  <c r="X187" i="68"/>
  <c r="X411" i="68"/>
  <c r="X416" i="68"/>
  <c r="X420" i="68"/>
  <c r="X424" i="68"/>
  <c r="X428" i="68"/>
  <c r="Y175" i="67"/>
  <c r="Y174" i="67" s="1"/>
  <c r="Y213" i="67"/>
  <c r="Y212" i="67" s="1"/>
  <c r="X334" i="67"/>
  <c r="X338" i="67"/>
  <c r="X342" i="67"/>
  <c r="Y21" i="6"/>
  <c r="Y6" i="28" s="1"/>
  <c r="Y100" i="6"/>
  <c r="Y130" i="6" s="1"/>
  <c r="X147" i="72"/>
  <c r="Y318" i="72"/>
  <c r="Y323" i="72"/>
  <c r="Y327" i="72"/>
  <c r="Y331" i="72"/>
  <c r="X321" i="71"/>
  <c r="X325" i="71"/>
  <c r="X329" i="71"/>
  <c r="X138" i="70"/>
  <c r="X332" i="70"/>
  <c r="X336" i="70"/>
  <c r="X340" i="70"/>
  <c r="X344" i="70"/>
  <c r="X336" i="69"/>
  <c r="X340" i="69"/>
  <c r="X344" i="69"/>
  <c r="Y411" i="68"/>
  <c r="Y334" i="67"/>
  <c r="Y338" i="67"/>
  <c r="Y342" i="67"/>
  <c r="Y105" i="54"/>
  <c r="Y105" i="56" s="1"/>
  <c r="Y106" i="56"/>
  <c r="X81" i="49"/>
  <c r="X101" i="6"/>
  <c r="X122" i="6" s="1"/>
  <c r="Y143" i="72"/>
  <c r="Y147" i="72"/>
  <c r="X320" i="72"/>
  <c r="X324" i="72"/>
  <c r="X328" i="72"/>
  <c r="Y369" i="72"/>
  <c r="Y139" i="71"/>
  <c r="Y143" i="71"/>
  <c r="Y147" i="71"/>
  <c r="X317" i="71"/>
  <c r="Y336" i="70"/>
  <c r="Y340" i="70"/>
  <c r="Y344" i="70"/>
  <c r="Y174" i="69"/>
  <c r="Y294" i="69"/>
  <c r="Y332" i="69" s="1"/>
  <c r="Y143" i="68"/>
  <c r="X184" i="68"/>
  <c r="X188" i="68"/>
  <c r="X360" i="68"/>
  <c r="X421" i="68"/>
  <c r="X425" i="68"/>
  <c r="X429" i="68"/>
  <c r="Y62" i="44"/>
  <c r="Y66" i="46"/>
  <c r="Y34" i="6"/>
  <c r="Y101" i="6"/>
  <c r="Y122" i="6" s="1"/>
  <c r="Y112" i="6"/>
  <c r="Y166" i="6" s="1"/>
  <c r="X140" i="72"/>
  <c r="X144" i="72"/>
  <c r="X148" i="72"/>
  <c r="Y324" i="72"/>
  <c r="Y328" i="72"/>
  <c r="X369" i="72"/>
  <c r="X140" i="71"/>
  <c r="X144" i="71"/>
  <c r="X148" i="71"/>
  <c r="Y351" i="71"/>
  <c r="Y143" i="70"/>
  <c r="Y147" i="70"/>
  <c r="Y151" i="70"/>
  <c r="X333" i="70"/>
  <c r="X337" i="70"/>
  <c r="X341" i="70"/>
  <c r="X345" i="70"/>
  <c r="X367" i="70"/>
  <c r="X405" i="70"/>
  <c r="X404" i="70" s="1"/>
  <c r="X139" i="69"/>
  <c r="X143" i="69"/>
  <c r="X147" i="69"/>
  <c r="X151" i="69"/>
  <c r="Y80" i="68"/>
  <c r="Y84" i="68"/>
  <c r="X168" i="68"/>
  <c r="Y172" i="68"/>
  <c r="Y176" i="68"/>
  <c r="Y180" i="68"/>
  <c r="Y184" i="68"/>
  <c r="Y188" i="68"/>
  <c r="Y361" i="68"/>
  <c r="Y360" i="68" s="1"/>
  <c r="Y413" i="68"/>
  <c r="Y417" i="68"/>
  <c r="Y421" i="68"/>
  <c r="Y425" i="68"/>
  <c r="Y429" i="68"/>
  <c r="X481" i="68"/>
  <c r="X480" i="68" s="1"/>
  <c r="X505" i="68"/>
  <c r="X504" i="68" s="1"/>
  <c r="X138" i="67"/>
  <c r="X139" i="67"/>
  <c r="X143" i="67"/>
  <c r="X147" i="67"/>
  <c r="X151" i="67"/>
  <c r="X156" i="67"/>
  <c r="X155" i="67" s="1"/>
  <c r="X331" i="67"/>
  <c r="Y335" i="67"/>
  <c r="Y339" i="67"/>
  <c r="Y110" i="64"/>
  <c r="Y85" i="56"/>
  <c r="X12" i="6"/>
  <c r="X13" i="6" s="1"/>
  <c r="Y30" i="6"/>
  <c r="X34" i="6"/>
  <c r="X98" i="6"/>
  <c r="X152" i="6" s="1"/>
  <c r="X102" i="6"/>
  <c r="X156" i="6" s="1"/>
  <c r="Y104" i="6"/>
  <c r="Y158" i="6" s="1"/>
  <c r="Y138" i="6"/>
  <c r="Y136" i="72"/>
  <c r="Y140" i="72"/>
  <c r="Y144" i="72"/>
  <c r="Y148" i="72"/>
  <c r="X321" i="72"/>
  <c r="X325" i="72"/>
  <c r="X329" i="72"/>
  <c r="Y140" i="71"/>
  <c r="Y144" i="71"/>
  <c r="Y148" i="71"/>
  <c r="Y322" i="71"/>
  <c r="Y326" i="71"/>
  <c r="Y330" i="71"/>
  <c r="X351" i="71"/>
  <c r="Y369" i="71"/>
  <c r="Y139" i="70"/>
  <c r="X144" i="70"/>
  <c r="X148" i="70"/>
  <c r="X152" i="70"/>
  <c r="Y139" i="69"/>
  <c r="Y143" i="69"/>
  <c r="Y147" i="69"/>
  <c r="Y151" i="69"/>
  <c r="Y213" i="69"/>
  <c r="Y212" i="69" s="1"/>
  <c r="X291" i="69"/>
  <c r="X367" i="69"/>
  <c r="X366" i="69" s="1"/>
  <c r="X81" i="68"/>
  <c r="Y168" i="68"/>
  <c r="X173" i="68"/>
  <c r="X177" i="68"/>
  <c r="X181" i="68"/>
  <c r="X185" i="68"/>
  <c r="X385" i="68"/>
  <c r="X409" i="68" s="1"/>
  <c r="X414" i="68"/>
  <c r="X418" i="68"/>
  <c r="X422" i="68"/>
  <c r="X426" i="68"/>
  <c r="X430" i="68"/>
  <c r="Y505" i="68"/>
  <c r="Y504" i="68" s="1"/>
  <c r="Y138" i="67"/>
  <c r="Y139" i="67"/>
  <c r="Y143" i="67"/>
  <c r="Y147" i="67"/>
  <c r="Y151" i="67"/>
  <c r="Y156" i="67"/>
  <c r="Y155" i="67" s="1"/>
  <c r="Y331" i="67"/>
  <c r="X30" i="6"/>
  <c r="Y98" i="6"/>
  <c r="Y152" i="6" s="1"/>
  <c r="Y102" i="6"/>
  <c r="Y132" i="6" s="1"/>
  <c r="Y113" i="6"/>
  <c r="Y143" i="6" s="1"/>
  <c r="X141" i="72"/>
  <c r="X145" i="72"/>
  <c r="X149" i="72"/>
  <c r="Y321" i="72"/>
  <c r="Y325" i="72"/>
  <c r="Y329" i="72"/>
  <c r="X137" i="71"/>
  <c r="X141" i="71"/>
  <c r="X145" i="71"/>
  <c r="X149" i="71"/>
  <c r="X323" i="71"/>
  <c r="X327" i="71"/>
  <c r="X331" i="71"/>
  <c r="Y121" i="70"/>
  <c r="Y140" i="70" s="1"/>
  <c r="Y144" i="70"/>
  <c r="Y148" i="70"/>
  <c r="Y152" i="70"/>
  <c r="Y385" i="70"/>
  <c r="X140" i="69"/>
  <c r="X144" i="69"/>
  <c r="X148" i="69"/>
  <c r="X152" i="69"/>
  <c r="X169" i="68"/>
  <c r="X144" i="67"/>
  <c r="X148" i="67"/>
  <c r="X152" i="67"/>
  <c r="X23" i="6"/>
  <c r="X99" i="6"/>
  <c r="X153" i="6" s="1"/>
  <c r="Y145" i="72"/>
  <c r="Y149" i="72"/>
  <c r="X317" i="72"/>
  <c r="X322" i="72"/>
  <c r="X326" i="72"/>
  <c r="X330" i="72"/>
  <c r="Y137" i="71"/>
  <c r="Y141" i="71"/>
  <c r="Y145" i="71"/>
  <c r="Y149" i="71"/>
  <c r="Y323" i="71"/>
  <c r="Y327" i="71"/>
  <c r="Y331" i="71"/>
  <c r="X140" i="70"/>
  <c r="X145" i="70"/>
  <c r="X149" i="70"/>
  <c r="X153" i="70"/>
  <c r="X194" i="70"/>
  <c r="X193" i="70" s="1"/>
  <c r="Y334" i="70"/>
  <c r="Y338" i="70"/>
  <c r="Y342" i="70"/>
  <c r="Y144" i="69"/>
  <c r="Y148" i="69"/>
  <c r="Y152" i="69"/>
  <c r="Y334" i="69"/>
  <c r="Y338" i="69"/>
  <c r="Y342" i="69"/>
  <c r="X456" i="68"/>
  <c r="Y144" i="67"/>
  <c r="Y148" i="67"/>
  <c r="Y152" i="67"/>
  <c r="X332" i="66"/>
  <c r="X337" i="66"/>
  <c r="X341" i="66"/>
  <c r="X345" i="66"/>
  <c r="X142" i="65"/>
  <c r="X146" i="65"/>
  <c r="X150" i="65"/>
  <c r="X334" i="65"/>
  <c r="X338" i="65"/>
  <c r="X342" i="65"/>
  <c r="X158" i="64"/>
  <c r="X162" i="64"/>
  <c r="X166" i="64"/>
  <c r="X170" i="64"/>
  <c r="Y367" i="64"/>
  <c r="X372" i="64"/>
  <c r="X376" i="64"/>
  <c r="X448" i="64"/>
  <c r="Y43" i="59"/>
  <c r="Y143" i="58"/>
  <c r="X24" i="55"/>
  <c r="X144" i="56"/>
  <c r="X168" i="56"/>
  <c r="X172" i="56"/>
  <c r="X176" i="56"/>
  <c r="X24" i="49"/>
  <c r="Y105" i="48"/>
  <c r="X10" i="46"/>
  <c r="X14" i="46"/>
  <c r="X18" i="46"/>
  <c r="X22" i="46"/>
  <c r="Y11" i="42"/>
  <c r="Y36" i="42"/>
  <c r="Y55" i="42"/>
  <c r="Y74" i="42"/>
  <c r="Y93" i="42"/>
  <c r="Y112" i="42"/>
  <c r="Y131" i="42"/>
  <c r="Y149" i="42"/>
  <c r="Y167" i="42"/>
  <c r="Y10" i="42"/>
  <c r="Y16" i="42"/>
  <c r="Y35" i="42"/>
  <c r="Y54" i="42"/>
  <c r="Y73" i="42"/>
  <c r="Y136" i="42"/>
  <c r="Y154" i="42"/>
  <c r="Y332" i="66"/>
  <c r="Y337" i="66"/>
  <c r="Y341" i="66"/>
  <c r="Y345" i="66"/>
  <c r="Y142" i="65"/>
  <c r="Y146" i="65"/>
  <c r="Y150" i="65"/>
  <c r="Y290" i="65"/>
  <c r="Y334" i="65"/>
  <c r="Y338" i="65"/>
  <c r="Y342" i="65"/>
  <c r="X154" i="64"/>
  <c r="Y158" i="64"/>
  <c r="Y162" i="64"/>
  <c r="Y166" i="64"/>
  <c r="Y170" i="64"/>
  <c r="Y124" i="59"/>
  <c r="X161" i="58"/>
  <c r="Y24" i="49"/>
  <c r="X43" i="49"/>
  <c r="X4" i="47"/>
  <c r="X3" i="47" s="1"/>
  <c r="Y105" i="45"/>
  <c r="X4" i="44"/>
  <c r="X3" i="44" s="1"/>
  <c r="X66" i="46"/>
  <c r="X136" i="46"/>
  <c r="X166" i="46"/>
  <c r="X170" i="46"/>
  <c r="X174" i="46"/>
  <c r="X27" i="13"/>
  <c r="X194" i="66"/>
  <c r="X193" i="66" s="1"/>
  <c r="X334" i="66"/>
  <c r="X338" i="66"/>
  <c r="X342" i="66"/>
  <c r="X99" i="65"/>
  <c r="X98" i="65" s="1"/>
  <c r="X136" i="65" s="1"/>
  <c r="X138" i="65"/>
  <c r="X335" i="65"/>
  <c r="X339" i="65"/>
  <c r="X343" i="65"/>
  <c r="Y154" i="64"/>
  <c r="X159" i="64"/>
  <c r="X163" i="64"/>
  <c r="X167" i="64"/>
  <c r="X171" i="64"/>
  <c r="X369" i="64"/>
  <c r="X373" i="64"/>
  <c r="X377" i="64"/>
  <c r="X381" i="64"/>
  <c r="X151" i="56"/>
  <c r="X155" i="56"/>
  <c r="X159" i="56"/>
  <c r="Y44" i="50"/>
  <c r="Y43" i="50" s="1"/>
  <c r="Y62" i="50"/>
  <c r="Y161" i="50"/>
  <c r="Y44" i="49"/>
  <c r="Y43" i="49" s="1"/>
  <c r="Y63" i="49"/>
  <c r="Y62" i="49" s="1"/>
  <c r="Y82" i="49"/>
  <c r="Y81" i="49" s="1"/>
  <c r="Y4" i="47"/>
  <c r="Y3" i="47" s="1"/>
  <c r="X142" i="66"/>
  <c r="X146" i="66"/>
  <c r="X150" i="66"/>
  <c r="Y194" i="66"/>
  <c r="Y193" i="66" s="1"/>
  <c r="Y334" i="66"/>
  <c r="Y338" i="66"/>
  <c r="Y342" i="66"/>
  <c r="Y138" i="65"/>
  <c r="Y339" i="65"/>
  <c r="Y343" i="65"/>
  <c r="X155" i="64"/>
  <c r="Y159" i="64"/>
  <c r="Y163" i="64"/>
  <c r="Y167" i="64"/>
  <c r="Y171" i="64"/>
  <c r="Y373" i="64"/>
  <c r="Y377" i="64"/>
  <c r="Y381" i="64"/>
  <c r="Y161" i="59"/>
  <c r="X143" i="58"/>
  <c r="Y161" i="58"/>
  <c r="X113" i="56"/>
  <c r="X117" i="56"/>
  <c r="X121" i="56"/>
  <c r="X3" i="50"/>
  <c r="X62" i="47"/>
  <c r="Y385" i="67"/>
  <c r="Y142" i="66"/>
  <c r="Y146" i="66"/>
  <c r="Y150" i="66"/>
  <c r="X291" i="66"/>
  <c r="X290" i="66" s="1"/>
  <c r="X328" i="66" s="1"/>
  <c r="X330" i="66"/>
  <c r="X331" i="65"/>
  <c r="X336" i="65"/>
  <c r="X340" i="65"/>
  <c r="X344" i="65"/>
  <c r="X386" i="65"/>
  <c r="X385" i="65" s="1"/>
  <c r="X110" i="64"/>
  <c r="Y155" i="64"/>
  <c r="X160" i="64"/>
  <c r="X164" i="64"/>
  <c r="X168" i="64"/>
  <c r="Y365" i="64"/>
  <c r="X370" i="64"/>
  <c r="X378" i="64"/>
  <c r="X382" i="64"/>
  <c r="X43" i="58"/>
  <c r="Y63" i="55"/>
  <c r="Y62" i="55" s="1"/>
  <c r="Y62" i="56" s="1"/>
  <c r="Y82" i="55"/>
  <c r="Y81" i="55" s="1"/>
  <c r="X143" i="55"/>
  <c r="X88" i="56"/>
  <c r="X92" i="56"/>
  <c r="X96" i="56"/>
  <c r="Y3" i="50"/>
  <c r="Y62" i="47"/>
  <c r="Y105" i="47"/>
  <c r="X105" i="44"/>
  <c r="X111" i="46"/>
  <c r="X115" i="46"/>
  <c r="Y133" i="46"/>
  <c r="Y137" i="46"/>
  <c r="Y141" i="46"/>
  <c r="X149" i="46"/>
  <c r="X153" i="46"/>
  <c r="X157" i="46"/>
  <c r="Y167" i="46"/>
  <c r="Y171" i="46"/>
  <c r="Y175" i="46"/>
  <c r="X343" i="67"/>
  <c r="X139" i="66"/>
  <c r="X143" i="66"/>
  <c r="X147" i="66"/>
  <c r="X151" i="66"/>
  <c r="Y291" i="66"/>
  <c r="Y290" i="66" s="1"/>
  <c r="Y328" i="66" s="1"/>
  <c r="Y330" i="66"/>
  <c r="Y331" i="65"/>
  <c r="Y336" i="65"/>
  <c r="Y340" i="65"/>
  <c r="Y344" i="65"/>
  <c r="Y386" i="65"/>
  <c r="Y385" i="65" s="1"/>
  <c r="X156" i="64"/>
  <c r="Y160" i="64"/>
  <c r="Y164" i="64"/>
  <c r="Y168" i="64"/>
  <c r="X366" i="64"/>
  <c r="Y374" i="64"/>
  <c r="Y382" i="64"/>
  <c r="X82" i="60"/>
  <c r="X81" i="60" s="1"/>
  <c r="X3" i="59"/>
  <c r="X81" i="58"/>
  <c r="Y44" i="55"/>
  <c r="Y43" i="55" s="1"/>
  <c r="Y43" i="56" s="1"/>
  <c r="X63" i="45"/>
  <c r="X109" i="46"/>
  <c r="X31" i="46"/>
  <c r="X35" i="46"/>
  <c r="X39" i="46"/>
  <c r="Y44" i="44"/>
  <c r="Y43" i="44" s="1"/>
  <c r="X69" i="46"/>
  <c r="X73" i="46"/>
  <c r="X77" i="46"/>
  <c r="Y106" i="44"/>
  <c r="X10" i="42"/>
  <c r="X16" i="42"/>
  <c r="X35" i="42"/>
  <c r="X54" i="42"/>
  <c r="X73" i="42"/>
  <c r="X92" i="42"/>
  <c r="X117" i="42"/>
  <c r="X136" i="42"/>
  <c r="X154" i="42"/>
  <c r="X172" i="42"/>
  <c r="X15" i="42"/>
  <c r="X51" i="42"/>
  <c r="X70" i="42"/>
  <c r="X89" i="42"/>
  <c r="X97" i="42"/>
  <c r="X116" i="42"/>
  <c r="X135" i="42"/>
  <c r="X153" i="42"/>
  <c r="X171" i="42"/>
  <c r="Y16" i="23"/>
  <c r="Y15" i="23" s="1"/>
  <c r="Y343" i="67"/>
  <c r="Y139" i="66"/>
  <c r="Y143" i="66"/>
  <c r="Y147" i="66"/>
  <c r="Y151" i="66"/>
  <c r="X385" i="66"/>
  <c r="X140" i="65"/>
  <c r="X145" i="65"/>
  <c r="X149" i="65"/>
  <c r="X153" i="65"/>
  <c r="X332" i="65"/>
  <c r="X337" i="65"/>
  <c r="X341" i="65"/>
  <c r="X345" i="65"/>
  <c r="X157" i="64"/>
  <c r="X161" i="64"/>
  <c r="X165" i="64"/>
  <c r="X169" i="64"/>
  <c r="X379" i="64"/>
  <c r="Y82" i="60"/>
  <c r="Y81" i="60" s="1"/>
  <c r="Y82" i="54"/>
  <c r="Y81" i="54" s="1"/>
  <c r="Y81" i="50"/>
  <c r="Y143" i="50"/>
  <c r="X81" i="45"/>
  <c r="X63" i="44"/>
  <c r="X62" i="44" s="1"/>
  <c r="Y385" i="66"/>
  <c r="Y140" i="65"/>
  <c r="Y145" i="65"/>
  <c r="Y149" i="65"/>
  <c r="Y153" i="65"/>
  <c r="Y332" i="65"/>
  <c r="Y337" i="65"/>
  <c r="Y341" i="65"/>
  <c r="Y345" i="65"/>
  <c r="Y156" i="64"/>
  <c r="Y161" i="64"/>
  <c r="Y165" i="64"/>
  <c r="Y169" i="64"/>
  <c r="X367" i="64"/>
  <c r="Y371" i="64"/>
  <c r="Y383" i="64"/>
  <c r="X124" i="58"/>
  <c r="X130" i="56"/>
  <c r="X134" i="56"/>
  <c r="X138" i="56"/>
  <c r="X105" i="48"/>
  <c r="X124" i="48"/>
  <c r="Y120" i="46"/>
  <c r="Y150" i="46"/>
  <c r="Y154" i="46"/>
  <c r="Y158" i="46"/>
  <c r="X4" i="25"/>
  <c r="X17" i="22"/>
  <c r="X3" i="22" s="1"/>
  <c r="X27" i="14"/>
  <c r="Y172" i="42"/>
  <c r="Y16" i="28"/>
  <c r="Y18" i="24"/>
  <c r="Y18" i="27" s="1"/>
  <c r="Y11" i="23"/>
  <c r="Y27" i="22"/>
  <c r="Y6" i="21"/>
  <c r="Y14" i="21"/>
  <c r="X26" i="21"/>
  <c r="Y5" i="21"/>
  <c r="Y9" i="21"/>
  <c r="Y13" i="21"/>
  <c r="X8" i="23"/>
  <c r="X8" i="26" s="1"/>
  <c r="X12" i="23"/>
  <c r="X12" i="26" s="1"/>
  <c r="Y14" i="18"/>
  <c r="Y14" i="24" s="1"/>
  <c r="Y17" i="18"/>
  <c r="Y17" i="24" s="1"/>
  <c r="Y19" i="13"/>
  <c r="Y19" i="16" s="1"/>
  <c r="X28" i="13"/>
  <c r="Y27" i="11"/>
  <c r="X19" i="13"/>
  <c r="X23" i="13"/>
  <c r="X23" i="16" s="1"/>
  <c r="Y7" i="12"/>
  <c r="Y7" i="15" s="1"/>
  <c r="Y11" i="12"/>
  <c r="Y11" i="15" s="1"/>
  <c r="X31" i="12"/>
  <c r="Y10" i="24"/>
  <c r="Y10" i="27" s="1"/>
  <c r="X26" i="23"/>
  <c r="X26" i="26" s="1"/>
  <c r="X14" i="18"/>
  <c r="X14" i="23" s="1"/>
  <c r="X14" i="26" s="1"/>
  <c r="X16" i="17"/>
  <c r="X20" i="13"/>
  <c r="X17" i="11"/>
  <c r="X3" i="11" s="1"/>
  <c r="X13" i="10"/>
  <c r="X4" i="7"/>
  <c r="X3" i="7" s="1"/>
  <c r="X19" i="12"/>
  <c r="X23" i="12"/>
  <c r="X23" i="15" s="1"/>
  <c r="Y27" i="10"/>
  <c r="X25" i="12"/>
  <c r="X27" i="19"/>
  <c r="X17" i="18"/>
  <c r="Y21" i="24"/>
  <c r="Y29" i="24"/>
  <c r="X22" i="21"/>
  <c r="X30" i="24"/>
  <c r="X30" i="27" s="1"/>
  <c r="X10" i="23"/>
  <c r="X10" i="26" s="1"/>
  <c r="X9" i="10"/>
  <c r="X21" i="13"/>
  <c r="X25" i="13"/>
  <c r="Y30" i="12"/>
  <c r="Y30" i="15" s="1"/>
  <c r="X24" i="23"/>
  <c r="X24" i="26" s="1"/>
  <c r="X8" i="25"/>
  <c r="X8" i="28" s="1"/>
  <c r="X27" i="18"/>
  <c r="X27" i="25" s="1"/>
  <c r="X27" i="28" s="1"/>
  <c r="X14" i="29"/>
  <c r="X12" i="29" s="1"/>
  <c r="Y27" i="18"/>
  <c r="X4" i="9"/>
  <c r="X4" i="10" s="1"/>
  <c r="Y21" i="12"/>
  <c r="Y21" i="15" s="1"/>
  <c r="Y25" i="12"/>
  <c r="Y25" i="15" s="1"/>
  <c r="Y5" i="26"/>
  <c r="Y10" i="26"/>
  <c r="Y28" i="28"/>
  <c r="Y23" i="27"/>
  <c r="Y18" i="28"/>
  <c r="Y137" i="6"/>
  <c r="Y31" i="16"/>
  <c r="Y23" i="16"/>
  <c r="Y11" i="16"/>
  <c r="Y7" i="16"/>
  <c r="Y19" i="17"/>
  <c r="Y7" i="17"/>
  <c r="Y24" i="16"/>
  <c r="Y22" i="15"/>
  <c r="Y20" i="16"/>
  <c r="Y30" i="17"/>
  <c r="Y10" i="15"/>
  <c r="Y6" i="15"/>
  <c r="Y165" i="51"/>
  <c r="Y110" i="51"/>
  <c r="Y147" i="51"/>
  <c r="Y162" i="51"/>
  <c r="Y48" i="51"/>
  <c r="Y165" i="52"/>
  <c r="Y162" i="53"/>
  <c r="Y144" i="53"/>
  <c r="Y4" i="51"/>
  <c r="Y147" i="52"/>
  <c r="Y67" i="52"/>
  <c r="Y144" i="51"/>
  <c r="Y86" i="51"/>
  <c r="Y29" i="51"/>
  <c r="Y48" i="52"/>
  <c r="Y44" i="52"/>
  <c r="Y144" i="52"/>
  <c r="Y125" i="53"/>
  <c r="Y63" i="53"/>
  <c r="Y106" i="51"/>
  <c r="Y67" i="51"/>
  <c r="Y86" i="52"/>
  <c r="Y6" i="17"/>
  <c r="Y162" i="52"/>
  <c r="Y129" i="52"/>
  <c r="Y29" i="52"/>
  <c r="Y8" i="52"/>
  <c r="Y106" i="53"/>
  <c r="Y8" i="51"/>
  <c r="Y270" i="66"/>
  <c r="Y232" i="66"/>
  <c r="Y311" i="68"/>
  <c r="Y251" i="65"/>
  <c r="Y232" i="67"/>
  <c r="Y251" i="66"/>
  <c r="Y224" i="72"/>
  <c r="Y260" i="71"/>
  <c r="Y260" i="72"/>
  <c r="Y242" i="71"/>
  <c r="Y242" i="72"/>
  <c r="Y135" i="6"/>
  <c r="X30" i="28"/>
  <c r="X18" i="28"/>
  <c r="X6" i="28"/>
  <c r="X11" i="26"/>
  <c r="X25" i="27"/>
  <c r="X9" i="27"/>
  <c r="X19" i="27"/>
  <c r="X13" i="27"/>
  <c r="X9" i="26"/>
  <c r="X23" i="27"/>
  <c r="X7" i="27"/>
  <c r="X31" i="26"/>
  <c r="X11" i="27"/>
  <c r="X7" i="26"/>
  <c r="X21" i="27"/>
  <c r="X5" i="27"/>
  <c r="X162" i="61"/>
  <c r="X129" i="61"/>
  <c r="X144" i="62"/>
  <c r="X144" i="61"/>
  <c r="X86" i="61"/>
  <c r="X48" i="61"/>
  <c r="X165" i="62"/>
  <c r="X110" i="62"/>
  <c r="X165" i="61"/>
  <c r="X110" i="61"/>
  <c r="X25" i="61"/>
  <c r="X147" i="62"/>
  <c r="X162" i="62"/>
  <c r="X67" i="62"/>
  <c r="X29" i="62"/>
  <c r="X8" i="62"/>
  <c r="X44" i="62"/>
  <c r="X106" i="63"/>
  <c r="X44" i="63"/>
  <c r="X67" i="61"/>
  <c r="X86" i="62"/>
  <c r="X48" i="62"/>
  <c r="X25" i="63"/>
  <c r="X125" i="61"/>
  <c r="X162" i="63"/>
  <c r="X462" i="65"/>
  <c r="X424" i="65"/>
  <c r="X147" i="61"/>
  <c r="X25" i="62"/>
  <c r="X82" i="63"/>
  <c r="X462" i="67"/>
  <c r="X529" i="68"/>
  <c r="X443" i="66"/>
  <c r="X462" i="69"/>
  <c r="X442" i="71"/>
  <c r="X442" i="72"/>
  <c r="X406" i="71"/>
  <c r="X406" i="72"/>
  <c r="X20" i="6"/>
  <c r="Y114" i="6"/>
  <c r="Y160" i="6"/>
  <c r="X135" i="72"/>
  <c r="X139" i="72"/>
  <c r="X143" i="72"/>
  <c r="X169" i="71"/>
  <c r="Y316" i="71"/>
  <c r="X385" i="70"/>
  <c r="X45" i="6"/>
  <c r="X79" i="6"/>
  <c r="X115" i="6"/>
  <c r="X161" i="6"/>
  <c r="Y135" i="72"/>
  <c r="Y139" i="72"/>
  <c r="X187" i="72"/>
  <c r="X134" i="71"/>
  <c r="X115" i="71"/>
  <c r="X369" i="71"/>
  <c r="Y45" i="6"/>
  <c r="Y79" i="6"/>
  <c r="Y161" i="6"/>
  <c r="X136" i="72"/>
  <c r="Y187" i="72"/>
  <c r="Y134" i="71"/>
  <c r="Y169" i="71"/>
  <c r="Y366" i="69"/>
  <c r="X16" i="30"/>
  <c r="X17" i="30" s="1"/>
  <c r="X16" i="34"/>
  <c r="X17" i="34" s="1"/>
  <c r="X114" i="29"/>
  <c r="X127" i="29" s="1"/>
  <c r="X16" i="33"/>
  <c r="X18" i="6"/>
  <c r="X22" i="6"/>
  <c r="X112" i="6"/>
  <c r="X116" i="6"/>
  <c r="X162" i="6"/>
  <c r="X136" i="71"/>
  <c r="Y318" i="71"/>
  <c r="Y366" i="70"/>
  <c r="Y16" i="31"/>
  <c r="Y17" i="31" s="1"/>
  <c r="Y16" i="35"/>
  <c r="Y17" i="35" s="1"/>
  <c r="Y16" i="36"/>
  <c r="Y17" i="36" s="1"/>
  <c r="Y16" i="34"/>
  <c r="Y17" i="34" s="1"/>
  <c r="Y16" i="30"/>
  <c r="Y17" i="30" s="1"/>
  <c r="Y18" i="6"/>
  <c r="Y116" i="6"/>
  <c r="Y162" i="6"/>
  <c r="X137" i="72"/>
  <c r="Y279" i="71"/>
  <c r="X318" i="71"/>
  <c r="X297" i="71"/>
  <c r="X315" i="71" s="1"/>
  <c r="X19" i="6"/>
  <c r="X29" i="15" s="1"/>
  <c r="X104" i="6"/>
  <c r="X113" i="6"/>
  <c r="X159" i="6"/>
  <c r="X168" i="6"/>
  <c r="Y137" i="72"/>
  <c r="Y141" i="72"/>
  <c r="Y329" i="70"/>
  <c r="Y309" i="70"/>
  <c r="Y309" i="69"/>
  <c r="Y329" i="69"/>
  <c r="X134" i="72"/>
  <c r="X138" i="72"/>
  <c r="Y118" i="71"/>
  <c r="Y136" i="71" s="1"/>
  <c r="Y135" i="71"/>
  <c r="Y297" i="71"/>
  <c r="Y330" i="70"/>
  <c r="X309" i="67"/>
  <c r="X329" i="67"/>
  <c r="Y117" i="66"/>
  <c r="Y136" i="66" s="1"/>
  <c r="Y137" i="66"/>
  <c r="X115" i="72"/>
  <c r="X133" i="72" s="1"/>
  <c r="X298" i="72"/>
  <c r="X319" i="72"/>
  <c r="X319" i="71"/>
  <c r="X310" i="70"/>
  <c r="Y309" i="67"/>
  <c r="Y328" i="67" s="1"/>
  <c r="Y329" i="67"/>
  <c r="Y115" i="72"/>
  <c r="Y133" i="72" s="1"/>
  <c r="Y298" i="72"/>
  <c r="Y319" i="72"/>
  <c r="Y319" i="71"/>
  <c r="Y118" i="69"/>
  <c r="Y330" i="69"/>
  <c r="X99" i="70"/>
  <c r="X98" i="70" s="1"/>
  <c r="X136" i="70" s="1"/>
  <c r="X141" i="70"/>
  <c r="X310" i="69"/>
  <c r="Y99" i="70"/>
  <c r="Y98" i="70" s="1"/>
  <c r="Y294" i="70"/>
  <c r="Y290" i="70" s="1"/>
  <c r="Y102" i="69"/>
  <c r="Y98" i="69" s="1"/>
  <c r="X140" i="67"/>
  <c r="X291" i="70"/>
  <c r="X290" i="70" s="1"/>
  <c r="X99" i="69"/>
  <c r="X98" i="69" s="1"/>
  <c r="X136" i="69" s="1"/>
  <c r="X294" i="69"/>
  <c r="Y140" i="67"/>
  <c r="X193" i="67"/>
  <c r="X366" i="67"/>
  <c r="Y174" i="66"/>
  <c r="Y117" i="65"/>
  <c r="Y136" i="65" s="1"/>
  <c r="X117" i="66"/>
  <c r="X137" i="66"/>
  <c r="X388" i="68"/>
  <c r="X412" i="68" s="1"/>
  <c r="X99" i="67"/>
  <c r="X98" i="67" s="1"/>
  <c r="X141" i="67"/>
  <c r="X294" i="67"/>
  <c r="X290" i="67" s="1"/>
  <c r="X102" i="66"/>
  <c r="X140" i="66" s="1"/>
  <c r="X331" i="66"/>
  <c r="X139" i="65"/>
  <c r="Y388" i="68"/>
  <c r="Y412" i="68" s="1"/>
  <c r="Y99" i="67"/>
  <c r="Y98" i="67" s="1"/>
  <c r="Y141" i="67"/>
  <c r="Y331" i="66"/>
  <c r="Y139" i="65"/>
  <c r="Y146" i="68"/>
  <c r="Y170" i="68" s="1"/>
  <c r="X143" i="68"/>
  <c r="X118" i="67"/>
  <c r="X330" i="67"/>
  <c r="X138" i="66"/>
  <c r="X333" i="66"/>
  <c r="X141" i="65"/>
  <c r="X309" i="65"/>
  <c r="X328" i="65" s="1"/>
  <c r="Y131" i="64"/>
  <c r="Y118" i="67"/>
  <c r="Y330" i="67"/>
  <c r="Y138" i="66"/>
  <c r="Y333" i="66"/>
  <c r="Y137" i="65"/>
  <c r="Y141" i="65"/>
  <c r="Y309" i="65"/>
  <c r="X330" i="65"/>
  <c r="Y330" i="65"/>
  <c r="Y335" i="65"/>
  <c r="X329" i="65"/>
  <c r="X333" i="65"/>
  <c r="X132" i="64"/>
  <c r="X347" i="64"/>
  <c r="X368" i="64" s="1"/>
  <c r="Y329" i="65"/>
  <c r="Y333" i="65"/>
  <c r="Y153" i="64"/>
  <c r="Y157" i="64"/>
  <c r="Y364" i="64"/>
  <c r="Y368" i="64"/>
  <c r="Y372" i="64"/>
  <c r="Y376" i="64"/>
  <c r="Y380" i="64"/>
  <c r="X344" i="64"/>
  <c r="X407" i="64"/>
  <c r="X7" i="58"/>
  <c r="X3" i="58" s="1"/>
  <c r="X411" i="64"/>
  <c r="X410" i="64" s="1"/>
  <c r="X8" i="61"/>
  <c r="X29" i="61"/>
  <c r="Y161" i="55"/>
  <c r="Y161" i="56" s="1"/>
  <c r="Y162" i="56"/>
  <c r="X24" i="54"/>
  <c r="X25" i="56"/>
  <c r="X62" i="57"/>
  <c r="X124" i="57"/>
  <c r="Y24" i="55"/>
  <c r="Y24" i="56" s="1"/>
  <c r="Y25" i="56"/>
  <c r="Y24" i="59"/>
  <c r="X43" i="59"/>
  <c r="X124" i="60"/>
  <c r="Y105" i="59"/>
  <c r="X124" i="59"/>
  <c r="X161" i="59"/>
  <c r="Y105" i="58"/>
  <c r="X129" i="62"/>
  <c r="X106" i="59"/>
  <c r="X105" i="59" s="1"/>
  <c r="Y143" i="59"/>
  <c r="X24" i="58"/>
  <c r="Y146" i="56"/>
  <c r="Y143" i="54"/>
  <c r="X81" i="54"/>
  <c r="Y144" i="56"/>
  <c r="Y143" i="55"/>
  <c r="X43" i="54"/>
  <c r="X106" i="55"/>
  <c r="X108" i="56"/>
  <c r="X125" i="54"/>
  <c r="X124" i="54" s="1"/>
  <c r="X126" i="56"/>
  <c r="X3" i="54"/>
  <c r="Y124" i="54"/>
  <c r="Y125" i="56"/>
  <c r="Y3" i="54"/>
  <c r="X62" i="55"/>
  <c r="X128" i="55"/>
  <c r="X128" i="56" s="1"/>
  <c r="X129" i="56"/>
  <c r="X43" i="55"/>
  <c r="X82" i="55"/>
  <c r="X83" i="56"/>
  <c r="X162" i="55"/>
  <c r="X163" i="56"/>
  <c r="X62" i="54"/>
  <c r="X146" i="54"/>
  <c r="X143" i="54" s="1"/>
  <c r="X147" i="56"/>
  <c r="X30" i="26"/>
  <c r="X20" i="28"/>
  <c r="Y109" i="49"/>
  <c r="Y105" i="49" s="1"/>
  <c r="Y110" i="52"/>
  <c r="X138" i="29"/>
  <c r="X3" i="49"/>
  <c r="X105" i="49"/>
  <c r="X5" i="26"/>
  <c r="Y24" i="48"/>
  <c r="X125" i="50"/>
  <c r="X124" i="50" s="1"/>
  <c r="X124" i="49"/>
  <c r="X81" i="48"/>
  <c r="Y125" i="50"/>
  <c r="Y124" i="50" s="1"/>
  <c r="Y124" i="49"/>
  <c r="Y81" i="48"/>
  <c r="Y82" i="44"/>
  <c r="Y83" i="46"/>
  <c r="Y124" i="44"/>
  <c r="Y124" i="46" s="1"/>
  <c r="Y125" i="46"/>
  <c r="X144" i="44"/>
  <c r="X143" i="44" s="1"/>
  <c r="X145" i="46"/>
  <c r="X141" i="29"/>
  <c r="X105" i="45"/>
  <c r="X105" i="46" s="1"/>
  <c r="X106" i="46"/>
  <c r="X25" i="44"/>
  <c r="X24" i="44" s="1"/>
  <c r="X24" i="46" s="1"/>
  <c r="X27" i="46"/>
  <c r="Y16" i="32"/>
  <c r="Y17" i="32" s="1"/>
  <c r="Y5" i="32"/>
  <c r="Y3" i="32" s="1"/>
  <c r="X136" i="29"/>
  <c r="X115" i="29"/>
  <c r="Y143" i="48"/>
  <c r="X4" i="45"/>
  <c r="X5" i="46"/>
  <c r="Y63" i="45"/>
  <c r="Y65" i="46"/>
  <c r="X137" i="29"/>
  <c r="Y144" i="29"/>
  <c r="X82" i="46"/>
  <c r="X107" i="46"/>
  <c r="Y4" i="45"/>
  <c r="X143" i="45"/>
  <c r="Y161" i="45"/>
  <c r="Y143" i="44"/>
  <c r="Y16" i="33"/>
  <c r="Y17" i="33" s="1"/>
  <c r="Y138" i="29"/>
  <c r="Y6" i="29"/>
  <c r="Y115" i="29"/>
  <c r="Y128" i="29" s="1"/>
  <c r="X21" i="26"/>
  <c r="Y8" i="16"/>
  <c r="Y12" i="16"/>
  <c r="Y17" i="13"/>
  <c r="Y17" i="16" s="1"/>
  <c r="Y21" i="13"/>
  <c r="Y21" i="16" s="1"/>
  <c r="Y21" i="10"/>
  <c r="Y25" i="13"/>
  <c r="Y25" i="16" s="1"/>
  <c r="Y25" i="10"/>
  <c r="Y26" i="15"/>
  <c r="Y129" i="48"/>
  <c r="Y48" i="46"/>
  <c r="Y140" i="29"/>
  <c r="X111" i="29"/>
  <c r="X124" i="29" s="1"/>
  <c r="X117" i="29"/>
  <c r="X13" i="26"/>
  <c r="X29" i="26"/>
  <c r="Y145" i="46"/>
  <c r="Y144" i="45"/>
  <c r="Y111" i="29"/>
  <c r="Y124" i="29" s="1"/>
  <c r="Y117" i="29"/>
  <c r="Y130" i="29" s="1"/>
  <c r="X29" i="28"/>
  <c r="Y5" i="27"/>
  <c r="X29" i="27"/>
  <c r="X23" i="26"/>
  <c r="Y45" i="46"/>
  <c r="X125" i="45"/>
  <c r="X127" i="46"/>
  <c r="Y18" i="36"/>
  <c r="X18" i="34"/>
  <c r="Y18" i="30"/>
  <c r="X112" i="29"/>
  <c r="X125" i="29" s="1"/>
  <c r="X118" i="29"/>
  <c r="X131" i="29" s="1"/>
  <c r="X7" i="28"/>
  <c r="Y25" i="45"/>
  <c r="Y43" i="45"/>
  <c r="X164" i="45"/>
  <c r="X165" i="46"/>
  <c r="X43" i="44"/>
  <c r="X43" i="46" s="1"/>
  <c r="X161" i="44"/>
  <c r="X3" i="37"/>
  <c r="Y18" i="35"/>
  <c r="Y18" i="34"/>
  <c r="X18" i="33"/>
  <c r="Y18" i="31"/>
  <c r="X18" i="30"/>
  <c r="X143" i="29"/>
  <c r="Y112" i="29"/>
  <c r="Y125" i="29" s="1"/>
  <c r="Y118" i="29"/>
  <c r="X19" i="28"/>
  <c r="Y24" i="15"/>
  <c r="Y128" i="46"/>
  <c r="X81" i="44"/>
  <c r="X16" i="37"/>
  <c r="X17" i="37" s="1"/>
  <c r="X5" i="36"/>
  <c r="X3" i="36" s="1"/>
  <c r="X16" i="36"/>
  <c r="X17" i="36" s="1"/>
  <c r="X18" i="32"/>
  <c r="Y135" i="29"/>
  <c r="Y143" i="29"/>
  <c r="X5" i="29"/>
  <c r="X17" i="29"/>
  <c r="X10" i="29"/>
  <c r="X22" i="29"/>
  <c r="X109" i="29"/>
  <c r="X122" i="29" s="1"/>
  <c r="X31" i="27"/>
  <c r="X19" i="26"/>
  <c r="X25" i="26"/>
  <c r="X21" i="28"/>
  <c r="Y32" i="16"/>
  <c r="Y163" i="46"/>
  <c r="Y162" i="44"/>
  <c r="Y161" i="44" s="1"/>
  <c r="Y16" i="37"/>
  <c r="Y17" i="37" s="1"/>
  <c r="Y5" i="37"/>
  <c r="Y3" i="37" s="1"/>
  <c r="X5" i="35"/>
  <c r="X3" i="35" s="1"/>
  <c r="X16" i="35"/>
  <c r="X17" i="35" s="1"/>
  <c r="Y18" i="33"/>
  <c r="X16" i="32"/>
  <c r="X17" i="32" s="1"/>
  <c r="X5" i="31"/>
  <c r="X3" i="31" s="1"/>
  <c r="X16" i="31"/>
  <c r="X17" i="31" s="1"/>
  <c r="Y109" i="29"/>
  <c r="Y122" i="29" s="1"/>
  <c r="Y114" i="29"/>
  <c r="Y22" i="16"/>
  <c r="Y30" i="16"/>
  <c r="Y20" i="29"/>
  <c r="Y7" i="29" s="1"/>
  <c r="Y24" i="29"/>
  <c r="X14" i="21"/>
  <c r="X27" i="20"/>
  <c r="X28" i="24"/>
  <c r="X28" i="27" s="1"/>
  <c r="X28" i="21"/>
  <c r="X32" i="24"/>
  <c r="X32" i="27" s="1"/>
  <c r="X32" i="21"/>
  <c r="Y30" i="23"/>
  <c r="Y27" i="19"/>
  <c r="Y12" i="15"/>
  <c r="Y4" i="11"/>
  <c r="Y17" i="11"/>
  <c r="Y17" i="14" s="1"/>
  <c r="Y17" i="17" s="1"/>
  <c r="Y18" i="14"/>
  <c r="Y18" i="17" s="1"/>
  <c r="Y17" i="8"/>
  <c r="Y17" i="12" s="1"/>
  <c r="Y17" i="15" s="1"/>
  <c r="Y29" i="12"/>
  <c r="Y29" i="15" s="1"/>
  <c r="Y29" i="14"/>
  <c r="Y29" i="17" s="1"/>
  <c r="X110" i="29"/>
  <c r="X123" i="29" s="1"/>
  <c r="Y22" i="21"/>
  <c r="X6" i="27"/>
  <c r="X10" i="27"/>
  <c r="Y27" i="20"/>
  <c r="Y28" i="24"/>
  <c r="Y28" i="27" s="1"/>
  <c r="Y28" i="21"/>
  <c r="Y32" i="24"/>
  <c r="Y32" i="21"/>
  <c r="X17" i="19"/>
  <c r="X18" i="23"/>
  <c r="X18" i="26" s="1"/>
  <c r="X22" i="26"/>
  <c r="Y15" i="14"/>
  <c r="Y15" i="17" s="1"/>
  <c r="Y16" i="17"/>
  <c r="Y28" i="17"/>
  <c r="Y4" i="9"/>
  <c r="Y5" i="13"/>
  <c r="Y5" i="16" s="1"/>
  <c r="Y5" i="10"/>
  <c r="Y9" i="13"/>
  <c r="Y9" i="16" s="1"/>
  <c r="Y9" i="10"/>
  <c r="Y13" i="13"/>
  <c r="Y13" i="16" s="1"/>
  <c r="Y13" i="10"/>
  <c r="Y31" i="15"/>
  <c r="Y110" i="29"/>
  <c r="Y123" i="29" s="1"/>
  <c r="X4" i="28"/>
  <c r="X20" i="24"/>
  <c r="X20" i="27" s="1"/>
  <c r="X20" i="21"/>
  <c r="X24" i="24"/>
  <c r="X24" i="27" s="1"/>
  <c r="X24" i="21"/>
  <c r="Y17" i="19"/>
  <c r="Y18" i="23"/>
  <c r="Y18" i="26" s="1"/>
  <c r="Y6" i="16"/>
  <c r="Y28" i="15"/>
  <c r="Y19" i="15"/>
  <c r="Y23" i="15"/>
  <c r="Y28" i="26"/>
  <c r="Y4" i="22"/>
  <c r="Y5" i="25"/>
  <c r="Y5" i="28" s="1"/>
  <c r="Y17" i="22"/>
  <c r="X10" i="21"/>
  <c r="X18" i="21"/>
  <c r="X15" i="20"/>
  <c r="X15" i="21" s="1"/>
  <c r="X16" i="24"/>
  <c r="X16" i="21"/>
  <c r="Y20" i="24"/>
  <c r="Y20" i="21"/>
  <c r="Y24" i="24"/>
  <c r="Y24" i="21"/>
  <c r="Y4" i="19"/>
  <c r="X32" i="26"/>
  <c r="Y18" i="16"/>
  <c r="Y26" i="16"/>
  <c r="Y18" i="21"/>
  <c r="Y15" i="20"/>
  <c r="Y15" i="21" s="1"/>
  <c r="Y16" i="24"/>
  <c r="Y16" i="21"/>
  <c r="X6" i="23"/>
  <c r="X6" i="26" s="1"/>
  <c r="X4" i="19"/>
  <c r="X4" i="21" s="1"/>
  <c r="Y20" i="15"/>
  <c r="Y23" i="10"/>
  <c r="X5" i="25"/>
  <c r="X5" i="28" s="1"/>
  <c r="Y23" i="26"/>
  <c r="X4" i="24"/>
  <c r="X4" i="27" s="1"/>
  <c r="X8" i="24"/>
  <c r="X8" i="27" s="1"/>
  <c r="X8" i="21"/>
  <c r="X12" i="24"/>
  <c r="X12" i="27" s="1"/>
  <c r="X12" i="21"/>
  <c r="X20" i="26"/>
  <c r="Y8" i="17"/>
  <c r="Y20" i="17"/>
  <c r="Y8" i="15"/>
  <c r="Y32" i="15"/>
  <c r="Y4" i="7"/>
  <c r="Y3" i="7" s="1"/>
  <c r="Y16" i="13" s="1"/>
  <c r="Y14" i="7"/>
  <c r="Y14" i="13" s="1"/>
  <c r="Y14" i="16" s="1"/>
  <c r="Y5" i="12"/>
  <c r="Y5" i="15" s="1"/>
  <c r="Y9" i="15"/>
  <c r="Y13" i="15"/>
  <c r="X6" i="21"/>
  <c r="Y26" i="21"/>
  <c r="Y4" i="20"/>
  <c r="Y8" i="24"/>
  <c r="Y8" i="21"/>
  <c r="Y12" i="24"/>
  <c r="Y12" i="21"/>
  <c r="X17" i="20"/>
  <c r="X22" i="27"/>
  <c r="X26" i="27"/>
  <c r="Y10" i="16"/>
  <c r="Y21" i="14"/>
  <c r="Y21" i="17" s="1"/>
  <c r="Y31" i="10"/>
  <c r="Y29" i="13"/>
  <c r="Y29" i="16" s="1"/>
  <c r="Y29" i="10"/>
  <c r="Y27" i="7"/>
  <c r="Y27" i="13" s="1"/>
  <c r="Y27" i="16" s="1"/>
  <c r="X7" i="10"/>
  <c r="X11" i="10"/>
  <c r="X19" i="10"/>
  <c r="X23" i="10"/>
  <c r="X31" i="10"/>
  <c r="X17" i="9"/>
  <c r="X27" i="8"/>
  <c r="X27" i="12" s="1"/>
  <c r="X17" i="7"/>
  <c r="X17" i="12" s="1"/>
  <c r="X17" i="15" s="1"/>
  <c r="X28" i="25"/>
  <c r="X28" i="28" s="1"/>
  <c r="X18" i="24"/>
  <c r="X18" i="27" s="1"/>
  <c r="X16" i="23"/>
  <c r="X28" i="23"/>
  <c r="X28" i="26" s="1"/>
  <c r="X5" i="12"/>
  <c r="X14" i="7"/>
  <c r="Y5" i="14"/>
  <c r="Y5" i="17" s="1"/>
  <c r="Y8" i="10"/>
  <c r="Y12" i="10"/>
  <c r="Y16" i="10"/>
  <c r="Y20" i="10"/>
  <c r="Y24" i="10"/>
  <c r="Y28" i="10"/>
  <c r="Y32" i="10"/>
  <c r="Y4" i="8"/>
  <c r="Y28" i="13"/>
  <c r="Y28" i="16" s="1"/>
  <c r="Y18" i="12"/>
  <c r="Y18" i="15" s="1"/>
  <c r="X7" i="14"/>
  <c r="X19" i="14"/>
  <c r="X5" i="13"/>
  <c r="X366" i="70" l="1"/>
  <c r="X461" i="69"/>
  <c r="X27" i="15"/>
  <c r="Y44" i="53"/>
  <c r="X577" i="68"/>
  <c r="Y232" i="69"/>
  <c r="Y43" i="46"/>
  <c r="Y119" i="6"/>
  <c r="Y153" i="6"/>
  <c r="X28" i="6"/>
  <c r="Y120" i="6"/>
  <c r="Y124" i="56"/>
  <c r="X11" i="16"/>
  <c r="X125" i="62"/>
  <c r="Y251" i="70"/>
  <c r="Y145" i="6"/>
  <c r="X4" i="12"/>
  <c r="X4" i="15" s="1"/>
  <c r="Y82" i="52"/>
  <c r="X3" i="20"/>
  <c r="Y329" i="66"/>
  <c r="Y17" i="23"/>
  <c r="Y17" i="26" s="1"/>
  <c r="X128" i="29"/>
  <c r="X154" i="6"/>
  <c r="Y121" i="6"/>
  <c r="X576" i="68"/>
  <c r="X82" i="62"/>
  <c r="Y28" i="6"/>
  <c r="X11" i="15"/>
  <c r="Y142" i="6"/>
  <c r="X21" i="15"/>
  <c r="X31" i="16"/>
  <c r="X7" i="15"/>
  <c r="X24" i="56"/>
  <c r="Y155" i="6"/>
  <c r="Y335" i="68"/>
  <c r="X144" i="29"/>
  <c r="X9" i="15"/>
  <c r="X13" i="16"/>
  <c r="X7" i="17"/>
  <c r="Y17" i="25"/>
  <c r="Y17" i="28" s="1"/>
  <c r="X329" i="66"/>
  <c r="Y19" i="27"/>
  <c r="Y154" i="6"/>
  <c r="Y131" i="6"/>
  <c r="X19" i="17"/>
  <c r="X13" i="15"/>
  <c r="X9" i="16"/>
  <c r="Y409" i="68"/>
  <c r="X19" i="15"/>
  <c r="X27" i="17"/>
  <c r="Y142" i="68"/>
  <c r="Y166" i="68" s="1"/>
  <c r="X25" i="16"/>
  <c r="X27" i="16"/>
  <c r="X21" i="16"/>
  <c r="X4" i="63"/>
  <c r="X63" i="62"/>
  <c r="X424" i="67"/>
  <c r="X553" i="68"/>
  <c r="Y3" i="53"/>
  <c r="Y24" i="27"/>
  <c r="Y11" i="26"/>
  <c r="Y82" i="56"/>
  <c r="Y8" i="28"/>
  <c r="X5" i="16"/>
  <c r="X5" i="15"/>
  <c r="X25" i="15"/>
  <c r="Y31" i="26"/>
  <c r="Y167" i="68"/>
  <c r="Y167" i="6"/>
  <c r="X120" i="6"/>
  <c r="Y21" i="27"/>
  <c r="Y15" i="26"/>
  <c r="Y6" i="26"/>
  <c r="Y30" i="26"/>
  <c r="Y8" i="62"/>
  <c r="Y6" i="27"/>
  <c r="Y19" i="26"/>
  <c r="Y26" i="26"/>
  <c r="X4" i="13"/>
  <c r="X4" i="16" s="1"/>
  <c r="Y165" i="61"/>
  <c r="Y164" i="61" s="1"/>
  <c r="Y24" i="26"/>
  <c r="X161" i="63"/>
  <c r="Y29" i="61"/>
  <c r="Y28" i="61" s="1"/>
  <c r="Y25" i="27"/>
  <c r="X144" i="46"/>
  <c r="Y12" i="27"/>
  <c r="X7" i="16"/>
  <c r="Y13" i="26"/>
  <c r="Y81" i="56"/>
  <c r="Y16" i="26"/>
  <c r="Y32" i="27"/>
  <c r="Y20" i="26"/>
  <c r="Y27" i="23"/>
  <c r="Y27" i="26" s="1"/>
  <c r="X81" i="46"/>
  <c r="Y22" i="26"/>
  <c r="Y44" i="46"/>
  <c r="X137" i="65"/>
  <c r="X133" i="71"/>
  <c r="Y29" i="62"/>
  <c r="Y28" i="62" s="1"/>
  <c r="Y165" i="62"/>
  <c r="Y164" i="62" s="1"/>
  <c r="Y30" i="28"/>
  <c r="X27" i="23"/>
  <c r="X27" i="26" s="1"/>
  <c r="Y17" i="21"/>
  <c r="Y9" i="27"/>
  <c r="Y44" i="56"/>
  <c r="Y48" i="61"/>
  <c r="Y47" i="61" s="1"/>
  <c r="Y7" i="28"/>
  <c r="X119" i="6"/>
  <c r="Y129" i="62"/>
  <c r="Y31" i="27"/>
  <c r="Y9" i="26"/>
  <c r="Y32" i="26"/>
  <c r="Y7" i="26"/>
  <c r="X155" i="6"/>
  <c r="Y8" i="61"/>
  <c r="Y7" i="61" s="1"/>
  <c r="Y129" i="61"/>
  <c r="Y19" i="28"/>
  <c r="Y29" i="28"/>
  <c r="X4" i="14"/>
  <c r="X4" i="17" s="1"/>
  <c r="Y12" i="26"/>
  <c r="X143" i="46"/>
  <c r="X290" i="69"/>
  <c r="Y156" i="6"/>
  <c r="Y20" i="6"/>
  <c r="Y67" i="61"/>
  <c r="Y21" i="26"/>
  <c r="Y8" i="26"/>
  <c r="Y13" i="27"/>
  <c r="Y14" i="23"/>
  <c r="Y14" i="26" s="1"/>
  <c r="X3" i="9"/>
  <c r="Y8" i="27"/>
  <c r="Y20" i="27"/>
  <c r="Y131" i="29"/>
  <c r="X143" i="56"/>
  <c r="Y63" i="56"/>
  <c r="Y328" i="65"/>
  <c r="Y152" i="64"/>
  <c r="Y128" i="6"/>
  <c r="Y48" i="62"/>
  <c r="Y147" i="61"/>
  <c r="Y29" i="27"/>
  <c r="X17" i="23"/>
  <c r="X17" i="26" s="1"/>
  <c r="Y315" i="71"/>
  <c r="Y86" i="62"/>
  <c r="Y557" i="68" s="1"/>
  <c r="Y556" i="68" s="1"/>
  <c r="Y110" i="61"/>
  <c r="Y26" i="27"/>
  <c r="Y7" i="27"/>
  <c r="Y20" i="28"/>
  <c r="Y17" i="27"/>
  <c r="X17" i="25"/>
  <c r="X17" i="28" s="1"/>
  <c r="X16" i="29"/>
  <c r="Y127" i="29"/>
  <c r="X31" i="15"/>
  <c r="X19" i="16"/>
  <c r="X17" i="33"/>
  <c r="Y67" i="62"/>
  <c r="Y86" i="61"/>
  <c r="Y533" i="68" s="1"/>
  <c r="Y532" i="68" s="1"/>
  <c r="Y29" i="26"/>
  <c r="Y11" i="27"/>
  <c r="Y25" i="26"/>
  <c r="Y30" i="27"/>
  <c r="Y14" i="27"/>
  <c r="Y110" i="62"/>
  <c r="Y147" i="62"/>
  <c r="Y146" i="62" s="1"/>
  <c r="Y21" i="28"/>
  <c r="Y22" i="27"/>
  <c r="X130" i="6"/>
  <c r="X251" i="69"/>
  <c r="X162" i="53"/>
  <c r="X162" i="52"/>
  <c r="X144" i="52"/>
  <c r="X162" i="51"/>
  <c r="Y424" i="72"/>
  <c r="Y442" i="72"/>
  <c r="Y406" i="72"/>
  <c r="Y442" i="71"/>
  <c r="Y424" i="71"/>
  <c r="Y406" i="71"/>
  <c r="Y162" i="63"/>
  <c r="Y144" i="62"/>
  <c r="Y144" i="63"/>
  <c r="Y162" i="62"/>
  <c r="Y144" i="61"/>
  <c r="Y162" i="61"/>
  <c r="X43" i="56"/>
  <c r="Y14" i="12"/>
  <c r="Y14" i="15" s="1"/>
  <c r="Y137" i="29"/>
  <c r="Y18" i="37"/>
  <c r="X491" i="64"/>
  <c r="Y443" i="65"/>
  <c r="Y106" i="62"/>
  <c r="Y105" i="44"/>
  <c r="Y106" i="46"/>
  <c r="Y134" i="6"/>
  <c r="X3" i="25"/>
  <c r="X18" i="31"/>
  <c r="X14" i="24"/>
  <c r="X14" i="27" s="1"/>
  <c r="X62" i="45"/>
  <c r="X62" i="46" s="1"/>
  <c r="X63" i="46"/>
  <c r="Y16" i="12"/>
  <c r="Y16" i="15" s="1"/>
  <c r="X3" i="56"/>
  <c r="X137" i="70"/>
  <c r="X332" i="69"/>
  <c r="X424" i="66"/>
  <c r="Y334" i="68"/>
  <c r="Y279" i="64"/>
  <c r="X18" i="36"/>
  <c r="X18" i="37"/>
  <c r="X130" i="29"/>
  <c r="X124" i="55"/>
  <c r="X124" i="56" s="1"/>
  <c r="X18" i="35"/>
  <c r="Y162" i="46"/>
  <c r="X406" i="64"/>
  <c r="Y140" i="69"/>
  <c r="X105" i="63"/>
  <c r="X512" i="64"/>
  <c r="X511" i="64" s="1"/>
  <c r="X63" i="63"/>
  <c r="X62" i="63" s="1"/>
  <c r="Y105" i="46"/>
  <c r="Y18" i="32"/>
  <c r="Y27" i="25"/>
  <c r="Y27" i="28" s="1"/>
  <c r="Y290" i="69"/>
  <c r="Y328" i="69" s="1"/>
  <c r="Y142" i="29"/>
  <c r="Y3" i="56"/>
  <c r="Y115" i="71"/>
  <c r="Y270" i="70"/>
  <c r="Y269" i="70" s="1"/>
  <c r="Y269" i="66"/>
  <c r="Y251" i="67"/>
  <c r="Y300" i="64"/>
  <c r="Y299" i="64" s="1"/>
  <c r="Y62" i="53"/>
  <c r="Y63" i="52"/>
  <c r="Y82" i="51"/>
  <c r="Y117" i="70"/>
  <c r="X27" i="10"/>
  <c r="Y27" i="14"/>
  <c r="Y27" i="17" s="1"/>
  <c r="Y27" i="24"/>
  <c r="Y27" i="27" s="1"/>
  <c r="Y27" i="21"/>
  <c r="X17" i="14"/>
  <c r="X17" i="17" s="1"/>
  <c r="X142" i="29"/>
  <c r="X124" i="45"/>
  <c r="X124" i="46" s="1"/>
  <c r="X125" i="46"/>
  <c r="Y129" i="51"/>
  <c r="Y128" i="48"/>
  <c r="Y124" i="48" s="1"/>
  <c r="Y179" i="70"/>
  <c r="Y178" i="70" s="1"/>
  <c r="Y174" i="70" s="1"/>
  <c r="Y17" i="29"/>
  <c r="Y62" i="45"/>
  <c r="Y62" i="46" s="1"/>
  <c r="Y63" i="46"/>
  <c r="X365" i="64"/>
  <c r="X343" i="64"/>
  <c r="X364" i="64" s="1"/>
  <c r="Y117" i="67"/>
  <c r="Y136" i="67" s="1"/>
  <c r="Y137" i="67"/>
  <c r="Y316" i="72"/>
  <c r="Y297" i="72"/>
  <c r="Y315" i="72" s="1"/>
  <c r="Y97" i="6"/>
  <c r="Y44" i="6"/>
  <c r="Y168" i="6"/>
  <c r="Y144" i="6"/>
  <c r="X443" i="70"/>
  <c r="X441" i="72"/>
  <c r="X462" i="66"/>
  <c r="X461" i="66" s="1"/>
  <c r="X3" i="63"/>
  <c r="X164" i="62"/>
  <c r="X161" i="62" s="1"/>
  <c r="X427" i="72"/>
  <c r="X426" i="72" s="1"/>
  <c r="X423" i="72" s="1"/>
  <c r="X129" i="6"/>
  <c r="Y259" i="72"/>
  <c r="Y105" i="53"/>
  <c r="Y7" i="52"/>
  <c r="Y283" i="64"/>
  <c r="Y282" i="64" s="1"/>
  <c r="Y82" i="53"/>
  <c r="Y81" i="53" s="1"/>
  <c r="Y143" i="53"/>
  <c r="Y4" i="52"/>
  <c r="Y512" i="64"/>
  <c r="Y511" i="64" s="1"/>
  <c r="Y63" i="63"/>
  <c r="Y62" i="63" s="1"/>
  <c r="X16" i="26"/>
  <c r="X15" i="23"/>
  <c r="X15" i="26" s="1"/>
  <c r="Y15" i="24"/>
  <c r="Y15" i="27" s="1"/>
  <c r="Y16" i="27"/>
  <c r="X16" i="27"/>
  <c r="X15" i="24"/>
  <c r="X15" i="27" s="1"/>
  <c r="Y136" i="29"/>
  <c r="Y4" i="29"/>
  <c r="X28" i="61"/>
  <c r="X24" i="61" s="1"/>
  <c r="X428" i="65"/>
  <c r="X427" i="65" s="1"/>
  <c r="X423" i="65" s="1"/>
  <c r="X117" i="67"/>
  <c r="X136" i="67" s="1"/>
  <c r="X137" i="67"/>
  <c r="X297" i="72"/>
  <c r="X315" i="72" s="1"/>
  <c r="X316" i="72"/>
  <c r="Y328" i="70"/>
  <c r="X143" i="6"/>
  <c r="X167" i="6"/>
  <c r="Y332" i="70"/>
  <c r="X443" i="65"/>
  <c r="X24" i="63"/>
  <c r="X43" i="63"/>
  <c r="X125" i="63"/>
  <c r="X124" i="63" s="1"/>
  <c r="X164" i="61"/>
  <c r="X161" i="61" s="1"/>
  <c r="X409" i="72"/>
  <c r="X408" i="72" s="1"/>
  <c r="X405" i="72" s="1"/>
  <c r="X82" i="61"/>
  <c r="X135" i="6"/>
  <c r="Y28" i="52"/>
  <c r="Y255" i="65"/>
  <c r="Y254" i="65" s="1"/>
  <c r="Y250" i="65" s="1"/>
  <c r="Y124" i="53"/>
  <c r="Y85" i="51"/>
  <c r="Y291" i="68"/>
  <c r="Y290" i="68" s="1"/>
  <c r="Y146" i="51"/>
  <c r="Y143" i="51" s="1"/>
  <c r="Y227" i="71"/>
  <c r="Y226" i="71" s="1"/>
  <c r="Y223" i="71" s="1"/>
  <c r="Y82" i="61"/>
  <c r="X3" i="8"/>
  <c r="X3" i="14"/>
  <c r="X164" i="46"/>
  <c r="X161" i="45"/>
  <c r="X161" i="46" s="1"/>
  <c r="Y3" i="45"/>
  <c r="Y4" i="46"/>
  <c r="X3" i="45"/>
  <c r="X4" i="46"/>
  <c r="X146" i="56"/>
  <c r="X7" i="61"/>
  <c r="X474" i="64"/>
  <c r="X473" i="64" s="1"/>
  <c r="X167" i="68"/>
  <c r="X142" i="68"/>
  <c r="Y384" i="68"/>
  <c r="Y408" i="68" s="1"/>
  <c r="X384" i="68"/>
  <c r="X408" i="68" s="1"/>
  <c r="X332" i="67"/>
  <c r="X134" i="6"/>
  <c r="X158" i="6"/>
  <c r="X169" i="6"/>
  <c r="X145" i="6"/>
  <c r="X441" i="71"/>
  <c r="X106" i="62"/>
  <c r="X470" i="64"/>
  <c r="X4" i="61"/>
  <c r="X106" i="61"/>
  <c r="X44" i="61"/>
  <c r="Y259" i="71"/>
  <c r="Y287" i="68"/>
  <c r="Y258" i="64"/>
  <c r="Y66" i="52"/>
  <c r="Y255" i="67"/>
  <c r="Y254" i="67" s="1"/>
  <c r="Y146" i="52"/>
  <c r="Y143" i="52" s="1"/>
  <c r="Y245" i="71"/>
  <c r="Y244" i="71" s="1"/>
  <c r="Y241" i="71" s="1"/>
  <c r="X132" i="6"/>
  <c r="Y82" i="62"/>
  <c r="Y44" i="62"/>
  <c r="Y106" i="61"/>
  <c r="Y44" i="61"/>
  <c r="Y3" i="20"/>
  <c r="Y4" i="24"/>
  <c r="Y4" i="27" s="1"/>
  <c r="Y4" i="21"/>
  <c r="Y3" i="19"/>
  <c r="Y4" i="23"/>
  <c r="Y4" i="26" s="1"/>
  <c r="Y27" i="12"/>
  <c r="Y27" i="15" s="1"/>
  <c r="X62" i="56"/>
  <c r="X125" i="56"/>
  <c r="X131" i="64"/>
  <c r="X153" i="64"/>
  <c r="X137" i="69"/>
  <c r="X78" i="6"/>
  <c r="X87" i="6" s="1"/>
  <c r="X111" i="6"/>
  <c r="X424" i="69"/>
  <c r="X7" i="62"/>
  <c r="X495" i="64"/>
  <c r="X494" i="64" s="1"/>
  <c r="X146" i="62"/>
  <c r="X143" i="62" s="1"/>
  <c r="X427" i="71"/>
  <c r="X426" i="71" s="1"/>
  <c r="X423" i="71" s="1"/>
  <c r="X128" i="61"/>
  <c r="X124" i="61" s="1"/>
  <c r="X428" i="70"/>
  <c r="X427" i="70" s="1"/>
  <c r="Y270" i="67"/>
  <c r="Y269" i="67" s="1"/>
  <c r="Y47" i="51"/>
  <c r="Y236" i="66"/>
  <c r="Y235" i="66" s="1"/>
  <c r="Y231" i="66" s="1"/>
  <c r="Y25" i="63"/>
  <c r="Y491" i="64"/>
  <c r="Y447" i="65"/>
  <c r="Y446" i="65" s="1"/>
  <c r="Y66" i="62"/>
  <c r="Y447" i="67"/>
  <c r="Y446" i="67" s="1"/>
  <c r="Y4" i="61"/>
  <c r="Y128" i="61"/>
  <c r="Y428" i="70"/>
  <c r="Y427" i="70" s="1"/>
  <c r="Y15" i="13"/>
  <c r="Y15" i="16" s="1"/>
  <c r="Y16" i="16"/>
  <c r="X16" i="13"/>
  <c r="X16" i="12"/>
  <c r="Y3" i="9"/>
  <c r="Y4" i="13"/>
  <c r="Y4" i="16" s="1"/>
  <c r="Y4" i="10"/>
  <c r="Y22" i="29"/>
  <c r="Y11" i="29"/>
  <c r="X140" i="29"/>
  <c r="X9" i="29"/>
  <c r="Y24" i="45"/>
  <c r="Y24" i="46" s="1"/>
  <c r="Y25" i="46"/>
  <c r="Y109" i="52"/>
  <c r="Y255" i="69"/>
  <c r="Y254" i="69" s="1"/>
  <c r="Y250" i="69" s="1"/>
  <c r="X105" i="55"/>
  <c r="X105" i="56" s="1"/>
  <c r="X106" i="56"/>
  <c r="X29" i="17"/>
  <c r="X21" i="17"/>
  <c r="X5" i="17"/>
  <c r="X32" i="15"/>
  <c r="X28" i="15"/>
  <c r="X24" i="15"/>
  <c r="X20" i="15"/>
  <c r="X12" i="15"/>
  <c r="X8" i="15"/>
  <c r="X30" i="16"/>
  <c r="X26" i="16"/>
  <c r="X22" i="16"/>
  <c r="X18" i="16"/>
  <c r="X10" i="16"/>
  <c r="X6" i="16"/>
  <c r="X28" i="17"/>
  <c r="X20" i="17"/>
  <c r="X8" i="17"/>
  <c r="X29" i="16"/>
  <c r="X30" i="15"/>
  <c r="X26" i="15"/>
  <c r="X22" i="15"/>
  <c r="X18" i="15"/>
  <c r="X10" i="15"/>
  <c r="X6" i="15"/>
  <c r="X32" i="16"/>
  <c r="X28" i="16"/>
  <c r="X24" i="16"/>
  <c r="X20" i="16"/>
  <c r="X12" i="16"/>
  <c r="X8" i="16"/>
  <c r="X30" i="17"/>
  <c r="X18" i="17"/>
  <c r="X6" i="17"/>
  <c r="X165" i="51"/>
  <c r="X110" i="51"/>
  <c r="X147" i="51"/>
  <c r="X129" i="51"/>
  <c r="X48" i="51"/>
  <c r="X165" i="52"/>
  <c r="X110" i="52"/>
  <c r="X25" i="52"/>
  <c r="X25" i="51"/>
  <c r="X4" i="51"/>
  <c r="X147" i="52"/>
  <c r="X125" i="52"/>
  <c r="X67" i="52"/>
  <c r="X29" i="52"/>
  <c r="X8" i="52"/>
  <c r="X67" i="51"/>
  <c r="X29" i="51"/>
  <c r="X8" i="51"/>
  <c r="X129" i="52"/>
  <c r="X82" i="52"/>
  <c r="X44" i="52"/>
  <c r="X48" i="52"/>
  <c r="X86" i="51"/>
  <c r="X144" i="53"/>
  <c r="X144" i="51"/>
  <c r="X86" i="52"/>
  <c r="X106" i="52"/>
  <c r="X4" i="53"/>
  <c r="X311" i="68"/>
  <c r="X251" i="65"/>
  <c r="X270" i="67"/>
  <c r="X335" i="68"/>
  <c r="X242" i="71"/>
  <c r="X242" i="72"/>
  <c r="X224" i="71"/>
  <c r="X224" i="72"/>
  <c r="X251" i="70"/>
  <c r="X260" i="71"/>
  <c r="X259" i="71" s="1"/>
  <c r="X260" i="72"/>
  <c r="X259" i="72" s="1"/>
  <c r="X146" i="6"/>
  <c r="X170" i="6"/>
  <c r="X144" i="6"/>
  <c r="Y28" i="51"/>
  <c r="Y236" i="65"/>
  <c r="Y235" i="65" s="1"/>
  <c r="Y161" i="53"/>
  <c r="Y109" i="51"/>
  <c r="Y105" i="51" s="1"/>
  <c r="Y236" i="69"/>
  <c r="Y235" i="69" s="1"/>
  <c r="Y231" i="69" s="1"/>
  <c r="X128" i="6"/>
  <c r="X131" i="6"/>
  <c r="Y109" i="62"/>
  <c r="Y447" i="69"/>
  <c r="Y446" i="69" s="1"/>
  <c r="Y3" i="8"/>
  <c r="Y4" i="12"/>
  <c r="Y4" i="15" s="1"/>
  <c r="X3" i="24"/>
  <c r="X3" i="19"/>
  <c r="X3" i="21" s="1"/>
  <c r="X4" i="23"/>
  <c r="X4" i="26" s="1"/>
  <c r="Y3" i="11"/>
  <c r="Y4" i="14"/>
  <c r="Y4" i="17" s="1"/>
  <c r="X25" i="46"/>
  <c r="Y143" i="45"/>
  <c r="Y143" i="46" s="1"/>
  <c r="Y144" i="46"/>
  <c r="Y81" i="44"/>
  <c r="Y81" i="46" s="1"/>
  <c r="Y82" i="46"/>
  <c r="X161" i="55"/>
  <c r="X161" i="56" s="1"/>
  <c r="X162" i="56"/>
  <c r="Y137" i="69"/>
  <c r="Y117" i="69"/>
  <c r="Y136" i="69" s="1"/>
  <c r="Y137" i="70"/>
  <c r="X142" i="6"/>
  <c r="X166" i="6"/>
  <c r="Y111" i="6"/>
  <c r="Y78" i="6"/>
  <c r="X462" i="70"/>
  <c r="X461" i="70" s="1"/>
  <c r="X4" i="62"/>
  <c r="X143" i="63"/>
  <c r="X47" i="62"/>
  <c r="X43" i="62" s="1"/>
  <c r="X447" i="66"/>
  <c r="X446" i="66" s="1"/>
  <c r="X442" i="66" s="1"/>
  <c r="X85" i="62"/>
  <c r="X81" i="62" s="1"/>
  <c r="X557" i="68"/>
  <c r="X556" i="68" s="1"/>
  <c r="X552" i="68" s="1"/>
  <c r="X109" i="62"/>
  <c r="X447" i="69"/>
  <c r="X446" i="69" s="1"/>
  <c r="X47" i="61"/>
  <c r="X428" i="66"/>
  <c r="X427" i="66" s="1"/>
  <c r="X85" i="61"/>
  <c r="X533" i="68"/>
  <c r="X532" i="68" s="1"/>
  <c r="X528" i="68" s="1"/>
  <c r="Y232" i="70"/>
  <c r="Y270" i="65"/>
  <c r="Y269" i="65" s="1"/>
  <c r="Y7" i="51"/>
  <c r="Y3" i="51" s="1"/>
  <c r="Y262" i="64"/>
  <c r="Y261" i="64" s="1"/>
  <c r="Y43" i="53"/>
  <c r="Y106" i="52"/>
  <c r="Y25" i="53"/>
  <c r="Y24" i="53" s="1"/>
  <c r="Y47" i="52"/>
  <c r="Y43" i="52" s="1"/>
  <c r="Y255" i="66"/>
  <c r="Y254" i="66" s="1"/>
  <c r="Y250" i="66" s="1"/>
  <c r="Y63" i="51"/>
  <c r="Y25" i="52"/>
  <c r="Y125" i="51"/>
  <c r="X138" i="6"/>
  <c r="Y462" i="69"/>
  <c r="Y461" i="69" s="1"/>
  <c r="Y424" i="67"/>
  <c r="Y44" i="63"/>
  <c r="Y43" i="63" s="1"/>
  <c r="Y85" i="61"/>
  <c r="X14" i="12"/>
  <c r="X14" i="15" s="1"/>
  <c r="X14" i="13"/>
  <c r="X14" i="16" s="1"/>
  <c r="X17" i="13"/>
  <c r="X17" i="16" s="1"/>
  <c r="X17" i="10"/>
  <c r="X17" i="21"/>
  <c r="X17" i="24"/>
  <c r="X17" i="27" s="1"/>
  <c r="X135" i="29"/>
  <c r="X4" i="29"/>
  <c r="Y17" i="10"/>
  <c r="Y161" i="46"/>
  <c r="Y143" i="56"/>
  <c r="X128" i="62"/>
  <c r="X124" i="62" s="1"/>
  <c r="X447" i="70"/>
  <c r="X446" i="70" s="1"/>
  <c r="X98" i="66"/>
  <c r="X309" i="70"/>
  <c r="X328" i="70" s="1"/>
  <c r="X329" i="70"/>
  <c r="X328" i="67"/>
  <c r="Y146" i="6"/>
  <c r="Y170" i="6"/>
  <c r="X44" i="6"/>
  <c r="X97" i="6"/>
  <c r="X443" i="69"/>
  <c r="X424" i="70"/>
  <c r="X461" i="67"/>
  <c r="X81" i="63"/>
  <c r="X146" i="61"/>
  <c r="X143" i="61" s="1"/>
  <c r="X409" i="71"/>
  <c r="X408" i="71" s="1"/>
  <c r="X405" i="71" s="1"/>
  <c r="X461" i="65"/>
  <c r="X63" i="61"/>
  <c r="X109" i="61"/>
  <c r="X428" i="69"/>
  <c r="X427" i="69" s="1"/>
  <c r="Y270" i="69"/>
  <c r="Y269" i="69" s="1"/>
  <c r="Y232" i="65"/>
  <c r="Y128" i="52"/>
  <c r="Y255" i="70"/>
  <c r="Y254" i="70" s="1"/>
  <c r="Y250" i="70" s="1"/>
  <c r="Y85" i="52"/>
  <c r="Y81" i="52" s="1"/>
  <c r="Y315" i="68"/>
  <c r="Y314" i="68" s="1"/>
  <c r="Y310" i="68" s="1"/>
  <c r="Y44" i="51"/>
  <c r="Y125" i="52"/>
  <c r="Y25" i="51"/>
  <c r="Y164" i="52"/>
  <c r="Y161" i="52" s="1"/>
  <c r="Y245" i="72"/>
  <c r="Y244" i="72" s="1"/>
  <c r="Y241" i="72" s="1"/>
  <c r="X137" i="6"/>
  <c r="Y470" i="64"/>
  <c r="Y66" i="61"/>
  <c r="Y428" i="67"/>
  <c r="Y427" i="67" s="1"/>
  <c r="Y146" i="61"/>
  <c r="Y409" i="71"/>
  <c r="Y408" i="71" s="1"/>
  <c r="Y3" i="22"/>
  <c r="Y4" i="25"/>
  <c r="Y4" i="28" s="1"/>
  <c r="X27" i="21"/>
  <c r="X27" i="24"/>
  <c r="X27" i="27" s="1"/>
  <c r="X81" i="55"/>
  <c r="X81" i="56" s="1"/>
  <c r="X82" i="56"/>
  <c r="X329" i="69"/>
  <c r="X309" i="69"/>
  <c r="X328" i="69" s="1"/>
  <c r="X66" i="61"/>
  <c r="X428" i="67"/>
  <c r="X427" i="67" s="1"/>
  <c r="X423" i="67" s="1"/>
  <c r="X28" i="62"/>
  <c r="X24" i="62" s="1"/>
  <c r="X447" i="65"/>
  <c r="X446" i="65" s="1"/>
  <c r="X66" i="62"/>
  <c r="X62" i="62" s="1"/>
  <c r="X447" i="67"/>
  <c r="X446" i="67" s="1"/>
  <c r="X442" i="67" s="1"/>
  <c r="X136" i="6"/>
  <c r="Y66" i="51"/>
  <c r="Y236" i="67"/>
  <c r="Y235" i="67" s="1"/>
  <c r="Y231" i="67" s="1"/>
  <c r="Y164" i="51"/>
  <c r="Y161" i="51" s="1"/>
  <c r="Y227" i="72"/>
  <c r="Y226" i="72" s="1"/>
  <c r="Y223" i="72" s="1"/>
  <c r="Y443" i="69"/>
  <c r="Y47" i="62"/>
  <c r="Y447" i="66"/>
  <c r="Y446" i="66" s="1"/>
  <c r="Y7" i="62"/>
  <c r="Y495" i="64"/>
  <c r="Y494" i="64" s="1"/>
  <c r="Y128" i="62"/>
  <c r="Y447" i="70"/>
  <c r="Y446" i="70" s="1"/>
  <c r="Y109" i="61"/>
  <c r="Y428" i="69"/>
  <c r="Y427" i="69" s="1"/>
  <c r="Y125" i="61" l="1"/>
  <c r="X44" i="51"/>
  <c r="Y81" i="51"/>
  <c r="Y424" i="66"/>
  <c r="Y25" i="61"/>
  <c r="Y443" i="70"/>
  <c r="Y442" i="70"/>
  <c r="X423" i="70"/>
  <c r="Y424" i="70"/>
  <c r="Y442" i="69"/>
  <c r="Y143" i="63"/>
  <c r="Y125" i="63"/>
  <c r="Y124" i="63" s="1"/>
  <c r="X232" i="67"/>
  <c r="Y424" i="65"/>
  <c r="X125" i="51"/>
  <c r="Y441" i="72"/>
  <c r="Y428" i="65"/>
  <c r="Y427" i="65" s="1"/>
  <c r="Y423" i="65" s="1"/>
  <c r="Y423" i="70"/>
  <c r="Y462" i="70"/>
  <c r="Y461" i="70" s="1"/>
  <c r="Y250" i="67"/>
  <c r="Y161" i="61"/>
  <c r="Y63" i="61"/>
  <c r="Y62" i="61" s="1"/>
  <c r="Y125" i="62"/>
  <c r="Y124" i="62" s="1"/>
  <c r="Y161" i="63"/>
  <c r="Y462" i="66"/>
  <c r="Y461" i="66" s="1"/>
  <c r="X63" i="51"/>
  <c r="Y4" i="63"/>
  <c r="Y3" i="63" s="1"/>
  <c r="Y161" i="62"/>
  <c r="X106" i="51"/>
  <c r="X270" i="66"/>
  <c r="X269" i="66" s="1"/>
  <c r="X232" i="70"/>
  <c r="Y143" i="62"/>
  <c r="Y409" i="72"/>
  <c r="Y408" i="72" s="1"/>
  <c r="Y405" i="72" s="1"/>
  <c r="Y231" i="65"/>
  <c r="Y43" i="51"/>
  <c r="X334" i="68"/>
  <c r="X3" i="13"/>
  <c r="X3" i="16" s="1"/>
  <c r="X3" i="10"/>
  <c r="Y405" i="71"/>
  <c r="Y143" i="61"/>
  <c r="Y428" i="66"/>
  <c r="Y427" i="66" s="1"/>
  <c r="Y423" i="66" s="1"/>
  <c r="Y15" i="12"/>
  <c r="Y15" i="15" s="1"/>
  <c r="Y474" i="64"/>
  <c r="Y473" i="64" s="1"/>
  <c r="Y469" i="64" s="1"/>
  <c r="Y62" i="52"/>
  <c r="Y427" i="72"/>
  <c r="Y426" i="72" s="1"/>
  <c r="Y423" i="72" s="1"/>
  <c r="Y85" i="62"/>
  <c r="Y81" i="62" s="1"/>
  <c r="X423" i="66"/>
  <c r="Y427" i="71"/>
  <c r="Y426" i="71" s="1"/>
  <c r="Y423" i="71" s="1"/>
  <c r="Y24" i="63"/>
  <c r="Y24" i="61"/>
  <c r="X442" i="69"/>
  <c r="Y24" i="52"/>
  <c r="X3" i="62"/>
  <c r="X3" i="53"/>
  <c r="Y442" i="65"/>
  <c r="Y441" i="71"/>
  <c r="Y462" i="67"/>
  <c r="Y461" i="67" s="1"/>
  <c r="X490" i="64"/>
  <c r="Y82" i="63"/>
  <c r="Y81" i="63" s="1"/>
  <c r="Y443" i="67"/>
  <c r="Y442" i="67" s="1"/>
  <c r="Y3" i="61"/>
  <c r="Y63" i="62"/>
  <c r="Y62" i="62" s="1"/>
  <c r="Y424" i="69"/>
  <c r="Y423" i="69"/>
  <c r="Y278" i="64"/>
  <c r="X3" i="29"/>
  <c r="Y462" i="65"/>
  <c r="Y461" i="65" s="1"/>
  <c r="Y105" i="62"/>
  <c r="Y443" i="66"/>
  <c r="Y442" i="66" s="1"/>
  <c r="Y553" i="68"/>
  <c r="Y552" i="68" s="1"/>
  <c r="Y4" i="62"/>
  <c r="Y3" i="62" s="1"/>
  <c r="Y105" i="52"/>
  <c r="Y124" i="61"/>
  <c r="Y529" i="68"/>
  <c r="Y528" i="68" s="1"/>
  <c r="Y25" i="62"/>
  <c r="Y24" i="62" s="1"/>
  <c r="Y106" i="63"/>
  <c r="Y105" i="63" s="1"/>
  <c r="Y577" i="68"/>
  <c r="Y576" i="68" s="1"/>
  <c r="Y24" i="51"/>
  <c r="Y124" i="52"/>
  <c r="X118" i="6"/>
  <c r="X3" i="23"/>
  <c r="X3" i="46"/>
  <c r="X3" i="27"/>
  <c r="X139" i="29"/>
  <c r="Y133" i="71"/>
  <c r="X3" i="28"/>
  <c r="Y3" i="25"/>
  <c r="X270" i="69"/>
  <c r="X269" i="69" s="1"/>
  <c r="X232" i="65"/>
  <c r="X161" i="53"/>
  <c r="X63" i="52"/>
  <c r="Y286" i="68"/>
  <c r="X166" i="68"/>
  <c r="Y3" i="46"/>
  <c r="Y136" i="70"/>
  <c r="Y134" i="29"/>
  <c r="X62" i="61"/>
  <c r="Y3" i="12"/>
  <c r="Y3" i="23"/>
  <c r="Y423" i="67"/>
  <c r="X3" i="17"/>
  <c r="X134" i="29"/>
  <c r="Y3" i="14"/>
  <c r="X3" i="12"/>
  <c r="X136" i="66"/>
  <c r="X152" i="64"/>
  <c r="X3" i="61"/>
  <c r="X96" i="6"/>
  <c r="X57" i="6"/>
  <c r="X52" i="6"/>
  <c r="X55" i="6"/>
  <c r="X54" i="6"/>
  <c r="X58" i="6"/>
  <c r="X56" i="6"/>
  <c r="X279" i="64"/>
  <c r="X143" i="53"/>
  <c r="X82" i="53"/>
  <c r="X81" i="53" s="1"/>
  <c r="X28" i="51"/>
  <c r="X24" i="51" s="1"/>
  <c r="X236" i="65"/>
  <c r="X235" i="65" s="1"/>
  <c r="X66" i="51"/>
  <c r="X236" i="67"/>
  <c r="X235" i="67" s="1"/>
  <c r="X231" i="67" s="1"/>
  <c r="X164" i="51"/>
  <c r="X161" i="51" s="1"/>
  <c r="X227" i="72"/>
  <c r="X226" i="72" s="1"/>
  <c r="X223" i="72" s="1"/>
  <c r="X105" i="61"/>
  <c r="Y127" i="6"/>
  <c r="Y151" i="6"/>
  <c r="Y118" i="6"/>
  <c r="X53" i="6"/>
  <c r="Y88" i="6"/>
  <c r="Y91" i="6"/>
  <c r="Y86" i="6"/>
  <c r="Y110" i="6"/>
  <c r="Y90" i="6"/>
  <c r="X128" i="52"/>
  <c r="X124" i="52" s="1"/>
  <c r="X255" i="70"/>
  <c r="X254" i="70" s="1"/>
  <c r="X250" i="70" s="1"/>
  <c r="X164" i="52"/>
  <c r="X161" i="52" s="1"/>
  <c r="X245" i="72"/>
  <c r="X244" i="72" s="1"/>
  <c r="X241" i="72" s="1"/>
  <c r="X423" i="69"/>
  <c r="Y3" i="24"/>
  <c r="Y3" i="21"/>
  <c r="Y16" i="29"/>
  <c r="Y141" i="6"/>
  <c r="Y165" i="6"/>
  <c r="X270" i="70"/>
  <c r="X269" i="70" s="1"/>
  <c r="X287" i="68"/>
  <c r="X106" i="53"/>
  <c r="X105" i="53" s="1"/>
  <c r="X85" i="52"/>
  <c r="X81" i="52" s="1"/>
  <c r="X315" i="68"/>
  <c r="X314" i="68" s="1"/>
  <c r="X310" i="68" s="1"/>
  <c r="X125" i="53"/>
  <c r="X124" i="53" s="1"/>
  <c r="X4" i="52"/>
  <c r="X146" i="51"/>
  <c r="X143" i="51" s="1"/>
  <c r="X227" i="71"/>
  <c r="X226" i="71" s="1"/>
  <c r="X223" i="71" s="1"/>
  <c r="X165" i="6"/>
  <c r="X141" i="6"/>
  <c r="Y43" i="62"/>
  <c r="Y257" i="64"/>
  <c r="X469" i="64"/>
  <c r="Y3" i="52"/>
  <c r="Y87" i="6"/>
  <c r="X269" i="67"/>
  <c r="X258" i="64"/>
  <c r="X7" i="52"/>
  <c r="X283" i="64"/>
  <c r="X282" i="64" s="1"/>
  <c r="Y3" i="13"/>
  <c r="Y3" i="10"/>
  <c r="Y43" i="61"/>
  <c r="X105" i="62"/>
  <c r="Y81" i="61"/>
  <c r="X442" i="65"/>
  <c r="X442" i="70"/>
  <c r="Y62" i="51"/>
  <c r="X251" i="67"/>
  <c r="X47" i="52"/>
  <c r="X43" i="52" s="1"/>
  <c r="X255" i="66"/>
  <c r="X254" i="66" s="1"/>
  <c r="X7" i="51"/>
  <c r="X3" i="51" s="1"/>
  <c r="X262" i="64"/>
  <c r="X261" i="64" s="1"/>
  <c r="X82" i="51"/>
  <c r="X15" i="12"/>
  <c r="X15" i="15" s="1"/>
  <c r="X16" i="15"/>
  <c r="X110" i="6"/>
  <c r="X86" i="6"/>
  <c r="X91" i="6"/>
  <c r="X88" i="6"/>
  <c r="X90" i="6"/>
  <c r="Y105" i="61"/>
  <c r="X81" i="61"/>
  <c r="Y128" i="51"/>
  <c r="Y124" i="51" s="1"/>
  <c r="Y236" i="70"/>
  <c r="Y235" i="70" s="1"/>
  <c r="Y231" i="70" s="1"/>
  <c r="X251" i="66"/>
  <c r="X232" i="66"/>
  <c r="X270" i="65"/>
  <c r="X269" i="65" s="1"/>
  <c r="X300" i="64"/>
  <c r="X299" i="64" s="1"/>
  <c r="X44" i="53"/>
  <c r="X43" i="53" s="1"/>
  <c r="X63" i="53"/>
  <c r="X62" i="53" s="1"/>
  <c r="X25" i="53"/>
  <c r="X24" i="53" s="1"/>
  <c r="X109" i="51"/>
  <c r="X236" i="69"/>
  <c r="X235" i="69" s="1"/>
  <c r="X15" i="13"/>
  <c r="X15" i="16" s="1"/>
  <c r="X16" i="16"/>
  <c r="X109" i="52"/>
  <c r="X105" i="52" s="1"/>
  <c r="X255" i="69"/>
  <c r="X254" i="69" s="1"/>
  <c r="X250" i="69" s="1"/>
  <c r="X47" i="51"/>
  <c r="X43" i="51" s="1"/>
  <c r="X236" i="66"/>
  <c r="X235" i="66" s="1"/>
  <c r="X128" i="51"/>
  <c r="X124" i="51" s="1"/>
  <c r="X236" i="70"/>
  <c r="X235" i="70" s="1"/>
  <c r="Y56" i="6"/>
  <c r="Y52" i="6"/>
  <c r="Y96" i="6"/>
  <c r="Y54" i="6"/>
  <c r="Y55" i="6"/>
  <c r="Y58" i="6"/>
  <c r="Y57" i="6"/>
  <c r="X151" i="6"/>
  <c r="X127" i="6"/>
  <c r="X232" i="69"/>
  <c r="X85" i="51"/>
  <c r="X291" i="68"/>
  <c r="X290" i="68" s="1"/>
  <c r="X28" i="52"/>
  <c r="X24" i="52" s="1"/>
  <c r="X255" i="65"/>
  <c r="X254" i="65" s="1"/>
  <c r="X250" i="65" s="1"/>
  <c r="X66" i="52"/>
  <c r="X255" i="67"/>
  <c r="X254" i="67" s="1"/>
  <c r="X146" i="52"/>
  <c r="X143" i="52" s="1"/>
  <c r="X245" i="71"/>
  <c r="X244" i="71" s="1"/>
  <c r="X241" i="71" s="1"/>
  <c r="Y9" i="29"/>
  <c r="Y3" i="29" s="1"/>
  <c r="Y141" i="29"/>
  <c r="Y490" i="64"/>
  <c r="X43" i="61"/>
  <c r="Y53" i="6"/>
  <c r="X231" i="70" l="1"/>
  <c r="X105" i="51"/>
  <c r="X62" i="51"/>
  <c r="X133" i="29"/>
  <c r="X3" i="52"/>
  <c r="X231" i="65"/>
  <c r="X62" i="52"/>
  <c r="X250" i="66"/>
  <c r="Y3" i="15"/>
  <c r="Y3" i="28"/>
  <c r="Y3" i="27"/>
  <c r="X3" i="15"/>
  <c r="Y139" i="29"/>
  <c r="Y133" i="29" s="1"/>
  <c r="Y3" i="16"/>
  <c r="X3" i="26"/>
  <c r="Y3" i="17"/>
  <c r="X231" i="66"/>
  <c r="Y3" i="26"/>
  <c r="Y150" i="6"/>
  <c r="Y126" i="6"/>
  <c r="X286" i="68"/>
  <c r="Y164" i="6"/>
  <c r="Y140" i="6"/>
  <c r="X140" i="6"/>
  <c r="X164" i="6"/>
  <c r="X250" i="67"/>
  <c r="X257" i="64"/>
  <c r="X278" i="64"/>
  <c r="X126" i="6"/>
  <c r="X150" i="6"/>
  <c r="X231" i="69"/>
  <c r="X81" i="51"/>
  <c r="W34" i="6" l="1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B28" i="6" s="1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N28" i="6" l="1"/>
  <c r="F28" i="6"/>
  <c r="T28" i="6"/>
  <c r="L28" i="6"/>
  <c r="V28" i="6"/>
  <c r="G28" i="6"/>
  <c r="O28" i="6"/>
  <c r="W28" i="6"/>
  <c r="D28" i="6"/>
  <c r="H28" i="6"/>
  <c r="P28" i="6"/>
  <c r="I28" i="6"/>
  <c r="Q28" i="6"/>
  <c r="C28" i="6"/>
  <c r="K28" i="6"/>
  <c r="S28" i="6"/>
  <c r="R28" i="6"/>
  <c r="J28" i="6"/>
  <c r="E28" i="6"/>
  <c r="M28" i="6"/>
  <c r="U28" i="6"/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347" i="67" s="1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131" i="64" s="1"/>
  <c r="W99" i="65"/>
  <c r="W98" i="65" s="1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290" i="65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214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93" i="69" l="1"/>
  <c r="W153" i="64"/>
  <c r="W81" i="54"/>
  <c r="W85" i="56"/>
  <c r="W442" i="72"/>
  <c r="W424" i="72"/>
  <c r="W442" i="71"/>
  <c r="W424" i="71"/>
  <c r="W162" i="63"/>
  <c r="W144" i="62"/>
  <c r="W162" i="61"/>
  <c r="W144" i="61"/>
  <c r="W260" i="72"/>
  <c r="W242" i="72"/>
  <c r="W224" i="72"/>
  <c r="W260" i="71"/>
  <c r="W242" i="71"/>
  <c r="W224" i="71"/>
  <c r="W162" i="53"/>
  <c r="W162" i="52"/>
  <c r="W144" i="52"/>
  <c r="W162" i="51"/>
  <c r="W144" i="51"/>
  <c r="W164" i="49"/>
  <c r="W161" i="49" s="1"/>
  <c r="W23" i="26"/>
  <c r="W23" i="15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7" i="16" s="1"/>
  <c r="W121" i="6"/>
  <c r="W3" i="58"/>
  <c r="W26" i="26"/>
  <c r="W162" i="62"/>
  <c r="W406" i="72"/>
  <c r="W406" i="71"/>
  <c r="W144" i="63"/>
  <c r="W12" i="15"/>
  <c r="W144" i="53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53" i="6" l="1"/>
  <c r="W63" i="53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231" i="65" s="1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50" i="70" l="1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30" i="4"/>
  <c r="B22" i="4"/>
  <c r="B23" i="4"/>
  <c r="B52" i="4"/>
  <c r="B61" i="4"/>
  <c r="B37" i="4"/>
  <c r="B68" i="4"/>
  <c r="B83" i="4"/>
  <c r="B40" i="4"/>
  <c r="B60" i="4"/>
  <c r="B15" i="4"/>
  <c r="B46" i="4"/>
  <c r="B76" i="4"/>
  <c r="B4" i="4"/>
  <c r="B36" i="4"/>
  <c r="B69" i="4"/>
  <c r="B21" i="4"/>
  <c r="B29" i="4"/>
  <c r="B45" i="4"/>
  <c r="B38" i="4"/>
  <c r="B58" i="4"/>
  <c r="B20" i="4"/>
  <c r="B14" i="4"/>
  <c r="B81" i="4"/>
  <c r="B49" i="4"/>
  <c r="B17" i="4"/>
  <c r="B65" i="4"/>
  <c r="B7" i="4"/>
  <c r="B33" i="4"/>
  <c r="B82" i="4"/>
  <c r="B84" i="4"/>
  <c r="B8" i="4"/>
  <c r="B27" i="4"/>
  <c r="B73" i="4"/>
  <c r="B39" i="4"/>
  <c r="B70" i="4"/>
  <c r="B35" i="4"/>
  <c r="B66" i="4"/>
  <c r="B59" i="4"/>
  <c r="B77" i="4"/>
  <c r="B54" i="4"/>
  <c r="B48" i="4"/>
  <c r="B72" i="4"/>
  <c r="B79" i="4"/>
  <c r="B47" i="4"/>
  <c r="B13" i="4"/>
  <c r="B10" i="4"/>
  <c r="B57" i="4"/>
  <c r="B11" i="4"/>
  <c r="B41" i="4"/>
  <c r="B12" i="4"/>
  <c r="B78" i="4"/>
  <c r="B67" i="4"/>
  <c r="B80" i="4"/>
  <c r="B55" i="4"/>
  <c r="B44" i="4"/>
  <c r="B26" i="4"/>
  <c r="B71" i="4"/>
  <c r="B56" i="4"/>
  <c r="B25" i="4"/>
  <c r="B24" i="4"/>
  <c r="B28" i="4"/>
  <c r="B34" i="4"/>
  <c r="B64" i="4"/>
  <c r="B53" i="4"/>
  <c r="B9" i="4"/>
  <c r="B16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B134" i="29" s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5" i="10" s="1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P109" i="56" l="1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T7" i="56" l="1"/>
  <c r="S423" i="68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T4" i="13"/>
  <c r="T4" i="16" s="1"/>
  <c r="T4" i="10"/>
  <c r="G116" i="71"/>
  <c r="G135" i="71"/>
  <c r="R24" i="60"/>
  <c r="R24" i="63"/>
  <c r="R461" i="65"/>
  <c r="E97" i="6"/>
  <c r="E44" i="6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V4" i="10"/>
  <c r="V4" i="13"/>
  <c r="V4" i="16" s="1"/>
  <c r="V44" i="6"/>
  <c r="V97" i="6"/>
  <c r="Q97" i="6"/>
  <c r="Q44" i="6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97" i="6"/>
  <c r="U3" i="15"/>
  <c r="D32" i="13"/>
  <c r="D32" i="16" s="1"/>
  <c r="D32" i="10"/>
  <c r="D27" i="9"/>
  <c r="C98" i="65"/>
  <c r="B97" i="6"/>
  <c r="B44" i="6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S53" i="6" l="1"/>
  <c r="L53" i="6"/>
  <c r="U53" i="6"/>
  <c r="V53" i="6"/>
  <c r="D53" i="6"/>
  <c r="O53" i="6"/>
  <c r="P53" i="6"/>
  <c r="G53" i="6"/>
  <c r="B53" i="6"/>
  <c r="K53" i="6"/>
  <c r="T53" i="6"/>
  <c r="C53" i="6"/>
  <c r="E53" i="6"/>
  <c r="M53" i="6"/>
  <c r="F53" i="6"/>
  <c r="Q53" i="6"/>
  <c r="O257" i="64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F3" i="13" s="1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F3" i="10" l="1"/>
  <c r="L3" i="10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S3" i="19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461" i="69" l="1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<sst xmlns="http://schemas.openxmlformats.org/spreadsheetml/2006/main" count="18216" uniqueCount="4948">
  <si>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</si>
  <si>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</si>
  <si>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</si>
  <si>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</si>
  <si>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</si>
  <si>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</si>
  <si>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</si>
  <si>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</si>
  <si>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</si>
  <si>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</si>
  <si>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</si>
  <si>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</si>
  <si>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</si>
  <si>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</si>
  <si>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</si>
  <si>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</si>
  <si>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</si>
  <si>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</si>
  <si>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</si>
  <si>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</si>
  <si>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</si>
  <si>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</si>
  <si>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</si>
  <si>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</si>
  <si>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</si>
  <si>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</si>
  <si>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</si>
  <si>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</si>
  <si>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</si>
  <si>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</si>
  <si>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</si>
  <si>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</si>
  <si>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</si>
  <si>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</si>
  <si>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</si>
  <si>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</si>
  <si>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</si>
  <si>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</si>
  <si>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</si>
  <si>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</si>
  <si>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</si>
  <si>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</si>
  <si>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</si>
  <si>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</si>
  <si>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</si>
  <si>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</si>
  <si>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</si>
  <si>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</si>
  <si>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</si>
  <si>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</si>
  <si>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</si>
  <si>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</si>
  <si>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</si>
  <si>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</si>
  <si>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</si>
  <si>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</si>
  <si>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</si>
  <si>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</si>
  <si>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</si>
  <si>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</si>
  <si>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</si>
  <si>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</si>
  <si>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</si>
  <si>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</si>
  <si>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</si>
  <si>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</si>
  <si>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</si>
  <si>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</si>
  <si>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</si>
  <si>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</si>
  <si>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</si>
  <si>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</si>
  <si>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</si>
  <si>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</si>
  <si>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</si>
  <si>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</si>
  <si>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</si>
  <si>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</si>
  <si>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</si>
  <si>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</si>
  <si>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</si>
  <si>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</si>
  <si>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</si>
  <si>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</si>
  <si>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</si>
  <si>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</si>
  <si>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</si>
  <si>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</si>
  <si>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</si>
  <si>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</si>
  <si>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</si>
  <si>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</si>
  <si>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</si>
  <si>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</si>
  <si>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</si>
  <si>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</si>
  <si>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</si>
  <si>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</si>
  <si>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</si>
  <si>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</si>
  <si>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</si>
  <si>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</si>
  <si>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</si>
  <si>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</si>
  <si>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</si>
  <si>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</si>
  <si>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</si>
  <si>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</si>
  <si>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</si>
  <si>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</si>
  <si>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</si>
  <si>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</si>
  <si>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</si>
  <si>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</si>
  <si>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</si>
  <si>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</si>
  <si>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</si>
  <si>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</si>
  <si>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</si>
  <si>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</si>
  <si>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</si>
  <si>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</si>
  <si>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</si>
  <si>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</si>
  <si>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</si>
  <si>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</si>
  <si>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</si>
  <si>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</si>
  <si>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</si>
  <si>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</si>
  <si>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</si>
  <si>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</si>
  <si>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</si>
  <si>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</si>
  <si>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</si>
  <si>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</si>
  <si>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</si>
  <si>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</si>
  <si>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</si>
  <si>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</si>
  <si>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</si>
  <si>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</si>
  <si>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</si>
  <si>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</si>
  <si>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</si>
  <si>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</si>
  <si>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</si>
  <si>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</si>
  <si>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</si>
  <si>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</si>
  <si>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</si>
  <si>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</si>
  <si>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</si>
  <si>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</si>
  <si>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</si>
  <si>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</si>
  <si>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</si>
  <si>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</si>
  <si>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</si>
  <si>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</si>
  <si>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</si>
  <si>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</si>
  <si>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</si>
  <si>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</si>
  <si>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</si>
  <si>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</si>
  <si>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</si>
  <si>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</si>
  <si>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</si>
  <si>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</si>
  <si>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</si>
  <si>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</si>
  <si>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</si>
  <si>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</si>
  <si>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</si>
  <si>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</si>
  <si>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</si>
  <si>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</si>
  <si>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</si>
  <si>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</si>
  <si>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</si>
  <si>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</si>
  <si>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</si>
  <si>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</si>
  <si>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</si>
  <si>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</si>
  <si>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Total households useful surface area (in thousand sqm)</t>
  </si>
  <si>
    <t>New and renovated households useful surface area (in thousand sqm)</t>
  </si>
  <si>
    <t>Consumption expenditure per household relative to the EU average</t>
  </si>
  <si>
    <t>Natural gas</t>
  </si>
  <si>
    <t>Code</t>
  </si>
  <si>
    <t>Ambient heat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</si>
  <si>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</si>
  <si>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</si>
  <si>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</si>
  <si>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</si>
  <si>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</si>
  <si>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</si>
  <si>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</si>
  <si>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</si>
  <si>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</si>
  <si>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</si>
  <si>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</si>
  <si>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</si>
  <si>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</si>
  <si>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</si>
  <si>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</si>
  <si>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</si>
  <si>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</si>
  <si>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</si>
  <si>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</si>
  <si>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</si>
  <si>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</si>
  <si>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JRC-IDEES-2023 - Integrated Database of the European Energy System</t>
  </si>
  <si>
    <t>v2023-1.00</t>
  </si>
  <si>
    <t>Space heating (without ambient heat)</t>
  </si>
  <si>
    <t>HR</t>
  </si>
  <si>
    <t>Croatia</t>
  </si>
  <si>
    <t>Household consumption expenditure (M€2023)</t>
  </si>
  <si>
    <t>Household consumption expenditure per capita (€2023)</t>
  </si>
  <si>
    <t>Household consumption expenditure per household (€2023)</t>
  </si>
  <si>
    <t>HR - Residential sector summary</t>
  </si>
  <si>
    <t>Macro.Meuro2015.HR.ConsumptionExpenditure</t>
  </si>
  <si>
    <t>Macro.number.HR.Population</t>
  </si>
  <si>
    <t>NUM.number.HR.Res.HH</t>
  </si>
  <si>
    <t>SurfaceArea.ksqm.HR.Res.HH</t>
  </si>
  <si>
    <t>NUM.number.HR.Res.HHnew</t>
  </si>
  <si>
    <t>SurfaceArea.ksqm.HR.Res.HHnew</t>
  </si>
  <si>
    <t>HDD.Celsius.HR.Actual</t>
  </si>
  <si>
    <t>HDD.Celsius.HR.Mean</t>
  </si>
  <si>
    <t>HDD.ratio.HR.Relative</t>
  </si>
  <si>
    <t>FEC.ktoe.HR.ES.Res</t>
  </si>
  <si>
    <t>FEC.ktoe.HR.ES.Res.Solids</t>
  </si>
  <si>
    <t>FEC.ktoe.HR.ES.Res.LPG</t>
  </si>
  <si>
    <t>FEC.ktoe.HR.ES.Res.Oil</t>
  </si>
  <si>
    <t>FEC.ktoe.HR.ES.Res.NG</t>
  </si>
  <si>
    <t>FEC.ktoe.HR.ES.Res.Biomass_Waste</t>
  </si>
  <si>
    <t>FEC.ktoe.HR.ES.Res.Biogas</t>
  </si>
  <si>
    <t>FEC.ktoe.HR.ES.Res.LiqBio</t>
  </si>
  <si>
    <t>FEC.ktoe.HR.ES.Res.Solar</t>
  </si>
  <si>
    <t>FEC.ktoe.HR.ES.Res.Geo</t>
  </si>
  <si>
    <t>FEC.ktoe.HR.ES.Res.Ambient</t>
  </si>
  <si>
    <t>FEC.ktoe.HR.ES.Res.Steam_Distr</t>
  </si>
  <si>
    <t>FEC.ktoe.HR.ES.Res.Elec</t>
  </si>
  <si>
    <t>FEC.ktoe.HR.Res.HH</t>
  </si>
  <si>
    <t>FEC.ktoe.HR.Res.HH.Thermal</t>
  </si>
  <si>
    <t>FEC.ktoe.HR.Res.HH.Thermal.SH</t>
  </si>
  <si>
    <t>FEC.ktoe.HR.Res.HH.Thermal.SC</t>
  </si>
  <si>
    <t>FEC.ktoe.HR.Res.HH.Thermal.WH</t>
  </si>
  <si>
    <t>FEC.ktoe.HR.Res.HH.Thermal.CO</t>
  </si>
  <si>
    <t>FEC.ktoe.HR.Res.HH.Appl</t>
  </si>
  <si>
    <t>EMI.ktCO2.HR.ES.Res</t>
  </si>
  <si>
    <t>EMI.ktCO2.HR.ES.Res.Solids</t>
  </si>
  <si>
    <t>EMI.ktCO2.HR.ES.Res.LPG</t>
  </si>
  <si>
    <t>EMI.ktCO2.HR.ES.Res.Oil</t>
  </si>
  <si>
    <t>EMI.ktCO2.HR.ES.Res.NG</t>
  </si>
  <si>
    <t>EMI.ktCO2.HR.ES.Res.Biomass_Waste</t>
  </si>
  <si>
    <t>EMI.ktCO2.HR.ES.Res.Biogas</t>
  </si>
  <si>
    <t>EMI.ktCO2.HR.ES.Res.LiqBio</t>
  </si>
  <si>
    <t>EMI.ktCO2.HR.ES.Res.Solar</t>
  </si>
  <si>
    <t>EMI.ktCO2.HR.ES.Res.Geo</t>
  </si>
  <si>
    <t>EMI.ktCO2.HR.ES.Res.Ambient</t>
  </si>
  <si>
    <t>EMI.ktCO2.HR.ES.Res.Steam_Distr</t>
  </si>
  <si>
    <t>EMI.ktCO2.HR.ES.Res.Elec</t>
  </si>
  <si>
    <t>EMI.ktCO2.HR.Res.HH</t>
  </si>
  <si>
    <t>EMI.ktCO2.HR.Res.HH.Thermal</t>
  </si>
  <si>
    <t>EMI.ktCO2.HR.Res.HH.Thermal.SH</t>
  </si>
  <si>
    <t>EMI.ktCO2.HR.Res.HH.Thermal.SC</t>
  </si>
  <si>
    <t>EMI.ktCO2.HR.Res.HH.Thermal.WH</t>
  </si>
  <si>
    <t>EMI.ktCO2.HR.Res.HH.Thermal.CO</t>
  </si>
  <si>
    <t>EMI.ktCO2.HR.Res.HH.Appl</t>
  </si>
  <si>
    <t>FEC_per_household.kWh.HR.Res.HH</t>
  </si>
  <si>
    <t>FEC_per_household.kWh.HR.Res.HH.Thermal</t>
  </si>
  <si>
    <t>FEC_per_household.kWh.HR.Res.HH.Thermal.SH</t>
  </si>
  <si>
    <t>FEC_per_household.kWh.HR.Res.HH.Thermal.SC</t>
  </si>
  <si>
    <t>FEC_per_household.kWh.HR.Res.HH.Thermal.WH</t>
  </si>
  <si>
    <t>FEC_per_household.kWh.HR.Res.HH.Thermal.CO</t>
  </si>
  <si>
    <t>FEC_per_household.kWh.HR.Res.HH.Appl</t>
  </si>
  <si>
    <t>TES_per_household.kWh.HR.Res.HH.Thermal</t>
  </si>
  <si>
    <t>TES_per_household.kWh.HR.Res.HH.Thermal.SH</t>
  </si>
  <si>
    <t>TES_per_household.kWh.HR.Res.HH.Thermal.SC</t>
  </si>
  <si>
    <t>TES_per_household.kWh.HR.Res.HH.Thermal.WH</t>
  </si>
  <si>
    <t>TES_per_household.kWh.HR.Res.HH.Thermal.CO</t>
  </si>
  <si>
    <t>EMI_per_household.kgCO2.HR.Res.HH</t>
  </si>
  <si>
    <t>EMI_per_household.kgCO2.HR.Res.HH.Thermal</t>
  </si>
  <si>
    <t>EMI_per_household.kgCO2.HR.Res.HH.Thermal.SH</t>
  </si>
  <si>
    <t>EMI_per_household.kgCO2.HR.Res.HH.Thermal.SC</t>
  </si>
  <si>
    <t>EMI_per_household.kgCO2.HR.Res.HH.Thermal.WH</t>
  </si>
  <si>
    <t>EMI_per_household.kgCO2.HR.Res.HH.Thermal.CO</t>
  </si>
  <si>
    <t>EMI_per_household.kgCO2.HR.Res.HH.Appl</t>
  </si>
  <si>
    <t>Eff.ratio.HR.Res.HH.Thermal</t>
  </si>
  <si>
    <t>Eff.ratio.HR.Res.HH.Thermal.SH</t>
  </si>
  <si>
    <t>Eff.ratio.HR.Res.HH.Thermal.SC</t>
  </si>
  <si>
    <t>Eff.ratio.HR.Res.HH.Thermal.WH</t>
  </si>
  <si>
    <t>Eff.ratio.HR.Res.HH.Thermal.CO</t>
  </si>
  <si>
    <t>FEC_per_sqm.kWh.HR.Res.HH</t>
  </si>
  <si>
    <t>FEC_per_sqm.kWh.HR.Res.HH.Thermal</t>
  </si>
  <si>
    <t>FEC_per_sqm.kWh.HR.Res.HH.Thermal.SH</t>
  </si>
  <si>
    <t>FEC_per_sqm.kWh.HR.Res.HH.Thermal.SC</t>
  </si>
  <si>
    <t>FEC_per_sqm.kWh.HR.Res.HH.Thermal.WH</t>
  </si>
  <si>
    <t>FEC_per_sqm.kWh.HR.Res.HH.Thermal.CO</t>
  </si>
  <si>
    <t>FEC_per_sqm.kWh.HR.Res.HH.Appl</t>
  </si>
  <si>
    <t>TES_per_sqm.kWh.HR.Res.HH.Thermal</t>
  </si>
  <si>
    <t>TES_per_sqm.kWh.HR.Res.HH.Thermal.SH</t>
  </si>
  <si>
    <t>TES_per_sqm.kWh.HR.Res.HH.Thermal.SC</t>
  </si>
  <si>
    <t>TES_per_sqm.kWh.HR.Res.HH.Thermal.WH</t>
  </si>
  <si>
    <t>TES_per_sqm.kWh.HR.Res.HH.Thermal.CO</t>
  </si>
  <si>
    <t>EMI_per_sqm.kgCO2.HR.Res.HH</t>
  </si>
  <si>
    <t>EMI_per_sqm.kgCO2.HR.Res.HH.Thermal</t>
  </si>
  <si>
    <t>EMI_per_sqm.kgCO2.HR.Res.HH.Thermal.SH</t>
  </si>
  <si>
    <t>EMI_per_sqm.kgCO2.HR.Res.HH.Thermal.SC</t>
  </si>
  <si>
    <t>EMI_per_sqm.kgCO2.HR.Res.HH.Thermal.WH</t>
  </si>
  <si>
    <t>EMI_per_sqm.kgCO2.HR.Res.HH.Thermal.CO</t>
  </si>
  <si>
    <t>EMI_per_sqm.kgCO2.HR.Res.HH.Appl</t>
  </si>
  <si>
    <t>FEC_per_capita.kWh.HR.Res.HH</t>
  </si>
  <si>
    <t>FEC_per_capita.kWh.HR.Res.HH.Thermal</t>
  </si>
  <si>
    <t>FEC_per_capita.kWh.HR.Res.HH.Thermal.SH</t>
  </si>
  <si>
    <t>FEC_per_capita.kWh.HR.Res.HH.Thermal.SC</t>
  </si>
  <si>
    <t>FEC_per_capita.kWh.HR.Res.HH.Thermal.WH</t>
  </si>
  <si>
    <t>FEC_per_capita.kWh.HR.Res.HH.Thermal.CO</t>
  </si>
  <si>
    <t>FEC_per_capita.kWh.HR.Res.HH.Appl</t>
  </si>
  <si>
    <t>TES_per_capita.kWh.HR.Res.HH.Thermal</t>
  </si>
  <si>
    <t>TES_per_capita.kWh.HR.Res.HH.Thermal.SH</t>
  </si>
  <si>
    <t>TES_per_capita.kWh.HR.Res.HH.Thermal.SC</t>
  </si>
  <si>
    <t>TES_per_capita.kWh.HR.Res.HH.Thermal.WH</t>
  </si>
  <si>
    <t>TES_per_capita.kWh.HR.Res.HH.Thermal.CO</t>
  </si>
  <si>
    <t>EMI_per_capita.kgCO2.HR.Res.HH</t>
  </si>
  <si>
    <t>EMI_per_capita.kgCO2.HR.Res.HH.Thermal</t>
  </si>
  <si>
    <t>EMI_per_capita.kgCO2.HR.Res.HH.Thermal.SH</t>
  </si>
  <si>
    <t>EMI_per_capita.kgCO2.HR.Res.HH.Thermal.SC</t>
  </si>
  <si>
    <t>EMI_per_capita.kgCO2.HR.Res.HH.Thermal.WH</t>
  </si>
  <si>
    <t>EMI_per_capita.kgCO2.HR.Res.HH.Thermal.CO</t>
  </si>
  <si>
    <t>EMI_per_capita.kgCO2.HR.Res.HH.Appl</t>
  </si>
  <si>
    <t>HR - Number of households</t>
  </si>
  <si>
    <t>NUM.number.HR.Res.HH.Thermal</t>
  </si>
  <si>
    <t>NUM.number.HR.Res.HH.Thermal.SH</t>
  </si>
  <si>
    <t>NUM.number.HR.Res.HH.Thermal.SH.Solids</t>
  </si>
  <si>
    <t>NUM.number.HR.Res.HH.Thermal.SH.LPG</t>
  </si>
  <si>
    <t>NUM.number.HR.Res.HH.Thermal.SH.Oil</t>
  </si>
  <si>
    <t>NUM.number.HR.Res.HH.Thermal.SH.Gas</t>
  </si>
  <si>
    <t>NUM.number.HR.Res.HH.Thermal.SH.Biomass</t>
  </si>
  <si>
    <t>NUM.number.HR.Res.HH.Thermal.SH.Geo</t>
  </si>
  <si>
    <t>NUM.number.HR.Res.HH.Thermal.SH.DistrHeat</t>
  </si>
  <si>
    <t>NUM.number.HR.Res.HH.Thermal.SH.AdvElc</t>
  </si>
  <si>
    <t>NUM.number.HR.Res.HH.Thermal.SH.ConvElc</t>
  </si>
  <si>
    <t>NUM.number.HR.Res.HH.Thermal.SC</t>
  </si>
  <si>
    <t>NUM.number.HR.Res.HH.Thermal.SC.AC</t>
  </si>
  <si>
    <t>NUM.number.HR.Res.HH.Thermal.WH</t>
  </si>
  <si>
    <t>NUM.number.HR.Res.HH.Thermal.WH.Solids</t>
  </si>
  <si>
    <t>NUM.number.HR.Res.HH.Thermal.WH.LPG</t>
  </si>
  <si>
    <t>NUM.number.HR.Res.HH.Thermal.WH.Oil</t>
  </si>
  <si>
    <t>NUM.number.HR.Res.HH.Thermal.WH.Gas</t>
  </si>
  <si>
    <t>NUM.number.HR.Res.HH.Thermal.WH.Biomass</t>
  </si>
  <si>
    <t>NUM.number.HR.Res.HH.Thermal.WH.Geo</t>
  </si>
  <si>
    <t>NUM.number.HR.Res.HH.Thermal.WH.DistrHeat</t>
  </si>
  <si>
    <t>NUM.number.HR.Res.HH.Thermal.WH.Elc</t>
  </si>
  <si>
    <t>NUM.number.HR.Res.HH.Thermal.WH.Solar</t>
  </si>
  <si>
    <t>NUM.number.HR.Res.HH.Thermal.CO</t>
  </si>
  <si>
    <t>NUM.number.HR.Res.HH.Thermal.CO.Solids</t>
  </si>
  <si>
    <t>NUM.number.HR.Res.HH.Thermal.CO.LPG</t>
  </si>
  <si>
    <t>NUM.number.HR.Res.HH.Thermal.CO.Gas</t>
  </si>
  <si>
    <t>NUM.number.HR.Res.HH.Thermal.CO.Biomass</t>
  </si>
  <si>
    <t>NUM.number.HR.Res.HH.Thermal.CO.Elc</t>
  </si>
  <si>
    <t>HR - Final energy consumption</t>
  </si>
  <si>
    <t>FEC.ktoe.HR.Res.HH.Thermal.SH.Solids.Solids</t>
  </si>
  <si>
    <t>FEC.ktoe.HR.Res.HH.Thermal.SH.LPG.LPG</t>
  </si>
  <si>
    <t>FEC.ktoe.HR.Res.HH.Thermal.SH.Oil.Oil_LiqBio</t>
  </si>
  <si>
    <t>FEC.ktoe.HR.Res.HH.Thermal.SH.Gas.NG_Biogas</t>
  </si>
  <si>
    <t>FEC.ktoe.HR.Res.HH.Thermal.SH.Biomass.Biomass_Waste</t>
  </si>
  <si>
    <t>FEC.ktoe.HR.Res.HH.Thermal.SH.Geo.Geo</t>
  </si>
  <si>
    <t>FEC.ktoe.HR.Res.HH.Thermal.SH.DistrHeat.Steam_Distr</t>
  </si>
  <si>
    <t>FEC.ktoe.HR.Res.HH.Thermal.SH.AdvElc.Elec</t>
  </si>
  <si>
    <t>FEC.ktoe.HR.Res.HH.Thermal.SH.ConvElc.Elec</t>
  </si>
  <si>
    <t>FEC.ktoe.HR.Res.HH.Thermal.SH.TotalCirculation.Elec</t>
  </si>
  <si>
    <t>FEC.ktoe.HR.Res.HH.Thermal.SC.AC.Elec</t>
  </si>
  <si>
    <t>FEC.ktoe.HR.Res.HH.Thermal.WH.Solids.Solids</t>
  </si>
  <si>
    <t>FEC.ktoe.HR.Res.HH.Thermal.WH.LPG.LPG</t>
  </si>
  <si>
    <t>FEC.ktoe.HR.Res.HH.Thermal.WH.Oil.Oil_LiqBio</t>
  </si>
  <si>
    <t>FEC.ktoe.HR.Res.HH.Thermal.WH.Gas.NG_Biogas</t>
  </si>
  <si>
    <t>FEC.ktoe.HR.Res.HH.Thermal.WH.Biomass.Biomass_Waste</t>
  </si>
  <si>
    <t>FEC.ktoe.HR.Res.HH.Thermal.WH.Geo.Geo</t>
  </si>
  <si>
    <t>FEC.ktoe.HR.Res.HH.Thermal.WH.DistrHeat.Steam_Distr</t>
  </si>
  <si>
    <t>FEC.ktoe.HR.Res.HH.Thermal.WH.Elc.Elec</t>
  </si>
  <si>
    <t>FEC.ktoe.HR.Res.HH.Thermal.WH.TotalSolar.Solar</t>
  </si>
  <si>
    <t>FEC.ktoe.HR.Res.HH.Thermal.CO.Solids.Solids</t>
  </si>
  <si>
    <t>FEC.ktoe.HR.Res.HH.Thermal.CO.LPG.LPG</t>
  </si>
  <si>
    <t>FEC.ktoe.HR.Res.HH.Thermal.CO.Gas.NG_Biogas</t>
  </si>
  <si>
    <t>FEC.ktoe.HR.Res.HH.Thermal.CO.Biomass.Biomass_Waste</t>
  </si>
  <si>
    <t>FEC.ktoe.HR.Res.HH.Thermal.CO.Elc.Elec</t>
  </si>
  <si>
    <t>HR - Thermal energy service</t>
  </si>
  <si>
    <t>TES.ktoe.HR.Res.HH.Thermal</t>
  </si>
  <si>
    <t>TES.ktoe.HR.Res.HH.Thermal.SH</t>
  </si>
  <si>
    <t>TES.ktoe.HR.Res.HH.Thermal.SH.Solids.Solids</t>
  </si>
  <si>
    <t>TES.ktoe.HR.Res.HH.Thermal.SH.LPG.LPG</t>
  </si>
  <si>
    <t>TES.ktoe.HR.Res.HH.Thermal.SH.Oil.Oil_LiqBio</t>
  </si>
  <si>
    <t>TES.ktoe.HR.Res.HH.Thermal.SH.Gas.NG_Biogas</t>
  </si>
  <si>
    <t>TES.ktoe.HR.Res.HH.Thermal.SH.Biomass.Biomass_Waste</t>
  </si>
  <si>
    <t>TES.ktoe.HR.Res.HH.Thermal.SH.Geo.Geo</t>
  </si>
  <si>
    <t>TES.ktoe.HR.Res.HH.Thermal.SH.DistrHeat.Steam_Distr</t>
  </si>
  <si>
    <t>TES.ktoe.HR.Res.HH.Thermal.SH.AdvElc.Elec</t>
  </si>
  <si>
    <t>TES.ktoe.HR.Res.HH.Thermal.SH.ConvElc.Elec</t>
  </si>
  <si>
    <t>TES.ktoe.HR.Res.HH.Thermal.SH.TotalCirculation.Elec</t>
  </si>
  <si>
    <t>TES.ktoe.HR.Res.HH.Thermal.SC</t>
  </si>
  <si>
    <t>TES.ktoe.HR.Res.HH.Thermal.SC.AC.Elec</t>
  </si>
  <si>
    <t>TES.ktoe.HR.Res.HH.Thermal.WH</t>
  </si>
  <si>
    <t>TES.ktoe.HR.Res.HH.Thermal.WH.Solids.Solids</t>
  </si>
  <si>
    <t>TES.ktoe.HR.Res.HH.Thermal.WH.LPG.LPG</t>
  </si>
  <si>
    <t>TES.ktoe.HR.Res.HH.Thermal.WH.Oil.Oil_LiqBio</t>
  </si>
  <si>
    <t>TES.ktoe.HR.Res.HH.Thermal.WH.Gas.NG_Biogas</t>
  </si>
  <si>
    <t>TES.ktoe.HR.Res.HH.Thermal.WH.Biomass.Biomass_Waste</t>
  </si>
  <si>
    <t>TES.ktoe.HR.Res.HH.Thermal.WH.Geo.Geo</t>
  </si>
  <si>
    <t>TES.ktoe.HR.Res.HH.Thermal.WH.DistrHeat.Steam_Distr</t>
  </si>
  <si>
    <t>TES.ktoe.HR.Res.HH.Thermal.WH.Elc.Elec</t>
  </si>
  <si>
    <t>TES.ktoe.HR.Res.HH.Thermal.WH.TotalSolar.Solar</t>
  </si>
  <si>
    <t>TES.ktoe.HR.Res.HH.Thermal.CO</t>
  </si>
  <si>
    <t>TES.ktoe.HR.Res.HH.Thermal.CO.Solids.Solids</t>
  </si>
  <si>
    <t>TES.ktoe.HR.Res.HH.Thermal.CO.LPG.LPG</t>
  </si>
  <si>
    <t>TES.ktoe.HR.Res.HH.Thermal.CO.Gas.NG_Biogas</t>
  </si>
  <si>
    <t>TES.ktoe.HR.Res.HH.Thermal.CO.Biomass.Biomass_Waste</t>
  </si>
  <si>
    <t>TES.ktoe.HR.Res.HH.Thermal.CO.Elc.Elec</t>
  </si>
  <si>
    <t>HR - System efficiency indicator of total stock</t>
  </si>
  <si>
    <t>Eff.ratio.HR.Res.HH.Thermal.SH.Solids.Solids</t>
  </si>
  <si>
    <t>Eff.ratio.HR.Res.HH.Thermal.SH.LPG.LPG</t>
  </si>
  <si>
    <t>Eff.ratio.HR.Res.HH.Thermal.SH.Oil.Oil_LiqBio</t>
  </si>
  <si>
    <t>Eff.ratio.HR.Res.HH.Thermal.SH.Gas.NG_Biogas</t>
  </si>
  <si>
    <t>Eff.ratio.HR.Res.HH.Thermal.SH.Biomass.Biomass_Waste</t>
  </si>
  <si>
    <t>Eff.ratio.HR.Res.HH.Thermal.SH.Geo.Geo</t>
  </si>
  <si>
    <t>Eff.ratio.HR.Res.HH.Thermal.SH.DistrHeat.Steam_Distr</t>
  </si>
  <si>
    <t>Eff.ratio.HR.Res.HH.Thermal.SH.AdvElc.Elec</t>
  </si>
  <si>
    <t>Eff.ratio.HR.Res.HH.Thermal.SH.ConvElc.Elec</t>
  </si>
  <si>
    <t>Eff.ratio.HR.Res.HH.Thermal.SH.TotalCirculation.Elec</t>
  </si>
  <si>
    <t>Eff.ratio.HR.Res.HH.Thermal.SC.AC.Elec</t>
  </si>
  <si>
    <t>Eff.ratio.HR.Res.HH.Thermal.WH.Solids.Solids</t>
  </si>
  <si>
    <t>Eff.ratio.HR.Res.HH.Thermal.WH.LPG.LPG</t>
  </si>
  <si>
    <t>Eff.ratio.HR.Res.HH.Thermal.WH.Oil.Oil_LiqBio</t>
  </si>
  <si>
    <t>Eff.ratio.HR.Res.HH.Thermal.WH.Gas.NG_Biogas</t>
  </si>
  <si>
    <t>Eff.ratio.HR.Res.HH.Thermal.WH.Biomass.Biomass_Waste</t>
  </si>
  <si>
    <t>Eff.ratio.HR.Res.HH.Thermal.WH.Geo.Geo</t>
  </si>
  <si>
    <t>Eff.ratio.HR.Res.HH.Thermal.WH.DistrHeat.Steam_Distr</t>
  </si>
  <si>
    <t>Eff.ratio.HR.Res.HH.Thermal.WH.Elc.Elec</t>
  </si>
  <si>
    <t>Eff.ratio.HR.Res.HH.Thermal.WH.TotalSolar.Solar</t>
  </si>
  <si>
    <t>Eff.ratio.HR.Res.HH.Thermal.CO.Solids.Solids</t>
  </si>
  <si>
    <t>Eff.ratio.HR.Res.HH.Thermal.CO.LPG.LPG</t>
  </si>
  <si>
    <t>Eff.ratio.HR.Res.HH.Thermal.CO.Gas.NG_Biogas</t>
  </si>
  <si>
    <t>Eff.ratio.HR.Res.HH.Thermal.CO.Biomass.Biomass_Waste</t>
  </si>
  <si>
    <t>Eff.ratio.HR.Res.HH.Thermal.CO.Elc.Elec</t>
  </si>
  <si>
    <t>HR - CO2 emissions</t>
  </si>
  <si>
    <t>EMI.ktCO2.HR.Res.HH.Thermal.SH.Solids.Solids</t>
  </si>
  <si>
    <t>EMI.ktCO2.HR.Res.HH.Thermal.SH.LPG.LPG</t>
  </si>
  <si>
    <t>EMI.ktCO2.HR.Res.HH.Thermal.SH.Oil.Oil_LiqBio</t>
  </si>
  <si>
    <t>EMI.ktCO2.HR.Res.HH.Thermal.SH.Gas.NG_Biogas</t>
  </si>
  <si>
    <t>EMI.ktCO2.HR.Res.HH.Thermal.SH.Biomass.Biomass_Waste</t>
  </si>
  <si>
    <t>EMI.ktCO2.HR.Res.HH.Thermal.SH.Geo.Geo</t>
  </si>
  <si>
    <t>EMI.ktCO2.HR.Res.HH.Thermal.SH.DistrHeat.Steam_Distr</t>
  </si>
  <si>
    <t>EMI.ktCO2.HR.Res.HH.Thermal.SH.AdvElc.Elec</t>
  </si>
  <si>
    <t>EMI.ktCO2.HR.Res.HH.Thermal.SH.ConvElc.Elec</t>
  </si>
  <si>
    <t>EMI.ktCO2.HR.Res.HH.Thermal.SH.TotalCirculation.Elec</t>
  </si>
  <si>
    <t>EMI.ktCO2.HR.Res.HH.Thermal.SC.AC.Elec</t>
  </si>
  <si>
    <t>EMI.ktCO2.HR.Res.HH.Thermal.WH.Solids.Solids</t>
  </si>
  <si>
    <t>EMI.ktCO2.HR.Res.HH.Thermal.WH.LPG.LPG</t>
  </si>
  <si>
    <t>EMI.ktCO2.HR.Res.HH.Thermal.WH.Oil.Oil_LiqBio</t>
  </si>
  <si>
    <t>EMI.ktCO2.HR.Res.HH.Thermal.WH.Gas.NG_Biogas</t>
  </si>
  <si>
    <t>EMI.ktCO2.HR.Res.HH.Thermal.WH.Biomass.Biomass_Waste</t>
  </si>
  <si>
    <t>EMI.ktCO2.HR.Res.HH.Thermal.WH.Geo.Geo</t>
  </si>
  <si>
    <t>EMI.ktCO2.HR.Res.HH.Thermal.WH.DistrHeat.Steam_Distr</t>
  </si>
  <si>
    <t>EMI.ktCO2.HR.Res.HH.Thermal.WH.Elc.Elec</t>
  </si>
  <si>
    <t>EMI.ktCO2.HR.Res.HH.Thermal.WH.TotalSolar.Solar</t>
  </si>
  <si>
    <t>EMI.ktCO2.HR.Res.HH.Thermal.CO.Solids.Solids</t>
  </si>
  <si>
    <t>EMI.ktCO2.HR.Res.HH.Thermal.CO.LPG.LPG</t>
  </si>
  <si>
    <t>EMI.ktCO2.HR.Res.HH.Thermal.CO.Gas.NG_Biogas</t>
  </si>
  <si>
    <t>EMI.ktCO2.HR.Res.HH.Thermal.CO.Biomass.Biomass_Waste</t>
  </si>
  <si>
    <t>EMI.ktCO2.HR.Res.HH.Thermal.CO.Elc.Elec</t>
  </si>
  <si>
    <t>HR - Final energy consumption per household</t>
  </si>
  <si>
    <t>FEC_per_household.kWh.HR.Res.HH.Thermal.SH.Solids.Solids</t>
  </si>
  <si>
    <t>FEC_per_household.kWh.HR.Res.HH.Thermal.SH.LPG.LPG</t>
  </si>
  <si>
    <t>FEC_per_household.kWh.HR.Res.HH.Thermal.SH.Oil.Oil_LiqBio</t>
  </si>
  <si>
    <t>FEC_per_household.kWh.HR.Res.HH.Thermal.SH.Gas.NG_Biogas</t>
  </si>
  <si>
    <t>FEC_per_household.kWh.HR.Res.HH.Thermal.SH.Biomass.Biomass_Waste</t>
  </si>
  <si>
    <t>FEC_per_household.kWh.HR.Res.HH.Thermal.SH.Geo.Geo</t>
  </si>
  <si>
    <t>FEC_per_household.kWh.HR.Res.HH.Thermal.SH.DistrHeat.Steam_Distr</t>
  </si>
  <si>
    <t>FEC_per_household.kWh.HR.Res.HH.Thermal.SH.AdvElc.Elec</t>
  </si>
  <si>
    <t>FEC_per_household.kWh.HR.Res.HH.Thermal.SH.ConvElc.Elec</t>
  </si>
  <si>
    <t>FEC_per_household.kWh.HR.Res.HH.Thermal.SH.TotalCirculation.Elec</t>
  </si>
  <si>
    <t>FEC_per_household.kWh.HR.Res.HH.Thermal.SC.AC.Elec</t>
  </si>
  <si>
    <t>FEC_per_household.kWh.HR.Res.HH.Thermal.WH.Solids.Solids</t>
  </si>
  <si>
    <t>FEC_per_household.kWh.HR.Res.HH.Thermal.WH.LPG.LPG</t>
  </si>
  <si>
    <t>FEC_per_household.kWh.HR.Res.HH.Thermal.WH.Oil.Oil_LiqBio</t>
  </si>
  <si>
    <t>FEC_per_household.kWh.HR.Res.HH.Thermal.WH.Gas.NG_Biogas</t>
  </si>
  <si>
    <t>FEC_per_household.kWh.HR.Res.HH.Thermal.WH.Biomass.Biomass_Waste</t>
  </si>
  <si>
    <t>FEC_per_household.kWh.HR.Res.HH.Thermal.WH.Geo.Geo</t>
  </si>
  <si>
    <t>FEC_per_household.kWh.HR.Res.HH.Thermal.WH.DistrHeat.Steam_Distr</t>
  </si>
  <si>
    <t>FEC_per_household.kWh.HR.Res.HH.Thermal.WH.Elc.Elec</t>
  </si>
  <si>
    <t>FEC_per_household.kWh.HR.Res.HH.Thermal.WH.TotalSolar.Solar</t>
  </si>
  <si>
    <t>FEC_per_household.kWh.HR.Res.HH.Thermal.CO.Solids.Solids</t>
  </si>
  <si>
    <t>FEC_per_household.kWh.HR.Res.HH.Thermal.CO.LPG.LPG</t>
  </si>
  <si>
    <t>FEC_per_household.kWh.HR.Res.HH.Thermal.CO.Gas.NG_Biogas</t>
  </si>
  <si>
    <t>FEC_per_household.kWh.HR.Res.HH.Thermal.CO.Biomass.Biomass_Waste</t>
  </si>
  <si>
    <t>FEC_per_household.kWh.HR.Res.HH.Thermal.CO.Elc.Elec</t>
  </si>
  <si>
    <t>HR - Thermal energy service per household</t>
  </si>
  <si>
    <t>TES_per_household.kWh.HR.Res.HH.Thermal.SH.Solids.Solids</t>
  </si>
  <si>
    <t>TES_per_household.kWh.HR.Res.HH.Thermal.SH.LPG.LPG</t>
  </si>
  <si>
    <t>TES_per_household.kWh.HR.Res.HH.Thermal.SH.Oil.Oil_LiqBio</t>
  </si>
  <si>
    <t>TES_per_household.kWh.HR.Res.HH.Thermal.SH.Gas.NG_Biogas</t>
  </si>
  <si>
    <t>TES_per_household.kWh.HR.Res.HH.Thermal.SH.Biomass.Biomass_Waste</t>
  </si>
  <si>
    <t>TES_per_household.kWh.HR.Res.HH.Thermal.SH.Geo.Geo</t>
  </si>
  <si>
    <t>TES_per_household.kWh.HR.Res.HH.Thermal.SH.DistrHeat.Steam_Distr</t>
  </si>
  <si>
    <t>TES_per_household.kWh.HR.Res.HH.Thermal.SH.AdvElc.Elec</t>
  </si>
  <si>
    <t>TES_per_household.kWh.HR.Res.HH.Thermal.SH.ConvElc.Elec</t>
  </si>
  <si>
    <t>TES_per_household.kWh.HR.Res.HH.Thermal.SH.TotalCirculation.Elec</t>
  </si>
  <si>
    <t>TES_per_household.kWh.HR.Res.HH.Thermal.SC.AC.Elec</t>
  </si>
  <si>
    <t>TES_per_household.kWh.HR.Res.HH.Thermal.WH.Solids.Solids</t>
  </si>
  <si>
    <t>TES_per_household.kWh.HR.Res.HH.Thermal.WH.LPG.LPG</t>
  </si>
  <si>
    <t>TES_per_household.kWh.HR.Res.HH.Thermal.WH.Oil.Oil_LiqBio</t>
  </si>
  <si>
    <t>TES_per_household.kWh.HR.Res.HH.Thermal.WH.Gas.NG_Biogas</t>
  </si>
  <si>
    <t>TES_per_household.kWh.HR.Res.HH.Thermal.WH.Biomass.Biomass_Waste</t>
  </si>
  <si>
    <t>TES_per_household.kWh.HR.Res.HH.Thermal.WH.Geo.Geo</t>
  </si>
  <si>
    <t>TES_per_household.kWh.HR.Res.HH.Thermal.WH.DistrHeat.Steam_Distr</t>
  </si>
  <si>
    <t>TES_per_household.kWh.HR.Res.HH.Thermal.WH.Elc.Elec</t>
  </si>
  <si>
    <t>TES_per_household.kWh.HR.Res.HH.Thermal.WH.TotalSolar.Solar</t>
  </si>
  <si>
    <t>TES_per_household.kWh.HR.Res.HH.Thermal.CO.Solids.Solids</t>
  </si>
  <si>
    <t>TES_per_household.kWh.HR.Res.HH.Thermal.CO.LPG.LPG</t>
  </si>
  <si>
    <t>TES_per_household.kWh.HR.Res.HH.Thermal.CO.Gas.NG_Biogas</t>
  </si>
  <si>
    <t>TES_per_household.kWh.HR.Res.HH.Thermal.CO.Biomass.Biomass_Waste</t>
  </si>
  <si>
    <t>TES_per_household.kWh.HR.Res.HH.Thermal.CO.Elc.Elec</t>
  </si>
  <si>
    <t>HR - CO2 emissions per household</t>
  </si>
  <si>
    <t>EMI_per_household.kgCO2.HR.Res.HH.Thermal.SH.Solids.Solids</t>
  </si>
  <si>
    <t>EMI_per_household.kgCO2.HR.Res.HH.Thermal.SH.LPG.LPG</t>
  </si>
  <si>
    <t>EMI_per_household.kgCO2.HR.Res.HH.Thermal.SH.Oil.Oil_LiqBio</t>
  </si>
  <si>
    <t>EMI_per_household.kgCO2.HR.Res.HH.Thermal.SH.Gas.NG_Biogas</t>
  </si>
  <si>
    <t>EMI_per_household.kgCO2.HR.Res.HH.Thermal.SH.Biomass.Biomass_Waste</t>
  </si>
  <si>
    <t>EMI_per_household.kgCO2.HR.Res.HH.Thermal.SH.Geo.Geo</t>
  </si>
  <si>
    <t>EMI_per_household.kgCO2.HR.Res.HH.Thermal.SH.DistrHeat.Steam_Distr</t>
  </si>
  <si>
    <t>EMI_per_household.kgCO2.HR.Res.HH.Thermal.SH.AdvElc.Elec</t>
  </si>
  <si>
    <t>EMI_per_household.kgCO2.HR.Res.HH.Thermal.SH.ConvElc.Elec</t>
  </si>
  <si>
    <t>EMI_per_household.kgCO2.HR.Res.HH.Thermal.SH.TotalCirculation.Elec</t>
  </si>
  <si>
    <t>EMI_per_household.kgCO2.HR.Res.HH.Thermal.SC.AC.Elec</t>
  </si>
  <si>
    <t>EMI_per_household.kgCO2.HR.Res.HH.Thermal.WH.Solids.Solids</t>
  </si>
  <si>
    <t>EMI_per_household.kgCO2.HR.Res.HH.Thermal.WH.LPG.LPG</t>
  </si>
  <si>
    <t>EMI_per_household.kgCO2.HR.Res.HH.Thermal.WH.Oil.Oil_LiqBio</t>
  </si>
  <si>
    <t>EMI_per_household.kgCO2.HR.Res.HH.Thermal.WH.Gas.NG_Biogas</t>
  </si>
  <si>
    <t>EMI_per_household.kgCO2.HR.Res.HH.Thermal.WH.Biomass.Biomass_Waste</t>
  </si>
  <si>
    <t>EMI_per_household.kgCO2.HR.Res.HH.Thermal.WH.Geo.Geo</t>
  </si>
  <si>
    <t>EMI_per_household.kgCO2.HR.Res.HH.Thermal.WH.DistrHeat.Steam_Distr</t>
  </si>
  <si>
    <t>EMI_per_household.kgCO2.HR.Res.HH.Thermal.WH.Elc.Elec</t>
  </si>
  <si>
    <t>EMI_per_household.kgCO2.HR.Res.HH.Thermal.WH.TotalSolar.Solar</t>
  </si>
  <si>
    <t>EMI_per_household.kgCO2.HR.Res.HH.Thermal.CO.Solids.Solids</t>
  </si>
  <si>
    <t>EMI_per_household.kgCO2.HR.Res.HH.Thermal.CO.LPG.LPG</t>
  </si>
  <si>
    <t>EMI_per_household.kgCO2.HR.Res.HH.Thermal.CO.Gas.NG_Biogas</t>
  </si>
  <si>
    <t>EMI_per_household.kgCO2.HR.Res.HH.Thermal.CO.Biomass.Biomass_Waste</t>
  </si>
  <si>
    <t>EMI_per_household.kgCO2.HR.Res.HH.Thermal.CO.Elc.Elec</t>
  </si>
  <si>
    <t>HR - Final energy consumption per surface area</t>
  </si>
  <si>
    <t>FEC_per_sqm.kWh.HR.Res.HH.Thermal.SH.Solids.Solids</t>
  </si>
  <si>
    <t>FEC_per_sqm.kWh.HR.Res.HH.Thermal.SH.LPG.LPG</t>
  </si>
  <si>
    <t>FEC_per_sqm.kWh.HR.Res.HH.Thermal.SH.Oil.Oil_LiqBio</t>
  </si>
  <si>
    <t>FEC_per_sqm.kWh.HR.Res.HH.Thermal.SH.Gas.NG_Biogas</t>
  </si>
  <si>
    <t>FEC_per_sqm.kWh.HR.Res.HH.Thermal.SH.Biomass.Biomass_Waste</t>
  </si>
  <si>
    <t>FEC_per_sqm.kWh.HR.Res.HH.Thermal.SH.Geo.Geo</t>
  </si>
  <si>
    <t>FEC_per_sqm.kWh.HR.Res.HH.Thermal.SH.DistrHeat.Steam_Distr</t>
  </si>
  <si>
    <t>FEC_per_sqm.kWh.HR.Res.HH.Thermal.SH.AdvElc.Elec</t>
  </si>
  <si>
    <t>FEC_per_sqm.kWh.HR.Res.HH.Thermal.SH.ConvElc.Elec</t>
  </si>
  <si>
    <t>FEC_per_sqm.kWh.HR.Res.HH.Thermal.SH.TotalCirculation.Elec</t>
  </si>
  <si>
    <t>FEC_per_sqm.kWh.HR.Res.HH.Thermal.SC.AC.Elec</t>
  </si>
  <si>
    <t>FEC_per_sqm.kWh.HR.Res.HH.Thermal.WH.Solids.Solids</t>
  </si>
  <si>
    <t>FEC_per_sqm.kWh.HR.Res.HH.Thermal.WH.LPG.LPG</t>
  </si>
  <si>
    <t>FEC_per_sqm.kWh.HR.Res.HH.Thermal.WH.Oil.Oil_LiqBio</t>
  </si>
  <si>
    <t>FEC_per_sqm.kWh.HR.Res.HH.Thermal.WH.Gas.NG_Biogas</t>
  </si>
  <si>
    <t>FEC_per_sqm.kWh.HR.Res.HH.Thermal.WH.Biomass.Biomass_Waste</t>
  </si>
  <si>
    <t>FEC_per_sqm.kWh.HR.Res.HH.Thermal.WH.Geo.Geo</t>
  </si>
  <si>
    <t>FEC_per_sqm.kWh.HR.Res.HH.Thermal.WH.DistrHeat.Steam_Distr</t>
  </si>
  <si>
    <t>FEC_per_sqm.kWh.HR.Res.HH.Thermal.WH.Elc.Elec</t>
  </si>
  <si>
    <t>FEC_per_sqm.kWh.HR.Res.HH.Thermal.WH.TotalSolar.Solar</t>
  </si>
  <si>
    <t>FEC_per_sqm.kWh.HR.Res.HH.Thermal.CO.Solids.Solids</t>
  </si>
  <si>
    <t>FEC_per_sqm.kWh.HR.Res.HH.Thermal.CO.LPG.LPG</t>
  </si>
  <si>
    <t>FEC_per_sqm.kWh.HR.Res.HH.Thermal.CO.Gas.NG_Biogas</t>
  </si>
  <si>
    <t>FEC_per_sqm.kWh.HR.Res.HH.Thermal.CO.Biomass.Biomass_Waste</t>
  </si>
  <si>
    <t>FEC_per_sqm.kWh.HR.Res.HH.Thermal.CO.Elc.Elec</t>
  </si>
  <si>
    <t>HR - Thermal energy service per surface area</t>
  </si>
  <si>
    <t>TES_per_sqm.kWh.HR.Res.HH.Thermal.SH.Solids.Solids</t>
  </si>
  <si>
    <t>TES_per_sqm.kWh.HR.Res.HH.Thermal.SH.LPG.LPG</t>
  </si>
  <si>
    <t>TES_per_sqm.kWh.HR.Res.HH.Thermal.SH.Oil.Oil_LiqBio</t>
  </si>
  <si>
    <t>TES_per_sqm.kWh.HR.Res.HH.Thermal.SH.Gas.NG_Biogas</t>
  </si>
  <si>
    <t>TES_per_sqm.kWh.HR.Res.HH.Thermal.SH.Biomass.Biomass_Waste</t>
  </si>
  <si>
    <t>TES_per_sqm.kWh.HR.Res.HH.Thermal.SH.Geo.Geo</t>
  </si>
  <si>
    <t>TES_per_sqm.kWh.HR.Res.HH.Thermal.SH.DistrHeat.Steam_Distr</t>
  </si>
  <si>
    <t>TES_per_sqm.kWh.HR.Res.HH.Thermal.SH.AdvElc.Elec</t>
  </si>
  <si>
    <t>TES_per_sqm.kWh.HR.Res.HH.Thermal.SH.ConvElc.Elec</t>
  </si>
  <si>
    <t>TES_per_sqm.kWh.HR.Res.HH.Thermal.SH.TotalCirculation.Elec</t>
  </si>
  <si>
    <t>TES_per_sqm.kWh.HR.Res.HH.Thermal.SC.AC.Elec</t>
  </si>
  <si>
    <t>TES_per_sqm.kWh.HR.Res.HH.Thermal.WH.Solids.Solids</t>
  </si>
  <si>
    <t>TES_per_sqm.kWh.HR.Res.HH.Thermal.WH.LPG.LPG</t>
  </si>
  <si>
    <t>TES_per_sqm.kWh.HR.Res.HH.Thermal.WH.Oil.Oil_LiqBio</t>
  </si>
  <si>
    <t>TES_per_sqm.kWh.HR.Res.HH.Thermal.WH.Gas.NG_Biogas</t>
  </si>
  <si>
    <t>TES_per_sqm.kWh.HR.Res.HH.Thermal.WH.Biomass.Biomass_Waste</t>
  </si>
  <si>
    <t>TES_per_sqm.kWh.HR.Res.HH.Thermal.WH.Geo.Geo</t>
  </si>
  <si>
    <t>TES_per_sqm.kWh.HR.Res.HH.Thermal.WH.DistrHeat.Steam_Distr</t>
  </si>
  <si>
    <t>TES_per_sqm.kWh.HR.Res.HH.Thermal.WH.Elc.Elec</t>
  </si>
  <si>
    <t>TES_per_sqm.kWh.HR.Res.HH.Thermal.WH.TotalSolar.Solar</t>
  </si>
  <si>
    <t>TES_per_sqm.kWh.HR.Res.HH.Thermal.CO.Solids.Solids</t>
  </si>
  <si>
    <t>TES_per_sqm.kWh.HR.Res.HH.Thermal.CO.LPG.LPG</t>
  </si>
  <si>
    <t>TES_per_sqm.kWh.HR.Res.HH.Thermal.CO.Gas.NG_Biogas</t>
  </si>
  <si>
    <t>TES_per_sqm.kWh.HR.Res.HH.Thermal.CO.Biomass.Biomass_Waste</t>
  </si>
  <si>
    <t>TES_per_sqm.kWh.HR.Res.HH.Thermal.CO.Elc.Elec</t>
  </si>
  <si>
    <t>HR - CO2 emissions per surface area</t>
  </si>
  <si>
    <t>EMI_per_sqm.kgCO2.HR.Res.HH.Thermal.SH.Solids.Solids</t>
  </si>
  <si>
    <t>EMI_per_sqm.kgCO2.HR.Res.HH.Thermal.SH.LPG.LPG</t>
  </si>
  <si>
    <t>EMI_per_sqm.kgCO2.HR.Res.HH.Thermal.SH.Oil.Oil_LiqBio</t>
  </si>
  <si>
    <t>EMI_per_sqm.kgCO2.HR.Res.HH.Thermal.SH.Gas.NG_Biogas</t>
  </si>
  <si>
    <t>EMI_per_sqm.kgCO2.HR.Res.HH.Thermal.SH.Biomass.Biomass_Waste</t>
  </si>
  <si>
    <t>EMI_per_sqm.kgCO2.HR.Res.HH.Thermal.SH.Geo.Geo</t>
  </si>
  <si>
    <t>EMI_per_sqm.kgCO2.HR.Res.HH.Thermal.SH.DistrHeat.Steam_Distr</t>
  </si>
  <si>
    <t>EMI_per_sqm.kgCO2.HR.Res.HH.Thermal.SH.AdvElc.Elec</t>
  </si>
  <si>
    <t>EMI_per_sqm.kgCO2.HR.Res.HH.Thermal.SH.ConvElc.Elec</t>
  </si>
  <si>
    <t>EMI_per_sqm.kgCO2.HR.Res.HH.Thermal.SH.TotalCirculation.Elec</t>
  </si>
  <si>
    <t>EMI_per_sqm.kgCO2.HR.Res.HH.Thermal.SC.AC.Elec</t>
  </si>
  <si>
    <t>EMI_per_sqm.kgCO2.HR.Res.HH.Thermal.WH.Solids.Solids</t>
  </si>
  <si>
    <t>EMI_per_sqm.kgCO2.HR.Res.HH.Thermal.WH.LPG.LPG</t>
  </si>
  <si>
    <t>EMI_per_sqm.kgCO2.HR.Res.HH.Thermal.WH.Oil.Oil_LiqBio</t>
  </si>
  <si>
    <t>EMI_per_sqm.kgCO2.HR.Res.HH.Thermal.WH.Gas.NG_Biogas</t>
  </si>
  <si>
    <t>EMI_per_sqm.kgCO2.HR.Res.HH.Thermal.WH.Biomass.Biomass_Waste</t>
  </si>
  <si>
    <t>EMI_per_sqm.kgCO2.HR.Res.HH.Thermal.WH.Geo.Geo</t>
  </si>
  <si>
    <t>EMI_per_sqm.kgCO2.HR.Res.HH.Thermal.WH.DistrHeat.Steam_Distr</t>
  </si>
  <si>
    <t>EMI_per_sqm.kgCO2.HR.Res.HH.Thermal.WH.Elc.Elec</t>
  </si>
  <si>
    <t>EMI_per_sqm.kgCO2.HR.Res.HH.Thermal.WH.TotalSolar.Solar</t>
  </si>
  <si>
    <t>EMI_per_sqm.kgCO2.HR.Res.HH.Thermal.CO.Solids.Solids</t>
  </si>
  <si>
    <t>EMI_per_sqm.kgCO2.HR.Res.HH.Thermal.CO.LPG.LPG</t>
  </si>
  <si>
    <t>EMI_per_sqm.kgCO2.HR.Res.HH.Thermal.CO.Gas.NG_Biogas</t>
  </si>
  <si>
    <t>EMI_per_sqm.kgCO2.HR.Res.HH.Thermal.CO.Biomass.Biomass_Waste</t>
  </si>
  <si>
    <t>EMI_per_sqm.kgCO2.HR.Res.HH.Thermal.CO.Elc.Elec</t>
  </si>
  <si>
    <t>HR - Number of new and renovated households</t>
  </si>
  <si>
    <t>NUM.number.HR.Res.HHnew.Thermal</t>
  </si>
  <si>
    <t>NUM.number.HR.Res.HHnew.Thermal.SH</t>
  </si>
  <si>
    <t>NUM.number.HR.Res.HHnew.Thermal.SH.Solids</t>
  </si>
  <si>
    <t>NUM.number.HR.Res.HHnew.Thermal.SH.LPG</t>
  </si>
  <si>
    <t>NUM.number.HR.Res.HHnew.Thermal.SH.Oil</t>
  </si>
  <si>
    <t>NUM.number.HR.Res.HHnew.Thermal.SH.Gas</t>
  </si>
  <si>
    <t>NUM.number.HR.Res.HHnew.Thermal.SH.Biomass</t>
  </si>
  <si>
    <t>NUM.number.HR.Res.HHnew.Thermal.SH.Geo</t>
  </si>
  <si>
    <t>NUM.number.HR.Res.HHnew.Thermal.SH.DistrHeat</t>
  </si>
  <si>
    <t>NUM.number.HR.Res.HHnew.Thermal.SH.AdvElc</t>
  </si>
  <si>
    <t>NUM.number.HR.Res.HHnew.Thermal.SH.ConvElc</t>
  </si>
  <si>
    <t>NUM.number.HR.Res.HHnew.Thermal.SC</t>
  </si>
  <si>
    <t>NUM.number.HR.Res.HHnew.Thermal.SC.AC</t>
  </si>
  <si>
    <t>NUM.number.HR.Res.HHnew.Thermal.WH</t>
  </si>
  <si>
    <t>NUM.number.HR.Res.HHnew.Thermal.WH.Solids</t>
  </si>
  <si>
    <t>NUM.number.HR.Res.HHnew.Thermal.WH.LPG</t>
  </si>
  <si>
    <t>NUM.number.HR.Res.HHnew.Thermal.WH.Oil</t>
  </si>
  <si>
    <t>NUM.number.HR.Res.HHnew.Thermal.WH.Gas</t>
  </si>
  <si>
    <t>NUM.number.HR.Res.HHnew.Thermal.WH.Biomass</t>
  </si>
  <si>
    <t>NUM.number.HR.Res.HHnew.Thermal.WH.Geo</t>
  </si>
  <si>
    <t>NUM.number.HR.Res.HHnew.Thermal.WH.DistrHeat</t>
  </si>
  <si>
    <t>NUM.number.HR.Res.HHnew.Thermal.WH.Elc</t>
  </si>
  <si>
    <t>NUM.number.HR.Res.HHnew.Thermal.WH.Solar</t>
  </si>
  <si>
    <t>NUM.number.HR.Res.HHnew.Thermal.CO</t>
  </si>
  <si>
    <t>NUM.number.HR.Res.HHnew.Thermal.CO.Solids</t>
  </si>
  <si>
    <t>NUM.number.HR.Res.HHnew.Thermal.CO.LPG</t>
  </si>
  <si>
    <t>NUM.number.HR.Res.HHnew.Thermal.CO.Gas</t>
  </si>
  <si>
    <t>NUM.number.HR.Res.HHnew.Thermal.CO.Biomass</t>
  </si>
  <si>
    <t>NUM.number.HR.Res.HHnew.Thermal.CO.Elc</t>
  </si>
  <si>
    <t>HR - Final energy consumption in new and renovated households</t>
  </si>
  <si>
    <t>FEC.ktoe.HR.Res.HHnew.Thermal</t>
  </si>
  <si>
    <t>FEC.ktoe.HR.Res.HHnew.Thermal.SH</t>
  </si>
  <si>
    <t>FEC.ktoe.HR.Res.HHnew.Thermal.SH.Solids.Solids</t>
  </si>
  <si>
    <t>FEC.ktoe.HR.Res.HHnew.Thermal.SH.LPG.LPG</t>
  </si>
  <si>
    <t>FEC.ktoe.HR.Res.HHnew.Thermal.SH.Oil.Oil_LiqBio</t>
  </si>
  <si>
    <t>FEC.ktoe.HR.Res.HHnew.Thermal.SH.Gas.NG_Biogas</t>
  </si>
  <si>
    <t>FEC.ktoe.HR.Res.HHnew.Thermal.SH.Biomass.Biomass_Waste</t>
  </si>
  <si>
    <t>FEC.ktoe.HR.Res.HHnew.Thermal.SH.Geo.Geo</t>
  </si>
  <si>
    <t>FEC.ktoe.HR.Res.HHnew.Thermal.SH.DistrHeat.Steam_Distr</t>
  </si>
  <si>
    <t>FEC.ktoe.HR.Res.HHnew.Thermal.SH.AdvElc.Elec</t>
  </si>
  <si>
    <t>FEC.ktoe.HR.Res.HHnew.Thermal.SH.ConvElc.Elec</t>
  </si>
  <si>
    <t>FEC.ktoe.HR.Res.HHnew.Thermal.SH.TotalCirculation.Elec</t>
  </si>
  <si>
    <t>FEC.ktoe.HR.Res.HHnew.Thermal.SC</t>
  </si>
  <si>
    <t>FEC.ktoe.HR.Res.HHnew.Thermal.SC.AC.Elec</t>
  </si>
  <si>
    <t>FEC.ktoe.HR.Res.HHnew.Thermal.WH</t>
  </si>
  <si>
    <t>FEC.ktoe.HR.Res.HHnew.Thermal.WH.Solids.Solids</t>
  </si>
  <si>
    <t>FEC.ktoe.HR.Res.HHnew.Thermal.WH.LPG.LPG</t>
  </si>
  <si>
    <t>FEC.ktoe.HR.Res.HHnew.Thermal.WH.Oil.Oil_LiqBio</t>
  </si>
  <si>
    <t>FEC.ktoe.HR.Res.HHnew.Thermal.WH.Gas.NG_Biogas</t>
  </si>
  <si>
    <t>FEC.ktoe.HR.Res.HHnew.Thermal.WH.Biomass.Biomass_Waste</t>
  </si>
  <si>
    <t>FEC.ktoe.HR.Res.HHnew.Thermal.WH.Geo.Geo</t>
  </si>
  <si>
    <t>FEC.ktoe.HR.Res.HHnew.Thermal.WH.DistrHeat.Steam_Distr</t>
  </si>
  <si>
    <t>FEC.ktoe.HR.Res.HHnew.Thermal.WH.Elc.Elec</t>
  </si>
  <si>
    <t>FEC.ktoe.HR.Res.HHnew.Thermal.WH.TotalSolar.Solar</t>
  </si>
  <si>
    <t>FEC.ktoe.HR.Res.HHnew.Thermal.CO</t>
  </si>
  <si>
    <t>FEC.ktoe.HR.Res.HHnew.Thermal.CO.Solids.Solids</t>
  </si>
  <si>
    <t>FEC.ktoe.HR.Res.HHnew.Thermal.CO.LPG.LPG</t>
  </si>
  <si>
    <t>FEC.ktoe.HR.Res.HHnew.Thermal.CO.Gas.NG_Biogas</t>
  </si>
  <si>
    <t>FEC.ktoe.HR.Res.HHnew.Thermal.CO.Biomass.Biomass_Waste</t>
  </si>
  <si>
    <t>FEC.ktoe.HR.Res.HHnew.Thermal.CO.Elc.Elec</t>
  </si>
  <si>
    <t>HR - Thermal energy service in new and renovated households</t>
  </si>
  <si>
    <t>TES.ktoe.HR.Res.HHnew.Thermal</t>
  </si>
  <si>
    <t>TES.ktoe.HR.Res.HHnew.Thermal.SH</t>
  </si>
  <si>
    <t>TES.ktoe.HR.Res.HHnew.Thermal.SH.Solids.Solids</t>
  </si>
  <si>
    <t>TES.ktoe.HR.Res.HHnew.Thermal.SH.LPG.LPG</t>
  </si>
  <si>
    <t>TES.ktoe.HR.Res.HHnew.Thermal.SH.Oil.Oil_LiqBio</t>
  </si>
  <si>
    <t>TES.ktoe.HR.Res.HHnew.Thermal.SH.Gas.NG_Biogas</t>
  </si>
  <si>
    <t>TES.ktoe.HR.Res.HHnew.Thermal.SH.Biomass.Biomass_Waste</t>
  </si>
  <si>
    <t>TES.ktoe.HR.Res.HHnew.Thermal.SH.Geo.Geo</t>
  </si>
  <si>
    <t>TES.ktoe.HR.Res.HHnew.Thermal.SH.DistrHeat.Steam_Distr</t>
  </si>
  <si>
    <t>TES.ktoe.HR.Res.HHnew.Thermal.SH.AdvElc.Elec</t>
  </si>
  <si>
    <t>TES.ktoe.HR.Res.HHnew.Thermal.SH.ConvElc.Elec</t>
  </si>
  <si>
    <t>TES.ktoe.HR.Res.HHnew.Thermal.SH.TotalCirculation.Elec</t>
  </si>
  <si>
    <t>TES.ktoe.HR.Res.HHnew.Thermal.SC</t>
  </si>
  <si>
    <t>TES.ktoe.HR.Res.HHnew.Thermal.SC.AC.Elec</t>
  </si>
  <si>
    <t>TES.ktoe.HR.Res.HHnew.Thermal.WH</t>
  </si>
  <si>
    <t>TES.ktoe.HR.Res.HHnew.Thermal.WH.Solids.Solids</t>
  </si>
  <si>
    <t>TES.ktoe.HR.Res.HHnew.Thermal.WH.LPG.LPG</t>
  </si>
  <si>
    <t>TES.ktoe.HR.Res.HHnew.Thermal.WH.Oil.Oil_LiqBio</t>
  </si>
  <si>
    <t>TES.ktoe.HR.Res.HHnew.Thermal.WH.Gas.NG_Biogas</t>
  </si>
  <si>
    <t>TES.ktoe.HR.Res.HHnew.Thermal.WH.Biomass.Biomass_Waste</t>
  </si>
  <si>
    <t>TES.ktoe.HR.Res.HHnew.Thermal.WH.Geo.Geo</t>
  </si>
  <si>
    <t>TES.ktoe.HR.Res.HHnew.Thermal.WH.DistrHeat.Steam_Distr</t>
  </si>
  <si>
    <t>TES.ktoe.HR.Res.HHnew.Thermal.WH.Elc.Elec</t>
  </si>
  <si>
    <t>TES.ktoe.HR.Res.HHnew.Thermal.WH.TotalSolar.Solar</t>
  </si>
  <si>
    <t>TES.ktoe.HR.Res.HHnew.Thermal.CO</t>
  </si>
  <si>
    <t>TES.ktoe.HR.Res.HHnew.Thermal.CO.Solids.Solids</t>
  </si>
  <si>
    <t>TES.ktoe.HR.Res.HHnew.Thermal.CO.LPG.LPG</t>
  </si>
  <si>
    <t>TES.ktoe.HR.Res.HHnew.Thermal.CO.Gas.NG_Biogas</t>
  </si>
  <si>
    <t>TES.ktoe.HR.Res.HHnew.Thermal.CO.Biomass.Biomass_Waste</t>
  </si>
  <si>
    <t>TES.ktoe.HR.Res.HHnew.Thermal.CO.Elc.Elec</t>
  </si>
  <si>
    <t>HR - System efficiency indicator of new and renovated households</t>
  </si>
  <si>
    <t>Eff.ratio.HR.Res.HHnew.Thermal</t>
  </si>
  <si>
    <t>Eff.ratio.HR.Res.HHnew.Thermal.SH</t>
  </si>
  <si>
    <t>Eff.ratio.HR.Res.HHnew.Thermal.SH.Solids.Solids</t>
  </si>
  <si>
    <t>Eff.ratio.HR.Res.HHnew.Thermal.SH.LPG.LPG</t>
  </si>
  <si>
    <t>Eff.ratio.HR.Res.HHnew.Thermal.SH.Oil.Oil_LiqBio</t>
  </si>
  <si>
    <t>Eff.ratio.HR.Res.HHnew.Thermal.SH.Gas.NG_Biogas</t>
  </si>
  <si>
    <t>Eff.ratio.HR.Res.HHnew.Thermal.SH.Biomass.Biomass_Waste</t>
  </si>
  <si>
    <t>Eff.ratio.HR.Res.HHnew.Thermal.SH.Geo.Geo</t>
  </si>
  <si>
    <t>Eff.ratio.HR.Res.HHnew.Thermal.SH.DistrHeat.Steam_Distr</t>
  </si>
  <si>
    <t>Eff.ratio.HR.Res.HHnew.Thermal.SH.AdvElc.Elec</t>
  </si>
  <si>
    <t>Eff.ratio.HR.Res.HHnew.Thermal.SH.ConvElc.Elec</t>
  </si>
  <si>
    <t>Eff.ratio.HR.Res.HHnew.Thermal.SH.TotalCirculation.Elec</t>
  </si>
  <si>
    <t>Eff.ratio.HR.Res.HHnew.Thermal.SC</t>
  </si>
  <si>
    <t>Eff.ratio.HR.Res.HHnew.Thermal.SC.AC.Elec</t>
  </si>
  <si>
    <t>Eff.ratio.HR.Res.HHnew.Thermal.WH</t>
  </si>
  <si>
    <t>Eff.ratio.HR.Res.HHnew.Thermal.WH.Solids.Solids</t>
  </si>
  <si>
    <t>Eff.ratio.HR.Res.HHnew.Thermal.WH.LPG.LPG</t>
  </si>
  <si>
    <t>Eff.ratio.HR.Res.HHnew.Thermal.WH.Oil.Oil_LiqBio</t>
  </si>
  <si>
    <t>Eff.ratio.HR.Res.HHnew.Thermal.WH.Gas.NG_Biogas</t>
  </si>
  <si>
    <t>Eff.ratio.HR.Res.HHnew.Thermal.WH.Biomass.Biomass_Waste</t>
  </si>
  <si>
    <t>Eff.ratio.HR.Res.HHnew.Thermal.WH.Geo.Geo</t>
  </si>
  <si>
    <t>Eff.ratio.HR.Res.HHnew.Thermal.WH.DistrHeat.Steam_Distr</t>
  </si>
  <si>
    <t>Eff.ratio.HR.Res.HHnew.Thermal.WH.Elc.Elec</t>
  </si>
  <si>
    <t>Eff.ratio.HR.Res.HHnew.Thermal.WH.TotalSolar.Solar</t>
  </si>
  <si>
    <t>Eff.ratio.HR.Res.HHnew.Thermal.CO</t>
  </si>
  <si>
    <t>Eff.ratio.HR.Res.HHnew.Thermal.CO.Solids.Solids</t>
  </si>
  <si>
    <t>Eff.ratio.HR.Res.HHnew.Thermal.CO.LPG.LPG</t>
  </si>
  <si>
    <t>Eff.ratio.HR.Res.HHnew.Thermal.CO.Gas.NG_Biogas</t>
  </si>
  <si>
    <t>Eff.ratio.HR.Res.HHnew.Thermal.CO.Biomass.Biomass_Waste</t>
  </si>
  <si>
    <t>Eff.ratio.HR.Res.HHnew.Thermal.CO.Elc.Elec</t>
  </si>
  <si>
    <t>HR - CO2 emissions in new and renovated households</t>
  </si>
  <si>
    <t>EMI.ktCO2.HR.Res.HHnew.Thermal</t>
  </si>
  <si>
    <t>EMI.ktCO2.HR.Res.HHnew.Thermal.SH</t>
  </si>
  <si>
    <t>EMI.ktCO2.HR.Res.HHnew.Thermal.SH.Solids.Solids</t>
  </si>
  <si>
    <t>EMI.ktCO2.HR.Res.HHnew.Thermal.SH.LPG.LPG</t>
  </si>
  <si>
    <t>EMI.ktCO2.HR.Res.HHnew.Thermal.SH.Oil.Oil_LiqBio</t>
  </si>
  <si>
    <t>EMI.ktCO2.HR.Res.HHnew.Thermal.SH.Gas.NG_Biogas</t>
  </si>
  <si>
    <t>EMI.ktCO2.HR.Res.HHnew.Thermal.SH.Biomass.Biomass_Waste</t>
  </si>
  <si>
    <t>EMI.ktCO2.HR.Res.HHnew.Thermal.SH.Geo.Geo</t>
  </si>
  <si>
    <t>EMI.ktCO2.HR.Res.HHnew.Thermal.SH.DistrHeat.Steam_Distr</t>
  </si>
  <si>
    <t>EMI.ktCO2.HR.Res.HHnew.Thermal.SH.AdvElc.Elec</t>
  </si>
  <si>
    <t>EMI.ktCO2.HR.Res.HHnew.Thermal.SH.ConvElc.Elec</t>
  </si>
  <si>
    <t>EMI.ktCO2.HR.Res.HHnew.Thermal.SH.TotalCirculation.Elec</t>
  </si>
  <si>
    <t>EMI.ktCO2.HR.Res.HHnew.Thermal.SC</t>
  </si>
  <si>
    <t>EMI.ktCO2.HR.Res.HHnew.Thermal.SC.AC.Elec</t>
  </si>
  <si>
    <t>EMI.ktCO2.HR.Res.HHnew.Thermal.WH</t>
  </si>
  <si>
    <t>EMI.ktCO2.HR.Res.HHnew.Thermal.WH.Solids.Solids</t>
  </si>
  <si>
    <t>EMI.ktCO2.HR.Res.HHnew.Thermal.WH.LPG.LPG</t>
  </si>
  <si>
    <t>EMI.ktCO2.HR.Res.HHnew.Thermal.WH.Oil.Oil_LiqBio</t>
  </si>
  <si>
    <t>EMI.ktCO2.HR.Res.HHnew.Thermal.WH.Gas.NG_Biogas</t>
  </si>
  <si>
    <t>EMI.ktCO2.HR.Res.HHnew.Thermal.WH.Biomass.Biomass_Waste</t>
  </si>
  <si>
    <t>EMI.ktCO2.HR.Res.HHnew.Thermal.WH.Geo.Geo</t>
  </si>
  <si>
    <t>EMI.ktCO2.HR.Res.HHnew.Thermal.WH.DistrHeat.Steam_Distr</t>
  </si>
  <si>
    <t>EMI.ktCO2.HR.Res.HHnew.Thermal.WH.Elc.Elec</t>
  </si>
  <si>
    <t>EMI.ktCO2.HR.Res.HHnew.Thermal.WH.TotalSolar.Solar</t>
  </si>
  <si>
    <t>EMI.ktCO2.HR.Res.HHnew.Thermal.CO</t>
  </si>
  <si>
    <t>EMI.ktCO2.HR.Res.HHnew.Thermal.CO.Solids.Solids</t>
  </si>
  <si>
    <t>EMI.ktCO2.HR.Res.HHnew.Thermal.CO.LPG.LPG</t>
  </si>
  <si>
    <t>EMI.ktCO2.HR.Res.HHnew.Thermal.CO.Gas.NG_Biogas</t>
  </si>
  <si>
    <t>EMI.ktCO2.HR.Res.HHnew.Thermal.CO.Biomass.Biomass_Waste</t>
  </si>
  <si>
    <t>EMI.ktCO2.HR.Res.HHnew.Thermal.CO.Elc.Elec</t>
  </si>
  <si>
    <t>HR - Final energy consumption of new and renovated households (per household)</t>
  </si>
  <si>
    <t>FEC_per_household.kWh.HR.Res.HHnew.Thermal</t>
  </si>
  <si>
    <t>FEC_per_household.kWh.HR.Res.HHnew.Thermal.SH</t>
  </si>
  <si>
    <t>FEC_per_household.kWh.HR.Res.HHnew.Thermal.SH.Solids.Solids</t>
  </si>
  <si>
    <t>FEC_per_household.kWh.HR.Res.HHnew.Thermal.SH.LPG.LPG</t>
  </si>
  <si>
    <t>FEC_per_household.kWh.HR.Res.HHnew.Thermal.SH.Oil.Oil_LiqBio</t>
  </si>
  <si>
    <t>FEC_per_household.kWh.HR.Res.HHnew.Thermal.SH.Gas.NG_Biogas</t>
  </si>
  <si>
    <t>FEC_per_household.kWh.HR.Res.HHnew.Thermal.SH.Biomass.Biomass_Waste</t>
  </si>
  <si>
    <t>FEC_per_household.kWh.HR.Res.HHnew.Thermal.SH.Geo.Geo</t>
  </si>
  <si>
    <t>FEC_per_household.kWh.HR.Res.HHnew.Thermal.SH.DistrHeat.Steam_Distr</t>
  </si>
  <si>
    <t>FEC_per_household.kWh.HR.Res.HHnew.Thermal.SH.AdvElc.Elec</t>
  </si>
  <si>
    <t>FEC_per_household.kWh.HR.Res.HHnew.Thermal.SH.ConvElc.Elec</t>
  </si>
  <si>
    <t>FEC_per_household.kWh.HR.Res.HHnew.Thermal.SH.TotalCirculation.Elec</t>
  </si>
  <si>
    <t>FEC_per_household.kWh.HR.Res.HHnew.Thermal.SC</t>
  </si>
  <si>
    <t>FEC_per_household.kWh.HR.Res.HHnew.Thermal.SC.AC.Elec</t>
  </si>
  <si>
    <t>FEC_per_household.kWh.HR.Res.HHnew.Thermal.WH</t>
  </si>
  <si>
    <t>FEC_per_household.kWh.HR.Res.HHnew.Thermal.WH.Solids.Solids</t>
  </si>
  <si>
    <t>FEC_per_household.kWh.HR.Res.HHnew.Thermal.WH.LPG.LPG</t>
  </si>
  <si>
    <t>FEC_per_household.kWh.HR.Res.HHnew.Thermal.WH.Oil.Oil_LiqBio</t>
  </si>
  <si>
    <t>FEC_per_household.kWh.HR.Res.HHnew.Thermal.WH.Gas.NG_Biogas</t>
  </si>
  <si>
    <t>FEC_per_household.kWh.HR.Res.HHnew.Thermal.WH.Biomass.Biomass_Waste</t>
  </si>
  <si>
    <t>FEC_per_household.kWh.HR.Res.HHnew.Thermal.WH.Geo.Geo</t>
  </si>
  <si>
    <t>FEC_per_household.kWh.HR.Res.HHnew.Thermal.WH.DistrHeat.Steam_Distr</t>
  </si>
  <si>
    <t>FEC_per_household.kWh.HR.Res.HHnew.Thermal.WH.Elc.Elec</t>
  </si>
  <si>
    <t>FEC_per_household.kWh.HR.Res.HHnew.Thermal.WH.TotalSolar.Solar</t>
  </si>
  <si>
    <t>FEC_per_household.kWh.HR.Res.HHnew.Thermal.CO</t>
  </si>
  <si>
    <t>FEC_per_household.kWh.HR.Res.HHnew.Thermal.CO.Solids.Solids</t>
  </si>
  <si>
    <t>FEC_per_household.kWh.HR.Res.HHnew.Thermal.CO.LPG.LPG</t>
  </si>
  <si>
    <t>FEC_per_household.kWh.HR.Res.HHnew.Thermal.CO.Gas.NG_Biogas</t>
  </si>
  <si>
    <t>FEC_per_household.kWh.HR.Res.HHnew.Thermal.CO.Biomass.Biomass_Waste</t>
  </si>
  <si>
    <t>FEC_per_household.kWh.HR.Res.HHnew.Thermal.CO.Elc.Elec</t>
  </si>
  <si>
    <t>HR - Thermal energy service of new and renovated households (per household)</t>
  </si>
  <si>
    <t>TES_per_household.kWh.HR.Res.HHnew.Thermal</t>
  </si>
  <si>
    <t>TES_per_household.kWh.HR.Res.HHnew.Thermal.SH</t>
  </si>
  <si>
    <t>TES_per_household.kWh.HR.Res.HHnew.Thermal.SH.Solids.Solids</t>
  </si>
  <si>
    <t>TES_per_household.kWh.HR.Res.HHnew.Thermal.SH.LPG.LPG</t>
  </si>
  <si>
    <t>TES_per_household.kWh.HR.Res.HHnew.Thermal.SH.Oil.Oil_LiqBio</t>
  </si>
  <si>
    <t>TES_per_household.kWh.HR.Res.HHnew.Thermal.SH.Gas.NG_Biogas</t>
  </si>
  <si>
    <t>TES_per_household.kWh.HR.Res.HHnew.Thermal.SH.Biomass.Biomass_Waste</t>
  </si>
  <si>
    <t>TES_per_household.kWh.HR.Res.HHnew.Thermal.SH.Geo.Geo</t>
  </si>
  <si>
    <t>TES_per_household.kWh.HR.Res.HHnew.Thermal.SH.DistrHeat.Steam_Distr</t>
  </si>
  <si>
    <t>TES_per_household.kWh.HR.Res.HHnew.Thermal.SH.AdvElc.Elec</t>
  </si>
  <si>
    <t>TES_per_household.kWh.HR.Res.HHnew.Thermal.SH.ConvElc.Elec</t>
  </si>
  <si>
    <t>TES_per_household.kWh.HR.Res.HHnew.Thermal.SH.TotalCirculation.Elec</t>
  </si>
  <si>
    <t>TES_per_household.kWh.HR.Res.HHnew.Thermal.SC</t>
  </si>
  <si>
    <t>TES_per_household.kWh.HR.Res.HHnew.Thermal.SC.AC.Elec</t>
  </si>
  <si>
    <t>TES_per_household.kWh.HR.Res.HHnew.Thermal.WH</t>
  </si>
  <si>
    <t>TES_per_household.kWh.HR.Res.HHnew.Thermal.WH.Solids.Solids</t>
  </si>
  <si>
    <t>TES_per_household.kWh.HR.Res.HHnew.Thermal.WH.LPG.LPG</t>
  </si>
  <si>
    <t>TES_per_household.kWh.HR.Res.HHnew.Thermal.WH.Oil.Oil_LiqBio</t>
  </si>
  <si>
    <t>TES_per_household.kWh.HR.Res.HHnew.Thermal.WH.Gas.NG_Biogas</t>
  </si>
  <si>
    <t>TES_per_household.kWh.HR.Res.HHnew.Thermal.WH.Biomass.Biomass_Waste</t>
  </si>
  <si>
    <t>TES_per_household.kWh.HR.Res.HHnew.Thermal.WH.Geo.Geo</t>
  </si>
  <si>
    <t>TES_per_household.kWh.HR.Res.HHnew.Thermal.WH.DistrHeat.Steam_Distr</t>
  </si>
  <si>
    <t>TES_per_household.kWh.HR.Res.HHnew.Thermal.WH.Elc.Elec</t>
  </si>
  <si>
    <t>TES_per_household.kWh.HR.Res.HHnew.Thermal.WH.TotalSolar.Solar</t>
  </si>
  <si>
    <t>TES_per_household.kWh.HR.Res.HHnew.Thermal.CO</t>
  </si>
  <si>
    <t>TES_per_household.kWh.HR.Res.HHnew.Thermal.CO.Solids.Solids</t>
  </si>
  <si>
    <t>TES_per_household.kWh.HR.Res.HHnew.Thermal.CO.LPG.LPG</t>
  </si>
  <si>
    <t>TES_per_household.kWh.HR.Res.HHnew.Thermal.CO.Gas.NG_Biogas</t>
  </si>
  <si>
    <t>TES_per_household.kWh.HR.Res.HHnew.Thermal.CO.Biomass.Biomass_Waste</t>
  </si>
  <si>
    <t>TES_per_household.kWh.HR.Res.HHnew.Thermal.CO.Elc.Elec</t>
  </si>
  <si>
    <t>HR - CO2 emissions in new and renovated households (per household)</t>
  </si>
  <si>
    <t>EMI_per_household.kgCO2.HR.Res.HHnew.Thermal</t>
  </si>
  <si>
    <t>EMI_per_household.kgCO2.HR.Res.HHnew.Thermal.SH</t>
  </si>
  <si>
    <t>EMI_per_household.kgCO2.HR.Res.HHnew.Thermal.SH.Solids.Solids</t>
  </si>
  <si>
    <t>EMI_per_household.kgCO2.HR.Res.HHnew.Thermal.SH.LPG.LPG</t>
  </si>
  <si>
    <t>EMI_per_household.kgCO2.HR.Res.HHnew.Thermal.SH.Oil.Oil_LiqBio</t>
  </si>
  <si>
    <t>EMI_per_household.kgCO2.HR.Res.HHnew.Thermal.SH.Gas.NG_Biogas</t>
  </si>
  <si>
    <t>EMI_per_household.kgCO2.HR.Res.HHnew.Thermal.SH.Biomass.Biomass_Waste</t>
  </si>
  <si>
    <t>EMI_per_household.kgCO2.HR.Res.HHnew.Thermal.SH.Geo.Geo</t>
  </si>
  <si>
    <t>EMI_per_household.kgCO2.HR.Res.HHnew.Thermal.SH.DistrHeat.Steam_Distr</t>
  </si>
  <si>
    <t>EMI_per_household.kgCO2.HR.Res.HHnew.Thermal.SH.AdvElc.Elec</t>
  </si>
  <si>
    <t>EMI_per_household.kgCO2.HR.Res.HHnew.Thermal.SH.ConvElc.Elec</t>
  </si>
  <si>
    <t>EMI_per_household.kgCO2.HR.Res.HHnew.Thermal.SH.TotalCirculation.Elec</t>
  </si>
  <si>
    <t>EMI_per_household.kgCO2.HR.Res.HHnew.Thermal.SC</t>
  </si>
  <si>
    <t>EMI_per_household.kgCO2.HR.Res.HHnew.Thermal.SC.AC.Elec</t>
  </si>
  <si>
    <t>EMI_per_household.kgCO2.HR.Res.HHnew.Thermal.WH</t>
  </si>
  <si>
    <t>EMI_per_household.kgCO2.HR.Res.HHnew.Thermal.WH.Solids.Solids</t>
  </si>
  <si>
    <t>EMI_per_household.kgCO2.HR.Res.HHnew.Thermal.WH.LPG.LPG</t>
  </si>
  <si>
    <t>EMI_per_household.kgCO2.HR.Res.HHnew.Thermal.WH.Oil.Oil_LiqBio</t>
  </si>
  <si>
    <t>EMI_per_household.kgCO2.HR.Res.HHnew.Thermal.WH.Gas.NG_Biogas</t>
  </si>
  <si>
    <t>EMI_per_household.kgCO2.HR.Res.HHnew.Thermal.WH.Biomass.Biomass_Waste</t>
  </si>
  <si>
    <t>EMI_per_household.kgCO2.HR.Res.HHnew.Thermal.WH.Geo.Geo</t>
  </si>
  <si>
    <t>EMI_per_household.kgCO2.HR.Res.HHnew.Thermal.WH.DistrHeat.Steam_Distr</t>
  </si>
  <si>
    <t>EMI_per_household.kgCO2.HR.Res.HHnew.Thermal.WH.Elc.Elec</t>
  </si>
  <si>
    <t>EMI_per_household.kgCO2.HR.Res.HHnew.Thermal.WH.TotalSolar.Solar</t>
  </si>
  <si>
    <t>EMI_per_household.kgCO2.HR.Res.HHnew.Thermal.CO</t>
  </si>
  <si>
    <t>EMI_per_household.kgCO2.HR.Res.HHnew.Thermal.CO.Solids.Solids</t>
  </si>
  <si>
    <t>EMI_per_household.kgCO2.HR.Res.HHnew.Thermal.CO.LPG.LPG</t>
  </si>
  <si>
    <t>EMI_per_household.kgCO2.HR.Res.HHnew.Thermal.CO.Gas.NG_Biogas</t>
  </si>
  <si>
    <t>EMI_per_household.kgCO2.HR.Res.HHnew.Thermal.CO.Biomass.Biomass_Waste</t>
  </si>
  <si>
    <t>EMI_per_household.kgCO2.HR.Res.HHnew.Thermal.CO.Elc.Elec</t>
  </si>
  <si>
    <t>HR - Final energy consumption in new and renovated households per surface area</t>
  </si>
  <si>
    <t>FEC_per_sqm.kWh.HR.Res.HHnew.Thermal</t>
  </si>
  <si>
    <t>FEC_per_sqm.kWh.HR.Res.HHnew.Thermal.SH</t>
  </si>
  <si>
    <t>FEC_per_sqm.kWh.HR.Res.HHnew.Thermal.SH.Solids.Solids</t>
  </si>
  <si>
    <t>FEC_per_sqm.kWh.HR.Res.HHnew.Thermal.SH.LPG.LPG</t>
  </si>
  <si>
    <t>FEC_per_sqm.kWh.HR.Res.HHnew.Thermal.SH.Oil.Oil_LiqBio</t>
  </si>
  <si>
    <t>FEC_per_sqm.kWh.HR.Res.HHnew.Thermal.SH.Gas.NG_Biogas</t>
  </si>
  <si>
    <t>FEC_per_sqm.kWh.HR.Res.HHnew.Thermal.SH.Biomass.Biomass_Waste</t>
  </si>
  <si>
    <t>FEC_per_sqm.kWh.HR.Res.HHnew.Thermal.SH.Geo.Geo</t>
  </si>
  <si>
    <t>FEC_per_sqm.kWh.HR.Res.HHnew.Thermal.SH.DistrHeat.Steam_Distr</t>
  </si>
  <si>
    <t>FEC_per_sqm.kWh.HR.Res.HHnew.Thermal.SH.AdvElc.Elec</t>
  </si>
  <si>
    <t>FEC_per_sqm.kWh.HR.Res.HHnew.Thermal.SH.ConvElc.Elec</t>
  </si>
  <si>
    <t>FEC_per_sqm.kWh.HR.Res.HHnew.Thermal.SH.TotalCirculation.Elec</t>
  </si>
  <si>
    <t>FEC_per_sqm.kWh.HR.Res.HHnew.Thermal.SC</t>
  </si>
  <si>
    <t>FEC_per_sqm.kWh.HR.Res.HHnew.Thermal.SC.AC.Elec</t>
  </si>
  <si>
    <t>FEC_per_sqm.kWh.HR.Res.HHnew.Thermal.WH</t>
  </si>
  <si>
    <t>FEC_per_sqm.kWh.HR.Res.HHnew.Thermal.WH.Solids.Solids</t>
  </si>
  <si>
    <t>FEC_per_sqm.kWh.HR.Res.HHnew.Thermal.WH.LPG.LPG</t>
  </si>
  <si>
    <t>FEC_per_sqm.kWh.HR.Res.HHnew.Thermal.WH.Oil.Oil_LiqBio</t>
  </si>
  <si>
    <t>FEC_per_sqm.kWh.HR.Res.HHnew.Thermal.WH.Gas.NG_Biogas</t>
  </si>
  <si>
    <t>FEC_per_sqm.kWh.HR.Res.HHnew.Thermal.WH.Biomass.Biomass_Waste</t>
  </si>
  <si>
    <t>FEC_per_sqm.kWh.HR.Res.HHnew.Thermal.WH.Geo.Geo</t>
  </si>
  <si>
    <t>FEC_per_sqm.kWh.HR.Res.HHnew.Thermal.WH.DistrHeat.Steam_Distr</t>
  </si>
  <si>
    <t>FEC_per_sqm.kWh.HR.Res.HHnew.Thermal.WH.Elc.Elec</t>
  </si>
  <si>
    <t>FEC_per_sqm.kWh.HR.Res.HHnew.Thermal.WH.TotalSolar.Solar</t>
  </si>
  <si>
    <t>FEC_per_sqm.kWh.HR.Res.HHnew.Thermal.CO</t>
  </si>
  <si>
    <t>FEC_per_sqm.kWh.HR.Res.HHnew.Thermal.CO.Solids.Solids</t>
  </si>
  <si>
    <t>FEC_per_sqm.kWh.HR.Res.HHnew.Thermal.CO.LPG.LPG</t>
  </si>
  <si>
    <t>FEC_per_sqm.kWh.HR.Res.HHnew.Thermal.CO.Gas.NG_Biogas</t>
  </si>
  <si>
    <t>FEC_per_sqm.kWh.HR.Res.HHnew.Thermal.CO.Biomass.Biomass_Waste</t>
  </si>
  <si>
    <t>FEC_per_sqm.kWh.HR.Res.HHnew.Thermal.CO.Elc.Elec</t>
  </si>
  <si>
    <t>HR - Thermal energy service in new and renovated households per surface area</t>
  </si>
  <si>
    <t>TES_per_sqm.kWh.HR.Res.HHnew.Thermal</t>
  </si>
  <si>
    <t>TES_per_sqm.kWh.HR.Res.HHnew.Thermal.SH</t>
  </si>
  <si>
    <t>TES_per_sqm.kWh.HR.Res.HHnew.Thermal.SH.Solids.Solids</t>
  </si>
  <si>
    <t>TES_per_sqm.kWh.HR.Res.HHnew.Thermal.SH.LPG.LPG</t>
  </si>
  <si>
    <t>TES_per_sqm.kWh.HR.Res.HHnew.Thermal.SH.Oil.Oil_LiqBio</t>
  </si>
  <si>
    <t>TES_per_sqm.kWh.HR.Res.HHnew.Thermal.SH.Gas.NG_Biogas</t>
  </si>
  <si>
    <t>TES_per_sqm.kWh.HR.Res.HHnew.Thermal.SH.Biomass.Biomass_Waste</t>
  </si>
  <si>
    <t>TES_per_sqm.kWh.HR.Res.HHnew.Thermal.SH.Geo.Geo</t>
  </si>
  <si>
    <t>TES_per_sqm.kWh.HR.Res.HHnew.Thermal.SH.DistrHeat.Steam_Distr</t>
  </si>
  <si>
    <t>TES_per_sqm.kWh.HR.Res.HHnew.Thermal.SH.AdvElc.Elec</t>
  </si>
  <si>
    <t>TES_per_sqm.kWh.HR.Res.HHnew.Thermal.SH.ConvElc.Elec</t>
  </si>
  <si>
    <t>TES_per_sqm.kWh.HR.Res.HHnew.Thermal.SH.TotalCirculation.Elec</t>
  </si>
  <si>
    <t>TES_per_sqm.kWh.HR.Res.HHnew.Thermal.SC</t>
  </si>
  <si>
    <t>TES_per_sqm.kWh.HR.Res.HHnew.Thermal.SC.AC.Elec</t>
  </si>
  <si>
    <t>TES_per_sqm.kWh.HR.Res.HHnew.Thermal.WH</t>
  </si>
  <si>
    <t>TES_per_sqm.kWh.HR.Res.HHnew.Thermal.WH.Solids.Solids</t>
  </si>
  <si>
    <t>TES_per_sqm.kWh.HR.Res.HHnew.Thermal.WH.LPG.LPG</t>
  </si>
  <si>
    <t>TES_per_sqm.kWh.HR.Res.HHnew.Thermal.WH.Oil.Oil_LiqBio</t>
  </si>
  <si>
    <t>TES_per_sqm.kWh.HR.Res.HHnew.Thermal.WH.Gas.NG_Biogas</t>
  </si>
  <si>
    <t>TES_per_sqm.kWh.HR.Res.HHnew.Thermal.WH.Biomass.Biomass_Waste</t>
  </si>
  <si>
    <t>TES_per_sqm.kWh.HR.Res.HHnew.Thermal.WH.Geo.Geo</t>
  </si>
  <si>
    <t>TES_per_sqm.kWh.HR.Res.HHnew.Thermal.WH.DistrHeat.Steam_Distr</t>
  </si>
  <si>
    <t>TES_per_sqm.kWh.HR.Res.HHnew.Thermal.WH.Elc.Elec</t>
  </si>
  <si>
    <t>TES_per_sqm.kWh.HR.Res.HHnew.Thermal.WH.TotalSolar.Solar</t>
  </si>
  <si>
    <t>TES_per_sqm.kWh.HR.Res.HHnew.Thermal.CO</t>
  </si>
  <si>
    <t>TES_per_sqm.kWh.HR.Res.HHnew.Thermal.CO.Solids.Solids</t>
  </si>
  <si>
    <t>TES_per_sqm.kWh.HR.Res.HHnew.Thermal.CO.LPG.LPG</t>
  </si>
  <si>
    <t>TES_per_sqm.kWh.HR.Res.HHnew.Thermal.CO.Gas.NG_Biogas</t>
  </si>
  <si>
    <t>TES_per_sqm.kWh.HR.Res.HHnew.Thermal.CO.Biomass.Biomass_Waste</t>
  </si>
  <si>
    <t>TES_per_sqm.kWh.HR.Res.HHnew.Thermal.CO.Elc.Elec</t>
  </si>
  <si>
    <t>HR - CO2 emissions in new and renovated households per surface area</t>
  </si>
  <si>
    <t>EMI_per_sqm.kgCO2.HR.Res.HHnew.Thermal</t>
  </si>
  <si>
    <t>EMI_per_sqm.kgCO2.HR.Res.HHnew.Thermal.SH</t>
  </si>
  <si>
    <t>EMI_per_sqm.kgCO2.HR.Res.HHnew.Thermal.SH.Solids.Solids</t>
  </si>
  <si>
    <t>EMI_per_sqm.kgCO2.HR.Res.HHnew.Thermal.SH.LPG.LPG</t>
  </si>
  <si>
    <t>EMI_per_sqm.kgCO2.HR.Res.HHnew.Thermal.SH.Oil.Oil_LiqBio</t>
  </si>
  <si>
    <t>EMI_per_sqm.kgCO2.HR.Res.HHnew.Thermal.SH.Gas.NG_Biogas</t>
  </si>
  <si>
    <t>EMI_per_sqm.kgCO2.HR.Res.HHnew.Thermal.SH.Biomass.Biomass_Waste</t>
  </si>
  <si>
    <t>EMI_per_sqm.kgCO2.HR.Res.HHnew.Thermal.SH.Geo.Geo</t>
  </si>
  <si>
    <t>EMI_per_sqm.kgCO2.HR.Res.HHnew.Thermal.SH.DistrHeat.Steam_Distr</t>
  </si>
  <si>
    <t>EMI_per_sqm.kgCO2.HR.Res.HHnew.Thermal.SH.AdvElc.Elec</t>
  </si>
  <si>
    <t>EMI_per_sqm.kgCO2.HR.Res.HHnew.Thermal.SH.ConvElc.Elec</t>
  </si>
  <si>
    <t>EMI_per_sqm.kgCO2.HR.Res.HHnew.Thermal.SH.TotalCirculation.Elec</t>
  </si>
  <si>
    <t>EMI_per_sqm.kgCO2.HR.Res.HHnew.Thermal.SC</t>
  </si>
  <si>
    <t>EMI_per_sqm.kgCO2.HR.Res.HHnew.Thermal.SC.AC.Elec</t>
  </si>
  <si>
    <t>EMI_per_sqm.kgCO2.HR.Res.HHnew.Thermal.WH</t>
  </si>
  <si>
    <t>EMI_per_sqm.kgCO2.HR.Res.HHnew.Thermal.WH.Solids.Solids</t>
  </si>
  <si>
    <t>EMI_per_sqm.kgCO2.HR.Res.HHnew.Thermal.WH.LPG.LPG</t>
  </si>
  <si>
    <t>EMI_per_sqm.kgCO2.HR.Res.HHnew.Thermal.WH.Oil.Oil_LiqBio</t>
  </si>
  <si>
    <t>EMI_per_sqm.kgCO2.HR.Res.HHnew.Thermal.WH.Gas.NG_Biogas</t>
  </si>
  <si>
    <t>EMI_per_sqm.kgCO2.HR.Res.HHnew.Thermal.WH.Biomass.Biomass_Waste</t>
  </si>
  <si>
    <t>EMI_per_sqm.kgCO2.HR.Res.HHnew.Thermal.WH.Geo.Geo</t>
  </si>
  <si>
    <t>EMI_per_sqm.kgCO2.HR.Res.HHnew.Thermal.WH.DistrHeat.Steam_Distr</t>
  </si>
  <si>
    <t>EMI_per_sqm.kgCO2.HR.Res.HHnew.Thermal.WH.Elc.Elec</t>
  </si>
  <si>
    <t>EMI_per_sqm.kgCO2.HR.Res.HHnew.Thermal.WH.TotalSolar.Solar</t>
  </si>
  <si>
    <t>EMI_per_sqm.kgCO2.HR.Res.HHnew.Thermal.CO</t>
  </si>
  <si>
    <t>EMI_per_sqm.kgCO2.HR.Res.HHnew.Thermal.CO.Solids.Solids</t>
  </si>
  <si>
    <t>EMI_per_sqm.kgCO2.HR.Res.HHnew.Thermal.CO.LPG.LPG</t>
  </si>
  <si>
    <t>EMI_per_sqm.kgCO2.HR.Res.HHnew.Thermal.CO.Gas.NG_Biogas</t>
  </si>
  <si>
    <t>EMI_per_sqm.kgCO2.HR.Res.HHnew.Thermal.CO.Biomass.Biomass_Waste</t>
  </si>
  <si>
    <t>EMI_per_sqm.kgCO2.HR.Res.HHnew.Thermal.CO.Elc.Elec</t>
  </si>
  <si>
    <t>FEC.ktoe.HR.Res.HH.Appl.RF</t>
  </si>
  <si>
    <t>FEC.ktoe.HR.Res.HH.Appl.WM</t>
  </si>
  <si>
    <t>FEC.ktoe.HR.Res.HH.Appl.DR</t>
  </si>
  <si>
    <t>FEC.ktoe.HR.Res.HH.Appl.DW</t>
  </si>
  <si>
    <t>FEC.ktoe.HR.Res.HH.Appl.TV</t>
  </si>
  <si>
    <t>FEC.ktoe.HR.Res.HH.Appl.IT</t>
  </si>
  <si>
    <t>FEC.ktoe.HR.Res.HH.Appl.LI</t>
  </si>
  <si>
    <t>FEC.ktoe.HR.Res.HH.Appl.OA</t>
  </si>
  <si>
    <t>Size.MW.HR.Res.HH.Appl</t>
  </si>
  <si>
    <t>Size.MW.HR.Res.HH.Appl.RF</t>
  </si>
  <si>
    <t>Size.MW.HR.Res.HH.Appl.WM</t>
  </si>
  <si>
    <t>Size.MW.HR.Res.HH.Appl.DR</t>
  </si>
  <si>
    <t>Size.MW.HR.Res.HH.Appl.DW</t>
  </si>
  <si>
    <t>Size.MW.HR.Res.HH.Appl.TV</t>
  </si>
  <si>
    <t>Size.MW.HR.Res.HH.Appl.IT</t>
  </si>
  <si>
    <t>Size.MW.HR.Res.HH.Appl.LI</t>
  </si>
  <si>
    <t>Size.MW.HR.Res.HH.Appl.OA</t>
  </si>
  <si>
    <t>NUM.number.HR.Res.HH.Appl.RF</t>
  </si>
  <si>
    <t>NUM.number.HR.Res.HH.Appl.WM</t>
  </si>
  <si>
    <t>NUM.number.HR.Res.HH.Appl.DR</t>
  </si>
  <si>
    <t>NUM.number.HR.Res.HH.Appl.DW</t>
  </si>
  <si>
    <t>NUM.number.HR.Res.HH.Appl.TV</t>
  </si>
  <si>
    <t>NUM.number.HR.Res.HH.Appl.IT</t>
  </si>
  <si>
    <t>NUM.number.HR.Res.HH.Appl.LI</t>
  </si>
  <si>
    <t>NUM.number.HR.Res.HH.Appl.OA</t>
  </si>
  <si>
    <t>NUM.number.HR.Res.HH.Applnew.RF</t>
  </si>
  <si>
    <t>NUM.number.HR.Res.HH.Applnew.WM</t>
  </si>
  <si>
    <t>NUM.number.HR.Res.HH.Applnew.DR</t>
  </si>
  <si>
    <t>NUM.number.HR.Res.HH.Applnew.DW</t>
  </si>
  <si>
    <t>NUM.number.HR.Res.HH.Applnew.TV</t>
  </si>
  <si>
    <t>NUM.number.HR.Res.HH.Applnew.IT</t>
  </si>
  <si>
    <t>NUM.number.HR.Res.HH.Applnew.LI</t>
  </si>
  <si>
    <t>NUM.number.HR.Res.HH.Applnew.OA</t>
  </si>
  <si>
    <t>NUM.number.HR.Res.HH.Applrepl.RF</t>
  </si>
  <si>
    <t>NUM.number.HR.Res.HH.Applrepl.WM</t>
  </si>
  <si>
    <t>NUM.number.HR.Res.HH.Applrepl.DR</t>
  </si>
  <si>
    <t>NUM.number.HR.Res.HH.Applrepl.DW</t>
  </si>
  <si>
    <t>NUM.number.HR.Res.HH.Applrepl.TV</t>
  </si>
  <si>
    <t>NUM.number.HR.Res.HH.Applrepl.IT</t>
  </si>
  <si>
    <t>NUM.number.HR.Res.HH.Applrepl.LI</t>
  </si>
  <si>
    <t>NUM.number.HR.Res.HH.Applrepl.OA</t>
  </si>
  <si>
    <t>Op.hours.HR.Res.HH.Appl.RF</t>
  </si>
  <si>
    <t>Op.hours.HR.Res.HH.Appl.WM</t>
  </si>
  <si>
    <t>Op.hours.HR.Res.HH.Appl.DR</t>
  </si>
  <si>
    <t>Op.hours.HR.Res.HH.Appl.DW</t>
  </si>
  <si>
    <t>Op.hours.HR.Res.HH.Appl.TV</t>
  </si>
  <si>
    <t>Op.hours.HR.Res.HH.Appl.IT</t>
  </si>
  <si>
    <t>Op.hours.HR.Res.HH.Appl.LI</t>
  </si>
  <si>
    <t>Op.hours.HR.Res.HH.Appl.OA</t>
  </si>
  <si>
    <t>Size_per_appl.W.HR.Res.HH.Appl.RF</t>
  </si>
  <si>
    <t>Size_per_appl.W.HR.Res.HH.Appl.WM</t>
  </si>
  <si>
    <t>Size_per_appl.W.HR.Res.HH.Appl.DR</t>
  </si>
  <si>
    <t>Size_per_appl.W.HR.Res.HH.Appl.DW</t>
  </si>
  <si>
    <t>Size_per_appl.W.HR.Res.HH.Appl.TV</t>
  </si>
  <si>
    <t>Size_per_appl.W.HR.Res.HH.Appl.IT</t>
  </si>
  <si>
    <t>Size_per_appl.W.HR.Res.HH.Appl.LI</t>
  </si>
  <si>
    <t>Size_per_appl.W.HR.Res.HH.Appl.OA</t>
  </si>
  <si>
    <t>Size_per_appl.W.HR.Res.HH.Applnew.RF</t>
  </si>
  <si>
    <t>Size_per_appl.W.HR.Res.HH.Applnew.WM</t>
  </si>
  <si>
    <t>Size_per_appl.W.HR.Res.HH.Applnew.DR</t>
  </si>
  <si>
    <t>Size_per_appl.W.HR.Res.HH.Applnew.DW</t>
  </si>
  <si>
    <t>Size_per_appl.W.HR.Res.HH.Applnew.TV</t>
  </si>
  <si>
    <t>Size_per_appl.W.HR.Res.HH.Applnew.IT</t>
  </si>
  <si>
    <t>Size_per_appl.W.HR.Res.HH.Applnew.LI</t>
  </si>
  <si>
    <t>Size_per_appl.W.HR.Res.HH.Applnew.OA</t>
  </si>
  <si>
    <t>NUM.number_per_household.HR.Res.HH.Appl.RF</t>
  </si>
  <si>
    <t>NUM.number_per_household.HR.Res.HH.Appl.WM</t>
  </si>
  <si>
    <t>NUM.number_per_household.HR.Res.HH.Appl.DR</t>
  </si>
  <si>
    <t>NUM.number_per_household.HR.Res.HH.Appl.DW</t>
  </si>
  <si>
    <t>NUM.number_per_household.HR.Res.HH.Appl.TV</t>
  </si>
  <si>
    <t>NUM.number_per_household.HR.Res.HH.Appl.IT</t>
  </si>
  <si>
    <t>NUM.number_per_household.HR.Res.HH.Appl.LI</t>
  </si>
  <si>
    <t>NUM.number_per_household.HR.Res.HH.Appl.OA</t>
  </si>
  <si>
    <t>Size_per_household.W.HR.Res.HH.Appl.RF</t>
  </si>
  <si>
    <t>Size_per_household.W.HR.Res.HH.Appl.WM</t>
  </si>
  <si>
    <t>Size_per_household.W.HR.Res.HH.Appl.DR</t>
  </si>
  <si>
    <t>Size_per_household.W.HR.Res.HH.Appl.DW</t>
  </si>
  <si>
    <t>Size_per_household.W.HR.Res.HH.Appl.TV</t>
  </si>
  <si>
    <t>Size_per_household.W.HR.Res.HH.Appl.IT</t>
  </si>
  <si>
    <t>Size_per_household.W.HR.Res.HH.Appl.LI</t>
  </si>
  <si>
    <t>Size_per_household.W.HR.Res.HH.Appl.OA</t>
  </si>
  <si>
    <t>FEC_per_household.kWh.HR.Res.HH.Appl.RF</t>
  </si>
  <si>
    <t>FEC_per_household.kWh.HR.Res.HH.Appl.WM</t>
  </si>
  <si>
    <t>FEC_per_household.kWh.HR.Res.HH.Appl.DR</t>
  </si>
  <si>
    <t>FEC_per_household.kWh.HR.Res.HH.Appl.DW</t>
  </si>
  <si>
    <t>FEC_per_household.kWh.HR.Res.HH.Appl.TV</t>
  </si>
  <si>
    <t>FEC_per_household.kWh.HR.Res.HH.Appl.IT</t>
  </si>
  <si>
    <t>FEC_per_household.kWh.HR.Res.HH.Appl.LI</t>
  </si>
  <si>
    <t>FEC_per_household.kWh.HR.Res.HH.Appl.OA</t>
  </si>
  <si>
    <t>Lumens_per_household.lumen.HR.Res.HH.Appl.LI</t>
  </si>
  <si>
    <t>HR - Number of households (detailed structure)</t>
  </si>
  <si>
    <t>NUM.number.HR.Res.HH.Thermal.SH.Solids.SH</t>
  </si>
  <si>
    <t>NUM.number.HR.Res.HH.Thermal.SH.Solids.SC.AC</t>
  </si>
  <si>
    <t>NUM.number.HR.Res.HH.Thermal.SH.Solids.WH.Solids.NoSolar</t>
  </si>
  <si>
    <t>NUM.number.HR.Res.HH.Thermal.SH.Solids.WH.LPG.NoSolar</t>
  </si>
  <si>
    <t>NUM.number.HR.Res.HH.Thermal.SH.Solids.WH.LPG.Solar</t>
  </si>
  <si>
    <t>NUM.number.HR.Res.HH.Thermal.SH.Solids.WH.Elc.NoSolar</t>
  </si>
  <si>
    <t>NUM.number.HR.Res.HH.Thermal.SH.Solids.WH.Elc.Solar</t>
  </si>
  <si>
    <t>NUM.number.HR.Res.HH.Thermal.SH.Solids.CO.Solids</t>
  </si>
  <si>
    <t>NUM.number.HR.Res.HH.Thermal.SH.Solids.CO.LPG</t>
  </si>
  <si>
    <t>NUM.number.HR.Res.HH.Thermal.SH.Solids.CO.Elc</t>
  </si>
  <si>
    <t>NUM.number.HR.Res.HH.Thermal.SH.LPG.SH</t>
  </si>
  <si>
    <t>NUM.number.HR.Res.HH.Thermal.SH.LPG.SC.AC</t>
  </si>
  <si>
    <t>NUM.number.HR.Res.HH.Thermal.SH.LPG.WH.LPG.NoSolar</t>
  </si>
  <si>
    <t>NUM.number.HR.Res.HH.Thermal.SH.LPG.WH.LPG.Solar</t>
  </si>
  <si>
    <t>NUM.number.HR.Res.HH.Thermal.SH.LPG.WH.Elc.NoSolar</t>
  </si>
  <si>
    <t>NUM.number.HR.Res.HH.Thermal.SH.LPG.WH.Elc.Solar</t>
  </si>
  <si>
    <t>NUM.number.HR.Res.HH.Thermal.SH.LPG.CO.LPG</t>
  </si>
  <si>
    <t>NUM.number.HR.Res.HH.Thermal.SH.LPG.CO.Elc</t>
  </si>
  <si>
    <t>NUM.number.HR.Res.HH.Thermal.SH.Oil.SH</t>
  </si>
  <si>
    <t>NUM.number.HR.Res.HH.Thermal.SH.Oil.SC.AC</t>
  </si>
  <si>
    <t>NUM.number.HR.Res.HH.Thermal.SH.Oil.WH.Oil.NoSolar</t>
  </si>
  <si>
    <t>NUM.number.HR.Res.HH.Thermal.SH.Oil.WH.Oil.Solar</t>
  </si>
  <si>
    <t>NUM.number.HR.Res.HH.Thermal.SH.Oil.WH.Elc.NoSolar</t>
  </si>
  <si>
    <t>NUM.number.HR.Res.HH.Thermal.SH.Oil.WH.Elc.Solar</t>
  </si>
  <si>
    <t>NUM.number.HR.Res.HH.Thermal.SH.Oil.CO.LPG</t>
  </si>
  <si>
    <t>NUM.number.HR.Res.HH.Thermal.SH.Oil.CO.Elc</t>
  </si>
  <si>
    <t>NUM.number.HR.Res.HH.Thermal.SH.Gas.SH</t>
  </si>
  <si>
    <t>NUM.number.HR.Res.HH.Thermal.SH.Gas.SC.AC</t>
  </si>
  <si>
    <t>NUM.number.HR.Res.HH.Thermal.SH.Gas.WH.Gas.NoSolar</t>
  </si>
  <si>
    <t>NUM.number.HR.Res.HH.Thermal.SH.Gas.WH.Gas.Solar</t>
  </si>
  <si>
    <t>NUM.number.HR.Res.HH.Thermal.SH.Gas.WH.Elc.NoSolar</t>
  </si>
  <si>
    <t>NUM.number.HR.Res.HH.Thermal.SH.Gas.WH.Elc.Solar</t>
  </si>
  <si>
    <t>NUM.number.HR.Res.HH.Thermal.SH.Gas.CO.Gas</t>
  </si>
  <si>
    <t>NUM.number.HR.Res.HH.Thermal.SH.Gas.CO.Elc</t>
  </si>
  <si>
    <t>NUM.number.HR.Res.HH.Thermal.SH.Biomass.SH</t>
  </si>
  <si>
    <t>NUM.number.HR.Res.HH.Thermal.SH.Biomass.SC.AC</t>
  </si>
  <si>
    <t>NUM.number.HR.Res.HH.Thermal.SH.Biomass.WH.Biomass.NoSolar</t>
  </si>
  <si>
    <t>NUM.number.HR.Res.HH.Thermal.SH.Biomass.WH.Biomass.Solar</t>
  </si>
  <si>
    <t>NUM.number.HR.Res.HH.Thermal.SH.Biomass.WH.LPG.NoSolar</t>
  </si>
  <si>
    <t>NUM.number.HR.Res.HH.Thermal.SH.Biomass.WH.LPG.Solar</t>
  </si>
  <si>
    <t>NUM.number.HR.Res.HH.Thermal.SH.Biomass.WH.Elc.NoSolar</t>
  </si>
  <si>
    <t>NUM.number.HR.Res.HH.Thermal.SH.Biomass.WH.Elc.Solar</t>
  </si>
  <si>
    <t>NUM.number.HR.Res.HH.Thermal.SH.Biomass.CO.Biomass</t>
  </si>
  <si>
    <t>NUM.number.HR.Res.HH.Thermal.SH.Biomass.CO.LPG</t>
  </si>
  <si>
    <t>NUM.number.HR.Res.HH.Thermal.SH.Biomass.CO.Elc</t>
  </si>
  <si>
    <t>NUM.number.HR.Res.HH.Thermal.SH.Geo.SH</t>
  </si>
  <si>
    <t>NUM.number.HR.Res.HH.Thermal.SH.Geo.SC.AC</t>
  </si>
  <si>
    <t>NUM.number.HR.Res.HH.Thermal.SH.Geo.WH.Geo.NoSolar</t>
  </si>
  <si>
    <t>NUM.number.HR.Res.HH.Thermal.SH.Geo.WH.Geo.Solar</t>
  </si>
  <si>
    <t>NUM.number.HR.Res.HH.Thermal.SH.Geo.WH.Elc.NoSolar</t>
  </si>
  <si>
    <t>NUM.number.HR.Res.HH.Thermal.SH.Geo.WH.Elc.Solar</t>
  </si>
  <si>
    <t>NUM.number.HR.Res.HH.Thermal.SH.Geo.CO.LPG</t>
  </si>
  <si>
    <t>NUM.number.HR.Res.HH.Thermal.SH.Geo.CO.Elc</t>
  </si>
  <si>
    <t>NUM.number.HR.Res.HH.Thermal.SH.DistrHeat.SH</t>
  </si>
  <si>
    <t>NUM.number.HR.Res.HH.Thermal.SH.DistrHeat.SC.AC</t>
  </si>
  <si>
    <t>NUM.number.HR.Res.HH.Thermal.SH.DistrHeat.WH.DistrHeat.NoSolar</t>
  </si>
  <si>
    <t>NUM.number.HR.Res.HH.Thermal.SH.DistrHeat.WH.DistrHeat.Solar</t>
  </si>
  <si>
    <t>NUM.number.HR.Res.HH.Thermal.SH.DistrHeat.WH.Elc.NoSolar</t>
  </si>
  <si>
    <t>NUM.number.HR.Res.HH.Thermal.SH.DistrHeat.WH.Elc.Solar</t>
  </si>
  <si>
    <t>NUM.number.HR.Res.HH.Thermal.SH.DistrHeat.CO.LPG</t>
  </si>
  <si>
    <t>NUM.number.HR.Res.HH.Thermal.SH.DistrHeat.CO.Elc</t>
  </si>
  <si>
    <t>NUM.number.HR.Res.HH.Thermal.SH.AdvElc.SH</t>
  </si>
  <si>
    <t>NUM.number.HR.Res.HH.Thermal.SH.AdvElc.SC.AC</t>
  </si>
  <si>
    <t>NUM.number.HR.Res.HH.Thermal.SH.AdvElc.WH.LPG.NoSolar</t>
  </si>
  <si>
    <t>NUM.number.HR.Res.HH.Thermal.SH.AdvElc.WH.LPG.Solar</t>
  </si>
  <si>
    <t>NUM.number.HR.Res.HH.Thermal.SH.AdvElc.WH.Elc.NoSolar</t>
  </si>
  <si>
    <t>NUM.number.HR.Res.HH.Thermal.SH.AdvElc.WH.Elc.Solar</t>
  </si>
  <si>
    <t>NUM.number.HR.Res.HH.Thermal.SH.AdvElc.CO.LPG</t>
  </si>
  <si>
    <t>NUM.number.HR.Res.HH.Thermal.SH.AdvElc.CO.Elc</t>
  </si>
  <si>
    <t>NUM.number.HR.Res.HH.Thermal.SH.ConvElc.SH</t>
  </si>
  <si>
    <t>NUM.number.HR.Res.HH.Thermal.SH.ConvElc.SC.AC</t>
  </si>
  <si>
    <t>NUM.number.HR.Res.HH.Thermal.SH.ConvElc.WH.LPG.NoSolar</t>
  </si>
  <si>
    <t>NUM.number.HR.Res.HH.Thermal.SH.ConvElc.WH.LPG.Solar</t>
  </si>
  <si>
    <t>NUM.number.HR.Res.HH.Thermal.SH.ConvElc.WH.Elc.NoSolar</t>
  </si>
  <si>
    <t>NUM.number.HR.Res.HH.Thermal.SH.ConvElc.WH.Elc.Solar</t>
  </si>
  <si>
    <t>NUM.number.HR.Res.HH.Thermal.SH.ConvElc.CO.LPG</t>
  </si>
  <si>
    <t>NUM.number.HR.Res.HH.Thermal.SH.ConvElc.CO.Elc</t>
  </si>
  <si>
    <t>HR - Retired equipment (detailed structure)</t>
  </si>
  <si>
    <t>NUM.number.HR.Res.HH.ThermalOut.SH.Solids</t>
  </si>
  <si>
    <t>NUM.number.HR.Res.HH.ThermalOut.SH.Solids.SH</t>
  </si>
  <si>
    <t>NUM.number.HR.Res.HH.ThermalOut.SH.Solids.SC.AC</t>
  </si>
  <si>
    <t>NUM.number.HR.Res.HH.ThermalOut.SH.Solids.WH.Solids.NoSolar</t>
  </si>
  <si>
    <t>NUM.number.HR.Res.HH.ThermalOut.SH.Solids.WH.LPG.NoSolar</t>
  </si>
  <si>
    <t>NUM.number.HR.Res.HH.ThermalOut.SH.Solids.WH.LPG.Solar</t>
  </si>
  <si>
    <t>NUM.number.HR.Res.HH.ThermalOut.SH.Solids.WH.Elc.NoSolar</t>
  </si>
  <si>
    <t>NUM.number.HR.Res.HH.ThermalOut.SH.Solids.WH.Elc.Solar</t>
  </si>
  <si>
    <t>NUM.number.HR.Res.HH.ThermalOut.SH.Solids.CO.Solids</t>
  </si>
  <si>
    <t>NUM.number.HR.Res.HH.ThermalOut.SH.Solids.CO.LPG</t>
  </si>
  <si>
    <t>NUM.number.HR.Res.HH.ThermalOut.SH.Solids.CO.Elc</t>
  </si>
  <si>
    <t>NUM.number.HR.Res.HH.ThermalOut.SH.LPG</t>
  </si>
  <si>
    <t>NUM.number.HR.Res.HH.ThermalOut.SH.LPG.SH</t>
  </si>
  <si>
    <t>NUM.number.HR.Res.HH.ThermalOut.SH.LPG.SC.AC</t>
  </si>
  <si>
    <t>NUM.number.HR.Res.HH.ThermalOut.SH.LPG.WH.LPG.NoSolar</t>
  </si>
  <si>
    <t>NUM.number.HR.Res.HH.ThermalOut.SH.LPG.WH.LPG.Solar</t>
  </si>
  <si>
    <t>NUM.number.HR.Res.HH.ThermalOut.SH.LPG.WH.Elc.NoSolar</t>
  </si>
  <si>
    <t>NUM.number.HR.Res.HH.ThermalOut.SH.LPG.WH.Elc.Solar</t>
  </si>
  <si>
    <t>NUM.number.HR.Res.HH.ThermalOut.SH.LPG.CO.LPG</t>
  </si>
  <si>
    <t>NUM.number.HR.Res.HH.ThermalOut.SH.LPG.CO.Elc</t>
  </si>
  <si>
    <t>NUM.number.HR.Res.HH.ThermalOut.SH.Oil</t>
  </si>
  <si>
    <t>NUM.number.HR.Res.HH.ThermalOut.SH.Oil.SH</t>
  </si>
  <si>
    <t>NUM.number.HR.Res.HH.ThermalOut.SH.Oil.SC.AC</t>
  </si>
  <si>
    <t>NUM.number.HR.Res.HH.ThermalOut.SH.Oil.WH.Oil.NoSolar</t>
  </si>
  <si>
    <t>NUM.number.HR.Res.HH.ThermalOut.SH.Oil.WH.Oil.Solar</t>
  </si>
  <si>
    <t>NUM.number.HR.Res.HH.ThermalOut.SH.Oil.WH.Elc.NoSolar</t>
  </si>
  <si>
    <t>NUM.number.HR.Res.HH.ThermalOut.SH.Oil.WH.Elc.Solar</t>
  </si>
  <si>
    <t>NUM.number.HR.Res.HH.ThermalOut.SH.Oil.CO.LPG</t>
  </si>
  <si>
    <t>NUM.number.HR.Res.HH.ThermalOut.SH.Oil.CO.Elc</t>
  </si>
  <si>
    <t>NUM.number.HR.Res.HH.ThermalOut.SH.Gas</t>
  </si>
  <si>
    <t>NUM.number.HR.Res.HH.ThermalOut.SH.Gas.SH</t>
  </si>
  <si>
    <t>NUM.number.HR.Res.HH.ThermalOut.SH.Gas.SC.AC</t>
  </si>
  <si>
    <t>NUM.number.HR.Res.HH.ThermalOut.SH.Gas.WH.Gas.NoSolar</t>
  </si>
  <si>
    <t>NUM.number.HR.Res.HH.ThermalOut.SH.Gas.WH.Gas.Solar</t>
  </si>
  <si>
    <t>NUM.number.HR.Res.HH.ThermalOut.SH.Gas.WH.Elc.NoSolar</t>
  </si>
  <si>
    <t>NUM.number.HR.Res.HH.ThermalOut.SH.Gas.WH.Elc.Solar</t>
  </si>
  <si>
    <t>NUM.number.HR.Res.HH.ThermalOut.SH.Gas.CO.Gas</t>
  </si>
  <si>
    <t>NUM.number.HR.Res.HH.ThermalOut.SH.Gas.CO.Elc</t>
  </si>
  <si>
    <t>NUM.number.HR.Res.HH.ThermalOut.SH.Biomass</t>
  </si>
  <si>
    <t>NUM.number.HR.Res.HH.ThermalOut.SH.Biomass.SH</t>
  </si>
  <si>
    <t>NUM.number.HR.Res.HH.ThermalOut.SH.Biomass.SC.AC</t>
  </si>
  <si>
    <t>NUM.number.HR.Res.HH.ThermalOut.SH.Biomass.WH.Biomass.NoSolar</t>
  </si>
  <si>
    <t>NUM.number.HR.Res.HH.ThermalOut.SH.Biomass.WH.Biomass.Solar</t>
  </si>
  <si>
    <t>NUM.number.HR.Res.HH.ThermalOut.SH.Biomass.WH.LPG.NoSolar</t>
  </si>
  <si>
    <t>NUM.number.HR.Res.HH.ThermalOut.SH.Biomass.WH.LPG.Solar</t>
  </si>
  <si>
    <t>NUM.number.HR.Res.HH.ThermalOut.SH.Biomass.WH.Elc.NoSolar</t>
  </si>
  <si>
    <t>NUM.number.HR.Res.HH.ThermalOut.SH.Biomass.WH.Elc.Solar</t>
  </si>
  <si>
    <t>NUM.number.HR.Res.HH.ThermalOut.SH.Biomass.CO.Biomass</t>
  </si>
  <si>
    <t>NUM.number.HR.Res.HH.ThermalOut.SH.Biomass.CO.LPG</t>
  </si>
  <si>
    <t>NUM.number.HR.Res.HH.ThermalOut.SH.Biomass.CO.Elc</t>
  </si>
  <si>
    <t>NUM.number.HR.Res.HH.ThermalOut.SH.Geo</t>
  </si>
  <si>
    <t>NUM.number.HR.Res.HH.ThermalOut.SH.Geo.SH</t>
  </si>
  <si>
    <t>NUM.number.HR.Res.HH.ThermalOut.SH.Geo.SC.AC</t>
  </si>
  <si>
    <t>NUM.number.HR.Res.HH.ThermalOut.SH.Geo.WH.Geo.NoSolar</t>
  </si>
  <si>
    <t>NUM.number.HR.Res.HH.ThermalOut.SH.Geo.WH.Geo.Solar</t>
  </si>
  <si>
    <t>NUM.number.HR.Res.HH.ThermalOut.SH.Geo.WH.Elc.NoSolar</t>
  </si>
  <si>
    <t>NUM.number.HR.Res.HH.ThermalOut.SH.Geo.WH.Elc.Solar</t>
  </si>
  <si>
    <t>NUM.number.HR.Res.HH.ThermalOut.SH.Geo.CO.LPG</t>
  </si>
  <si>
    <t>NUM.number.HR.Res.HH.ThermalOut.SH.Geo.CO.Elc</t>
  </si>
  <si>
    <t>NUM.number.HR.Res.HH.ThermalOut.SH.DistrHeat</t>
  </si>
  <si>
    <t>NUM.number.HR.Res.HH.ThermalOut.SH.DistrHeat.SH</t>
  </si>
  <si>
    <t>NUM.number.HR.Res.HH.ThermalOut.SH.DistrHeat.SC.AC</t>
  </si>
  <si>
    <t>NUM.number.HR.Res.HH.ThermalOut.SH.DistrHeat.WH.DistrHeat.NoSolar</t>
  </si>
  <si>
    <t>NUM.number.HR.Res.HH.ThermalOut.SH.DistrHeat.WH.DistrHeat.Solar</t>
  </si>
  <si>
    <t>NUM.number.HR.Res.HH.ThermalOut.SH.DistrHeat.WH.Elc.NoSolar</t>
  </si>
  <si>
    <t>NUM.number.HR.Res.HH.ThermalOut.SH.DistrHeat.WH.Elc.Solar</t>
  </si>
  <si>
    <t>NUM.number.HR.Res.HH.ThermalOut.SH.DistrHeat.CO.LPG</t>
  </si>
  <si>
    <t>NUM.number.HR.Res.HH.ThermalOut.SH.DistrHeat.CO.Elc</t>
  </si>
  <si>
    <t>NUM.number.HR.Res.HH.ThermalOut.SH.AdvElc</t>
  </si>
  <si>
    <t>NUM.number.HR.Res.HH.ThermalOut.SH.AdvElc.SH</t>
  </si>
  <si>
    <t>NUM.number.HR.Res.HH.ThermalOut.SH.AdvElc.SC.AC</t>
  </si>
  <si>
    <t>NUM.number.HR.Res.HH.ThermalOut.SH.AdvElc.WH.LPG.NoSolar</t>
  </si>
  <si>
    <t>NUM.number.HR.Res.HH.ThermalOut.SH.AdvElc.WH.LPG.Solar</t>
  </si>
  <si>
    <t>NUM.number.HR.Res.HH.ThermalOut.SH.AdvElc.WH.Elc.NoSolar</t>
  </si>
  <si>
    <t>NUM.number.HR.Res.HH.ThermalOut.SH.AdvElc.WH.Elc.Solar</t>
  </si>
  <si>
    <t>NUM.number.HR.Res.HH.ThermalOut.SH.AdvElc.CO.LPG</t>
  </si>
  <si>
    <t>NUM.number.HR.Res.HH.ThermalOut.SH.AdvElc.CO.Elc</t>
  </si>
  <si>
    <t>NUM.number.HR.Res.HH.ThermalOut.SH.ConvElc</t>
  </si>
  <si>
    <t>NUM.number.HR.Res.HH.ThermalOut.SH.ConvElc.SH</t>
  </si>
  <si>
    <t>NUM.number.HR.Res.HH.ThermalOut.SH.ConvElc.SC.AC</t>
  </si>
  <si>
    <t>NUM.number.HR.Res.HH.ThermalOut.SH.ConvElc.WH.LPG.NoSolar</t>
  </si>
  <si>
    <t>NUM.number.HR.Res.HH.ThermalOut.SH.ConvElc.WH.LPG.Solar</t>
  </si>
  <si>
    <t>NUM.number.HR.Res.HH.ThermalOut.SH.ConvElc.WH.Elc.NoSolar</t>
  </si>
  <si>
    <t>NUM.number.HR.Res.HH.ThermalOut.SH.ConvElc.WH.Elc.Solar</t>
  </si>
  <si>
    <t>NUM.number.HR.Res.HH.ThermalOut.SH.ConvElc.CO.LPG</t>
  </si>
  <si>
    <t>NUM.number.HR.Res.HH.ThermalOut.SH.ConvElc.CO.Elc</t>
  </si>
  <si>
    <t>HR - New equipment installations (detailed structure)</t>
  </si>
  <si>
    <t>NUM.number.HR.Res.HH.ThermalNew.SH.Solids</t>
  </si>
  <si>
    <t>NUM.number.HR.Res.HH.ThermalNew.SH.Solids.SH</t>
  </si>
  <si>
    <t>NUM.number.HR.Res.HH.ThermalNew.SH.Solids.SC.AC</t>
  </si>
  <si>
    <t>NUM.number.HR.Res.HH.ThermalNew.SH.Solids.WH.Solids.NoSolar</t>
  </si>
  <si>
    <t>NUM.number.HR.Res.HH.ThermalNew.SH.Solids.WH.LPG.NoSolar</t>
  </si>
  <si>
    <t>NUM.number.HR.Res.HH.ThermalNew.SH.Solids.WH.LPG.Solar</t>
  </si>
  <si>
    <t>NUM.number.HR.Res.HH.ThermalNew.SH.Solids.WH.Elc.NoSolar</t>
  </si>
  <si>
    <t>NUM.number.HR.Res.HH.ThermalNew.SH.Solids.WH.Elc.Solar</t>
  </si>
  <si>
    <t>NUM.number.HR.Res.HH.ThermalNew.SH.Solids.CO.Solids</t>
  </si>
  <si>
    <t>NUM.number.HR.Res.HH.ThermalNew.SH.Solids.CO.LPG</t>
  </si>
  <si>
    <t>NUM.number.HR.Res.HH.ThermalNew.SH.Solids.CO.Elc</t>
  </si>
  <si>
    <t>NUM.number.HR.Res.HH.ThermalNew.SH.LPG</t>
  </si>
  <si>
    <t>NUM.number.HR.Res.HH.ThermalNew.SH.LPG.SH</t>
  </si>
  <si>
    <t>NUM.number.HR.Res.HH.ThermalNew.SH.LPG.SC.AC</t>
  </si>
  <si>
    <t>NUM.number.HR.Res.HH.ThermalNew.SH.LPG.WH.LPG.NoSolar</t>
  </si>
  <si>
    <t>NUM.number.HR.Res.HH.ThermalNew.SH.LPG.WH.LPG.Solar</t>
  </si>
  <si>
    <t>NUM.number.HR.Res.HH.ThermalNew.SH.LPG.WH.Elc.NoSolar</t>
  </si>
  <si>
    <t>NUM.number.HR.Res.HH.ThermalNew.SH.LPG.WH.Elc.Solar</t>
  </si>
  <si>
    <t>NUM.number.HR.Res.HH.ThermalNew.SH.LPG.CO.LPG</t>
  </si>
  <si>
    <t>NUM.number.HR.Res.HH.ThermalNew.SH.LPG.CO.Elc</t>
  </si>
  <si>
    <t>NUM.number.HR.Res.HH.ThermalNew.SH.Oil</t>
  </si>
  <si>
    <t>NUM.number.HR.Res.HH.ThermalNew.SH.Oil.SH</t>
  </si>
  <si>
    <t>NUM.number.HR.Res.HH.ThermalNew.SH.Oil.SC.AC</t>
  </si>
  <si>
    <t>NUM.number.HR.Res.HH.ThermalNew.SH.Oil.WH.Oil.NoSolar</t>
  </si>
  <si>
    <t>NUM.number.HR.Res.HH.ThermalNew.SH.Oil.WH.Oil.Solar</t>
  </si>
  <si>
    <t>NUM.number.HR.Res.HH.ThermalNew.SH.Oil.WH.Elc.NoSolar</t>
  </si>
  <si>
    <t>NUM.number.HR.Res.HH.ThermalNew.SH.Oil.WH.Elc.Solar</t>
  </si>
  <si>
    <t>NUM.number.HR.Res.HH.ThermalNew.SH.Oil.CO.LPG</t>
  </si>
  <si>
    <t>NUM.number.HR.Res.HH.ThermalNew.SH.Oil.CO.Elc</t>
  </si>
  <si>
    <t>NUM.number.HR.Res.HH.ThermalNew.SH.Gas</t>
  </si>
  <si>
    <t>NUM.number.HR.Res.HH.ThermalNew.SH.Gas.SH</t>
  </si>
  <si>
    <t>NUM.number.HR.Res.HH.ThermalNew.SH.Gas.SC.AC</t>
  </si>
  <si>
    <t>NUM.number.HR.Res.HH.ThermalNew.SH.Gas.WH.Gas.NoSolar</t>
  </si>
  <si>
    <t>NUM.number.HR.Res.HH.ThermalNew.SH.Gas.WH.Gas.Solar</t>
  </si>
  <si>
    <t>NUM.number.HR.Res.HH.ThermalNew.SH.Gas.WH.Elc.NoSolar</t>
  </si>
  <si>
    <t>NUM.number.HR.Res.HH.ThermalNew.SH.Gas.WH.Elc.Solar</t>
  </si>
  <si>
    <t>NUM.number.HR.Res.HH.ThermalNew.SH.Gas.CO.Gas</t>
  </si>
  <si>
    <t>NUM.number.HR.Res.HH.ThermalNew.SH.Gas.CO.Elc</t>
  </si>
  <si>
    <t>NUM.number.HR.Res.HH.ThermalNew.SH.Biomass</t>
  </si>
  <si>
    <t>NUM.number.HR.Res.HH.ThermalNew.SH.Biomass.SH</t>
  </si>
  <si>
    <t>NUM.number.HR.Res.HH.ThermalNew.SH.Biomass.SC.AC</t>
  </si>
  <si>
    <t>NUM.number.HR.Res.HH.ThermalNew.SH.Biomass.WH.Biomass.NoSolar</t>
  </si>
  <si>
    <t>NUM.number.HR.Res.HH.ThermalNew.SH.Biomass.WH.Biomass.Solar</t>
  </si>
  <si>
    <t>NUM.number.HR.Res.HH.ThermalNew.SH.Biomass.WH.LPG.NoSolar</t>
  </si>
  <si>
    <t>NUM.number.HR.Res.HH.ThermalNew.SH.Biomass.WH.LPG.Solar</t>
  </si>
  <si>
    <t>NUM.number.HR.Res.HH.ThermalNew.SH.Biomass.WH.Elc.NoSolar</t>
  </si>
  <si>
    <t>NUM.number.HR.Res.HH.ThermalNew.SH.Biomass.WH.Elc.Solar</t>
  </si>
  <si>
    <t>NUM.number.HR.Res.HH.ThermalNew.SH.Biomass.CO.Biomass</t>
  </si>
  <si>
    <t>NUM.number.HR.Res.HH.ThermalNew.SH.Biomass.CO.LPG</t>
  </si>
  <si>
    <t>NUM.number.HR.Res.HH.ThermalNew.SH.Biomass.CO.Elc</t>
  </si>
  <si>
    <t>NUM.number.HR.Res.HH.ThermalNew.SH.Geo</t>
  </si>
  <si>
    <t>NUM.number.HR.Res.HH.ThermalNew.SH.Geo.SH</t>
  </si>
  <si>
    <t>NUM.number.HR.Res.HH.ThermalNew.SH.Geo.SC.AC</t>
  </si>
  <si>
    <t>NUM.number.HR.Res.HH.ThermalNew.SH.Geo.WH.Geo.NoSolar</t>
  </si>
  <si>
    <t>NUM.number.HR.Res.HH.ThermalNew.SH.Geo.WH.Geo.Solar</t>
  </si>
  <si>
    <t>NUM.number.HR.Res.HH.ThermalNew.SH.Geo.WH.Elc.NoSolar</t>
  </si>
  <si>
    <t>NUM.number.HR.Res.HH.ThermalNew.SH.Geo.WH.Elc.Solar</t>
  </si>
  <si>
    <t>NUM.number.HR.Res.HH.ThermalNew.SH.Geo.CO.LPG</t>
  </si>
  <si>
    <t>NUM.number.HR.Res.HH.ThermalNew.SH.Geo.CO.Elc</t>
  </si>
  <si>
    <t>NUM.number.HR.Res.HH.ThermalNew.SH.DistrHeat</t>
  </si>
  <si>
    <t>NUM.number.HR.Res.HH.ThermalNew.SH.DistrHeat.SH</t>
  </si>
  <si>
    <t>NUM.number.HR.Res.HH.ThermalNew.SH.DistrHeat.SC.AC</t>
  </si>
  <si>
    <t>NUM.number.HR.Res.HH.ThermalNew.SH.DistrHeat.WH.DistrHeat.NoSolar</t>
  </si>
  <si>
    <t>NUM.number.HR.Res.HH.ThermalNew.SH.DistrHeat.WH.DistrHeat.Solar</t>
  </si>
  <si>
    <t>NUM.number.HR.Res.HH.ThermalNew.SH.DistrHeat.WH.Elc.NoSolar</t>
  </si>
  <si>
    <t>NUM.number.HR.Res.HH.ThermalNew.SH.DistrHeat.WH.Elc.Solar</t>
  </si>
  <si>
    <t>NUM.number.HR.Res.HH.ThermalNew.SH.DistrHeat.CO.LPG</t>
  </si>
  <si>
    <t>NUM.number.HR.Res.HH.ThermalNew.SH.DistrHeat.CO.Elc</t>
  </si>
  <si>
    <t>NUM.number.HR.Res.HH.ThermalNew.SH.AdvElc</t>
  </si>
  <si>
    <t>NUM.number.HR.Res.HH.ThermalNew.SH.AdvElc.SH</t>
  </si>
  <si>
    <t>NUM.number.HR.Res.HH.ThermalNew.SH.AdvElc.SC.AC</t>
  </si>
  <si>
    <t>NUM.number.HR.Res.HH.ThermalNew.SH.AdvElc.WH.LPG.NoSolar</t>
  </si>
  <si>
    <t>NUM.number.HR.Res.HH.ThermalNew.SH.AdvElc.WH.LPG.Solar</t>
  </si>
  <si>
    <t>NUM.number.HR.Res.HH.ThermalNew.SH.AdvElc.WH.Elc.NoSolar</t>
  </si>
  <si>
    <t>NUM.number.HR.Res.HH.ThermalNew.SH.AdvElc.WH.Elc.Solar</t>
  </si>
  <si>
    <t>NUM.number.HR.Res.HH.ThermalNew.SH.AdvElc.CO.LPG</t>
  </si>
  <si>
    <t>NUM.number.HR.Res.HH.ThermalNew.SH.AdvElc.CO.Elc</t>
  </si>
  <si>
    <t>NUM.number.HR.Res.HH.ThermalNew.SH.ConvElc</t>
  </si>
  <si>
    <t>NUM.number.HR.Res.HH.ThermalNew.SH.ConvElc.SH</t>
  </si>
  <si>
    <t>NUM.number.HR.Res.HH.ThermalNew.SH.ConvElc.SC.AC</t>
  </si>
  <si>
    <t>NUM.number.HR.Res.HH.ThermalNew.SH.ConvElc.WH.LPG.NoSolar</t>
  </si>
  <si>
    <t>NUM.number.HR.Res.HH.ThermalNew.SH.ConvElc.WH.LPG.Solar</t>
  </si>
  <si>
    <t>NUM.number.HR.Res.HH.ThermalNew.SH.ConvElc.WH.Elc.NoSolar</t>
  </si>
  <si>
    <t>NUM.number.HR.Res.HH.ThermalNew.SH.ConvElc.WH.Elc.Solar</t>
  </si>
  <si>
    <t>NUM.number.HR.Res.HH.ThermalNew.SH.ConvElc.CO.LPG</t>
  </si>
  <si>
    <t>NUM.number.HR.Res.HH.ThermalNew.SH.ConvElc.CO.Elc</t>
  </si>
  <si>
    <t>HR - New equipment installations in new and renovated households (detailed structure)</t>
  </si>
  <si>
    <t>NUM.number.HR.Res.HHnew.ThermalNew.SH.Solids</t>
  </si>
  <si>
    <t>NUM.number.HR.Res.HHnew.ThermalNew.SH.Solids.SH</t>
  </si>
  <si>
    <t>NUM.number.HR.Res.HHnew.ThermalNew.SH.Solids.SC.AC</t>
  </si>
  <si>
    <t>NUM.number.HR.Res.HHnew.ThermalNew.SH.Solids.WH.Solids.NoSolar</t>
  </si>
  <si>
    <t>NUM.number.HR.Res.HHnew.ThermalNew.SH.Solids.WH.LPG.NoSolar</t>
  </si>
  <si>
    <t>NUM.number.HR.Res.HHnew.ThermalNew.SH.Solids.WH.LPG.Solar</t>
  </si>
  <si>
    <t>NUM.number.HR.Res.HHnew.ThermalNew.SH.Solids.WH.Elc.NoSolar</t>
  </si>
  <si>
    <t>NUM.number.HR.Res.HHnew.ThermalNew.SH.Solids.WH.Elc.Solar</t>
  </si>
  <si>
    <t>NUM.number.HR.Res.HHnew.ThermalNew.SH.Solids.CO.Solids</t>
  </si>
  <si>
    <t>NUM.number.HR.Res.HHnew.ThermalNew.SH.Solids.CO.LPG</t>
  </si>
  <si>
    <t>NUM.number.HR.Res.HHnew.ThermalNew.SH.Solids.CO.Elc</t>
  </si>
  <si>
    <t>NUM.number.HR.Res.HHnew.ThermalNew.SH.LPG</t>
  </si>
  <si>
    <t>NUM.number.HR.Res.HHnew.ThermalNew.SH.LPG.SH</t>
  </si>
  <si>
    <t>NUM.number.HR.Res.HHnew.ThermalNew.SH.LPG.SC.AC</t>
  </si>
  <si>
    <t>NUM.number.HR.Res.HHnew.ThermalNew.SH.LPG.WH.LPG.NoSolar</t>
  </si>
  <si>
    <t>NUM.number.HR.Res.HHnew.ThermalNew.SH.LPG.WH.LPG.Solar</t>
  </si>
  <si>
    <t>NUM.number.HR.Res.HHnew.ThermalNew.SH.LPG.WH.Elc.NoSolar</t>
  </si>
  <si>
    <t>NUM.number.HR.Res.HHnew.ThermalNew.SH.LPG.WH.Elc.Solar</t>
  </si>
  <si>
    <t>NUM.number.HR.Res.HHnew.ThermalNew.SH.LPG.CO.LPG</t>
  </si>
  <si>
    <t>NUM.number.HR.Res.HHnew.ThermalNew.SH.LPG.CO.Elc</t>
  </si>
  <si>
    <t>NUM.number.HR.Res.HHnew.ThermalNew.SH.Oil</t>
  </si>
  <si>
    <t>NUM.number.HR.Res.HHnew.ThermalNew.SH.Oil.SH</t>
  </si>
  <si>
    <t>NUM.number.HR.Res.HHnew.ThermalNew.SH.Oil.SC.AC</t>
  </si>
  <si>
    <t>NUM.number.HR.Res.HHnew.ThermalNew.SH.Oil.WH.Oil.NoSolar</t>
  </si>
  <si>
    <t>NUM.number.HR.Res.HHnew.ThermalNew.SH.Oil.WH.Oil.Solar</t>
  </si>
  <si>
    <t>NUM.number.HR.Res.HHnew.ThermalNew.SH.Oil.WH.Elc.NoSolar</t>
  </si>
  <si>
    <t>NUM.number.HR.Res.HHnew.ThermalNew.SH.Oil.WH.Elc.Solar</t>
  </si>
  <si>
    <t>NUM.number.HR.Res.HHnew.ThermalNew.SH.Oil.CO.LPG</t>
  </si>
  <si>
    <t>NUM.number.HR.Res.HHnew.ThermalNew.SH.Oil.CO.Elc</t>
  </si>
  <si>
    <t>NUM.number.HR.Res.HHnew.ThermalNew.SH.Gas</t>
  </si>
  <si>
    <t>NUM.number.HR.Res.HHnew.ThermalNew.SH.Gas.SH</t>
  </si>
  <si>
    <t>NUM.number.HR.Res.HHnew.ThermalNew.SH.Gas.SC.AC</t>
  </si>
  <si>
    <t>NUM.number.HR.Res.HHnew.ThermalNew.SH.Gas.WH.Gas.NoSolar</t>
  </si>
  <si>
    <t>NUM.number.HR.Res.HHnew.ThermalNew.SH.Gas.WH.Gas.Solar</t>
  </si>
  <si>
    <t>NUM.number.HR.Res.HHnew.ThermalNew.SH.Gas.WH.Elc.NoSolar</t>
  </si>
  <si>
    <t>NUM.number.HR.Res.HHnew.ThermalNew.SH.Gas.WH.Elc.Solar</t>
  </si>
  <si>
    <t>NUM.number.HR.Res.HHnew.ThermalNew.SH.Gas.CO.Gas</t>
  </si>
  <si>
    <t>NUM.number.HR.Res.HHnew.ThermalNew.SH.Gas.CO.Elc</t>
  </si>
  <si>
    <t>NUM.number.HR.Res.HHnew.ThermalNew.SH.Biomass</t>
  </si>
  <si>
    <t>NUM.number.HR.Res.HHnew.ThermalNew.SH.Biomass.SH</t>
  </si>
  <si>
    <t>NUM.number.HR.Res.HHnew.ThermalNew.SH.Biomass.SC.AC</t>
  </si>
  <si>
    <t>NUM.number.HR.Res.HHnew.ThermalNew.SH.Biomass.WH.Biomass.NoSolar</t>
  </si>
  <si>
    <t>NUM.number.HR.Res.HHnew.ThermalNew.SH.Biomass.WH.Biomass.Solar</t>
  </si>
  <si>
    <t>NUM.number.HR.Res.HHnew.ThermalNew.SH.Biomass.WH.LPG.NoSolar</t>
  </si>
  <si>
    <t>NUM.number.HR.Res.HHnew.ThermalNew.SH.Biomass.WH.LPG.Solar</t>
  </si>
  <si>
    <t>NUM.number.HR.Res.HHnew.ThermalNew.SH.Biomass.WH.Elc.NoSolar</t>
  </si>
  <si>
    <t>NUM.number.HR.Res.HHnew.ThermalNew.SH.Biomass.WH.Elc.Solar</t>
  </si>
  <si>
    <t>NUM.number.HR.Res.HHnew.ThermalNew.SH.Biomass.CO.Biomass</t>
  </si>
  <si>
    <t>NUM.number.HR.Res.HHnew.ThermalNew.SH.Biomass.CO.LPG</t>
  </si>
  <si>
    <t>NUM.number.HR.Res.HHnew.ThermalNew.SH.Biomass.CO.Elc</t>
  </si>
  <si>
    <t>NUM.number.HR.Res.HHnew.ThermalNew.SH.Geo</t>
  </si>
  <si>
    <t>NUM.number.HR.Res.HHnew.ThermalNew.SH.Geo.SH</t>
  </si>
  <si>
    <t>NUM.number.HR.Res.HHnew.ThermalNew.SH.Geo.SC.AC</t>
  </si>
  <si>
    <t>NUM.number.HR.Res.HHnew.ThermalNew.SH.Geo.WH.Geo.NoSolar</t>
  </si>
  <si>
    <t>NUM.number.HR.Res.HHnew.ThermalNew.SH.Geo.WH.Geo.Solar</t>
  </si>
  <si>
    <t>NUM.number.HR.Res.HHnew.ThermalNew.SH.Geo.WH.Elc.NoSolar</t>
  </si>
  <si>
    <t>NUM.number.HR.Res.HHnew.ThermalNew.SH.Geo.WH.Elc.Solar</t>
  </si>
  <si>
    <t>NUM.number.HR.Res.HHnew.ThermalNew.SH.Geo.CO.LPG</t>
  </si>
  <si>
    <t>NUM.number.HR.Res.HHnew.ThermalNew.SH.Geo.CO.Elc</t>
  </si>
  <si>
    <t>NUM.number.HR.Res.HHnew.ThermalNew.SH.DistrHeat</t>
  </si>
  <si>
    <t>NUM.number.HR.Res.HHnew.ThermalNew.SH.DistrHeat.SH</t>
  </si>
  <si>
    <t>NUM.number.HR.Res.HHnew.ThermalNew.SH.DistrHeat.SC.AC</t>
  </si>
  <si>
    <t>NUM.number.HR.Res.HHnew.ThermalNew.SH.DistrHeat.WH.DistrHeat.NoSolar</t>
  </si>
  <si>
    <t>NUM.number.HR.Res.HHnew.ThermalNew.SH.DistrHeat.WH.DistrHeat.Solar</t>
  </si>
  <si>
    <t>NUM.number.HR.Res.HHnew.ThermalNew.SH.DistrHeat.WH.Elc.NoSolar</t>
  </si>
  <si>
    <t>NUM.number.HR.Res.HHnew.ThermalNew.SH.DistrHeat.WH.Elc.Solar</t>
  </si>
  <si>
    <t>NUM.number.HR.Res.HHnew.ThermalNew.SH.DistrHeat.CO.LPG</t>
  </si>
  <si>
    <t>NUM.number.HR.Res.HHnew.ThermalNew.SH.DistrHeat.CO.Elc</t>
  </si>
  <si>
    <t>NUM.number.HR.Res.HHnew.ThermalNew.SH.AdvElc</t>
  </si>
  <si>
    <t>NUM.number.HR.Res.HHnew.ThermalNew.SH.AdvElc.SH</t>
  </si>
  <si>
    <t>NUM.number.HR.Res.HHnew.ThermalNew.SH.AdvElc.SC.AC</t>
  </si>
  <si>
    <t>NUM.number.HR.Res.HHnew.ThermalNew.SH.AdvElc.WH.LPG.NoSolar</t>
  </si>
  <si>
    <t>NUM.number.HR.Res.HHnew.ThermalNew.SH.AdvElc.WH.LPG.Solar</t>
  </si>
  <si>
    <t>NUM.number.HR.Res.HHnew.ThermalNew.SH.AdvElc.WH.Elc.NoSolar</t>
  </si>
  <si>
    <t>NUM.number.HR.Res.HHnew.ThermalNew.SH.AdvElc.WH.Elc.Solar</t>
  </si>
  <si>
    <t>NUM.number.HR.Res.HHnew.ThermalNew.SH.AdvElc.CO.LPG</t>
  </si>
  <si>
    <t>NUM.number.HR.Res.HHnew.ThermalNew.SH.AdvElc.CO.Elc</t>
  </si>
  <si>
    <t>NUM.number.HR.Res.HHnew.ThermalNew.SH.ConvElc</t>
  </si>
  <si>
    <t>NUM.number.HR.Res.HHnew.ThermalNew.SH.ConvElc.SH</t>
  </si>
  <si>
    <t>NUM.number.HR.Res.HHnew.ThermalNew.SH.ConvElc.SC.AC</t>
  </si>
  <si>
    <t>NUM.number.HR.Res.HHnew.ThermalNew.SH.ConvElc.WH.LPG.NoSolar</t>
  </si>
  <si>
    <t>NUM.number.HR.Res.HHnew.ThermalNew.SH.ConvElc.WH.LPG.Solar</t>
  </si>
  <si>
    <t>NUM.number.HR.Res.HHnew.ThermalNew.SH.ConvElc.WH.Elc.NoSolar</t>
  </si>
  <si>
    <t>NUM.number.HR.Res.HHnew.ThermalNew.SH.ConvElc.WH.Elc.Solar</t>
  </si>
  <si>
    <t>NUM.number.HR.Res.HHnew.ThermalNew.SH.ConvElc.CO.LPG</t>
  </si>
  <si>
    <t>NUM.number.HR.Res.HHnew.ThermalNew.SH.ConvElc.CO.Elc</t>
  </si>
  <si>
    <t>HR - New equipment installations via replacement (detailed structure)</t>
  </si>
  <si>
    <t>NUM.number.HR.Res.HH.ThermalRepl.SH.Solids</t>
  </si>
  <si>
    <t>NUM.number.HR.Res.HH.ThermalRepl.SH.Solids.SH</t>
  </si>
  <si>
    <t>NUM.number.HR.Res.HH.ThermalRepl.SH.Solids.SC.AC</t>
  </si>
  <si>
    <t>NUM.number.HR.Res.HH.ThermalRepl.SH.Solids.WH.Solids.NoSolar</t>
  </si>
  <si>
    <t>NUM.number.HR.Res.HH.ThermalRepl.SH.Solids.WH.LPG.NoSolar</t>
  </si>
  <si>
    <t>NUM.number.HR.Res.HH.ThermalRepl.SH.Solids.WH.LPG.Solar</t>
  </si>
  <si>
    <t>NUM.number.HR.Res.HH.ThermalRepl.SH.Solids.WH.Elc.NoSolar</t>
  </si>
  <si>
    <t>NUM.number.HR.Res.HH.ThermalRepl.SH.Solids.WH.Elc.Solar</t>
  </si>
  <si>
    <t>NUM.number.HR.Res.HH.ThermalRepl.SH.Solids.CO.Solids</t>
  </si>
  <si>
    <t>NUM.number.HR.Res.HH.ThermalRepl.SH.Solids.CO.LPG</t>
  </si>
  <si>
    <t>NUM.number.HR.Res.HH.ThermalRepl.SH.Solids.CO.Elc</t>
  </si>
  <si>
    <t>NUM.number.HR.Res.HH.ThermalRepl.SH.LPG</t>
  </si>
  <si>
    <t>NUM.number.HR.Res.HH.ThermalRepl.SH.LPG.SH</t>
  </si>
  <si>
    <t>NUM.number.HR.Res.HH.ThermalRepl.SH.LPG.SC.AC</t>
  </si>
  <si>
    <t>NUM.number.HR.Res.HH.ThermalRepl.SH.LPG.WH.LPG.NoSolar</t>
  </si>
  <si>
    <t>NUM.number.HR.Res.HH.ThermalRepl.SH.LPG.WH.LPG.Solar</t>
  </si>
  <si>
    <t>NUM.number.HR.Res.HH.ThermalRepl.SH.LPG.WH.Elc.NoSolar</t>
  </si>
  <si>
    <t>NUM.number.HR.Res.HH.ThermalRepl.SH.LPG.WH.Elc.Solar</t>
  </si>
  <si>
    <t>NUM.number.HR.Res.HH.ThermalRepl.SH.LPG.CO.LPG</t>
  </si>
  <si>
    <t>NUM.number.HR.Res.HH.ThermalRepl.SH.LPG.CO.Elc</t>
  </si>
  <si>
    <t>NUM.number.HR.Res.HH.ThermalRepl.SH.Oil</t>
  </si>
  <si>
    <t>NUM.number.HR.Res.HH.ThermalRepl.SH.Oil.SH</t>
  </si>
  <si>
    <t>NUM.number.HR.Res.HH.ThermalRepl.SH.Oil.SC.AC</t>
  </si>
  <si>
    <t>NUM.number.HR.Res.HH.ThermalRepl.SH.Oil.WH.Oil.NoSolar</t>
  </si>
  <si>
    <t>NUM.number.HR.Res.HH.ThermalRepl.SH.Oil.WH.Oil.Solar</t>
  </si>
  <si>
    <t>NUM.number.HR.Res.HH.ThermalRepl.SH.Oil.WH.Elc.NoSolar</t>
  </si>
  <si>
    <t>NUM.number.HR.Res.HH.ThermalRepl.SH.Oil.WH.Elc.Solar</t>
  </si>
  <si>
    <t>NUM.number.HR.Res.HH.ThermalRepl.SH.Oil.CO.LPG</t>
  </si>
  <si>
    <t>NUM.number.HR.Res.HH.ThermalRepl.SH.Oil.CO.Elc</t>
  </si>
  <si>
    <t>NUM.number.HR.Res.HH.ThermalRepl.SH.Gas</t>
  </si>
  <si>
    <t>NUM.number.HR.Res.HH.ThermalRepl.SH.Gas.SH</t>
  </si>
  <si>
    <t>NUM.number.HR.Res.HH.ThermalRepl.SH.Gas.SC.AC</t>
  </si>
  <si>
    <t>NUM.number.HR.Res.HH.ThermalRepl.SH.Gas.WH.Gas.NoSolar</t>
  </si>
  <si>
    <t>NUM.number.HR.Res.HH.ThermalRepl.SH.Gas.WH.Gas.Solar</t>
  </si>
  <si>
    <t>NUM.number.HR.Res.HH.ThermalRepl.SH.Gas.WH.Elc.NoSolar</t>
  </si>
  <si>
    <t>NUM.number.HR.Res.HH.ThermalRepl.SH.Gas.WH.Elc.Solar</t>
  </si>
  <si>
    <t>NUM.number.HR.Res.HH.ThermalRepl.SH.Gas.CO.Gas</t>
  </si>
  <si>
    <t>NUM.number.HR.Res.HH.ThermalRepl.SH.Gas.CO.Elc</t>
  </si>
  <si>
    <t>NUM.number.HR.Res.HH.ThermalRepl.SH.Biomass</t>
  </si>
  <si>
    <t>NUM.number.HR.Res.HH.ThermalRepl.SH.Biomass.SH</t>
  </si>
  <si>
    <t>NUM.number.HR.Res.HH.ThermalRepl.SH.Biomass.SC.AC</t>
  </si>
  <si>
    <t>NUM.number.HR.Res.HH.ThermalRepl.SH.Biomass.WH.Biomass.NoSolar</t>
  </si>
  <si>
    <t>NUM.number.HR.Res.HH.ThermalRepl.SH.Biomass.WH.Biomass.Solar</t>
  </si>
  <si>
    <t>NUM.number.HR.Res.HH.ThermalRepl.SH.Biomass.WH.LPG.NoSolar</t>
  </si>
  <si>
    <t>NUM.number.HR.Res.HH.ThermalRepl.SH.Biomass.WH.LPG.Solar</t>
  </si>
  <si>
    <t>NUM.number.HR.Res.HH.ThermalRepl.SH.Biomass.WH.Elc.NoSolar</t>
  </si>
  <si>
    <t>NUM.number.HR.Res.HH.ThermalRepl.SH.Biomass.WH.Elc.Solar</t>
  </si>
  <si>
    <t>NUM.number.HR.Res.HH.ThermalRepl.SH.Biomass.CO.Biomass</t>
  </si>
  <si>
    <t>NUM.number.HR.Res.HH.ThermalRepl.SH.Biomass.CO.LPG</t>
  </si>
  <si>
    <t>NUM.number.HR.Res.HH.ThermalRepl.SH.Biomass.CO.Elc</t>
  </si>
  <si>
    <t>NUM.number.HR.Res.HH.ThermalRepl.SH.Geo</t>
  </si>
  <si>
    <t>NUM.number.HR.Res.HH.ThermalRepl.SH.Geo.SH</t>
  </si>
  <si>
    <t>NUM.number.HR.Res.HH.ThermalRepl.SH.Geo.SC.AC</t>
  </si>
  <si>
    <t>NUM.number.HR.Res.HH.ThermalRepl.SH.Geo.WH.Geo.NoSolar</t>
  </si>
  <si>
    <t>NUM.number.HR.Res.HH.ThermalRepl.SH.Geo.WH.Geo.Solar</t>
  </si>
  <si>
    <t>NUM.number.HR.Res.HH.ThermalRepl.SH.Geo.WH.Elc.NoSolar</t>
  </si>
  <si>
    <t>NUM.number.HR.Res.HH.ThermalRepl.SH.Geo.WH.Elc.Solar</t>
  </si>
  <si>
    <t>NUM.number.HR.Res.HH.ThermalRepl.SH.Geo.CO.LPG</t>
  </si>
  <si>
    <t>NUM.number.HR.Res.HH.ThermalRepl.SH.Geo.CO.Elc</t>
  </si>
  <si>
    <t>NUM.number.HR.Res.HH.ThermalRepl.SH.DistrHeat</t>
  </si>
  <si>
    <t>NUM.number.HR.Res.HH.ThermalRepl.SH.DistrHeat.SH</t>
  </si>
  <si>
    <t>NUM.number.HR.Res.HH.ThermalRepl.SH.DistrHeat.SC.AC</t>
  </si>
  <si>
    <t>NUM.number.HR.Res.HH.ThermalRepl.SH.DistrHeat.WH.DistrHeat.NoSolar</t>
  </si>
  <si>
    <t>NUM.number.HR.Res.HH.ThermalRepl.SH.DistrHeat.WH.DistrHeat.Solar</t>
  </si>
  <si>
    <t>NUM.number.HR.Res.HH.ThermalRepl.SH.DistrHeat.WH.Elc.NoSolar</t>
  </si>
  <si>
    <t>NUM.number.HR.Res.HH.ThermalRepl.SH.DistrHeat.WH.Elc.Solar</t>
  </si>
  <si>
    <t>NUM.number.HR.Res.HH.ThermalRepl.SH.DistrHeat.CO.LPG</t>
  </si>
  <si>
    <t>NUM.number.HR.Res.HH.ThermalRepl.SH.DistrHeat.CO.Elc</t>
  </si>
  <si>
    <t>NUM.number.HR.Res.HH.ThermalRepl.SH.AdvElc</t>
  </si>
  <si>
    <t>NUM.number.HR.Res.HH.ThermalRepl.SH.AdvElc.SH</t>
  </si>
  <si>
    <t>NUM.number.HR.Res.HH.ThermalRepl.SH.AdvElc.SC.AC</t>
  </si>
  <si>
    <t>NUM.number.HR.Res.HH.ThermalRepl.SH.AdvElc.WH.LPG.NoSolar</t>
  </si>
  <si>
    <t>NUM.number.HR.Res.HH.ThermalRepl.SH.AdvElc.WH.LPG.Solar</t>
  </si>
  <si>
    <t>NUM.number.HR.Res.HH.ThermalRepl.SH.AdvElc.WH.Elc.NoSolar</t>
  </si>
  <si>
    <t>NUM.number.HR.Res.HH.ThermalRepl.SH.AdvElc.WH.Elc.Solar</t>
  </si>
  <si>
    <t>NUM.number.HR.Res.HH.ThermalRepl.SH.AdvElc.CO.LPG</t>
  </si>
  <si>
    <t>NUM.number.HR.Res.HH.ThermalRepl.SH.AdvElc.CO.Elc</t>
  </si>
  <si>
    <t>NUM.number.HR.Res.HH.ThermalRepl.SH.ConvElc</t>
  </si>
  <si>
    <t>NUM.number.HR.Res.HH.ThermalRepl.SH.ConvElc.SH</t>
  </si>
  <si>
    <t>NUM.number.HR.Res.HH.ThermalRepl.SH.ConvElc.SC.AC</t>
  </si>
  <si>
    <t>NUM.number.HR.Res.HH.ThermalRepl.SH.ConvElc.WH.LPG.NoSolar</t>
  </si>
  <si>
    <t>NUM.number.HR.Res.HH.ThermalRepl.SH.ConvElc.WH.LPG.Solar</t>
  </si>
  <si>
    <t>NUM.number.HR.Res.HH.ThermalRepl.SH.ConvElc.WH.Elc.NoSolar</t>
  </si>
  <si>
    <t>NUM.number.HR.Res.HH.ThermalRepl.SH.ConvElc.WH.Elc.Solar</t>
  </si>
  <si>
    <t>NUM.number.HR.Res.HH.ThermalRepl.SH.ConvElc.CO.LPG</t>
  </si>
  <si>
    <t>NUM.number.HR.Res.HH.ThermalRepl.SH.ConvElc.CO.Elc</t>
  </si>
  <si>
    <t>HR - Equipment installations in 2021 - vintage structure</t>
  </si>
  <si>
    <t>VIN.number.HR.Res.HH.Thermal.SH.Solids</t>
  </si>
  <si>
    <t>VIN.number.HR.Res.HH.Thermal.SH.Solids.SH</t>
  </si>
  <si>
    <t>VIN.number.HR.Res.HH.Thermal.SH.Solids.SC.AC</t>
  </si>
  <si>
    <t>VIN.number.HR.Res.HH.Thermal.SH.Solids.WH.Solids.NoSolar</t>
  </si>
  <si>
    <t>VIN.number.HR.Res.HH.Thermal.SH.Solids.WH.LPG.NoSolar</t>
  </si>
  <si>
    <t>VIN.number.HR.Res.HH.Thermal.SH.Solids.WH.LPG.Solar</t>
  </si>
  <si>
    <t>VIN.number.HR.Res.HH.Thermal.SH.Solids.WH.Elc.NoSolar</t>
  </si>
  <si>
    <t>VIN.number.HR.Res.HH.Thermal.SH.Solids.WH.Elc.Solar</t>
  </si>
  <si>
    <t>VIN.number.HR.Res.HH.Thermal.SH.Solids.CO.Solids</t>
  </si>
  <si>
    <t>VIN.number.HR.Res.HH.Thermal.SH.Solids.CO.LPG</t>
  </si>
  <si>
    <t>VIN.number.HR.Res.HH.Thermal.SH.Solids.CO.Elc</t>
  </si>
  <si>
    <t>VIN.number.HR.Res.HH.Thermal.SH.LPG</t>
  </si>
  <si>
    <t>VIN.number.HR.Res.HH.Thermal.SH.LPG.SH</t>
  </si>
  <si>
    <t>VIN.number.HR.Res.HH.Thermal.SH.LPG.SC.AC</t>
  </si>
  <si>
    <t>VIN.number.HR.Res.HH.Thermal.SH.LPG.WH.LPG.NoSolar</t>
  </si>
  <si>
    <t>VIN.number.HR.Res.HH.Thermal.SH.LPG.WH.LPG.Solar</t>
  </si>
  <si>
    <t>VIN.number.HR.Res.HH.Thermal.SH.LPG.WH.Elc.NoSolar</t>
  </si>
  <si>
    <t>VIN.number.HR.Res.HH.Thermal.SH.LPG.WH.Elc.Solar</t>
  </si>
  <si>
    <t>VIN.number.HR.Res.HH.Thermal.SH.LPG.CO.LPG</t>
  </si>
  <si>
    <t>VIN.number.HR.Res.HH.Thermal.SH.LPG.CO.Elc</t>
  </si>
  <si>
    <t>VIN.number.HR.Res.HH.Thermal.SH.Oil</t>
  </si>
  <si>
    <t>VIN.number.HR.Res.HH.Thermal.SH.Oil.SH</t>
  </si>
  <si>
    <t>VIN.number.HR.Res.HH.Thermal.SH.Oil.SC.AC</t>
  </si>
  <si>
    <t>VIN.number.HR.Res.HH.Thermal.SH.Oil.WH.Oil.NoSolar</t>
  </si>
  <si>
    <t>VIN.number.HR.Res.HH.Thermal.SH.Oil.WH.Oil.Solar</t>
  </si>
  <si>
    <t>VIN.number.HR.Res.HH.Thermal.SH.Oil.WH.Elc.NoSolar</t>
  </si>
  <si>
    <t>VIN.number.HR.Res.HH.Thermal.SH.Oil.WH.Elc.Solar</t>
  </si>
  <si>
    <t>VIN.number.HR.Res.HH.Thermal.SH.Oil.CO.LPG</t>
  </si>
  <si>
    <t>VIN.number.HR.Res.HH.Thermal.SH.Oil.CO.Elc</t>
  </si>
  <si>
    <t>VIN.number.HR.Res.HH.Thermal.SH.Gas</t>
  </si>
  <si>
    <t>VIN.number.HR.Res.HH.Thermal.SH.Gas.SH</t>
  </si>
  <si>
    <t>VIN.number.HR.Res.HH.Thermal.SH.Gas.SC.AC</t>
  </si>
  <si>
    <t>VIN.number.HR.Res.HH.Thermal.SH.Gas.WH.Gas.NoSolar</t>
  </si>
  <si>
    <t>VIN.number.HR.Res.HH.Thermal.SH.Gas.WH.Gas.Solar</t>
  </si>
  <si>
    <t>VIN.number.HR.Res.HH.Thermal.SH.Gas.WH.Elc.NoSolar</t>
  </si>
  <si>
    <t>VIN.number.HR.Res.HH.Thermal.SH.Gas.WH.Elc.Solar</t>
  </si>
  <si>
    <t>VIN.number.HR.Res.HH.Thermal.SH.Gas.CO.Gas</t>
  </si>
  <si>
    <t>VIN.number.HR.Res.HH.Thermal.SH.Gas.CO.Elc</t>
  </si>
  <si>
    <t>VIN.number.HR.Res.HH.Thermal.SH.Biomass</t>
  </si>
  <si>
    <t>VIN.number.HR.Res.HH.Thermal.SH.Biomass.SH</t>
  </si>
  <si>
    <t>VIN.number.HR.Res.HH.Thermal.SH.Biomass.SC.AC</t>
  </si>
  <si>
    <t>VIN.number.HR.Res.HH.Thermal.SH.Biomass.WH.Biomass.NoSolar</t>
  </si>
  <si>
    <t>VIN.number.HR.Res.HH.Thermal.SH.Biomass.WH.Biomass.Solar</t>
  </si>
  <si>
    <t>VIN.number.HR.Res.HH.Thermal.SH.Biomass.WH.LPG.NoSolar</t>
  </si>
  <si>
    <t>VIN.number.HR.Res.HH.Thermal.SH.Biomass.WH.LPG.Solar</t>
  </si>
  <si>
    <t>VIN.number.HR.Res.HH.Thermal.SH.Biomass.WH.Elc.NoSolar</t>
  </si>
  <si>
    <t>VIN.number.HR.Res.HH.Thermal.SH.Biomass.WH.Elc.Solar</t>
  </si>
  <si>
    <t>VIN.number.HR.Res.HH.Thermal.SH.Biomass.CO.Biomass</t>
  </si>
  <si>
    <t>VIN.number.HR.Res.HH.Thermal.SH.Biomass.CO.LPG</t>
  </si>
  <si>
    <t>VIN.number.HR.Res.HH.Thermal.SH.Biomass.CO.Elc</t>
  </si>
  <si>
    <t>VIN.number.HR.Res.HH.Thermal.SH.Geo</t>
  </si>
  <si>
    <t>VIN.number.HR.Res.HH.Thermal.SH.Geo.SH</t>
  </si>
  <si>
    <t>VIN.number.HR.Res.HH.Thermal.SH.Geo.SC.AC</t>
  </si>
  <si>
    <t>VIN.number.HR.Res.HH.Thermal.SH.Geo.WH.Geo.NoSolar</t>
  </si>
  <si>
    <t>VIN.number.HR.Res.HH.Thermal.SH.Geo.WH.Geo.Solar</t>
  </si>
  <si>
    <t>VIN.number.HR.Res.HH.Thermal.SH.Geo.WH.Elc.NoSolar</t>
  </si>
  <si>
    <t>VIN.number.HR.Res.HH.Thermal.SH.Geo.WH.Elc.Solar</t>
  </si>
  <si>
    <t>VIN.number.HR.Res.HH.Thermal.SH.Geo.CO.LPG</t>
  </si>
  <si>
    <t>VIN.number.HR.Res.HH.Thermal.SH.Geo.CO.Elc</t>
  </si>
  <si>
    <t>VIN.number.HR.Res.HH.Thermal.SH.DistrHeat</t>
  </si>
  <si>
    <t>VIN.number.HR.Res.HH.Thermal.SH.DistrHeat.SH</t>
  </si>
  <si>
    <t>VIN.number.HR.Res.HH.Thermal.SH.DistrHeat.SC.AC</t>
  </si>
  <si>
    <t>VIN.number.HR.Res.HH.Thermal.SH.DistrHeat.WH.DistrHeat.NoSolar</t>
  </si>
  <si>
    <t>VIN.number.HR.Res.HH.Thermal.SH.DistrHeat.WH.DistrHeat.Solar</t>
  </si>
  <si>
    <t>VIN.number.HR.Res.HH.Thermal.SH.DistrHeat.WH.Elc.NoSolar</t>
  </si>
  <si>
    <t>VIN.number.HR.Res.HH.Thermal.SH.DistrHeat.WH.Elc.Solar</t>
  </si>
  <si>
    <t>VIN.number.HR.Res.HH.Thermal.SH.DistrHeat.CO.LPG</t>
  </si>
  <si>
    <t>VIN.number.HR.Res.HH.Thermal.SH.DistrHeat.CO.Elc</t>
  </si>
  <si>
    <t>VIN.number.HR.Res.HH.Thermal.SH.AdvElc</t>
  </si>
  <si>
    <t>VIN.number.HR.Res.HH.Thermal.SH.AdvElc.SH</t>
  </si>
  <si>
    <t>VIN.number.HR.Res.HH.Thermal.SH.AdvElc.SC.AC</t>
  </si>
  <si>
    <t>VIN.number.HR.Res.HH.Thermal.SH.AdvElc.WH.LPG.NoSolar</t>
  </si>
  <si>
    <t>VIN.number.HR.Res.HH.Thermal.SH.AdvElc.WH.LPG.Solar</t>
  </si>
  <si>
    <t>VIN.number.HR.Res.HH.Thermal.SH.AdvElc.WH.Elc.NoSolar</t>
  </si>
  <si>
    <t>VIN.number.HR.Res.HH.Thermal.SH.AdvElc.WH.Elc.Solar</t>
  </si>
  <si>
    <t>VIN.number.HR.Res.HH.Thermal.SH.AdvElc.CO.LPG</t>
  </si>
  <si>
    <t>VIN.number.HR.Res.HH.Thermal.SH.AdvElc.CO.Elc</t>
  </si>
  <si>
    <t>VIN.number.HR.Res.HH.Thermal.SH.ConvElc</t>
  </si>
  <si>
    <t>VIN.number.HR.Res.HH.Thermal.SH.ConvElc.SH</t>
  </si>
  <si>
    <t>VIN.number.HR.Res.HH.Thermal.SH.ConvElc.SC.AC</t>
  </si>
  <si>
    <t>VIN.number.HR.Res.HH.Thermal.SH.ConvElc.WH.LPG.NoSolar</t>
  </si>
  <si>
    <t>VIN.number.HR.Res.HH.Thermal.SH.ConvElc.WH.LPG.Solar</t>
  </si>
  <si>
    <t>VIN.number.HR.Res.HH.Thermal.SH.ConvElc.WH.Elc.NoSolar</t>
  </si>
  <si>
    <t>VIN.number.HR.Res.HH.Thermal.SH.ConvElc.WH.Elc.Solar</t>
  </si>
  <si>
    <t>VIN.number.HR.Res.HH.Thermal.SH.ConvElc.CO.LPG</t>
  </si>
  <si>
    <t>VIN.number.HR.Res.HH.Thermal.SH.ConvElc.CO.Elc</t>
  </si>
  <si>
    <t>HR - Final energy consumption (detailed structure)</t>
  </si>
  <si>
    <t>FEC.ktoe.HR.Res.HH.Thermal.SH.Solids</t>
  </si>
  <si>
    <t>FEC.ktoe.HR.Res.HH.Thermal.SH.Solids.SH</t>
  </si>
  <si>
    <t>FEC.ktoe.HR.Res.HH.Thermal.SH.Solids.SH.Solids</t>
  </si>
  <si>
    <t>FEC.ktoe.HR.Res.HH.Thermal.SH.Solids.SH.Elec</t>
  </si>
  <si>
    <t>FEC.ktoe.HR.Res.HH.Thermal.SH.Solids.SC</t>
  </si>
  <si>
    <t>FEC.ktoe.HR.Res.HH.Thermal.SH.Solids.SC.AC.Elec</t>
  </si>
  <si>
    <t>FEC.ktoe.HR.Res.HH.Thermal.SH.Solids.WH</t>
  </si>
  <si>
    <t>FEC.ktoe.HR.Res.HH.Thermal.SH.Solids.WH.Solids.NoSolar.Solids</t>
  </si>
  <si>
    <t>FEC.ktoe.HR.Res.HH.Thermal.SH.Solids.WH.LPG.NoSolar.LPG</t>
  </si>
  <si>
    <t>FEC.ktoe.HR.Res.HH.Thermal.SH.Solids.WH.LPG.Solar</t>
  </si>
  <si>
    <t>FEC.ktoe.HR.Res.HH.Thermal.SH.Solids.WH.LPG.Solar.LPG</t>
  </si>
  <si>
    <t>FEC.ktoe.HR.Res.HH.Thermal.SH.Solids.WH.LPG.Solar.Solar</t>
  </si>
  <si>
    <t>FEC.ktoe.HR.Res.HH.Thermal.SH.Solids.WH.Elc.NoSolar.Elec</t>
  </si>
  <si>
    <t>FEC.ktoe.HR.Res.HH.Thermal.SH.Solids.WH.Elc.Solar</t>
  </si>
  <si>
    <t>FEC.ktoe.HR.Res.HH.Thermal.SH.Solids.WH.Elc.Solar.Elec</t>
  </si>
  <si>
    <t>FEC.ktoe.HR.Res.HH.Thermal.SH.Solids.WH.Elc.Solar.Solar</t>
  </si>
  <si>
    <t>FEC.ktoe.HR.Res.HH.Thermal.SH.Solids.CO</t>
  </si>
  <si>
    <t>FEC.ktoe.HR.Res.HH.Thermal.SH.Solids.CO.Solids.Solids</t>
  </si>
  <si>
    <t>FEC.ktoe.HR.Res.HH.Thermal.SH.Solids.CO.LPG.LPG</t>
  </si>
  <si>
    <t>FEC.ktoe.HR.Res.HH.Thermal.SH.Solids.CO.Elc.Elec</t>
  </si>
  <si>
    <t>FEC.ktoe.HR.Res.HH.Thermal.SH.LPG</t>
  </si>
  <si>
    <t>FEC.ktoe.HR.Res.HH.Thermal.SH.LPG.SH</t>
  </si>
  <si>
    <t>FEC.ktoe.HR.Res.HH.Thermal.SH.LPG.SH.LPG</t>
  </si>
  <si>
    <t>FEC.ktoe.HR.Res.HH.Thermal.SH.LPG.SH.Elec</t>
  </si>
  <si>
    <t>FEC.ktoe.HR.Res.HH.Thermal.SH.LPG.SC</t>
  </si>
  <si>
    <t>FEC.ktoe.HR.Res.HH.Thermal.SH.LPG.SC.AC.Elec</t>
  </si>
  <si>
    <t>FEC.ktoe.HR.Res.HH.Thermal.SH.LPG.WH</t>
  </si>
  <si>
    <t>FEC.ktoe.HR.Res.HH.Thermal.SH.LPG.WH.LPG.NoSolar.LPG</t>
  </si>
  <si>
    <t>FEC.ktoe.HR.Res.HH.Thermal.SH.LPG.WH.LPG.Solar</t>
  </si>
  <si>
    <t>FEC.ktoe.HR.Res.HH.Thermal.SH.LPG.WH.LPG.Solar.LPG</t>
  </si>
  <si>
    <t>FEC.ktoe.HR.Res.HH.Thermal.SH.LPG.WH.LPG.Solar.Solar</t>
  </si>
  <si>
    <t>FEC.ktoe.HR.Res.HH.Thermal.SH.LPG.WH.Elc.NoSolar.Elec</t>
  </si>
  <si>
    <t>FEC.ktoe.HR.Res.HH.Thermal.SH.LPG.WH.Elc.Solar</t>
  </si>
  <si>
    <t>FEC.ktoe.HR.Res.HH.Thermal.SH.LPG.WH.Elc.Solar.Elec</t>
  </si>
  <si>
    <t>FEC.ktoe.HR.Res.HH.Thermal.SH.LPG.WH.Elc.Solar.Solar</t>
  </si>
  <si>
    <t>FEC.ktoe.HR.Res.HH.Thermal.SH.LPG.CO</t>
  </si>
  <si>
    <t>FEC.ktoe.HR.Res.HH.Thermal.SH.LPG.CO.LPG.LPG</t>
  </si>
  <si>
    <t>FEC.ktoe.HR.Res.HH.Thermal.SH.LPG.CO.Elc.Elec</t>
  </si>
  <si>
    <t>FEC.ktoe.HR.Res.HH.Thermal.SH.Oil</t>
  </si>
  <si>
    <t>FEC.ktoe.HR.Res.HH.Thermal.SH.Oil.SH</t>
  </si>
  <si>
    <t>FEC.ktoe.HR.Res.HH.Thermal.SH.Oil.SH.Oil</t>
  </si>
  <si>
    <t>FEC.ktoe.HR.Res.HH.Thermal.SH.Oil.SH.Elec</t>
  </si>
  <si>
    <t>FEC.ktoe.HR.Res.HH.Thermal.SH.Oil.SC</t>
  </si>
  <si>
    <t>FEC.ktoe.HR.Res.HH.Thermal.SH.Oil.SC.AC.Elec</t>
  </si>
  <si>
    <t>FEC.ktoe.HR.Res.HH.Thermal.SH.Oil.WH</t>
  </si>
  <si>
    <t>FEC.ktoe.HR.Res.HH.Thermal.SH.Oil.WH.Oil.NoSolar.Oil</t>
  </si>
  <si>
    <t>FEC.ktoe.HR.Res.HH.Thermal.SH.Oil.WH.Oil.Solar</t>
  </si>
  <si>
    <t>FEC.ktoe.HR.Res.HH.Thermal.SH.Oil.WH.Oil.Solar.Oil</t>
  </si>
  <si>
    <t>FEC.ktoe.HR.Res.HH.Thermal.SH.Oil.WH.Oil.Solar.Solar</t>
  </si>
  <si>
    <t>FEC.ktoe.HR.Res.HH.Thermal.SH.Oil.WH.Elc.NoSolar.Elec</t>
  </si>
  <si>
    <t>FEC.ktoe.HR.Res.HH.Thermal.SH.Oil.WH.Elc.Solar</t>
  </si>
  <si>
    <t>FEC.ktoe.HR.Res.HH.Thermal.SH.Oil.WH.Elc.Solar.Elec</t>
  </si>
  <si>
    <t>FEC.ktoe.HR.Res.HH.Thermal.SH.Oil.WH.Elc.Solar.Solar</t>
  </si>
  <si>
    <t>FEC.ktoe.HR.Res.HH.Thermal.SH.Oil.CO</t>
  </si>
  <si>
    <t>FEC.ktoe.HR.Res.HH.Thermal.SH.Oil.CO.LPG.LPG</t>
  </si>
  <si>
    <t>FEC.ktoe.HR.Res.HH.Thermal.SH.Oil.CO.Elc.Elec</t>
  </si>
  <si>
    <t>FEC.ktoe.HR.Res.HH.Thermal.SH.Gas</t>
  </si>
  <si>
    <t>FEC.ktoe.HR.Res.HH.Thermal.SH.Gas.SH</t>
  </si>
  <si>
    <t>FEC.ktoe.HR.Res.HH.Thermal.SH.Gas.SH.Gas</t>
  </si>
  <si>
    <t>FEC.ktoe.HR.Res.HH.Thermal.SH.Gas.SH.Elec</t>
  </si>
  <si>
    <t>FEC.ktoe.HR.Res.HH.Thermal.SH.Gas.SC</t>
  </si>
  <si>
    <t>FEC.ktoe.HR.Res.HH.Thermal.SH.Gas.SC.AC.Elec</t>
  </si>
  <si>
    <t>FEC.ktoe.HR.Res.HH.Thermal.SH.Gas.WH</t>
  </si>
  <si>
    <t>FEC.ktoe.HR.Res.HH.Thermal.SH.Gas.WH.Gas.NoSolar.Gas</t>
  </si>
  <si>
    <t>FEC.ktoe.HR.Res.HH.Thermal.SH.Gas.WH.Gas.Solar</t>
  </si>
  <si>
    <t>FEC.ktoe.HR.Res.HH.Thermal.SH.Gas.WH.Gas.Solar.Gas</t>
  </si>
  <si>
    <t>FEC.ktoe.HR.Res.HH.Thermal.SH.Gas.WH.Gas.Solar.Solar</t>
  </si>
  <si>
    <t>FEC.ktoe.HR.Res.HH.Thermal.SH.Gas.WH.Elc.NoSolar.Elec</t>
  </si>
  <si>
    <t>FEC.ktoe.HR.Res.HH.Thermal.SH.Gas.WH.Elc.Solar</t>
  </si>
  <si>
    <t>FEC.ktoe.HR.Res.HH.Thermal.SH.Gas.WH.Elc.Solar.Elec</t>
  </si>
  <si>
    <t>FEC.ktoe.HR.Res.HH.Thermal.SH.Gas.WH.Elc.Solar.Solar</t>
  </si>
  <si>
    <t>FEC.ktoe.HR.Res.HH.Thermal.SH.Gas.CO</t>
  </si>
  <si>
    <t>FEC.ktoe.HR.Res.HH.Thermal.SH.Gas.CO.Gas.Gas</t>
  </si>
  <si>
    <t>FEC.ktoe.HR.Res.HH.Thermal.SH.Gas.CO.Elc.Elec</t>
  </si>
  <si>
    <t>FEC.ktoe.HR.Res.HH.Thermal.SH.Biomass</t>
  </si>
  <si>
    <t>FEC.ktoe.HR.Res.HH.Thermal.SH.Biomass.SH</t>
  </si>
  <si>
    <t>FEC.ktoe.HR.Res.HH.Thermal.SH.Biomass.SH.Biomass</t>
  </si>
  <si>
    <t>FEC.ktoe.HR.Res.HH.Thermal.SH.Biomass.SH.Elec</t>
  </si>
  <si>
    <t>FEC.ktoe.HR.Res.HH.Thermal.SH.Biomass.SC</t>
  </si>
  <si>
    <t>FEC.ktoe.HR.Res.HH.Thermal.SH.Biomass.SC.AC.Elec</t>
  </si>
  <si>
    <t>FEC.ktoe.HR.Res.HH.Thermal.SH.Biomass.WH</t>
  </si>
  <si>
    <t>FEC.ktoe.HR.Res.HH.Thermal.SH.Biomass.WH.Biomass.NoSolar.Biomass</t>
  </si>
  <si>
    <t>FEC.ktoe.HR.Res.HH.Thermal.SH.Biomass.WH.Biomass.Solar</t>
  </si>
  <si>
    <t>FEC.ktoe.HR.Res.HH.Thermal.SH.Biomass.WH.Biomass.Solar.Biomass</t>
  </si>
  <si>
    <t>FEC.ktoe.HR.Res.HH.Thermal.SH.Biomass.WH.Biomass.Solar.Solar</t>
  </si>
  <si>
    <t>FEC.ktoe.HR.Res.HH.Thermal.SH.Biomass.WH.LPG.NoSolar.LPG</t>
  </si>
  <si>
    <t>FEC.ktoe.HR.Res.HH.Thermal.SH.Biomass.WH.LPG.Solar</t>
  </si>
  <si>
    <t>FEC.ktoe.HR.Res.HH.Thermal.SH.Biomass.WH.LPG.Solar.LPG</t>
  </si>
  <si>
    <t>FEC.ktoe.HR.Res.HH.Thermal.SH.Biomass.WH.LPG.Solar.Solar</t>
  </si>
  <si>
    <t>FEC.ktoe.HR.Res.HH.Thermal.SH.Biomass.WH.Elc.NoSolar.Elec</t>
  </si>
  <si>
    <t>FEC.ktoe.HR.Res.HH.Thermal.SH.Biomass.WH.Elc.Solar</t>
  </si>
  <si>
    <t>FEC.ktoe.HR.Res.HH.Thermal.SH.Biomass.WH.Elc.Solar.Elec</t>
  </si>
  <si>
    <t>FEC.ktoe.HR.Res.HH.Thermal.SH.Biomass.WH.Elc.Solar.Solar</t>
  </si>
  <si>
    <t>FEC.ktoe.HR.Res.HH.Thermal.SH.Biomass.CO</t>
  </si>
  <si>
    <t>FEC.ktoe.HR.Res.HH.Thermal.SH.Biomass.CO.Biomass.Biomass</t>
  </si>
  <si>
    <t>FEC.ktoe.HR.Res.HH.Thermal.SH.Biomass.CO.LPG.LPG</t>
  </si>
  <si>
    <t>FEC.ktoe.HR.Res.HH.Thermal.SH.Biomass.CO.Elc.Elec</t>
  </si>
  <si>
    <t>FEC.ktoe.HR.Res.HH.Thermal.SH.Geo</t>
  </si>
  <si>
    <t>FEC.ktoe.HR.Res.HH.Thermal.SH.Geo.SH</t>
  </si>
  <si>
    <t>FEC.ktoe.HR.Res.HH.Thermal.SH.Geo.SH.Geo</t>
  </si>
  <si>
    <t>FEC.ktoe.HR.Res.HH.Thermal.SH.Geo.SH.Elec</t>
  </si>
  <si>
    <t>FEC.ktoe.HR.Res.HH.Thermal.SH.Geo.SC</t>
  </si>
  <si>
    <t>FEC.ktoe.HR.Res.HH.Thermal.SH.Geo.SC.AC.Elec</t>
  </si>
  <si>
    <t>FEC.ktoe.HR.Res.HH.Thermal.SH.Geo.WH</t>
  </si>
  <si>
    <t>FEC.ktoe.HR.Res.HH.Thermal.SH.Geo.WH.Geo.NoSolar.Geo</t>
  </si>
  <si>
    <t>FEC.ktoe.HR.Res.HH.Thermal.SH.Geo.WH.Geo.Solar</t>
  </si>
  <si>
    <t>FEC.ktoe.HR.Res.HH.Thermal.SH.Geo.WH.Geo.Solar.Geo</t>
  </si>
  <si>
    <t>FEC.ktoe.HR.Res.HH.Thermal.SH.Geo.WH.Geo.Solar.Solar</t>
  </si>
  <si>
    <t>FEC.ktoe.HR.Res.HH.Thermal.SH.Geo.WH.Elc.NoSolar.Elec</t>
  </si>
  <si>
    <t>FEC.ktoe.HR.Res.HH.Thermal.SH.Geo.WH.Elc.Solar</t>
  </si>
  <si>
    <t>FEC.ktoe.HR.Res.HH.Thermal.SH.Geo.WH.Elc.Solar.Elec</t>
  </si>
  <si>
    <t>FEC.ktoe.HR.Res.HH.Thermal.SH.Geo.WH.Elc.Solar.Solar</t>
  </si>
  <si>
    <t>FEC.ktoe.HR.Res.HH.Thermal.SH.Geo.CO</t>
  </si>
  <si>
    <t>FEC.ktoe.HR.Res.HH.Thermal.SH.Geo.CO.LPG.LPG</t>
  </si>
  <si>
    <t>FEC.ktoe.HR.Res.HH.Thermal.SH.Geo.CO.Elc.Elec</t>
  </si>
  <si>
    <t>FEC.ktoe.HR.Res.HH.Thermal.SH.DistrHeat</t>
  </si>
  <si>
    <t>FEC.ktoe.HR.Res.HH.Thermal.SH.DistrHeat.SH</t>
  </si>
  <si>
    <t>FEC.ktoe.HR.Res.HH.Thermal.SH.DistrHeat.SH.Steam_Distr</t>
  </si>
  <si>
    <t>FEC.ktoe.HR.Res.HH.Thermal.SH.DistrHeat.SH.Elec</t>
  </si>
  <si>
    <t>FEC.ktoe.HR.Res.HH.Thermal.SH.DistrHeat.SC</t>
  </si>
  <si>
    <t>FEC.ktoe.HR.Res.HH.Thermal.SH.DistrHeat.SC.AC.Elec</t>
  </si>
  <si>
    <t>FEC.ktoe.HR.Res.HH.Thermal.SH.DistrHeat.WH</t>
  </si>
  <si>
    <t>FEC.ktoe.HR.Res.HH.Thermal.SH.DistrHeat.WH.DistrHeat.NoSolar.Steam_Distr</t>
  </si>
  <si>
    <t>FEC.ktoe.HR.Res.HH.Thermal.SH.DistrHeat.WH.DistrHeat.Solar</t>
  </si>
  <si>
    <t>FEC.ktoe.HR.Res.HH.Thermal.SH.DistrHeat.WH.DistrHeat.Solar.Steam_Distr</t>
  </si>
  <si>
    <t>FEC.ktoe.HR.Res.HH.Thermal.SH.DistrHeat.WH.DistrHeat.Solar.Solar</t>
  </si>
  <si>
    <t>FEC.ktoe.HR.Res.HH.Thermal.SH.DistrHeat.WH.Elc.NoSolar.Elec</t>
  </si>
  <si>
    <t>FEC.ktoe.HR.Res.HH.Thermal.SH.DistrHeat.WH.Elc.Solar</t>
  </si>
  <si>
    <t>FEC.ktoe.HR.Res.HH.Thermal.SH.DistrHeat.WH.Elc.Solar.Elec</t>
  </si>
  <si>
    <t>FEC.ktoe.HR.Res.HH.Thermal.SH.DistrHeat.WH.Elc.Solar.Solar</t>
  </si>
  <si>
    <t>FEC.ktoe.HR.Res.HH.Thermal.SH.DistrHeat.CO</t>
  </si>
  <si>
    <t>FEC.ktoe.HR.Res.HH.Thermal.SH.DistrHeat.CO.LPG.LPG</t>
  </si>
  <si>
    <t>FEC.ktoe.HR.Res.HH.Thermal.SH.DistrHeat.CO.Elc.Elec</t>
  </si>
  <si>
    <t>FEC.ktoe.HR.Res.HH.Thermal.SH.AdvElc</t>
  </si>
  <si>
    <t>FEC.ktoe.HR.Res.HH.Thermal.SH.AdvElc.SH</t>
  </si>
  <si>
    <t>FEC.ktoe.HR.Res.HH.Thermal.SH.AdvElc.SH.Elec</t>
  </si>
  <si>
    <t>FEC.ktoe.HR.Res.HH.Thermal.SH.AdvElc.SC</t>
  </si>
  <si>
    <t>FEC.ktoe.HR.Res.HH.Thermal.SH.AdvElc.SC.AC.Elec</t>
  </si>
  <si>
    <t>FEC.ktoe.HR.Res.HH.Thermal.SH.AdvElc.WH</t>
  </si>
  <si>
    <t>FEC.ktoe.HR.Res.HH.Thermal.SH.AdvElc.WH.LPG.NoSolar.LPG</t>
  </si>
  <si>
    <t>FEC.ktoe.HR.Res.HH.Thermal.SH.AdvElc.WH.LPG.Solar</t>
  </si>
  <si>
    <t>FEC.ktoe.HR.Res.HH.Thermal.SH.AdvElc.WH.LPG.Solar.LPG</t>
  </si>
  <si>
    <t>FEC.ktoe.HR.Res.HH.Thermal.SH.AdvElc.WH.LPG.Solar.Solar</t>
  </si>
  <si>
    <t>FEC.ktoe.HR.Res.HH.Thermal.SH.AdvElc.WH.Elc.NoSolar.Elec</t>
  </si>
  <si>
    <t>FEC.ktoe.HR.Res.HH.Thermal.SH.AdvElc.WH.Elc.Solar</t>
  </si>
  <si>
    <t>FEC.ktoe.HR.Res.HH.Thermal.SH.AdvElc.WH.Elc.Solar.Elec</t>
  </si>
  <si>
    <t>FEC.ktoe.HR.Res.HH.Thermal.SH.AdvElc.WH.Elc.Solar.Solar</t>
  </si>
  <si>
    <t>FEC.ktoe.HR.Res.HH.Thermal.SH.AdvElc.CO</t>
  </si>
  <si>
    <t>FEC.ktoe.HR.Res.HH.Thermal.SH.AdvElc.CO.LPG.LPG</t>
  </si>
  <si>
    <t>FEC.ktoe.HR.Res.HH.Thermal.SH.AdvElc.CO.Elc.Elec</t>
  </si>
  <si>
    <t>FEC.ktoe.HR.Res.HH.Thermal.SH.ConvElc</t>
  </si>
  <si>
    <t>FEC.ktoe.HR.Res.HH.Thermal.SH.ConvElc.SH</t>
  </si>
  <si>
    <t>FEC.ktoe.HR.Res.HH.Thermal.SH.ConvElc.SH.Elec</t>
  </si>
  <si>
    <t>FEC.ktoe.HR.Res.HH.Thermal.SH.ConvElc.SC</t>
  </si>
  <si>
    <t>FEC.ktoe.HR.Res.HH.Thermal.SH.ConvElc.SC.AC.Elec</t>
  </si>
  <si>
    <t>FEC.ktoe.HR.Res.HH.Thermal.SH.ConvElc.WH</t>
  </si>
  <si>
    <t>FEC.ktoe.HR.Res.HH.Thermal.SH.ConvElc.WH.LPG.NoSolar.LPG</t>
  </si>
  <si>
    <t>FEC.ktoe.HR.Res.HH.Thermal.SH.ConvElc.WH.LPG.Solar</t>
  </si>
  <si>
    <t>FEC.ktoe.HR.Res.HH.Thermal.SH.ConvElc.WH.LPG.Solar.LPG</t>
  </si>
  <si>
    <t>FEC.ktoe.HR.Res.HH.Thermal.SH.ConvElc.WH.LPG.Solar.Solar</t>
  </si>
  <si>
    <t>FEC.ktoe.HR.Res.HH.Thermal.SH.ConvElc.WH.Elc.NoSolar.Elec</t>
  </si>
  <si>
    <t>FEC.ktoe.HR.Res.HH.Thermal.SH.ConvElc.WH.Elc.Solar</t>
  </si>
  <si>
    <t>FEC.ktoe.HR.Res.HH.Thermal.SH.ConvElc.WH.Elc.Solar.Elec</t>
  </si>
  <si>
    <t>FEC.ktoe.HR.Res.HH.Thermal.SH.ConvElc.WH.Elc.Solar.Solar</t>
  </si>
  <si>
    <t>FEC.ktoe.HR.Res.HH.Thermal.SH.ConvElc.CO</t>
  </si>
  <si>
    <t>FEC.ktoe.HR.Res.HH.Thermal.SH.ConvElc.CO.LPG.LPG</t>
  </si>
  <si>
    <t>FEC.ktoe.HR.Res.HH.Thermal.SH.ConvElc.CO.Elc.Elec</t>
  </si>
  <si>
    <t>HR - Thermal energy service (detailed structure)</t>
  </si>
  <si>
    <t>TES.ktoe.HR.Res.HH.Thermal.SH.Solids</t>
  </si>
  <si>
    <t>TES.ktoe.HR.Res.HH.Thermal.SH.Solids.SH</t>
  </si>
  <si>
    <t>TES.ktoe.HR.Res.HH.Thermal.SH.Solids.SH.Solids</t>
  </si>
  <si>
    <t>TES.ktoe.HR.Res.HH.Thermal.SH.Solids.SH.Elec</t>
  </si>
  <si>
    <t>TES.ktoe.HR.Res.HH.Thermal.SH.Solids.SC</t>
  </si>
  <si>
    <t>TES.ktoe.HR.Res.HH.Thermal.SH.Solids.SC.AC.Elec</t>
  </si>
  <si>
    <t>TES.ktoe.HR.Res.HH.Thermal.SH.Solids.WH</t>
  </si>
  <si>
    <t>TES.ktoe.HR.Res.HH.Thermal.SH.Solids.WH.Solids.NoSolar.Solids</t>
  </si>
  <si>
    <t>TES.ktoe.HR.Res.HH.Thermal.SH.Solids.WH.LPG.NoSolar.LPG</t>
  </si>
  <si>
    <t>TES.ktoe.HR.Res.HH.Thermal.SH.Solids.WH.LPG.Solar</t>
  </si>
  <si>
    <t>TES.ktoe.HR.Res.HH.Thermal.SH.Solids.WH.LPG.Solar.LPG</t>
  </si>
  <si>
    <t>TES.ktoe.HR.Res.HH.Thermal.SH.Solids.WH.LPG.Solar.Solar</t>
  </si>
  <si>
    <t>TES.ktoe.HR.Res.HH.Thermal.SH.Solids.WH.Elc.NoSolar.Elec</t>
  </si>
  <si>
    <t>TES.ktoe.HR.Res.HH.Thermal.SH.Solids.WH.Elc.Solar</t>
  </si>
  <si>
    <t>TES.ktoe.HR.Res.HH.Thermal.SH.Solids.WH.Elc.Solar.Elec</t>
  </si>
  <si>
    <t>TES.ktoe.HR.Res.HH.Thermal.SH.Solids.WH.Elc.Solar.Solar</t>
  </si>
  <si>
    <t>TES.ktoe.HR.Res.HH.Thermal.SH.Solids.CO</t>
  </si>
  <si>
    <t>TES.ktoe.HR.Res.HH.Thermal.SH.Solids.CO.Solids.Solids</t>
  </si>
  <si>
    <t>TES.ktoe.HR.Res.HH.Thermal.SH.Solids.CO.LPG.LPG</t>
  </si>
  <si>
    <t>TES.ktoe.HR.Res.HH.Thermal.SH.Solids.CO.Elc.Elec</t>
  </si>
  <si>
    <t>TES.ktoe.HR.Res.HH.Thermal.SH.LPG</t>
  </si>
  <si>
    <t>TES.ktoe.HR.Res.HH.Thermal.SH.LPG.SH</t>
  </si>
  <si>
    <t>TES.ktoe.HR.Res.HH.Thermal.SH.LPG.SH.LPG</t>
  </si>
  <si>
    <t>TES.ktoe.HR.Res.HH.Thermal.SH.LPG.SH.Elec</t>
  </si>
  <si>
    <t>TES.ktoe.HR.Res.HH.Thermal.SH.LPG.SC</t>
  </si>
  <si>
    <t>TES.ktoe.HR.Res.HH.Thermal.SH.LPG.SC.AC.Elec</t>
  </si>
  <si>
    <t>TES.ktoe.HR.Res.HH.Thermal.SH.LPG.WH</t>
  </si>
  <si>
    <t>TES.ktoe.HR.Res.HH.Thermal.SH.LPG.WH.LPG.NoSolar.LPG</t>
  </si>
  <si>
    <t>TES.ktoe.HR.Res.HH.Thermal.SH.LPG.WH.LPG.Solar</t>
  </si>
  <si>
    <t>TES.ktoe.HR.Res.HH.Thermal.SH.LPG.WH.LPG.Solar.LPG</t>
  </si>
  <si>
    <t>TES.ktoe.HR.Res.HH.Thermal.SH.LPG.WH.LPG.Solar.Solar</t>
  </si>
  <si>
    <t>TES.ktoe.HR.Res.HH.Thermal.SH.LPG.WH.Elc.NoSolar.Elec</t>
  </si>
  <si>
    <t>TES.ktoe.HR.Res.HH.Thermal.SH.LPG.WH.Elc.Solar</t>
  </si>
  <si>
    <t>TES.ktoe.HR.Res.HH.Thermal.SH.LPG.WH.Elc.Solar.Elec</t>
  </si>
  <si>
    <t>TES.ktoe.HR.Res.HH.Thermal.SH.LPG.WH.Elc.Solar.Solar</t>
  </si>
  <si>
    <t>TES.ktoe.HR.Res.HH.Thermal.SH.LPG.CO</t>
  </si>
  <si>
    <t>TES.ktoe.HR.Res.HH.Thermal.SH.LPG.CO.LPG.LPG</t>
  </si>
  <si>
    <t>TES.ktoe.HR.Res.HH.Thermal.SH.LPG.CO.Elc.Elec</t>
  </si>
  <si>
    <t>TES.ktoe.HR.Res.HH.Thermal.SH.Oil</t>
  </si>
  <si>
    <t>TES.ktoe.HR.Res.HH.Thermal.SH.Oil.SH</t>
  </si>
  <si>
    <t>TES.ktoe.HR.Res.HH.Thermal.SH.Oil.SH.Oil</t>
  </si>
  <si>
    <t>TES.ktoe.HR.Res.HH.Thermal.SH.Oil.SH.Elec</t>
  </si>
  <si>
    <t>TES.ktoe.HR.Res.HH.Thermal.SH.Oil.SC</t>
  </si>
  <si>
    <t>TES.ktoe.HR.Res.HH.Thermal.SH.Oil.SC.AC.Elec</t>
  </si>
  <si>
    <t>TES.ktoe.HR.Res.HH.Thermal.SH.Oil.WH</t>
  </si>
  <si>
    <t>TES.ktoe.HR.Res.HH.Thermal.SH.Oil.WH.Oil.NoSolar.Oil</t>
  </si>
  <si>
    <t>TES.ktoe.HR.Res.HH.Thermal.SH.Oil.WH.Oil.Solar</t>
  </si>
  <si>
    <t>TES.ktoe.HR.Res.HH.Thermal.SH.Oil.WH.Oil.Solar.Oil</t>
  </si>
  <si>
    <t>TES.ktoe.HR.Res.HH.Thermal.SH.Oil.WH.Oil.Solar.Solar</t>
  </si>
  <si>
    <t>TES.ktoe.HR.Res.HH.Thermal.SH.Oil.WH.Elc.NoSolar.Elec</t>
  </si>
  <si>
    <t>TES.ktoe.HR.Res.HH.Thermal.SH.Oil.WH.Elc.Solar</t>
  </si>
  <si>
    <t>TES.ktoe.HR.Res.HH.Thermal.SH.Oil.WH.Elc.Solar.Elec</t>
  </si>
  <si>
    <t>TES.ktoe.HR.Res.HH.Thermal.SH.Oil.WH.Elc.Solar.Solar</t>
  </si>
  <si>
    <t>TES.ktoe.HR.Res.HH.Thermal.SH.Oil.CO</t>
  </si>
  <si>
    <t>TES.ktoe.HR.Res.HH.Thermal.SH.Oil.CO.LPG.LPG</t>
  </si>
  <si>
    <t>TES.ktoe.HR.Res.HH.Thermal.SH.Oil.CO.Elc.Elec</t>
  </si>
  <si>
    <t>TES.ktoe.HR.Res.HH.Thermal.SH.Gas</t>
  </si>
  <si>
    <t>TES.ktoe.HR.Res.HH.Thermal.SH.Gas.SH</t>
  </si>
  <si>
    <t>TES.ktoe.HR.Res.HH.Thermal.SH.Gas.SH.Gas</t>
  </si>
  <si>
    <t>TES.ktoe.HR.Res.HH.Thermal.SH.Gas.SH.Elec</t>
  </si>
  <si>
    <t>TES.ktoe.HR.Res.HH.Thermal.SH.Gas.SC</t>
  </si>
  <si>
    <t>TES.ktoe.HR.Res.HH.Thermal.SH.Gas.SC.AC.Elec</t>
  </si>
  <si>
    <t>TES.ktoe.HR.Res.HH.Thermal.SH.Gas.WH</t>
  </si>
  <si>
    <t>TES.ktoe.HR.Res.HH.Thermal.SH.Gas.WH.Gas.NoSolar.Gas</t>
  </si>
  <si>
    <t>TES.ktoe.HR.Res.HH.Thermal.SH.Gas.WH.Gas.Solar</t>
  </si>
  <si>
    <t>TES.ktoe.HR.Res.HH.Thermal.SH.Gas.WH.Gas.Solar.Gas</t>
  </si>
  <si>
    <t>TES.ktoe.HR.Res.HH.Thermal.SH.Gas.WH.Gas.Solar.Solar</t>
  </si>
  <si>
    <t>TES.ktoe.HR.Res.HH.Thermal.SH.Gas.WH.Elc.NoSolar.Elec</t>
  </si>
  <si>
    <t>TES.ktoe.HR.Res.HH.Thermal.SH.Gas.WH.Elc.Solar</t>
  </si>
  <si>
    <t>TES.ktoe.HR.Res.HH.Thermal.SH.Gas.WH.Elc.Solar.Elec</t>
  </si>
  <si>
    <t>TES.ktoe.HR.Res.HH.Thermal.SH.Gas.WH.Elc.Solar.Solar</t>
  </si>
  <si>
    <t>TES.ktoe.HR.Res.HH.Thermal.SH.Gas.CO</t>
  </si>
  <si>
    <t>TES.ktoe.HR.Res.HH.Thermal.SH.Gas.CO.Gas.Gas</t>
  </si>
  <si>
    <t>TES.ktoe.HR.Res.HH.Thermal.SH.Gas.CO.Elc.Elec</t>
  </si>
  <si>
    <t>TES.ktoe.HR.Res.HH.Thermal.SH.Biomass</t>
  </si>
  <si>
    <t>TES.ktoe.HR.Res.HH.Thermal.SH.Biomass.SH</t>
  </si>
  <si>
    <t>TES.ktoe.HR.Res.HH.Thermal.SH.Biomass.SH.Biomass</t>
  </si>
  <si>
    <t>TES.ktoe.HR.Res.HH.Thermal.SH.Biomass.SH.Elec</t>
  </si>
  <si>
    <t>TES.ktoe.HR.Res.HH.Thermal.SH.Biomass.SC</t>
  </si>
  <si>
    <t>TES.ktoe.HR.Res.HH.Thermal.SH.Biomass.SC.AC.Elec</t>
  </si>
  <si>
    <t>TES.ktoe.HR.Res.HH.Thermal.SH.Biomass.WH</t>
  </si>
  <si>
    <t>TES.ktoe.HR.Res.HH.Thermal.SH.Biomass.WH.Biomass.NoSolar.Biomass</t>
  </si>
  <si>
    <t>TES.ktoe.HR.Res.HH.Thermal.SH.Biomass.WH.Biomass.Solar</t>
  </si>
  <si>
    <t>TES.ktoe.HR.Res.HH.Thermal.SH.Biomass.WH.Biomass.Solar.Biomass</t>
  </si>
  <si>
    <t>TES.ktoe.HR.Res.HH.Thermal.SH.Biomass.WH.Biomass.Solar.Solar</t>
  </si>
  <si>
    <t>TES.ktoe.HR.Res.HH.Thermal.SH.Biomass.WH.LPG.NoSolar.LPG</t>
  </si>
  <si>
    <t>TES.ktoe.HR.Res.HH.Thermal.SH.Biomass.WH.LPG.Solar</t>
  </si>
  <si>
    <t>TES.ktoe.HR.Res.HH.Thermal.SH.Biomass.WH.LPG.Solar.LPG</t>
  </si>
  <si>
    <t>TES.ktoe.HR.Res.HH.Thermal.SH.Biomass.WH.LPG.Solar.Solar</t>
  </si>
  <si>
    <t>TES.ktoe.HR.Res.HH.Thermal.SH.Biomass.WH.Elc.NoSolar.Elec</t>
  </si>
  <si>
    <t>TES.ktoe.HR.Res.HH.Thermal.SH.Biomass.WH.Elc.Solar</t>
  </si>
  <si>
    <t>TES.ktoe.HR.Res.HH.Thermal.SH.Biomass.WH.Elc.Solar.Elec</t>
  </si>
  <si>
    <t>TES.ktoe.HR.Res.HH.Thermal.SH.Biomass.WH.Elc.Solar.Solar</t>
  </si>
  <si>
    <t>TES.ktoe.HR.Res.HH.Thermal.SH.Biomass.CO</t>
  </si>
  <si>
    <t>TES.ktoe.HR.Res.HH.Thermal.SH.Biomass.CO.Biomass.Biomass</t>
  </si>
  <si>
    <t>TES.ktoe.HR.Res.HH.Thermal.SH.Biomass.CO.LPG.LPG</t>
  </si>
  <si>
    <t>TES.ktoe.HR.Res.HH.Thermal.SH.Biomass.CO.Elc.Elec</t>
  </si>
  <si>
    <t>TES.ktoe.HR.Res.HH.Thermal.SH.Geo</t>
  </si>
  <si>
    <t>TES.ktoe.HR.Res.HH.Thermal.SH.Geo.SH</t>
  </si>
  <si>
    <t>TES.ktoe.HR.Res.HH.Thermal.SH.Geo.SH.Geo</t>
  </si>
  <si>
    <t>TES.ktoe.HR.Res.HH.Thermal.SH.Geo.SH.Elec</t>
  </si>
  <si>
    <t>TES.ktoe.HR.Res.HH.Thermal.SH.Geo.SC</t>
  </si>
  <si>
    <t>TES.ktoe.HR.Res.HH.Thermal.SH.Geo.SC.AC.Elec</t>
  </si>
  <si>
    <t>TES.ktoe.HR.Res.HH.Thermal.SH.Geo.WH</t>
  </si>
  <si>
    <t>TES.ktoe.HR.Res.HH.Thermal.SH.Geo.WH.Geo.NoSolar.Geo</t>
  </si>
  <si>
    <t>TES.ktoe.HR.Res.HH.Thermal.SH.Geo.WH.Geo.Solar</t>
  </si>
  <si>
    <t>TES.ktoe.HR.Res.HH.Thermal.SH.Geo.WH.Geo.Solar.Geo</t>
  </si>
  <si>
    <t>TES.ktoe.HR.Res.HH.Thermal.SH.Geo.WH.Geo.Solar.Solar</t>
  </si>
  <si>
    <t>TES.ktoe.HR.Res.HH.Thermal.SH.Geo.WH.Elc.NoSolar.Elec</t>
  </si>
  <si>
    <t>TES.ktoe.HR.Res.HH.Thermal.SH.Geo.WH.Elc.Solar</t>
  </si>
  <si>
    <t>TES.ktoe.HR.Res.HH.Thermal.SH.Geo.WH.Elc.Solar.Elec</t>
  </si>
  <si>
    <t>TES.ktoe.HR.Res.HH.Thermal.SH.Geo.WH.Elc.Solar.Solar</t>
  </si>
  <si>
    <t>TES.ktoe.HR.Res.HH.Thermal.SH.Geo.CO</t>
  </si>
  <si>
    <t>TES.ktoe.HR.Res.HH.Thermal.SH.Geo.CO.LPG.LPG</t>
  </si>
  <si>
    <t>TES.ktoe.HR.Res.HH.Thermal.SH.Geo.CO.Elc.Elec</t>
  </si>
  <si>
    <t>TES.ktoe.HR.Res.HH.Thermal.SH.DistrHeat</t>
  </si>
  <si>
    <t>TES.ktoe.HR.Res.HH.Thermal.SH.DistrHeat.SH</t>
  </si>
  <si>
    <t>TES.ktoe.HR.Res.HH.Thermal.SH.DistrHeat.SH.Steam_Distr</t>
  </si>
  <si>
    <t>TES.ktoe.HR.Res.HH.Thermal.SH.DistrHeat.SH.Elec</t>
  </si>
  <si>
    <t>TES.ktoe.HR.Res.HH.Thermal.SH.DistrHeat.SC</t>
  </si>
  <si>
    <t>TES.ktoe.HR.Res.HH.Thermal.SH.DistrHeat.SC.AC.Elec</t>
  </si>
  <si>
    <t>TES.ktoe.HR.Res.HH.Thermal.SH.DistrHeat.WH</t>
  </si>
  <si>
    <t>TES.ktoe.HR.Res.HH.Thermal.SH.DistrHeat.WH.DistrHeat.NoSolar.Steam_Distr</t>
  </si>
  <si>
    <t>TES.ktoe.HR.Res.HH.Thermal.SH.DistrHeat.WH.DistrHeat.Solar</t>
  </si>
  <si>
    <t>TES.ktoe.HR.Res.HH.Thermal.SH.DistrHeat.WH.DistrHeat.Solar.Steam_Distr</t>
  </si>
  <si>
    <t>TES.ktoe.HR.Res.HH.Thermal.SH.DistrHeat.WH.DistrHeat.Solar.Solar</t>
  </si>
  <si>
    <t>TES.ktoe.HR.Res.HH.Thermal.SH.DistrHeat.WH.Elc.NoSolar.Elec</t>
  </si>
  <si>
    <t>TES.ktoe.HR.Res.HH.Thermal.SH.DistrHeat.WH.Elc.Solar</t>
  </si>
  <si>
    <t>TES.ktoe.HR.Res.HH.Thermal.SH.DistrHeat.WH.Elc.Solar.Elec</t>
  </si>
  <si>
    <t>TES.ktoe.HR.Res.HH.Thermal.SH.DistrHeat.WH.Elc.Solar.Solar</t>
  </si>
  <si>
    <t>TES.ktoe.HR.Res.HH.Thermal.SH.DistrHeat.CO</t>
  </si>
  <si>
    <t>TES.ktoe.HR.Res.HH.Thermal.SH.DistrHeat.CO.LPG.LPG</t>
  </si>
  <si>
    <t>TES.ktoe.HR.Res.HH.Thermal.SH.DistrHeat.CO.Elc.Elec</t>
  </si>
  <si>
    <t>TES.ktoe.HR.Res.HH.Thermal.SH.AdvElc</t>
  </si>
  <si>
    <t>TES.ktoe.HR.Res.HH.Thermal.SH.AdvElc.SH</t>
  </si>
  <si>
    <t>TES.ktoe.HR.Res.HH.Thermal.SH.AdvElc.SH.Elec</t>
  </si>
  <si>
    <t>TES.ktoe.HR.Res.HH.Thermal.SH.AdvElc.SC</t>
  </si>
  <si>
    <t>TES.ktoe.HR.Res.HH.Thermal.SH.AdvElc.SC.AC.Elec</t>
  </si>
  <si>
    <t>TES.ktoe.HR.Res.HH.Thermal.SH.AdvElc.WH</t>
  </si>
  <si>
    <t>TES.ktoe.HR.Res.HH.Thermal.SH.AdvElc.WH.LPG.NoSolar.LPG</t>
  </si>
  <si>
    <t>TES.ktoe.HR.Res.HH.Thermal.SH.AdvElc.WH.LPG.Solar</t>
  </si>
  <si>
    <t>TES.ktoe.HR.Res.HH.Thermal.SH.AdvElc.WH.LPG.Solar.LPG</t>
  </si>
  <si>
    <t>TES.ktoe.HR.Res.HH.Thermal.SH.AdvElc.WH.LPG.Solar.Solar</t>
  </si>
  <si>
    <t>TES.ktoe.HR.Res.HH.Thermal.SH.AdvElc.WH.Elc.NoSolar.Elec</t>
  </si>
  <si>
    <t>TES.ktoe.HR.Res.HH.Thermal.SH.AdvElc.WH.Elc.Solar</t>
  </si>
  <si>
    <t>TES.ktoe.HR.Res.HH.Thermal.SH.AdvElc.WH.Elc.Solar.Elec</t>
  </si>
  <si>
    <t>TES.ktoe.HR.Res.HH.Thermal.SH.AdvElc.WH.Elc.Solar.Solar</t>
  </si>
  <si>
    <t>TES.ktoe.HR.Res.HH.Thermal.SH.AdvElc.CO</t>
  </si>
  <si>
    <t>TES.ktoe.HR.Res.HH.Thermal.SH.AdvElc.CO.LPG.LPG</t>
  </si>
  <si>
    <t>TES.ktoe.HR.Res.HH.Thermal.SH.AdvElc.CO.Elc.Elec</t>
  </si>
  <si>
    <t>TES.ktoe.HR.Res.HH.Thermal.SH.ConvElc</t>
  </si>
  <si>
    <t>TES.ktoe.HR.Res.HH.Thermal.SH.ConvElc.SH</t>
  </si>
  <si>
    <t>TES.ktoe.HR.Res.HH.Thermal.SH.ConvElc.SH.Elec</t>
  </si>
  <si>
    <t>TES.ktoe.HR.Res.HH.Thermal.SH.ConvElc.SC</t>
  </si>
  <si>
    <t>TES.ktoe.HR.Res.HH.Thermal.SH.ConvElc.SC.AC.Elec</t>
  </si>
  <si>
    <t>TES.ktoe.HR.Res.HH.Thermal.SH.ConvElc.WH</t>
  </si>
  <si>
    <t>TES.ktoe.HR.Res.HH.Thermal.SH.ConvElc.WH.LPG.NoSolar.LPG</t>
  </si>
  <si>
    <t>TES.ktoe.HR.Res.HH.Thermal.SH.ConvElc.WH.LPG.Solar</t>
  </si>
  <si>
    <t>TES.ktoe.HR.Res.HH.Thermal.SH.ConvElc.WH.LPG.Solar.LPG</t>
  </si>
  <si>
    <t>TES.ktoe.HR.Res.HH.Thermal.SH.ConvElc.WH.LPG.Solar.Solar</t>
  </si>
  <si>
    <t>TES.ktoe.HR.Res.HH.Thermal.SH.ConvElc.WH.Elc.NoSolar.Elec</t>
  </si>
  <si>
    <t>TES.ktoe.HR.Res.HH.Thermal.SH.ConvElc.WH.Elc.Solar</t>
  </si>
  <si>
    <t>TES.ktoe.HR.Res.HH.Thermal.SH.ConvElc.WH.Elc.Solar.Elec</t>
  </si>
  <si>
    <t>TES.ktoe.HR.Res.HH.Thermal.SH.ConvElc.WH.Elc.Solar.Solar</t>
  </si>
  <si>
    <t>TES.ktoe.HR.Res.HH.Thermal.SH.ConvElc.CO</t>
  </si>
  <si>
    <t>TES.ktoe.HR.Res.HH.Thermal.SH.ConvElc.CO.LPG.LPG</t>
  </si>
  <si>
    <t>TES.ktoe.HR.Res.HH.Thermal.SH.ConvElc.CO.Elc.Elec</t>
  </si>
  <si>
    <t>HR - System efficiency indicator (detailed structure)</t>
  </si>
  <si>
    <t>Eff.ratio.HR.Res.HH.Thermal.SH.Solids</t>
  </si>
  <si>
    <t>Eff.ratio.HR.Res.HH.Thermal.SH.Solids.SH</t>
  </si>
  <si>
    <t>Eff.ratio.HR.Res.HH.Thermal.SH.Solids.SH.Solids</t>
  </si>
  <si>
    <t>Eff.ratio.HR.Res.HH.Thermal.SH.Solids.SH.Elec</t>
  </si>
  <si>
    <t>Eff.ratio.HR.Res.HH.Thermal.SH.Solids.SC</t>
  </si>
  <si>
    <t>Eff.ratio.HR.Res.HH.Thermal.SH.Solids.SC.AC.Elec</t>
  </si>
  <si>
    <t>Eff.ratio.HR.Res.HH.Thermal.SH.Solids.WH</t>
  </si>
  <si>
    <t>Eff.ratio.HR.Res.HH.Thermal.SH.Solids.WH.Solids.NoSolar.Solids</t>
  </si>
  <si>
    <t>Eff.ratio.HR.Res.HH.Thermal.SH.Solids.WH.LPG.NoSolar.LPG</t>
  </si>
  <si>
    <t>Eff.ratio.HR.Res.HH.Thermal.SH.Solids.WH.LPG.Solar</t>
  </si>
  <si>
    <t>Eff.ratio.HR.Res.HH.Thermal.SH.Solids.WH.LPG.Solar.LPG</t>
  </si>
  <si>
    <t>Eff.ratio.HR.Res.HH.Thermal.SH.Solids.WH.LPG.Solar.Solar</t>
  </si>
  <si>
    <t>Eff.ratio.HR.Res.HH.Thermal.SH.Solids.WH.Elc.NoSolar.Elec</t>
  </si>
  <si>
    <t>Eff.ratio.HR.Res.HH.Thermal.SH.Solids.WH.Elc.Solar</t>
  </si>
  <si>
    <t>Eff.ratio.HR.Res.HH.Thermal.SH.Solids.WH.Elc.Solar.Elec</t>
  </si>
  <si>
    <t>Eff.ratio.HR.Res.HH.Thermal.SH.Solids.WH.Elc.Solar.Solar</t>
  </si>
  <si>
    <t>Eff.ratio.HR.Res.HH.Thermal.SH.Solids.CO</t>
  </si>
  <si>
    <t>Eff.ratio.HR.Res.HH.Thermal.SH.Solids.CO.Solids.Solids</t>
  </si>
  <si>
    <t>Eff.ratio.HR.Res.HH.Thermal.SH.Solids.CO.LPG.LPG</t>
  </si>
  <si>
    <t>Eff.ratio.HR.Res.HH.Thermal.SH.Solids.CO.Elc.Elec</t>
  </si>
  <si>
    <t>Eff.ratio.HR.Res.HH.Thermal.SH.LPG</t>
  </si>
  <si>
    <t>Eff.ratio.HR.Res.HH.Thermal.SH.LPG.SH</t>
  </si>
  <si>
    <t>Eff.ratio.HR.Res.HH.Thermal.SH.LPG.SH.LPG</t>
  </si>
  <si>
    <t>Eff.ratio.HR.Res.HH.Thermal.SH.LPG.SH.Elec</t>
  </si>
  <si>
    <t>Eff.ratio.HR.Res.HH.Thermal.SH.LPG.SC</t>
  </si>
  <si>
    <t>Eff.ratio.HR.Res.HH.Thermal.SH.LPG.SC.AC.Elec</t>
  </si>
  <si>
    <t>Eff.ratio.HR.Res.HH.Thermal.SH.LPG.WH</t>
  </si>
  <si>
    <t>Eff.ratio.HR.Res.HH.Thermal.SH.LPG.WH.LPG.NoSolar.LPG</t>
  </si>
  <si>
    <t>Eff.ratio.HR.Res.HH.Thermal.SH.LPG.WH.LPG.Solar</t>
  </si>
  <si>
    <t>Eff.ratio.HR.Res.HH.Thermal.SH.LPG.WH.LPG.Solar.LPG</t>
  </si>
  <si>
    <t>Eff.ratio.HR.Res.HH.Thermal.SH.LPG.WH.LPG.Solar.Solar</t>
  </si>
  <si>
    <t>Eff.ratio.HR.Res.HH.Thermal.SH.LPG.WH.Elc.NoSolar.Elec</t>
  </si>
  <si>
    <t>Eff.ratio.HR.Res.HH.Thermal.SH.LPG.WH.Elc.Solar</t>
  </si>
  <si>
    <t>Eff.ratio.HR.Res.HH.Thermal.SH.LPG.WH.Elc.Solar.Elec</t>
  </si>
  <si>
    <t>Eff.ratio.HR.Res.HH.Thermal.SH.LPG.WH.Elc.Solar.Solar</t>
  </si>
  <si>
    <t>Eff.ratio.HR.Res.HH.Thermal.SH.LPG.CO</t>
  </si>
  <si>
    <t>Eff.ratio.HR.Res.HH.Thermal.SH.LPG.CO.LPG.LPG</t>
  </si>
  <si>
    <t>Eff.ratio.HR.Res.HH.Thermal.SH.LPG.CO.Elc.Elec</t>
  </si>
  <si>
    <t>Eff.ratio.HR.Res.HH.Thermal.SH.Oil</t>
  </si>
  <si>
    <t>Eff.ratio.HR.Res.HH.Thermal.SH.Oil.SH</t>
  </si>
  <si>
    <t>Eff.ratio.HR.Res.HH.Thermal.SH.Oil.SH.Oil</t>
  </si>
  <si>
    <t>Eff.ratio.HR.Res.HH.Thermal.SH.Oil.SH.Elec</t>
  </si>
  <si>
    <t>Eff.ratio.HR.Res.HH.Thermal.SH.Oil.SC</t>
  </si>
  <si>
    <t>Eff.ratio.HR.Res.HH.Thermal.SH.Oil.SC.AC.Elec</t>
  </si>
  <si>
    <t>Eff.ratio.HR.Res.HH.Thermal.SH.Oil.WH</t>
  </si>
  <si>
    <t>Eff.ratio.HR.Res.HH.Thermal.SH.Oil.WH.Oil.NoSolar.Oil</t>
  </si>
  <si>
    <t>Eff.ratio.HR.Res.HH.Thermal.SH.Oil.WH.Oil.Solar</t>
  </si>
  <si>
    <t>Eff.ratio.HR.Res.HH.Thermal.SH.Oil.WH.Oil.Solar.Oil</t>
  </si>
  <si>
    <t>Eff.ratio.HR.Res.HH.Thermal.SH.Oil.WH.Oil.Solar.Solar</t>
  </si>
  <si>
    <t>Eff.ratio.HR.Res.HH.Thermal.SH.Oil.WH.Elc.NoSolar.Elec</t>
  </si>
  <si>
    <t>Eff.ratio.HR.Res.HH.Thermal.SH.Oil.WH.Elc.Solar</t>
  </si>
  <si>
    <t>Eff.ratio.HR.Res.HH.Thermal.SH.Oil.WH.Elc.Solar.Elec</t>
  </si>
  <si>
    <t>Eff.ratio.HR.Res.HH.Thermal.SH.Oil.WH.Elc.Solar.Solar</t>
  </si>
  <si>
    <t>Eff.ratio.HR.Res.HH.Thermal.SH.Oil.CO</t>
  </si>
  <si>
    <t>Eff.ratio.HR.Res.HH.Thermal.SH.Oil.CO.LPG.LPG</t>
  </si>
  <si>
    <t>Eff.ratio.HR.Res.HH.Thermal.SH.Oil.CO.Elc.Elec</t>
  </si>
  <si>
    <t>Eff.ratio.HR.Res.HH.Thermal.SH.Gas</t>
  </si>
  <si>
    <t>Eff.ratio.HR.Res.HH.Thermal.SH.Gas.SH</t>
  </si>
  <si>
    <t>Eff.ratio.HR.Res.HH.Thermal.SH.Gas.SH.Gas</t>
  </si>
  <si>
    <t>Eff.ratio.HR.Res.HH.Thermal.SH.Gas.SH.Elec</t>
  </si>
  <si>
    <t>Eff.ratio.HR.Res.HH.Thermal.SH.Gas.SC</t>
  </si>
  <si>
    <t>Eff.ratio.HR.Res.HH.Thermal.SH.Gas.SC.AC.Elec</t>
  </si>
  <si>
    <t>Eff.ratio.HR.Res.HH.Thermal.SH.Gas.WH</t>
  </si>
  <si>
    <t>Eff.ratio.HR.Res.HH.Thermal.SH.Gas.WH.Gas.NoSolar.Gas</t>
  </si>
  <si>
    <t>Eff.ratio.HR.Res.HH.Thermal.SH.Gas.WH.Gas.Solar</t>
  </si>
  <si>
    <t>Eff.ratio.HR.Res.HH.Thermal.SH.Gas.WH.Gas.Solar.Gas</t>
  </si>
  <si>
    <t>Eff.ratio.HR.Res.HH.Thermal.SH.Gas.WH.Gas.Solar.Solar</t>
  </si>
  <si>
    <t>Eff.ratio.HR.Res.HH.Thermal.SH.Gas.WH.Elc.NoSolar.Elec</t>
  </si>
  <si>
    <t>Eff.ratio.HR.Res.HH.Thermal.SH.Gas.WH.Elc.Solar</t>
  </si>
  <si>
    <t>Eff.ratio.HR.Res.HH.Thermal.SH.Gas.WH.Elc.Solar.Elec</t>
  </si>
  <si>
    <t>Eff.ratio.HR.Res.HH.Thermal.SH.Gas.WH.Elc.Solar.Solar</t>
  </si>
  <si>
    <t>Eff.ratio.HR.Res.HH.Thermal.SH.Gas.CO</t>
  </si>
  <si>
    <t>Eff.ratio.HR.Res.HH.Thermal.SH.Gas.CO.Gas.Gas</t>
  </si>
  <si>
    <t>Eff.ratio.HR.Res.HH.Thermal.SH.Gas.CO.Elc.Elec</t>
  </si>
  <si>
    <t>Eff.ratio.HR.Res.HH.Thermal.SH.Biomass</t>
  </si>
  <si>
    <t>Eff.ratio.HR.Res.HH.Thermal.SH.Biomass.SH</t>
  </si>
  <si>
    <t>Eff.ratio.HR.Res.HH.Thermal.SH.Biomass.SH.Biomass</t>
  </si>
  <si>
    <t>Eff.ratio.HR.Res.HH.Thermal.SH.Biomass.SH.Elec</t>
  </si>
  <si>
    <t>Eff.ratio.HR.Res.HH.Thermal.SH.Biomass.SC</t>
  </si>
  <si>
    <t>Eff.ratio.HR.Res.HH.Thermal.SH.Biomass.SC.AC.Elec</t>
  </si>
  <si>
    <t>Eff.ratio.HR.Res.HH.Thermal.SH.Biomass.WH</t>
  </si>
  <si>
    <t>Eff.ratio.HR.Res.HH.Thermal.SH.Biomass.WH.Biomass.NoSolar.Biomass</t>
  </si>
  <si>
    <t>Eff.ratio.HR.Res.HH.Thermal.SH.Biomass.WH.Biomass.Solar</t>
  </si>
  <si>
    <t>Eff.ratio.HR.Res.HH.Thermal.SH.Biomass.WH.Biomass.Solar.Biomass</t>
  </si>
  <si>
    <t>Eff.ratio.HR.Res.HH.Thermal.SH.Biomass.WH.Biomass.Solar.Solar</t>
  </si>
  <si>
    <t>Eff.ratio.HR.Res.HH.Thermal.SH.Biomass.WH.LPG.NoSolar.LPG</t>
  </si>
  <si>
    <t>Eff.ratio.HR.Res.HH.Thermal.SH.Biomass.WH.LPG.Solar</t>
  </si>
  <si>
    <t>Eff.ratio.HR.Res.HH.Thermal.SH.Biomass.WH.LPG.Solar.LPG</t>
  </si>
  <si>
    <t>Eff.ratio.HR.Res.HH.Thermal.SH.Biomass.WH.LPG.Solar.Solar</t>
  </si>
  <si>
    <t>Eff.ratio.HR.Res.HH.Thermal.SH.Biomass.WH.Elc.NoSolar.Elec</t>
  </si>
  <si>
    <t>Eff.ratio.HR.Res.HH.Thermal.SH.Biomass.WH.Elc.Solar</t>
  </si>
  <si>
    <t>Eff.ratio.HR.Res.HH.Thermal.SH.Biomass.WH.Elc.Solar.Elec</t>
  </si>
  <si>
    <t>Eff.ratio.HR.Res.HH.Thermal.SH.Biomass.WH.Elc.Solar.Solar</t>
  </si>
  <si>
    <t>Eff.ratio.HR.Res.HH.Thermal.SH.Biomass.CO</t>
  </si>
  <si>
    <t>Eff.ratio.HR.Res.HH.Thermal.SH.Biomass.CO.Biomass.Biomass</t>
  </si>
  <si>
    <t>Eff.ratio.HR.Res.HH.Thermal.SH.Biomass.CO.LPG.LPG</t>
  </si>
  <si>
    <t>Eff.ratio.HR.Res.HH.Thermal.SH.Biomass.CO.Elc.Elec</t>
  </si>
  <si>
    <t>Eff.ratio.HR.Res.HH.Thermal.SH.Geo</t>
  </si>
  <si>
    <t>Eff.ratio.HR.Res.HH.Thermal.SH.Geo.SH</t>
  </si>
  <si>
    <t>Eff.ratio.HR.Res.HH.Thermal.SH.Geo.SH.Geo</t>
  </si>
  <si>
    <t>Eff.ratio.HR.Res.HH.Thermal.SH.Geo.SH.Elec</t>
  </si>
  <si>
    <t>Eff.ratio.HR.Res.HH.Thermal.SH.Geo.SC</t>
  </si>
  <si>
    <t>Eff.ratio.HR.Res.HH.Thermal.SH.Geo.SC.AC.Elec</t>
  </si>
  <si>
    <t>Eff.ratio.HR.Res.HH.Thermal.SH.Geo.WH</t>
  </si>
  <si>
    <t>Eff.ratio.HR.Res.HH.Thermal.SH.Geo.WH.Geo.NoSolar.Geo</t>
  </si>
  <si>
    <t>Eff.ratio.HR.Res.HH.Thermal.SH.Geo.WH.Geo.Solar</t>
  </si>
  <si>
    <t>Eff.ratio.HR.Res.HH.Thermal.SH.Geo.WH.Geo.Solar.Geo</t>
  </si>
  <si>
    <t>Eff.ratio.HR.Res.HH.Thermal.SH.Geo.WH.Geo.Solar.Solar</t>
  </si>
  <si>
    <t>Eff.ratio.HR.Res.HH.Thermal.SH.Geo.WH.Elc.NoSolar.Elec</t>
  </si>
  <si>
    <t>Eff.ratio.HR.Res.HH.Thermal.SH.Geo.WH.Elc.Solar</t>
  </si>
  <si>
    <t>Eff.ratio.HR.Res.HH.Thermal.SH.Geo.WH.Elc.Solar.Elec</t>
  </si>
  <si>
    <t>Eff.ratio.HR.Res.HH.Thermal.SH.Geo.WH.Elc.Solar.Solar</t>
  </si>
  <si>
    <t>Eff.ratio.HR.Res.HH.Thermal.SH.Geo.CO</t>
  </si>
  <si>
    <t>Eff.ratio.HR.Res.HH.Thermal.SH.Geo.CO.LPG.LPG</t>
  </si>
  <si>
    <t>Eff.ratio.HR.Res.HH.Thermal.SH.Geo.CO.Elc.Elec</t>
  </si>
  <si>
    <t>Eff.ratio.HR.Res.HH.Thermal.SH.DistrHeat</t>
  </si>
  <si>
    <t>Eff.ratio.HR.Res.HH.Thermal.SH.DistrHeat.SH</t>
  </si>
  <si>
    <t>Eff.ratio.HR.Res.HH.Thermal.SH.DistrHeat.SH.Steam_Distr</t>
  </si>
  <si>
    <t>Eff.ratio.HR.Res.HH.Thermal.SH.DistrHeat.SH.Elec</t>
  </si>
  <si>
    <t>Eff.ratio.HR.Res.HH.Thermal.SH.DistrHeat.SC</t>
  </si>
  <si>
    <t>Eff.ratio.HR.Res.HH.Thermal.SH.DistrHeat.SC.AC.Elec</t>
  </si>
  <si>
    <t>Eff.ratio.HR.Res.HH.Thermal.SH.DistrHeat.WH</t>
  </si>
  <si>
    <t>Eff.ratio.HR.Res.HH.Thermal.SH.DistrHeat.WH.DistrHeat.NoSolar.Steam_Distr</t>
  </si>
  <si>
    <t>Eff.ratio.HR.Res.HH.Thermal.SH.DistrHeat.WH.DistrHeat.Solar</t>
  </si>
  <si>
    <t>Eff.ratio.HR.Res.HH.Thermal.SH.DistrHeat.WH.DistrHeat.Solar.Steam_Distr</t>
  </si>
  <si>
    <t>Eff.ratio.HR.Res.HH.Thermal.SH.DistrHeat.WH.DistrHeat.Solar.Solar</t>
  </si>
  <si>
    <t>Eff.ratio.HR.Res.HH.Thermal.SH.DistrHeat.WH.Elc.NoSolar.Elec</t>
  </si>
  <si>
    <t>Eff.ratio.HR.Res.HH.Thermal.SH.DistrHeat.WH.Elc.Solar</t>
  </si>
  <si>
    <t>Eff.ratio.HR.Res.HH.Thermal.SH.DistrHeat.WH.Elc.Solar.Elec</t>
  </si>
  <si>
    <t>Eff.ratio.HR.Res.HH.Thermal.SH.DistrHeat.WH.Elc.Solar.Solar</t>
  </si>
  <si>
    <t>Eff.ratio.HR.Res.HH.Thermal.SH.DistrHeat.CO</t>
  </si>
  <si>
    <t>Eff.ratio.HR.Res.HH.Thermal.SH.DistrHeat.CO.LPG.LPG</t>
  </si>
  <si>
    <t>Eff.ratio.HR.Res.HH.Thermal.SH.DistrHeat.CO.Elc.Elec</t>
  </si>
  <si>
    <t>Eff.ratio.HR.Res.HH.Thermal.SH.AdvElc</t>
  </si>
  <si>
    <t>Eff.ratio.HR.Res.HH.Thermal.SH.AdvElc.SH</t>
  </si>
  <si>
    <t>Eff.ratio.HR.Res.HH.Thermal.SH.AdvElc.SH.Elec</t>
  </si>
  <si>
    <t>Eff.ratio.HR.Res.HH.Thermal.SH.AdvElc.SC</t>
  </si>
  <si>
    <t>Eff.ratio.HR.Res.HH.Thermal.SH.AdvElc.SC.AC.Elec</t>
  </si>
  <si>
    <t>Eff.ratio.HR.Res.HH.Thermal.SH.AdvElc.WH</t>
  </si>
  <si>
    <t>Eff.ratio.HR.Res.HH.Thermal.SH.AdvElc.WH.LPG.NoSolar.LPG</t>
  </si>
  <si>
    <t>Eff.ratio.HR.Res.HH.Thermal.SH.AdvElc.WH.LPG.Solar</t>
  </si>
  <si>
    <t>Eff.ratio.HR.Res.HH.Thermal.SH.AdvElc.WH.LPG.Solar.LPG</t>
  </si>
  <si>
    <t>Eff.ratio.HR.Res.HH.Thermal.SH.AdvElc.WH.LPG.Solar.Solar</t>
  </si>
  <si>
    <t>Eff.ratio.HR.Res.HH.Thermal.SH.AdvElc.WH.Elc.NoSolar.Elec</t>
  </si>
  <si>
    <t>Eff.ratio.HR.Res.HH.Thermal.SH.AdvElc.WH.Elc.Solar</t>
  </si>
  <si>
    <t>Eff.ratio.HR.Res.HH.Thermal.SH.AdvElc.WH.Elc.Solar.Elec</t>
  </si>
  <si>
    <t>Eff.ratio.HR.Res.HH.Thermal.SH.AdvElc.WH.Elc.Solar.Solar</t>
  </si>
  <si>
    <t>Eff.ratio.HR.Res.HH.Thermal.SH.AdvElc.CO</t>
  </si>
  <si>
    <t>Eff.ratio.HR.Res.HH.Thermal.SH.AdvElc.CO.LPG.LPG</t>
  </si>
  <si>
    <t>Eff.ratio.HR.Res.HH.Thermal.SH.AdvElc.CO.Elc.Elec</t>
  </si>
  <si>
    <t>Eff.ratio.HR.Res.HH.Thermal.SH.ConvElc</t>
  </si>
  <si>
    <t>Eff.ratio.HR.Res.HH.Thermal.SH.ConvElc.SH</t>
  </si>
  <si>
    <t>Eff.ratio.HR.Res.HH.Thermal.SH.ConvElc.SH.Elec</t>
  </si>
  <si>
    <t>Eff.ratio.HR.Res.HH.Thermal.SH.ConvElc.SC</t>
  </si>
  <si>
    <t>Eff.ratio.HR.Res.HH.Thermal.SH.ConvElc.SC.AC.Elec</t>
  </si>
  <si>
    <t>Eff.ratio.HR.Res.HH.Thermal.SH.ConvElc.WH</t>
  </si>
  <si>
    <t>Eff.ratio.HR.Res.HH.Thermal.SH.ConvElc.WH.LPG.NoSolar.LPG</t>
  </si>
  <si>
    <t>Eff.ratio.HR.Res.HH.Thermal.SH.ConvElc.WH.LPG.Solar</t>
  </si>
  <si>
    <t>Eff.ratio.HR.Res.HH.Thermal.SH.ConvElc.WH.LPG.Solar.LPG</t>
  </si>
  <si>
    <t>Eff.ratio.HR.Res.HH.Thermal.SH.ConvElc.WH.LPG.Solar.Solar</t>
  </si>
  <si>
    <t>Eff.ratio.HR.Res.HH.Thermal.SH.ConvElc.WH.Elc.NoSolar.Elec</t>
  </si>
  <si>
    <t>Eff.ratio.HR.Res.HH.Thermal.SH.ConvElc.WH.Elc.Solar</t>
  </si>
  <si>
    <t>Eff.ratio.HR.Res.HH.Thermal.SH.ConvElc.WH.Elc.Solar.Elec</t>
  </si>
  <si>
    <t>Eff.ratio.HR.Res.HH.Thermal.SH.ConvElc.WH.Elc.Solar.Solar</t>
  </si>
  <si>
    <t>Eff.ratio.HR.Res.HH.Thermal.SH.ConvElc.CO</t>
  </si>
  <si>
    <t>Eff.ratio.HR.Res.HH.Thermal.SH.ConvElc.CO.LPG.LPG</t>
  </si>
  <si>
    <t>Eff.ratio.HR.Res.HH.Thermal.SH.ConvElc.CO.Elc.Elec</t>
  </si>
  <si>
    <t>HR - CO2 emissions (detailed structure)</t>
  </si>
  <si>
    <t>EMI.ktCO2.HR.Res.HH.Thermal.SH.Solids</t>
  </si>
  <si>
    <t>EMI.ktCO2.HR.Res.HH.Thermal.SH.Solids.SH</t>
  </si>
  <si>
    <t>EMI.ktCO2.HR.Res.HH.Thermal.SH.Solids.SH.Solids</t>
  </si>
  <si>
    <t>EMI.ktCO2.HR.Res.HH.Thermal.SH.Solids.SH.Elec</t>
  </si>
  <si>
    <t>EMI.ktCO2.HR.Res.HH.Thermal.SH.Solids.SC</t>
  </si>
  <si>
    <t>EMI.ktCO2.HR.Res.HH.Thermal.SH.Solids.SC.AC.Elec</t>
  </si>
  <si>
    <t>EMI.ktCO2.HR.Res.HH.Thermal.SH.Solids.WH</t>
  </si>
  <si>
    <t>EMI.ktCO2.HR.Res.HH.Thermal.SH.Solids.WH.Solids.NoSolar.Solids</t>
  </si>
  <si>
    <t>EMI.ktCO2.HR.Res.HH.Thermal.SH.Solids.WH.LPG.NoSolar.LPG</t>
  </si>
  <si>
    <t>EMI.ktCO2.HR.Res.HH.Thermal.SH.Solids.WH.LPG.Solar</t>
  </si>
  <si>
    <t>EMI.ktCO2.HR.Res.HH.Thermal.SH.Solids.WH.LPG.Solar.LPG</t>
  </si>
  <si>
    <t>EMI.ktCO2.HR.Res.HH.Thermal.SH.Solids.WH.LPG.Solar.Solar</t>
  </si>
  <si>
    <t>EMI.ktCO2.HR.Res.HH.Thermal.SH.Solids.WH.Elc.NoSolar.Elec</t>
  </si>
  <si>
    <t>EMI.ktCO2.HR.Res.HH.Thermal.SH.Solids.WH.Elc.Solar</t>
  </si>
  <si>
    <t>EMI.ktCO2.HR.Res.HH.Thermal.SH.Solids.WH.Elc.Solar.Elec</t>
  </si>
  <si>
    <t>EMI.ktCO2.HR.Res.HH.Thermal.SH.Solids.WH.Elc.Solar.Solar</t>
  </si>
  <si>
    <t>EMI.ktCO2.HR.Res.HH.Thermal.SH.Solids.CO</t>
  </si>
  <si>
    <t>EMI.ktCO2.HR.Res.HH.Thermal.SH.Solids.CO.Solids.Solids</t>
  </si>
  <si>
    <t>EMI.ktCO2.HR.Res.HH.Thermal.SH.Solids.CO.LPG.LPG</t>
  </si>
  <si>
    <t>EMI.ktCO2.HR.Res.HH.Thermal.SH.Solids.CO.Elc.Elec</t>
  </si>
  <si>
    <t>EMI.ktCO2.HR.Res.HH.Thermal.SH.LPG</t>
  </si>
  <si>
    <t>EMI.ktCO2.HR.Res.HH.Thermal.SH.LPG.SH</t>
  </si>
  <si>
    <t>EMI.ktCO2.HR.Res.HH.Thermal.SH.LPG.SH.LPG</t>
  </si>
  <si>
    <t>EMI.ktCO2.HR.Res.HH.Thermal.SH.LPG.SH.Elec</t>
  </si>
  <si>
    <t>EMI.ktCO2.HR.Res.HH.Thermal.SH.LPG.SC</t>
  </si>
  <si>
    <t>EMI.ktCO2.HR.Res.HH.Thermal.SH.LPG.SC.AC.Elec</t>
  </si>
  <si>
    <t>EMI.ktCO2.HR.Res.HH.Thermal.SH.LPG.WH</t>
  </si>
  <si>
    <t>EMI.ktCO2.HR.Res.HH.Thermal.SH.LPG.WH.LPG.NoSolar.LPG</t>
  </si>
  <si>
    <t>EMI.ktCO2.HR.Res.HH.Thermal.SH.LPG.WH.LPG.Solar</t>
  </si>
  <si>
    <t>EMI.ktCO2.HR.Res.HH.Thermal.SH.LPG.WH.LPG.Solar.LPG</t>
  </si>
  <si>
    <t>EMI.ktCO2.HR.Res.HH.Thermal.SH.LPG.WH.LPG.Solar.Solar</t>
  </si>
  <si>
    <t>EMI.ktCO2.HR.Res.HH.Thermal.SH.LPG.WH.Elc.NoSolar.Elec</t>
  </si>
  <si>
    <t>EMI.ktCO2.HR.Res.HH.Thermal.SH.LPG.WH.Elc.Solar</t>
  </si>
  <si>
    <t>EMI.ktCO2.HR.Res.HH.Thermal.SH.LPG.WH.Elc.Solar.Elec</t>
  </si>
  <si>
    <t>EMI.ktCO2.HR.Res.HH.Thermal.SH.LPG.WH.Elc.Solar.Solar</t>
  </si>
  <si>
    <t>EMI.ktCO2.HR.Res.HH.Thermal.SH.LPG.CO</t>
  </si>
  <si>
    <t>EMI.ktCO2.HR.Res.HH.Thermal.SH.LPG.CO.LPG.LPG</t>
  </si>
  <si>
    <t>EMI.ktCO2.HR.Res.HH.Thermal.SH.LPG.CO.Elc.Elec</t>
  </si>
  <si>
    <t>EMI.ktCO2.HR.Res.HH.Thermal.SH.Oil</t>
  </si>
  <si>
    <t>EMI.ktCO2.HR.Res.HH.Thermal.SH.Oil.SH</t>
  </si>
  <si>
    <t>EMI.ktCO2.HR.Res.HH.Thermal.SH.Oil.SH.Oil</t>
  </si>
  <si>
    <t>EMI.ktCO2.HR.Res.HH.Thermal.SH.Oil.SH.Elec</t>
  </si>
  <si>
    <t>EMI.ktCO2.HR.Res.HH.Thermal.SH.Oil.SC</t>
  </si>
  <si>
    <t>EMI.ktCO2.HR.Res.HH.Thermal.SH.Oil.SC.AC.Elec</t>
  </si>
  <si>
    <t>EMI.ktCO2.HR.Res.HH.Thermal.SH.Oil.WH</t>
  </si>
  <si>
    <t>EMI.ktCO2.HR.Res.HH.Thermal.SH.Oil.WH.Oil.NoSolar.Oil</t>
  </si>
  <si>
    <t>EMI.ktCO2.HR.Res.HH.Thermal.SH.Oil.WH.Oil.Solar</t>
  </si>
  <si>
    <t>EMI.ktCO2.HR.Res.HH.Thermal.SH.Oil.WH.Oil.Solar.Oil</t>
  </si>
  <si>
    <t>EMI.ktCO2.HR.Res.HH.Thermal.SH.Oil.WH.Oil.Solar.Solar</t>
  </si>
  <si>
    <t>EMI.ktCO2.HR.Res.HH.Thermal.SH.Oil.WH.Elc.NoSolar.Elec</t>
  </si>
  <si>
    <t>EMI.ktCO2.HR.Res.HH.Thermal.SH.Oil.WH.Elc.Solar</t>
  </si>
  <si>
    <t>EMI.ktCO2.HR.Res.HH.Thermal.SH.Oil.WH.Elc.Solar.Elec</t>
  </si>
  <si>
    <t>EMI.ktCO2.HR.Res.HH.Thermal.SH.Oil.WH.Elc.Solar.Solar</t>
  </si>
  <si>
    <t>EMI.ktCO2.HR.Res.HH.Thermal.SH.Oil.CO</t>
  </si>
  <si>
    <t>EMI.ktCO2.HR.Res.HH.Thermal.SH.Oil.CO.LPG.LPG</t>
  </si>
  <si>
    <t>EMI.ktCO2.HR.Res.HH.Thermal.SH.Oil.CO.Elc.Elec</t>
  </si>
  <si>
    <t>EMI.ktCO2.HR.Res.HH.Thermal.SH.Gas</t>
  </si>
  <si>
    <t>EMI.ktCO2.HR.Res.HH.Thermal.SH.Gas.SH</t>
  </si>
  <si>
    <t>EMI.ktCO2.HR.Res.HH.Thermal.SH.Gas.SH.Gas</t>
  </si>
  <si>
    <t>EMI.ktCO2.HR.Res.HH.Thermal.SH.Gas.SH.Elec</t>
  </si>
  <si>
    <t>EMI.ktCO2.HR.Res.HH.Thermal.SH.Gas.SC</t>
  </si>
  <si>
    <t>EMI.ktCO2.HR.Res.HH.Thermal.SH.Gas.SC.AC.Elec</t>
  </si>
  <si>
    <t>EMI.ktCO2.HR.Res.HH.Thermal.SH.Gas.WH</t>
  </si>
  <si>
    <t>EMI.ktCO2.HR.Res.HH.Thermal.SH.Gas.WH.Gas.NoSolar.Gas</t>
  </si>
  <si>
    <t>EMI.ktCO2.HR.Res.HH.Thermal.SH.Gas.WH.Gas.Solar</t>
  </si>
  <si>
    <t>EMI.ktCO2.HR.Res.HH.Thermal.SH.Gas.WH.Gas.Solar.Gas</t>
  </si>
  <si>
    <t>EMI.ktCO2.HR.Res.HH.Thermal.SH.Gas.WH.Gas.Solar.Solar</t>
  </si>
  <si>
    <t>EMI.ktCO2.HR.Res.HH.Thermal.SH.Gas.WH.Elc.NoSolar.Elec</t>
  </si>
  <si>
    <t>EMI.ktCO2.HR.Res.HH.Thermal.SH.Gas.WH.Elc.Solar</t>
  </si>
  <si>
    <t>EMI.ktCO2.HR.Res.HH.Thermal.SH.Gas.WH.Elc.Solar.Elec</t>
  </si>
  <si>
    <t>EMI.ktCO2.HR.Res.HH.Thermal.SH.Gas.WH.Elc.Solar.Solar</t>
  </si>
  <si>
    <t>EMI.ktCO2.HR.Res.HH.Thermal.SH.Gas.CO</t>
  </si>
  <si>
    <t>EMI.ktCO2.HR.Res.HH.Thermal.SH.Gas.CO.Gas.Gas</t>
  </si>
  <si>
    <t>EMI.ktCO2.HR.Res.HH.Thermal.SH.Gas.CO.Elc.Elec</t>
  </si>
  <si>
    <t>EMI.ktCO2.HR.Res.HH.Thermal.SH.Biomass</t>
  </si>
  <si>
    <t>EMI.ktCO2.HR.Res.HH.Thermal.SH.Biomass.SH</t>
  </si>
  <si>
    <t>EMI.ktCO2.HR.Res.HH.Thermal.SH.Biomass.SH.Biomass</t>
  </si>
  <si>
    <t>EMI.ktCO2.HR.Res.HH.Thermal.SH.Biomass.SH.Elec</t>
  </si>
  <si>
    <t>EMI.ktCO2.HR.Res.HH.Thermal.SH.Biomass.SC</t>
  </si>
  <si>
    <t>EMI.ktCO2.HR.Res.HH.Thermal.SH.Biomass.SC.AC.Elec</t>
  </si>
  <si>
    <t>EMI.ktCO2.HR.Res.HH.Thermal.SH.Biomass.WH</t>
  </si>
  <si>
    <t>EMI.ktCO2.HR.Res.HH.Thermal.SH.Biomass.WH.Biomass.NoSolar.Biomass</t>
  </si>
  <si>
    <t>EMI.ktCO2.HR.Res.HH.Thermal.SH.Biomass.WH.Biomass.Solar</t>
  </si>
  <si>
    <t>EMI.ktCO2.HR.Res.HH.Thermal.SH.Biomass.WH.Biomass.Solar.Biomass</t>
  </si>
  <si>
    <t>EMI.ktCO2.HR.Res.HH.Thermal.SH.Biomass.WH.Biomass.Solar.Solar</t>
  </si>
  <si>
    <t>EMI.ktCO2.HR.Res.HH.Thermal.SH.Biomass.WH.LPG.NoSolar.LPG</t>
  </si>
  <si>
    <t>EMI.ktCO2.HR.Res.HH.Thermal.SH.Biomass.WH.LPG.Solar</t>
  </si>
  <si>
    <t>EMI.ktCO2.HR.Res.HH.Thermal.SH.Biomass.WH.LPG.Solar.LPG</t>
  </si>
  <si>
    <t>EMI.ktCO2.HR.Res.HH.Thermal.SH.Biomass.WH.LPG.Solar.Solar</t>
  </si>
  <si>
    <t>EMI.ktCO2.HR.Res.HH.Thermal.SH.Biomass.WH.Elc.NoSolar.Elec</t>
  </si>
  <si>
    <t>EMI.ktCO2.HR.Res.HH.Thermal.SH.Biomass.WH.Elc.Solar</t>
  </si>
  <si>
    <t>EMI.ktCO2.HR.Res.HH.Thermal.SH.Biomass.WH.Elc.Solar.Elec</t>
  </si>
  <si>
    <t>EMI.ktCO2.HR.Res.HH.Thermal.SH.Biomass.WH.Elc.Solar.Solar</t>
  </si>
  <si>
    <t>EMI.ktCO2.HR.Res.HH.Thermal.SH.Biomass.CO</t>
  </si>
  <si>
    <t>EMI.ktCO2.HR.Res.HH.Thermal.SH.Biomass.CO.Biomass.Biomass</t>
  </si>
  <si>
    <t>EMI.ktCO2.HR.Res.HH.Thermal.SH.Biomass.CO.LPG.LPG</t>
  </si>
  <si>
    <t>EMI.ktCO2.HR.Res.HH.Thermal.SH.Biomass.CO.Elc.Elec</t>
  </si>
  <si>
    <t>EMI.ktCO2.HR.Res.HH.Thermal.SH.Geo</t>
  </si>
  <si>
    <t>EMI.ktCO2.HR.Res.HH.Thermal.SH.Geo.SH</t>
  </si>
  <si>
    <t>EMI.ktCO2.HR.Res.HH.Thermal.SH.Geo.SH.Geo</t>
  </si>
  <si>
    <t>EMI.ktCO2.HR.Res.HH.Thermal.SH.Geo.SH.Elec</t>
  </si>
  <si>
    <t>EMI.ktCO2.HR.Res.HH.Thermal.SH.Geo.SC</t>
  </si>
  <si>
    <t>EMI.ktCO2.HR.Res.HH.Thermal.SH.Geo.SC.AC.Elec</t>
  </si>
  <si>
    <t>EMI.ktCO2.HR.Res.HH.Thermal.SH.Geo.WH</t>
  </si>
  <si>
    <t>EMI.ktCO2.HR.Res.HH.Thermal.SH.Geo.WH.Geo.NoSolar.Geo</t>
  </si>
  <si>
    <t>EMI.ktCO2.HR.Res.HH.Thermal.SH.Geo.WH.Geo.Solar</t>
  </si>
  <si>
    <t>EMI.ktCO2.HR.Res.HH.Thermal.SH.Geo.WH.Geo.Solar.Geo</t>
  </si>
  <si>
    <t>EMI.ktCO2.HR.Res.HH.Thermal.SH.Geo.WH.Geo.Solar.Solar</t>
  </si>
  <si>
    <t>EMI.ktCO2.HR.Res.HH.Thermal.SH.Geo.WH.Elc.NoSolar.Elec</t>
  </si>
  <si>
    <t>EMI.ktCO2.HR.Res.HH.Thermal.SH.Geo.WH.Elc.Solar</t>
  </si>
  <si>
    <t>EMI.ktCO2.HR.Res.HH.Thermal.SH.Geo.WH.Elc.Solar.Elec</t>
  </si>
  <si>
    <t>EMI.ktCO2.HR.Res.HH.Thermal.SH.Geo.WH.Elc.Solar.Solar</t>
  </si>
  <si>
    <t>EMI.ktCO2.HR.Res.HH.Thermal.SH.Geo.CO</t>
  </si>
  <si>
    <t>EMI.ktCO2.HR.Res.HH.Thermal.SH.Geo.CO.LPG.LPG</t>
  </si>
  <si>
    <t>EMI.ktCO2.HR.Res.HH.Thermal.SH.Geo.CO.Elc.Elec</t>
  </si>
  <si>
    <t>EMI.ktCO2.HR.Res.HH.Thermal.SH.DistrHeat</t>
  </si>
  <si>
    <t>EMI.ktCO2.HR.Res.HH.Thermal.SH.DistrHeat.SH</t>
  </si>
  <si>
    <t>EMI.ktCO2.HR.Res.HH.Thermal.SH.DistrHeat.SH.Steam_Distr</t>
  </si>
  <si>
    <t>EMI.ktCO2.HR.Res.HH.Thermal.SH.DistrHeat.SH.Elec</t>
  </si>
  <si>
    <t>EMI.ktCO2.HR.Res.HH.Thermal.SH.DistrHeat.SC</t>
  </si>
  <si>
    <t>EMI.ktCO2.HR.Res.HH.Thermal.SH.DistrHeat.SC.AC.Elec</t>
  </si>
  <si>
    <t>EMI.ktCO2.HR.Res.HH.Thermal.SH.DistrHeat.WH</t>
  </si>
  <si>
    <t>EMI.ktCO2.HR.Res.HH.Thermal.SH.DistrHeat.WH.DistrHeat.NoSolar.Steam_Distr</t>
  </si>
  <si>
    <t>EMI.ktCO2.HR.Res.HH.Thermal.SH.DistrHeat.WH.DistrHeat.Solar</t>
  </si>
  <si>
    <t>EMI.ktCO2.HR.Res.HH.Thermal.SH.DistrHeat.WH.DistrHeat.Solar.Steam_Distr</t>
  </si>
  <si>
    <t>EMI.ktCO2.HR.Res.HH.Thermal.SH.DistrHeat.WH.DistrHeat.Solar.Solar</t>
  </si>
  <si>
    <t>EMI.ktCO2.HR.Res.HH.Thermal.SH.DistrHeat.WH.Elc.NoSolar.Elec</t>
  </si>
  <si>
    <t>EMI.ktCO2.HR.Res.HH.Thermal.SH.DistrHeat.WH.Elc.Solar</t>
  </si>
  <si>
    <t>EMI.ktCO2.HR.Res.HH.Thermal.SH.DistrHeat.WH.Elc.Solar.Elec</t>
  </si>
  <si>
    <t>EMI.ktCO2.HR.Res.HH.Thermal.SH.DistrHeat.WH.Elc.Solar.Solar</t>
  </si>
  <si>
    <t>EMI.ktCO2.HR.Res.HH.Thermal.SH.DistrHeat.CO</t>
  </si>
  <si>
    <t>EMI.ktCO2.HR.Res.HH.Thermal.SH.DistrHeat.CO.LPG.LPG</t>
  </si>
  <si>
    <t>EMI.ktCO2.HR.Res.HH.Thermal.SH.DistrHeat.CO.Elc.Elec</t>
  </si>
  <si>
    <t>EMI.ktCO2.HR.Res.HH.Thermal.SH.AdvElc</t>
  </si>
  <si>
    <t>EMI.ktCO2.HR.Res.HH.Thermal.SH.AdvElc.SH</t>
  </si>
  <si>
    <t>EMI.ktCO2.HR.Res.HH.Thermal.SH.AdvElc.SH.Elec</t>
  </si>
  <si>
    <t>EMI.ktCO2.HR.Res.HH.Thermal.SH.AdvElc.SC</t>
  </si>
  <si>
    <t>EMI.ktCO2.HR.Res.HH.Thermal.SH.AdvElc.SC.AC.Elec</t>
  </si>
  <si>
    <t>EMI.ktCO2.HR.Res.HH.Thermal.SH.AdvElc.WH</t>
  </si>
  <si>
    <t>EMI.ktCO2.HR.Res.HH.Thermal.SH.AdvElc.WH.LPG.NoSolar.LPG</t>
  </si>
  <si>
    <t>EMI.ktCO2.HR.Res.HH.Thermal.SH.AdvElc.WH.LPG.Solar</t>
  </si>
  <si>
    <t>EMI.ktCO2.HR.Res.HH.Thermal.SH.AdvElc.WH.LPG.Solar.LPG</t>
  </si>
  <si>
    <t>EMI.ktCO2.HR.Res.HH.Thermal.SH.AdvElc.WH.LPG.Solar.Solar</t>
  </si>
  <si>
    <t>EMI.ktCO2.HR.Res.HH.Thermal.SH.AdvElc.WH.Elc.NoSolar.Elec</t>
  </si>
  <si>
    <t>EMI.ktCO2.HR.Res.HH.Thermal.SH.AdvElc.WH.Elc.Solar</t>
  </si>
  <si>
    <t>EMI.ktCO2.HR.Res.HH.Thermal.SH.AdvElc.WH.Elc.Solar.Elec</t>
  </si>
  <si>
    <t>EMI.ktCO2.HR.Res.HH.Thermal.SH.AdvElc.WH.Elc.Solar.Solar</t>
  </si>
  <si>
    <t>EMI.ktCO2.HR.Res.HH.Thermal.SH.AdvElc.CO</t>
  </si>
  <si>
    <t>EMI.ktCO2.HR.Res.HH.Thermal.SH.AdvElc.CO.LPG.LPG</t>
  </si>
  <si>
    <t>EMI.ktCO2.HR.Res.HH.Thermal.SH.AdvElc.CO.Elc.Elec</t>
  </si>
  <si>
    <t>EMI.ktCO2.HR.Res.HH.Thermal.SH.ConvElc</t>
  </si>
  <si>
    <t>EMI.ktCO2.HR.Res.HH.Thermal.SH.ConvElc.SH</t>
  </si>
  <si>
    <t>EMI.ktCO2.HR.Res.HH.Thermal.SH.ConvElc.SH.Elec</t>
  </si>
  <si>
    <t>EMI.ktCO2.HR.Res.HH.Thermal.SH.ConvElc.SC</t>
  </si>
  <si>
    <t>EMI.ktCO2.HR.Res.HH.Thermal.SH.ConvElc.SC.AC.Elec</t>
  </si>
  <si>
    <t>EMI.ktCO2.HR.Res.HH.Thermal.SH.ConvElc.WH</t>
  </si>
  <si>
    <t>EMI.ktCO2.HR.Res.HH.Thermal.SH.ConvElc.WH.LPG.NoSolar.LPG</t>
  </si>
  <si>
    <t>EMI.ktCO2.HR.Res.HH.Thermal.SH.ConvElc.WH.LPG.Solar</t>
  </si>
  <si>
    <t>EMI.ktCO2.HR.Res.HH.Thermal.SH.ConvElc.WH.LPG.Solar.LPG</t>
  </si>
  <si>
    <t>EMI.ktCO2.HR.Res.HH.Thermal.SH.ConvElc.WH.LPG.Solar.Solar</t>
  </si>
  <si>
    <t>EMI.ktCO2.HR.Res.HH.Thermal.SH.ConvElc.WH.Elc.NoSolar.Elec</t>
  </si>
  <si>
    <t>EMI.ktCO2.HR.Res.HH.Thermal.SH.ConvElc.WH.Elc.Solar</t>
  </si>
  <si>
    <t>EMI.ktCO2.HR.Res.HH.Thermal.SH.ConvElc.WH.Elc.Solar.Elec</t>
  </si>
  <si>
    <t>EMI.ktCO2.HR.Res.HH.Thermal.SH.ConvElc.WH.Elc.Solar.Solar</t>
  </si>
  <si>
    <t>EMI.ktCO2.HR.Res.HH.Thermal.SH.ConvElc.CO</t>
  </si>
  <si>
    <t>EMI.ktCO2.HR.Res.HH.Thermal.SH.ConvElc.CO.LPG.LPG</t>
  </si>
  <si>
    <t>EMI.ktCO2.HR.Res.HH.Thermal.SH.ConvElc.CO.Elc.Elec</t>
  </si>
  <si>
    <t>HR - Final energy consumption per household (detailed structure)</t>
  </si>
  <si>
    <t>FEC_per_household.kWh.HR.Res.HH.Thermal.SH.Solids</t>
  </si>
  <si>
    <t>FEC_per_household.kWh.HR.Res.HH.Thermal.SH.Solids.SH</t>
  </si>
  <si>
    <t>FEC_per_household.kWh.HR.Res.HH.Thermal.SH.Solids.SH.Solids</t>
  </si>
  <si>
    <t>FEC_per_household.kWh.HR.Res.HH.Thermal.SH.Solids.SH.Elec</t>
  </si>
  <si>
    <t>FEC_per_household.kWh.HR.Res.HH.Thermal.SH.Solids.SC</t>
  </si>
  <si>
    <t>FEC_per_household.kWh.HR.Res.HH.Thermal.SH.Solids.SC.AC.Elec</t>
  </si>
  <si>
    <t>FEC_per_household.kWh.HR.Res.HH.Thermal.SH.Solids.WH</t>
  </si>
  <si>
    <t>FEC_per_household.kWh.HR.Res.HH.Thermal.SH.Solids.WH.Solids.NoSolar.Solids</t>
  </si>
  <si>
    <t>FEC_per_household.kWh.HR.Res.HH.Thermal.SH.Solids.WH.LPG.NoSolar.LPG</t>
  </si>
  <si>
    <t>FEC_per_household.kWh.HR.Res.HH.Thermal.SH.Solids.WH.LPG.Solar</t>
  </si>
  <si>
    <t>FEC_per_household.kWh.HR.Res.HH.Thermal.SH.Solids.WH.LPG.Solar.LPG</t>
  </si>
  <si>
    <t>FEC_per_household.kWh.HR.Res.HH.Thermal.SH.Solids.WH.LPG.Solar.Solar</t>
  </si>
  <si>
    <t>FEC_per_household.kWh.HR.Res.HH.Thermal.SH.Solids.WH.Elc.NoSolar.Elec</t>
  </si>
  <si>
    <t>FEC_per_household.kWh.HR.Res.HH.Thermal.SH.Solids.WH.Elc.Solar</t>
  </si>
  <si>
    <t>FEC_per_household.kWh.HR.Res.HH.Thermal.SH.Solids.WH.Elc.Solar.Elec</t>
  </si>
  <si>
    <t>FEC_per_household.kWh.HR.Res.HH.Thermal.SH.Solids.WH.Elc.Solar.Solar</t>
  </si>
  <si>
    <t>FEC_per_household.kWh.HR.Res.HH.Thermal.SH.Solids.CO</t>
  </si>
  <si>
    <t>FEC_per_household.kWh.HR.Res.HH.Thermal.SH.Solids.CO.Solids.Solids</t>
  </si>
  <si>
    <t>FEC_per_household.kWh.HR.Res.HH.Thermal.SH.Solids.CO.LPG.LPG</t>
  </si>
  <si>
    <t>FEC_per_household.kWh.HR.Res.HH.Thermal.SH.Solids.CO.Elc.Elec</t>
  </si>
  <si>
    <t>FEC_per_household.kWh.HR.Res.HH.Thermal.SH.LPG</t>
  </si>
  <si>
    <t>FEC_per_household.kWh.HR.Res.HH.Thermal.SH.LPG.SH</t>
  </si>
  <si>
    <t>FEC_per_household.kWh.HR.Res.HH.Thermal.SH.LPG.SH.LPG</t>
  </si>
  <si>
    <t>FEC_per_household.kWh.HR.Res.HH.Thermal.SH.LPG.SH.Elec</t>
  </si>
  <si>
    <t>FEC_per_household.kWh.HR.Res.HH.Thermal.SH.LPG.SC</t>
  </si>
  <si>
    <t>FEC_per_household.kWh.HR.Res.HH.Thermal.SH.LPG.SC.AC.Elec</t>
  </si>
  <si>
    <t>FEC_per_household.kWh.HR.Res.HH.Thermal.SH.LPG.WH</t>
  </si>
  <si>
    <t>FEC_per_household.kWh.HR.Res.HH.Thermal.SH.LPG.WH.LPG.NoSolar.LPG</t>
  </si>
  <si>
    <t>FEC_per_household.kWh.HR.Res.HH.Thermal.SH.LPG.WH.LPG.Solar</t>
  </si>
  <si>
    <t>FEC_per_household.kWh.HR.Res.HH.Thermal.SH.LPG.WH.LPG.Solar.LPG</t>
  </si>
  <si>
    <t>FEC_per_household.kWh.HR.Res.HH.Thermal.SH.LPG.WH.LPG.Solar.Solar</t>
  </si>
  <si>
    <t>FEC_per_household.kWh.HR.Res.HH.Thermal.SH.LPG.WH.Elc.NoSolar.Elec</t>
  </si>
  <si>
    <t>FEC_per_household.kWh.HR.Res.HH.Thermal.SH.LPG.WH.Elc.Solar</t>
  </si>
  <si>
    <t>FEC_per_household.kWh.HR.Res.HH.Thermal.SH.LPG.WH.Elc.Solar.Elec</t>
  </si>
  <si>
    <t>FEC_per_household.kWh.HR.Res.HH.Thermal.SH.LPG.WH.Elc.Solar.Solar</t>
  </si>
  <si>
    <t>FEC_per_household.kWh.HR.Res.HH.Thermal.SH.LPG.CO</t>
  </si>
  <si>
    <t>FEC_per_household.kWh.HR.Res.HH.Thermal.SH.LPG.CO.LPG.LPG</t>
  </si>
  <si>
    <t>FEC_per_household.kWh.HR.Res.HH.Thermal.SH.LPG.CO.Elc.Elec</t>
  </si>
  <si>
    <t>FEC_per_household.kWh.HR.Res.HH.Thermal.SH.Oil</t>
  </si>
  <si>
    <t>FEC_per_household.kWh.HR.Res.HH.Thermal.SH.Oil.SH</t>
  </si>
  <si>
    <t>FEC_per_household.kWh.HR.Res.HH.Thermal.SH.Oil.SH.Oil</t>
  </si>
  <si>
    <t>FEC_per_household.kWh.HR.Res.HH.Thermal.SH.Oil.SH.Elec</t>
  </si>
  <si>
    <t>FEC_per_household.kWh.HR.Res.HH.Thermal.SH.Oil.SC</t>
  </si>
  <si>
    <t>FEC_per_household.kWh.HR.Res.HH.Thermal.SH.Oil.SC.AC.Elec</t>
  </si>
  <si>
    <t>FEC_per_household.kWh.HR.Res.HH.Thermal.SH.Oil.WH</t>
  </si>
  <si>
    <t>FEC_per_household.kWh.HR.Res.HH.Thermal.SH.Oil.WH.Oil.NoSolar.Oil</t>
  </si>
  <si>
    <t>FEC_per_household.kWh.HR.Res.HH.Thermal.SH.Oil.WH.Oil.Solar</t>
  </si>
  <si>
    <t>FEC_per_household.kWh.HR.Res.HH.Thermal.SH.Oil.WH.Oil.Solar.Oil</t>
  </si>
  <si>
    <t>FEC_per_household.kWh.HR.Res.HH.Thermal.SH.Oil.WH.Oil.Solar.Solar</t>
  </si>
  <si>
    <t>FEC_per_household.kWh.HR.Res.HH.Thermal.SH.Oil.WH.Elc.NoSolar.Elec</t>
  </si>
  <si>
    <t>FEC_per_household.kWh.HR.Res.HH.Thermal.SH.Oil.WH.Elc.Solar</t>
  </si>
  <si>
    <t>FEC_per_household.kWh.HR.Res.HH.Thermal.SH.Oil.WH.Elc.Solar.Elec</t>
  </si>
  <si>
    <t>FEC_per_household.kWh.HR.Res.HH.Thermal.SH.Oil.WH.Elc.Solar.Solar</t>
  </si>
  <si>
    <t>FEC_per_household.kWh.HR.Res.HH.Thermal.SH.Oil.CO</t>
  </si>
  <si>
    <t>FEC_per_household.kWh.HR.Res.HH.Thermal.SH.Oil.CO.LPG.LPG</t>
  </si>
  <si>
    <t>FEC_per_household.kWh.HR.Res.HH.Thermal.SH.Oil.CO.Elc.Elec</t>
  </si>
  <si>
    <t>FEC_per_household.kWh.HR.Res.HH.Thermal.SH.Gas</t>
  </si>
  <si>
    <t>FEC_per_household.kWh.HR.Res.HH.Thermal.SH.Gas.SH</t>
  </si>
  <si>
    <t>FEC_per_household.kWh.HR.Res.HH.Thermal.SH.Gas.SH.Gas</t>
  </si>
  <si>
    <t>FEC_per_household.kWh.HR.Res.HH.Thermal.SH.Gas.SH.Elec</t>
  </si>
  <si>
    <t>FEC_per_household.kWh.HR.Res.HH.Thermal.SH.Gas.SC</t>
  </si>
  <si>
    <t>FEC_per_household.kWh.HR.Res.HH.Thermal.SH.Gas.SC.AC.Elec</t>
  </si>
  <si>
    <t>FEC_per_household.kWh.HR.Res.HH.Thermal.SH.Gas.WH</t>
  </si>
  <si>
    <t>FEC_per_household.kWh.HR.Res.HH.Thermal.SH.Gas.WH.Gas.NoSolar.Gas</t>
  </si>
  <si>
    <t>FEC_per_household.kWh.HR.Res.HH.Thermal.SH.Gas.WH.Gas.Solar</t>
  </si>
  <si>
    <t>FEC_per_household.kWh.HR.Res.HH.Thermal.SH.Gas.WH.Gas.Solar.Gas</t>
  </si>
  <si>
    <t>FEC_per_household.kWh.HR.Res.HH.Thermal.SH.Gas.WH.Gas.Solar.Solar</t>
  </si>
  <si>
    <t>FEC_per_household.kWh.HR.Res.HH.Thermal.SH.Gas.WH.Elc.NoSolar.Elec</t>
  </si>
  <si>
    <t>FEC_per_household.kWh.HR.Res.HH.Thermal.SH.Gas.WH.Elc.Solar</t>
  </si>
  <si>
    <t>FEC_per_household.kWh.HR.Res.HH.Thermal.SH.Gas.WH.Elc.Solar.Elec</t>
  </si>
  <si>
    <t>FEC_per_household.kWh.HR.Res.HH.Thermal.SH.Gas.WH.Elc.Solar.Solar</t>
  </si>
  <si>
    <t>FEC_per_household.kWh.HR.Res.HH.Thermal.SH.Gas.CO</t>
  </si>
  <si>
    <t>FEC_per_household.kWh.HR.Res.HH.Thermal.SH.Gas.CO.Gas.Gas</t>
  </si>
  <si>
    <t>FEC_per_household.kWh.HR.Res.HH.Thermal.SH.Gas.CO.Elc.Elec</t>
  </si>
  <si>
    <t>FEC_per_household.kWh.HR.Res.HH.Thermal.SH.Biomass</t>
  </si>
  <si>
    <t>FEC_per_household.kWh.HR.Res.HH.Thermal.SH.Biomass.SH</t>
  </si>
  <si>
    <t>FEC_per_household.kWh.HR.Res.HH.Thermal.SH.Biomass.SH.Biomass</t>
  </si>
  <si>
    <t>FEC_per_household.kWh.HR.Res.HH.Thermal.SH.Biomass.SH.Elec</t>
  </si>
  <si>
    <t>FEC_per_household.kWh.HR.Res.HH.Thermal.SH.Biomass.SC</t>
  </si>
  <si>
    <t>FEC_per_household.kWh.HR.Res.HH.Thermal.SH.Biomass.SC.AC.Elec</t>
  </si>
  <si>
    <t>FEC_per_household.kWh.HR.Res.HH.Thermal.SH.Biomass.WH</t>
  </si>
  <si>
    <t>FEC_per_household.kWh.HR.Res.HH.Thermal.SH.Biomass.WH.Biomass.NoSolar.Biomass</t>
  </si>
  <si>
    <t>FEC_per_household.kWh.HR.Res.HH.Thermal.SH.Biomass.WH.Biomass.Solar</t>
  </si>
  <si>
    <t>FEC_per_household.kWh.HR.Res.HH.Thermal.SH.Biomass.WH.Biomass.Solar.Biomass</t>
  </si>
  <si>
    <t>FEC_per_household.kWh.HR.Res.HH.Thermal.SH.Biomass.WH.Biomass.Solar.Solar</t>
  </si>
  <si>
    <t>FEC_per_household.kWh.HR.Res.HH.Thermal.SH.Biomass.WH.LPG.NoSolar.LPG</t>
  </si>
  <si>
    <t>FEC_per_household.kWh.HR.Res.HH.Thermal.SH.Biomass.WH.LPG.Solar</t>
  </si>
  <si>
    <t>FEC_per_household.kWh.HR.Res.HH.Thermal.SH.Biomass.WH.LPG.Solar.LPG</t>
  </si>
  <si>
    <t>FEC_per_household.kWh.HR.Res.HH.Thermal.SH.Biomass.WH.LPG.Solar.Solar</t>
  </si>
  <si>
    <t>FEC_per_household.kWh.HR.Res.HH.Thermal.SH.Biomass.WH.Elc.NoSolar.Elec</t>
  </si>
  <si>
    <t>FEC_per_household.kWh.HR.Res.HH.Thermal.SH.Biomass.WH.Elc.Solar</t>
  </si>
  <si>
    <t>FEC_per_household.kWh.HR.Res.HH.Thermal.SH.Biomass.WH.Elc.Solar.Elec</t>
  </si>
  <si>
    <t>FEC_per_household.kWh.HR.Res.HH.Thermal.SH.Biomass.WH.Elc.Solar.Solar</t>
  </si>
  <si>
    <t>FEC_per_household.kWh.HR.Res.HH.Thermal.SH.Biomass.CO</t>
  </si>
  <si>
    <t>FEC_per_household.kWh.HR.Res.HH.Thermal.SH.Biomass.CO.Biomass.Biomass</t>
  </si>
  <si>
    <t>FEC_per_household.kWh.HR.Res.HH.Thermal.SH.Biomass.CO.LPG.LPG</t>
  </si>
  <si>
    <t>FEC_per_household.kWh.HR.Res.HH.Thermal.SH.Biomass.CO.Elc.Elec</t>
  </si>
  <si>
    <t>FEC_per_household.kWh.HR.Res.HH.Thermal.SH.Geo</t>
  </si>
  <si>
    <t>FEC_per_household.kWh.HR.Res.HH.Thermal.SH.Geo.SH</t>
  </si>
  <si>
    <t>FEC_per_household.kWh.HR.Res.HH.Thermal.SH.Geo.SH.Geo</t>
  </si>
  <si>
    <t>FEC_per_household.kWh.HR.Res.HH.Thermal.SH.Geo.SH.Elec</t>
  </si>
  <si>
    <t>FEC_per_household.kWh.HR.Res.HH.Thermal.SH.Geo.SC</t>
  </si>
  <si>
    <t>FEC_per_household.kWh.HR.Res.HH.Thermal.SH.Geo.SC.AC.Elec</t>
  </si>
  <si>
    <t>FEC_per_household.kWh.HR.Res.HH.Thermal.SH.Geo.WH</t>
  </si>
  <si>
    <t>FEC_per_household.kWh.HR.Res.HH.Thermal.SH.Geo.WH.Geo.NoSolar.Geo</t>
  </si>
  <si>
    <t>FEC_per_household.kWh.HR.Res.HH.Thermal.SH.Geo.WH.Geo.Solar</t>
  </si>
  <si>
    <t>FEC_per_household.kWh.HR.Res.HH.Thermal.SH.Geo.WH.Geo.Solar.Geo</t>
  </si>
  <si>
    <t>FEC_per_household.kWh.HR.Res.HH.Thermal.SH.Geo.WH.Geo.Solar.Solar</t>
  </si>
  <si>
    <t>FEC_per_household.kWh.HR.Res.HH.Thermal.SH.Geo.WH.Elc.NoSolar.Elec</t>
  </si>
  <si>
    <t>FEC_per_household.kWh.HR.Res.HH.Thermal.SH.Geo.WH.Elc.Solar</t>
  </si>
  <si>
    <t>FEC_per_household.kWh.HR.Res.HH.Thermal.SH.Geo.WH.Elc.Solar.Elec</t>
  </si>
  <si>
    <t>FEC_per_household.kWh.HR.Res.HH.Thermal.SH.Geo.WH.Elc.Solar.Solar</t>
  </si>
  <si>
    <t>FEC_per_household.kWh.HR.Res.HH.Thermal.SH.Geo.CO</t>
  </si>
  <si>
    <t>FEC_per_household.kWh.HR.Res.HH.Thermal.SH.Geo.CO.LPG.LPG</t>
  </si>
  <si>
    <t>FEC_per_household.kWh.HR.Res.HH.Thermal.SH.Geo.CO.Elc.Elec</t>
  </si>
  <si>
    <t>FEC_per_household.kWh.HR.Res.HH.Thermal.SH.DistrHeat</t>
  </si>
  <si>
    <t>FEC_per_household.kWh.HR.Res.HH.Thermal.SH.DistrHeat.SH</t>
  </si>
  <si>
    <t>FEC_per_household.kWh.HR.Res.HH.Thermal.SH.DistrHeat.SH.Steam_Distr</t>
  </si>
  <si>
    <t>FEC_per_household.kWh.HR.Res.HH.Thermal.SH.DistrHeat.SH.Elec</t>
  </si>
  <si>
    <t>FEC_per_household.kWh.HR.Res.HH.Thermal.SH.DistrHeat.SC</t>
  </si>
  <si>
    <t>FEC_per_household.kWh.HR.Res.HH.Thermal.SH.DistrHeat.SC.AC.Elec</t>
  </si>
  <si>
    <t>FEC_per_household.kWh.HR.Res.HH.Thermal.SH.DistrHeat.WH</t>
  </si>
  <si>
    <t>FEC_per_household.kWh.HR.Res.HH.Thermal.SH.DistrHeat.WH.DistrHeat.NoSolar.Steam_Distr</t>
  </si>
  <si>
    <t>FEC_per_household.kWh.HR.Res.HH.Thermal.SH.DistrHeat.WH.DistrHeat.Solar</t>
  </si>
  <si>
    <t>FEC_per_household.kWh.HR.Res.HH.Thermal.SH.DistrHeat.WH.DistrHeat.Solar.Steam_Distr</t>
  </si>
  <si>
    <t>FEC_per_household.kWh.HR.Res.HH.Thermal.SH.DistrHeat.WH.DistrHeat.Solar.Solar</t>
  </si>
  <si>
    <t>FEC_per_household.kWh.HR.Res.HH.Thermal.SH.DistrHeat.WH.Elc.NoSolar.Elec</t>
  </si>
  <si>
    <t>FEC_per_household.kWh.HR.Res.HH.Thermal.SH.DistrHeat.WH.Elc.Solar</t>
  </si>
  <si>
    <t>FEC_per_household.kWh.HR.Res.HH.Thermal.SH.DistrHeat.WH.Elc.Solar.Elec</t>
  </si>
  <si>
    <t>FEC_per_household.kWh.HR.Res.HH.Thermal.SH.DistrHeat.WH.Elc.Solar.Solar</t>
  </si>
  <si>
    <t>FEC_per_household.kWh.HR.Res.HH.Thermal.SH.DistrHeat.CO</t>
  </si>
  <si>
    <t>FEC_per_household.kWh.HR.Res.HH.Thermal.SH.DistrHeat.CO.LPG.LPG</t>
  </si>
  <si>
    <t>FEC_per_household.kWh.HR.Res.HH.Thermal.SH.DistrHeat.CO.Elc.Elec</t>
  </si>
  <si>
    <t>FEC_per_household.kWh.HR.Res.HH.Thermal.SH.AdvElc</t>
  </si>
  <si>
    <t>FEC_per_household.kWh.HR.Res.HH.Thermal.SH.AdvElc.SH</t>
  </si>
  <si>
    <t>FEC_per_household.kWh.HR.Res.HH.Thermal.SH.AdvElc.SH.Elec</t>
  </si>
  <si>
    <t>FEC_per_household.kWh.HR.Res.HH.Thermal.SH.AdvElc.SC</t>
  </si>
  <si>
    <t>FEC_per_household.kWh.HR.Res.HH.Thermal.SH.AdvElc.SC.AC.Elec</t>
  </si>
  <si>
    <t>FEC_per_household.kWh.HR.Res.HH.Thermal.SH.AdvElc.WH</t>
  </si>
  <si>
    <t>FEC_per_household.kWh.HR.Res.HH.Thermal.SH.AdvElc.WH.LPG.NoSolar.LPG</t>
  </si>
  <si>
    <t>FEC_per_household.kWh.HR.Res.HH.Thermal.SH.AdvElc.WH.LPG.Solar</t>
  </si>
  <si>
    <t>FEC_per_household.kWh.HR.Res.HH.Thermal.SH.AdvElc.WH.LPG.Solar.LPG</t>
  </si>
  <si>
    <t>FEC_per_household.kWh.HR.Res.HH.Thermal.SH.AdvElc.WH.LPG.Solar.Solar</t>
  </si>
  <si>
    <t>FEC_per_household.kWh.HR.Res.HH.Thermal.SH.AdvElc.WH.Elc.NoSolar.Elec</t>
  </si>
  <si>
    <t>FEC_per_household.kWh.HR.Res.HH.Thermal.SH.AdvElc.WH.Elc.Solar</t>
  </si>
  <si>
    <t>FEC_per_household.kWh.HR.Res.HH.Thermal.SH.AdvElc.WH.Elc.Solar.Elec</t>
  </si>
  <si>
    <t>FEC_per_household.kWh.HR.Res.HH.Thermal.SH.AdvElc.WH.Elc.Solar.Solar</t>
  </si>
  <si>
    <t>FEC_per_household.kWh.HR.Res.HH.Thermal.SH.AdvElc.CO</t>
  </si>
  <si>
    <t>FEC_per_household.kWh.HR.Res.HH.Thermal.SH.AdvElc.CO.LPG.LPG</t>
  </si>
  <si>
    <t>FEC_per_household.kWh.HR.Res.HH.Thermal.SH.AdvElc.CO.Elc.Elec</t>
  </si>
  <si>
    <t>FEC_per_household.kWh.HR.Res.HH.Thermal.SH.ConvElc</t>
  </si>
  <si>
    <t>FEC_per_household.kWh.HR.Res.HH.Thermal.SH.ConvElc.SH</t>
  </si>
  <si>
    <t>FEC_per_household.kWh.HR.Res.HH.Thermal.SH.ConvElc.SH.Elec</t>
  </si>
  <si>
    <t>FEC_per_household.kWh.HR.Res.HH.Thermal.SH.ConvElc.SC</t>
  </si>
  <si>
    <t>FEC_per_household.kWh.HR.Res.HH.Thermal.SH.ConvElc.SC.AC.Elec</t>
  </si>
  <si>
    <t>FEC_per_household.kWh.HR.Res.HH.Thermal.SH.ConvElc.WH</t>
  </si>
  <si>
    <t>FEC_per_household.kWh.HR.Res.HH.Thermal.SH.ConvElc.WH.LPG.NoSolar.LPG</t>
  </si>
  <si>
    <t>FEC_per_household.kWh.HR.Res.HH.Thermal.SH.ConvElc.WH.LPG.Solar</t>
  </si>
  <si>
    <t>FEC_per_household.kWh.HR.Res.HH.Thermal.SH.ConvElc.WH.LPG.Solar.LPG</t>
  </si>
  <si>
    <t>FEC_per_household.kWh.HR.Res.HH.Thermal.SH.ConvElc.WH.LPG.Solar.Solar</t>
  </si>
  <si>
    <t>FEC_per_household.kWh.HR.Res.HH.Thermal.SH.ConvElc.WH.Elc.NoSolar.Elec</t>
  </si>
  <si>
    <t>FEC_per_household.kWh.HR.Res.HH.Thermal.SH.ConvElc.WH.Elc.Solar</t>
  </si>
  <si>
    <t>FEC_per_household.kWh.HR.Res.HH.Thermal.SH.ConvElc.WH.Elc.Solar.Elec</t>
  </si>
  <si>
    <t>FEC_per_household.kWh.HR.Res.HH.Thermal.SH.ConvElc.WH.Elc.Solar.Solar</t>
  </si>
  <si>
    <t>FEC_per_household.kWh.HR.Res.HH.Thermal.SH.ConvElc.CO</t>
  </si>
  <si>
    <t>FEC_per_household.kWh.HR.Res.HH.Thermal.SH.ConvElc.CO.LPG.LPG</t>
  </si>
  <si>
    <t>FEC_per_household.kWh.HR.Res.HH.Thermal.SH.ConvElc.CO.Elc.Elec</t>
  </si>
  <si>
    <t>HR - Thermal energy service per household (detailed structure)</t>
  </si>
  <si>
    <t>TES_per_household.kWh.HR.Res.HH.Thermal.SH.Solids</t>
  </si>
  <si>
    <t>TES_per_household.kWh.HR.Res.HH.Thermal.SH.Solids.SH</t>
  </si>
  <si>
    <t>TES_per_household.kWh.HR.Res.HH.Thermal.SH.Solids.SH.Solids</t>
  </si>
  <si>
    <t>TES_per_household.kWh.HR.Res.HH.Thermal.SH.Solids.SH.Elec</t>
  </si>
  <si>
    <t>TES_per_household.kWh.HR.Res.HH.Thermal.SH.Solids.SC</t>
  </si>
  <si>
    <t>TES_per_household.kWh.HR.Res.HH.Thermal.SH.Solids.SC.AC.Elec</t>
  </si>
  <si>
    <t>TES_per_household.kWh.HR.Res.HH.Thermal.SH.Solids.WH</t>
  </si>
  <si>
    <t>TES_per_household.kWh.HR.Res.HH.Thermal.SH.Solids.WH.Solids.NoSolar.Solids</t>
  </si>
  <si>
    <t>TES_per_household.kWh.HR.Res.HH.Thermal.SH.Solids.WH.LPG.NoSolar.LPG</t>
  </si>
  <si>
    <t>TES_per_household.kWh.HR.Res.HH.Thermal.SH.Solids.WH.LPG.Solar</t>
  </si>
  <si>
    <t>TES_per_household.kWh.HR.Res.HH.Thermal.SH.Solids.WH.LPG.Solar.LPG</t>
  </si>
  <si>
    <t>TES_per_household.kWh.HR.Res.HH.Thermal.SH.Solids.WH.LPG.Solar.Solar</t>
  </si>
  <si>
    <t>TES_per_household.kWh.HR.Res.HH.Thermal.SH.Solids.WH.Elc.NoSolar.Elec</t>
  </si>
  <si>
    <t>TES_per_household.kWh.HR.Res.HH.Thermal.SH.Solids.WH.Elc.Solar</t>
  </si>
  <si>
    <t>TES_per_household.kWh.HR.Res.HH.Thermal.SH.Solids.WH.Elc.Solar.Elec</t>
  </si>
  <si>
    <t>TES_per_household.kWh.HR.Res.HH.Thermal.SH.Solids.WH.Elc.Solar.Solar</t>
  </si>
  <si>
    <t>TES_per_household.kWh.HR.Res.HH.Thermal.SH.Solids.CO</t>
  </si>
  <si>
    <t>TES_per_household.kWh.HR.Res.HH.Thermal.SH.Solids.CO.Solids.Solids</t>
  </si>
  <si>
    <t>TES_per_household.kWh.HR.Res.HH.Thermal.SH.Solids.CO.LPG.LPG</t>
  </si>
  <si>
    <t>TES_per_household.kWh.HR.Res.HH.Thermal.SH.Solids.CO.Elc.Elec</t>
  </si>
  <si>
    <t>TES_per_household.kWh.HR.Res.HH.Thermal.SH.LPG</t>
  </si>
  <si>
    <t>TES_per_household.kWh.HR.Res.HH.Thermal.SH.LPG.SH</t>
  </si>
  <si>
    <t>TES_per_household.kWh.HR.Res.HH.Thermal.SH.LPG.SH.LPG</t>
  </si>
  <si>
    <t>TES_per_household.kWh.HR.Res.HH.Thermal.SH.LPG.SH.Elec</t>
  </si>
  <si>
    <t>TES_per_household.kWh.HR.Res.HH.Thermal.SH.LPG.SC</t>
  </si>
  <si>
    <t>TES_per_household.kWh.HR.Res.HH.Thermal.SH.LPG.SC.AC.Elec</t>
  </si>
  <si>
    <t>TES_per_household.kWh.HR.Res.HH.Thermal.SH.LPG.WH</t>
  </si>
  <si>
    <t>TES_per_household.kWh.HR.Res.HH.Thermal.SH.LPG.WH.LPG.NoSolar.LPG</t>
  </si>
  <si>
    <t>TES_per_household.kWh.HR.Res.HH.Thermal.SH.LPG.WH.LPG.Solar</t>
  </si>
  <si>
    <t>TES_per_household.kWh.HR.Res.HH.Thermal.SH.LPG.WH.LPG.Solar.LPG</t>
  </si>
  <si>
    <t>TES_per_household.kWh.HR.Res.HH.Thermal.SH.LPG.WH.LPG.Solar.Solar</t>
  </si>
  <si>
    <t>TES_per_household.kWh.HR.Res.HH.Thermal.SH.LPG.WH.Elc.NoSolar.Elec</t>
  </si>
  <si>
    <t>TES_per_household.kWh.HR.Res.HH.Thermal.SH.LPG.WH.Elc.Solar</t>
  </si>
  <si>
    <t>TES_per_household.kWh.HR.Res.HH.Thermal.SH.LPG.WH.Elc.Solar.Elec</t>
  </si>
  <si>
    <t>TES_per_household.kWh.HR.Res.HH.Thermal.SH.LPG.WH.Elc.Solar.Solar</t>
  </si>
  <si>
    <t>TES_per_household.kWh.HR.Res.HH.Thermal.SH.LPG.CO</t>
  </si>
  <si>
    <t>TES_per_household.kWh.HR.Res.HH.Thermal.SH.LPG.CO.LPG.LPG</t>
  </si>
  <si>
    <t>TES_per_household.kWh.HR.Res.HH.Thermal.SH.LPG.CO.Elc.Elec</t>
  </si>
  <si>
    <t>TES_per_household.kWh.HR.Res.HH.Thermal.SH.Oil</t>
  </si>
  <si>
    <t>TES_per_household.kWh.HR.Res.HH.Thermal.SH.Oil.SH</t>
  </si>
  <si>
    <t>TES_per_household.kWh.HR.Res.HH.Thermal.SH.Oil.SH.Oil</t>
  </si>
  <si>
    <t>TES_per_household.kWh.HR.Res.HH.Thermal.SH.Oil.SH.Elec</t>
  </si>
  <si>
    <t>TES_per_household.kWh.HR.Res.HH.Thermal.SH.Oil.SC</t>
  </si>
  <si>
    <t>TES_per_household.kWh.HR.Res.HH.Thermal.SH.Oil.SC.AC.Elec</t>
  </si>
  <si>
    <t>TES_per_household.kWh.HR.Res.HH.Thermal.SH.Oil.WH</t>
  </si>
  <si>
    <t>TES_per_household.kWh.HR.Res.HH.Thermal.SH.Oil.WH.Oil.NoSolar.Oil</t>
  </si>
  <si>
    <t>TES_per_household.kWh.HR.Res.HH.Thermal.SH.Oil.WH.Oil.Solar</t>
  </si>
  <si>
    <t>TES_per_household.kWh.HR.Res.HH.Thermal.SH.Oil.WH.Oil.Solar.Oil</t>
  </si>
  <si>
    <t>TES_per_household.kWh.HR.Res.HH.Thermal.SH.Oil.WH.Oil.Solar.Solar</t>
  </si>
  <si>
    <t>TES_per_household.kWh.HR.Res.HH.Thermal.SH.Oil.WH.Elc.NoSolar.Elec</t>
  </si>
  <si>
    <t>TES_per_household.kWh.HR.Res.HH.Thermal.SH.Oil.WH.Elc.Solar</t>
  </si>
  <si>
    <t>TES_per_household.kWh.HR.Res.HH.Thermal.SH.Oil.WH.Elc.Solar.Elec</t>
  </si>
  <si>
    <t>TES_per_household.kWh.HR.Res.HH.Thermal.SH.Oil.WH.Elc.Solar.Solar</t>
  </si>
  <si>
    <t>TES_per_household.kWh.HR.Res.HH.Thermal.SH.Oil.CO</t>
  </si>
  <si>
    <t>TES_per_household.kWh.HR.Res.HH.Thermal.SH.Oil.CO.LPG.LPG</t>
  </si>
  <si>
    <t>TES_per_household.kWh.HR.Res.HH.Thermal.SH.Oil.CO.Elc.Elec</t>
  </si>
  <si>
    <t>TES_per_household.kWh.HR.Res.HH.Thermal.SH.Gas</t>
  </si>
  <si>
    <t>TES_per_household.kWh.HR.Res.HH.Thermal.SH.Gas.SH</t>
  </si>
  <si>
    <t>TES_per_household.kWh.HR.Res.HH.Thermal.SH.Gas.SH.Gas</t>
  </si>
  <si>
    <t>TES_per_household.kWh.HR.Res.HH.Thermal.SH.Gas.SH.Elec</t>
  </si>
  <si>
    <t>TES_per_household.kWh.HR.Res.HH.Thermal.SH.Gas.SC</t>
  </si>
  <si>
    <t>TES_per_household.kWh.HR.Res.HH.Thermal.SH.Gas.SC.AC.Elec</t>
  </si>
  <si>
    <t>TES_per_household.kWh.HR.Res.HH.Thermal.SH.Gas.WH</t>
  </si>
  <si>
    <t>TES_per_household.kWh.HR.Res.HH.Thermal.SH.Gas.WH.Gas.NoSolar.Gas</t>
  </si>
  <si>
    <t>TES_per_household.kWh.HR.Res.HH.Thermal.SH.Gas.WH.Gas.Solar</t>
  </si>
  <si>
    <t>TES_per_household.kWh.HR.Res.HH.Thermal.SH.Gas.WH.Gas.Solar.Gas</t>
  </si>
  <si>
    <t>TES_per_household.kWh.HR.Res.HH.Thermal.SH.Gas.WH.Gas.Solar.Solar</t>
  </si>
  <si>
    <t>TES_per_household.kWh.HR.Res.HH.Thermal.SH.Gas.WH.Elc.NoSolar.Elec</t>
  </si>
  <si>
    <t>TES_per_household.kWh.HR.Res.HH.Thermal.SH.Gas.WH.Elc.Solar</t>
  </si>
  <si>
    <t>TES_per_household.kWh.HR.Res.HH.Thermal.SH.Gas.WH.Elc.Solar.Elec</t>
  </si>
  <si>
    <t>TES_per_household.kWh.HR.Res.HH.Thermal.SH.Gas.WH.Elc.Solar.Solar</t>
  </si>
  <si>
    <t>TES_per_household.kWh.HR.Res.HH.Thermal.SH.Gas.CO</t>
  </si>
  <si>
    <t>TES_per_household.kWh.HR.Res.HH.Thermal.SH.Gas.CO.Gas.Gas</t>
  </si>
  <si>
    <t>TES_per_household.kWh.HR.Res.HH.Thermal.SH.Gas.CO.Elc.Elec</t>
  </si>
  <si>
    <t>TES_per_household.kWh.HR.Res.HH.Thermal.SH.Biomass</t>
  </si>
  <si>
    <t>TES_per_household.kWh.HR.Res.HH.Thermal.SH.Biomass.SH</t>
  </si>
  <si>
    <t>TES_per_household.kWh.HR.Res.HH.Thermal.SH.Biomass.SH.Biomass</t>
  </si>
  <si>
    <t>TES_per_household.kWh.HR.Res.HH.Thermal.SH.Biomass.SH.Elec</t>
  </si>
  <si>
    <t>TES_per_household.kWh.HR.Res.HH.Thermal.SH.Biomass.SC</t>
  </si>
  <si>
    <t>TES_per_household.kWh.HR.Res.HH.Thermal.SH.Biomass.SC.AC.Elec</t>
  </si>
  <si>
    <t>TES_per_household.kWh.HR.Res.HH.Thermal.SH.Biomass.WH</t>
  </si>
  <si>
    <t>TES_per_household.kWh.HR.Res.HH.Thermal.SH.Biomass.WH.Biomass.NoSolar.Biomass</t>
  </si>
  <si>
    <t>TES_per_household.kWh.HR.Res.HH.Thermal.SH.Biomass.WH.Biomass.Solar</t>
  </si>
  <si>
    <t>TES_per_household.kWh.HR.Res.HH.Thermal.SH.Biomass.WH.Biomass.Solar.Biomass</t>
  </si>
  <si>
    <t>TES_per_household.kWh.HR.Res.HH.Thermal.SH.Biomass.WH.Biomass.Solar.Solar</t>
  </si>
  <si>
    <t>TES_per_household.kWh.HR.Res.HH.Thermal.SH.Biomass.WH.LPG.NoSolar.LPG</t>
  </si>
  <si>
    <t>TES_per_household.kWh.HR.Res.HH.Thermal.SH.Biomass.WH.LPG.Solar</t>
  </si>
  <si>
    <t>TES_per_household.kWh.HR.Res.HH.Thermal.SH.Biomass.WH.LPG.Solar.LPG</t>
  </si>
  <si>
    <t>TES_per_household.kWh.HR.Res.HH.Thermal.SH.Biomass.WH.LPG.Solar.Solar</t>
  </si>
  <si>
    <t>TES_per_household.kWh.HR.Res.HH.Thermal.SH.Biomass.WH.Elc.NoSolar.Elec</t>
  </si>
  <si>
    <t>TES_per_household.kWh.HR.Res.HH.Thermal.SH.Biomass.WH.Elc.Solar</t>
  </si>
  <si>
    <t>TES_per_household.kWh.HR.Res.HH.Thermal.SH.Biomass.WH.Elc.Solar.Elec</t>
  </si>
  <si>
    <t>TES_per_household.kWh.HR.Res.HH.Thermal.SH.Biomass.WH.Elc.Solar.Solar</t>
  </si>
  <si>
    <t>TES_per_household.kWh.HR.Res.HH.Thermal.SH.Biomass.CO</t>
  </si>
  <si>
    <t>TES_per_household.kWh.HR.Res.HH.Thermal.SH.Biomass.CO.Biomass.Biomass</t>
  </si>
  <si>
    <t>TES_per_household.kWh.HR.Res.HH.Thermal.SH.Biomass.CO.LPG.LPG</t>
  </si>
  <si>
    <t>TES_per_household.kWh.HR.Res.HH.Thermal.SH.Biomass.CO.Elc.Elec</t>
  </si>
  <si>
    <t>TES_per_household.kWh.HR.Res.HH.Thermal.SH.Geo</t>
  </si>
  <si>
    <t>TES_per_household.kWh.HR.Res.HH.Thermal.SH.Geo.SH</t>
  </si>
  <si>
    <t>TES_per_household.kWh.HR.Res.HH.Thermal.SH.Geo.SH.Geo</t>
  </si>
  <si>
    <t>TES_per_household.kWh.HR.Res.HH.Thermal.SH.Geo.SH.Elec</t>
  </si>
  <si>
    <t>TES_per_household.kWh.HR.Res.HH.Thermal.SH.Geo.SC</t>
  </si>
  <si>
    <t>TES_per_household.kWh.HR.Res.HH.Thermal.SH.Geo.SC.AC.Elec</t>
  </si>
  <si>
    <t>TES_per_household.kWh.HR.Res.HH.Thermal.SH.Geo.WH</t>
  </si>
  <si>
    <t>TES_per_household.kWh.HR.Res.HH.Thermal.SH.Geo.WH.Geo.NoSolar.Geo</t>
  </si>
  <si>
    <t>TES_per_household.kWh.HR.Res.HH.Thermal.SH.Geo.WH.Geo.Solar</t>
  </si>
  <si>
    <t>TES_per_household.kWh.HR.Res.HH.Thermal.SH.Geo.WH.Geo.Solar.Geo</t>
  </si>
  <si>
    <t>TES_per_household.kWh.HR.Res.HH.Thermal.SH.Geo.WH.Geo.Solar.Solar</t>
  </si>
  <si>
    <t>TES_per_household.kWh.HR.Res.HH.Thermal.SH.Geo.WH.Elc.NoSolar.Elec</t>
  </si>
  <si>
    <t>TES_per_household.kWh.HR.Res.HH.Thermal.SH.Geo.WH.Elc.Solar</t>
  </si>
  <si>
    <t>TES_per_household.kWh.HR.Res.HH.Thermal.SH.Geo.WH.Elc.Solar.Elec</t>
  </si>
  <si>
    <t>TES_per_household.kWh.HR.Res.HH.Thermal.SH.Geo.WH.Elc.Solar.Solar</t>
  </si>
  <si>
    <t>TES_per_household.kWh.HR.Res.HH.Thermal.SH.Geo.CO</t>
  </si>
  <si>
    <t>TES_per_household.kWh.HR.Res.HH.Thermal.SH.Geo.CO.LPG.LPG</t>
  </si>
  <si>
    <t>TES_per_household.kWh.HR.Res.HH.Thermal.SH.Geo.CO.Elc.Elec</t>
  </si>
  <si>
    <t>TES_per_household.kWh.HR.Res.HH.Thermal.SH.DistrHeat</t>
  </si>
  <si>
    <t>TES_per_household.kWh.HR.Res.HH.Thermal.SH.DistrHeat.SH</t>
  </si>
  <si>
    <t>TES_per_household.kWh.HR.Res.HH.Thermal.SH.DistrHeat.SH.Steam_Distr</t>
  </si>
  <si>
    <t>TES_per_household.kWh.HR.Res.HH.Thermal.SH.DistrHeat.SH.Elec</t>
  </si>
  <si>
    <t>TES_per_household.kWh.HR.Res.HH.Thermal.SH.DistrHeat.SC</t>
  </si>
  <si>
    <t>TES_per_household.kWh.HR.Res.HH.Thermal.SH.DistrHeat.SC.AC.Elec</t>
  </si>
  <si>
    <t>TES_per_household.kWh.HR.Res.HH.Thermal.SH.DistrHeat.WH</t>
  </si>
  <si>
    <t>TES_per_household.kWh.HR.Res.HH.Thermal.SH.DistrHeat.WH.DistrHeat.NoSolar.Steam_Distr</t>
  </si>
  <si>
    <t>TES_per_household.kWh.HR.Res.HH.Thermal.SH.DistrHeat.WH.DistrHeat.Solar</t>
  </si>
  <si>
    <t>TES_per_household.kWh.HR.Res.HH.Thermal.SH.DistrHeat.WH.DistrHeat.Solar.Steam_Distr</t>
  </si>
  <si>
    <t>TES_per_household.kWh.HR.Res.HH.Thermal.SH.DistrHeat.WH.DistrHeat.Solar.Solar</t>
  </si>
  <si>
    <t>TES_per_household.kWh.HR.Res.HH.Thermal.SH.DistrHeat.WH.Elc.NoSolar.Elec</t>
  </si>
  <si>
    <t>TES_per_household.kWh.HR.Res.HH.Thermal.SH.DistrHeat.WH.Elc.Solar</t>
  </si>
  <si>
    <t>TES_per_household.kWh.HR.Res.HH.Thermal.SH.DistrHeat.WH.Elc.Solar.Elec</t>
  </si>
  <si>
    <t>TES_per_household.kWh.HR.Res.HH.Thermal.SH.DistrHeat.WH.Elc.Solar.Solar</t>
  </si>
  <si>
    <t>TES_per_household.kWh.HR.Res.HH.Thermal.SH.DistrHeat.CO</t>
  </si>
  <si>
    <t>TES_per_household.kWh.HR.Res.HH.Thermal.SH.DistrHeat.CO.LPG.LPG</t>
  </si>
  <si>
    <t>TES_per_household.kWh.HR.Res.HH.Thermal.SH.DistrHeat.CO.Elc.Elec</t>
  </si>
  <si>
    <t>TES_per_household.kWh.HR.Res.HH.Thermal.SH.AdvElc</t>
  </si>
  <si>
    <t>TES_per_household.kWh.HR.Res.HH.Thermal.SH.AdvElc.SH</t>
  </si>
  <si>
    <t>TES_per_household.kWh.HR.Res.HH.Thermal.SH.AdvElc.SH.Elec</t>
  </si>
  <si>
    <t>TES_per_household.kWh.HR.Res.HH.Thermal.SH.AdvElc.SC</t>
  </si>
  <si>
    <t>TES_per_household.kWh.HR.Res.HH.Thermal.SH.AdvElc.SC.AC.Elec</t>
  </si>
  <si>
    <t>TES_per_household.kWh.HR.Res.HH.Thermal.SH.AdvElc.WH</t>
  </si>
  <si>
    <t>TES_per_household.kWh.HR.Res.HH.Thermal.SH.AdvElc.WH.LPG.NoSolar.LPG</t>
  </si>
  <si>
    <t>TES_per_household.kWh.HR.Res.HH.Thermal.SH.AdvElc.WH.LPG.Solar</t>
  </si>
  <si>
    <t>TES_per_household.kWh.HR.Res.HH.Thermal.SH.AdvElc.WH.LPG.Solar.LPG</t>
  </si>
  <si>
    <t>TES_per_household.kWh.HR.Res.HH.Thermal.SH.AdvElc.WH.LPG.Solar.Solar</t>
  </si>
  <si>
    <t>TES_per_household.kWh.HR.Res.HH.Thermal.SH.AdvElc.WH.Elc.NoSolar.Elec</t>
  </si>
  <si>
    <t>TES_per_household.kWh.HR.Res.HH.Thermal.SH.AdvElc.WH.Elc.Solar</t>
  </si>
  <si>
    <t>TES_per_household.kWh.HR.Res.HH.Thermal.SH.AdvElc.WH.Elc.Solar.Elec</t>
  </si>
  <si>
    <t>TES_per_household.kWh.HR.Res.HH.Thermal.SH.AdvElc.WH.Elc.Solar.Solar</t>
  </si>
  <si>
    <t>TES_per_household.kWh.HR.Res.HH.Thermal.SH.AdvElc.CO</t>
  </si>
  <si>
    <t>TES_per_household.kWh.HR.Res.HH.Thermal.SH.AdvElc.CO.LPG.LPG</t>
  </si>
  <si>
    <t>TES_per_household.kWh.HR.Res.HH.Thermal.SH.AdvElc.CO.Elc.Elec</t>
  </si>
  <si>
    <t>TES_per_household.kWh.HR.Res.HH.Thermal.SH.ConvElc</t>
  </si>
  <si>
    <t>TES_per_household.kWh.HR.Res.HH.Thermal.SH.ConvElc.SH</t>
  </si>
  <si>
    <t>TES_per_household.kWh.HR.Res.HH.Thermal.SH.ConvElc.SH.Elec</t>
  </si>
  <si>
    <t>TES_per_household.kWh.HR.Res.HH.Thermal.SH.ConvElc.SC</t>
  </si>
  <si>
    <t>TES_per_household.kWh.HR.Res.HH.Thermal.SH.ConvElc.SC.AC.Elec</t>
  </si>
  <si>
    <t>TES_per_household.kWh.HR.Res.HH.Thermal.SH.ConvElc.WH</t>
  </si>
  <si>
    <t>TES_per_household.kWh.HR.Res.HH.Thermal.SH.ConvElc.WH.LPG.NoSolar.LPG</t>
  </si>
  <si>
    <t>TES_per_household.kWh.HR.Res.HH.Thermal.SH.ConvElc.WH.LPG.Solar</t>
  </si>
  <si>
    <t>TES_per_household.kWh.HR.Res.HH.Thermal.SH.ConvElc.WH.LPG.Solar.LPG</t>
  </si>
  <si>
    <t>TES_per_household.kWh.HR.Res.HH.Thermal.SH.ConvElc.WH.LPG.Solar.Solar</t>
  </si>
  <si>
    <t>TES_per_household.kWh.HR.Res.HH.Thermal.SH.ConvElc.WH.Elc.NoSolar.Elec</t>
  </si>
  <si>
    <t>TES_per_household.kWh.HR.Res.HH.Thermal.SH.ConvElc.WH.Elc.Solar</t>
  </si>
  <si>
    <t>TES_per_household.kWh.HR.Res.HH.Thermal.SH.ConvElc.WH.Elc.Solar.Elec</t>
  </si>
  <si>
    <t>TES_per_household.kWh.HR.Res.HH.Thermal.SH.ConvElc.WH.Elc.Solar.Solar</t>
  </si>
  <si>
    <t>TES_per_household.kWh.HR.Res.HH.Thermal.SH.ConvElc.CO</t>
  </si>
  <si>
    <t>TES_per_household.kWh.HR.Res.HH.Thermal.SH.ConvElc.CO.LPG.LPG</t>
  </si>
  <si>
    <t>TES_per_household.kWh.HR.Res.HH.Thermal.SH.ConvElc.CO.Elc.Elec</t>
  </si>
  <si>
    <t>HR - CO2 emissions per household (detailed structure)</t>
  </si>
  <si>
    <t>EMI_per_household.kgCO2.HR.Res.HH.Thermal.SH.Solids</t>
  </si>
  <si>
    <t>EMI_per_household.kgCO2.HR.Res.HH.Thermal.SH.Solids.SH</t>
  </si>
  <si>
    <t>EMI_per_household.kgCO2.HR.Res.HH.Thermal.SH.Solids.SH.Solids</t>
  </si>
  <si>
    <t>EMI_per_household.kgCO2.HR.Res.HH.Thermal.SH.Solids.SH.Elec</t>
  </si>
  <si>
    <t>EMI_per_household.kgCO2.HR.Res.HH.Thermal.SH.Solids.SC</t>
  </si>
  <si>
    <t>EMI_per_household.kgCO2.HR.Res.HH.Thermal.SH.Solids.SC.AC.Elec</t>
  </si>
  <si>
    <t>EMI_per_household.kgCO2.HR.Res.HH.Thermal.SH.Solids.WH</t>
  </si>
  <si>
    <t>EMI_per_household.kgCO2.HR.Res.HH.Thermal.SH.Solids.WH.Solids.NoSolar.Solids</t>
  </si>
  <si>
    <t>EMI_per_household.kgCO2.HR.Res.HH.Thermal.SH.Solids.WH.LPG.NoSolar.LPG</t>
  </si>
  <si>
    <t>EMI_per_household.kgCO2.HR.Res.HH.Thermal.SH.Solids.WH.LPG.Solar</t>
  </si>
  <si>
    <t>EMI_per_household.kgCO2.HR.Res.HH.Thermal.SH.Solids.WH.LPG.Solar.LPG</t>
  </si>
  <si>
    <t>EMI_per_household.kgCO2.HR.Res.HH.Thermal.SH.Solids.WH.LPG.Solar.Solar</t>
  </si>
  <si>
    <t>EMI_per_household.kgCO2.HR.Res.HH.Thermal.SH.Solids.WH.Elc.NoSolar.Elec</t>
  </si>
  <si>
    <t>EMI_per_household.kgCO2.HR.Res.HH.Thermal.SH.Solids.WH.Elc.Solar</t>
  </si>
  <si>
    <t>EMI_per_household.kgCO2.HR.Res.HH.Thermal.SH.Solids.WH.Elc.Solar.Elec</t>
  </si>
  <si>
    <t>EMI_per_household.kgCO2.HR.Res.HH.Thermal.SH.Solids.WH.Elc.Solar.Solar</t>
  </si>
  <si>
    <t>EMI_per_household.kgCO2.HR.Res.HH.Thermal.SH.Solids.CO</t>
  </si>
  <si>
    <t>EMI_per_household.kgCO2.HR.Res.HH.Thermal.SH.Solids.CO.Solids.Solids</t>
  </si>
  <si>
    <t>EMI_per_household.kgCO2.HR.Res.HH.Thermal.SH.Solids.CO.LPG.LPG</t>
  </si>
  <si>
    <t>EMI_per_household.kgCO2.HR.Res.HH.Thermal.SH.Solids.CO.Elc.Elec</t>
  </si>
  <si>
    <t>EMI_per_household.kgCO2.HR.Res.HH.Thermal.SH.LPG</t>
  </si>
  <si>
    <t>EMI_per_household.kgCO2.HR.Res.HH.Thermal.SH.LPG.SH</t>
  </si>
  <si>
    <t>EMI_per_household.kgCO2.HR.Res.HH.Thermal.SH.LPG.SH.LPG</t>
  </si>
  <si>
    <t>EMI_per_household.kgCO2.HR.Res.HH.Thermal.SH.LPG.SH.Elec</t>
  </si>
  <si>
    <t>EMI_per_household.kgCO2.HR.Res.HH.Thermal.SH.LPG.SC</t>
  </si>
  <si>
    <t>EMI_per_household.kgCO2.HR.Res.HH.Thermal.SH.LPG.SC.AC.Elec</t>
  </si>
  <si>
    <t>EMI_per_household.kgCO2.HR.Res.HH.Thermal.SH.LPG.WH</t>
  </si>
  <si>
    <t>EMI_per_household.kgCO2.HR.Res.HH.Thermal.SH.LPG.WH.LPG.NoSolar.LPG</t>
  </si>
  <si>
    <t>EMI_per_household.kgCO2.HR.Res.HH.Thermal.SH.LPG.WH.LPG.Solar</t>
  </si>
  <si>
    <t>EMI_per_household.kgCO2.HR.Res.HH.Thermal.SH.LPG.WH.LPG.Solar.LPG</t>
  </si>
  <si>
    <t>EMI_per_household.kgCO2.HR.Res.HH.Thermal.SH.LPG.WH.LPG.Solar.Solar</t>
  </si>
  <si>
    <t>EMI_per_household.kgCO2.HR.Res.HH.Thermal.SH.LPG.WH.Elc.NoSolar.Elec</t>
  </si>
  <si>
    <t>EMI_per_household.kgCO2.HR.Res.HH.Thermal.SH.LPG.WH.Elc.Solar</t>
  </si>
  <si>
    <t>EMI_per_household.kgCO2.HR.Res.HH.Thermal.SH.LPG.WH.Elc.Solar.Elec</t>
  </si>
  <si>
    <t>EMI_per_household.kgCO2.HR.Res.HH.Thermal.SH.LPG.WH.Elc.Solar.Solar</t>
  </si>
  <si>
    <t>EMI_per_household.kgCO2.HR.Res.HH.Thermal.SH.LPG.CO</t>
  </si>
  <si>
    <t>EMI_per_household.kgCO2.HR.Res.HH.Thermal.SH.LPG.CO.LPG.LPG</t>
  </si>
  <si>
    <t>EMI_per_household.kgCO2.HR.Res.HH.Thermal.SH.LPG.CO.Elc.Elec</t>
  </si>
  <si>
    <t>EMI_per_household.kgCO2.HR.Res.HH.Thermal.SH.Oil</t>
  </si>
  <si>
    <t>EMI_per_household.kgCO2.HR.Res.HH.Thermal.SH.Oil.SH</t>
  </si>
  <si>
    <t>EMI_per_household.kgCO2.HR.Res.HH.Thermal.SH.Oil.SH.Oil</t>
  </si>
  <si>
    <t>EMI_per_household.kgCO2.HR.Res.HH.Thermal.SH.Oil.SH.Elec</t>
  </si>
  <si>
    <t>EMI_per_household.kgCO2.HR.Res.HH.Thermal.SH.Oil.SC</t>
  </si>
  <si>
    <t>EMI_per_household.kgCO2.HR.Res.HH.Thermal.SH.Oil.SC.AC.Elec</t>
  </si>
  <si>
    <t>EMI_per_household.kgCO2.HR.Res.HH.Thermal.SH.Oil.WH</t>
  </si>
  <si>
    <t>EMI_per_household.kgCO2.HR.Res.HH.Thermal.SH.Oil.WH.Oil.NoSolar.Oil</t>
  </si>
  <si>
    <t>EMI_per_household.kgCO2.HR.Res.HH.Thermal.SH.Oil.WH.Oil.Solar</t>
  </si>
  <si>
    <t>EMI_per_household.kgCO2.HR.Res.HH.Thermal.SH.Oil.WH.Oil.Solar.Oil</t>
  </si>
  <si>
    <t>EMI_per_household.kgCO2.HR.Res.HH.Thermal.SH.Oil.WH.Oil.Solar.Solar</t>
  </si>
  <si>
    <t>EMI_per_household.kgCO2.HR.Res.HH.Thermal.SH.Oil.WH.Elc.NoSolar.Elec</t>
  </si>
  <si>
    <t>EMI_per_household.kgCO2.HR.Res.HH.Thermal.SH.Oil.WH.Elc.Solar</t>
  </si>
  <si>
    <t>EMI_per_household.kgCO2.HR.Res.HH.Thermal.SH.Oil.WH.Elc.Solar.Elec</t>
  </si>
  <si>
    <t>EMI_per_household.kgCO2.HR.Res.HH.Thermal.SH.Oil.WH.Elc.Solar.Solar</t>
  </si>
  <si>
    <t>EMI_per_household.kgCO2.HR.Res.HH.Thermal.SH.Oil.CO</t>
  </si>
  <si>
    <t>EMI_per_household.kgCO2.HR.Res.HH.Thermal.SH.Oil.CO.LPG.LPG</t>
  </si>
  <si>
    <t>EMI_per_household.kgCO2.HR.Res.HH.Thermal.SH.Oil.CO.Elc.Elec</t>
  </si>
  <si>
    <t>EMI_per_household.kgCO2.HR.Res.HH.Thermal.SH.Gas</t>
  </si>
  <si>
    <t>EMI_per_household.kgCO2.HR.Res.HH.Thermal.SH.Gas.SH</t>
  </si>
  <si>
    <t>EMI_per_household.kgCO2.HR.Res.HH.Thermal.SH.Gas.SH.Gas</t>
  </si>
  <si>
    <t>EMI_per_household.kgCO2.HR.Res.HH.Thermal.SH.Gas.SH.Elec</t>
  </si>
  <si>
    <t>EMI_per_household.kgCO2.HR.Res.HH.Thermal.SH.Gas.SC</t>
  </si>
  <si>
    <t>EMI_per_household.kgCO2.HR.Res.HH.Thermal.SH.Gas.SC.AC.Elec</t>
  </si>
  <si>
    <t>EMI_per_household.kgCO2.HR.Res.HH.Thermal.SH.Gas.WH</t>
  </si>
  <si>
    <t>EMI_per_household.kgCO2.HR.Res.HH.Thermal.SH.Gas.WH.Gas.NoSolar.Gas</t>
  </si>
  <si>
    <t>EMI_per_household.kgCO2.HR.Res.HH.Thermal.SH.Gas.WH.Gas.Solar</t>
  </si>
  <si>
    <t>EMI_per_household.kgCO2.HR.Res.HH.Thermal.SH.Gas.WH.Gas.Solar.Gas</t>
  </si>
  <si>
    <t>EMI_per_household.kgCO2.HR.Res.HH.Thermal.SH.Gas.WH.Gas.Solar.Solar</t>
  </si>
  <si>
    <t>EMI_per_household.kgCO2.HR.Res.HH.Thermal.SH.Gas.WH.Elc.NoSolar.Elec</t>
  </si>
  <si>
    <t>EMI_per_household.kgCO2.HR.Res.HH.Thermal.SH.Gas.WH.Elc.Solar</t>
  </si>
  <si>
    <t>EMI_per_household.kgCO2.HR.Res.HH.Thermal.SH.Gas.WH.Elc.Solar.Elec</t>
  </si>
  <si>
    <t>EMI_per_household.kgCO2.HR.Res.HH.Thermal.SH.Gas.WH.Elc.Solar.Solar</t>
  </si>
  <si>
    <t>EMI_per_household.kgCO2.HR.Res.HH.Thermal.SH.Gas.CO</t>
  </si>
  <si>
    <t>EMI_per_household.kgCO2.HR.Res.HH.Thermal.SH.Gas.CO.Gas.Gas</t>
  </si>
  <si>
    <t>EMI_per_household.kgCO2.HR.Res.HH.Thermal.SH.Gas.CO.Elc.Elec</t>
  </si>
  <si>
    <t>EMI_per_household.kgCO2.HR.Res.HH.Thermal.SH.Biomass</t>
  </si>
  <si>
    <t>EMI_per_household.kgCO2.HR.Res.HH.Thermal.SH.Biomass.SH</t>
  </si>
  <si>
    <t>EMI_per_household.kgCO2.HR.Res.HH.Thermal.SH.Biomass.SH.Biomass</t>
  </si>
  <si>
    <t>EMI_per_household.kgCO2.HR.Res.HH.Thermal.SH.Biomass.SH.Elec</t>
  </si>
  <si>
    <t>EMI_per_household.kgCO2.HR.Res.HH.Thermal.SH.Biomass.SC</t>
  </si>
  <si>
    <t>EMI_per_household.kgCO2.HR.Res.HH.Thermal.SH.Biomass.SC.AC.Elec</t>
  </si>
  <si>
    <t>EMI_per_household.kgCO2.HR.Res.HH.Thermal.SH.Biomass.WH</t>
  </si>
  <si>
    <t>EMI_per_household.kgCO2.HR.Res.HH.Thermal.SH.Biomass.WH.Biomass.NoSolar.Biomass</t>
  </si>
  <si>
    <t>EMI_per_household.kgCO2.HR.Res.HH.Thermal.SH.Biomass.WH.Biomass.Solar</t>
  </si>
  <si>
    <t>EMI_per_household.kgCO2.HR.Res.HH.Thermal.SH.Biomass.WH.Biomass.Solar.Biomass</t>
  </si>
  <si>
    <t>EMI_per_household.kgCO2.HR.Res.HH.Thermal.SH.Biomass.WH.Biomass.Solar.Solar</t>
  </si>
  <si>
    <t>EMI_per_household.kgCO2.HR.Res.HH.Thermal.SH.Biomass.WH.LPG.NoSolar.LPG</t>
  </si>
  <si>
    <t>EMI_per_household.kgCO2.HR.Res.HH.Thermal.SH.Biomass.WH.LPG.Solar</t>
  </si>
  <si>
    <t>EMI_per_household.kgCO2.HR.Res.HH.Thermal.SH.Biomass.WH.LPG.Solar.LPG</t>
  </si>
  <si>
    <t>EMI_per_household.kgCO2.HR.Res.HH.Thermal.SH.Biomass.WH.LPG.Solar.Solar</t>
  </si>
  <si>
    <t>EMI_per_household.kgCO2.HR.Res.HH.Thermal.SH.Biomass.WH.Elc.NoSolar.Elec</t>
  </si>
  <si>
    <t>EMI_per_household.kgCO2.HR.Res.HH.Thermal.SH.Biomass.WH.Elc.Solar</t>
  </si>
  <si>
    <t>EMI_per_household.kgCO2.HR.Res.HH.Thermal.SH.Biomass.WH.Elc.Solar.Elec</t>
  </si>
  <si>
    <t>EMI_per_household.kgCO2.HR.Res.HH.Thermal.SH.Biomass.WH.Elc.Solar.Solar</t>
  </si>
  <si>
    <t>EMI_per_household.kgCO2.HR.Res.HH.Thermal.SH.Biomass.CO</t>
  </si>
  <si>
    <t>EMI_per_household.kgCO2.HR.Res.HH.Thermal.SH.Biomass.CO.Biomass.Biomass</t>
  </si>
  <si>
    <t>EMI_per_household.kgCO2.HR.Res.HH.Thermal.SH.Biomass.CO.LPG.LPG</t>
  </si>
  <si>
    <t>EMI_per_household.kgCO2.HR.Res.HH.Thermal.SH.Biomass.CO.Elc.Elec</t>
  </si>
  <si>
    <t>EMI_per_household.kgCO2.HR.Res.HH.Thermal.SH.Geo</t>
  </si>
  <si>
    <t>EMI_per_household.kgCO2.HR.Res.HH.Thermal.SH.Geo.SH</t>
  </si>
  <si>
    <t>EMI_per_household.kgCO2.HR.Res.HH.Thermal.SH.Geo.SH.Geo</t>
  </si>
  <si>
    <t>EMI_per_household.kgCO2.HR.Res.HH.Thermal.SH.Geo.SH.Elec</t>
  </si>
  <si>
    <t>EMI_per_household.kgCO2.HR.Res.HH.Thermal.SH.Geo.SC</t>
  </si>
  <si>
    <t>EMI_per_household.kgCO2.HR.Res.HH.Thermal.SH.Geo.SC.AC.Elec</t>
  </si>
  <si>
    <t>EMI_per_household.kgCO2.HR.Res.HH.Thermal.SH.Geo.WH</t>
  </si>
  <si>
    <t>EMI_per_household.kgCO2.HR.Res.HH.Thermal.SH.Geo.WH.Geo.NoSolar.Geo</t>
  </si>
  <si>
    <t>EMI_per_household.kgCO2.HR.Res.HH.Thermal.SH.Geo.WH.Geo.Solar</t>
  </si>
  <si>
    <t>EMI_per_household.kgCO2.HR.Res.HH.Thermal.SH.Geo.WH.Geo.Solar.Geo</t>
  </si>
  <si>
    <t>EMI_per_household.kgCO2.HR.Res.HH.Thermal.SH.Geo.WH.Geo.Solar.Solar</t>
  </si>
  <si>
    <t>EMI_per_household.kgCO2.HR.Res.HH.Thermal.SH.Geo.WH.Elc.NoSolar.Elec</t>
  </si>
  <si>
    <t>EMI_per_household.kgCO2.HR.Res.HH.Thermal.SH.Geo.WH.Elc.Solar</t>
  </si>
  <si>
    <t>EMI_per_household.kgCO2.HR.Res.HH.Thermal.SH.Geo.WH.Elc.Solar.Elec</t>
  </si>
  <si>
    <t>EMI_per_household.kgCO2.HR.Res.HH.Thermal.SH.Geo.WH.Elc.Solar.Solar</t>
  </si>
  <si>
    <t>EMI_per_household.kgCO2.HR.Res.HH.Thermal.SH.Geo.CO</t>
  </si>
  <si>
    <t>EMI_per_household.kgCO2.HR.Res.HH.Thermal.SH.Geo.CO.LPG.LPG</t>
  </si>
  <si>
    <t>EMI_per_household.kgCO2.HR.Res.HH.Thermal.SH.Geo.CO.Elc.Elec</t>
  </si>
  <si>
    <t>EMI_per_household.kgCO2.HR.Res.HH.Thermal.SH.DistrHeat</t>
  </si>
  <si>
    <t>EMI_per_household.kgCO2.HR.Res.HH.Thermal.SH.DistrHeat.SH</t>
  </si>
  <si>
    <t>EMI_per_household.kgCO2.HR.Res.HH.Thermal.SH.DistrHeat.SH.Steam_Distr</t>
  </si>
  <si>
    <t>EMI_per_household.kgCO2.HR.Res.HH.Thermal.SH.DistrHeat.SH.Elec</t>
  </si>
  <si>
    <t>EMI_per_household.kgCO2.HR.Res.HH.Thermal.SH.DistrHeat.SC</t>
  </si>
  <si>
    <t>EMI_per_household.kgCO2.HR.Res.HH.Thermal.SH.DistrHeat.SC.AC.Elec</t>
  </si>
  <si>
    <t>EMI_per_household.kgCO2.HR.Res.HH.Thermal.SH.DistrHeat.WH</t>
  </si>
  <si>
    <t>EMI_per_household.kgCO2.HR.Res.HH.Thermal.SH.DistrHeat.WH.DistrHeat.NoSolar.Steam_Distr</t>
  </si>
  <si>
    <t>EMI_per_household.kgCO2.HR.Res.HH.Thermal.SH.DistrHeat.WH.DistrHeat.Solar</t>
  </si>
  <si>
    <t>EMI_per_household.kgCO2.HR.Res.HH.Thermal.SH.DistrHeat.WH.DistrHeat.Solar.Steam_Distr</t>
  </si>
  <si>
    <t>EMI_per_household.kgCO2.HR.Res.HH.Thermal.SH.DistrHeat.WH.DistrHeat.Solar.Solar</t>
  </si>
  <si>
    <t>EMI_per_household.kgCO2.HR.Res.HH.Thermal.SH.DistrHeat.WH.Elc.NoSolar.Elec</t>
  </si>
  <si>
    <t>EMI_per_household.kgCO2.HR.Res.HH.Thermal.SH.DistrHeat.WH.Elc.Solar</t>
  </si>
  <si>
    <t>EMI_per_household.kgCO2.HR.Res.HH.Thermal.SH.DistrHeat.WH.Elc.Solar.Elec</t>
  </si>
  <si>
    <t>EMI_per_household.kgCO2.HR.Res.HH.Thermal.SH.DistrHeat.WH.Elc.Solar.Solar</t>
  </si>
  <si>
    <t>EMI_per_household.kgCO2.HR.Res.HH.Thermal.SH.DistrHeat.CO</t>
  </si>
  <si>
    <t>EMI_per_household.kgCO2.HR.Res.HH.Thermal.SH.DistrHeat.CO.LPG.LPG</t>
  </si>
  <si>
    <t>EMI_per_household.kgCO2.HR.Res.HH.Thermal.SH.DistrHeat.CO.Elc.Elec</t>
  </si>
  <si>
    <t>EMI_per_household.kgCO2.HR.Res.HH.Thermal.SH.AdvElc</t>
  </si>
  <si>
    <t>EMI_per_household.kgCO2.HR.Res.HH.Thermal.SH.AdvElc.SH</t>
  </si>
  <si>
    <t>EMI_per_household.kgCO2.HR.Res.HH.Thermal.SH.AdvElc.SH.Elec</t>
  </si>
  <si>
    <t>EMI_per_household.kgCO2.HR.Res.HH.Thermal.SH.AdvElc.SC</t>
  </si>
  <si>
    <t>EMI_per_household.kgCO2.HR.Res.HH.Thermal.SH.AdvElc.SC.AC.Elec</t>
  </si>
  <si>
    <t>EMI_per_household.kgCO2.HR.Res.HH.Thermal.SH.AdvElc.WH</t>
  </si>
  <si>
    <t>EMI_per_household.kgCO2.HR.Res.HH.Thermal.SH.AdvElc.WH.LPG.NoSolar.LPG</t>
  </si>
  <si>
    <t>EMI_per_household.kgCO2.HR.Res.HH.Thermal.SH.AdvElc.WH.LPG.Solar</t>
  </si>
  <si>
    <t>EMI_per_household.kgCO2.HR.Res.HH.Thermal.SH.AdvElc.WH.LPG.Solar.LPG</t>
  </si>
  <si>
    <t>EMI_per_household.kgCO2.HR.Res.HH.Thermal.SH.AdvElc.WH.LPG.Solar.Solar</t>
  </si>
  <si>
    <t>EMI_per_household.kgCO2.HR.Res.HH.Thermal.SH.AdvElc.WH.Elc.NoSolar.Elec</t>
  </si>
  <si>
    <t>EMI_per_household.kgCO2.HR.Res.HH.Thermal.SH.AdvElc.WH.Elc.Solar</t>
  </si>
  <si>
    <t>EMI_per_household.kgCO2.HR.Res.HH.Thermal.SH.AdvElc.WH.Elc.Solar.Elec</t>
  </si>
  <si>
    <t>EMI_per_household.kgCO2.HR.Res.HH.Thermal.SH.AdvElc.WH.Elc.Solar.Solar</t>
  </si>
  <si>
    <t>EMI_per_household.kgCO2.HR.Res.HH.Thermal.SH.AdvElc.CO</t>
  </si>
  <si>
    <t>EMI_per_household.kgCO2.HR.Res.HH.Thermal.SH.AdvElc.CO.LPG.LPG</t>
  </si>
  <si>
    <t>EMI_per_household.kgCO2.HR.Res.HH.Thermal.SH.AdvElc.CO.Elc.Elec</t>
  </si>
  <si>
    <t>EMI_per_household.kgCO2.HR.Res.HH.Thermal.SH.ConvElc</t>
  </si>
  <si>
    <t>EMI_per_household.kgCO2.HR.Res.HH.Thermal.SH.ConvElc.SH</t>
  </si>
  <si>
    <t>EMI_per_household.kgCO2.HR.Res.HH.Thermal.SH.ConvElc.SH.Elec</t>
  </si>
  <si>
    <t>EMI_per_household.kgCO2.HR.Res.HH.Thermal.SH.ConvElc.SC</t>
  </si>
  <si>
    <t>EMI_per_household.kgCO2.HR.Res.HH.Thermal.SH.ConvElc.SC.AC.Elec</t>
  </si>
  <si>
    <t>EMI_per_household.kgCO2.HR.Res.HH.Thermal.SH.ConvElc.WH</t>
  </si>
  <si>
    <t>EMI_per_household.kgCO2.HR.Res.HH.Thermal.SH.ConvElc.WH.LPG.NoSolar.LPG</t>
  </si>
  <si>
    <t>EMI_per_household.kgCO2.HR.Res.HH.Thermal.SH.ConvElc.WH.LPG.Solar</t>
  </si>
  <si>
    <t>EMI_per_household.kgCO2.HR.Res.HH.Thermal.SH.ConvElc.WH.LPG.Solar.LPG</t>
  </si>
  <si>
    <t>EMI_per_household.kgCO2.HR.Res.HH.Thermal.SH.ConvElc.WH.LPG.Solar.Solar</t>
  </si>
  <si>
    <t>EMI_per_household.kgCO2.HR.Res.HH.Thermal.SH.ConvElc.WH.Elc.NoSolar.Elec</t>
  </si>
  <si>
    <t>EMI_per_household.kgCO2.HR.Res.HH.Thermal.SH.ConvElc.WH.Elc.Solar</t>
  </si>
  <si>
    <t>EMI_per_household.kgCO2.HR.Res.HH.Thermal.SH.ConvElc.WH.Elc.Solar.Elec</t>
  </si>
  <si>
    <t>EMI_per_household.kgCO2.HR.Res.HH.Thermal.SH.ConvElc.WH.Elc.Solar.Solar</t>
  </si>
  <si>
    <t>EMI_per_household.kgCO2.HR.Res.HH.Thermal.SH.ConvElc.CO</t>
  </si>
  <si>
    <t>EMI_per_household.kgCO2.HR.Res.HH.Thermal.SH.ConvElc.CO.LPG.LPG</t>
  </si>
  <si>
    <t>EMI_per_household.kgCO2.HR.Res.HH.Thermal.SH.ConvElc.CO.Elc.Elec</t>
  </si>
  <si>
    <t>HR - Final energy consumption per surface area (detailed structure)</t>
  </si>
  <si>
    <t>FEC_per_sqm.kWh.HR.Res.HH.Thermal.SH.Solids</t>
  </si>
  <si>
    <t>FEC_per_sqm.kWh.HR.Res.HH.Thermal.SH.Solids.SH</t>
  </si>
  <si>
    <t>FEC_per_sqm.kWh.HR.Res.HH.Thermal.SH.Solids.SH.Solids</t>
  </si>
  <si>
    <t>FEC_per_sqm.kWh.HR.Res.HH.Thermal.SH.Solids.SH.Elec</t>
  </si>
  <si>
    <t>FEC_per_sqm.kWh.HR.Res.HH.Thermal.SH.Solids.SC</t>
  </si>
  <si>
    <t>FEC_per_sqm.kWh.HR.Res.HH.Thermal.SH.Solids.SC.AC.Elec</t>
  </si>
  <si>
    <t>FEC_per_sqm.kWh.HR.Res.HH.Thermal.SH.Solids.WH</t>
  </si>
  <si>
    <t>FEC_per_sqm.kWh.HR.Res.HH.Thermal.SH.Solids.WH.Solids.NoSolar.Solids</t>
  </si>
  <si>
    <t>FEC_per_sqm.kWh.HR.Res.HH.Thermal.SH.Solids.WH.LPG.NoSolar.LPG</t>
  </si>
  <si>
    <t>FEC_per_sqm.kWh.HR.Res.HH.Thermal.SH.Solids.WH.LPG.Solar</t>
  </si>
  <si>
    <t>FEC_per_sqm.kWh.HR.Res.HH.Thermal.SH.Solids.WH.LPG.Solar.LPG</t>
  </si>
  <si>
    <t>FEC_per_sqm.kWh.HR.Res.HH.Thermal.SH.Solids.WH.LPG.Solar.Solar</t>
  </si>
  <si>
    <t>FEC_per_sqm.kWh.HR.Res.HH.Thermal.SH.Solids.WH.Elc.NoSolar.Elec</t>
  </si>
  <si>
    <t>FEC_per_sqm.kWh.HR.Res.HH.Thermal.SH.Solids.WH.Elc.Solar</t>
  </si>
  <si>
    <t>FEC_per_sqm.kWh.HR.Res.HH.Thermal.SH.Solids.WH.Elc.Solar.Elec</t>
  </si>
  <si>
    <t>FEC_per_sqm.kWh.HR.Res.HH.Thermal.SH.Solids.WH.Elc.Solar.Solar</t>
  </si>
  <si>
    <t>FEC_per_sqm.kWh.HR.Res.HH.Thermal.SH.Solids.CO</t>
  </si>
  <si>
    <t>FEC_per_sqm.kWh.HR.Res.HH.Thermal.SH.Solids.CO.Solids.Solids</t>
  </si>
  <si>
    <t>FEC_per_sqm.kWh.HR.Res.HH.Thermal.SH.Solids.CO.LPG.LPG</t>
  </si>
  <si>
    <t>FEC_per_sqm.kWh.HR.Res.HH.Thermal.SH.Solids.CO.Elc.Elec</t>
  </si>
  <si>
    <t>FEC_per_sqm.kWh.HR.Res.HH.Thermal.SH.LPG</t>
  </si>
  <si>
    <t>FEC_per_sqm.kWh.HR.Res.HH.Thermal.SH.LPG.SH</t>
  </si>
  <si>
    <t>FEC_per_sqm.kWh.HR.Res.HH.Thermal.SH.LPG.SH.LPG</t>
  </si>
  <si>
    <t>FEC_per_sqm.kWh.HR.Res.HH.Thermal.SH.LPG.SH.Elec</t>
  </si>
  <si>
    <t>FEC_per_sqm.kWh.HR.Res.HH.Thermal.SH.LPG.SC</t>
  </si>
  <si>
    <t>FEC_per_sqm.kWh.HR.Res.HH.Thermal.SH.LPG.SC.AC.Elec</t>
  </si>
  <si>
    <t>FEC_per_sqm.kWh.HR.Res.HH.Thermal.SH.LPG.WH</t>
  </si>
  <si>
    <t>FEC_per_sqm.kWh.HR.Res.HH.Thermal.SH.LPG.WH.LPG.NoSolar.LPG</t>
  </si>
  <si>
    <t>FEC_per_sqm.kWh.HR.Res.HH.Thermal.SH.LPG.WH.LPG.Solar</t>
  </si>
  <si>
    <t>FEC_per_sqm.kWh.HR.Res.HH.Thermal.SH.LPG.WH.LPG.Solar.LPG</t>
  </si>
  <si>
    <t>FEC_per_sqm.kWh.HR.Res.HH.Thermal.SH.LPG.WH.LPG.Solar.Solar</t>
  </si>
  <si>
    <t>FEC_per_sqm.kWh.HR.Res.HH.Thermal.SH.LPG.WH.Elc.NoSolar.Elec</t>
  </si>
  <si>
    <t>FEC_per_sqm.kWh.HR.Res.HH.Thermal.SH.LPG.WH.Elc.Solar</t>
  </si>
  <si>
    <t>FEC_per_sqm.kWh.HR.Res.HH.Thermal.SH.LPG.WH.Elc.Solar.Elec</t>
  </si>
  <si>
    <t>FEC_per_sqm.kWh.HR.Res.HH.Thermal.SH.LPG.WH.Elc.Solar.Solar</t>
  </si>
  <si>
    <t>FEC_per_sqm.kWh.HR.Res.HH.Thermal.SH.LPG.CO</t>
  </si>
  <si>
    <t>FEC_per_sqm.kWh.HR.Res.HH.Thermal.SH.LPG.CO.LPG.LPG</t>
  </si>
  <si>
    <t>FEC_per_sqm.kWh.HR.Res.HH.Thermal.SH.LPG.CO.Elc.Elec</t>
  </si>
  <si>
    <t>FEC_per_sqm.kWh.HR.Res.HH.Thermal.SH.Oil</t>
  </si>
  <si>
    <t>FEC_per_sqm.kWh.HR.Res.HH.Thermal.SH.Oil.SH</t>
  </si>
  <si>
    <t>FEC_per_sqm.kWh.HR.Res.HH.Thermal.SH.Oil.SH.Oil</t>
  </si>
  <si>
    <t>FEC_per_sqm.kWh.HR.Res.HH.Thermal.SH.Oil.SH.Elec</t>
  </si>
  <si>
    <t>FEC_per_sqm.kWh.HR.Res.HH.Thermal.SH.Oil.SC</t>
  </si>
  <si>
    <t>FEC_per_sqm.kWh.HR.Res.HH.Thermal.SH.Oil.SC.AC.Elec</t>
  </si>
  <si>
    <t>FEC_per_sqm.kWh.HR.Res.HH.Thermal.SH.Oil.WH</t>
  </si>
  <si>
    <t>FEC_per_sqm.kWh.HR.Res.HH.Thermal.SH.Oil.WH.Oil.NoSolar.Oil</t>
  </si>
  <si>
    <t>FEC_per_sqm.kWh.HR.Res.HH.Thermal.SH.Oil.WH.Oil.Solar</t>
  </si>
  <si>
    <t>FEC_per_sqm.kWh.HR.Res.HH.Thermal.SH.Oil.WH.Oil.Solar.Oil</t>
  </si>
  <si>
    <t>FEC_per_sqm.kWh.HR.Res.HH.Thermal.SH.Oil.WH.Oil.Solar.Solar</t>
  </si>
  <si>
    <t>FEC_per_sqm.kWh.HR.Res.HH.Thermal.SH.Oil.WH.Elc.NoSolar.Elec</t>
  </si>
  <si>
    <t>FEC_per_sqm.kWh.HR.Res.HH.Thermal.SH.Oil.WH.Elc.Solar</t>
  </si>
  <si>
    <t>FEC_per_sqm.kWh.HR.Res.HH.Thermal.SH.Oil.WH.Elc.Solar.Elec</t>
  </si>
  <si>
    <t>FEC_per_sqm.kWh.HR.Res.HH.Thermal.SH.Oil.WH.Elc.Solar.Solar</t>
  </si>
  <si>
    <t>FEC_per_sqm.kWh.HR.Res.HH.Thermal.SH.Oil.CO</t>
  </si>
  <si>
    <t>FEC_per_sqm.kWh.HR.Res.HH.Thermal.SH.Oil.CO.LPG.LPG</t>
  </si>
  <si>
    <t>FEC_per_sqm.kWh.HR.Res.HH.Thermal.SH.Oil.CO.Elc.Elec</t>
  </si>
  <si>
    <t>FEC_per_sqm.kWh.HR.Res.HH.Thermal.SH.Gas</t>
  </si>
  <si>
    <t>FEC_per_sqm.kWh.HR.Res.HH.Thermal.SH.Gas.SH</t>
  </si>
  <si>
    <t>FEC_per_sqm.kWh.HR.Res.HH.Thermal.SH.Gas.SH.Gas</t>
  </si>
  <si>
    <t>FEC_per_sqm.kWh.HR.Res.HH.Thermal.SH.Gas.SH.Elec</t>
  </si>
  <si>
    <t>FEC_per_sqm.kWh.HR.Res.HH.Thermal.SH.Gas.SC</t>
  </si>
  <si>
    <t>FEC_per_sqm.kWh.HR.Res.HH.Thermal.SH.Gas.SC.AC.Elec</t>
  </si>
  <si>
    <t>FEC_per_sqm.kWh.HR.Res.HH.Thermal.SH.Gas.WH</t>
  </si>
  <si>
    <t>FEC_per_sqm.kWh.HR.Res.HH.Thermal.SH.Gas.WH.Gas.NoSolar.Gas</t>
  </si>
  <si>
    <t>FEC_per_sqm.kWh.HR.Res.HH.Thermal.SH.Gas.WH.Gas.Solar</t>
  </si>
  <si>
    <t>FEC_per_sqm.kWh.HR.Res.HH.Thermal.SH.Gas.WH.Gas.Solar.Gas</t>
  </si>
  <si>
    <t>FEC_per_sqm.kWh.HR.Res.HH.Thermal.SH.Gas.WH.Gas.Solar.Solar</t>
  </si>
  <si>
    <t>FEC_per_sqm.kWh.HR.Res.HH.Thermal.SH.Gas.WH.Elc.NoSolar.Elec</t>
  </si>
  <si>
    <t>FEC_per_sqm.kWh.HR.Res.HH.Thermal.SH.Gas.WH.Elc.Solar</t>
  </si>
  <si>
    <t>FEC_per_sqm.kWh.HR.Res.HH.Thermal.SH.Gas.WH.Elc.Solar.Elec</t>
  </si>
  <si>
    <t>FEC_per_sqm.kWh.HR.Res.HH.Thermal.SH.Gas.WH.Elc.Solar.Solar</t>
  </si>
  <si>
    <t>FEC_per_sqm.kWh.HR.Res.HH.Thermal.SH.Gas.CO</t>
  </si>
  <si>
    <t>FEC_per_sqm.kWh.HR.Res.HH.Thermal.SH.Gas.CO.Gas.Gas</t>
  </si>
  <si>
    <t>FEC_per_sqm.kWh.HR.Res.HH.Thermal.SH.Gas.CO.Elc.Elec</t>
  </si>
  <si>
    <t>FEC_per_sqm.kWh.HR.Res.HH.Thermal.SH.Biomass</t>
  </si>
  <si>
    <t>FEC_per_sqm.kWh.HR.Res.HH.Thermal.SH.Biomass.SH</t>
  </si>
  <si>
    <t>FEC_per_sqm.kWh.HR.Res.HH.Thermal.SH.Biomass.SH.Biomass</t>
  </si>
  <si>
    <t>FEC_per_sqm.kWh.HR.Res.HH.Thermal.SH.Biomass.SH.Elec</t>
  </si>
  <si>
    <t>FEC_per_sqm.kWh.HR.Res.HH.Thermal.SH.Biomass.SC</t>
  </si>
  <si>
    <t>FEC_per_sqm.kWh.HR.Res.HH.Thermal.SH.Biomass.SC.AC.Elec</t>
  </si>
  <si>
    <t>FEC_per_sqm.kWh.HR.Res.HH.Thermal.SH.Biomass.WH</t>
  </si>
  <si>
    <t>FEC_per_sqm.kWh.HR.Res.HH.Thermal.SH.Biomass.WH.Biomass.NoSolar.Biomass</t>
  </si>
  <si>
    <t>FEC_per_sqm.kWh.HR.Res.HH.Thermal.SH.Biomass.WH.Biomass.Solar</t>
  </si>
  <si>
    <t>FEC_per_sqm.kWh.HR.Res.HH.Thermal.SH.Biomass.WH.Biomass.Solar.Biomass</t>
  </si>
  <si>
    <t>FEC_per_sqm.kWh.HR.Res.HH.Thermal.SH.Biomass.WH.Biomass.Solar.Solar</t>
  </si>
  <si>
    <t>FEC_per_sqm.kWh.HR.Res.HH.Thermal.SH.Biomass.WH.LPG.NoSolar.LPG</t>
  </si>
  <si>
    <t>FEC_per_sqm.kWh.HR.Res.HH.Thermal.SH.Biomass.WH.LPG.Solar</t>
  </si>
  <si>
    <t>FEC_per_sqm.kWh.HR.Res.HH.Thermal.SH.Biomass.WH.LPG.Solar.LPG</t>
  </si>
  <si>
    <t>FEC_per_sqm.kWh.HR.Res.HH.Thermal.SH.Biomass.WH.LPG.Solar.Solar</t>
  </si>
  <si>
    <t>FEC_per_sqm.kWh.HR.Res.HH.Thermal.SH.Biomass.WH.Elc.NoSolar.Elec</t>
  </si>
  <si>
    <t>FEC_per_sqm.kWh.HR.Res.HH.Thermal.SH.Biomass.WH.Elc.Solar</t>
  </si>
  <si>
    <t>FEC_per_sqm.kWh.HR.Res.HH.Thermal.SH.Biomass.WH.Elc.Solar.Elec</t>
  </si>
  <si>
    <t>FEC_per_sqm.kWh.HR.Res.HH.Thermal.SH.Biomass.WH.Elc.Solar.Solar</t>
  </si>
  <si>
    <t>FEC_per_sqm.kWh.HR.Res.HH.Thermal.SH.Biomass.CO</t>
  </si>
  <si>
    <t>FEC_per_sqm.kWh.HR.Res.HH.Thermal.SH.Biomass.CO.Biomass.Biomass</t>
  </si>
  <si>
    <t>FEC_per_sqm.kWh.HR.Res.HH.Thermal.SH.Biomass.CO.LPG.LPG</t>
  </si>
  <si>
    <t>FEC_per_sqm.kWh.HR.Res.HH.Thermal.SH.Biomass.CO.Elc.Elec</t>
  </si>
  <si>
    <t>FEC_per_sqm.kWh.HR.Res.HH.Thermal.SH.Geo</t>
  </si>
  <si>
    <t>FEC_per_sqm.kWh.HR.Res.HH.Thermal.SH.Geo.SH</t>
  </si>
  <si>
    <t>FEC_per_sqm.kWh.HR.Res.HH.Thermal.SH.Geo.SH.Geo</t>
  </si>
  <si>
    <t>FEC_per_sqm.kWh.HR.Res.HH.Thermal.SH.Geo.SH.Elec</t>
  </si>
  <si>
    <t>FEC_per_sqm.kWh.HR.Res.HH.Thermal.SH.Geo.SC</t>
  </si>
  <si>
    <t>FEC_per_sqm.kWh.HR.Res.HH.Thermal.SH.Geo.SC.AC.Elec</t>
  </si>
  <si>
    <t>FEC_per_sqm.kWh.HR.Res.HH.Thermal.SH.Geo.WH</t>
  </si>
  <si>
    <t>FEC_per_sqm.kWh.HR.Res.HH.Thermal.SH.Geo.WH.Geo.NoSolar.Geo</t>
  </si>
  <si>
    <t>FEC_per_sqm.kWh.HR.Res.HH.Thermal.SH.Geo.WH.Geo.Solar</t>
  </si>
  <si>
    <t>FEC_per_sqm.kWh.HR.Res.HH.Thermal.SH.Geo.WH.Geo.Solar.Geo</t>
  </si>
  <si>
    <t>FEC_per_sqm.kWh.HR.Res.HH.Thermal.SH.Geo.WH.Geo.Solar.Solar</t>
  </si>
  <si>
    <t>FEC_per_sqm.kWh.HR.Res.HH.Thermal.SH.Geo.WH.Elc.NoSolar.Elec</t>
  </si>
  <si>
    <t>FEC_per_sqm.kWh.HR.Res.HH.Thermal.SH.Geo.WH.Elc.Solar</t>
  </si>
  <si>
    <t>FEC_per_sqm.kWh.HR.Res.HH.Thermal.SH.Geo.WH.Elc.Solar.Elec</t>
  </si>
  <si>
    <t>FEC_per_sqm.kWh.HR.Res.HH.Thermal.SH.Geo.WH.Elc.Solar.Solar</t>
  </si>
  <si>
    <t>FEC_per_sqm.kWh.HR.Res.HH.Thermal.SH.Geo.CO</t>
  </si>
  <si>
    <t>FEC_per_sqm.kWh.HR.Res.HH.Thermal.SH.Geo.CO.LPG.LPG</t>
  </si>
  <si>
    <t>FEC_per_sqm.kWh.HR.Res.HH.Thermal.SH.Geo.CO.Elc.Elec</t>
  </si>
  <si>
    <t>FEC_per_sqm.kWh.HR.Res.HH.Thermal.SH.DistrHeat</t>
  </si>
  <si>
    <t>FEC_per_sqm.kWh.HR.Res.HH.Thermal.SH.DistrHeat.SH</t>
  </si>
  <si>
    <t>FEC_per_sqm.kWh.HR.Res.HH.Thermal.SH.DistrHeat.SH.Steam_Distr</t>
  </si>
  <si>
    <t>FEC_per_sqm.kWh.HR.Res.HH.Thermal.SH.DistrHeat.SH.Elec</t>
  </si>
  <si>
    <t>FEC_per_sqm.kWh.HR.Res.HH.Thermal.SH.DistrHeat.SC</t>
  </si>
  <si>
    <t>FEC_per_sqm.kWh.HR.Res.HH.Thermal.SH.DistrHeat.SC.AC.Elec</t>
  </si>
  <si>
    <t>FEC_per_sqm.kWh.HR.Res.HH.Thermal.SH.DistrHeat.WH</t>
  </si>
  <si>
    <t>FEC_per_sqm.kWh.HR.Res.HH.Thermal.SH.DistrHeat.WH.DistrHeat.NoSolar.Steam_Distr</t>
  </si>
  <si>
    <t>FEC_per_sqm.kWh.HR.Res.HH.Thermal.SH.DistrHeat.WH.DistrHeat.Solar</t>
  </si>
  <si>
    <t>FEC_per_sqm.kWh.HR.Res.HH.Thermal.SH.DistrHeat.WH.DistrHeat.Solar.Steam_Distr</t>
  </si>
  <si>
    <t>FEC_per_sqm.kWh.HR.Res.HH.Thermal.SH.DistrHeat.WH.DistrHeat.Solar.Solar</t>
  </si>
  <si>
    <t>FEC_per_sqm.kWh.HR.Res.HH.Thermal.SH.DistrHeat.WH.Elc.NoSolar.Elec</t>
  </si>
  <si>
    <t>FEC_per_sqm.kWh.HR.Res.HH.Thermal.SH.DistrHeat.WH.Elc.Solar</t>
  </si>
  <si>
    <t>FEC_per_sqm.kWh.HR.Res.HH.Thermal.SH.DistrHeat.WH.Elc.Solar.Elec</t>
  </si>
  <si>
    <t>FEC_per_sqm.kWh.HR.Res.HH.Thermal.SH.DistrHeat.WH.Elc.Solar.Solar</t>
  </si>
  <si>
    <t>FEC_per_sqm.kWh.HR.Res.HH.Thermal.SH.DistrHeat.CO</t>
  </si>
  <si>
    <t>FEC_per_sqm.kWh.HR.Res.HH.Thermal.SH.DistrHeat.CO.LPG.LPG</t>
  </si>
  <si>
    <t>FEC_per_sqm.kWh.HR.Res.HH.Thermal.SH.DistrHeat.CO.Elc.Elec</t>
  </si>
  <si>
    <t>FEC_per_sqm.kWh.HR.Res.HH.Thermal.SH.AdvElc</t>
  </si>
  <si>
    <t>FEC_per_sqm.kWh.HR.Res.HH.Thermal.SH.AdvElc.SH</t>
  </si>
  <si>
    <t>FEC_per_sqm.kWh.HR.Res.HH.Thermal.SH.AdvElc.SH.Elec</t>
  </si>
  <si>
    <t>FEC_per_sqm.kWh.HR.Res.HH.Thermal.SH.AdvElc.SC</t>
  </si>
  <si>
    <t>FEC_per_sqm.kWh.HR.Res.HH.Thermal.SH.AdvElc.SC.AC.Elec</t>
  </si>
  <si>
    <t>FEC_per_sqm.kWh.HR.Res.HH.Thermal.SH.AdvElc.WH</t>
  </si>
  <si>
    <t>FEC_per_sqm.kWh.HR.Res.HH.Thermal.SH.AdvElc.WH.LPG.NoSolar.LPG</t>
  </si>
  <si>
    <t>FEC_per_sqm.kWh.HR.Res.HH.Thermal.SH.AdvElc.WH.LPG.Solar</t>
  </si>
  <si>
    <t>FEC_per_sqm.kWh.HR.Res.HH.Thermal.SH.AdvElc.WH.LPG.Solar.LPG</t>
  </si>
  <si>
    <t>FEC_per_sqm.kWh.HR.Res.HH.Thermal.SH.AdvElc.WH.LPG.Solar.Solar</t>
  </si>
  <si>
    <t>FEC_per_sqm.kWh.HR.Res.HH.Thermal.SH.AdvElc.WH.Elc.NoSolar.Elec</t>
  </si>
  <si>
    <t>FEC_per_sqm.kWh.HR.Res.HH.Thermal.SH.AdvElc.WH.Elc.Solar</t>
  </si>
  <si>
    <t>FEC_per_sqm.kWh.HR.Res.HH.Thermal.SH.AdvElc.WH.Elc.Solar.Elec</t>
  </si>
  <si>
    <t>FEC_per_sqm.kWh.HR.Res.HH.Thermal.SH.AdvElc.WH.Elc.Solar.Solar</t>
  </si>
  <si>
    <t>FEC_per_sqm.kWh.HR.Res.HH.Thermal.SH.AdvElc.CO</t>
  </si>
  <si>
    <t>FEC_per_sqm.kWh.HR.Res.HH.Thermal.SH.AdvElc.CO.LPG.LPG</t>
  </si>
  <si>
    <t>FEC_per_sqm.kWh.HR.Res.HH.Thermal.SH.AdvElc.CO.Elc.Elec</t>
  </si>
  <si>
    <t>FEC_per_sqm.kWh.HR.Res.HH.Thermal.SH.ConvElc</t>
  </si>
  <si>
    <t>FEC_per_sqm.kWh.HR.Res.HH.Thermal.SH.ConvElc.SH</t>
  </si>
  <si>
    <t>FEC_per_sqm.kWh.HR.Res.HH.Thermal.SH.ConvElc.SH.Elec</t>
  </si>
  <si>
    <t>FEC_per_sqm.kWh.HR.Res.HH.Thermal.SH.ConvElc.SC</t>
  </si>
  <si>
    <t>FEC_per_sqm.kWh.HR.Res.HH.Thermal.SH.ConvElc.SC.AC.Elec</t>
  </si>
  <si>
    <t>FEC_per_sqm.kWh.HR.Res.HH.Thermal.SH.ConvElc.WH</t>
  </si>
  <si>
    <t>FEC_per_sqm.kWh.HR.Res.HH.Thermal.SH.ConvElc.WH.LPG.NoSolar.LPG</t>
  </si>
  <si>
    <t>FEC_per_sqm.kWh.HR.Res.HH.Thermal.SH.ConvElc.WH.LPG.Solar</t>
  </si>
  <si>
    <t>FEC_per_sqm.kWh.HR.Res.HH.Thermal.SH.ConvElc.WH.LPG.Solar.LPG</t>
  </si>
  <si>
    <t>FEC_per_sqm.kWh.HR.Res.HH.Thermal.SH.ConvElc.WH.LPG.Solar.Solar</t>
  </si>
  <si>
    <t>FEC_per_sqm.kWh.HR.Res.HH.Thermal.SH.ConvElc.WH.Elc.NoSolar.Elec</t>
  </si>
  <si>
    <t>FEC_per_sqm.kWh.HR.Res.HH.Thermal.SH.ConvElc.WH.Elc.Solar</t>
  </si>
  <si>
    <t>FEC_per_sqm.kWh.HR.Res.HH.Thermal.SH.ConvElc.WH.Elc.Solar.Elec</t>
  </si>
  <si>
    <t>FEC_per_sqm.kWh.HR.Res.HH.Thermal.SH.ConvElc.WH.Elc.Solar.Solar</t>
  </si>
  <si>
    <t>FEC_per_sqm.kWh.HR.Res.HH.Thermal.SH.ConvElc.CO</t>
  </si>
  <si>
    <t>FEC_per_sqm.kWh.HR.Res.HH.Thermal.SH.ConvElc.CO.LPG.LPG</t>
  </si>
  <si>
    <t>FEC_per_sqm.kWh.HR.Res.HH.Thermal.SH.ConvElc.CO.Elc.Elec</t>
  </si>
  <si>
    <t>HR - Thermal energy service per surface area (detailed structure)</t>
  </si>
  <si>
    <t>TES_per_sqm.kWh.HR.Res.HH.Thermal.SH.Solids</t>
  </si>
  <si>
    <t>TES_per_sqm.kWh.HR.Res.HH.Thermal.SH.Solids.SH</t>
  </si>
  <si>
    <t>TES_per_sqm.kWh.HR.Res.HH.Thermal.SH.Solids.SH.Solids</t>
  </si>
  <si>
    <t>TES_per_sqm.kWh.HR.Res.HH.Thermal.SH.Solids.SH.Elec</t>
  </si>
  <si>
    <t>TES_per_sqm.kWh.HR.Res.HH.Thermal.SH.Solids.SC</t>
  </si>
  <si>
    <t>TES_per_sqm.kWh.HR.Res.HH.Thermal.SH.Solids.SC.AC.Elec</t>
  </si>
  <si>
    <t>TES_per_sqm.kWh.HR.Res.HH.Thermal.SH.Solids.WH</t>
  </si>
  <si>
    <t>TES_per_sqm.kWh.HR.Res.HH.Thermal.SH.Solids.WH.Solids.NoSolar.Solids</t>
  </si>
  <si>
    <t>TES_per_sqm.kWh.HR.Res.HH.Thermal.SH.Solids.WH.LPG.NoSolar.LPG</t>
  </si>
  <si>
    <t>TES_per_sqm.kWh.HR.Res.HH.Thermal.SH.Solids.WH.LPG.Solar</t>
  </si>
  <si>
    <t>TES_per_sqm.kWh.HR.Res.HH.Thermal.SH.Solids.WH.LPG.Solar.LPG</t>
  </si>
  <si>
    <t>TES_per_sqm.kWh.HR.Res.HH.Thermal.SH.Solids.WH.LPG.Solar.Solar</t>
  </si>
  <si>
    <t>TES_per_sqm.kWh.HR.Res.HH.Thermal.SH.Solids.WH.Elc.NoSolar.Elec</t>
  </si>
  <si>
    <t>TES_per_sqm.kWh.HR.Res.HH.Thermal.SH.Solids.WH.Elc.Solar</t>
  </si>
  <si>
    <t>TES_per_sqm.kWh.HR.Res.HH.Thermal.SH.Solids.WH.Elc.Solar.Elec</t>
  </si>
  <si>
    <t>TES_per_sqm.kWh.HR.Res.HH.Thermal.SH.Solids.WH.Elc.Solar.Solar</t>
  </si>
  <si>
    <t>TES_per_sqm.kWh.HR.Res.HH.Thermal.SH.Solids.CO</t>
  </si>
  <si>
    <t>TES_per_sqm.kWh.HR.Res.HH.Thermal.SH.Solids.CO.Solids.Solids</t>
  </si>
  <si>
    <t>TES_per_sqm.kWh.HR.Res.HH.Thermal.SH.Solids.CO.LPG.LPG</t>
  </si>
  <si>
    <t>TES_per_sqm.kWh.HR.Res.HH.Thermal.SH.Solids.CO.Elc.Elec</t>
  </si>
  <si>
    <t>TES_per_sqm.kWh.HR.Res.HH.Thermal.SH.LPG</t>
  </si>
  <si>
    <t>TES_per_sqm.kWh.HR.Res.HH.Thermal.SH.LPG.SH</t>
  </si>
  <si>
    <t>TES_per_sqm.kWh.HR.Res.HH.Thermal.SH.LPG.SH.LPG</t>
  </si>
  <si>
    <t>TES_per_sqm.kWh.HR.Res.HH.Thermal.SH.LPG.SH.Elec</t>
  </si>
  <si>
    <t>TES_per_sqm.kWh.HR.Res.HH.Thermal.SH.LPG.SC</t>
  </si>
  <si>
    <t>TES_per_sqm.kWh.HR.Res.HH.Thermal.SH.LPG.SC.AC.Elec</t>
  </si>
  <si>
    <t>TES_per_sqm.kWh.HR.Res.HH.Thermal.SH.LPG.WH</t>
  </si>
  <si>
    <t>TES_per_sqm.kWh.HR.Res.HH.Thermal.SH.LPG.WH.LPG.NoSolar.LPG</t>
  </si>
  <si>
    <t>TES_per_sqm.kWh.HR.Res.HH.Thermal.SH.LPG.WH.LPG.Solar</t>
  </si>
  <si>
    <t>TES_per_sqm.kWh.HR.Res.HH.Thermal.SH.LPG.WH.LPG.Solar.LPG</t>
  </si>
  <si>
    <t>TES_per_sqm.kWh.HR.Res.HH.Thermal.SH.LPG.WH.LPG.Solar.Solar</t>
  </si>
  <si>
    <t>TES_per_sqm.kWh.HR.Res.HH.Thermal.SH.LPG.WH.Elc.NoSolar.Elec</t>
  </si>
  <si>
    <t>TES_per_sqm.kWh.HR.Res.HH.Thermal.SH.LPG.WH.Elc.Solar</t>
  </si>
  <si>
    <t>TES_per_sqm.kWh.HR.Res.HH.Thermal.SH.LPG.WH.Elc.Solar.Elec</t>
  </si>
  <si>
    <t>TES_per_sqm.kWh.HR.Res.HH.Thermal.SH.LPG.WH.Elc.Solar.Solar</t>
  </si>
  <si>
    <t>TES_per_sqm.kWh.HR.Res.HH.Thermal.SH.LPG.CO</t>
  </si>
  <si>
    <t>TES_per_sqm.kWh.HR.Res.HH.Thermal.SH.LPG.CO.LPG.LPG</t>
  </si>
  <si>
    <t>TES_per_sqm.kWh.HR.Res.HH.Thermal.SH.LPG.CO.Elc.Elec</t>
  </si>
  <si>
    <t>TES_per_sqm.kWh.HR.Res.HH.Thermal.SH.Oil</t>
  </si>
  <si>
    <t>TES_per_sqm.kWh.HR.Res.HH.Thermal.SH.Oil.SH</t>
  </si>
  <si>
    <t>TES_per_sqm.kWh.HR.Res.HH.Thermal.SH.Oil.SH.Oil</t>
  </si>
  <si>
    <t>TES_per_sqm.kWh.HR.Res.HH.Thermal.SH.Oil.SH.Elec</t>
  </si>
  <si>
    <t>TES_per_sqm.kWh.HR.Res.HH.Thermal.SH.Oil.SC</t>
  </si>
  <si>
    <t>TES_per_sqm.kWh.HR.Res.HH.Thermal.SH.Oil.SC.AC.Elec</t>
  </si>
  <si>
    <t>TES_per_sqm.kWh.HR.Res.HH.Thermal.SH.Oil.WH</t>
  </si>
  <si>
    <t>TES_per_sqm.kWh.HR.Res.HH.Thermal.SH.Oil.WH.Oil.NoSolar.Oil</t>
  </si>
  <si>
    <t>TES_per_sqm.kWh.HR.Res.HH.Thermal.SH.Oil.WH.Oil.Solar</t>
  </si>
  <si>
    <t>TES_per_sqm.kWh.HR.Res.HH.Thermal.SH.Oil.WH.Oil.Solar.Oil</t>
  </si>
  <si>
    <t>TES_per_sqm.kWh.HR.Res.HH.Thermal.SH.Oil.WH.Oil.Solar.Solar</t>
  </si>
  <si>
    <t>TES_per_sqm.kWh.HR.Res.HH.Thermal.SH.Oil.WH.Elc.NoSolar.Elec</t>
  </si>
  <si>
    <t>TES_per_sqm.kWh.HR.Res.HH.Thermal.SH.Oil.WH.Elc.Solar</t>
  </si>
  <si>
    <t>TES_per_sqm.kWh.HR.Res.HH.Thermal.SH.Oil.WH.Elc.Solar.Elec</t>
  </si>
  <si>
    <t>TES_per_sqm.kWh.HR.Res.HH.Thermal.SH.Oil.WH.Elc.Solar.Solar</t>
  </si>
  <si>
    <t>TES_per_sqm.kWh.HR.Res.HH.Thermal.SH.Oil.CO</t>
  </si>
  <si>
    <t>TES_per_sqm.kWh.HR.Res.HH.Thermal.SH.Oil.CO.LPG.LPG</t>
  </si>
  <si>
    <t>TES_per_sqm.kWh.HR.Res.HH.Thermal.SH.Oil.CO.Elc.Elec</t>
  </si>
  <si>
    <t>TES_per_sqm.kWh.HR.Res.HH.Thermal.SH.Gas</t>
  </si>
  <si>
    <t>TES_per_sqm.kWh.HR.Res.HH.Thermal.SH.Gas.SH</t>
  </si>
  <si>
    <t>TES_per_sqm.kWh.HR.Res.HH.Thermal.SH.Gas.SH.Gas</t>
  </si>
  <si>
    <t>TES_per_sqm.kWh.HR.Res.HH.Thermal.SH.Gas.SH.Elec</t>
  </si>
  <si>
    <t>TES_per_sqm.kWh.HR.Res.HH.Thermal.SH.Gas.SC</t>
  </si>
  <si>
    <t>TES_per_sqm.kWh.HR.Res.HH.Thermal.SH.Gas.SC.AC.Elec</t>
  </si>
  <si>
    <t>TES_per_sqm.kWh.HR.Res.HH.Thermal.SH.Gas.WH</t>
  </si>
  <si>
    <t>TES_per_sqm.kWh.HR.Res.HH.Thermal.SH.Gas.WH.Gas.NoSolar.Gas</t>
  </si>
  <si>
    <t>TES_per_sqm.kWh.HR.Res.HH.Thermal.SH.Gas.WH.Gas.Solar</t>
  </si>
  <si>
    <t>TES_per_sqm.kWh.HR.Res.HH.Thermal.SH.Gas.WH.Gas.Solar.Gas</t>
  </si>
  <si>
    <t>TES_per_sqm.kWh.HR.Res.HH.Thermal.SH.Gas.WH.Gas.Solar.Solar</t>
  </si>
  <si>
    <t>TES_per_sqm.kWh.HR.Res.HH.Thermal.SH.Gas.WH.Elc.NoSolar.Elec</t>
  </si>
  <si>
    <t>TES_per_sqm.kWh.HR.Res.HH.Thermal.SH.Gas.WH.Elc.Solar</t>
  </si>
  <si>
    <t>TES_per_sqm.kWh.HR.Res.HH.Thermal.SH.Gas.WH.Elc.Solar.Elec</t>
  </si>
  <si>
    <t>TES_per_sqm.kWh.HR.Res.HH.Thermal.SH.Gas.WH.Elc.Solar.Solar</t>
  </si>
  <si>
    <t>TES_per_sqm.kWh.HR.Res.HH.Thermal.SH.Gas.CO</t>
  </si>
  <si>
    <t>TES_per_sqm.kWh.HR.Res.HH.Thermal.SH.Gas.CO.Gas.Gas</t>
  </si>
  <si>
    <t>TES_per_sqm.kWh.HR.Res.HH.Thermal.SH.Gas.CO.Elc.Elec</t>
  </si>
  <si>
    <t>TES_per_sqm.kWh.HR.Res.HH.Thermal.SH.Biomass</t>
  </si>
  <si>
    <t>TES_per_sqm.kWh.HR.Res.HH.Thermal.SH.Biomass.SH</t>
  </si>
  <si>
    <t>TES_per_sqm.kWh.HR.Res.HH.Thermal.SH.Biomass.SH.Biomass</t>
  </si>
  <si>
    <t>TES_per_sqm.kWh.HR.Res.HH.Thermal.SH.Biomass.SH.Elec</t>
  </si>
  <si>
    <t>TES_per_sqm.kWh.HR.Res.HH.Thermal.SH.Biomass.SC</t>
  </si>
  <si>
    <t>TES_per_sqm.kWh.HR.Res.HH.Thermal.SH.Biomass.SC.AC.Elec</t>
  </si>
  <si>
    <t>TES_per_sqm.kWh.HR.Res.HH.Thermal.SH.Biomass.WH</t>
  </si>
  <si>
    <t>TES_per_sqm.kWh.HR.Res.HH.Thermal.SH.Biomass.WH.Biomass.NoSolar.Biomass</t>
  </si>
  <si>
    <t>TES_per_sqm.kWh.HR.Res.HH.Thermal.SH.Biomass.WH.Biomass.Solar</t>
  </si>
  <si>
    <t>TES_per_sqm.kWh.HR.Res.HH.Thermal.SH.Biomass.WH.Biomass.Solar.Biomass</t>
  </si>
  <si>
    <t>TES_per_sqm.kWh.HR.Res.HH.Thermal.SH.Biomass.WH.Biomass.Solar.Solar</t>
  </si>
  <si>
    <t>TES_per_sqm.kWh.HR.Res.HH.Thermal.SH.Biomass.WH.LPG.NoSolar.LPG</t>
  </si>
  <si>
    <t>TES_per_sqm.kWh.HR.Res.HH.Thermal.SH.Biomass.WH.LPG.Solar</t>
  </si>
  <si>
    <t>TES_per_sqm.kWh.HR.Res.HH.Thermal.SH.Biomass.WH.LPG.Solar.LPG</t>
  </si>
  <si>
    <t>TES_per_sqm.kWh.HR.Res.HH.Thermal.SH.Biomass.WH.LPG.Solar.Solar</t>
  </si>
  <si>
    <t>TES_per_sqm.kWh.HR.Res.HH.Thermal.SH.Biomass.WH.Elc.NoSolar.Elec</t>
  </si>
  <si>
    <t>TES_per_sqm.kWh.HR.Res.HH.Thermal.SH.Biomass.WH.Elc.Solar</t>
  </si>
  <si>
    <t>TES_per_sqm.kWh.HR.Res.HH.Thermal.SH.Biomass.WH.Elc.Solar.Elec</t>
  </si>
  <si>
    <t>TES_per_sqm.kWh.HR.Res.HH.Thermal.SH.Biomass.WH.Elc.Solar.Solar</t>
  </si>
  <si>
    <t>TES_per_sqm.kWh.HR.Res.HH.Thermal.SH.Biomass.CO</t>
  </si>
  <si>
    <t>TES_per_sqm.kWh.HR.Res.HH.Thermal.SH.Biomass.CO.Biomass.Biomass</t>
  </si>
  <si>
    <t>TES_per_sqm.kWh.HR.Res.HH.Thermal.SH.Biomass.CO.LPG.LPG</t>
  </si>
  <si>
    <t>TES_per_sqm.kWh.HR.Res.HH.Thermal.SH.Biomass.CO.Elc.Elec</t>
  </si>
  <si>
    <t>TES_per_sqm.kWh.HR.Res.HH.Thermal.SH.Geo</t>
  </si>
  <si>
    <t>TES_per_sqm.kWh.HR.Res.HH.Thermal.SH.Geo.SH</t>
  </si>
  <si>
    <t>TES_per_sqm.kWh.HR.Res.HH.Thermal.SH.Geo.SH.Geo</t>
  </si>
  <si>
    <t>TES_per_sqm.kWh.HR.Res.HH.Thermal.SH.Geo.SH.Elec</t>
  </si>
  <si>
    <t>TES_per_sqm.kWh.HR.Res.HH.Thermal.SH.Geo.SC</t>
  </si>
  <si>
    <t>TES_per_sqm.kWh.HR.Res.HH.Thermal.SH.Geo.SC.AC.Elec</t>
  </si>
  <si>
    <t>TES_per_sqm.kWh.HR.Res.HH.Thermal.SH.Geo.WH</t>
  </si>
  <si>
    <t>TES_per_sqm.kWh.HR.Res.HH.Thermal.SH.Geo.WH.Geo.NoSolar.Geo</t>
  </si>
  <si>
    <t>TES_per_sqm.kWh.HR.Res.HH.Thermal.SH.Geo.WH.Geo.Solar</t>
  </si>
  <si>
    <t>TES_per_sqm.kWh.HR.Res.HH.Thermal.SH.Geo.WH.Geo.Solar.Geo</t>
  </si>
  <si>
    <t>TES_per_sqm.kWh.HR.Res.HH.Thermal.SH.Geo.WH.Geo.Solar.Solar</t>
  </si>
  <si>
    <t>TES_per_sqm.kWh.HR.Res.HH.Thermal.SH.Geo.WH.Elc.NoSolar.Elec</t>
  </si>
  <si>
    <t>TES_per_sqm.kWh.HR.Res.HH.Thermal.SH.Geo.WH.Elc.Solar</t>
  </si>
  <si>
    <t>TES_per_sqm.kWh.HR.Res.HH.Thermal.SH.Geo.WH.Elc.Solar.Elec</t>
  </si>
  <si>
    <t>TES_per_sqm.kWh.HR.Res.HH.Thermal.SH.Geo.WH.Elc.Solar.Solar</t>
  </si>
  <si>
    <t>TES_per_sqm.kWh.HR.Res.HH.Thermal.SH.Geo.CO</t>
  </si>
  <si>
    <t>TES_per_sqm.kWh.HR.Res.HH.Thermal.SH.Geo.CO.LPG.LPG</t>
  </si>
  <si>
    <t>TES_per_sqm.kWh.HR.Res.HH.Thermal.SH.Geo.CO.Elc.Elec</t>
  </si>
  <si>
    <t>TES_per_sqm.kWh.HR.Res.HH.Thermal.SH.DistrHeat</t>
  </si>
  <si>
    <t>TES_per_sqm.kWh.HR.Res.HH.Thermal.SH.DistrHeat.SH</t>
  </si>
  <si>
    <t>TES_per_sqm.kWh.HR.Res.HH.Thermal.SH.DistrHeat.SH.Steam_Distr</t>
  </si>
  <si>
    <t>TES_per_sqm.kWh.HR.Res.HH.Thermal.SH.DistrHeat.SH.Elec</t>
  </si>
  <si>
    <t>TES_per_sqm.kWh.HR.Res.HH.Thermal.SH.DistrHeat.SC</t>
  </si>
  <si>
    <t>TES_per_sqm.kWh.HR.Res.HH.Thermal.SH.DistrHeat.SC.AC.Elec</t>
  </si>
  <si>
    <t>TES_per_sqm.kWh.HR.Res.HH.Thermal.SH.DistrHeat.WH</t>
  </si>
  <si>
    <t>TES_per_sqm.kWh.HR.Res.HH.Thermal.SH.DistrHeat.WH.DistrHeat.NoSolar.Steam_Distr</t>
  </si>
  <si>
    <t>TES_per_sqm.kWh.HR.Res.HH.Thermal.SH.DistrHeat.WH.DistrHeat.Solar</t>
  </si>
  <si>
    <t>TES_per_sqm.kWh.HR.Res.HH.Thermal.SH.DistrHeat.WH.DistrHeat.Solar.Steam_Distr</t>
  </si>
  <si>
    <t>TES_per_sqm.kWh.HR.Res.HH.Thermal.SH.DistrHeat.WH.DistrHeat.Solar.Solar</t>
  </si>
  <si>
    <t>TES_per_sqm.kWh.HR.Res.HH.Thermal.SH.DistrHeat.WH.Elc.NoSolar.Elec</t>
  </si>
  <si>
    <t>TES_per_sqm.kWh.HR.Res.HH.Thermal.SH.DistrHeat.WH.Elc.Solar</t>
  </si>
  <si>
    <t>TES_per_sqm.kWh.HR.Res.HH.Thermal.SH.DistrHeat.WH.Elc.Solar.Elec</t>
  </si>
  <si>
    <t>TES_per_sqm.kWh.HR.Res.HH.Thermal.SH.DistrHeat.WH.Elc.Solar.Solar</t>
  </si>
  <si>
    <t>TES_per_sqm.kWh.HR.Res.HH.Thermal.SH.DistrHeat.CO</t>
  </si>
  <si>
    <t>TES_per_sqm.kWh.HR.Res.HH.Thermal.SH.DistrHeat.CO.LPG.LPG</t>
  </si>
  <si>
    <t>TES_per_sqm.kWh.HR.Res.HH.Thermal.SH.DistrHeat.CO.Elc.Elec</t>
  </si>
  <si>
    <t>TES_per_sqm.kWh.HR.Res.HH.Thermal.SH.AdvElc</t>
  </si>
  <si>
    <t>TES_per_sqm.kWh.HR.Res.HH.Thermal.SH.AdvElc.SH</t>
  </si>
  <si>
    <t>TES_per_sqm.kWh.HR.Res.HH.Thermal.SH.AdvElc.SH.Elec</t>
  </si>
  <si>
    <t>TES_per_sqm.kWh.HR.Res.HH.Thermal.SH.AdvElc.SC</t>
  </si>
  <si>
    <t>TES_per_sqm.kWh.HR.Res.HH.Thermal.SH.AdvElc.SC.AC.Elec</t>
  </si>
  <si>
    <t>TES_per_sqm.kWh.HR.Res.HH.Thermal.SH.AdvElc.WH</t>
  </si>
  <si>
    <t>TES_per_sqm.kWh.HR.Res.HH.Thermal.SH.AdvElc.WH.LPG.NoSolar.LPG</t>
  </si>
  <si>
    <t>TES_per_sqm.kWh.HR.Res.HH.Thermal.SH.AdvElc.WH.LPG.Solar</t>
  </si>
  <si>
    <t>TES_per_sqm.kWh.HR.Res.HH.Thermal.SH.AdvElc.WH.LPG.Solar.LPG</t>
  </si>
  <si>
    <t>TES_per_sqm.kWh.HR.Res.HH.Thermal.SH.AdvElc.WH.LPG.Solar.Solar</t>
  </si>
  <si>
    <t>TES_per_sqm.kWh.HR.Res.HH.Thermal.SH.AdvElc.WH.Elc.NoSolar.Elec</t>
  </si>
  <si>
    <t>TES_per_sqm.kWh.HR.Res.HH.Thermal.SH.AdvElc.WH.Elc.Solar</t>
  </si>
  <si>
    <t>TES_per_sqm.kWh.HR.Res.HH.Thermal.SH.AdvElc.WH.Elc.Solar.Elec</t>
  </si>
  <si>
    <t>TES_per_sqm.kWh.HR.Res.HH.Thermal.SH.AdvElc.WH.Elc.Solar.Solar</t>
  </si>
  <si>
    <t>TES_per_sqm.kWh.HR.Res.HH.Thermal.SH.AdvElc.CO</t>
  </si>
  <si>
    <t>TES_per_sqm.kWh.HR.Res.HH.Thermal.SH.AdvElc.CO.LPG.LPG</t>
  </si>
  <si>
    <t>TES_per_sqm.kWh.HR.Res.HH.Thermal.SH.AdvElc.CO.Elc.Elec</t>
  </si>
  <si>
    <t>TES_per_sqm.kWh.HR.Res.HH.Thermal.SH.ConvElc</t>
  </si>
  <si>
    <t>TES_per_sqm.kWh.HR.Res.HH.Thermal.SH.ConvElc.SH</t>
  </si>
  <si>
    <t>TES_per_sqm.kWh.HR.Res.HH.Thermal.SH.ConvElc.SH.Elec</t>
  </si>
  <si>
    <t>TES_per_sqm.kWh.HR.Res.HH.Thermal.SH.ConvElc.SC</t>
  </si>
  <si>
    <t>TES_per_sqm.kWh.HR.Res.HH.Thermal.SH.ConvElc.SC.AC.Elec</t>
  </si>
  <si>
    <t>TES_per_sqm.kWh.HR.Res.HH.Thermal.SH.ConvElc.WH</t>
  </si>
  <si>
    <t>TES_per_sqm.kWh.HR.Res.HH.Thermal.SH.ConvElc.WH.LPG.NoSolar.LPG</t>
  </si>
  <si>
    <t>TES_per_sqm.kWh.HR.Res.HH.Thermal.SH.ConvElc.WH.LPG.Solar</t>
  </si>
  <si>
    <t>TES_per_sqm.kWh.HR.Res.HH.Thermal.SH.ConvElc.WH.LPG.Solar.LPG</t>
  </si>
  <si>
    <t>TES_per_sqm.kWh.HR.Res.HH.Thermal.SH.ConvElc.WH.LPG.Solar.Solar</t>
  </si>
  <si>
    <t>TES_per_sqm.kWh.HR.Res.HH.Thermal.SH.ConvElc.WH.Elc.NoSolar.Elec</t>
  </si>
  <si>
    <t>TES_per_sqm.kWh.HR.Res.HH.Thermal.SH.ConvElc.WH.Elc.Solar</t>
  </si>
  <si>
    <t>TES_per_sqm.kWh.HR.Res.HH.Thermal.SH.ConvElc.WH.Elc.Solar.Elec</t>
  </si>
  <si>
    <t>TES_per_sqm.kWh.HR.Res.HH.Thermal.SH.ConvElc.WH.Elc.Solar.Solar</t>
  </si>
  <si>
    <t>TES_per_sqm.kWh.HR.Res.HH.Thermal.SH.ConvElc.CO</t>
  </si>
  <si>
    <t>TES_per_sqm.kWh.HR.Res.HH.Thermal.SH.ConvElc.CO.LPG.LPG</t>
  </si>
  <si>
    <t>TES_per_sqm.kWh.HR.Res.HH.Thermal.SH.ConvElc.CO.Elc.Elec</t>
  </si>
  <si>
    <t>HR - CO2 emissions per surface area (detailed structure)</t>
  </si>
  <si>
    <t>EMI_per_sqm.kgCO2.HR.Res.HH.Thermal.SH.Solids</t>
  </si>
  <si>
    <t>EMI_per_sqm.kgCO2.HR.Res.HH.Thermal.SH.Solids.SH</t>
  </si>
  <si>
    <t>EMI_per_sqm.kgCO2.HR.Res.HH.Thermal.SH.Solids.SH.Solids</t>
  </si>
  <si>
    <t>EMI_per_sqm.kgCO2.HR.Res.HH.Thermal.SH.Solids.SH.Elec</t>
  </si>
  <si>
    <t>EMI_per_sqm.kgCO2.HR.Res.HH.Thermal.SH.Solids.SC</t>
  </si>
  <si>
    <t>EMI_per_sqm.kgCO2.HR.Res.HH.Thermal.SH.Solids.SC.AC.Elec</t>
  </si>
  <si>
    <t>EMI_per_sqm.kgCO2.HR.Res.HH.Thermal.SH.Solids.WH</t>
  </si>
  <si>
    <t>EMI_per_sqm.kgCO2.HR.Res.HH.Thermal.SH.Solids.WH.Solids.NoSolar.Solids</t>
  </si>
  <si>
    <t>EMI_per_sqm.kgCO2.HR.Res.HH.Thermal.SH.Solids.WH.LPG.NoSolar.LPG</t>
  </si>
  <si>
    <t>EMI_per_sqm.kgCO2.HR.Res.HH.Thermal.SH.Solids.WH.LPG.Solar</t>
  </si>
  <si>
    <t>EMI_per_sqm.kgCO2.HR.Res.HH.Thermal.SH.Solids.WH.LPG.Solar.LPG</t>
  </si>
  <si>
    <t>EMI_per_sqm.kgCO2.HR.Res.HH.Thermal.SH.Solids.WH.LPG.Solar.Solar</t>
  </si>
  <si>
    <t>EMI_per_sqm.kgCO2.HR.Res.HH.Thermal.SH.Solids.WH.Elc.NoSolar.Elec</t>
  </si>
  <si>
    <t>EMI_per_sqm.kgCO2.HR.Res.HH.Thermal.SH.Solids.WH.Elc.Solar</t>
  </si>
  <si>
    <t>EMI_per_sqm.kgCO2.HR.Res.HH.Thermal.SH.Solids.WH.Elc.Solar.Elec</t>
  </si>
  <si>
    <t>EMI_per_sqm.kgCO2.HR.Res.HH.Thermal.SH.Solids.WH.Elc.Solar.Solar</t>
  </si>
  <si>
    <t>EMI_per_sqm.kgCO2.HR.Res.HH.Thermal.SH.Solids.CO</t>
  </si>
  <si>
    <t>EMI_per_sqm.kgCO2.HR.Res.HH.Thermal.SH.Solids.CO.Solids.Solids</t>
  </si>
  <si>
    <t>EMI_per_sqm.kgCO2.HR.Res.HH.Thermal.SH.Solids.CO.LPG.LPG</t>
  </si>
  <si>
    <t>EMI_per_sqm.kgCO2.HR.Res.HH.Thermal.SH.Solids.CO.Elc.Elec</t>
  </si>
  <si>
    <t>EMI_per_sqm.kgCO2.HR.Res.HH.Thermal.SH.LPG</t>
  </si>
  <si>
    <t>EMI_per_sqm.kgCO2.HR.Res.HH.Thermal.SH.LPG.SH</t>
  </si>
  <si>
    <t>EMI_per_sqm.kgCO2.HR.Res.HH.Thermal.SH.LPG.SH.LPG</t>
  </si>
  <si>
    <t>EMI_per_sqm.kgCO2.HR.Res.HH.Thermal.SH.LPG.SH.Elec</t>
  </si>
  <si>
    <t>EMI_per_sqm.kgCO2.HR.Res.HH.Thermal.SH.LPG.SC</t>
  </si>
  <si>
    <t>EMI_per_sqm.kgCO2.HR.Res.HH.Thermal.SH.LPG.SC.AC.Elec</t>
  </si>
  <si>
    <t>EMI_per_sqm.kgCO2.HR.Res.HH.Thermal.SH.LPG.WH</t>
  </si>
  <si>
    <t>EMI_per_sqm.kgCO2.HR.Res.HH.Thermal.SH.LPG.WH.LPG.NoSolar.LPG</t>
  </si>
  <si>
    <t>EMI_per_sqm.kgCO2.HR.Res.HH.Thermal.SH.LPG.WH.LPG.Solar</t>
  </si>
  <si>
    <t>EMI_per_sqm.kgCO2.HR.Res.HH.Thermal.SH.LPG.WH.LPG.Solar.LPG</t>
  </si>
  <si>
    <t>EMI_per_sqm.kgCO2.HR.Res.HH.Thermal.SH.LPG.WH.LPG.Solar.Solar</t>
  </si>
  <si>
    <t>EMI_per_sqm.kgCO2.HR.Res.HH.Thermal.SH.LPG.WH.Elc.NoSolar.Elec</t>
  </si>
  <si>
    <t>EMI_per_sqm.kgCO2.HR.Res.HH.Thermal.SH.LPG.WH.Elc.Solar</t>
  </si>
  <si>
    <t>EMI_per_sqm.kgCO2.HR.Res.HH.Thermal.SH.LPG.WH.Elc.Solar.Elec</t>
  </si>
  <si>
    <t>EMI_per_sqm.kgCO2.HR.Res.HH.Thermal.SH.LPG.WH.Elc.Solar.Solar</t>
  </si>
  <si>
    <t>EMI_per_sqm.kgCO2.HR.Res.HH.Thermal.SH.LPG.CO</t>
  </si>
  <si>
    <t>EMI_per_sqm.kgCO2.HR.Res.HH.Thermal.SH.LPG.CO.LPG.LPG</t>
  </si>
  <si>
    <t>EMI_per_sqm.kgCO2.HR.Res.HH.Thermal.SH.LPG.CO.Elc.Elec</t>
  </si>
  <si>
    <t>EMI_per_sqm.kgCO2.HR.Res.HH.Thermal.SH.Oil</t>
  </si>
  <si>
    <t>EMI_per_sqm.kgCO2.HR.Res.HH.Thermal.SH.Oil.SH</t>
  </si>
  <si>
    <t>EMI_per_sqm.kgCO2.HR.Res.HH.Thermal.SH.Oil.SH.Oil</t>
  </si>
  <si>
    <t>EMI_per_sqm.kgCO2.HR.Res.HH.Thermal.SH.Oil.SH.Elec</t>
  </si>
  <si>
    <t>EMI_per_sqm.kgCO2.HR.Res.HH.Thermal.SH.Oil.SC</t>
  </si>
  <si>
    <t>EMI_per_sqm.kgCO2.HR.Res.HH.Thermal.SH.Oil.SC.AC.Elec</t>
  </si>
  <si>
    <t>EMI_per_sqm.kgCO2.HR.Res.HH.Thermal.SH.Oil.WH</t>
  </si>
  <si>
    <t>EMI_per_sqm.kgCO2.HR.Res.HH.Thermal.SH.Oil.WH.Oil.NoSolar.Oil</t>
  </si>
  <si>
    <t>EMI_per_sqm.kgCO2.HR.Res.HH.Thermal.SH.Oil.WH.Oil.Solar</t>
  </si>
  <si>
    <t>EMI_per_sqm.kgCO2.HR.Res.HH.Thermal.SH.Oil.WH.Oil.Solar.Oil</t>
  </si>
  <si>
    <t>EMI_per_sqm.kgCO2.HR.Res.HH.Thermal.SH.Oil.WH.Oil.Solar.Solar</t>
  </si>
  <si>
    <t>EMI_per_sqm.kgCO2.HR.Res.HH.Thermal.SH.Oil.WH.Elc.NoSolar.Elec</t>
  </si>
  <si>
    <t>EMI_per_sqm.kgCO2.HR.Res.HH.Thermal.SH.Oil.WH.Elc.Solar</t>
  </si>
  <si>
    <t>EMI_per_sqm.kgCO2.HR.Res.HH.Thermal.SH.Oil.WH.Elc.Solar.Elec</t>
  </si>
  <si>
    <t>EMI_per_sqm.kgCO2.HR.Res.HH.Thermal.SH.Oil.WH.Elc.Solar.Solar</t>
  </si>
  <si>
    <t>EMI_per_sqm.kgCO2.HR.Res.HH.Thermal.SH.Oil.CO</t>
  </si>
  <si>
    <t>EMI_per_sqm.kgCO2.HR.Res.HH.Thermal.SH.Oil.CO.LPG.LPG</t>
  </si>
  <si>
    <t>EMI_per_sqm.kgCO2.HR.Res.HH.Thermal.SH.Oil.CO.Elc.Elec</t>
  </si>
  <si>
    <t>EMI_per_sqm.kgCO2.HR.Res.HH.Thermal.SH.Gas</t>
  </si>
  <si>
    <t>EMI_per_sqm.kgCO2.HR.Res.HH.Thermal.SH.Gas.SH</t>
  </si>
  <si>
    <t>EMI_per_sqm.kgCO2.HR.Res.HH.Thermal.SH.Gas.SH.Gas</t>
  </si>
  <si>
    <t>EMI_per_sqm.kgCO2.HR.Res.HH.Thermal.SH.Gas.SH.Elec</t>
  </si>
  <si>
    <t>EMI_per_sqm.kgCO2.HR.Res.HH.Thermal.SH.Gas.SC</t>
  </si>
  <si>
    <t>EMI_per_sqm.kgCO2.HR.Res.HH.Thermal.SH.Gas.SC.AC.Elec</t>
  </si>
  <si>
    <t>EMI_per_sqm.kgCO2.HR.Res.HH.Thermal.SH.Gas.WH</t>
  </si>
  <si>
    <t>EMI_per_sqm.kgCO2.HR.Res.HH.Thermal.SH.Gas.WH.Gas.NoSolar.Gas</t>
  </si>
  <si>
    <t>EMI_per_sqm.kgCO2.HR.Res.HH.Thermal.SH.Gas.WH.Gas.Solar</t>
  </si>
  <si>
    <t>EMI_per_sqm.kgCO2.HR.Res.HH.Thermal.SH.Gas.WH.Gas.Solar.Gas</t>
  </si>
  <si>
    <t>EMI_per_sqm.kgCO2.HR.Res.HH.Thermal.SH.Gas.WH.Gas.Solar.Solar</t>
  </si>
  <si>
    <t>EMI_per_sqm.kgCO2.HR.Res.HH.Thermal.SH.Gas.WH.Elc.NoSolar.Elec</t>
  </si>
  <si>
    <t>EMI_per_sqm.kgCO2.HR.Res.HH.Thermal.SH.Gas.WH.Elc.Solar</t>
  </si>
  <si>
    <t>EMI_per_sqm.kgCO2.HR.Res.HH.Thermal.SH.Gas.WH.Elc.Solar.Elec</t>
  </si>
  <si>
    <t>EMI_per_sqm.kgCO2.HR.Res.HH.Thermal.SH.Gas.WH.Elc.Solar.Solar</t>
  </si>
  <si>
    <t>EMI_per_sqm.kgCO2.HR.Res.HH.Thermal.SH.Gas.CO</t>
  </si>
  <si>
    <t>EMI_per_sqm.kgCO2.HR.Res.HH.Thermal.SH.Gas.CO.Gas.Gas</t>
  </si>
  <si>
    <t>EMI_per_sqm.kgCO2.HR.Res.HH.Thermal.SH.Gas.CO.Elc.Elec</t>
  </si>
  <si>
    <t>EMI_per_sqm.kgCO2.HR.Res.HH.Thermal.SH.Biomass</t>
  </si>
  <si>
    <t>EMI_per_sqm.kgCO2.HR.Res.HH.Thermal.SH.Biomass.SH</t>
  </si>
  <si>
    <t>EMI_per_sqm.kgCO2.HR.Res.HH.Thermal.SH.Biomass.SH.Biomass</t>
  </si>
  <si>
    <t>EMI_per_sqm.kgCO2.HR.Res.HH.Thermal.SH.Biomass.SH.Elec</t>
  </si>
  <si>
    <t>EMI_per_sqm.kgCO2.HR.Res.HH.Thermal.SH.Biomass.SC</t>
  </si>
  <si>
    <t>EMI_per_sqm.kgCO2.HR.Res.HH.Thermal.SH.Biomass.SC.AC.Elec</t>
  </si>
  <si>
    <t>EMI_per_sqm.kgCO2.HR.Res.HH.Thermal.SH.Biomass.WH</t>
  </si>
  <si>
    <t>EMI_per_sqm.kgCO2.HR.Res.HH.Thermal.SH.Biomass.WH.Biomass.NoSolar.Biomass</t>
  </si>
  <si>
    <t>EMI_per_sqm.kgCO2.HR.Res.HH.Thermal.SH.Biomass.WH.Biomass.Solar</t>
  </si>
  <si>
    <t>EMI_per_sqm.kgCO2.HR.Res.HH.Thermal.SH.Biomass.WH.Biomass.Solar.Biomass</t>
  </si>
  <si>
    <t>EMI_per_sqm.kgCO2.HR.Res.HH.Thermal.SH.Biomass.WH.Biomass.Solar.Solar</t>
  </si>
  <si>
    <t>EMI_per_sqm.kgCO2.HR.Res.HH.Thermal.SH.Biomass.WH.LPG.NoSolar.LPG</t>
  </si>
  <si>
    <t>EMI_per_sqm.kgCO2.HR.Res.HH.Thermal.SH.Biomass.WH.LPG.Solar</t>
  </si>
  <si>
    <t>EMI_per_sqm.kgCO2.HR.Res.HH.Thermal.SH.Biomass.WH.LPG.Solar.LPG</t>
  </si>
  <si>
    <t>EMI_per_sqm.kgCO2.HR.Res.HH.Thermal.SH.Biomass.WH.LPG.Solar.Solar</t>
  </si>
  <si>
    <t>EMI_per_sqm.kgCO2.HR.Res.HH.Thermal.SH.Biomass.WH.Elc.NoSolar.Elec</t>
  </si>
  <si>
    <t>EMI_per_sqm.kgCO2.HR.Res.HH.Thermal.SH.Biomass.WH.Elc.Solar</t>
  </si>
  <si>
    <t>EMI_per_sqm.kgCO2.HR.Res.HH.Thermal.SH.Biomass.WH.Elc.Solar.Elec</t>
  </si>
  <si>
    <t>EMI_per_sqm.kgCO2.HR.Res.HH.Thermal.SH.Biomass.WH.Elc.Solar.Solar</t>
  </si>
  <si>
    <t>EMI_per_sqm.kgCO2.HR.Res.HH.Thermal.SH.Biomass.CO</t>
  </si>
  <si>
    <t>EMI_per_sqm.kgCO2.HR.Res.HH.Thermal.SH.Biomass.CO.Biomass.Biomass</t>
  </si>
  <si>
    <t>EMI_per_sqm.kgCO2.HR.Res.HH.Thermal.SH.Biomass.CO.LPG.LPG</t>
  </si>
  <si>
    <t>EMI_per_sqm.kgCO2.HR.Res.HH.Thermal.SH.Biomass.CO.Elc.Elec</t>
  </si>
  <si>
    <t>EMI_per_sqm.kgCO2.HR.Res.HH.Thermal.SH.Geo</t>
  </si>
  <si>
    <t>EMI_per_sqm.kgCO2.HR.Res.HH.Thermal.SH.Geo.SH</t>
  </si>
  <si>
    <t>EMI_per_sqm.kgCO2.HR.Res.HH.Thermal.SH.Geo.SH.Geo</t>
  </si>
  <si>
    <t>EMI_per_sqm.kgCO2.HR.Res.HH.Thermal.SH.Geo.SH.Elec</t>
  </si>
  <si>
    <t>EMI_per_sqm.kgCO2.HR.Res.HH.Thermal.SH.Geo.SC</t>
  </si>
  <si>
    <t>EMI_per_sqm.kgCO2.HR.Res.HH.Thermal.SH.Geo.SC.AC.Elec</t>
  </si>
  <si>
    <t>EMI_per_sqm.kgCO2.HR.Res.HH.Thermal.SH.Geo.WH</t>
  </si>
  <si>
    <t>EMI_per_sqm.kgCO2.HR.Res.HH.Thermal.SH.Geo.WH.Geo.NoSolar.Geo</t>
  </si>
  <si>
    <t>EMI_per_sqm.kgCO2.HR.Res.HH.Thermal.SH.Geo.WH.Geo.Solar</t>
  </si>
  <si>
    <t>EMI_per_sqm.kgCO2.HR.Res.HH.Thermal.SH.Geo.WH.Geo.Solar.Geo</t>
  </si>
  <si>
    <t>EMI_per_sqm.kgCO2.HR.Res.HH.Thermal.SH.Geo.WH.Geo.Solar.Solar</t>
  </si>
  <si>
    <t>EMI_per_sqm.kgCO2.HR.Res.HH.Thermal.SH.Geo.WH.Elc.NoSolar.Elec</t>
  </si>
  <si>
    <t>EMI_per_sqm.kgCO2.HR.Res.HH.Thermal.SH.Geo.WH.Elc.Solar</t>
  </si>
  <si>
    <t>EMI_per_sqm.kgCO2.HR.Res.HH.Thermal.SH.Geo.WH.Elc.Solar.Elec</t>
  </si>
  <si>
    <t>EMI_per_sqm.kgCO2.HR.Res.HH.Thermal.SH.Geo.WH.Elc.Solar.Solar</t>
  </si>
  <si>
    <t>EMI_per_sqm.kgCO2.HR.Res.HH.Thermal.SH.Geo.CO</t>
  </si>
  <si>
    <t>EMI_per_sqm.kgCO2.HR.Res.HH.Thermal.SH.Geo.CO.LPG.LPG</t>
  </si>
  <si>
    <t>EMI_per_sqm.kgCO2.HR.Res.HH.Thermal.SH.Geo.CO.Elc.Elec</t>
  </si>
  <si>
    <t>EMI_per_sqm.kgCO2.HR.Res.HH.Thermal.SH.DistrHeat</t>
  </si>
  <si>
    <t>EMI_per_sqm.kgCO2.HR.Res.HH.Thermal.SH.DistrHeat.SH</t>
  </si>
  <si>
    <t>EMI_per_sqm.kgCO2.HR.Res.HH.Thermal.SH.DistrHeat.SH.Steam_Distr</t>
  </si>
  <si>
    <t>EMI_per_sqm.kgCO2.HR.Res.HH.Thermal.SH.DistrHeat.SH.Elec</t>
  </si>
  <si>
    <t>EMI_per_sqm.kgCO2.HR.Res.HH.Thermal.SH.DistrHeat.SC</t>
  </si>
  <si>
    <t>EMI_per_sqm.kgCO2.HR.Res.HH.Thermal.SH.DistrHeat.SC.AC.Elec</t>
  </si>
  <si>
    <t>EMI_per_sqm.kgCO2.HR.Res.HH.Thermal.SH.DistrHeat.WH</t>
  </si>
  <si>
    <t>EMI_per_sqm.kgCO2.HR.Res.HH.Thermal.SH.DistrHeat.WH.DistrHeat.NoSolar.Steam_Distr</t>
  </si>
  <si>
    <t>EMI_per_sqm.kgCO2.HR.Res.HH.Thermal.SH.DistrHeat.WH.DistrHeat.Solar</t>
  </si>
  <si>
    <t>EMI_per_sqm.kgCO2.HR.Res.HH.Thermal.SH.DistrHeat.WH.DistrHeat.Solar.Steam_Distr</t>
  </si>
  <si>
    <t>EMI_per_sqm.kgCO2.HR.Res.HH.Thermal.SH.DistrHeat.WH.DistrHeat.Solar.Solar</t>
  </si>
  <si>
    <t>EMI_per_sqm.kgCO2.HR.Res.HH.Thermal.SH.DistrHeat.WH.Elc.NoSolar.Elec</t>
  </si>
  <si>
    <t>EMI_per_sqm.kgCO2.HR.Res.HH.Thermal.SH.DistrHeat.WH.Elc.Solar</t>
  </si>
  <si>
    <t>EMI_per_sqm.kgCO2.HR.Res.HH.Thermal.SH.DistrHeat.WH.Elc.Solar.Elec</t>
  </si>
  <si>
    <t>EMI_per_sqm.kgCO2.HR.Res.HH.Thermal.SH.DistrHeat.WH.Elc.Solar.Solar</t>
  </si>
  <si>
    <t>EMI_per_sqm.kgCO2.HR.Res.HH.Thermal.SH.DistrHeat.CO</t>
  </si>
  <si>
    <t>EMI_per_sqm.kgCO2.HR.Res.HH.Thermal.SH.DistrHeat.CO.LPG.LPG</t>
  </si>
  <si>
    <t>EMI_per_sqm.kgCO2.HR.Res.HH.Thermal.SH.DistrHeat.CO.Elc.Elec</t>
  </si>
  <si>
    <t>EMI_per_sqm.kgCO2.HR.Res.HH.Thermal.SH.AdvElc</t>
  </si>
  <si>
    <t>EMI_per_sqm.kgCO2.HR.Res.HH.Thermal.SH.AdvElc.SH</t>
  </si>
  <si>
    <t>EMI_per_sqm.kgCO2.HR.Res.HH.Thermal.SH.AdvElc.SH.Elec</t>
  </si>
  <si>
    <t>EMI_per_sqm.kgCO2.HR.Res.HH.Thermal.SH.AdvElc.SC</t>
  </si>
  <si>
    <t>EMI_per_sqm.kgCO2.HR.Res.HH.Thermal.SH.AdvElc.SC.AC.Elec</t>
  </si>
  <si>
    <t>EMI_per_sqm.kgCO2.HR.Res.HH.Thermal.SH.AdvElc.WH</t>
  </si>
  <si>
    <t>EMI_per_sqm.kgCO2.HR.Res.HH.Thermal.SH.AdvElc.WH.LPG.NoSolar.LPG</t>
  </si>
  <si>
    <t>EMI_per_sqm.kgCO2.HR.Res.HH.Thermal.SH.AdvElc.WH.LPG.Solar</t>
  </si>
  <si>
    <t>EMI_per_sqm.kgCO2.HR.Res.HH.Thermal.SH.AdvElc.WH.LPG.Solar.LPG</t>
  </si>
  <si>
    <t>EMI_per_sqm.kgCO2.HR.Res.HH.Thermal.SH.AdvElc.WH.LPG.Solar.Solar</t>
  </si>
  <si>
    <t>EMI_per_sqm.kgCO2.HR.Res.HH.Thermal.SH.AdvElc.WH.Elc.NoSolar.Elec</t>
  </si>
  <si>
    <t>EMI_per_sqm.kgCO2.HR.Res.HH.Thermal.SH.AdvElc.WH.Elc.Solar</t>
  </si>
  <si>
    <t>EMI_per_sqm.kgCO2.HR.Res.HH.Thermal.SH.AdvElc.WH.Elc.Solar.Elec</t>
  </si>
  <si>
    <t>EMI_per_sqm.kgCO2.HR.Res.HH.Thermal.SH.AdvElc.WH.Elc.Solar.Solar</t>
  </si>
  <si>
    <t>EMI_per_sqm.kgCO2.HR.Res.HH.Thermal.SH.AdvElc.CO</t>
  </si>
  <si>
    <t>EMI_per_sqm.kgCO2.HR.Res.HH.Thermal.SH.AdvElc.CO.LPG.LPG</t>
  </si>
  <si>
    <t>EMI_per_sqm.kgCO2.HR.Res.HH.Thermal.SH.AdvElc.CO.Elc.Elec</t>
  </si>
  <si>
    <t>EMI_per_sqm.kgCO2.HR.Res.HH.Thermal.SH.ConvElc</t>
  </si>
  <si>
    <t>EMI_per_sqm.kgCO2.HR.Res.HH.Thermal.SH.ConvElc.SH</t>
  </si>
  <si>
    <t>EMI_per_sqm.kgCO2.HR.Res.HH.Thermal.SH.ConvElc.SH.Elec</t>
  </si>
  <si>
    <t>EMI_per_sqm.kgCO2.HR.Res.HH.Thermal.SH.ConvElc.SC</t>
  </si>
  <si>
    <t>EMI_per_sqm.kgCO2.HR.Res.HH.Thermal.SH.ConvElc.SC.AC.Elec</t>
  </si>
  <si>
    <t>EMI_per_sqm.kgCO2.HR.Res.HH.Thermal.SH.ConvElc.WH</t>
  </si>
  <si>
    <t>EMI_per_sqm.kgCO2.HR.Res.HH.Thermal.SH.ConvElc.WH.LPG.NoSolar.LPG</t>
  </si>
  <si>
    <t>EMI_per_sqm.kgCO2.HR.Res.HH.Thermal.SH.ConvElc.WH.LPG.Solar</t>
  </si>
  <si>
    <t>EMI_per_sqm.kgCO2.HR.Res.HH.Thermal.SH.ConvElc.WH.LPG.Solar.LPG</t>
  </si>
  <si>
    <t>EMI_per_sqm.kgCO2.HR.Res.HH.Thermal.SH.ConvElc.WH.LPG.Solar.Solar</t>
  </si>
  <si>
    <t>EMI_per_sqm.kgCO2.HR.Res.HH.Thermal.SH.ConvElc.WH.Elc.NoSolar.Elec</t>
  </si>
  <si>
    <t>EMI_per_sqm.kgCO2.HR.Res.HH.Thermal.SH.ConvElc.WH.Elc.Solar</t>
  </si>
  <si>
    <t>EMI_per_sqm.kgCO2.HR.Res.HH.Thermal.SH.ConvElc.WH.Elc.Solar.Elec</t>
  </si>
  <si>
    <t>EMI_per_sqm.kgCO2.HR.Res.HH.Thermal.SH.ConvElc.WH.Elc.Solar.Solar</t>
  </si>
  <si>
    <t>EMI_per_sqm.kgCO2.HR.Res.HH.Thermal.SH.ConvElc.CO</t>
  </si>
  <si>
    <t>EMI_per_sqm.kgCO2.HR.Res.HH.Thermal.SH.ConvElc.CO.LPG.LPG</t>
  </si>
  <si>
    <t>EMI_per_sqm.kgCO2.HR.Res.HH.Thermal.SH.ConvElc.CO.Elc.Elec</t>
  </si>
  <si>
    <t>HR - Final energy consumption in new and renovated households (detailed structure)</t>
  </si>
  <si>
    <t>FEC.ktoe.HR.Res.HHnew.Thermal.SH.Solids</t>
  </si>
  <si>
    <t>FEC.ktoe.HR.Res.HHnew.Thermal.SH.Solids.SH</t>
  </si>
  <si>
    <t>FEC.ktoe.HR.Res.HHnew.Thermal.SH.Solids.SH.Solids</t>
  </si>
  <si>
    <t>FEC.ktoe.HR.Res.HHnew.Thermal.SH.Solids.SH.Elec</t>
  </si>
  <si>
    <t>FEC.ktoe.HR.Res.HHnew.Thermal.SH.Solids.SC</t>
  </si>
  <si>
    <t>FEC.ktoe.HR.Res.HHnew.Thermal.SH.Solids.SC.AC.Elec</t>
  </si>
  <si>
    <t>FEC.ktoe.HR.Res.HHnew.Thermal.SH.Solids.WH</t>
  </si>
  <si>
    <t>FEC.ktoe.HR.Res.HHnew.Thermal.SH.Solids.WH.Solids.NoSolar.Solids</t>
  </si>
  <si>
    <t>FEC.ktoe.HR.Res.HHnew.Thermal.SH.Solids.WH.LPG.NoSolar.LPG</t>
  </si>
  <si>
    <t>FEC.ktoe.HR.Res.HHnew.Thermal.SH.Solids.WH.LPG.Solar</t>
  </si>
  <si>
    <t>FEC.ktoe.HR.Res.HHnew.Thermal.SH.Solids.WH.LPG.Solar.LPG</t>
  </si>
  <si>
    <t>FEC.ktoe.HR.Res.HHnew.Thermal.SH.Solids.WH.LPG.Solar.Solar</t>
  </si>
  <si>
    <t>FEC.ktoe.HR.Res.HHnew.Thermal.SH.Solids.WH.Elc.NoSolar.Elec</t>
  </si>
  <si>
    <t>FEC.ktoe.HR.Res.HHnew.Thermal.SH.Solids.WH.Elc.Solar</t>
  </si>
  <si>
    <t>FEC.ktoe.HR.Res.HHnew.Thermal.SH.Solids.WH.Elc.Solar.Elec</t>
  </si>
  <si>
    <t>FEC.ktoe.HR.Res.HHnew.Thermal.SH.Solids.WH.Elc.Solar.Solar</t>
  </si>
  <si>
    <t>FEC.ktoe.HR.Res.HHnew.Thermal.SH.Solids.CO</t>
  </si>
  <si>
    <t>FEC.ktoe.HR.Res.HHnew.Thermal.SH.Solids.CO.Solids.Solids</t>
  </si>
  <si>
    <t>FEC.ktoe.HR.Res.HHnew.Thermal.SH.Solids.CO.LPG.LPG</t>
  </si>
  <si>
    <t>FEC.ktoe.HR.Res.HHnew.Thermal.SH.Solids.CO.Elc.Elec</t>
  </si>
  <si>
    <t>FEC.ktoe.HR.Res.HHnew.Thermal.SH.LPG</t>
  </si>
  <si>
    <t>FEC.ktoe.HR.Res.HHnew.Thermal.SH.LPG.SH</t>
  </si>
  <si>
    <t>FEC.ktoe.HR.Res.HHnew.Thermal.SH.LPG.SH.LPG</t>
  </si>
  <si>
    <t>FEC.ktoe.HR.Res.HHnew.Thermal.SH.LPG.SH.Elec</t>
  </si>
  <si>
    <t>FEC.ktoe.HR.Res.HHnew.Thermal.SH.LPG.SC</t>
  </si>
  <si>
    <t>FEC.ktoe.HR.Res.HHnew.Thermal.SH.LPG.SC.AC.Elec</t>
  </si>
  <si>
    <t>FEC.ktoe.HR.Res.HHnew.Thermal.SH.LPG.WH</t>
  </si>
  <si>
    <t>FEC.ktoe.HR.Res.HHnew.Thermal.SH.LPG.WH.LPG.NoSolar.LPG</t>
  </si>
  <si>
    <t>FEC.ktoe.HR.Res.HHnew.Thermal.SH.LPG.WH.LPG.Solar</t>
  </si>
  <si>
    <t>FEC.ktoe.HR.Res.HHnew.Thermal.SH.LPG.WH.LPG.Solar.LPG</t>
  </si>
  <si>
    <t>FEC.ktoe.HR.Res.HHnew.Thermal.SH.LPG.WH.LPG.Solar.Solar</t>
  </si>
  <si>
    <t>FEC.ktoe.HR.Res.HHnew.Thermal.SH.LPG.WH.Elc.NoSolar.Elec</t>
  </si>
  <si>
    <t>FEC.ktoe.HR.Res.HHnew.Thermal.SH.LPG.WH.Elc.Solar</t>
  </si>
  <si>
    <t>FEC.ktoe.HR.Res.HHnew.Thermal.SH.LPG.WH.Elc.Solar.Elec</t>
  </si>
  <si>
    <t>FEC.ktoe.HR.Res.HHnew.Thermal.SH.LPG.WH.Elc.Solar.Solar</t>
  </si>
  <si>
    <t>FEC.ktoe.HR.Res.HHnew.Thermal.SH.LPG.CO</t>
  </si>
  <si>
    <t>FEC.ktoe.HR.Res.HHnew.Thermal.SH.LPG.CO.LPG.LPG</t>
  </si>
  <si>
    <t>FEC.ktoe.HR.Res.HHnew.Thermal.SH.LPG.CO.Elc.Elec</t>
  </si>
  <si>
    <t>FEC.ktoe.HR.Res.HHnew.Thermal.SH.Oil</t>
  </si>
  <si>
    <t>FEC.ktoe.HR.Res.HHnew.Thermal.SH.Oil.SH</t>
  </si>
  <si>
    <t>FEC.ktoe.HR.Res.HHnew.Thermal.SH.Oil.SH.Oil</t>
  </si>
  <si>
    <t>FEC.ktoe.HR.Res.HHnew.Thermal.SH.Oil.SH.Elec</t>
  </si>
  <si>
    <t>FEC.ktoe.HR.Res.HHnew.Thermal.SH.Oil.SC</t>
  </si>
  <si>
    <t>FEC.ktoe.HR.Res.HHnew.Thermal.SH.Oil.SC.AC.Elec</t>
  </si>
  <si>
    <t>FEC.ktoe.HR.Res.HHnew.Thermal.SH.Oil.WH</t>
  </si>
  <si>
    <t>FEC.ktoe.HR.Res.HHnew.Thermal.SH.Oil.WH.Oil.NoSolar.Oil</t>
  </si>
  <si>
    <t>FEC.ktoe.HR.Res.HHnew.Thermal.SH.Oil.WH.Oil.Solar</t>
  </si>
  <si>
    <t>FEC.ktoe.HR.Res.HHnew.Thermal.SH.Oil.WH.Oil.Solar.Oil</t>
  </si>
  <si>
    <t>FEC.ktoe.HR.Res.HHnew.Thermal.SH.Oil.WH.Oil.Solar.Solar</t>
  </si>
  <si>
    <t>FEC.ktoe.HR.Res.HHnew.Thermal.SH.Oil.WH.Elc.NoSolar.Elec</t>
  </si>
  <si>
    <t>FEC.ktoe.HR.Res.HHnew.Thermal.SH.Oil.WH.Elc.Solar</t>
  </si>
  <si>
    <t>FEC.ktoe.HR.Res.HHnew.Thermal.SH.Oil.WH.Elc.Solar.Elec</t>
  </si>
  <si>
    <t>FEC.ktoe.HR.Res.HHnew.Thermal.SH.Oil.WH.Elc.Solar.Solar</t>
  </si>
  <si>
    <t>FEC.ktoe.HR.Res.HHnew.Thermal.SH.Oil.CO</t>
  </si>
  <si>
    <t>FEC.ktoe.HR.Res.HHnew.Thermal.SH.Oil.CO.LPG.LPG</t>
  </si>
  <si>
    <t>FEC.ktoe.HR.Res.HHnew.Thermal.SH.Oil.CO.Elc.Elec</t>
  </si>
  <si>
    <t>FEC.ktoe.HR.Res.HHnew.Thermal.SH.Gas</t>
  </si>
  <si>
    <t>FEC.ktoe.HR.Res.HHnew.Thermal.SH.Gas.SH</t>
  </si>
  <si>
    <t>FEC.ktoe.HR.Res.HHnew.Thermal.SH.Gas.SH.Gas</t>
  </si>
  <si>
    <t>FEC.ktoe.HR.Res.HHnew.Thermal.SH.Gas.SH.Elec</t>
  </si>
  <si>
    <t>FEC.ktoe.HR.Res.HHnew.Thermal.SH.Gas.SC</t>
  </si>
  <si>
    <t>FEC.ktoe.HR.Res.HHnew.Thermal.SH.Gas.SC.AC.Elec</t>
  </si>
  <si>
    <t>FEC.ktoe.HR.Res.HHnew.Thermal.SH.Gas.WH</t>
  </si>
  <si>
    <t>FEC.ktoe.HR.Res.HHnew.Thermal.SH.Gas.WH.Gas.NoSolar.Gas</t>
  </si>
  <si>
    <t>FEC.ktoe.HR.Res.HHnew.Thermal.SH.Gas.WH.Gas.Solar</t>
  </si>
  <si>
    <t>FEC.ktoe.HR.Res.HHnew.Thermal.SH.Gas.WH.Gas.Solar.Gas</t>
  </si>
  <si>
    <t>FEC.ktoe.HR.Res.HHnew.Thermal.SH.Gas.WH.Gas.Solar.Solar</t>
  </si>
  <si>
    <t>FEC.ktoe.HR.Res.HHnew.Thermal.SH.Gas.WH.Elc.NoSolar.Elec</t>
  </si>
  <si>
    <t>FEC.ktoe.HR.Res.HHnew.Thermal.SH.Gas.WH.Elc.Solar</t>
  </si>
  <si>
    <t>FEC.ktoe.HR.Res.HHnew.Thermal.SH.Gas.WH.Elc.Solar.Elec</t>
  </si>
  <si>
    <t>FEC.ktoe.HR.Res.HHnew.Thermal.SH.Gas.WH.Elc.Solar.Solar</t>
  </si>
  <si>
    <t>FEC.ktoe.HR.Res.HHnew.Thermal.SH.Gas.CO</t>
  </si>
  <si>
    <t>FEC.ktoe.HR.Res.HHnew.Thermal.SH.Gas.CO.Gas.Gas</t>
  </si>
  <si>
    <t>FEC.ktoe.HR.Res.HHnew.Thermal.SH.Gas.CO.Elc.Elec</t>
  </si>
  <si>
    <t>FEC.ktoe.HR.Res.HHnew.Thermal.SH.Biomass</t>
  </si>
  <si>
    <t>FEC.ktoe.HR.Res.HHnew.Thermal.SH.Biomass.SH</t>
  </si>
  <si>
    <t>FEC.ktoe.HR.Res.HHnew.Thermal.SH.Biomass.SH.Biomass</t>
  </si>
  <si>
    <t>FEC.ktoe.HR.Res.HHnew.Thermal.SH.Biomass.SH.Elec</t>
  </si>
  <si>
    <t>FEC.ktoe.HR.Res.HHnew.Thermal.SH.Biomass.SC</t>
  </si>
  <si>
    <t>FEC.ktoe.HR.Res.HHnew.Thermal.SH.Biomass.SC.AC.Elec</t>
  </si>
  <si>
    <t>FEC.ktoe.HR.Res.HHnew.Thermal.SH.Biomass.WH</t>
  </si>
  <si>
    <t>FEC.ktoe.HR.Res.HHnew.Thermal.SH.Biomass.WH.Biomass.NoSolar.Biomass</t>
  </si>
  <si>
    <t>FEC.ktoe.HR.Res.HHnew.Thermal.SH.Biomass.WH.Biomass.Solar</t>
  </si>
  <si>
    <t>FEC.ktoe.HR.Res.HHnew.Thermal.SH.Biomass.WH.Biomass.Solar.Biomass</t>
  </si>
  <si>
    <t>FEC.ktoe.HR.Res.HHnew.Thermal.SH.Biomass.WH.Biomass.Solar.Solar</t>
  </si>
  <si>
    <t>FEC.ktoe.HR.Res.HHnew.Thermal.SH.Biomass.WH.LPG.NoSolar.LPG</t>
  </si>
  <si>
    <t>FEC.ktoe.HR.Res.HHnew.Thermal.SH.Biomass.WH.LPG.Solar</t>
  </si>
  <si>
    <t>FEC.ktoe.HR.Res.HHnew.Thermal.SH.Biomass.WH.LPG.Solar.LPG</t>
  </si>
  <si>
    <t>FEC.ktoe.HR.Res.HHnew.Thermal.SH.Biomass.WH.LPG.Solar.Solar</t>
  </si>
  <si>
    <t>FEC.ktoe.HR.Res.HHnew.Thermal.SH.Biomass.WH.Elc.NoSolar.Elec</t>
  </si>
  <si>
    <t>FEC.ktoe.HR.Res.HHnew.Thermal.SH.Biomass.WH.Elc.Solar</t>
  </si>
  <si>
    <t>FEC.ktoe.HR.Res.HHnew.Thermal.SH.Biomass.WH.Elc.Solar.Elec</t>
  </si>
  <si>
    <t>FEC.ktoe.HR.Res.HHnew.Thermal.SH.Biomass.WH.Elc.Solar.Solar</t>
  </si>
  <si>
    <t>FEC.ktoe.HR.Res.HHnew.Thermal.SH.Biomass.CO</t>
  </si>
  <si>
    <t>FEC.ktoe.HR.Res.HHnew.Thermal.SH.Biomass.CO.Biomass.Biomass</t>
  </si>
  <si>
    <t>FEC.ktoe.HR.Res.HHnew.Thermal.SH.Biomass.CO.LPG.LPG</t>
  </si>
  <si>
    <t>FEC.ktoe.HR.Res.HHnew.Thermal.SH.Biomass.CO.Elc.Elec</t>
  </si>
  <si>
    <t>FEC.ktoe.HR.Res.HHnew.Thermal.SH.Geo</t>
  </si>
  <si>
    <t>FEC.ktoe.HR.Res.HHnew.Thermal.SH.Geo.SH</t>
  </si>
  <si>
    <t>FEC.ktoe.HR.Res.HHnew.Thermal.SH.Geo.SH.Geo</t>
  </si>
  <si>
    <t>FEC.ktoe.HR.Res.HHnew.Thermal.SH.Geo.SH.Elec</t>
  </si>
  <si>
    <t>FEC.ktoe.HR.Res.HHnew.Thermal.SH.Geo.SC</t>
  </si>
  <si>
    <t>FEC.ktoe.HR.Res.HHnew.Thermal.SH.Geo.SC.AC.Elec</t>
  </si>
  <si>
    <t>FEC.ktoe.HR.Res.HHnew.Thermal.SH.Geo.WH</t>
  </si>
  <si>
    <t>FEC.ktoe.HR.Res.HHnew.Thermal.SH.Geo.WH.Geo.NoSolar.Geo</t>
  </si>
  <si>
    <t>FEC.ktoe.HR.Res.HHnew.Thermal.SH.Geo.WH.Geo.Solar</t>
  </si>
  <si>
    <t>FEC.ktoe.HR.Res.HHnew.Thermal.SH.Geo.WH.Geo.Solar.Geo</t>
  </si>
  <si>
    <t>FEC.ktoe.HR.Res.HHnew.Thermal.SH.Geo.WH.Geo.Solar.Solar</t>
  </si>
  <si>
    <t>FEC.ktoe.HR.Res.HHnew.Thermal.SH.Geo.WH.Elc.NoSolar.Elec</t>
  </si>
  <si>
    <t>FEC.ktoe.HR.Res.HHnew.Thermal.SH.Geo.WH.Elc.Solar</t>
  </si>
  <si>
    <t>FEC.ktoe.HR.Res.HHnew.Thermal.SH.Geo.WH.Elc.Solar.Elec</t>
  </si>
  <si>
    <t>FEC.ktoe.HR.Res.HHnew.Thermal.SH.Geo.WH.Elc.Solar.Solar</t>
  </si>
  <si>
    <t>FEC.ktoe.HR.Res.HHnew.Thermal.SH.Geo.CO</t>
  </si>
  <si>
    <t>FEC.ktoe.HR.Res.HHnew.Thermal.SH.Geo.CO.LPG.LPG</t>
  </si>
  <si>
    <t>FEC.ktoe.HR.Res.HHnew.Thermal.SH.Geo.CO.Elc.Elec</t>
  </si>
  <si>
    <t>FEC.ktoe.HR.Res.HHnew.Thermal.SH.DistrHeat</t>
  </si>
  <si>
    <t>FEC.ktoe.HR.Res.HHnew.Thermal.SH.DistrHeat.SH</t>
  </si>
  <si>
    <t>FEC.ktoe.HR.Res.HHnew.Thermal.SH.DistrHeat.SH.Steam_Distr</t>
  </si>
  <si>
    <t>FEC.ktoe.HR.Res.HHnew.Thermal.SH.DistrHeat.SH.Elec</t>
  </si>
  <si>
    <t>FEC.ktoe.HR.Res.HHnew.Thermal.SH.DistrHeat.SC</t>
  </si>
  <si>
    <t>FEC.ktoe.HR.Res.HHnew.Thermal.SH.DistrHeat.SC.AC.Elec</t>
  </si>
  <si>
    <t>FEC.ktoe.HR.Res.HHnew.Thermal.SH.DistrHeat.WH</t>
  </si>
  <si>
    <t>FEC.ktoe.HR.Res.HHnew.Thermal.SH.DistrHeat.WH.DistrHeat.NoSolar.Steam_Distr</t>
  </si>
  <si>
    <t>FEC.ktoe.HR.Res.HHnew.Thermal.SH.DistrHeat.WH.DistrHeat.Solar</t>
  </si>
  <si>
    <t>FEC.ktoe.HR.Res.HHnew.Thermal.SH.DistrHeat.WH.DistrHeat.Solar.Steam_Distr</t>
  </si>
  <si>
    <t>FEC.ktoe.HR.Res.HHnew.Thermal.SH.DistrHeat.WH.DistrHeat.Solar.Solar</t>
  </si>
  <si>
    <t>FEC.ktoe.HR.Res.HHnew.Thermal.SH.DistrHeat.WH.Elc.NoSolar.Elec</t>
  </si>
  <si>
    <t>FEC.ktoe.HR.Res.HHnew.Thermal.SH.DistrHeat.WH.Elc.Solar</t>
  </si>
  <si>
    <t>FEC.ktoe.HR.Res.HHnew.Thermal.SH.DistrHeat.WH.Elc.Solar.Elec</t>
  </si>
  <si>
    <t>FEC.ktoe.HR.Res.HHnew.Thermal.SH.DistrHeat.WH.Elc.Solar.Solar</t>
  </si>
  <si>
    <t>FEC.ktoe.HR.Res.HHnew.Thermal.SH.DistrHeat.CO</t>
  </si>
  <si>
    <t>FEC.ktoe.HR.Res.HHnew.Thermal.SH.DistrHeat.CO.LPG.LPG</t>
  </si>
  <si>
    <t>FEC.ktoe.HR.Res.HHnew.Thermal.SH.DistrHeat.CO.Elc.Elec</t>
  </si>
  <si>
    <t>FEC.ktoe.HR.Res.HHnew.Thermal.SH.AdvElc</t>
  </si>
  <si>
    <t>FEC.ktoe.HR.Res.HHnew.Thermal.SH.AdvElc.SH</t>
  </si>
  <si>
    <t>FEC.ktoe.HR.Res.HHnew.Thermal.SH.AdvElc.SH.Elec</t>
  </si>
  <si>
    <t>FEC.ktoe.HR.Res.HHnew.Thermal.SH.AdvElc.SC</t>
  </si>
  <si>
    <t>FEC.ktoe.HR.Res.HHnew.Thermal.SH.AdvElc.SC.AC.Elec</t>
  </si>
  <si>
    <t>FEC.ktoe.HR.Res.HHnew.Thermal.SH.AdvElc.WH</t>
  </si>
  <si>
    <t>FEC.ktoe.HR.Res.HHnew.Thermal.SH.AdvElc.WH.LPG.NoSolar.LPG</t>
  </si>
  <si>
    <t>FEC.ktoe.HR.Res.HHnew.Thermal.SH.AdvElc.WH.LPG.Solar</t>
  </si>
  <si>
    <t>FEC.ktoe.HR.Res.HHnew.Thermal.SH.AdvElc.WH.LPG.Solar.LPG</t>
  </si>
  <si>
    <t>FEC.ktoe.HR.Res.HHnew.Thermal.SH.AdvElc.WH.LPG.Solar.Solar</t>
  </si>
  <si>
    <t>FEC.ktoe.HR.Res.HHnew.Thermal.SH.AdvElc.WH.Elc.NoSolar.Elec</t>
  </si>
  <si>
    <t>FEC.ktoe.HR.Res.HHnew.Thermal.SH.AdvElc.WH.Elc.Solar</t>
  </si>
  <si>
    <t>FEC.ktoe.HR.Res.HHnew.Thermal.SH.AdvElc.WH.Elc.Solar.Elec</t>
  </si>
  <si>
    <t>FEC.ktoe.HR.Res.HHnew.Thermal.SH.AdvElc.WH.Elc.Solar.Solar</t>
  </si>
  <si>
    <t>FEC.ktoe.HR.Res.HHnew.Thermal.SH.AdvElc.CO</t>
  </si>
  <si>
    <t>FEC.ktoe.HR.Res.HHnew.Thermal.SH.AdvElc.CO.LPG.LPG</t>
  </si>
  <si>
    <t>FEC.ktoe.HR.Res.HHnew.Thermal.SH.AdvElc.CO.Elc.Elec</t>
  </si>
  <si>
    <t>FEC.ktoe.HR.Res.HHnew.Thermal.SH.ConvElc</t>
  </si>
  <si>
    <t>FEC.ktoe.HR.Res.HHnew.Thermal.SH.ConvElc.SH</t>
  </si>
  <si>
    <t>FEC.ktoe.HR.Res.HHnew.Thermal.SH.ConvElc.SH.Elec</t>
  </si>
  <si>
    <t>FEC.ktoe.HR.Res.HHnew.Thermal.SH.ConvElc.SC</t>
  </si>
  <si>
    <t>FEC.ktoe.HR.Res.HHnew.Thermal.SH.ConvElc.SC.AC.Elec</t>
  </si>
  <si>
    <t>FEC.ktoe.HR.Res.HHnew.Thermal.SH.ConvElc.WH</t>
  </si>
  <si>
    <t>FEC.ktoe.HR.Res.HHnew.Thermal.SH.ConvElc.WH.LPG.NoSolar.LPG</t>
  </si>
  <si>
    <t>FEC.ktoe.HR.Res.HHnew.Thermal.SH.ConvElc.WH.LPG.Solar</t>
  </si>
  <si>
    <t>FEC.ktoe.HR.Res.HHnew.Thermal.SH.ConvElc.WH.LPG.Solar.LPG</t>
  </si>
  <si>
    <t>FEC.ktoe.HR.Res.HHnew.Thermal.SH.ConvElc.WH.LPG.Solar.Solar</t>
  </si>
  <si>
    <t>FEC.ktoe.HR.Res.HHnew.Thermal.SH.ConvElc.WH.Elc.NoSolar.Elec</t>
  </si>
  <si>
    <t>FEC.ktoe.HR.Res.HHnew.Thermal.SH.ConvElc.WH.Elc.Solar</t>
  </si>
  <si>
    <t>FEC.ktoe.HR.Res.HHnew.Thermal.SH.ConvElc.WH.Elc.Solar.Elec</t>
  </si>
  <si>
    <t>FEC.ktoe.HR.Res.HHnew.Thermal.SH.ConvElc.WH.Elc.Solar.Solar</t>
  </si>
  <si>
    <t>FEC.ktoe.HR.Res.HHnew.Thermal.SH.ConvElc.CO</t>
  </si>
  <si>
    <t>FEC.ktoe.HR.Res.HHnew.Thermal.SH.ConvElc.CO.LPG.LPG</t>
  </si>
  <si>
    <t>FEC.ktoe.HR.Res.HHnew.Thermal.SH.ConvElc.CO.Elc.Elec</t>
  </si>
  <si>
    <t>HR - Thermal energy service in new and renovated households (detailed structure)</t>
  </si>
  <si>
    <t>TES.ktoe.HR.Res.HHnew.Thermal.SH.Solids</t>
  </si>
  <si>
    <t>TES.ktoe.HR.Res.HHnew.Thermal.SH.Solids.SH</t>
  </si>
  <si>
    <t>TES.ktoe.HR.Res.HHnew.Thermal.SH.Solids.SH.Solids</t>
  </si>
  <si>
    <t>TES.ktoe.HR.Res.HHnew.Thermal.SH.Solids.SH.Elec</t>
  </si>
  <si>
    <t>TES.ktoe.HR.Res.HHnew.Thermal.SH.Solids.SC</t>
  </si>
  <si>
    <t>TES.ktoe.HR.Res.HHnew.Thermal.SH.Solids.SC.AC.Elec</t>
  </si>
  <si>
    <t>TES.ktoe.HR.Res.HHnew.Thermal.SH.Solids.WH</t>
  </si>
  <si>
    <t>TES.ktoe.HR.Res.HHnew.Thermal.SH.Solids.WH.Solids.NoSolar.Solids</t>
  </si>
  <si>
    <t>TES.ktoe.HR.Res.HHnew.Thermal.SH.Solids.WH.LPG.NoSolar.LPG</t>
  </si>
  <si>
    <t>TES.ktoe.HR.Res.HHnew.Thermal.SH.Solids.WH.LPG.Solar</t>
  </si>
  <si>
    <t>TES.ktoe.HR.Res.HHnew.Thermal.SH.Solids.WH.LPG.Solar.LPG</t>
  </si>
  <si>
    <t>TES.ktoe.HR.Res.HHnew.Thermal.SH.Solids.WH.LPG.Solar.Solar</t>
  </si>
  <si>
    <t>TES.ktoe.HR.Res.HHnew.Thermal.SH.Solids.WH.Elc.NoSolar.Elec</t>
  </si>
  <si>
    <t>TES.ktoe.HR.Res.HHnew.Thermal.SH.Solids.WH.Elc.Solar</t>
  </si>
  <si>
    <t>TES.ktoe.HR.Res.HHnew.Thermal.SH.Solids.WH.Elc.Solar.Elec</t>
  </si>
  <si>
    <t>TES.ktoe.HR.Res.HHnew.Thermal.SH.Solids.WH.Elc.Solar.Solar</t>
  </si>
  <si>
    <t>TES.ktoe.HR.Res.HHnew.Thermal.SH.Solids.CO</t>
  </si>
  <si>
    <t>TES.ktoe.HR.Res.HHnew.Thermal.SH.Solids.CO.Solids.Solids</t>
  </si>
  <si>
    <t>TES.ktoe.HR.Res.HHnew.Thermal.SH.Solids.CO.LPG.LPG</t>
  </si>
  <si>
    <t>TES.ktoe.HR.Res.HHnew.Thermal.SH.Solids.CO.Elc.Elec</t>
  </si>
  <si>
    <t>TES.ktoe.HR.Res.HHnew.Thermal.SH.LPG</t>
  </si>
  <si>
    <t>TES.ktoe.HR.Res.HHnew.Thermal.SH.LPG.SH</t>
  </si>
  <si>
    <t>TES.ktoe.HR.Res.HHnew.Thermal.SH.LPG.SH.LPG</t>
  </si>
  <si>
    <t>TES.ktoe.HR.Res.HHnew.Thermal.SH.LPG.SH.Elec</t>
  </si>
  <si>
    <t>TES.ktoe.HR.Res.HHnew.Thermal.SH.LPG.SC</t>
  </si>
  <si>
    <t>TES.ktoe.HR.Res.HHnew.Thermal.SH.LPG.SC.AC.Elec</t>
  </si>
  <si>
    <t>TES.ktoe.HR.Res.HHnew.Thermal.SH.LPG.WH</t>
  </si>
  <si>
    <t>TES.ktoe.HR.Res.HHnew.Thermal.SH.LPG.WH.LPG.NoSolar.LPG</t>
  </si>
  <si>
    <t>TES.ktoe.HR.Res.HHnew.Thermal.SH.LPG.WH.LPG.Solar</t>
  </si>
  <si>
    <t>TES.ktoe.HR.Res.HHnew.Thermal.SH.LPG.WH.LPG.Solar.LPG</t>
  </si>
  <si>
    <t>TES.ktoe.HR.Res.HHnew.Thermal.SH.LPG.WH.LPG.Solar.Solar</t>
  </si>
  <si>
    <t>TES.ktoe.HR.Res.HHnew.Thermal.SH.LPG.WH.Elc.NoSolar.Elec</t>
  </si>
  <si>
    <t>TES.ktoe.HR.Res.HHnew.Thermal.SH.LPG.WH.Elc.Solar</t>
  </si>
  <si>
    <t>TES.ktoe.HR.Res.HHnew.Thermal.SH.LPG.WH.Elc.Solar.Elec</t>
  </si>
  <si>
    <t>TES.ktoe.HR.Res.HHnew.Thermal.SH.LPG.WH.Elc.Solar.Solar</t>
  </si>
  <si>
    <t>TES.ktoe.HR.Res.HHnew.Thermal.SH.LPG.CO</t>
  </si>
  <si>
    <t>TES.ktoe.HR.Res.HHnew.Thermal.SH.LPG.CO.LPG.LPG</t>
  </si>
  <si>
    <t>TES.ktoe.HR.Res.HHnew.Thermal.SH.LPG.CO.Elc.Elec</t>
  </si>
  <si>
    <t>TES.ktoe.HR.Res.HHnew.Thermal.SH.Oil</t>
  </si>
  <si>
    <t>TES.ktoe.HR.Res.HHnew.Thermal.SH.Oil.SH</t>
  </si>
  <si>
    <t>TES.ktoe.HR.Res.HHnew.Thermal.SH.Oil.SH.Oil</t>
  </si>
  <si>
    <t>TES.ktoe.HR.Res.HHnew.Thermal.SH.Oil.SH.Elec</t>
  </si>
  <si>
    <t>TES.ktoe.HR.Res.HHnew.Thermal.SH.Oil.SC</t>
  </si>
  <si>
    <t>TES.ktoe.HR.Res.HHnew.Thermal.SH.Oil.SC.AC.Elec</t>
  </si>
  <si>
    <t>TES.ktoe.HR.Res.HHnew.Thermal.SH.Oil.WH</t>
  </si>
  <si>
    <t>TES.ktoe.HR.Res.HHnew.Thermal.SH.Oil.WH.Oil.NoSolar.Oil</t>
  </si>
  <si>
    <t>TES.ktoe.HR.Res.HHnew.Thermal.SH.Oil.WH.Oil.Solar</t>
  </si>
  <si>
    <t>TES.ktoe.HR.Res.HHnew.Thermal.SH.Oil.WH.Oil.Solar.Oil</t>
  </si>
  <si>
    <t>TES.ktoe.HR.Res.HHnew.Thermal.SH.Oil.WH.Oil.Solar.Solar</t>
  </si>
  <si>
    <t>TES.ktoe.HR.Res.HHnew.Thermal.SH.Oil.WH.Elc.NoSolar.Elec</t>
  </si>
  <si>
    <t>TES.ktoe.HR.Res.HHnew.Thermal.SH.Oil.WH.Elc.Solar</t>
  </si>
  <si>
    <t>TES.ktoe.HR.Res.HHnew.Thermal.SH.Oil.WH.Elc.Solar.Elec</t>
  </si>
  <si>
    <t>TES.ktoe.HR.Res.HHnew.Thermal.SH.Oil.WH.Elc.Solar.Solar</t>
  </si>
  <si>
    <t>TES.ktoe.HR.Res.HHnew.Thermal.SH.Oil.CO</t>
  </si>
  <si>
    <t>TES.ktoe.HR.Res.HHnew.Thermal.SH.Oil.CO.LPG.LPG</t>
  </si>
  <si>
    <t>TES.ktoe.HR.Res.HHnew.Thermal.SH.Oil.CO.Elc.Elec</t>
  </si>
  <si>
    <t>TES.ktoe.HR.Res.HHnew.Thermal.SH.Gas</t>
  </si>
  <si>
    <t>TES.ktoe.HR.Res.HHnew.Thermal.SH.Gas.SH</t>
  </si>
  <si>
    <t>TES.ktoe.HR.Res.HHnew.Thermal.SH.Gas.SH.Gas</t>
  </si>
  <si>
    <t>TES.ktoe.HR.Res.HHnew.Thermal.SH.Gas.SH.Elec</t>
  </si>
  <si>
    <t>TES.ktoe.HR.Res.HHnew.Thermal.SH.Gas.SC</t>
  </si>
  <si>
    <t>TES.ktoe.HR.Res.HHnew.Thermal.SH.Gas.SC.AC.Elec</t>
  </si>
  <si>
    <t>TES.ktoe.HR.Res.HHnew.Thermal.SH.Gas.WH</t>
  </si>
  <si>
    <t>TES.ktoe.HR.Res.HHnew.Thermal.SH.Gas.WH.Gas.NoSolar.Gas</t>
  </si>
  <si>
    <t>TES.ktoe.HR.Res.HHnew.Thermal.SH.Gas.WH.Gas.Solar</t>
  </si>
  <si>
    <t>TES.ktoe.HR.Res.HHnew.Thermal.SH.Gas.WH.Gas.Solar.Gas</t>
  </si>
  <si>
    <t>TES.ktoe.HR.Res.HHnew.Thermal.SH.Gas.WH.Gas.Solar.Solar</t>
  </si>
  <si>
    <t>TES.ktoe.HR.Res.HHnew.Thermal.SH.Gas.WH.Elc.NoSolar.Elec</t>
  </si>
  <si>
    <t>TES.ktoe.HR.Res.HHnew.Thermal.SH.Gas.WH.Elc.Solar</t>
  </si>
  <si>
    <t>TES.ktoe.HR.Res.HHnew.Thermal.SH.Gas.WH.Elc.Solar.Elec</t>
  </si>
  <si>
    <t>TES.ktoe.HR.Res.HHnew.Thermal.SH.Gas.WH.Elc.Solar.Solar</t>
  </si>
  <si>
    <t>TES.ktoe.HR.Res.HHnew.Thermal.SH.Gas.CO</t>
  </si>
  <si>
    <t>TES.ktoe.HR.Res.HHnew.Thermal.SH.Gas.CO.Gas.Gas</t>
  </si>
  <si>
    <t>TES.ktoe.HR.Res.HHnew.Thermal.SH.Gas.CO.Elc.Elec</t>
  </si>
  <si>
    <t>TES.ktoe.HR.Res.HHnew.Thermal.SH.Biomass</t>
  </si>
  <si>
    <t>TES.ktoe.HR.Res.HHnew.Thermal.SH.Biomass.SH</t>
  </si>
  <si>
    <t>TES.ktoe.HR.Res.HHnew.Thermal.SH.Biomass.SH.Biomass</t>
  </si>
  <si>
    <t>TES.ktoe.HR.Res.HHnew.Thermal.SH.Biomass.SH.Elec</t>
  </si>
  <si>
    <t>TES.ktoe.HR.Res.HHnew.Thermal.SH.Biomass.SC</t>
  </si>
  <si>
    <t>TES.ktoe.HR.Res.HHnew.Thermal.SH.Biomass.SC.AC.Elec</t>
  </si>
  <si>
    <t>TES.ktoe.HR.Res.HHnew.Thermal.SH.Biomass.WH</t>
  </si>
  <si>
    <t>TES.ktoe.HR.Res.HHnew.Thermal.SH.Biomass.WH.Biomass.NoSolar.Biomass</t>
  </si>
  <si>
    <t>TES.ktoe.HR.Res.HHnew.Thermal.SH.Biomass.WH.Biomass.Solar</t>
  </si>
  <si>
    <t>TES.ktoe.HR.Res.HHnew.Thermal.SH.Biomass.WH.Biomass.Solar.Biomass</t>
  </si>
  <si>
    <t>TES.ktoe.HR.Res.HHnew.Thermal.SH.Biomass.WH.Biomass.Solar.Solar</t>
  </si>
  <si>
    <t>TES.ktoe.HR.Res.HHnew.Thermal.SH.Biomass.WH.LPG.NoSolar.LPG</t>
  </si>
  <si>
    <t>TES.ktoe.HR.Res.HHnew.Thermal.SH.Biomass.WH.LPG.Solar</t>
  </si>
  <si>
    <t>TES.ktoe.HR.Res.HHnew.Thermal.SH.Biomass.WH.LPG.Solar.LPG</t>
  </si>
  <si>
    <t>TES.ktoe.HR.Res.HHnew.Thermal.SH.Biomass.WH.LPG.Solar.Solar</t>
  </si>
  <si>
    <t>TES.ktoe.HR.Res.HHnew.Thermal.SH.Biomass.WH.Elc.NoSolar.Elec</t>
  </si>
  <si>
    <t>TES.ktoe.HR.Res.HHnew.Thermal.SH.Biomass.WH.Elc.Solar</t>
  </si>
  <si>
    <t>TES.ktoe.HR.Res.HHnew.Thermal.SH.Biomass.WH.Elc.Solar.Elec</t>
  </si>
  <si>
    <t>TES.ktoe.HR.Res.HHnew.Thermal.SH.Biomass.WH.Elc.Solar.Solar</t>
  </si>
  <si>
    <t>TES.ktoe.HR.Res.HHnew.Thermal.SH.Biomass.CO</t>
  </si>
  <si>
    <t>TES.ktoe.HR.Res.HHnew.Thermal.SH.Biomass.CO.Biomass.Biomass</t>
  </si>
  <si>
    <t>TES.ktoe.HR.Res.HHnew.Thermal.SH.Biomass.CO.LPG.LPG</t>
  </si>
  <si>
    <t>TES.ktoe.HR.Res.HHnew.Thermal.SH.Biomass.CO.Elc.Elec</t>
  </si>
  <si>
    <t>TES.ktoe.HR.Res.HHnew.Thermal.SH.Geo</t>
  </si>
  <si>
    <t>TES.ktoe.HR.Res.HHnew.Thermal.SH.Geo.SH</t>
  </si>
  <si>
    <t>TES.ktoe.HR.Res.HHnew.Thermal.SH.Geo.SH.Geo</t>
  </si>
  <si>
    <t>TES.ktoe.HR.Res.HHnew.Thermal.SH.Geo.SH.Elec</t>
  </si>
  <si>
    <t>TES.ktoe.HR.Res.HHnew.Thermal.SH.Geo.SC</t>
  </si>
  <si>
    <t>TES.ktoe.HR.Res.HHnew.Thermal.SH.Geo.SC.AC.Elec</t>
  </si>
  <si>
    <t>TES.ktoe.HR.Res.HHnew.Thermal.SH.Geo.WH</t>
  </si>
  <si>
    <t>TES.ktoe.HR.Res.HHnew.Thermal.SH.Geo.WH.Geo.NoSolar.Geo</t>
  </si>
  <si>
    <t>TES.ktoe.HR.Res.HHnew.Thermal.SH.Geo.WH.Geo.Solar</t>
  </si>
  <si>
    <t>TES.ktoe.HR.Res.HHnew.Thermal.SH.Geo.WH.Geo.Solar.Geo</t>
  </si>
  <si>
    <t>TES.ktoe.HR.Res.HHnew.Thermal.SH.Geo.WH.Geo.Solar.Solar</t>
  </si>
  <si>
    <t>TES.ktoe.HR.Res.HHnew.Thermal.SH.Geo.WH.Elc.NoSolar.Elec</t>
  </si>
  <si>
    <t>TES.ktoe.HR.Res.HHnew.Thermal.SH.Geo.WH.Elc.Solar</t>
  </si>
  <si>
    <t>TES.ktoe.HR.Res.HHnew.Thermal.SH.Geo.WH.Elc.Solar.Elec</t>
  </si>
  <si>
    <t>TES.ktoe.HR.Res.HHnew.Thermal.SH.Geo.WH.Elc.Solar.Solar</t>
  </si>
  <si>
    <t>TES.ktoe.HR.Res.HHnew.Thermal.SH.Geo.CO</t>
  </si>
  <si>
    <t>TES.ktoe.HR.Res.HHnew.Thermal.SH.Geo.CO.LPG.LPG</t>
  </si>
  <si>
    <t>TES.ktoe.HR.Res.HHnew.Thermal.SH.Geo.CO.Elc.Elec</t>
  </si>
  <si>
    <t>TES.ktoe.HR.Res.HHnew.Thermal.SH.DistrHeat</t>
  </si>
  <si>
    <t>TES.ktoe.HR.Res.HHnew.Thermal.SH.DistrHeat.SH</t>
  </si>
  <si>
    <t>TES.ktoe.HR.Res.HHnew.Thermal.SH.DistrHeat.SH.Steam_Distr</t>
  </si>
  <si>
    <t>TES.ktoe.HR.Res.HHnew.Thermal.SH.DistrHeat.SH.Elec</t>
  </si>
  <si>
    <t>TES.ktoe.HR.Res.HHnew.Thermal.SH.DistrHeat.SC</t>
  </si>
  <si>
    <t>TES.ktoe.HR.Res.HHnew.Thermal.SH.DistrHeat.SC.AC.Elec</t>
  </si>
  <si>
    <t>TES.ktoe.HR.Res.HHnew.Thermal.SH.DistrHeat.WH</t>
  </si>
  <si>
    <t>TES.ktoe.HR.Res.HHnew.Thermal.SH.DistrHeat.WH.DistrHeat.NoSolar.Steam_Distr</t>
  </si>
  <si>
    <t>TES.ktoe.HR.Res.HHnew.Thermal.SH.DistrHeat.WH.DistrHeat.Solar</t>
  </si>
  <si>
    <t>TES.ktoe.HR.Res.HHnew.Thermal.SH.DistrHeat.WH.DistrHeat.Solar.Steam_Distr</t>
  </si>
  <si>
    <t>TES.ktoe.HR.Res.HHnew.Thermal.SH.DistrHeat.WH.DistrHeat.Solar.Solar</t>
  </si>
  <si>
    <t>TES.ktoe.HR.Res.HHnew.Thermal.SH.DistrHeat.WH.Elc.NoSolar.Elec</t>
  </si>
  <si>
    <t>TES.ktoe.HR.Res.HHnew.Thermal.SH.DistrHeat.WH.Elc.Solar</t>
  </si>
  <si>
    <t>TES.ktoe.HR.Res.HHnew.Thermal.SH.DistrHeat.WH.Elc.Solar.Elec</t>
  </si>
  <si>
    <t>TES.ktoe.HR.Res.HHnew.Thermal.SH.DistrHeat.WH.Elc.Solar.Solar</t>
  </si>
  <si>
    <t>TES.ktoe.HR.Res.HHnew.Thermal.SH.DistrHeat.CO</t>
  </si>
  <si>
    <t>TES.ktoe.HR.Res.HHnew.Thermal.SH.DistrHeat.CO.LPG.LPG</t>
  </si>
  <si>
    <t>TES.ktoe.HR.Res.HHnew.Thermal.SH.DistrHeat.CO.Elc.Elec</t>
  </si>
  <si>
    <t>TES.ktoe.HR.Res.HHnew.Thermal.SH.AdvElc</t>
  </si>
  <si>
    <t>TES.ktoe.HR.Res.HHnew.Thermal.SH.AdvElc.SH</t>
  </si>
  <si>
    <t>TES.ktoe.HR.Res.HHnew.Thermal.SH.AdvElc.SH.Elec</t>
  </si>
  <si>
    <t>TES.ktoe.HR.Res.HHnew.Thermal.SH.AdvElc.SC</t>
  </si>
  <si>
    <t>TES.ktoe.HR.Res.HHnew.Thermal.SH.AdvElc.SC.AC.Elec</t>
  </si>
  <si>
    <t>TES.ktoe.HR.Res.HHnew.Thermal.SH.AdvElc.WH</t>
  </si>
  <si>
    <t>TES.ktoe.HR.Res.HHnew.Thermal.SH.AdvElc.WH.LPG.NoSolar.LPG</t>
  </si>
  <si>
    <t>TES.ktoe.HR.Res.HHnew.Thermal.SH.AdvElc.WH.LPG.Solar</t>
  </si>
  <si>
    <t>TES.ktoe.HR.Res.HHnew.Thermal.SH.AdvElc.WH.LPG.Solar.LPG</t>
  </si>
  <si>
    <t>TES.ktoe.HR.Res.HHnew.Thermal.SH.AdvElc.WH.LPG.Solar.Solar</t>
  </si>
  <si>
    <t>TES.ktoe.HR.Res.HHnew.Thermal.SH.AdvElc.WH.Elc.NoSolar.Elec</t>
  </si>
  <si>
    <t>TES.ktoe.HR.Res.HHnew.Thermal.SH.AdvElc.WH.Elc.Solar</t>
  </si>
  <si>
    <t>TES.ktoe.HR.Res.HHnew.Thermal.SH.AdvElc.WH.Elc.Solar.Elec</t>
  </si>
  <si>
    <t>TES.ktoe.HR.Res.HHnew.Thermal.SH.AdvElc.WH.Elc.Solar.Solar</t>
  </si>
  <si>
    <t>TES.ktoe.HR.Res.HHnew.Thermal.SH.AdvElc.CO</t>
  </si>
  <si>
    <t>TES.ktoe.HR.Res.HHnew.Thermal.SH.AdvElc.CO.LPG.LPG</t>
  </si>
  <si>
    <t>TES.ktoe.HR.Res.HHnew.Thermal.SH.AdvElc.CO.Elc.Elec</t>
  </si>
  <si>
    <t>TES.ktoe.HR.Res.HHnew.Thermal.SH.ConvElc</t>
  </si>
  <si>
    <t>TES.ktoe.HR.Res.HHnew.Thermal.SH.ConvElc.SH</t>
  </si>
  <si>
    <t>TES.ktoe.HR.Res.HHnew.Thermal.SH.ConvElc.SH.Elec</t>
  </si>
  <si>
    <t>TES.ktoe.HR.Res.HHnew.Thermal.SH.ConvElc.SC</t>
  </si>
  <si>
    <t>TES.ktoe.HR.Res.HHnew.Thermal.SH.ConvElc.SC.AC.Elec</t>
  </si>
  <si>
    <t>TES.ktoe.HR.Res.HHnew.Thermal.SH.ConvElc.WH</t>
  </si>
  <si>
    <t>TES.ktoe.HR.Res.HHnew.Thermal.SH.ConvElc.WH.LPG.NoSolar.LPG</t>
  </si>
  <si>
    <t>TES.ktoe.HR.Res.HHnew.Thermal.SH.ConvElc.WH.LPG.Solar</t>
  </si>
  <si>
    <t>TES.ktoe.HR.Res.HHnew.Thermal.SH.ConvElc.WH.LPG.Solar.LPG</t>
  </si>
  <si>
    <t>TES.ktoe.HR.Res.HHnew.Thermal.SH.ConvElc.WH.LPG.Solar.Solar</t>
  </si>
  <si>
    <t>TES.ktoe.HR.Res.HHnew.Thermal.SH.ConvElc.WH.Elc.NoSolar.Elec</t>
  </si>
  <si>
    <t>TES.ktoe.HR.Res.HHnew.Thermal.SH.ConvElc.WH.Elc.Solar</t>
  </si>
  <si>
    <t>TES.ktoe.HR.Res.HHnew.Thermal.SH.ConvElc.WH.Elc.Solar.Elec</t>
  </si>
  <si>
    <t>TES.ktoe.HR.Res.HHnew.Thermal.SH.ConvElc.WH.Elc.Solar.Solar</t>
  </si>
  <si>
    <t>TES.ktoe.HR.Res.HHnew.Thermal.SH.ConvElc.CO</t>
  </si>
  <si>
    <t>TES.ktoe.HR.Res.HHnew.Thermal.SH.ConvElc.CO.LPG.LPG</t>
  </si>
  <si>
    <t>TES.ktoe.HR.Res.HHnew.Thermal.SH.ConvElc.CO.Elc.Elec</t>
  </si>
  <si>
    <t>HR - System efficiency indicator of new and renovated households (detailed structure)</t>
  </si>
  <si>
    <t>Eff.ratio.HR.Res.HHnew.Thermal.SH.Solids</t>
  </si>
  <si>
    <t>Eff.ratio.HR.Res.HHnew.Thermal.SH.Solids.SH</t>
  </si>
  <si>
    <t>Eff.ratio.HR.Res.HHnew.Thermal.SH.Solids.SH.Solids</t>
  </si>
  <si>
    <t>Eff.ratio.HR.Res.HHnew.Thermal.SH.Solids.SH.Elec</t>
  </si>
  <si>
    <t>Eff.ratio.HR.Res.HHnew.Thermal.SH.Solids.SC</t>
  </si>
  <si>
    <t>Eff.ratio.HR.Res.HHnew.Thermal.SH.Solids.SC.AC.Elec</t>
  </si>
  <si>
    <t>Eff.ratio.HR.Res.HHnew.Thermal.SH.Solids.WH</t>
  </si>
  <si>
    <t>Eff.ratio.HR.Res.HHnew.Thermal.SH.Solids.WH.Solids.NoSolar.Solids</t>
  </si>
  <si>
    <t>Eff.ratio.HR.Res.HHnew.Thermal.SH.Solids.WH.LPG.NoSolar.LPG</t>
  </si>
  <si>
    <t>Eff.ratio.HR.Res.HHnew.Thermal.SH.Solids.WH.LPG.Solar</t>
  </si>
  <si>
    <t>Eff.ratio.HR.Res.HHnew.Thermal.SH.Solids.WH.LPG.Solar.LPG</t>
  </si>
  <si>
    <t>Eff.ratio.HR.Res.HHnew.Thermal.SH.Solids.WH.LPG.Solar.Solar</t>
  </si>
  <si>
    <t>Eff.ratio.HR.Res.HHnew.Thermal.SH.Solids.WH.Elc.NoSolar.Elec</t>
  </si>
  <si>
    <t>Eff.ratio.HR.Res.HHnew.Thermal.SH.Solids.WH.Elc.Solar</t>
  </si>
  <si>
    <t>Eff.ratio.HR.Res.HHnew.Thermal.SH.Solids.WH.Elc.Solar.Elec</t>
  </si>
  <si>
    <t>Eff.ratio.HR.Res.HHnew.Thermal.SH.Solids.WH.Elc.Solar.Solar</t>
  </si>
  <si>
    <t>Eff.ratio.HR.Res.HHnew.Thermal.SH.Solids.CO</t>
  </si>
  <si>
    <t>Eff.ratio.HR.Res.HHnew.Thermal.SH.Solids.CO.Solids.Solids</t>
  </si>
  <si>
    <t>Eff.ratio.HR.Res.HHnew.Thermal.SH.Solids.CO.LPG.LPG</t>
  </si>
  <si>
    <t>Eff.ratio.HR.Res.HHnew.Thermal.SH.Solids.CO.Elc.Elec</t>
  </si>
  <si>
    <t>Eff.ratio.HR.Res.HHnew.Thermal.SH.LPG</t>
  </si>
  <si>
    <t>Eff.ratio.HR.Res.HHnew.Thermal.SH.LPG.SH</t>
  </si>
  <si>
    <t>Eff.ratio.HR.Res.HHnew.Thermal.SH.LPG.SH.LPG</t>
  </si>
  <si>
    <t>Eff.ratio.HR.Res.HHnew.Thermal.SH.LPG.SH.Elec</t>
  </si>
  <si>
    <t>Eff.ratio.HR.Res.HHnew.Thermal.SH.LPG.SC</t>
  </si>
  <si>
    <t>Eff.ratio.HR.Res.HHnew.Thermal.SH.LPG.SC.AC.Elec</t>
  </si>
  <si>
    <t>Eff.ratio.HR.Res.HHnew.Thermal.SH.LPG.WH</t>
  </si>
  <si>
    <t>Eff.ratio.HR.Res.HHnew.Thermal.SH.LPG.WH.LPG.NoSolar.LPG</t>
  </si>
  <si>
    <t>Eff.ratio.HR.Res.HHnew.Thermal.SH.LPG.WH.LPG.Solar</t>
  </si>
  <si>
    <t>Eff.ratio.HR.Res.HHnew.Thermal.SH.LPG.WH.LPG.Solar.LPG</t>
  </si>
  <si>
    <t>Eff.ratio.HR.Res.HHnew.Thermal.SH.LPG.WH.LPG.Solar.Solar</t>
  </si>
  <si>
    <t>Eff.ratio.HR.Res.HHnew.Thermal.SH.LPG.WH.Elc.NoSolar.Elec</t>
  </si>
  <si>
    <t>Eff.ratio.HR.Res.HHnew.Thermal.SH.LPG.WH.Elc.Solar</t>
  </si>
  <si>
    <t>Eff.ratio.HR.Res.HHnew.Thermal.SH.LPG.WH.Elc.Solar.Elec</t>
  </si>
  <si>
    <t>Eff.ratio.HR.Res.HHnew.Thermal.SH.LPG.WH.Elc.Solar.Solar</t>
  </si>
  <si>
    <t>Eff.ratio.HR.Res.HHnew.Thermal.SH.LPG.CO</t>
  </si>
  <si>
    <t>Eff.ratio.HR.Res.HHnew.Thermal.SH.LPG.CO.LPG.LPG</t>
  </si>
  <si>
    <t>Eff.ratio.HR.Res.HHnew.Thermal.SH.LPG.CO.Elc.Elec</t>
  </si>
  <si>
    <t>Eff.ratio.HR.Res.HHnew.Thermal.SH.Oil</t>
  </si>
  <si>
    <t>Eff.ratio.HR.Res.HHnew.Thermal.SH.Oil.SH</t>
  </si>
  <si>
    <t>Eff.ratio.HR.Res.HHnew.Thermal.SH.Oil.SH.Oil</t>
  </si>
  <si>
    <t>Eff.ratio.HR.Res.HHnew.Thermal.SH.Oil.SH.Elec</t>
  </si>
  <si>
    <t>Eff.ratio.HR.Res.HHnew.Thermal.SH.Oil.SC</t>
  </si>
  <si>
    <t>Eff.ratio.HR.Res.HHnew.Thermal.SH.Oil.SC.AC.Elec</t>
  </si>
  <si>
    <t>Eff.ratio.HR.Res.HHnew.Thermal.SH.Oil.WH</t>
  </si>
  <si>
    <t>Eff.ratio.HR.Res.HHnew.Thermal.SH.Oil.WH.Oil.NoSolar.Oil</t>
  </si>
  <si>
    <t>Eff.ratio.HR.Res.HHnew.Thermal.SH.Oil.WH.Oil.Solar</t>
  </si>
  <si>
    <t>Eff.ratio.HR.Res.HHnew.Thermal.SH.Oil.WH.Oil.Solar.Oil</t>
  </si>
  <si>
    <t>Eff.ratio.HR.Res.HHnew.Thermal.SH.Oil.WH.Oil.Solar.Solar</t>
  </si>
  <si>
    <t>Eff.ratio.HR.Res.HHnew.Thermal.SH.Oil.WH.Elc.NoSolar.Elec</t>
  </si>
  <si>
    <t>Eff.ratio.HR.Res.HHnew.Thermal.SH.Oil.WH.Elc.Solar</t>
  </si>
  <si>
    <t>Eff.ratio.HR.Res.HHnew.Thermal.SH.Oil.WH.Elc.Solar.Elec</t>
  </si>
  <si>
    <t>Eff.ratio.HR.Res.HHnew.Thermal.SH.Oil.WH.Elc.Solar.Solar</t>
  </si>
  <si>
    <t>Eff.ratio.HR.Res.HHnew.Thermal.SH.Oil.CO</t>
  </si>
  <si>
    <t>Eff.ratio.HR.Res.HHnew.Thermal.SH.Oil.CO.LPG.LPG</t>
  </si>
  <si>
    <t>Eff.ratio.HR.Res.HHnew.Thermal.SH.Oil.CO.Elc.Elec</t>
  </si>
  <si>
    <t>Eff.ratio.HR.Res.HHnew.Thermal.SH.Gas</t>
  </si>
  <si>
    <t>Eff.ratio.HR.Res.HHnew.Thermal.SH.Gas.SH</t>
  </si>
  <si>
    <t>Eff.ratio.HR.Res.HHnew.Thermal.SH.Gas.SH.Gas</t>
  </si>
  <si>
    <t>Eff.ratio.HR.Res.HHnew.Thermal.SH.Gas.SH.Elec</t>
  </si>
  <si>
    <t>Eff.ratio.HR.Res.HHnew.Thermal.SH.Gas.SC</t>
  </si>
  <si>
    <t>Eff.ratio.HR.Res.HHnew.Thermal.SH.Gas.SC.AC.Elec</t>
  </si>
  <si>
    <t>Eff.ratio.HR.Res.HHnew.Thermal.SH.Gas.WH</t>
  </si>
  <si>
    <t>Eff.ratio.HR.Res.HHnew.Thermal.SH.Gas.WH.Gas.NoSolar.Gas</t>
  </si>
  <si>
    <t>Eff.ratio.HR.Res.HHnew.Thermal.SH.Gas.WH.Gas.Solar</t>
  </si>
  <si>
    <t>Eff.ratio.HR.Res.HHnew.Thermal.SH.Gas.WH.Gas.Solar.Gas</t>
  </si>
  <si>
    <t>Eff.ratio.HR.Res.HHnew.Thermal.SH.Gas.WH.Gas.Solar.Solar</t>
  </si>
  <si>
    <t>Eff.ratio.HR.Res.HHnew.Thermal.SH.Gas.WH.Elc.NoSolar.Elec</t>
  </si>
  <si>
    <t>Eff.ratio.HR.Res.HHnew.Thermal.SH.Gas.WH.Elc.Solar</t>
  </si>
  <si>
    <t>Eff.ratio.HR.Res.HHnew.Thermal.SH.Gas.WH.Elc.Solar.Elec</t>
  </si>
  <si>
    <t>Eff.ratio.HR.Res.HHnew.Thermal.SH.Gas.WH.Elc.Solar.Solar</t>
  </si>
  <si>
    <t>Eff.ratio.HR.Res.HHnew.Thermal.SH.Gas.CO</t>
  </si>
  <si>
    <t>Eff.ratio.HR.Res.HHnew.Thermal.SH.Gas.CO.Gas.Gas</t>
  </si>
  <si>
    <t>Eff.ratio.HR.Res.HHnew.Thermal.SH.Gas.CO.Elc.Elec</t>
  </si>
  <si>
    <t>Eff.ratio.HR.Res.HHnew.Thermal.SH.Biomass</t>
  </si>
  <si>
    <t>Eff.ratio.HR.Res.HHnew.Thermal.SH.Biomass.SH</t>
  </si>
  <si>
    <t>Eff.ratio.HR.Res.HHnew.Thermal.SH.Biomass.SH.Biomass</t>
  </si>
  <si>
    <t>Eff.ratio.HR.Res.HHnew.Thermal.SH.Biomass.SH.Elec</t>
  </si>
  <si>
    <t>Eff.ratio.HR.Res.HHnew.Thermal.SH.Biomass.SC</t>
  </si>
  <si>
    <t>Eff.ratio.HR.Res.HHnew.Thermal.SH.Biomass.SC.AC.Elec</t>
  </si>
  <si>
    <t>Eff.ratio.HR.Res.HHnew.Thermal.SH.Biomass.WH</t>
  </si>
  <si>
    <t>Eff.ratio.HR.Res.HHnew.Thermal.SH.Biomass.WH.Biomass.NoSolar.Biomass</t>
  </si>
  <si>
    <t>Eff.ratio.HR.Res.HHnew.Thermal.SH.Biomass.WH.Biomass.Solar</t>
  </si>
  <si>
    <t>Eff.ratio.HR.Res.HHnew.Thermal.SH.Biomass.WH.Biomass.Solar.Biomass</t>
  </si>
  <si>
    <t>Eff.ratio.HR.Res.HHnew.Thermal.SH.Biomass.WH.Biomass.Solar.Solar</t>
  </si>
  <si>
    <t>Eff.ratio.HR.Res.HHnew.Thermal.SH.Biomass.WH.LPG.NoSolar.LPG</t>
  </si>
  <si>
    <t>Eff.ratio.HR.Res.HHnew.Thermal.SH.Biomass.WH.LPG.Solar</t>
  </si>
  <si>
    <t>Eff.ratio.HR.Res.HHnew.Thermal.SH.Biomass.WH.LPG.Solar.LPG</t>
  </si>
  <si>
    <t>Eff.ratio.HR.Res.HHnew.Thermal.SH.Biomass.WH.LPG.Solar.Solar</t>
  </si>
  <si>
    <t>Eff.ratio.HR.Res.HHnew.Thermal.SH.Biomass.WH.Elc.NoSolar.Elec</t>
  </si>
  <si>
    <t>Eff.ratio.HR.Res.HHnew.Thermal.SH.Biomass.WH.Elc.Solar</t>
  </si>
  <si>
    <t>Eff.ratio.HR.Res.HHnew.Thermal.SH.Biomass.WH.Elc.Solar.Elec</t>
  </si>
  <si>
    <t>Eff.ratio.HR.Res.HHnew.Thermal.SH.Biomass.WH.Elc.Solar.Solar</t>
  </si>
  <si>
    <t>Eff.ratio.HR.Res.HHnew.Thermal.SH.Biomass.CO</t>
  </si>
  <si>
    <t>Eff.ratio.HR.Res.HHnew.Thermal.SH.Biomass.CO.Biomass.Biomass</t>
  </si>
  <si>
    <t>Eff.ratio.HR.Res.HHnew.Thermal.SH.Biomass.CO.LPG.LPG</t>
  </si>
  <si>
    <t>Eff.ratio.HR.Res.HHnew.Thermal.SH.Biomass.CO.Elc.Elec</t>
  </si>
  <si>
    <t>Eff.ratio.HR.Res.HHnew.Thermal.SH.Geo</t>
  </si>
  <si>
    <t>Eff.ratio.HR.Res.HHnew.Thermal.SH.Geo.SH</t>
  </si>
  <si>
    <t>Eff.ratio.HR.Res.HHnew.Thermal.SH.Geo.SH.Geo</t>
  </si>
  <si>
    <t>Eff.ratio.HR.Res.HHnew.Thermal.SH.Geo.SH.Elec</t>
  </si>
  <si>
    <t>Eff.ratio.HR.Res.HHnew.Thermal.SH.Geo.SC</t>
  </si>
  <si>
    <t>Eff.ratio.HR.Res.HHnew.Thermal.SH.Geo.SC.AC.Elec</t>
  </si>
  <si>
    <t>Eff.ratio.HR.Res.HHnew.Thermal.SH.Geo.WH</t>
  </si>
  <si>
    <t>Eff.ratio.HR.Res.HHnew.Thermal.SH.Geo.WH.Geo.NoSolar.Geo</t>
  </si>
  <si>
    <t>Eff.ratio.HR.Res.HHnew.Thermal.SH.Geo.WH.Geo.Solar</t>
  </si>
  <si>
    <t>Eff.ratio.HR.Res.HHnew.Thermal.SH.Geo.WH.Geo.Solar.Geo</t>
  </si>
  <si>
    <t>Eff.ratio.HR.Res.HHnew.Thermal.SH.Geo.WH.Geo.Solar.Solar</t>
  </si>
  <si>
    <t>Eff.ratio.HR.Res.HHnew.Thermal.SH.Geo.WH.Elc.NoSolar.Elec</t>
  </si>
  <si>
    <t>Eff.ratio.HR.Res.HHnew.Thermal.SH.Geo.WH.Elc.Solar</t>
  </si>
  <si>
    <t>Eff.ratio.HR.Res.HHnew.Thermal.SH.Geo.WH.Elc.Solar.Elec</t>
  </si>
  <si>
    <t>Eff.ratio.HR.Res.HHnew.Thermal.SH.Geo.WH.Elc.Solar.Solar</t>
  </si>
  <si>
    <t>Eff.ratio.HR.Res.HHnew.Thermal.SH.Geo.CO</t>
  </si>
  <si>
    <t>Eff.ratio.HR.Res.HHnew.Thermal.SH.Geo.CO.LPG.LPG</t>
  </si>
  <si>
    <t>Eff.ratio.HR.Res.HHnew.Thermal.SH.Geo.CO.Elc.Elec</t>
  </si>
  <si>
    <t>Eff.ratio.HR.Res.HHnew.Thermal.SH.DistrHeat</t>
  </si>
  <si>
    <t>Eff.ratio.HR.Res.HHnew.Thermal.SH.DistrHeat.SH</t>
  </si>
  <si>
    <t>Eff.ratio.HR.Res.HHnew.Thermal.SH.DistrHeat.SH.Steam_Distr</t>
  </si>
  <si>
    <t>Eff.ratio.HR.Res.HHnew.Thermal.SH.DistrHeat.SH.Elec</t>
  </si>
  <si>
    <t>Eff.ratio.HR.Res.HHnew.Thermal.SH.DistrHeat.SC</t>
  </si>
  <si>
    <t>Eff.ratio.HR.Res.HHnew.Thermal.SH.DistrHeat.SC.AC.Elec</t>
  </si>
  <si>
    <t>Eff.ratio.HR.Res.HHnew.Thermal.SH.DistrHeat.WH</t>
  </si>
  <si>
    <t>Eff.ratio.HR.Res.HHnew.Thermal.SH.DistrHeat.WH.DistrHeat.NoSolar.Steam_Distr</t>
  </si>
  <si>
    <t>Eff.ratio.HR.Res.HHnew.Thermal.SH.DistrHeat.WH.DistrHeat.Solar</t>
  </si>
  <si>
    <t>Eff.ratio.HR.Res.HHnew.Thermal.SH.DistrHeat.WH.DistrHeat.Solar.Steam_Distr</t>
  </si>
  <si>
    <t>Eff.ratio.HR.Res.HHnew.Thermal.SH.DistrHeat.WH.DistrHeat.Solar.Solar</t>
  </si>
  <si>
    <t>Eff.ratio.HR.Res.HHnew.Thermal.SH.DistrHeat.WH.Elc.NoSolar.Elec</t>
  </si>
  <si>
    <t>Eff.ratio.HR.Res.HHnew.Thermal.SH.DistrHeat.WH.Elc.Solar</t>
  </si>
  <si>
    <t>Eff.ratio.HR.Res.HHnew.Thermal.SH.DistrHeat.WH.Elc.Solar.Elec</t>
  </si>
  <si>
    <t>Eff.ratio.HR.Res.HHnew.Thermal.SH.DistrHeat.WH.Elc.Solar.Solar</t>
  </si>
  <si>
    <t>Eff.ratio.HR.Res.HHnew.Thermal.SH.DistrHeat.CO</t>
  </si>
  <si>
    <t>Eff.ratio.HR.Res.HHnew.Thermal.SH.DistrHeat.CO.LPG.LPG</t>
  </si>
  <si>
    <t>Eff.ratio.HR.Res.HHnew.Thermal.SH.DistrHeat.CO.Elc.Elec</t>
  </si>
  <si>
    <t>Eff.ratio.HR.Res.HHnew.Thermal.SH.AdvElc</t>
  </si>
  <si>
    <t>Eff.ratio.HR.Res.HHnew.Thermal.SH.AdvElc.SH</t>
  </si>
  <si>
    <t>Eff.ratio.HR.Res.HHnew.Thermal.SH.AdvElc.SH.Elec</t>
  </si>
  <si>
    <t>Eff.ratio.HR.Res.HHnew.Thermal.SH.AdvElc.SC</t>
  </si>
  <si>
    <t>Eff.ratio.HR.Res.HHnew.Thermal.SH.AdvElc.SC.AC.Elec</t>
  </si>
  <si>
    <t>Eff.ratio.HR.Res.HHnew.Thermal.SH.AdvElc.WH</t>
  </si>
  <si>
    <t>Eff.ratio.HR.Res.HHnew.Thermal.SH.AdvElc.WH.LPG.NoSolar.LPG</t>
  </si>
  <si>
    <t>Eff.ratio.HR.Res.HHnew.Thermal.SH.AdvElc.WH.LPG.Solar</t>
  </si>
  <si>
    <t>Eff.ratio.HR.Res.HHnew.Thermal.SH.AdvElc.WH.LPG.Solar.LPG</t>
  </si>
  <si>
    <t>Eff.ratio.HR.Res.HHnew.Thermal.SH.AdvElc.WH.LPG.Solar.Solar</t>
  </si>
  <si>
    <t>Eff.ratio.HR.Res.HHnew.Thermal.SH.AdvElc.WH.Elc.NoSolar.Elec</t>
  </si>
  <si>
    <t>Eff.ratio.HR.Res.HHnew.Thermal.SH.AdvElc.WH.Elc.Solar</t>
  </si>
  <si>
    <t>Eff.ratio.HR.Res.HHnew.Thermal.SH.AdvElc.WH.Elc.Solar.Elec</t>
  </si>
  <si>
    <t>Eff.ratio.HR.Res.HHnew.Thermal.SH.AdvElc.WH.Elc.Solar.Solar</t>
  </si>
  <si>
    <t>Eff.ratio.HR.Res.HHnew.Thermal.SH.AdvElc.CO</t>
  </si>
  <si>
    <t>Eff.ratio.HR.Res.HHnew.Thermal.SH.AdvElc.CO.LPG.LPG</t>
  </si>
  <si>
    <t>Eff.ratio.HR.Res.HHnew.Thermal.SH.AdvElc.CO.Elc.Elec</t>
  </si>
  <si>
    <t>Eff.ratio.HR.Res.HHnew.Thermal.SH.ConvElc</t>
  </si>
  <si>
    <t>Eff.ratio.HR.Res.HHnew.Thermal.SH.ConvElc.SH</t>
  </si>
  <si>
    <t>Eff.ratio.HR.Res.HHnew.Thermal.SH.ConvElc.SH.Elec</t>
  </si>
  <si>
    <t>Eff.ratio.HR.Res.HHnew.Thermal.SH.ConvElc.SC</t>
  </si>
  <si>
    <t>Eff.ratio.HR.Res.HHnew.Thermal.SH.ConvElc.SC.AC.Elec</t>
  </si>
  <si>
    <t>Eff.ratio.HR.Res.HHnew.Thermal.SH.ConvElc.WH</t>
  </si>
  <si>
    <t>Eff.ratio.HR.Res.HHnew.Thermal.SH.ConvElc.WH.LPG.NoSolar.LPG</t>
  </si>
  <si>
    <t>Eff.ratio.HR.Res.HHnew.Thermal.SH.ConvElc.WH.LPG.Solar</t>
  </si>
  <si>
    <t>Eff.ratio.HR.Res.HHnew.Thermal.SH.ConvElc.WH.LPG.Solar.LPG</t>
  </si>
  <si>
    <t>Eff.ratio.HR.Res.HHnew.Thermal.SH.ConvElc.WH.LPG.Solar.Solar</t>
  </si>
  <si>
    <t>Eff.ratio.HR.Res.HHnew.Thermal.SH.ConvElc.WH.Elc.NoSolar.Elec</t>
  </si>
  <si>
    <t>Eff.ratio.HR.Res.HHnew.Thermal.SH.ConvElc.WH.Elc.Solar</t>
  </si>
  <si>
    <t>Eff.ratio.HR.Res.HHnew.Thermal.SH.ConvElc.WH.Elc.Solar.Elec</t>
  </si>
  <si>
    <t>Eff.ratio.HR.Res.HHnew.Thermal.SH.ConvElc.WH.Elc.Solar.Solar</t>
  </si>
  <si>
    <t>Eff.ratio.HR.Res.HHnew.Thermal.SH.ConvElc.CO</t>
  </si>
  <si>
    <t>Eff.ratio.HR.Res.HHnew.Thermal.SH.ConvElc.CO.LPG.LPG</t>
  </si>
  <si>
    <t>Eff.ratio.HR.Res.HHnew.Thermal.SH.ConvElc.CO.Elc.Elec</t>
  </si>
  <si>
    <t>HR - CO2 emissions in new and renovated households (detailed structure)</t>
  </si>
  <si>
    <t>EMI.ktCO2.HR.Res.HHnew.Thermal.SH.Solids</t>
  </si>
  <si>
    <t>EMI.ktCO2.HR.Res.HHnew.Thermal.SH.Solids.SH</t>
  </si>
  <si>
    <t>EMI.ktCO2.HR.Res.HHnew.Thermal.SH.Solids.SH.Solids</t>
  </si>
  <si>
    <t>EMI.ktCO2.HR.Res.HHnew.Thermal.SH.Solids.SH.Elec</t>
  </si>
  <si>
    <t>EMI.ktCO2.HR.Res.HHnew.Thermal.SH.Solids.SC</t>
  </si>
  <si>
    <t>EMI.ktCO2.HR.Res.HHnew.Thermal.SH.Solids.SC.AC.Elec</t>
  </si>
  <si>
    <t>EMI.ktCO2.HR.Res.HHnew.Thermal.SH.Solids.WH</t>
  </si>
  <si>
    <t>EMI.ktCO2.HR.Res.HHnew.Thermal.SH.Solids.WH.Solids.NoSolar.Solids</t>
  </si>
  <si>
    <t>EMI.ktCO2.HR.Res.HHnew.Thermal.SH.Solids.WH.LPG.NoSolar.LPG</t>
  </si>
  <si>
    <t>EMI.ktCO2.HR.Res.HHnew.Thermal.SH.Solids.WH.LPG.Solar</t>
  </si>
  <si>
    <t>EMI.ktCO2.HR.Res.HHnew.Thermal.SH.Solids.WH.LPG.Solar.LPG</t>
  </si>
  <si>
    <t>EMI.ktCO2.HR.Res.HHnew.Thermal.SH.Solids.WH.LPG.Solar.Solar</t>
  </si>
  <si>
    <t>EMI.ktCO2.HR.Res.HHnew.Thermal.SH.Solids.WH.Elc.NoSolar.Elec</t>
  </si>
  <si>
    <t>EMI.ktCO2.HR.Res.HHnew.Thermal.SH.Solids.WH.Elc.Solar</t>
  </si>
  <si>
    <t>EMI.ktCO2.HR.Res.HHnew.Thermal.SH.Solids.WH.Elc.Solar.Elec</t>
  </si>
  <si>
    <t>EMI.ktCO2.HR.Res.HHnew.Thermal.SH.Solids.WH.Elc.Solar.Solar</t>
  </si>
  <si>
    <t>EMI.ktCO2.HR.Res.HHnew.Thermal.SH.Solids.CO</t>
  </si>
  <si>
    <t>EMI.ktCO2.HR.Res.HHnew.Thermal.SH.Solids.CO.Solids.Solids</t>
  </si>
  <si>
    <t>EMI.ktCO2.HR.Res.HHnew.Thermal.SH.Solids.CO.LPG.LPG</t>
  </si>
  <si>
    <t>EMI.ktCO2.HR.Res.HHnew.Thermal.SH.Solids.CO.Elc.Elec</t>
  </si>
  <si>
    <t>EMI.ktCO2.HR.Res.HHnew.Thermal.SH.LPG</t>
  </si>
  <si>
    <t>EMI.ktCO2.HR.Res.HHnew.Thermal.SH.LPG.SH</t>
  </si>
  <si>
    <t>EMI.ktCO2.HR.Res.HHnew.Thermal.SH.LPG.SH.LPG</t>
  </si>
  <si>
    <t>EMI.ktCO2.HR.Res.HHnew.Thermal.SH.LPG.SH.Elec</t>
  </si>
  <si>
    <t>EMI.ktCO2.HR.Res.HHnew.Thermal.SH.LPG.SC</t>
  </si>
  <si>
    <t>EMI.ktCO2.HR.Res.HHnew.Thermal.SH.LPG.SC.AC.Elec</t>
  </si>
  <si>
    <t>EMI.ktCO2.HR.Res.HHnew.Thermal.SH.LPG.WH</t>
  </si>
  <si>
    <t>EMI.ktCO2.HR.Res.HHnew.Thermal.SH.LPG.WH.LPG.NoSolar.LPG</t>
  </si>
  <si>
    <t>EMI.ktCO2.HR.Res.HHnew.Thermal.SH.LPG.WH.LPG.Solar</t>
  </si>
  <si>
    <t>EMI.ktCO2.HR.Res.HHnew.Thermal.SH.LPG.WH.LPG.Solar.LPG</t>
  </si>
  <si>
    <t>EMI.ktCO2.HR.Res.HHnew.Thermal.SH.LPG.WH.LPG.Solar.Solar</t>
  </si>
  <si>
    <t>EMI.ktCO2.HR.Res.HHnew.Thermal.SH.LPG.WH.Elc.NoSolar.Elec</t>
  </si>
  <si>
    <t>EMI.ktCO2.HR.Res.HHnew.Thermal.SH.LPG.WH.Elc.Solar</t>
  </si>
  <si>
    <t>EMI.ktCO2.HR.Res.HHnew.Thermal.SH.LPG.WH.Elc.Solar.Elec</t>
  </si>
  <si>
    <t>EMI.ktCO2.HR.Res.HHnew.Thermal.SH.LPG.WH.Elc.Solar.Solar</t>
  </si>
  <si>
    <t>EMI.ktCO2.HR.Res.HHnew.Thermal.SH.LPG.CO</t>
  </si>
  <si>
    <t>EMI.ktCO2.HR.Res.HHnew.Thermal.SH.LPG.CO.LPG.LPG</t>
  </si>
  <si>
    <t>EMI.ktCO2.HR.Res.HHnew.Thermal.SH.LPG.CO.Elc.Elec</t>
  </si>
  <si>
    <t>EMI.ktCO2.HR.Res.HHnew.Thermal.SH.Oil</t>
  </si>
  <si>
    <t>EMI.ktCO2.HR.Res.HHnew.Thermal.SH.Oil.SH</t>
  </si>
  <si>
    <t>EMI.ktCO2.HR.Res.HHnew.Thermal.SH.Oil.SH.Oil</t>
  </si>
  <si>
    <t>EMI.ktCO2.HR.Res.HHnew.Thermal.SH.Oil.SH.Elec</t>
  </si>
  <si>
    <t>EMI.ktCO2.HR.Res.HHnew.Thermal.SH.Oil.SC</t>
  </si>
  <si>
    <t>EMI.ktCO2.HR.Res.HHnew.Thermal.SH.Oil.SC.AC.Elec</t>
  </si>
  <si>
    <t>EMI.ktCO2.HR.Res.HHnew.Thermal.SH.Oil.WH</t>
  </si>
  <si>
    <t>EMI.ktCO2.HR.Res.HHnew.Thermal.SH.Oil.WH.Oil.NoSolar.Oil</t>
  </si>
  <si>
    <t>EMI.ktCO2.HR.Res.HHnew.Thermal.SH.Oil.WH.Oil.Solar</t>
  </si>
  <si>
    <t>EMI.ktCO2.HR.Res.HHnew.Thermal.SH.Oil.WH.Oil.Solar.Oil</t>
  </si>
  <si>
    <t>EMI.ktCO2.HR.Res.HHnew.Thermal.SH.Oil.WH.Oil.Solar.Solar</t>
  </si>
  <si>
    <t>EMI.ktCO2.HR.Res.HHnew.Thermal.SH.Oil.WH.Elc.NoSolar.Elec</t>
  </si>
  <si>
    <t>EMI.ktCO2.HR.Res.HHnew.Thermal.SH.Oil.WH.Elc.Solar</t>
  </si>
  <si>
    <t>EMI.ktCO2.HR.Res.HHnew.Thermal.SH.Oil.WH.Elc.Solar.Elec</t>
  </si>
  <si>
    <t>EMI.ktCO2.HR.Res.HHnew.Thermal.SH.Oil.WH.Elc.Solar.Solar</t>
  </si>
  <si>
    <t>EMI.ktCO2.HR.Res.HHnew.Thermal.SH.Oil.CO</t>
  </si>
  <si>
    <t>EMI.ktCO2.HR.Res.HHnew.Thermal.SH.Oil.CO.LPG.LPG</t>
  </si>
  <si>
    <t>EMI.ktCO2.HR.Res.HHnew.Thermal.SH.Oil.CO.Elc.Elec</t>
  </si>
  <si>
    <t>EMI.ktCO2.HR.Res.HHnew.Thermal.SH.Gas</t>
  </si>
  <si>
    <t>EMI.ktCO2.HR.Res.HHnew.Thermal.SH.Gas.SH</t>
  </si>
  <si>
    <t>EMI.ktCO2.HR.Res.HHnew.Thermal.SH.Gas.SH.Gas</t>
  </si>
  <si>
    <t>EMI.ktCO2.HR.Res.HHnew.Thermal.SH.Gas.SH.Elec</t>
  </si>
  <si>
    <t>EMI.ktCO2.HR.Res.HHnew.Thermal.SH.Gas.SC</t>
  </si>
  <si>
    <t>EMI.ktCO2.HR.Res.HHnew.Thermal.SH.Gas.SC.AC.Elec</t>
  </si>
  <si>
    <t>EMI.ktCO2.HR.Res.HHnew.Thermal.SH.Gas.WH</t>
  </si>
  <si>
    <t>EMI.ktCO2.HR.Res.HHnew.Thermal.SH.Gas.WH.Gas.NoSolar.Gas</t>
  </si>
  <si>
    <t>EMI.ktCO2.HR.Res.HHnew.Thermal.SH.Gas.WH.Gas.Solar</t>
  </si>
  <si>
    <t>EMI.ktCO2.HR.Res.HHnew.Thermal.SH.Gas.WH.Gas.Solar.Gas</t>
  </si>
  <si>
    <t>EMI.ktCO2.HR.Res.HHnew.Thermal.SH.Gas.WH.Gas.Solar.Solar</t>
  </si>
  <si>
    <t>EMI.ktCO2.HR.Res.HHnew.Thermal.SH.Gas.WH.Elc.NoSolar.Elec</t>
  </si>
  <si>
    <t>EMI.ktCO2.HR.Res.HHnew.Thermal.SH.Gas.WH.Elc.Solar</t>
  </si>
  <si>
    <t>EMI.ktCO2.HR.Res.HHnew.Thermal.SH.Gas.WH.Elc.Solar.Elec</t>
  </si>
  <si>
    <t>EMI.ktCO2.HR.Res.HHnew.Thermal.SH.Gas.WH.Elc.Solar.Solar</t>
  </si>
  <si>
    <t>EMI.ktCO2.HR.Res.HHnew.Thermal.SH.Gas.CO</t>
  </si>
  <si>
    <t>EMI.ktCO2.HR.Res.HHnew.Thermal.SH.Gas.CO.Gas.Gas</t>
  </si>
  <si>
    <t>EMI.ktCO2.HR.Res.HHnew.Thermal.SH.Gas.CO.Elc.Elec</t>
  </si>
  <si>
    <t>EMI.ktCO2.HR.Res.HHnew.Thermal.SH.Biomass</t>
  </si>
  <si>
    <t>EMI.ktCO2.HR.Res.HHnew.Thermal.SH.Biomass.SH</t>
  </si>
  <si>
    <t>EMI.ktCO2.HR.Res.HHnew.Thermal.SH.Biomass.SH.Biomass</t>
  </si>
  <si>
    <t>EMI.ktCO2.HR.Res.HHnew.Thermal.SH.Biomass.SH.Elec</t>
  </si>
  <si>
    <t>EMI.ktCO2.HR.Res.HHnew.Thermal.SH.Biomass.SC</t>
  </si>
  <si>
    <t>EMI.ktCO2.HR.Res.HHnew.Thermal.SH.Biomass.SC.AC.Elec</t>
  </si>
  <si>
    <t>EMI.ktCO2.HR.Res.HHnew.Thermal.SH.Biomass.WH</t>
  </si>
  <si>
    <t>EMI.ktCO2.HR.Res.HHnew.Thermal.SH.Biomass.WH.Biomass.NoSolar.Biomass</t>
  </si>
  <si>
    <t>EMI.ktCO2.HR.Res.HHnew.Thermal.SH.Biomass.WH.Biomass.Solar</t>
  </si>
  <si>
    <t>EMI.ktCO2.HR.Res.HHnew.Thermal.SH.Biomass.WH.Biomass.Solar.Biomass</t>
  </si>
  <si>
    <t>EMI.ktCO2.HR.Res.HHnew.Thermal.SH.Biomass.WH.Biomass.Solar.Solar</t>
  </si>
  <si>
    <t>EMI.ktCO2.HR.Res.HHnew.Thermal.SH.Biomass.WH.LPG.NoSolar.LPG</t>
  </si>
  <si>
    <t>EMI.ktCO2.HR.Res.HHnew.Thermal.SH.Biomass.WH.LPG.Solar</t>
  </si>
  <si>
    <t>EMI.ktCO2.HR.Res.HHnew.Thermal.SH.Biomass.WH.LPG.Solar.LPG</t>
  </si>
  <si>
    <t>EMI.ktCO2.HR.Res.HHnew.Thermal.SH.Biomass.WH.LPG.Solar.Solar</t>
  </si>
  <si>
    <t>EMI.ktCO2.HR.Res.HHnew.Thermal.SH.Biomass.WH.Elc.NoSolar.Elec</t>
  </si>
  <si>
    <t>EMI.ktCO2.HR.Res.HHnew.Thermal.SH.Biomass.WH.Elc.Solar</t>
  </si>
  <si>
    <t>EMI.ktCO2.HR.Res.HHnew.Thermal.SH.Biomass.WH.Elc.Solar.Elec</t>
  </si>
  <si>
    <t>EMI.ktCO2.HR.Res.HHnew.Thermal.SH.Biomass.WH.Elc.Solar.Solar</t>
  </si>
  <si>
    <t>EMI.ktCO2.HR.Res.HHnew.Thermal.SH.Biomass.CO</t>
  </si>
  <si>
    <t>EMI.ktCO2.HR.Res.HHnew.Thermal.SH.Biomass.CO.Biomass.Biomass</t>
  </si>
  <si>
    <t>EMI.ktCO2.HR.Res.HHnew.Thermal.SH.Biomass.CO.LPG.LPG</t>
  </si>
  <si>
    <t>EMI.ktCO2.HR.Res.HHnew.Thermal.SH.Biomass.CO.Elc.Elec</t>
  </si>
  <si>
    <t>EMI.ktCO2.HR.Res.HHnew.Thermal.SH.Geo</t>
  </si>
  <si>
    <t>EMI.ktCO2.HR.Res.HHnew.Thermal.SH.Geo.SH</t>
  </si>
  <si>
    <t>EMI.ktCO2.HR.Res.HHnew.Thermal.SH.Geo.SH.Geo</t>
  </si>
  <si>
    <t>EMI.ktCO2.HR.Res.HHnew.Thermal.SH.Geo.SH.Elec</t>
  </si>
  <si>
    <t>EMI.ktCO2.HR.Res.HHnew.Thermal.SH.Geo.SC</t>
  </si>
  <si>
    <t>EMI.ktCO2.HR.Res.HHnew.Thermal.SH.Geo.SC.AC.Elec</t>
  </si>
  <si>
    <t>EMI.ktCO2.HR.Res.HHnew.Thermal.SH.Geo.WH</t>
  </si>
  <si>
    <t>EMI.ktCO2.HR.Res.HHnew.Thermal.SH.Geo.WH.Geo.NoSolar.Geo</t>
  </si>
  <si>
    <t>EMI.ktCO2.HR.Res.HHnew.Thermal.SH.Geo.WH.Geo.Solar</t>
  </si>
  <si>
    <t>EMI.ktCO2.HR.Res.HHnew.Thermal.SH.Geo.WH.Geo.Solar.Geo</t>
  </si>
  <si>
    <t>EMI.ktCO2.HR.Res.HHnew.Thermal.SH.Geo.WH.Geo.Solar.Solar</t>
  </si>
  <si>
    <t>EMI.ktCO2.HR.Res.HHnew.Thermal.SH.Geo.WH.Elc.NoSolar.Elec</t>
  </si>
  <si>
    <t>EMI.ktCO2.HR.Res.HHnew.Thermal.SH.Geo.WH.Elc.Solar</t>
  </si>
  <si>
    <t>EMI.ktCO2.HR.Res.HHnew.Thermal.SH.Geo.WH.Elc.Solar.Elec</t>
  </si>
  <si>
    <t>EMI.ktCO2.HR.Res.HHnew.Thermal.SH.Geo.WH.Elc.Solar.Solar</t>
  </si>
  <si>
    <t>EMI.ktCO2.HR.Res.HHnew.Thermal.SH.Geo.CO</t>
  </si>
  <si>
    <t>EMI.ktCO2.HR.Res.HHnew.Thermal.SH.Geo.CO.LPG.LPG</t>
  </si>
  <si>
    <t>EMI.ktCO2.HR.Res.HHnew.Thermal.SH.Geo.CO.Elc.Elec</t>
  </si>
  <si>
    <t>EMI.ktCO2.HR.Res.HHnew.Thermal.SH.DistrHeat</t>
  </si>
  <si>
    <t>EMI.ktCO2.HR.Res.HHnew.Thermal.SH.DistrHeat.SH</t>
  </si>
  <si>
    <t>EMI.ktCO2.HR.Res.HHnew.Thermal.SH.DistrHeat.SH.Steam_Distr</t>
  </si>
  <si>
    <t>EMI.ktCO2.HR.Res.HHnew.Thermal.SH.DistrHeat.SH.Elec</t>
  </si>
  <si>
    <t>EMI.ktCO2.HR.Res.HHnew.Thermal.SH.DistrHeat.SC</t>
  </si>
  <si>
    <t>EMI.ktCO2.HR.Res.HHnew.Thermal.SH.DistrHeat.SC.AC.Elec</t>
  </si>
  <si>
    <t>EMI.ktCO2.HR.Res.HHnew.Thermal.SH.DistrHeat.WH</t>
  </si>
  <si>
    <t>EMI.ktCO2.HR.Res.HHnew.Thermal.SH.DistrHeat.WH.DistrHeat.NoSolar.Steam_Distr</t>
  </si>
  <si>
    <t>EMI.ktCO2.HR.Res.HHnew.Thermal.SH.DistrHeat.WH.DistrHeat.Solar</t>
  </si>
  <si>
    <t>EMI.ktCO2.HR.Res.HHnew.Thermal.SH.DistrHeat.WH.DistrHeat.Solar.Steam_Distr</t>
  </si>
  <si>
    <t>EMI.ktCO2.HR.Res.HHnew.Thermal.SH.DistrHeat.WH.DistrHeat.Solar.Solar</t>
  </si>
  <si>
    <t>EMI.ktCO2.HR.Res.HHnew.Thermal.SH.DistrHeat.WH.Elc.NoSolar.Elec</t>
  </si>
  <si>
    <t>EMI.ktCO2.HR.Res.HHnew.Thermal.SH.DistrHeat.WH.Elc.Solar</t>
  </si>
  <si>
    <t>EMI.ktCO2.HR.Res.HHnew.Thermal.SH.DistrHeat.WH.Elc.Solar.Elec</t>
  </si>
  <si>
    <t>EMI.ktCO2.HR.Res.HHnew.Thermal.SH.DistrHeat.WH.Elc.Solar.Solar</t>
  </si>
  <si>
    <t>EMI.ktCO2.HR.Res.HHnew.Thermal.SH.DistrHeat.CO</t>
  </si>
  <si>
    <t>EMI.ktCO2.HR.Res.HHnew.Thermal.SH.DistrHeat.CO.LPG.LPG</t>
  </si>
  <si>
    <t>EMI.ktCO2.HR.Res.HHnew.Thermal.SH.DistrHeat.CO.Elc.Elec</t>
  </si>
  <si>
    <t>EMI.ktCO2.HR.Res.HHnew.Thermal.SH.AdvElc</t>
  </si>
  <si>
    <t>EMI.ktCO2.HR.Res.HHnew.Thermal.SH.AdvElc.SH</t>
  </si>
  <si>
    <t>EMI.ktCO2.HR.Res.HHnew.Thermal.SH.AdvElc.SH.Elec</t>
  </si>
  <si>
    <t>EMI.ktCO2.HR.Res.HHnew.Thermal.SH.AdvElc.SC</t>
  </si>
  <si>
    <t>EMI.ktCO2.HR.Res.HHnew.Thermal.SH.AdvElc.SC.AC.Elec</t>
  </si>
  <si>
    <t>EMI.ktCO2.HR.Res.HHnew.Thermal.SH.AdvElc.WH</t>
  </si>
  <si>
    <t>EMI.ktCO2.HR.Res.HHnew.Thermal.SH.AdvElc.WH.LPG.NoSolar.LPG</t>
  </si>
  <si>
    <t>EMI.ktCO2.HR.Res.HHnew.Thermal.SH.AdvElc.WH.LPG.Solar</t>
  </si>
  <si>
    <t>EMI.ktCO2.HR.Res.HHnew.Thermal.SH.AdvElc.WH.LPG.Solar.LPG</t>
  </si>
  <si>
    <t>EMI.ktCO2.HR.Res.HHnew.Thermal.SH.AdvElc.WH.LPG.Solar.Solar</t>
  </si>
  <si>
    <t>EMI.ktCO2.HR.Res.HHnew.Thermal.SH.AdvElc.WH.Elc.NoSolar.Elec</t>
  </si>
  <si>
    <t>EMI.ktCO2.HR.Res.HHnew.Thermal.SH.AdvElc.WH.Elc.Solar</t>
  </si>
  <si>
    <t>EMI.ktCO2.HR.Res.HHnew.Thermal.SH.AdvElc.WH.Elc.Solar.Elec</t>
  </si>
  <si>
    <t>EMI.ktCO2.HR.Res.HHnew.Thermal.SH.AdvElc.WH.Elc.Solar.Solar</t>
  </si>
  <si>
    <t>EMI.ktCO2.HR.Res.HHnew.Thermal.SH.AdvElc.CO</t>
  </si>
  <si>
    <t>EMI.ktCO2.HR.Res.HHnew.Thermal.SH.AdvElc.CO.LPG.LPG</t>
  </si>
  <si>
    <t>EMI.ktCO2.HR.Res.HHnew.Thermal.SH.AdvElc.CO.Elc.Elec</t>
  </si>
  <si>
    <t>EMI.ktCO2.HR.Res.HHnew.Thermal.SH.ConvElc</t>
  </si>
  <si>
    <t>EMI.ktCO2.HR.Res.HHnew.Thermal.SH.ConvElc.SH</t>
  </si>
  <si>
    <t>EMI.ktCO2.HR.Res.HHnew.Thermal.SH.ConvElc.SH.Elec</t>
  </si>
  <si>
    <t>EMI.ktCO2.HR.Res.HHnew.Thermal.SH.ConvElc.SC</t>
  </si>
  <si>
    <t>EMI.ktCO2.HR.Res.HHnew.Thermal.SH.ConvElc.SC.AC.Elec</t>
  </si>
  <si>
    <t>EMI.ktCO2.HR.Res.HHnew.Thermal.SH.ConvElc.WH</t>
  </si>
  <si>
    <t>EMI.ktCO2.HR.Res.HHnew.Thermal.SH.ConvElc.WH.LPG.NoSolar.LPG</t>
  </si>
  <si>
    <t>EMI.ktCO2.HR.Res.HHnew.Thermal.SH.ConvElc.WH.LPG.Solar</t>
  </si>
  <si>
    <t>EMI.ktCO2.HR.Res.HHnew.Thermal.SH.ConvElc.WH.LPG.Solar.LPG</t>
  </si>
  <si>
    <t>EMI.ktCO2.HR.Res.HHnew.Thermal.SH.ConvElc.WH.LPG.Solar.Solar</t>
  </si>
  <si>
    <t>EMI.ktCO2.HR.Res.HHnew.Thermal.SH.ConvElc.WH.Elc.NoSolar.Elec</t>
  </si>
  <si>
    <t>EMI.ktCO2.HR.Res.HHnew.Thermal.SH.ConvElc.WH.Elc.Solar</t>
  </si>
  <si>
    <t>EMI.ktCO2.HR.Res.HHnew.Thermal.SH.ConvElc.WH.Elc.Solar.Elec</t>
  </si>
  <si>
    <t>EMI.ktCO2.HR.Res.HHnew.Thermal.SH.ConvElc.WH.Elc.Solar.Solar</t>
  </si>
  <si>
    <t>EMI.ktCO2.HR.Res.HHnew.Thermal.SH.ConvElc.CO</t>
  </si>
  <si>
    <t>EMI.ktCO2.HR.Res.HHnew.Thermal.SH.ConvElc.CO.LPG.LPG</t>
  </si>
  <si>
    <t>EMI.ktCO2.HR.Res.HHnew.Thermal.SH.ConvElc.CO.Elc.Elec</t>
  </si>
  <si>
    <t>HR - Final energy consumption of new and renovated households (detailed structure)</t>
  </si>
  <si>
    <t>FEC_per_household.kWh.HR.Res.HHnew.Thermal.SH.Solids</t>
  </si>
  <si>
    <t>FEC_per_household.kWh.HR.Res.HHnew.Thermal.SH.Solids.SH</t>
  </si>
  <si>
    <t>FEC_per_household.kWh.HR.Res.HHnew.Thermal.SH.Solids.SH.Solids</t>
  </si>
  <si>
    <t>FEC_per_household.kWh.HR.Res.HHnew.Thermal.SH.Solids.SH.Elec</t>
  </si>
  <si>
    <t>FEC_per_household.kWh.HR.Res.HHnew.Thermal.SH.Solids.SC</t>
  </si>
  <si>
    <t>FEC_per_household.kWh.HR.Res.HHnew.Thermal.SH.Solids.SC.AC.Elec</t>
  </si>
  <si>
    <t>FEC_per_household.kWh.HR.Res.HHnew.Thermal.SH.Solids.WH</t>
  </si>
  <si>
    <t>FEC_per_household.kWh.HR.Res.HHnew.Thermal.SH.Solids.WH.Solids.NoSolar.Solids</t>
  </si>
  <si>
    <t>FEC_per_household.kWh.HR.Res.HHnew.Thermal.SH.Solids.WH.LPG.NoSolar.LPG</t>
  </si>
  <si>
    <t>FEC_per_household.kWh.HR.Res.HHnew.Thermal.SH.Solids.WH.LPG.Solar</t>
  </si>
  <si>
    <t>FEC_per_household.kWh.HR.Res.HHnew.Thermal.SH.Solids.WH.LPG.Solar.LPG</t>
  </si>
  <si>
    <t>FEC_per_household.kWh.HR.Res.HHnew.Thermal.SH.Solids.WH.LPG.Solar.Solar</t>
  </si>
  <si>
    <t>FEC_per_household.kWh.HR.Res.HHnew.Thermal.SH.Solids.WH.Elc.NoSolar.Elec</t>
  </si>
  <si>
    <t>FEC_per_household.kWh.HR.Res.HHnew.Thermal.SH.Solids.WH.Elc.Solar</t>
  </si>
  <si>
    <t>FEC_per_household.kWh.HR.Res.HHnew.Thermal.SH.Solids.WH.Elc.Solar.Elec</t>
  </si>
  <si>
    <t>FEC_per_household.kWh.HR.Res.HHnew.Thermal.SH.Solids.WH.Elc.Solar.Solar</t>
  </si>
  <si>
    <t>FEC_per_household.kWh.HR.Res.HHnew.Thermal.SH.Solids.CO</t>
  </si>
  <si>
    <t>FEC_per_household.kWh.HR.Res.HHnew.Thermal.SH.Solids.CO.Solids.Solids</t>
  </si>
  <si>
    <t>FEC_per_household.kWh.HR.Res.HHnew.Thermal.SH.Solids.CO.LPG.LPG</t>
  </si>
  <si>
    <t>FEC_per_household.kWh.HR.Res.HHnew.Thermal.SH.Solids.CO.Elc.Elec</t>
  </si>
  <si>
    <t>FEC_per_household.kWh.HR.Res.HHnew.Thermal.SH.LPG</t>
  </si>
  <si>
    <t>FEC_per_household.kWh.HR.Res.HHnew.Thermal.SH.LPG.SH</t>
  </si>
  <si>
    <t>FEC_per_household.kWh.HR.Res.HHnew.Thermal.SH.LPG.SH.LPG</t>
  </si>
  <si>
    <t>FEC_per_household.kWh.HR.Res.HHnew.Thermal.SH.LPG.SH.Elec</t>
  </si>
  <si>
    <t>FEC_per_household.kWh.HR.Res.HHnew.Thermal.SH.LPG.SC</t>
  </si>
  <si>
    <t>FEC_per_household.kWh.HR.Res.HHnew.Thermal.SH.LPG.SC.AC.Elec</t>
  </si>
  <si>
    <t>FEC_per_household.kWh.HR.Res.HHnew.Thermal.SH.LPG.WH</t>
  </si>
  <si>
    <t>FEC_per_household.kWh.HR.Res.HHnew.Thermal.SH.LPG.WH.LPG.NoSolar.LPG</t>
  </si>
  <si>
    <t>FEC_per_household.kWh.HR.Res.HHnew.Thermal.SH.LPG.WH.LPG.Solar</t>
  </si>
  <si>
    <t>FEC_per_household.kWh.HR.Res.HHnew.Thermal.SH.LPG.WH.LPG.Solar.LPG</t>
  </si>
  <si>
    <t>FEC_per_household.kWh.HR.Res.HHnew.Thermal.SH.LPG.WH.LPG.Solar.Solar</t>
  </si>
  <si>
    <t>FEC_per_household.kWh.HR.Res.HHnew.Thermal.SH.LPG.WH.Elc.NoSolar.Elec</t>
  </si>
  <si>
    <t>FEC_per_household.kWh.HR.Res.HHnew.Thermal.SH.LPG.WH.Elc.Solar</t>
  </si>
  <si>
    <t>FEC_per_household.kWh.HR.Res.HHnew.Thermal.SH.LPG.WH.Elc.Solar.Elec</t>
  </si>
  <si>
    <t>FEC_per_household.kWh.HR.Res.HHnew.Thermal.SH.LPG.WH.Elc.Solar.Solar</t>
  </si>
  <si>
    <t>FEC_per_household.kWh.HR.Res.HHnew.Thermal.SH.LPG.CO</t>
  </si>
  <si>
    <t>FEC_per_household.kWh.HR.Res.HHnew.Thermal.SH.LPG.CO.LPG.LPG</t>
  </si>
  <si>
    <t>FEC_per_household.kWh.HR.Res.HHnew.Thermal.SH.LPG.CO.Elc.Elec</t>
  </si>
  <si>
    <t>FEC_per_household.kWh.HR.Res.HHnew.Thermal.SH.Oil</t>
  </si>
  <si>
    <t>FEC_per_household.kWh.HR.Res.HHnew.Thermal.SH.Oil.SH</t>
  </si>
  <si>
    <t>FEC_per_household.kWh.HR.Res.HHnew.Thermal.SH.Oil.SH.Oil</t>
  </si>
  <si>
    <t>FEC_per_household.kWh.HR.Res.HHnew.Thermal.SH.Oil.SH.Elec</t>
  </si>
  <si>
    <t>FEC_per_household.kWh.HR.Res.HHnew.Thermal.SH.Oil.SC</t>
  </si>
  <si>
    <t>FEC_per_household.kWh.HR.Res.HHnew.Thermal.SH.Oil.SC.AC.Elec</t>
  </si>
  <si>
    <t>FEC_per_household.kWh.HR.Res.HHnew.Thermal.SH.Oil.WH</t>
  </si>
  <si>
    <t>FEC_per_household.kWh.HR.Res.HHnew.Thermal.SH.Oil.WH.Oil.NoSolar.Oil</t>
  </si>
  <si>
    <t>FEC_per_household.kWh.HR.Res.HHnew.Thermal.SH.Oil.WH.Oil.Solar</t>
  </si>
  <si>
    <t>FEC_per_household.kWh.HR.Res.HHnew.Thermal.SH.Oil.WH.Oil.Solar.Oil</t>
  </si>
  <si>
    <t>FEC_per_household.kWh.HR.Res.HHnew.Thermal.SH.Oil.WH.Oil.Solar.Solar</t>
  </si>
  <si>
    <t>FEC_per_household.kWh.HR.Res.HHnew.Thermal.SH.Oil.WH.Elc.NoSolar.Elec</t>
  </si>
  <si>
    <t>FEC_per_household.kWh.HR.Res.HHnew.Thermal.SH.Oil.WH.Elc.Solar</t>
  </si>
  <si>
    <t>FEC_per_household.kWh.HR.Res.HHnew.Thermal.SH.Oil.WH.Elc.Solar.Elec</t>
  </si>
  <si>
    <t>FEC_per_household.kWh.HR.Res.HHnew.Thermal.SH.Oil.WH.Elc.Solar.Solar</t>
  </si>
  <si>
    <t>FEC_per_household.kWh.HR.Res.HHnew.Thermal.SH.Oil.CO</t>
  </si>
  <si>
    <t>FEC_per_household.kWh.HR.Res.HHnew.Thermal.SH.Oil.CO.LPG.LPG</t>
  </si>
  <si>
    <t>FEC_per_household.kWh.HR.Res.HHnew.Thermal.SH.Oil.CO.Elc.Elec</t>
  </si>
  <si>
    <t>FEC_per_household.kWh.HR.Res.HHnew.Thermal.SH.Gas</t>
  </si>
  <si>
    <t>FEC_per_household.kWh.HR.Res.HHnew.Thermal.SH.Gas.SH</t>
  </si>
  <si>
    <t>FEC_per_household.kWh.HR.Res.HHnew.Thermal.SH.Gas.SH.Gas</t>
  </si>
  <si>
    <t>FEC_per_household.kWh.HR.Res.HHnew.Thermal.SH.Gas.SH.Elec</t>
  </si>
  <si>
    <t>FEC_per_household.kWh.HR.Res.HHnew.Thermal.SH.Gas.SC</t>
  </si>
  <si>
    <t>FEC_per_household.kWh.HR.Res.HHnew.Thermal.SH.Gas.SC.AC.Elec</t>
  </si>
  <si>
    <t>FEC_per_household.kWh.HR.Res.HHnew.Thermal.SH.Gas.WH</t>
  </si>
  <si>
    <t>FEC_per_household.kWh.HR.Res.HHnew.Thermal.SH.Gas.WH.Gas.NoSolar.Gas</t>
  </si>
  <si>
    <t>FEC_per_household.kWh.HR.Res.HHnew.Thermal.SH.Gas.WH.Gas.Solar</t>
  </si>
  <si>
    <t>FEC_per_household.kWh.HR.Res.HHnew.Thermal.SH.Gas.WH.Gas.Solar.Gas</t>
  </si>
  <si>
    <t>FEC_per_household.kWh.HR.Res.HHnew.Thermal.SH.Gas.WH.Gas.Solar.Solar</t>
  </si>
  <si>
    <t>FEC_per_household.kWh.HR.Res.HHnew.Thermal.SH.Gas.WH.Elc.NoSolar.Elec</t>
  </si>
  <si>
    <t>FEC_per_household.kWh.HR.Res.HHnew.Thermal.SH.Gas.WH.Elc.Solar</t>
  </si>
  <si>
    <t>FEC_per_household.kWh.HR.Res.HHnew.Thermal.SH.Gas.WH.Elc.Solar.Elec</t>
  </si>
  <si>
    <t>FEC_per_household.kWh.HR.Res.HHnew.Thermal.SH.Gas.WH.Elc.Solar.Solar</t>
  </si>
  <si>
    <t>FEC_per_household.kWh.HR.Res.HHnew.Thermal.SH.Gas.CO</t>
  </si>
  <si>
    <t>FEC_per_household.kWh.HR.Res.HHnew.Thermal.SH.Gas.CO.Gas.Gas</t>
  </si>
  <si>
    <t>FEC_per_household.kWh.HR.Res.HHnew.Thermal.SH.Gas.CO.Elc.Elec</t>
  </si>
  <si>
    <t>FEC_per_household.kWh.HR.Res.HHnew.Thermal.SH.Biomass</t>
  </si>
  <si>
    <t>FEC_per_household.kWh.HR.Res.HHnew.Thermal.SH.Biomass.SH</t>
  </si>
  <si>
    <t>FEC_per_household.kWh.HR.Res.HHnew.Thermal.SH.Biomass.SH.Biomass</t>
  </si>
  <si>
    <t>FEC_per_household.kWh.HR.Res.HHnew.Thermal.SH.Biomass.SH.Elec</t>
  </si>
  <si>
    <t>FEC_per_household.kWh.HR.Res.HHnew.Thermal.SH.Biomass.SC</t>
  </si>
  <si>
    <t>FEC_per_household.kWh.HR.Res.HHnew.Thermal.SH.Biomass.SC.AC.Elec</t>
  </si>
  <si>
    <t>FEC_per_household.kWh.HR.Res.HHnew.Thermal.SH.Biomass.WH</t>
  </si>
  <si>
    <t>FEC_per_household.kWh.HR.Res.HHnew.Thermal.SH.Biomass.WH.Biomass.NoSolar.Biomass</t>
  </si>
  <si>
    <t>FEC_per_household.kWh.HR.Res.HHnew.Thermal.SH.Biomass.WH.Biomass.Solar</t>
  </si>
  <si>
    <t>FEC_per_household.kWh.HR.Res.HHnew.Thermal.SH.Biomass.WH.Biomass.Solar.Biomass</t>
  </si>
  <si>
    <t>FEC_per_household.kWh.HR.Res.HHnew.Thermal.SH.Biomass.WH.Biomass.Solar.Solar</t>
  </si>
  <si>
    <t>FEC_per_household.kWh.HR.Res.HHnew.Thermal.SH.Biomass.WH.LPG.NoSolar.LPG</t>
  </si>
  <si>
    <t>FEC_per_household.kWh.HR.Res.HHnew.Thermal.SH.Biomass.WH.LPG.Solar</t>
  </si>
  <si>
    <t>FEC_per_household.kWh.HR.Res.HHnew.Thermal.SH.Biomass.WH.LPG.Solar.LPG</t>
  </si>
  <si>
    <t>FEC_per_household.kWh.HR.Res.HHnew.Thermal.SH.Biomass.WH.LPG.Solar.Solar</t>
  </si>
  <si>
    <t>FEC_per_household.kWh.HR.Res.HHnew.Thermal.SH.Biomass.WH.Elc.NoSolar.Elec</t>
  </si>
  <si>
    <t>FEC_per_household.kWh.HR.Res.HHnew.Thermal.SH.Biomass.WH.Elc.Solar</t>
  </si>
  <si>
    <t>FEC_per_household.kWh.HR.Res.HHnew.Thermal.SH.Biomass.WH.Elc.Solar.Elec</t>
  </si>
  <si>
    <t>FEC_per_household.kWh.HR.Res.HHnew.Thermal.SH.Biomass.WH.Elc.Solar.Solar</t>
  </si>
  <si>
    <t>FEC_per_household.kWh.HR.Res.HHnew.Thermal.SH.Biomass.CO</t>
  </si>
  <si>
    <t>FEC_per_household.kWh.HR.Res.HHnew.Thermal.SH.Biomass.CO.Biomass.Biomass</t>
  </si>
  <si>
    <t>FEC_per_household.kWh.HR.Res.HHnew.Thermal.SH.Biomass.CO.LPG.LPG</t>
  </si>
  <si>
    <t>FEC_per_household.kWh.HR.Res.HHnew.Thermal.SH.Biomass.CO.Elc.Elec</t>
  </si>
  <si>
    <t>FEC_per_household.kWh.HR.Res.HHnew.Thermal.SH.Geo</t>
  </si>
  <si>
    <t>FEC_per_household.kWh.HR.Res.HHnew.Thermal.SH.Geo.SH</t>
  </si>
  <si>
    <t>FEC_per_household.kWh.HR.Res.HHnew.Thermal.SH.Geo.SH.Geo</t>
  </si>
  <si>
    <t>FEC_per_household.kWh.HR.Res.HHnew.Thermal.SH.Geo.SH.Elec</t>
  </si>
  <si>
    <t>FEC_per_household.kWh.HR.Res.HHnew.Thermal.SH.Geo.SC</t>
  </si>
  <si>
    <t>FEC_per_household.kWh.HR.Res.HHnew.Thermal.SH.Geo.SC.AC.Elec</t>
  </si>
  <si>
    <t>FEC_per_household.kWh.HR.Res.HHnew.Thermal.SH.Geo.WH</t>
  </si>
  <si>
    <t>FEC_per_household.kWh.HR.Res.HHnew.Thermal.SH.Geo.WH.Geo.NoSolar.Geo</t>
  </si>
  <si>
    <t>FEC_per_household.kWh.HR.Res.HHnew.Thermal.SH.Geo.WH.Geo.Solar</t>
  </si>
  <si>
    <t>FEC_per_household.kWh.HR.Res.HHnew.Thermal.SH.Geo.WH.Geo.Solar.Geo</t>
  </si>
  <si>
    <t>FEC_per_household.kWh.HR.Res.HHnew.Thermal.SH.Geo.WH.Geo.Solar.Solar</t>
  </si>
  <si>
    <t>FEC_per_household.kWh.HR.Res.HHnew.Thermal.SH.Geo.WH.Elc.NoSolar.Elec</t>
  </si>
  <si>
    <t>FEC_per_household.kWh.HR.Res.HHnew.Thermal.SH.Geo.WH.Elc.Solar</t>
  </si>
  <si>
    <t>FEC_per_household.kWh.HR.Res.HHnew.Thermal.SH.Geo.WH.Elc.Solar.Elec</t>
  </si>
  <si>
    <t>FEC_per_household.kWh.HR.Res.HHnew.Thermal.SH.Geo.WH.Elc.Solar.Solar</t>
  </si>
  <si>
    <t>FEC_per_household.kWh.HR.Res.HHnew.Thermal.SH.Geo.CO</t>
  </si>
  <si>
    <t>FEC_per_household.kWh.HR.Res.HHnew.Thermal.SH.Geo.CO.LPG.LPG</t>
  </si>
  <si>
    <t>FEC_per_household.kWh.HR.Res.HHnew.Thermal.SH.Geo.CO.Elc.Elec</t>
  </si>
  <si>
    <t>FEC_per_household.kWh.HR.Res.HHnew.Thermal.SH.DistrHeat</t>
  </si>
  <si>
    <t>FEC_per_household.kWh.HR.Res.HHnew.Thermal.SH.DistrHeat.SH</t>
  </si>
  <si>
    <t>FEC_per_household.kWh.HR.Res.HHnew.Thermal.SH.DistrHeat.SH.Steam_Distr</t>
  </si>
  <si>
    <t>FEC_per_household.kWh.HR.Res.HHnew.Thermal.SH.DistrHeat.SH.Elec</t>
  </si>
  <si>
    <t>FEC_per_household.kWh.HR.Res.HHnew.Thermal.SH.DistrHeat.SC</t>
  </si>
  <si>
    <t>FEC_per_household.kWh.HR.Res.HHnew.Thermal.SH.DistrHeat.SC.AC.Elec</t>
  </si>
  <si>
    <t>FEC_per_household.kWh.HR.Res.HHnew.Thermal.SH.DistrHeat.WH</t>
  </si>
  <si>
    <t>FEC_per_household.kWh.HR.Res.HHnew.Thermal.SH.DistrHeat.WH.DistrHeat.NoSolar.Steam_Distr</t>
  </si>
  <si>
    <t>FEC_per_household.kWh.HR.Res.HHnew.Thermal.SH.DistrHeat.WH.DistrHeat.Solar</t>
  </si>
  <si>
    <t>FEC_per_household.kWh.HR.Res.HHnew.Thermal.SH.DistrHeat.WH.DistrHeat.Solar.Steam_Distr</t>
  </si>
  <si>
    <t>FEC_per_household.kWh.HR.Res.HHnew.Thermal.SH.DistrHeat.WH.DistrHeat.Solar.Solar</t>
  </si>
  <si>
    <t>FEC_per_household.kWh.HR.Res.HHnew.Thermal.SH.DistrHeat.WH.Elc.NoSolar.Elec</t>
  </si>
  <si>
    <t>FEC_per_household.kWh.HR.Res.HHnew.Thermal.SH.DistrHeat.WH.Elc.Solar</t>
  </si>
  <si>
    <t>FEC_per_household.kWh.HR.Res.HHnew.Thermal.SH.DistrHeat.WH.Elc.Solar.Elec</t>
  </si>
  <si>
    <t>FEC_per_household.kWh.HR.Res.HHnew.Thermal.SH.DistrHeat.WH.Elc.Solar.Solar</t>
  </si>
  <si>
    <t>FEC_per_household.kWh.HR.Res.HHnew.Thermal.SH.DistrHeat.CO</t>
  </si>
  <si>
    <t>FEC_per_household.kWh.HR.Res.HHnew.Thermal.SH.DistrHeat.CO.LPG.LPG</t>
  </si>
  <si>
    <t>FEC_per_household.kWh.HR.Res.HHnew.Thermal.SH.DistrHeat.CO.Elc.Elec</t>
  </si>
  <si>
    <t>FEC_per_household.kWh.HR.Res.HHnew.Thermal.SH.AdvElc</t>
  </si>
  <si>
    <t>FEC_per_household.kWh.HR.Res.HHnew.Thermal.SH.AdvElc.SH</t>
  </si>
  <si>
    <t>FEC_per_household.kWh.HR.Res.HHnew.Thermal.SH.AdvElc.SH.Elec</t>
  </si>
  <si>
    <t>FEC_per_household.kWh.HR.Res.HHnew.Thermal.SH.AdvElc.SC</t>
  </si>
  <si>
    <t>FEC_per_household.kWh.HR.Res.HHnew.Thermal.SH.AdvElc.SC.AC.Elec</t>
  </si>
  <si>
    <t>FEC_per_household.kWh.HR.Res.HHnew.Thermal.SH.AdvElc.WH</t>
  </si>
  <si>
    <t>FEC_per_household.kWh.HR.Res.HHnew.Thermal.SH.AdvElc.WH.LPG.NoSolar.LPG</t>
  </si>
  <si>
    <t>FEC_per_household.kWh.HR.Res.HHnew.Thermal.SH.AdvElc.WH.LPG.Solar</t>
  </si>
  <si>
    <t>FEC_per_household.kWh.HR.Res.HHnew.Thermal.SH.AdvElc.WH.LPG.Solar.LPG</t>
  </si>
  <si>
    <t>FEC_per_household.kWh.HR.Res.HHnew.Thermal.SH.AdvElc.WH.LPG.Solar.Solar</t>
  </si>
  <si>
    <t>FEC_per_household.kWh.HR.Res.HHnew.Thermal.SH.AdvElc.WH.Elc.NoSolar.Elec</t>
  </si>
  <si>
    <t>FEC_per_household.kWh.HR.Res.HHnew.Thermal.SH.AdvElc.WH.Elc.Solar</t>
  </si>
  <si>
    <t>FEC_per_household.kWh.HR.Res.HHnew.Thermal.SH.AdvElc.WH.Elc.Solar.Elec</t>
  </si>
  <si>
    <t>FEC_per_household.kWh.HR.Res.HHnew.Thermal.SH.AdvElc.WH.Elc.Solar.Solar</t>
  </si>
  <si>
    <t>FEC_per_household.kWh.HR.Res.HHnew.Thermal.SH.AdvElc.CO</t>
  </si>
  <si>
    <t>FEC_per_household.kWh.HR.Res.HHnew.Thermal.SH.AdvElc.CO.LPG.LPG</t>
  </si>
  <si>
    <t>FEC_per_household.kWh.HR.Res.HHnew.Thermal.SH.AdvElc.CO.Elc.Elec</t>
  </si>
  <si>
    <t>FEC_per_household.kWh.HR.Res.HHnew.Thermal.SH.ConvElc</t>
  </si>
  <si>
    <t>FEC_per_household.kWh.HR.Res.HHnew.Thermal.SH.ConvElc.SH</t>
  </si>
  <si>
    <t>FEC_per_household.kWh.HR.Res.HHnew.Thermal.SH.ConvElc.SH.Elec</t>
  </si>
  <si>
    <t>FEC_per_household.kWh.HR.Res.HHnew.Thermal.SH.ConvElc.SC</t>
  </si>
  <si>
    <t>FEC_per_household.kWh.HR.Res.HHnew.Thermal.SH.ConvElc.SC.AC.Elec</t>
  </si>
  <si>
    <t>FEC_per_household.kWh.HR.Res.HHnew.Thermal.SH.ConvElc.WH</t>
  </si>
  <si>
    <t>FEC_per_household.kWh.HR.Res.HHnew.Thermal.SH.ConvElc.WH.LPG.NoSolar.LPG</t>
  </si>
  <si>
    <t>FEC_per_household.kWh.HR.Res.HHnew.Thermal.SH.ConvElc.WH.LPG.Solar</t>
  </si>
  <si>
    <t>FEC_per_household.kWh.HR.Res.HHnew.Thermal.SH.ConvElc.WH.LPG.Solar.LPG</t>
  </si>
  <si>
    <t>FEC_per_household.kWh.HR.Res.HHnew.Thermal.SH.ConvElc.WH.LPG.Solar.Solar</t>
  </si>
  <si>
    <t>FEC_per_household.kWh.HR.Res.HHnew.Thermal.SH.ConvElc.WH.Elc.NoSolar.Elec</t>
  </si>
  <si>
    <t>FEC_per_household.kWh.HR.Res.HHnew.Thermal.SH.ConvElc.WH.Elc.Solar</t>
  </si>
  <si>
    <t>FEC_per_household.kWh.HR.Res.HHnew.Thermal.SH.ConvElc.WH.Elc.Solar.Elec</t>
  </si>
  <si>
    <t>FEC_per_household.kWh.HR.Res.HHnew.Thermal.SH.ConvElc.WH.Elc.Solar.Solar</t>
  </si>
  <si>
    <t>FEC_per_household.kWh.HR.Res.HHnew.Thermal.SH.ConvElc.CO</t>
  </si>
  <si>
    <t>FEC_per_household.kWh.HR.Res.HHnew.Thermal.SH.ConvElc.CO.LPG.LPG</t>
  </si>
  <si>
    <t>FEC_per_household.kWh.HR.Res.HHnew.Thermal.SH.ConvElc.CO.Elc.Elec</t>
  </si>
  <si>
    <t>HR - Thermal energy service of new and renovated households (detailed structure)</t>
  </si>
  <si>
    <t>TES_per_household.kWh.HR.Res.HHnew.Thermal.SH.Solids</t>
  </si>
  <si>
    <t>TES_per_household.kWh.HR.Res.HHnew.Thermal.SH.Solids.SH</t>
  </si>
  <si>
    <t>TES_per_household.kWh.HR.Res.HHnew.Thermal.SH.Solids.SH.Solids</t>
  </si>
  <si>
    <t>TES_per_household.kWh.HR.Res.HHnew.Thermal.SH.Solids.SH.Elec</t>
  </si>
  <si>
    <t>TES_per_household.kWh.HR.Res.HHnew.Thermal.SH.Solids.SC</t>
  </si>
  <si>
    <t>TES_per_household.kWh.HR.Res.HHnew.Thermal.SH.Solids.SC.AC.Elec</t>
  </si>
  <si>
    <t>TES_per_household.kWh.HR.Res.HHnew.Thermal.SH.Solids.WH</t>
  </si>
  <si>
    <t>TES_per_household.kWh.HR.Res.HHnew.Thermal.SH.Solids.WH.Solids.NoSolar.Solids</t>
  </si>
  <si>
    <t>TES_per_household.kWh.HR.Res.HHnew.Thermal.SH.Solids.WH.LPG.NoSolar.LPG</t>
  </si>
  <si>
    <t>TES_per_household.kWh.HR.Res.HHnew.Thermal.SH.Solids.WH.LPG.Solar</t>
  </si>
  <si>
    <t>TES_per_household.kWh.HR.Res.HHnew.Thermal.SH.Solids.WH.LPG.Solar.LPG</t>
  </si>
  <si>
    <t>TES_per_household.kWh.HR.Res.HHnew.Thermal.SH.Solids.WH.LPG.Solar.Solar</t>
  </si>
  <si>
    <t>TES_per_household.kWh.HR.Res.HHnew.Thermal.SH.Solids.WH.Elc.NoSolar.Elec</t>
  </si>
  <si>
    <t>TES_per_household.kWh.HR.Res.HHnew.Thermal.SH.Solids.WH.Elc.Solar</t>
  </si>
  <si>
    <t>TES_per_household.kWh.HR.Res.HHnew.Thermal.SH.Solids.WH.Elc.Solar.Elec</t>
  </si>
  <si>
    <t>TES_per_household.kWh.HR.Res.HHnew.Thermal.SH.Solids.WH.Elc.Solar.Solar</t>
  </si>
  <si>
    <t>TES_per_household.kWh.HR.Res.HHnew.Thermal.SH.Solids.CO</t>
  </si>
  <si>
    <t>TES_per_household.kWh.HR.Res.HHnew.Thermal.SH.Solids.CO.Solids.Solids</t>
  </si>
  <si>
    <t>TES_per_household.kWh.HR.Res.HHnew.Thermal.SH.Solids.CO.LPG.LPG</t>
  </si>
  <si>
    <t>TES_per_household.kWh.HR.Res.HHnew.Thermal.SH.Solids.CO.Elc.Elec</t>
  </si>
  <si>
    <t>TES_per_household.kWh.HR.Res.HHnew.Thermal.SH.LPG</t>
  </si>
  <si>
    <t>TES_per_household.kWh.HR.Res.HHnew.Thermal.SH.LPG.SH</t>
  </si>
  <si>
    <t>TES_per_household.kWh.HR.Res.HHnew.Thermal.SH.LPG.SH.LPG</t>
  </si>
  <si>
    <t>TES_per_household.kWh.HR.Res.HHnew.Thermal.SH.LPG.SH.Elec</t>
  </si>
  <si>
    <t>TES_per_household.kWh.HR.Res.HHnew.Thermal.SH.LPG.SC</t>
  </si>
  <si>
    <t>TES_per_household.kWh.HR.Res.HHnew.Thermal.SH.LPG.SC.AC.Elec</t>
  </si>
  <si>
    <t>TES_per_household.kWh.HR.Res.HHnew.Thermal.SH.LPG.WH</t>
  </si>
  <si>
    <t>TES_per_household.kWh.HR.Res.HHnew.Thermal.SH.LPG.WH.LPG.NoSolar.LPG</t>
  </si>
  <si>
    <t>TES_per_household.kWh.HR.Res.HHnew.Thermal.SH.LPG.WH.LPG.Solar</t>
  </si>
  <si>
    <t>TES_per_household.kWh.HR.Res.HHnew.Thermal.SH.LPG.WH.LPG.Solar.LPG</t>
  </si>
  <si>
    <t>TES_per_household.kWh.HR.Res.HHnew.Thermal.SH.LPG.WH.LPG.Solar.Solar</t>
  </si>
  <si>
    <t>TES_per_household.kWh.HR.Res.HHnew.Thermal.SH.LPG.WH.Elc.NoSolar.Elec</t>
  </si>
  <si>
    <t>TES_per_household.kWh.HR.Res.HHnew.Thermal.SH.LPG.WH.Elc.Solar</t>
  </si>
  <si>
    <t>TES_per_household.kWh.HR.Res.HHnew.Thermal.SH.LPG.WH.Elc.Solar.Elec</t>
  </si>
  <si>
    <t>TES_per_household.kWh.HR.Res.HHnew.Thermal.SH.LPG.WH.Elc.Solar.Solar</t>
  </si>
  <si>
    <t>TES_per_household.kWh.HR.Res.HHnew.Thermal.SH.LPG.CO</t>
  </si>
  <si>
    <t>TES_per_household.kWh.HR.Res.HHnew.Thermal.SH.LPG.CO.LPG.LPG</t>
  </si>
  <si>
    <t>TES_per_household.kWh.HR.Res.HHnew.Thermal.SH.LPG.CO.Elc.Elec</t>
  </si>
  <si>
    <t>TES_per_household.kWh.HR.Res.HHnew.Thermal.SH.Oil</t>
  </si>
  <si>
    <t>TES_per_household.kWh.HR.Res.HHnew.Thermal.SH.Oil.SH</t>
  </si>
  <si>
    <t>TES_per_household.kWh.HR.Res.HHnew.Thermal.SH.Oil.SH.Oil</t>
  </si>
  <si>
    <t>TES_per_household.kWh.HR.Res.HHnew.Thermal.SH.Oil.SH.Elec</t>
  </si>
  <si>
    <t>TES_per_household.kWh.HR.Res.HHnew.Thermal.SH.Oil.SC</t>
  </si>
  <si>
    <t>TES_per_household.kWh.HR.Res.HHnew.Thermal.SH.Oil.SC.AC.Elec</t>
  </si>
  <si>
    <t>TES_per_household.kWh.HR.Res.HHnew.Thermal.SH.Oil.WH</t>
  </si>
  <si>
    <t>TES_per_household.kWh.HR.Res.HHnew.Thermal.SH.Oil.WH.Oil.NoSolar.Oil</t>
  </si>
  <si>
    <t>TES_per_household.kWh.HR.Res.HHnew.Thermal.SH.Oil.WH.Oil.Solar</t>
  </si>
  <si>
    <t>TES_per_household.kWh.HR.Res.HHnew.Thermal.SH.Oil.WH.Oil.Solar.Oil</t>
  </si>
  <si>
    <t>TES_per_household.kWh.HR.Res.HHnew.Thermal.SH.Oil.WH.Oil.Solar.Solar</t>
  </si>
  <si>
    <t>TES_per_household.kWh.HR.Res.HHnew.Thermal.SH.Oil.WH.Elc.NoSolar.Elec</t>
  </si>
  <si>
    <t>TES_per_household.kWh.HR.Res.HHnew.Thermal.SH.Oil.WH.Elc.Solar</t>
  </si>
  <si>
    <t>TES_per_household.kWh.HR.Res.HHnew.Thermal.SH.Oil.WH.Elc.Solar.Elec</t>
  </si>
  <si>
    <t>TES_per_household.kWh.HR.Res.HHnew.Thermal.SH.Oil.WH.Elc.Solar.Solar</t>
  </si>
  <si>
    <t>TES_per_household.kWh.HR.Res.HHnew.Thermal.SH.Oil.CO</t>
  </si>
  <si>
    <t>TES_per_household.kWh.HR.Res.HHnew.Thermal.SH.Oil.CO.LPG.LPG</t>
  </si>
  <si>
    <t>TES_per_household.kWh.HR.Res.HHnew.Thermal.SH.Oil.CO.Elc.Elec</t>
  </si>
  <si>
    <t>TES_per_household.kWh.HR.Res.HHnew.Thermal.SH.Gas</t>
  </si>
  <si>
    <t>TES_per_household.kWh.HR.Res.HHnew.Thermal.SH.Gas.SH</t>
  </si>
  <si>
    <t>TES_per_household.kWh.HR.Res.HHnew.Thermal.SH.Gas.SH.Gas</t>
  </si>
  <si>
    <t>TES_per_household.kWh.HR.Res.HHnew.Thermal.SH.Gas.SH.Elec</t>
  </si>
  <si>
    <t>TES_per_household.kWh.HR.Res.HHnew.Thermal.SH.Gas.SC</t>
  </si>
  <si>
    <t>TES_per_household.kWh.HR.Res.HHnew.Thermal.SH.Gas.SC.AC.Elec</t>
  </si>
  <si>
    <t>TES_per_household.kWh.HR.Res.HHnew.Thermal.SH.Gas.WH</t>
  </si>
  <si>
    <t>TES_per_household.kWh.HR.Res.HHnew.Thermal.SH.Gas.WH.Gas.NoSolar.Gas</t>
  </si>
  <si>
    <t>TES_per_household.kWh.HR.Res.HHnew.Thermal.SH.Gas.WH.Gas.Solar</t>
  </si>
  <si>
    <t>TES_per_household.kWh.HR.Res.HHnew.Thermal.SH.Gas.WH.Gas.Solar.Gas</t>
  </si>
  <si>
    <t>TES_per_household.kWh.HR.Res.HHnew.Thermal.SH.Gas.WH.Gas.Solar.Solar</t>
  </si>
  <si>
    <t>TES_per_household.kWh.HR.Res.HHnew.Thermal.SH.Gas.WH.Elc.NoSolar.Elec</t>
  </si>
  <si>
    <t>TES_per_household.kWh.HR.Res.HHnew.Thermal.SH.Gas.WH.Elc.Solar</t>
  </si>
  <si>
    <t>TES_per_household.kWh.HR.Res.HHnew.Thermal.SH.Gas.WH.Elc.Solar.Elec</t>
  </si>
  <si>
    <t>TES_per_household.kWh.HR.Res.HHnew.Thermal.SH.Gas.WH.Elc.Solar.Solar</t>
  </si>
  <si>
    <t>TES_per_household.kWh.HR.Res.HHnew.Thermal.SH.Gas.CO</t>
  </si>
  <si>
    <t>TES_per_household.kWh.HR.Res.HHnew.Thermal.SH.Gas.CO.Gas.Gas</t>
  </si>
  <si>
    <t>TES_per_household.kWh.HR.Res.HHnew.Thermal.SH.Gas.CO.Elc.Elec</t>
  </si>
  <si>
    <t>TES_per_household.kWh.HR.Res.HHnew.Thermal.SH.Biomass</t>
  </si>
  <si>
    <t>TES_per_household.kWh.HR.Res.HHnew.Thermal.SH.Biomass.SH</t>
  </si>
  <si>
    <t>TES_per_household.kWh.HR.Res.HHnew.Thermal.SH.Biomass.SH.Biomass</t>
  </si>
  <si>
    <t>TES_per_household.kWh.HR.Res.HHnew.Thermal.SH.Biomass.SH.Elec</t>
  </si>
  <si>
    <t>TES_per_household.kWh.HR.Res.HHnew.Thermal.SH.Biomass.SC</t>
  </si>
  <si>
    <t>TES_per_household.kWh.HR.Res.HHnew.Thermal.SH.Biomass.SC.AC.Elec</t>
  </si>
  <si>
    <t>TES_per_household.kWh.HR.Res.HHnew.Thermal.SH.Biomass.WH</t>
  </si>
  <si>
    <t>TES_per_household.kWh.HR.Res.HHnew.Thermal.SH.Biomass.WH.Biomass.NoSolar.Biomass</t>
  </si>
  <si>
    <t>TES_per_household.kWh.HR.Res.HHnew.Thermal.SH.Biomass.WH.Biomass.Solar</t>
  </si>
  <si>
    <t>TES_per_household.kWh.HR.Res.HHnew.Thermal.SH.Biomass.WH.Biomass.Solar.Biomass</t>
  </si>
  <si>
    <t>TES_per_household.kWh.HR.Res.HHnew.Thermal.SH.Biomass.WH.Biomass.Solar.Solar</t>
  </si>
  <si>
    <t>TES_per_household.kWh.HR.Res.HHnew.Thermal.SH.Biomass.WH.LPG.NoSolar.LPG</t>
  </si>
  <si>
    <t>TES_per_household.kWh.HR.Res.HHnew.Thermal.SH.Biomass.WH.LPG.Solar</t>
  </si>
  <si>
    <t>TES_per_household.kWh.HR.Res.HHnew.Thermal.SH.Biomass.WH.LPG.Solar.LPG</t>
  </si>
  <si>
    <t>TES_per_household.kWh.HR.Res.HHnew.Thermal.SH.Biomass.WH.LPG.Solar.Solar</t>
  </si>
  <si>
    <t>TES_per_household.kWh.HR.Res.HHnew.Thermal.SH.Biomass.WH.Elc.NoSolar.Elec</t>
  </si>
  <si>
    <t>TES_per_household.kWh.HR.Res.HHnew.Thermal.SH.Biomass.WH.Elc.Solar</t>
  </si>
  <si>
    <t>TES_per_household.kWh.HR.Res.HHnew.Thermal.SH.Biomass.WH.Elc.Solar.Elec</t>
  </si>
  <si>
    <t>TES_per_household.kWh.HR.Res.HHnew.Thermal.SH.Biomass.WH.Elc.Solar.Solar</t>
  </si>
  <si>
    <t>TES_per_household.kWh.HR.Res.HHnew.Thermal.SH.Biomass.CO</t>
  </si>
  <si>
    <t>TES_per_household.kWh.HR.Res.HHnew.Thermal.SH.Biomass.CO.Biomass.Biomass</t>
  </si>
  <si>
    <t>TES_per_household.kWh.HR.Res.HHnew.Thermal.SH.Biomass.CO.LPG.LPG</t>
  </si>
  <si>
    <t>TES_per_household.kWh.HR.Res.HHnew.Thermal.SH.Biomass.CO.Elc.Elec</t>
  </si>
  <si>
    <t>TES_per_household.kWh.HR.Res.HHnew.Thermal.SH.Geo</t>
  </si>
  <si>
    <t>TES_per_household.kWh.HR.Res.HHnew.Thermal.SH.Geo.SH</t>
  </si>
  <si>
    <t>TES_per_household.kWh.HR.Res.HHnew.Thermal.SH.Geo.SH.Geo</t>
  </si>
  <si>
    <t>TES_per_household.kWh.HR.Res.HHnew.Thermal.SH.Geo.SH.Elec</t>
  </si>
  <si>
    <t>TES_per_household.kWh.HR.Res.HHnew.Thermal.SH.Geo.SC</t>
  </si>
  <si>
    <t>TES_per_household.kWh.HR.Res.HHnew.Thermal.SH.Geo.SC.AC.Elec</t>
  </si>
  <si>
    <t>TES_per_household.kWh.HR.Res.HHnew.Thermal.SH.Geo.WH</t>
  </si>
  <si>
    <t>TES_per_household.kWh.HR.Res.HHnew.Thermal.SH.Geo.WH.Geo.NoSolar.Geo</t>
  </si>
  <si>
    <t>TES_per_household.kWh.HR.Res.HHnew.Thermal.SH.Geo.WH.Geo.Solar</t>
  </si>
  <si>
    <t>TES_per_household.kWh.HR.Res.HHnew.Thermal.SH.Geo.WH.Geo.Solar.Geo</t>
  </si>
  <si>
    <t>TES_per_household.kWh.HR.Res.HHnew.Thermal.SH.Geo.WH.Geo.Solar.Solar</t>
  </si>
  <si>
    <t>TES_per_household.kWh.HR.Res.HHnew.Thermal.SH.Geo.WH.Elc.NoSolar.Elec</t>
  </si>
  <si>
    <t>TES_per_household.kWh.HR.Res.HHnew.Thermal.SH.Geo.WH.Elc.Solar</t>
  </si>
  <si>
    <t>TES_per_household.kWh.HR.Res.HHnew.Thermal.SH.Geo.WH.Elc.Solar.Elec</t>
  </si>
  <si>
    <t>TES_per_household.kWh.HR.Res.HHnew.Thermal.SH.Geo.WH.Elc.Solar.Solar</t>
  </si>
  <si>
    <t>TES_per_household.kWh.HR.Res.HHnew.Thermal.SH.Geo.CO</t>
  </si>
  <si>
    <t>TES_per_household.kWh.HR.Res.HHnew.Thermal.SH.Geo.CO.LPG.LPG</t>
  </si>
  <si>
    <t>TES_per_household.kWh.HR.Res.HHnew.Thermal.SH.Geo.CO.Elc.Elec</t>
  </si>
  <si>
    <t>TES_per_household.kWh.HR.Res.HHnew.Thermal.SH.DistrHeat</t>
  </si>
  <si>
    <t>TES_per_household.kWh.HR.Res.HHnew.Thermal.SH.DistrHeat.SH</t>
  </si>
  <si>
    <t>TES_per_household.kWh.HR.Res.HHnew.Thermal.SH.DistrHeat.SH.Steam_Distr</t>
  </si>
  <si>
    <t>TES_per_household.kWh.HR.Res.HHnew.Thermal.SH.DistrHeat.SH.Elec</t>
  </si>
  <si>
    <t>TES_per_household.kWh.HR.Res.HHnew.Thermal.SH.DistrHeat.SC</t>
  </si>
  <si>
    <t>TES_per_household.kWh.HR.Res.HHnew.Thermal.SH.DistrHeat.SC.AC.Elec</t>
  </si>
  <si>
    <t>TES_per_household.kWh.HR.Res.HHnew.Thermal.SH.DistrHeat.WH</t>
  </si>
  <si>
    <t>TES_per_household.kWh.HR.Res.HHnew.Thermal.SH.DistrHeat.WH.DistrHeat.NoSolar.Steam_Distr</t>
  </si>
  <si>
    <t>TES_per_household.kWh.HR.Res.HHnew.Thermal.SH.DistrHeat.WH.DistrHeat.Solar</t>
  </si>
  <si>
    <t>TES_per_household.kWh.HR.Res.HHnew.Thermal.SH.DistrHeat.WH.DistrHeat.Solar.Steam_Distr</t>
  </si>
  <si>
    <t>TES_per_household.kWh.HR.Res.HHnew.Thermal.SH.DistrHeat.WH.DistrHeat.Solar.Solar</t>
  </si>
  <si>
    <t>TES_per_household.kWh.HR.Res.HHnew.Thermal.SH.DistrHeat.WH.Elc.NoSolar.Elec</t>
  </si>
  <si>
    <t>TES_per_household.kWh.HR.Res.HHnew.Thermal.SH.DistrHeat.WH.Elc.Solar</t>
  </si>
  <si>
    <t>TES_per_household.kWh.HR.Res.HHnew.Thermal.SH.DistrHeat.WH.Elc.Solar.Elec</t>
  </si>
  <si>
    <t>TES_per_household.kWh.HR.Res.HHnew.Thermal.SH.DistrHeat.WH.Elc.Solar.Solar</t>
  </si>
  <si>
    <t>TES_per_household.kWh.HR.Res.HHnew.Thermal.SH.DistrHeat.CO</t>
  </si>
  <si>
    <t>TES_per_household.kWh.HR.Res.HHnew.Thermal.SH.DistrHeat.CO.LPG.LPG</t>
  </si>
  <si>
    <t>TES_per_household.kWh.HR.Res.HHnew.Thermal.SH.DistrHeat.CO.Elc.Elec</t>
  </si>
  <si>
    <t>TES_per_household.kWh.HR.Res.HHnew.Thermal.SH.AdvElc</t>
  </si>
  <si>
    <t>TES_per_household.kWh.HR.Res.HHnew.Thermal.SH.AdvElc.SH</t>
  </si>
  <si>
    <t>TES_per_household.kWh.HR.Res.HHnew.Thermal.SH.AdvElc.SH.Elec</t>
  </si>
  <si>
    <t>TES_per_household.kWh.HR.Res.HHnew.Thermal.SH.AdvElc.SC</t>
  </si>
  <si>
    <t>TES_per_household.kWh.HR.Res.HHnew.Thermal.SH.AdvElc.SC.AC.Elec</t>
  </si>
  <si>
    <t>TES_per_household.kWh.HR.Res.HHnew.Thermal.SH.AdvElc.WH</t>
  </si>
  <si>
    <t>TES_per_household.kWh.HR.Res.HHnew.Thermal.SH.AdvElc.WH.LPG.NoSolar.LPG</t>
  </si>
  <si>
    <t>TES_per_household.kWh.HR.Res.HHnew.Thermal.SH.AdvElc.WH.LPG.Solar</t>
  </si>
  <si>
    <t>TES_per_household.kWh.HR.Res.HHnew.Thermal.SH.AdvElc.WH.LPG.Solar.LPG</t>
  </si>
  <si>
    <t>TES_per_household.kWh.HR.Res.HHnew.Thermal.SH.AdvElc.WH.LPG.Solar.Solar</t>
  </si>
  <si>
    <t>TES_per_household.kWh.HR.Res.HHnew.Thermal.SH.AdvElc.WH.Elc.NoSolar.Elec</t>
  </si>
  <si>
    <t>TES_per_household.kWh.HR.Res.HHnew.Thermal.SH.AdvElc.WH.Elc.Solar</t>
  </si>
  <si>
    <t>TES_per_household.kWh.HR.Res.HHnew.Thermal.SH.AdvElc.WH.Elc.Solar.Elec</t>
  </si>
  <si>
    <t>TES_per_household.kWh.HR.Res.HHnew.Thermal.SH.AdvElc.WH.Elc.Solar.Solar</t>
  </si>
  <si>
    <t>TES_per_household.kWh.HR.Res.HHnew.Thermal.SH.AdvElc.CO</t>
  </si>
  <si>
    <t>TES_per_household.kWh.HR.Res.HHnew.Thermal.SH.AdvElc.CO.LPG.LPG</t>
  </si>
  <si>
    <t>TES_per_household.kWh.HR.Res.HHnew.Thermal.SH.AdvElc.CO.Elc.Elec</t>
  </si>
  <si>
    <t>TES_per_household.kWh.HR.Res.HHnew.Thermal.SH.ConvElc</t>
  </si>
  <si>
    <t>TES_per_household.kWh.HR.Res.HHnew.Thermal.SH.ConvElc.SH</t>
  </si>
  <si>
    <t>TES_per_household.kWh.HR.Res.HHnew.Thermal.SH.ConvElc.SH.Elec</t>
  </si>
  <si>
    <t>TES_per_household.kWh.HR.Res.HHnew.Thermal.SH.ConvElc.SC</t>
  </si>
  <si>
    <t>TES_per_household.kWh.HR.Res.HHnew.Thermal.SH.ConvElc.SC.AC.Elec</t>
  </si>
  <si>
    <t>TES_per_household.kWh.HR.Res.HHnew.Thermal.SH.ConvElc.WH</t>
  </si>
  <si>
    <t>TES_per_household.kWh.HR.Res.HHnew.Thermal.SH.ConvElc.WH.LPG.NoSolar.LPG</t>
  </si>
  <si>
    <t>TES_per_household.kWh.HR.Res.HHnew.Thermal.SH.ConvElc.WH.LPG.Solar</t>
  </si>
  <si>
    <t>TES_per_household.kWh.HR.Res.HHnew.Thermal.SH.ConvElc.WH.LPG.Solar.LPG</t>
  </si>
  <si>
    <t>TES_per_household.kWh.HR.Res.HHnew.Thermal.SH.ConvElc.WH.LPG.Solar.Solar</t>
  </si>
  <si>
    <t>TES_per_household.kWh.HR.Res.HHnew.Thermal.SH.ConvElc.WH.Elc.NoSolar.Elec</t>
  </si>
  <si>
    <t>TES_per_household.kWh.HR.Res.HHnew.Thermal.SH.ConvElc.WH.Elc.Solar</t>
  </si>
  <si>
    <t>TES_per_household.kWh.HR.Res.HHnew.Thermal.SH.ConvElc.WH.Elc.Solar.Elec</t>
  </si>
  <si>
    <t>TES_per_household.kWh.HR.Res.HHnew.Thermal.SH.ConvElc.WH.Elc.Solar.Solar</t>
  </si>
  <si>
    <t>TES_per_household.kWh.HR.Res.HHnew.Thermal.SH.ConvElc.CO</t>
  </si>
  <si>
    <t>TES_per_household.kWh.HR.Res.HHnew.Thermal.SH.ConvElc.CO.LPG.LPG</t>
  </si>
  <si>
    <t>TES_per_household.kWh.HR.Res.HHnew.Thermal.SH.ConvElc.CO.Elc.Elec</t>
  </si>
  <si>
    <t>EMI_per_household.kgCO2.HR.Res.HHnew.Thermal.SH.Solids</t>
  </si>
  <si>
    <t>EMI_per_household.kgCO2.HR.Res.HHnew.Thermal.SH.Solids.SH</t>
  </si>
  <si>
    <t>EMI_per_household.kgCO2.HR.Res.HHnew.Thermal.SH.Solids.SH.Solids</t>
  </si>
  <si>
    <t>EMI_per_household.kgCO2.HR.Res.HHnew.Thermal.SH.Solids.SH.Elec</t>
  </si>
  <si>
    <t>EMI_per_household.kgCO2.HR.Res.HHnew.Thermal.SH.Solids.SC</t>
  </si>
  <si>
    <t>EMI_per_household.kgCO2.HR.Res.HHnew.Thermal.SH.Solids.SC.AC.Elec</t>
  </si>
  <si>
    <t>EMI_per_household.kgCO2.HR.Res.HHnew.Thermal.SH.Solids.WH</t>
  </si>
  <si>
    <t>EMI_per_household.kgCO2.HR.Res.HHnew.Thermal.SH.Solids.WH.Solids.NoSolar.Solids</t>
  </si>
  <si>
    <t>EMI_per_household.kgCO2.HR.Res.HHnew.Thermal.SH.Solids.WH.LPG.NoSolar.LPG</t>
  </si>
  <si>
    <t>EMI_per_household.kgCO2.HR.Res.HHnew.Thermal.SH.Solids.WH.LPG.Solar</t>
  </si>
  <si>
    <t>EMI_per_household.kgCO2.HR.Res.HHnew.Thermal.SH.Solids.WH.LPG.Solar.LPG</t>
  </si>
  <si>
    <t>EMI_per_household.kgCO2.HR.Res.HHnew.Thermal.SH.Solids.WH.LPG.Solar.Solar</t>
  </si>
  <si>
    <t>EMI_per_household.kgCO2.HR.Res.HHnew.Thermal.SH.Solids.WH.Elc.NoSolar.Elec</t>
  </si>
  <si>
    <t>EMI_per_household.kgCO2.HR.Res.HHnew.Thermal.SH.Solids.WH.Elc.Solar</t>
  </si>
  <si>
    <t>EMI_per_household.kgCO2.HR.Res.HHnew.Thermal.SH.Solids.WH.Elc.Solar.Elec</t>
  </si>
  <si>
    <t>EMI_per_household.kgCO2.HR.Res.HHnew.Thermal.SH.Solids.WH.Elc.Solar.Solar</t>
  </si>
  <si>
    <t>EMI_per_household.kgCO2.HR.Res.HHnew.Thermal.SH.Solids.CO</t>
  </si>
  <si>
    <t>EMI_per_household.kgCO2.HR.Res.HHnew.Thermal.SH.Solids.CO.Solids.Solids</t>
  </si>
  <si>
    <t>EMI_per_household.kgCO2.HR.Res.HHnew.Thermal.SH.Solids.CO.LPG.LPG</t>
  </si>
  <si>
    <t>EMI_per_household.kgCO2.HR.Res.HHnew.Thermal.SH.Solids.CO.Elc.Elec</t>
  </si>
  <si>
    <t>EMI_per_household.kgCO2.HR.Res.HHnew.Thermal.SH.LPG</t>
  </si>
  <si>
    <t>EMI_per_household.kgCO2.HR.Res.HHnew.Thermal.SH.LPG.SH</t>
  </si>
  <si>
    <t>EMI_per_household.kgCO2.HR.Res.HHnew.Thermal.SH.LPG.SH.LPG</t>
  </si>
  <si>
    <t>EMI_per_household.kgCO2.HR.Res.HHnew.Thermal.SH.LPG.SH.Elec</t>
  </si>
  <si>
    <t>EMI_per_household.kgCO2.HR.Res.HHnew.Thermal.SH.LPG.SC</t>
  </si>
  <si>
    <t>EMI_per_household.kgCO2.HR.Res.HHnew.Thermal.SH.LPG.SC.AC.Elec</t>
  </si>
  <si>
    <t>EMI_per_household.kgCO2.HR.Res.HHnew.Thermal.SH.LPG.WH</t>
  </si>
  <si>
    <t>EMI_per_household.kgCO2.HR.Res.HHnew.Thermal.SH.LPG.WH.LPG.NoSolar.LPG</t>
  </si>
  <si>
    <t>EMI_per_household.kgCO2.HR.Res.HHnew.Thermal.SH.LPG.WH.LPG.Solar</t>
  </si>
  <si>
    <t>EMI_per_household.kgCO2.HR.Res.HHnew.Thermal.SH.LPG.WH.LPG.Solar.LPG</t>
  </si>
  <si>
    <t>EMI_per_household.kgCO2.HR.Res.HHnew.Thermal.SH.LPG.WH.LPG.Solar.Solar</t>
  </si>
  <si>
    <t>EMI_per_household.kgCO2.HR.Res.HHnew.Thermal.SH.LPG.WH.Elc.NoSolar.Elec</t>
  </si>
  <si>
    <t>EMI_per_household.kgCO2.HR.Res.HHnew.Thermal.SH.LPG.WH.Elc.Solar</t>
  </si>
  <si>
    <t>EMI_per_household.kgCO2.HR.Res.HHnew.Thermal.SH.LPG.WH.Elc.Solar.Elec</t>
  </si>
  <si>
    <t>EMI_per_household.kgCO2.HR.Res.HHnew.Thermal.SH.LPG.WH.Elc.Solar.Solar</t>
  </si>
  <si>
    <t>EMI_per_household.kgCO2.HR.Res.HHnew.Thermal.SH.LPG.CO</t>
  </si>
  <si>
    <t>EMI_per_household.kgCO2.HR.Res.HHnew.Thermal.SH.LPG.CO.LPG.LPG</t>
  </si>
  <si>
    <t>EMI_per_household.kgCO2.HR.Res.HHnew.Thermal.SH.LPG.CO.Elc.Elec</t>
  </si>
  <si>
    <t>EMI_per_household.kgCO2.HR.Res.HHnew.Thermal.SH.Oil</t>
  </si>
  <si>
    <t>EMI_per_household.kgCO2.HR.Res.HHnew.Thermal.SH.Oil.SH</t>
  </si>
  <si>
    <t>EMI_per_household.kgCO2.HR.Res.HHnew.Thermal.SH.Oil.SH.Oil</t>
  </si>
  <si>
    <t>EMI_per_household.kgCO2.HR.Res.HHnew.Thermal.SH.Oil.SH.Elec</t>
  </si>
  <si>
    <t>EMI_per_household.kgCO2.HR.Res.HHnew.Thermal.SH.Oil.SC</t>
  </si>
  <si>
    <t>EMI_per_household.kgCO2.HR.Res.HHnew.Thermal.SH.Oil.SC.AC.Elec</t>
  </si>
  <si>
    <t>EMI_per_household.kgCO2.HR.Res.HHnew.Thermal.SH.Oil.WH</t>
  </si>
  <si>
    <t>EMI_per_household.kgCO2.HR.Res.HHnew.Thermal.SH.Oil.WH.Oil.NoSolar.Oil</t>
  </si>
  <si>
    <t>EMI_per_household.kgCO2.HR.Res.HHnew.Thermal.SH.Oil.WH.Oil.Solar</t>
  </si>
  <si>
    <t>EMI_per_household.kgCO2.HR.Res.HHnew.Thermal.SH.Oil.WH.Oil.Solar.Oil</t>
  </si>
  <si>
    <t>EMI_per_household.kgCO2.HR.Res.HHnew.Thermal.SH.Oil.WH.Oil.Solar.Solar</t>
  </si>
  <si>
    <t>EMI_per_household.kgCO2.HR.Res.HHnew.Thermal.SH.Oil.WH.Elc.NoSolar.Elec</t>
  </si>
  <si>
    <t>EMI_per_household.kgCO2.HR.Res.HHnew.Thermal.SH.Oil.WH.Elc.Solar</t>
  </si>
  <si>
    <t>EMI_per_household.kgCO2.HR.Res.HHnew.Thermal.SH.Oil.WH.Elc.Solar.Elec</t>
  </si>
  <si>
    <t>EMI_per_household.kgCO2.HR.Res.HHnew.Thermal.SH.Oil.WH.Elc.Solar.Solar</t>
  </si>
  <si>
    <t>EMI_per_household.kgCO2.HR.Res.HHnew.Thermal.SH.Oil.CO</t>
  </si>
  <si>
    <t>EMI_per_household.kgCO2.HR.Res.HHnew.Thermal.SH.Oil.CO.LPG.LPG</t>
  </si>
  <si>
    <t>EMI_per_household.kgCO2.HR.Res.HHnew.Thermal.SH.Oil.CO.Elc.Elec</t>
  </si>
  <si>
    <t>EMI_per_household.kgCO2.HR.Res.HHnew.Thermal.SH.Gas</t>
  </si>
  <si>
    <t>EMI_per_household.kgCO2.HR.Res.HHnew.Thermal.SH.Gas.SH</t>
  </si>
  <si>
    <t>EMI_per_household.kgCO2.HR.Res.HHnew.Thermal.SH.Gas.SH.Gas</t>
  </si>
  <si>
    <t>EMI_per_household.kgCO2.HR.Res.HHnew.Thermal.SH.Gas.SH.Elec</t>
  </si>
  <si>
    <t>EMI_per_household.kgCO2.HR.Res.HHnew.Thermal.SH.Gas.SC</t>
  </si>
  <si>
    <t>EMI_per_household.kgCO2.HR.Res.HHnew.Thermal.SH.Gas.SC.AC.Elec</t>
  </si>
  <si>
    <t>EMI_per_household.kgCO2.HR.Res.HHnew.Thermal.SH.Gas.WH</t>
  </si>
  <si>
    <t>EMI_per_household.kgCO2.HR.Res.HHnew.Thermal.SH.Gas.WH.Gas.NoSolar.Gas</t>
  </si>
  <si>
    <t>EMI_per_household.kgCO2.HR.Res.HHnew.Thermal.SH.Gas.WH.Gas.Solar</t>
  </si>
  <si>
    <t>EMI_per_household.kgCO2.HR.Res.HHnew.Thermal.SH.Gas.WH.Gas.Solar.Gas</t>
  </si>
  <si>
    <t>EMI_per_household.kgCO2.HR.Res.HHnew.Thermal.SH.Gas.WH.Gas.Solar.Solar</t>
  </si>
  <si>
    <t>EMI_per_household.kgCO2.HR.Res.HHnew.Thermal.SH.Gas.WH.Elc.NoSolar.Elec</t>
  </si>
  <si>
    <t>EMI_per_household.kgCO2.HR.Res.HHnew.Thermal.SH.Gas.WH.Elc.Solar</t>
  </si>
  <si>
    <t>EMI_per_household.kgCO2.HR.Res.HHnew.Thermal.SH.Gas.WH.Elc.Solar.Elec</t>
  </si>
  <si>
    <t>EMI_per_household.kgCO2.HR.Res.HHnew.Thermal.SH.Gas.WH.Elc.Solar.Solar</t>
  </si>
  <si>
    <t>EMI_per_household.kgCO2.HR.Res.HHnew.Thermal.SH.Gas.CO</t>
  </si>
  <si>
    <t>EMI_per_household.kgCO2.HR.Res.HHnew.Thermal.SH.Gas.CO.Gas.Gas</t>
  </si>
  <si>
    <t>EMI_per_household.kgCO2.HR.Res.HHnew.Thermal.SH.Gas.CO.Elc.Elec</t>
  </si>
  <si>
    <t>EMI_per_household.kgCO2.HR.Res.HHnew.Thermal.SH.Biomass</t>
  </si>
  <si>
    <t>EMI_per_household.kgCO2.HR.Res.HHnew.Thermal.SH.Biomass.SH</t>
  </si>
  <si>
    <t>EMI_per_household.kgCO2.HR.Res.HHnew.Thermal.SH.Biomass.SH.Biomass</t>
  </si>
  <si>
    <t>EMI_per_household.kgCO2.HR.Res.HHnew.Thermal.SH.Biomass.SH.Elec</t>
  </si>
  <si>
    <t>EMI_per_household.kgCO2.HR.Res.HHnew.Thermal.SH.Biomass.SC</t>
  </si>
  <si>
    <t>EMI_per_household.kgCO2.HR.Res.HHnew.Thermal.SH.Biomass.SC.AC.Elec</t>
  </si>
  <si>
    <t>EMI_per_household.kgCO2.HR.Res.HHnew.Thermal.SH.Biomass.WH</t>
  </si>
  <si>
    <t>EMI_per_household.kgCO2.HR.Res.HHnew.Thermal.SH.Biomass.WH.Biomass.NoSolar.Biomass</t>
  </si>
  <si>
    <t>EMI_per_household.kgCO2.HR.Res.HHnew.Thermal.SH.Biomass.WH.Biomass.Solar</t>
  </si>
  <si>
    <t>EMI_per_household.kgCO2.HR.Res.HHnew.Thermal.SH.Biomass.WH.Biomass.Solar.Biomass</t>
  </si>
  <si>
    <t>EMI_per_household.kgCO2.HR.Res.HHnew.Thermal.SH.Biomass.WH.Biomass.Solar.Solar</t>
  </si>
  <si>
    <t>EMI_per_household.kgCO2.HR.Res.HHnew.Thermal.SH.Biomass.WH.LPG.NoSolar.LPG</t>
  </si>
  <si>
    <t>EMI_per_household.kgCO2.HR.Res.HHnew.Thermal.SH.Biomass.WH.LPG.Solar</t>
  </si>
  <si>
    <t>EMI_per_household.kgCO2.HR.Res.HHnew.Thermal.SH.Biomass.WH.LPG.Solar.LPG</t>
  </si>
  <si>
    <t>EMI_per_household.kgCO2.HR.Res.HHnew.Thermal.SH.Biomass.WH.LPG.Solar.Solar</t>
  </si>
  <si>
    <t>EMI_per_household.kgCO2.HR.Res.HHnew.Thermal.SH.Biomass.WH.Elc.NoSolar.Elec</t>
  </si>
  <si>
    <t>EMI_per_household.kgCO2.HR.Res.HHnew.Thermal.SH.Biomass.WH.Elc.Solar</t>
  </si>
  <si>
    <t>EMI_per_household.kgCO2.HR.Res.HHnew.Thermal.SH.Biomass.WH.Elc.Solar.Elec</t>
  </si>
  <si>
    <t>EMI_per_household.kgCO2.HR.Res.HHnew.Thermal.SH.Biomass.WH.Elc.Solar.Solar</t>
  </si>
  <si>
    <t>EMI_per_household.kgCO2.HR.Res.HHnew.Thermal.SH.Biomass.CO</t>
  </si>
  <si>
    <t>EMI_per_household.kgCO2.HR.Res.HHnew.Thermal.SH.Biomass.CO.Biomass.Biomass</t>
  </si>
  <si>
    <t>EMI_per_household.kgCO2.HR.Res.HHnew.Thermal.SH.Biomass.CO.LPG.LPG</t>
  </si>
  <si>
    <t>EMI_per_household.kgCO2.HR.Res.HHnew.Thermal.SH.Biomass.CO.Elc.Elec</t>
  </si>
  <si>
    <t>EMI_per_household.kgCO2.HR.Res.HHnew.Thermal.SH.Geo</t>
  </si>
  <si>
    <t>EMI_per_household.kgCO2.HR.Res.HHnew.Thermal.SH.Geo.SH</t>
  </si>
  <si>
    <t>EMI_per_household.kgCO2.HR.Res.HHnew.Thermal.SH.Geo.SH.Geo</t>
  </si>
  <si>
    <t>EMI_per_household.kgCO2.HR.Res.HHnew.Thermal.SH.Geo.SH.Elec</t>
  </si>
  <si>
    <t>EMI_per_household.kgCO2.HR.Res.HHnew.Thermal.SH.Geo.SC</t>
  </si>
  <si>
    <t>EMI_per_household.kgCO2.HR.Res.HHnew.Thermal.SH.Geo.SC.AC.Elec</t>
  </si>
  <si>
    <t>EMI_per_household.kgCO2.HR.Res.HHnew.Thermal.SH.Geo.WH</t>
  </si>
  <si>
    <t>EMI_per_household.kgCO2.HR.Res.HHnew.Thermal.SH.Geo.WH.Geo.NoSolar.Geo</t>
  </si>
  <si>
    <t>EMI_per_household.kgCO2.HR.Res.HHnew.Thermal.SH.Geo.WH.Geo.Solar</t>
  </si>
  <si>
    <t>EMI_per_household.kgCO2.HR.Res.HHnew.Thermal.SH.Geo.WH.Geo.Solar.Geo</t>
  </si>
  <si>
    <t>EMI_per_household.kgCO2.HR.Res.HHnew.Thermal.SH.Geo.WH.Geo.Solar.Solar</t>
  </si>
  <si>
    <t>EMI_per_household.kgCO2.HR.Res.HHnew.Thermal.SH.Geo.WH.Elc.NoSolar.Elec</t>
  </si>
  <si>
    <t>EMI_per_household.kgCO2.HR.Res.HHnew.Thermal.SH.Geo.WH.Elc.Solar</t>
  </si>
  <si>
    <t>EMI_per_household.kgCO2.HR.Res.HHnew.Thermal.SH.Geo.WH.Elc.Solar.Elec</t>
  </si>
  <si>
    <t>EMI_per_household.kgCO2.HR.Res.HHnew.Thermal.SH.Geo.WH.Elc.Solar.Solar</t>
  </si>
  <si>
    <t>EMI_per_household.kgCO2.HR.Res.HHnew.Thermal.SH.Geo.CO</t>
  </si>
  <si>
    <t>EMI_per_household.kgCO2.HR.Res.HHnew.Thermal.SH.Geo.CO.LPG.LPG</t>
  </si>
  <si>
    <t>EMI_per_household.kgCO2.HR.Res.HHnew.Thermal.SH.Geo.CO.Elc.Elec</t>
  </si>
  <si>
    <t>EMI_per_household.kgCO2.HR.Res.HHnew.Thermal.SH.DistrHeat</t>
  </si>
  <si>
    <t>EMI_per_household.kgCO2.HR.Res.HHnew.Thermal.SH.DistrHeat.SH</t>
  </si>
  <si>
    <t>EMI_per_household.kgCO2.HR.Res.HHnew.Thermal.SH.DistrHeat.SH.Steam_Distr</t>
  </si>
  <si>
    <t>EMI_per_household.kgCO2.HR.Res.HHnew.Thermal.SH.DistrHeat.SH.Elec</t>
  </si>
  <si>
    <t>EMI_per_household.kgCO2.HR.Res.HHnew.Thermal.SH.DistrHeat.SC</t>
  </si>
  <si>
    <t>EMI_per_household.kgCO2.HR.Res.HHnew.Thermal.SH.DistrHeat.SC.AC.Elec</t>
  </si>
  <si>
    <t>EMI_per_household.kgCO2.HR.Res.HHnew.Thermal.SH.DistrHeat.WH</t>
  </si>
  <si>
    <t>EMI_per_household.kgCO2.HR.Res.HHnew.Thermal.SH.DistrHeat.WH.DistrHeat.NoSolar.Steam_Distr</t>
  </si>
  <si>
    <t>EMI_per_household.kgCO2.HR.Res.HHnew.Thermal.SH.DistrHeat.WH.DistrHeat.Solar</t>
  </si>
  <si>
    <t>EMI_per_household.kgCO2.HR.Res.HHnew.Thermal.SH.DistrHeat.WH.DistrHeat.Solar.Steam_Distr</t>
  </si>
  <si>
    <t>EMI_per_household.kgCO2.HR.Res.HHnew.Thermal.SH.DistrHeat.WH.DistrHeat.Solar.Solar</t>
  </si>
  <si>
    <t>EMI_per_household.kgCO2.HR.Res.HHnew.Thermal.SH.DistrHeat.WH.Elc.NoSolar.Elec</t>
  </si>
  <si>
    <t>EMI_per_household.kgCO2.HR.Res.HHnew.Thermal.SH.DistrHeat.WH.Elc.Solar</t>
  </si>
  <si>
    <t>EMI_per_household.kgCO2.HR.Res.HHnew.Thermal.SH.DistrHeat.WH.Elc.Solar.Elec</t>
  </si>
  <si>
    <t>EMI_per_household.kgCO2.HR.Res.HHnew.Thermal.SH.DistrHeat.WH.Elc.Solar.Solar</t>
  </si>
  <si>
    <t>EMI_per_household.kgCO2.HR.Res.HHnew.Thermal.SH.DistrHeat.CO</t>
  </si>
  <si>
    <t>EMI_per_household.kgCO2.HR.Res.HHnew.Thermal.SH.DistrHeat.CO.LPG.LPG</t>
  </si>
  <si>
    <t>EMI_per_household.kgCO2.HR.Res.HHnew.Thermal.SH.DistrHeat.CO.Elc.Elec</t>
  </si>
  <si>
    <t>EMI_per_household.kgCO2.HR.Res.HHnew.Thermal.SH.AdvElc</t>
  </si>
  <si>
    <t>EMI_per_household.kgCO2.HR.Res.HHnew.Thermal.SH.AdvElc.SH</t>
  </si>
  <si>
    <t>EMI_per_household.kgCO2.HR.Res.HHnew.Thermal.SH.AdvElc.SH.Elec</t>
  </si>
  <si>
    <t>EMI_per_household.kgCO2.HR.Res.HHnew.Thermal.SH.AdvElc.SC</t>
  </si>
  <si>
    <t>EMI_per_household.kgCO2.HR.Res.HHnew.Thermal.SH.AdvElc.SC.AC.Elec</t>
  </si>
  <si>
    <t>EMI_per_household.kgCO2.HR.Res.HHnew.Thermal.SH.AdvElc.WH</t>
  </si>
  <si>
    <t>EMI_per_household.kgCO2.HR.Res.HHnew.Thermal.SH.AdvElc.WH.LPG.NoSolar.LPG</t>
  </si>
  <si>
    <t>EMI_per_household.kgCO2.HR.Res.HHnew.Thermal.SH.AdvElc.WH.LPG.Solar</t>
  </si>
  <si>
    <t>EMI_per_household.kgCO2.HR.Res.HHnew.Thermal.SH.AdvElc.WH.LPG.Solar.LPG</t>
  </si>
  <si>
    <t>EMI_per_household.kgCO2.HR.Res.HHnew.Thermal.SH.AdvElc.WH.LPG.Solar.Solar</t>
  </si>
  <si>
    <t>EMI_per_household.kgCO2.HR.Res.HHnew.Thermal.SH.AdvElc.WH.Elc.NoSolar.Elec</t>
  </si>
  <si>
    <t>EMI_per_household.kgCO2.HR.Res.HHnew.Thermal.SH.AdvElc.WH.Elc.Solar</t>
  </si>
  <si>
    <t>EMI_per_household.kgCO2.HR.Res.HHnew.Thermal.SH.AdvElc.WH.Elc.Solar.Elec</t>
  </si>
  <si>
    <t>EMI_per_household.kgCO2.HR.Res.HHnew.Thermal.SH.AdvElc.WH.Elc.Solar.Solar</t>
  </si>
  <si>
    <t>EMI_per_household.kgCO2.HR.Res.HHnew.Thermal.SH.AdvElc.CO</t>
  </si>
  <si>
    <t>EMI_per_household.kgCO2.HR.Res.HHnew.Thermal.SH.AdvElc.CO.LPG.LPG</t>
  </si>
  <si>
    <t>EMI_per_household.kgCO2.HR.Res.HHnew.Thermal.SH.AdvElc.CO.Elc.Elec</t>
  </si>
  <si>
    <t>EMI_per_household.kgCO2.HR.Res.HHnew.Thermal.SH.ConvElc</t>
  </si>
  <si>
    <t>EMI_per_household.kgCO2.HR.Res.HHnew.Thermal.SH.ConvElc.SH</t>
  </si>
  <si>
    <t>EMI_per_household.kgCO2.HR.Res.HHnew.Thermal.SH.ConvElc.SH.Elec</t>
  </si>
  <si>
    <t>EMI_per_household.kgCO2.HR.Res.HHnew.Thermal.SH.ConvElc.SC</t>
  </si>
  <si>
    <t>EMI_per_household.kgCO2.HR.Res.HHnew.Thermal.SH.ConvElc.SC.AC.Elec</t>
  </si>
  <si>
    <t>EMI_per_household.kgCO2.HR.Res.HHnew.Thermal.SH.ConvElc.WH</t>
  </si>
  <si>
    <t>EMI_per_household.kgCO2.HR.Res.HHnew.Thermal.SH.ConvElc.WH.LPG.NoSolar.LPG</t>
  </si>
  <si>
    <t>EMI_per_household.kgCO2.HR.Res.HHnew.Thermal.SH.ConvElc.WH.LPG.Solar</t>
  </si>
  <si>
    <t>EMI_per_household.kgCO2.HR.Res.HHnew.Thermal.SH.ConvElc.WH.LPG.Solar.LPG</t>
  </si>
  <si>
    <t>EMI_per_household.kgCO2.HR.Res.HHnew.Thermal.SH.ConvElc.WH.LPG.Solar.Solar</t>
  </si>
  <si>
    <t>EMI_per_household.kgCO2.HR.Res.HHnew.Thermal.SH.ConvElc.WH.Elc.NoSolar.Elec</t>
  </si>
  <si>
    <t>EMI_per_household.kgCO2.HR.Res.HHnew.Thermal.SH.ConvElc.WH.Elc.Solar</t>
  </si>
  <si>
    <t>EMI_per_household.kgCO2.HR.Res.HHnew.Thermal.SH.ConvElc.WH.Elc.Solar.Elec</t>
  </si>
  <si>
    <t>EMI_per_household.kgCO2.HR.Res.HHnew.Thermal.SH.ConvElc.WH.Elc.Solar.Solar</t>
  </si>
  <si>
    <t>EMI_per_household.kgCO2.HR.Res.HHnew.Thermal.SH.ConvElc.CO</t>
  </si>
  <si>
    <t>EMI_per_household.kgCO2.HR.Res.HHnew.Thermal.SH.ConvElc.CO.LPG.LPG</t>
  </si>
  <si>
    <t>EMI_per_household.kgCO2.HR.Res.HHnew.Thermal.SH.ConvElc.CO.Elc.Elec</t>
  </si>
  <si>
    <t>HR - Final energy consumption of new and renovated households per surface area (detailed structure)</t>
  </si>
  <si>
    <t>FEC_per_sqm.kWh.HR.Res.HHnew.Thermal.SH.Solids</t>
  </si>
  <si>
    <t>FEC_per_sqm.kWh.HR.Res.HHnew.Thermal.SH.Solids.SH</t>
  </si>
  <si>
    <t>FEC_per_sqm.kWh.HR.Res.HHnew.Thermal.SH.Solids.SH.Solids</t>
  </si>
  <si>
    <t>FEC_per_sqm.kWh.HR.Res.HHnew.Thermal.SH.Solids.SH.Elec</t>
  </si>
  <si>
    <t>FEC_per_sqm.kWh.HR.Res.HHnew.Thermal.SH.Solids.SC</t>
  </si>
  <si>
    <t>FEC_per_sqm.kWh.HR.Res.HHnew.Thermal.SH.Solids.SC.AC.Elec</t>
  </si>
  <si>
    <t>FEC_per_sqm.kWh.HR.Res.HHnew.Thermal.SH.Solids.WH</t>
  </si>
  <si>
    <t>FEC_per_sqm.kWh.HR.Res.HHnew.Thermal.SH.Solids.WH.Solids.NoSolar.Solids</t>
  </si>
  <si>
    <t>FEC_per_sqm.kWh.HR.Res.HHnew.Thermal.SH.Solids.WH.LPG.NoSolar.LPG</t>
  </si>
  <si>
    <t>FEC_per_sqm.kWh.HR.Res.HHnew.Thermal.SH.Solids.WH.LPG.Solar</t>
  </si>
  <si>
    <t>FEC_per_sqm.kWh.HR.Res.HHnew.Thermal.SH.Solids.WH.LPG.Solar.LPG</t>
  </si>
  <si>
    <t>FEC_per_sqm.kWh.HR.Res.HHnew.Thermal.SH.Solids.WH.LPG.Solar.Solar</t>
  </si>
  <si>
    <t>FEC_per_sqm.kWh.HR.Res.HHnew.Thermal.SH.Solids.WH.Elc.NoSolar.Elec</t>
  </si>
  <si>
    <t>FEC_per_sqm.kWh.HR.Res.HHnew.Thermal.SH.Solids.WH.Elc.Solar</t>
  </si>
  <si>
    <t>FEC_per_sqm.kWh.HR.Res.HHnew.Thermal.SH.Solids.WH.Elc.Solar.Elec</t>
  </si>
  <si>
    <t>FEC_per_sqm.kWh.HR.Res.HHnew.Thermal.SH.Solids.WH.Elc.Solar.Solar</t>
  </si>
  <si>
    <t>FEC_per_sqm.kWh.HR.Res.HHnew.Thermal.SH.Solids.CO</t>
  </si>
  <si>
    <t>FEC_per_sqm.kWh.HR.Res.HHnew.Thermal.SH.Solids.CO.Solids.Solids</t>
  </si>
  <si>
    <t>FEC_per_sqm.kWh.HR.Res.HHnew.Thermal.SH.Solids.CO.LPG.LPG</t>
  </si>
  <si>
    <t>FEC_per_sqm.kWh.HR.Res.HHnew.Thermal.SH.Solids.CO.Elc.Elec</t>
  </si>
  <si>
    <t>FEC_per_sqm.kWh.HR.Res.HHnew.Thermal.SH.LPG</t>
  </si>
  <si>
    <t>FEC_per_sqm.kWh.HR.Res.HHnew.Thermal.SH.LPG.SH</t>
  </si>
  <si>
    <t>FEC_per_sqm.kWh.HR.Res.HHnew.Thermal.SH.LPG.SH.LPG</t>
  </si>
  <si>
    <t>FEC_per_sqm.kWh.HR.Res.HHnew.Thermal.SH.LPG.SH.Elec</t>
  </si>
  <si>
    <t>FEC_per_sqm.kWh.HR.Res.HHnew.Thermal.SH.LPG.SC</t>
  </si>
  <si>
    <t>FEC_per_sqm.kWh.HR.Res.HHnew.Thermal.SH.LPG.SC.AC.Elec</t>
  </si>
  <si>
    <t>FEC_per_sqm.kWh.HR.Res.HHnew.Thermal.SH.LPG.WH</t>
  </si>
  <si>
    <t>FEC_per_sqm.kWh.HR.Res.HHnew.Thermal.SH.LPG.WH.LPG.NoSolar.LPG</t>
  </si>
  <si>
    <t>FEC_per_sqm.kWh.HR.Res.HHnew.Thermal.SH.LPG.WH.LPG.Solar</t>
  </si>
  <si>
    <t>FEC_per_sqm.kWh.HR.Res.HHnew.Thermal.SH.LPG.WH.LPG.Solar.LPG</t>
  </si>
  <si>
    <t>FEC_per_sqm.kWh.HR.Res.HHnew.Thermal.SH.LPG.WH.LPG.Solar.Solar</t>
  </si>
  <si>
    <t>FEC_per_sqm.kWh.HR.Res.HHnew.Thermal.SH.LPG.WH.Elc.NoSolar.Elec</t>
  </si>
  <si>
    <t>FEC_per_sqm.kWh.HR.Res.HHnew.Thermal.SH.LPG.WH.Elc.Solar</t>
  </si>
  <si>
    <t>FEC_per_sqm.kWh.HR.Res.HHnew.Thermal.SH.LPG.WH.Elc.Solar.Elec</t>
  </si>
  <si>
    <t>FEC_per_sqm.kWh.HR.Res.HHnew.Thermal.SH.LPG.WH.Elc.Solar.Solar</t>
  </si>
  <si>
    <t>FEC_per_sqm.kWh.HR.Res.HHnew.Thermal.SH.LPG.CO</t>
  </si>
  <si>
    <t>FEC_per_sqm.kWh.HR.Res.HHnew.Thermal.SH.LPG.CO.LPG.LPG</t>
  </si>
  <si>
    <t>FEC_per_sqm.kWh.HR.Res.HHnew.Thermal.SH.LPG.CO.Elc.Elec</t>
  </si>
  <si>
    <t>FEC_per_sqm.kWh.HR.Res.HHnew.Thermal.SH.Oil</t>
  </si>
  <si>
    <t>FEC_per_sqm.kWh.HR.Res.HHnew.Thermal.SH.Oil.SH</t>
  </si>
  <si>
    <t>FEC_per_sqm.kWh.HR.Res.HHnew.Thermal.SH.Oil.SH.Oil</t>
  </si>
  <si>
    <t>FEC_per_sqm.kWh.HR.Res.HHnew.Thermal.SH.Oil.SH.Elec</t>
  </si>
  <si>
    <t>FEC_per_sqm.kWh.HR.Res.HHnew.Thermal.SH.Oil.SC</t>
  </si>
  <si>
    <t>FEC_per_sqm.kWh.HR.Res.HHnew.Thermal.SH.Oil.SC.AC.Elec</t>
  </si>
  <si>
    <t>FEC_per_sqm.kWh.HR.Res.HHnew.Thermal.SH.Oil.WH</t>
  </si>
  <si>
    <t>FEC_per_sqm.kWh.HR.Res.HHnew.Thermal.SH.Oil.WH.Oil.NoSolar.Oil</t>
  </si>
  <si>
    <t>FEC_per_sqm.kWh.HR.Res.HHnew.Thermal.SH.Oil.WH.Oil.Solar</t>
  </si>
  <si>
    <t>FEC_per_sqm.kWh.HR.Res.HHnew.Thermal.SH.Oil.WH.Oil.Solar.Oil</t>
  </si>
  <si>
    <t>FEC_per_sqm.kWh.HR.Res.HHnew.Thermal.SH.Oil.WH.Oil.Solar.Solar</t>
  </si>
  <si>
    <t>FEC_per_sqm.kWh.HR.Res.HHnew.Thermal.SH.Oil.WH.Elc.NoSolar.Elec</t>
  </si>
  <si>
    <t>FEC_per_sqm.kWh.HR.Res.HHnew.Thermal.SH.Oil.WH.Elc.Solar</t>
  </si>
  <si>
    <t>FEC_per_sqm.kWh.HR.Res.HHnew.Thermal.SH.Oil.WH.Elc.Solar.Elec</t>
  </si>
  <si>
    <t>FEC_per_sqm.kWh.HR.Res.HHnew.Thermal.SH.Oil.WH.Elc.Solar.Solar</t>
  </si>
  <si>
    <t>FEC_per_sqm.kWh.HR.Res.HHnew.Thermal.SH.Oil.CO</t>
  </si>
  <si>
    <t>FEC_per_sqm.kWh.HR.Res.HHnew.Thermal.SH.Oil.CO.LPG.LPG</t>
  </si>
  <si>
    <t>FEC_per_sqm.kWh.HR.Res.HHnew.Thermal.SH.Oil.CO.Elc.Elec</t>
  </si>
  <si>
    <t>FEC_per_sqm.kWh.HR.Res.HHnew.Thermal.SH.Gas</t>
  </si>
  <si>
    <t>FEC_per_sqm.kWh.HR.Res.HHnew.Thermal.SH.Gas.SH</t>
  </si>
  <si>
    <t>FEC_per_sqm.kWh.HR.Res.HHnew.Thermal.SH.Gas.SH.Gas</t>
  </si>
  <si>
    <t>FEC_per_sqm.kWh.HR.Res.HHnew.Thermal.SH.Gas.SH.Elec</t>
  </si>
  <si>
    <t>FEC_per_sqm.kWh.HR.Res.HHnew.Thermal.SH.Gas.SC</t>
  </si>
  <si>
    <t>FEC_per_sqm.kWh.HR.Res.HHnew.Thermal.SH.Gas.SC.AC.Elec</t>
  </si>
  <si>
    <t>FEC_per_sqm.kWh.HR.Res.HHnew.Thermal.SH.Gas.WH</t>
  </si>
  <si>
    <t>FEC_per_sqm.kWh.HR.Res.HHnew.Thermal.SH.Gas.WH.Gas.NoSolar.Gas</t>
  </si>
  <si>
    <t>FEC_per_sqm.kWh.HR.Res.HHnew.Thermal.SH.Gas.WH.Gas.Solar</t>
  </si>
  <si>
    <t>FEC_per_sqm.kWh.HR.Res.HHnew.Thermal.SH.Gas.WH.Gas.Solar.Gas</t>
  </si>
  <si>
    <t>FEC_per_sqm.kWh.HR.Res.HHnew.Thermal.SH.Gas.WH.Gas.Solar.Solar</t>
  </si>
  <si>
    <t>FEC_per_sqm.kWh.HR.Res.HHnew.Thermal.SH.Gas.WH.Elc.NoSolar.Elec</t>
  </si>
  <si>
    <t>FEC_per_sqm.kWh.HR.Res.HHnew.Thermal.SH.Gas.WH.Elc.Solar</t>
  </si>
  <si>
    <t>FEC_per_sqm.kWh.HR.Res.HHnew.Thermal.SH.Gas.WH.Elc.Solar.Elec</t>
  </si>
  <si>
    <t>FEC_per_sqm.kWh.HR.Res.HHnew.Thermal.SH.Gas.WH.Elc.Solar.Solar</t>
  </si>
  <si>
    <t>FEC_per_sqm.kWh.HR.Res.HHnew.Thermal.SH.Gas.CO</t>
  </si>
  <si>
    <t>FEC_per_sqm.kWh.HR.Res.HHnew.Thermal.SH.Gas.CO.Gas.Gas</t>
  </si>
  <si>
    <t>FEC_per_sqm.kWh.HR.Res.HHnew.Thermal.SH.Gas.CO.Elc.Elec</t>
  </si>
  <si>
    <t>FEC_per_sqm.kWh.HR.Res.HHnew.Thermal.SH.Biomass</t>
  </si>
  <si>
    <t>FEC_per_sqm.kWh.HR.Res.HHnew.Thermal.SH.Biomass.SH</t>
  </si>
  <si>
    <t>FEC_per_sqm.kWh.HR.Res.HHnew.Thermal.SH.Biomass.SH.Biomass</t>
  </si>
  <si>
    <t>FEC_per_sqm.kWh.HR.Res.HHnew.Thermal.SH.Biomass.SH.Elec</t>
  </si>
  <si>
    <t>FEC_per_sqm.kWh.HR.Res.HHnew.Thermal.SH.Biomass.SC</t>
  </si>
  <si>
    <t>FEC_per_sqm.kWh.HR.Res.HHnew.Thermal.SH.Biomass.SC.AC.Elec</t>
  </si>
  <si>
    <t>FEC_per_sqm.kWh.HR.Res.HHnew.Thermal.SH.Biomass.WH</t>
  </si>
  <si>
    <t>FEC_per_sqm.kWh.HR.Res.HHnew.Thermal.SH.Biomass.WH.Biomass.NoSolar.Biomass</t>
  </si>
  <si>
    <t>FEC_per_sqm.kWh.HR.Res.HHnew.Thermal.SH.Biomass.WH.Biomass.Solar</t>
  </si>
  <si>
    <t>FEC_per_sqm.kWh.HR.Res.HHnew.Thermal.SH.Biomass.WH.Biomass.Solar.Biomass</t>
  </si>
  <si>
    <t>FEC_per_sqm.kWh.HR.Res.HHnew.Thermal.SH.Biomass.WH.Biomass.Solar.Solar</t>
  </si>
  <si>
    <t>FEC_per_sqm.kWh.HR.Res.HHnew.Thermal.SH.Biomass.WH.LPG.NoSolar.LPG</t>
  </si>
  <si>
    <t>FEC_per_sqm.kWh.HR.Res.HHnew.Thermal.SH.Biomass.WH.LPG.Solar</t>
  </si>
  <si>
    <t>FEC_per_sqm.kWh.HR.Res.HHnew.Thermal.SH.Biomass.WH.LPG.Solar.LPG</t>
  </si>
  <si>
    <t>FEC_per_sqm.kWh.HR.Res.HHnew.Thermal.SH.Biomass.WH.LPG.Solar.Solar</t>
  </si>
  <si>
    <t>FEC_per_sqm.kWh.HR.Res.HHnew.Thermal.SH.Biomass.WH.Elc.NoSolar.Elec</t>
  </si>
  <si>
    <t>FEC_per_sqm.kWh.HR.Res.HHnew.Thermal.SH.Biomass.WH.Elc.Solar</t>
  </si>
  <si>
    <t>FEC_per_sqm.kWh.HR.Res.HHnew.Thermal.SH.Biomass.WH.Elc.Solar.Elec</t>
  </si>
  <si>
    <t>FEC_per_sqm.kWh.HR.Res.HHnew.Thermal.SH.Biomass.WH.Elc.Solar.Solar</t>
  </si>
  <si>
    <t>FEC_per_sqm.kWh.HR.Res.HHnew.Thermal.SH.Biomass.CO</t>
  </si>
  <si>
    <t>FEC_per_sqm.kWh.HR.Res.HHnew.Thermal.SH.Biomass.CO.Biomass.Biomass</t>
  </si>
  <si>
    <t>FEC_per_sqm.kWh.HR.Res.HHnew.Thermal.SH.Biomass.CO.LPG.LPG</t>
  </si>
  <si>
    <t>FEC_per_sqm.kWh.HR.Res.HHnew.Thermal.SH.Biomass.CO.Elc.Elec</t>
  </si>
  <si>
    <t>FEC_per_sqm.kWh.HR.Res.HHnew.Thermal.SH.Geo</t>
  </si>
  <si>
    <t>FEC_per_sqm.kWh.HR.Res.HHnew.Thermal.SH.Geo.SH</t>
  </si>
  <si>
    <t>FEC_per_sqm.kWh.HR.Res.HHnew.Thermal.SH.Geo.SH.Geo</t>
  </si>
  <si>
    <t>FEC_per_sqm.kWh.HR.Res.HHnew.Thermal.SH.Geo.SH.Elec</t>
  </si>
  <si>
    <t>FEC_per_sqm.kWh.HR.Res.HHnew.Thermal.SH.Geo.SC</t>
  </si>
  <si>
    <t>FEC_per_sqm.kWh.HR.Res.HHnew.Thermal.SH.Geo.SC.AC.Elec</t>
  </si>
  <si>
    <t>FEC_per_sqm.kWh.HR.Res.HHnew.Thermal.SH.Geo.WH</t>
  </si>
  <si>
    <t>FEC_per_sqm.kWh.HR.Res.HHnew.Thermal.SH.Geo.WH.Geo.NoSolar.Geo</t>
  </si>
  <si>
    <t>FEC_per_sqm.kWh.HR.Res.HHnew.Thermal.SH.Geo.WH.Geo.Solar</t>
  </si>
  <si>
    <t>FEC_per_sqm.kWh.HR.Res.HHnew.Thermal.SH.Geo.WH.Geo.Solar.Geo</t>
  </si>
  <si>
    <t>FEC_per_sqm.kWh.HR.Res.HHnew.Thermal.SH.Geo.WH.Geo.Solar.Solar</t>
  </si>
  <si>
    <t>FEC_per_sqm.kWh.HR.Res.HHnew.Thermal.SH.Geo.WH.Elc.NoSolar.Elec</t>
  </si>
  <si>
    <t>FEC_per_sqm.kWh.HR.Res.HHnew.Thermal.SH.Geo.WH.Elc.Solar</t>
  </si>
  <si>
    <t>FEC_per_sqm.kWh.HR.Res.HHnew.Thermal.SH.Geo.WH.Elc.Solar.Elec</t>
  </si>
  <si>
    <t>FEC_per_sqm.kWh.HR.Res.HHnew.Thermal.SH.Geo.WH.Elc.Solar.Solar</t>
  </si>
  <si>
    <t>FEC_per_sqm.kWh.HR.Res.HHnew.Thermal.SH.Geo.CO</t>
  </si>
  <si>
    <t>FEC_per_sqm.kWh.HR.Res.HHnew.Thermal.SH.Geo.CO.LPG.LPG</t>
  </si>
  <si>
    <t>FEC_per_sqm.kWh.HR.Res.HHnew.Thermal.SH.Geo.CO.Elc.Elec</t>
  </si>
  <si>
    <t>FEC_per_sqm.kWh.HR.Res.HHnew.Thermal.SH.DistrHeat</t>
  </si>
  <si>
    <t>FEC_per_sqm.kWh.HR.Res.HHnew.Thermal.SH.DistrHeat.SH</t>
  </si>
  <si>
    <t>FEC_per_sqm.kWh.HR.Res.HHnew.Thermal.SH.DistrHeat.SH.Steam_Distr</t>
  </si>
  <si>
    <t>FEC_per_sqm.kWh.HR.Res.HHnew.Thermal.SH.DistrHeat.SH.Elec</t>
  </si>
  <si>
    <t>FEC_per_sqm.kWh.HR.Res.HHnew.Thermal.SH.DistrHeat.SC</t>
  </si>
  <si>
    <t>FEC_per_sqm.kWh.HR.Res.HHnew.Thermal.SH.DistrHeat.SC.AC.Elec</t>
  </si>
  <si>
    <t>FEC_per_sqm.kWh.HR.Res.HHnew.Thermal.SH.DistrHeat.WH</t>
  </si>
  <si>
    <t>FEC_per_sqm.kWh.HR.Res.HHnew.Thermal.SH.DistrHeat.WH.DistrHeat.NoSolar.Steam_Distr</t>
  </si>
  <si>
    <t>FEC_per_sqm.kWh.HR.Res.HHnew.Thermal.SH.DistrHeat.WH.DistrHeat.Solar</t>
  </si>
  <si>
    <t>FEC_per_sqm.kWh.HR.Res.HHnew.Thermal.SH.DistrHeat.WH.DistrHeat.Solar.Steam_Distr</t>
  </si>
  <si>
    <t>FEC_per_sqm.kWh.HR.Res.HHnew.Thermal.SH.DistrHeat.WH.DistrHeat.Solar.Solar</t>
  </si>
  <si>
    <t>FEC_per_sqm.kWh.HR.Res.HHnew.Thermal.SH.DistrHeat.WH.Elc.NoSolar.Elec</t>
  </si>
  <si>
    <t>FEC_per_sqm.kWh.HR.Res.HHnew.Thermal.SH.DistrHeat.WH.Elc.Solar</t>
  </si>
  <si>
    <t>FEC_per_sqm.kWh.HR.Res.HHnew.Thermal.SH.DistrHeat.WH.Elc.Solar.Elec</t>
  </si>
  <si>
    <t>FEC_per_sqm.kWh.HR.Res.HHnew.Thermal.SH.DistrHeat.WH.Elc.Solar.Solar</t>
  </si>
  <si>
    <t>FEC_per_sqm.kWh.HR.Res.HHnew.Thermal.SH.DistrHeat.CO</t>
  </si>
  <si>
    <t>FEC_per_sqm.kWh.HR.Res.HHnew.Thermal.SH.DistrHeat.CO.LPG.LPG</t>
  </si>
  <si>
    <t>FEC_per_sqm.kWh.HR.Res.HHnew.Thermal.SH.DistrHeat.CO.Elc.Elec</t>
  </si>
  <si>
    <t>FEC_per_sqm.kWh.HR.Res.HHnew.Thermal.SH.AdvElc</t>
  </si>
  <si>
    <t>FEC_per_sqm.kWh.HR.Res.HHnew.Thermal.SH.AdvElc.SH</t>
  </si>
  <si>
    <t>FEC_per_sqm.kWh.HR.Res.HHnew.Thermal.SH.AdvElc.SH.Elec</t>
  </si>
  <si>
    <t>FEC_per_sqm.kWh.HR.Res.HHnew.Thermal.SH.AdvElc.SC</t>
  </si>
  <si>
    <t>FEC_per_sqm.kWh.HR.Res.HHnew.Thermal.SH.AdvElc.SC.AC.Elec</t>
  </si>
  <si>
    <t>FEC_per_sqm.kWh.HR.Res.HHnew.Thermal.SH.AdvElc.WH</t>
  </si>
  <si>
    <t>FEC_per_sqm.kWh.HR.Res.HHnew.Thermal.SH.AdvElc.WH.LPG.NoSolar.LPG</t>
  </si>
  <si>
    <t>FEC_per_sqm.kWh.HR.Res.HHnew.Thermal.SH.AdvElc.WH.LPG.Solar</t>
  </si>
  <si>
    <t>FEC_per_sqm.kWh.HR.Res.HHnew.Thermal.SH.AdvElc.WH.LPG.Solar.LPG</t>
  </si>
  <si>
    <t>FEC_per_sqm.kWh.HR.Res.HHnew.Thermal.SH.AdvElc.WH.LPG.Solar.Solar</t>
  </si>
  <si>
    <t>FEC_per_sqm.kWh.HR.Res.HHnew.Thermal.SH.AdvElc.WH.Elc.NoSolar.Elec</t>
  </si>
  <si>
    <t>FEC_per_sqm.kWh.HR.Res.HHnew.Thermal.SH.AdvElc.WH.Elc.Solar</t>
  </si>
  <si>
    <t>FEC_per_sqm.kWh.HR.Res.HHnew.Thermal.SH.AdvElc.WH.Elc.Solar.Elec</t>
  </si>
  <si>
    <t>FEC_per_sqm.kWh.HR.Res.HHnew.Thermal.SH.AdvElc.WH.Elc.Solar.Solar</t>
  </si>
  <si>
    <t>FEC_per_sqm.kWh.HR.Res.HHnew.Thermal.SH.AdvElc.CO</t>
  </si>
  <si>
    <t>FEC_per_sqm.kWh.HR.Res.HHnew.Thermal.SH.AdvElc.CO.LPG.LPG</t>
  </si>
  <si>
    <t>FEC_per_sqm.kWh.HR.Res.HHnew.Thermal.SH.AdvElc.CO.Elc.Elec</t>
  </si>
  <si>
    <t>FEC_per_sqm.kWh.HR.Res.HHnew.Thermal.SH.ConvElc</t>
  </si>
  <si>
    <t>FEC_per_sqm.kWh.HR.Res.HHnew.Thermal.SH.ConvElc.SH</t>
  </si>
  <si>
    <t>FEC_per_sqm.kWh.HR.Res.HHnew.Thermal.SH.ConvElc.SH.Elec</t>
  </si>
  <si>
    <t>FEC_per_sqm.kWh.HR.Res.HHnew.Thermal.SH.ConvElc.SC</t>
  </si>
  <si>
    <t>FEC_per_sqm.kWh.HR.Res.HHnew.Thermal.SH.ConvElc.SC.AC.Elec</t>
  </si>
  <si>
    <t>FEC_per_sqm.kWh.HR.Res.HHnew.Thermal.SH.ConvElc.WH</t>
  </si>
  <si>
    <t>FEC_per_sqm.kWh.HR.Res.HHnew.Thermal.SH.ConvElc.WH.LPG.NoSolar.LPG</t>
  </si>
  <si>
    <t>FEC_per_sqm.kWh.HR.Res.HHnew.Thermal.SH.ConvElc.WH.LPG.Solar</t>
  </si>
  <si>
    <t>FEC_per_sqm.kWh.HR.Res.HHnew.Thermal.SH.ConvElc.WH.LPG.Solar.LPG</t>
  </si>
  <si>
    <t>FEC_per_sqm.kWh.HR.Res.HHnew.Thermal.SH.ConvElc.WH.LPG.Solar.Solar</t>
  </si>
  <si>
    <t>FEC_per_sqm.kWh.HR.Res.HHnew.Thermal.SH.ConvElc.WH.Elc.NoSolar.Elec</t>
  </si>
  <si>
    <t>FEC_per_sqm.kWh.HR.Res.HHnew.Thermal.SH.ConvElc.WH.Elc.Solar</t>
  </si>
  <si>
    <t>FEC_per_sqm.kWh.HR.Res.HHnew.Thermal.SH.ConvElc.WH.Elc.Solar.Elec</t>
  </si>
  <si>
    <t>FEC_per_sqm.kWh.HR.Res.HHnew.Thermal.SH.ConvElc.WH.Elc.Solar.Solar</t>
  </si>
  <si>
    <t>FEC_per_sqm.kWh.HR.Res.HHnew.Thermal.SH.ConvElc.CO</t>
  </si>
  <si>
    <t>FEC_per_sqm.kWh.HR.Res.HHnew.Thermal.SH.ConvElc.CO.LPG.LPG</t>
  </si>
  <si>
    <t>FEC_per_sqm.kWh.HR.Res.HHnew.Thermal.SH.ConvElc.CO.Elc.Elec</t>
  </si>
  <si>
    <t>HR - Thermal energy service of new and renovated households per surface area (detailed structure)</t>
  </si>
  <si>
    <t>TES_per_sqm.kWh.HR.Res.HHnew.Thermal.SH.Solids</t>
  </si>
  <si>
    <t>TES_per_sqm.kWh.HR.Res.HHnew.Thermal.SH.Solids.SH</t>
  </si>
  <si>
    <t>TES_per_sqm.kWh.HR.Res.HHnew.Thermal.SH.Solids.SH.Solids</t>
  </si>
  <si>
    <t>TES_per_sqm.kWh.HR.Res.HHnew.Thermal.SH.Solids.SH.Elec</t>
  </si>
  <si>
    <t>TES_per_sqm.kWh.HR.Res.HHnew.Thermal.SH.Solids.SC</t>
  </si>
  <si>
    <t>TES_per_sqm.kWh.HR.Res.HHnew.Thermal.SH.Solids.SC.AC.Elec</t>
  </si>
  <si>
    <t>TES_per_sqm.kWh.HR.Res.HHnew.Thermal.SH.Solids.WH</t>
  </si>
  <si>
    <t>TES_per_sqm.kWh.HR.Res.HHnew.Thermal.SH.Solids.WH.Solids.NoSolar.Solids</t>
  </si>
  <si>
    <t>TES_per_sqm.kWh.HR.Res.HHnew.Thermal.SH.Solids.WH.LPG.NoSolar.LPG</t>
  </si>
  <si>
    <t>TES_per_sqm.kWh.HR.Res.HHnew.Thermal.SH.Solids.WH.LPG.Solar</t>
  </si>
  <si>
    <t>TES_per_sqm.kWh.HR.Res.HHnew.Thermal.SH.Solids.WH.LPG.Solar.LPG</t>
  </si>
  <si>
    <t>TES_per_sqm.kWh.HR.Res.HHnew.Thermal.SH.Solids.WH.LPG.Solar.Solar</t>
  </si>
  <si>
    <t>TES_per_sqm.kWh.HR.Res.HHnew.Thermal.SH.Solids.WH.Elc.NoSolar.Elec</t>
  </si>
  <si>
    <t>TES_per_sqm.kWh.HR.Res.HHnew.Thermal.SH.Solids.WH.Elc.Solar</t>
  </si>
  <si>
    <t>TES_per_sqm.kWh.HR.Res.HHnew.Thermal.SH.Solids.WH.Elc.Solar.Elec</t>
  </si>
  <si>
    <t>TES_per_sqm.kWh.HR.Res.HHnew.Thermal.SH.Solids.WH.Elc.Solar.Solar</t>
  </si>
  <si>
    <t>TES_per_sqm.kWh.HR.Res.HHnew.Thermal.SH.Solids.CO</t>
  </si>
  <si>
    <t>TES_per_sqm.kWh.HR.Res.HHnew.Thermal.SH.Solids.CO.Solids.Solids</t>
  </si>
  <si>
    <t>TES_per_sqm.kWh.HR.Res.HHnew.Thermal.SH.Solids.CO.LPG.LPG</t>
  </si>
  <si>
    <t>TES_per_sqm.kWh.HR.Res.HHnew.Thermal.SH.Solids.CO.Elc.Elec</t>
  </si>
  <si>
    <t>TES_per_sqm.kWh.HR.Res.HHnew.Thermal.SH.LPG</t>
  </si>
  <si>
    <t>TES_per_sqm.kWh.HR.Res.HHnew.Thermal.SH.LPG.SH</t>
  </si>
  <si>
    <t>TES_per_sqm.kWh.HR.Res.HHnew.Thermal.SH.LPG.SH.LPG</t>
  </si>
  <si>
    <t>TES_per_sqm.kWh.HR.Res.HHnew.Thermal.SH.LPG.SH.Elec</t>
  </si>
  <si>
    <t>TES_per_sqm.kWh.HR.Res.HHnew.Thermal.SH.LPG.SC</t>
  </si>
  <si>
    <t>TES_per_sqm.kWh.HR.Res.HHnew.Thermal.SH.LPG.SC.AC.Elec</t>
  </si>
  <si>
    <t>TES_per_sqm.kWh.HR.Res.HHnew.Thermal.SH.LPG.WH</t>
  </si>
  <si>
    <t>TES_per_sqm.kWh.HR.Res.HHnew.Thermal.SH.LPG.WH.LPG.NoSolar.LPG</t>
  </si>
  <si>
    <t>TES_per_sqm.kWh.HR.Res.HHnew.Thermal.SH.LPG.WH.LPG.Solar</t>
  </si>
  <si>
    <t>TES_per_sqm.kWh.HR.Res.HHnew.Thermal.SH.LPG.WH.LPG.Solar.LPG</t>
  </si>
  <si>
    <t>TES_per_sqm.kWh.HR.Res.HHnew.Thermal.SH.LPG.WH.LPG.Solar.Solar</t>
  </si>
  <si>
    <t>TES_per_sqm.kWh.HR.Res.HHnew.Thermal.SH.LPG.WH.Elc.NoSolar.Elec</t>
  </si>
  <si>
    <t>TES_per_sqm.kWh.HR.Res.HHnew.Thermal.SH.LPG.WH.Elc.Solar</t>
  </si>
  <si>
    <t>TES_per_sqm.kWh.HR.Res.HHnew.Thermal.SH.LPG.WH.Elc.Solar.Elec</t>
  </si>
  <si>
    <t>TES_per_sqm.kWh.HR.Res.HHnew.Thermal.SH.LPG.WH.Elc.Solar.Solar</t>
  </si>
  <si>
    <t>TES_per_sqm.kWh.HR.Res.HHnew.Thermal.SH.LPG.CO</t>
  </si>
  <si>
    <t>TES_per_sqm.kWh.HR.Res.HHnew.Thermal.SH.LPG.CO.LPG.LPG</t>
  </si>
  <si>
    <t>TES_per_sqm.kWh.HR.Res.HHnew.Thermal.SH.LPG.CO.Elc.Elec</t>
  </si>
  <si>
    <t>TES_per_sqm.kWh.HR.Res.HHnew.Thermal.SH.Oil</t>
  </si>
  <si>
    <t>TES_per_sqm.kWh.HR.Res.HHnew.Thermal.SH.Oil.SH</t>
  </si>
  <si>
    <t>TES_per_sqm.kWh.HR.Res.HHnew.Thermal.SH.Oil.SH.Oil</t>
  </si>
  <si>
    <t>TES_per_sqm.kWh.HR.Res.HHnew.Thermal.SH.Oil.SH.Elec</t>
  </si>
  <si>
    <t>TES_per_sqm.kWh.HR.Res.HHnew.Thermal.SH.Oil.SC</t>
  </si>
  <si>
    <t>TES_per_sqm.kWh.HR.Res.HHnew.Thermal.SH.Oil.SC.AC.Elec</t>
  </si>
  <si>
    <t>TES_per_sqm.kWh.HR.Res.HHnew.Thermal.SH.Oil.WH</t>
  </si>
  <si>
    <t>TES_per_sqm.kWh.HR.Res.HHnew.Thermal.SH.Oil.WH.Oil.NoSolar.Oil</t>
  </si>
  <si>
    <t>TES_per_sqm.kWh.HR.Res.HHnew.Thermal.SH.Oil.WH.Oil.Solar</t>
  </si>
  <si>
    <t>TES_per_sqm.kWh.HR.Res.HHnew.Thermal.SH.Oil.WH.Oil.Solar.Oil</t>
  </si>
  <si>
    <t>TES_per_sqm.kWh.HR.Res.HHnew.Thermal.SH.Oil.WH.Oil.Solar.Solar</t>
  </si>
  <si>
    <t>TES_per_sqm.kWh.HR.Res.HHnew.Thermal.SH.Oil.WH.Elc.NoSolar.Elec</t>
  </si>
  <si>
    <t>TES_per_sqm.kWh.HR.Res.HHnew.Thermal.SH.Oil.WH.Elc.Solar</t>
  </si>
  <si>
    <t>TES_per_sqm.kWh.HR.Res.HHnew.Thermal.SH.Oil.WH.Elc.Solar.Elec</t>
  </si>
  <si>
    <t>TES_per_sqm.kWh.HR.Res.HHnew.Thermal.SH.Oil.WH.Elc.Solar.Solar</t>
  </si>
  <si>
    <t>TES_per_sqm.kWh.HR.Res.HHnew.Thermal.SH.Oil.CO</t>
  </si>
  <si>
    <t>TES_per_sqm.kWh.HR.Res.HHnew.Thermal.SH.Oil.CO.LPG.LPG</t>
  </si>
  <si>
    <t>TES_per_sqm.kWh.HR.Res.HHnew.Thermal.SH.Oil.CO.Elc.Elec</t>
  </si>
  <si>
    <t>TES_per_sqm.kWh.HR.Res.HHnew.Thermal.SH.Gas</t>
  </si>
  <si>
    <t>TES_per_sqm.kWh.HR.Res.HHnew.Thermal.SH.Gas.SH</t>
  </si>
  <si>
    <t>TES_per_sqm.kWh.HR.Res.HHnew.Thermal.SH.Gas.SH.Gas</t>
  </si>
  <si>
    <t>TES_per_sqm.kWh.HR.Res.HHnew.Thermal.SH.Gas.SH.Elec</t>
  </si>
  <si>
    <t>TES_per_sqm.kWh.HR.Res.HHnew.Thermal.SH.Gas.SC</t>
  </si>
  <si>
    <t>TES_per_sqm.kWh.HR.Res.HHnew.Thermal.SH.Gas.SC.AC.Elec</t>
  </si>
  <si>
    <t>TES_per_sqm.kWh.HR.Res.HHnew.Thermal.SH.Gas.WH</t>
  </si>
  <si>
    <t>TES_per_sqm.kWh.HR.Res.HHnew.Thermal.SH.Gas.WH.Gas.NoSolar.Gas</t>
  </si>
  <si>
    <t>TES_per_sqm.kWh.HR.Res.HHnew.Thermal.SH.Gas.WH.Gas.Solar</t>
  </si>
  <si>
    <t>TES_per_sqm.kWh.HR.Res.HHnew.Thermal.SH.Gas.WH.Gas.Solar.Gas</t>
  </si>
  <si>
    <t>TES_per_sqm.kWh.HR.Res.HHnew.Thermal.SH.Gas.WH.Gas.Solar.Solar</t>
  </si>
  <si>
    <t>TES_per_sqm.kWh.HR.Res.HHnew.Thermal.SH.Gas.WH.Elc.NoSolar.Elec</t>
  </si>
  <si>
    <t>TES_per_sqm.kWh.HR.Res.HHnew.Thermal.SH.Gas.WH.Elc.Solar</t>
  </si>
  <si>
    <t>TES_per_sqm.kWh.HR.Res.HHnew.Thermal.SH.Gas.WH.Elc.Solar.Elec</t>
  </si>
  <si>
    <t>TES_per_sqm.kWh.HR.Res.HHnew.Thermal.SH.Gas.WH.Elc.Solar.Solar</t>
  </si>
  <si>
    <t>TES_per_sqm.kWh.HR.Res.HHnew.Thermal.SH.Gas.CO</t>
  </si>
  <si>
    <t>TES_per_sqm.kWh.HR.Res.HHnew.Thermal.SH.Gas.CO.Gas.Gas</t>
  </si>
  <si>
    <t>TES_per_sqm.kWh.HR.Res.HHnew.Thermal.SH.Gas.CO.Elc.Elec</t>
  </si>
  <si>
    <t>TES_per_sqm.kWh.HR.Res.HHnew.Thermal.SH.Biomass</t>
  </si>
  <si>
    <t>TES_per_sqm.kWh.HR.Res.HHnew.Thermal.SH.Biomass.SH</t>
  </si>
  <si>
    <t>TES_per_sqm.kWh.HR.Res.HHnew.Thermal.SH.Biomass.SH.Biomass</t>
  </si>
  <si>
    <t>TES_per_sqm.kWh.HR.Res.HHnew.Thermal.SH.Biomass.SH.Elec</t>
  </si>
  <si>
    <t>TES_per_sqm.kWh.HR.Res.HHnew.Thermal.SH.Biomass.SC</t>
  </si>
  <si>
    <t>TES_per_sqm.kWh.HR.Res.HHnew.Thermal.SH.Biomass.SC.AC.Elec</t>
  </si>
  <si>
    <t>TES_per_sqm.kWh.HR.Res.HHnew.Thermal.SH.Biomass.WH</t>
  </si>
  <si>
    <t>TES_per_sqm.kWh.HR.Res.HHnew.Thermal.SH.Biomass.WH.Biomass.NoSolar.Biomass</t>
  </si>
  <si>
    <t>TES_per_sqm.kWh.HR.Res.HHnew.Thermal.SH.Biomass.WH.Biomass.Solar</t>
  </si>
  <si>
    <t>TES_per_sqm.kWh.HR.Res.HHnew.Thermal.SH.Biomass.WH.Biomass.Solar.Biomass</t>
  </si>
  <si>
    <t>TES_per_sqm.kWh.HR.Res.HHnew.Thermal.SH.Biomass.WH.Biomass.Solar.Solar</t>
  </si>
  <si>
    <t>TES_per_sqm.kWh.HR.Res.HHnew.Thermal.SH.Biomass.WH.LPG.NoSolar.LPG</t>
  </si>
  <si>
    <t>TES_per_sqm.kWh.HR.Res.HHnew.Thermal.SH.Biomass.WH.LPG.Solar</t>
  </si>
  <si>
    <t>TES_per_sqm.kWh.HR.Res.HHnew.Thermal.SH.Biomass.WH.LPG.Solar.LPG</t>
  </si>
  <si>
    <t>TES_per_sqm.kWh.HR.Res.HHnew.Thermal.SH.Biomass.WH.LPG.Solar.Solar</t>
  </si>
  <si>
    <t>TES_per_sqm.kWh.HR.Res.HHnew.Thermal.SH.Biomass.WH.Elc.NoSolar.Elec</t>
  </si>
  <si>
    <t>TES_per_sqm.kWh.HR.Res.HHnew.Thermal.SH.Biomass.WH.Elc.Solar</t>
  </si>
  <si>
    <t>TES_per_sqm.kWh.HR.Res.HHnew.Thermal.SH.Biomass.WH.Elc.Solar.Elec</t>
  </si>
  <si>
    <t>TES_per_sqm.kWh.HR.Res.HHnew.Thermal.SH.Biomass.WH.Elc.Solar.Solar</t>
  </si>
  <si>
    <t>TES_per_sqm.kWh.HR.Res.HHnew.Thermal.SH.Biomass.CO</t>
  </si>
  <si>
    <t>TES_per_sqm.kWh.HR.Res.HHnew.Thermal.SH.Biomass.CO.Biomass.Biomass</t>
  </si>
  <si>
    <t>TES_per_sqm.kWh.HR.Res.HHnew.Thermal.SH.Biomass.CO.LPG.LPG</t>
  </si>
  <si>
    <t>TES_per_sqm.kWh.HR.Res.HHnew.Thermal.SH.Biomass.CO.Elc.Elec</t>
  </si>
  <si>
    <t>TES_per_sqm.kWh.HR.Res.HHnew.Thermal.SH.Geo</t>
  </si>
  <si>
    <t>TES_per_sqm.kWh.HR.Res.HHnew.Thermal.SH.Geo.SH</t>
  </si>
  <si>
    <t>TES_per_sqm.kWh.HR.Res.HHnew.Thermal.SH.Geo.SH.Geo</t>
  </si>
  <si>
    <t>TES_per_sqm.kWh.HR.Res.HHnew.Thermal.SH.Geo.SH.Elec</t>
  </si>
  <si>
    <t>TES_per_sqm.kWh.HR.Res.HHnew.Thermal.SH.Geo.SC</t>
  </si>
  <si>
    <t>TES_per_sqm.kWh.HR.Res.HHnew.Thermal.SH.Geo.SC.AC.Elec</t>
  </si>
  <si>
    <t>TES_per_sqm.kWh.HR.Res.HHnew.Thermal.SH.Geo.WH</t>
  </si>
  <si>
    <t>TES_per_sqm.kWh.HR.Res.HHnew.Thermal.SH.Geo.WH.Geo.NoSolar.Geo</t>
  </si>
  <si>
    <t>TES_per_sqm.kWh.HR.Res.HHnew.Thermal.SH.Geo.WH.Geo.Solar</t>
  </si>
  <si>
    <t>TES_per_sqm.kWh.HR.Res.HHnew.Thermal.SH.Geo.WH.Geo.Solar.Geo</t>
  </si>
  <si>
    <t>TES_per_sqm.kWh.HR.Res.HHnew.Thermal.SH.Geo.WH.Geo.Solar.Solar</t>
  </si>
  <si>
    <t>TES_per_sqm.kWh.HR.Res.HHnew.Thermal.SH.Geo.WH.Elc.NoSolar.Elec</t>
  </si>
  <si>
    <t>TES_per_sqm.kWh.HR.Res.HHnew.Thermal.SH.Geo.WH.Elc.Solar</t>
  </si>
  <si>
    <t>TES_per_sqm.kWh.HR.Res.HHnew.Thermal.SH.Geo.WH.Elc.Solar.Elec</t>
  </si>
  <si>
    <t>TES_per_sqm.kWh.HR.Res.HHnew.Thermal.SH.Geo.WH.Elc.Solar.Solar</t>
  </si>
  <si>
    <t>TES_per_sqm.kWh.HR.Res.HHnew.Thermal.SH.Geo.CO</t>
  </si>
  <si>
    <t>TES_per_sqm.kWh.HR.Res.HHnew.Thermal.SH.Geo.CO.LPG.LPG</t>
  </si>
  <si>
    <t>TES_per_sqm.kWh.HR.Res.HHnew.Thermal.SH.Geo.CO.Elc.Elec</t>
  </si>
  <si>
    <t>TES_per_sqm.kWh.HR.Res.HHnew.Thermal.SH.DistrHeat</t>
  </si>
  <si>
    <t>TES_per_sqm.kWh.HR.Res.HHnew.Thermal.SH.DistrHeat.SH</t>
  </si>
  <si>
    <t>TES_per_sqm.kWh.HR.Res.HHnew.Thermal.SH.DistrHeat.SH.Steam_Distr</t>
  </si>
  <si>
    <t>TES_per_sqm.kWh.HR.Res.HHnew.Thermal.SH.DistrHeat.SH.Elec</t>
  </si>
  <si>
    <t>TES_per_sqm.kWh.HR.Res.HHnew.Thermal.SH.DistrHeat.SC</t>
  </si>
  <si>
    <t>TES_per_sqm.kWh.HR.Res.HHnew.Thermal.SH.DistrHeat.SC.AC.Elec</t>
  </si>
  <si>
    <t>TES_per_sqm.kWh.HR.Res.HHnew.Thermal.SH.DistrHeat.WH</t>
  </si>
  <si>
    <t>TES_per_sqm.kWh.HR.Res.HHnew.Thermal.SH.DistrHeat.WH.DistrHeat.NoSolar.Steam_Distr</t>
  </si>
  <si>
    <t>TES_per_sqm.kWh.HR.Res.HHnew.Thermal.SH.DistrHeat.WH.DistrHeat.Solar</t>
  </si>
  <si>
    <t>TES_per_sqm.kWh.HR.Res.HHnew.Thermal.SH.DistrHeat.WH.DistrHeat.Solar.Steam_Distr</t>
  </si>
  <si>
    <t>TES_per_sqm.kWh.HR.Res.HHnew.Thermal.SH.DistrHeat.WH.DistrHeat.Solar.Solar</t>
  </si>
  <si>
    <t>TES_per_sqm.kWh.HR.Res.HHnew.Thermal.SH.DistrHeat.WH.Elc.NoSolar.Elec</t>
  </si>
  <si>
    <t>TES_per_sqm.kWh.HR.Res.HHnew.Thermal.SH.DistrHeat.WH.Elc.Solar</t>
  </si>
  <si>
    <t>TES_per_sqm.kWh.HR.Res.HHnew.Thermal.SH.DistrHeat.WH.Elc.Solar.Elec</t>
  </si>
  <si>
    <t>TES_per_sqm.kWh.HR.Res.HHnew.Thermal.SH.DistrHeat.WH.Elc.Solar.Solar</t>
  </si>
  <si>
    <t>TES_per_sqm.kWh.HR.Res.HHnew.Thermal.SH.DistrHeat.CO</t>
  </si>
  <si>
    <t>TES_per_sqm.kWh.HR.Res.HHnew.Thermal.SH.DistrHeat.CO.LPG.LPG</t>
  </si>
  <si>
    <t>TES_per_sqm.kWh.HR.Res.HHnew.Thermal.SH.DistrHeat.CO.Elc.Elec</t>
  </si>
  <si>
    <t>TES_per_sqm.kWh.HR.Res.HHnew.Thermal.SH.AdvElc</t>
  </si>
  <si>
    <t>TES_per_sqm.kWh.HR.Res.HHnew.Thermal.SH.AdvElc.SH</t>
  </si>
  <si>
    <t>TES_per_sqm.kWh.HR.Res.HHnew.Thermal.SH.AdvElc.SH.Elec</t>
  </si>
  <si>
    <t>TES_per_sqm.kWh.HR.Res.HHnew.Thermal.SH.AdvElc.SC</t>
  </si>
  <si>
    <t>TES_per_sqm.kWh.HR.Res.HHnew.Thermal.SH.AdvElc.SC.AC.Elec</t>
  </si>
  <si>
    <t>TES_per_sqm.kWh.HR.Res.HHnew.Thermal.SH.AdvElc.WH</t>
  </si>
  <si>
    <t>TES_per_sqm.kWh.HR.Res.HHnew.Thermal.SH.AdvElc.WH.LPG.NoSolar.LPG</t>
  </si>
  <si>
    <t>TES_per_sqm.kWh.HR.Res.HHnew.Thermal.SH.AdvElc.WH.LPG.Solar</t>
  </si>
  <si>
    <t>TES_per_sqm.kWh.HR.Res.HHnew.Thermal.SH.AdvElc.WH.LPG.Solar.LPG</t>
  </si>
  <si>
    <t>TES_per_sqm.kWh.HR.Res.HHnew.Thermal.SH.AdvElc.WH.LPG.Solar.Solar</t>
  </si>
  <si>
    <t>TES_per_sqm.kWh.HR.Res.HHnew.Thermal.SH.AdvElc.WH.Elc.NoSolar.Elec</t>
  </si>
  <si>
    <t>TES_per_sqm.kWh.HR.Res.HHnew.Thermal.SH.AdvElc.WH.Elc.Solar</t>
  </si>
  <si>
    <t>TES_per_sqm.kWh.HR.Res.HHnew.Thermal.SH.AdvElc.WH.Elc.Solar.Elec</t>
  </si>
  <si>
    <t>TES_per_sqm.kWh.HR.Res.HHnew.Thermal.SH.AdvElc.WH.Elc.Solar.Solar</t>
  </si>
  <si>
    <t>TES_per_sqm.kWh.HR.Res.HHnew.Thermal.SH.AdvElc.CO</t>
  </si>
  <si>
    <t>TES_per_sqm.kWh.HR.Res.HHnew.Thermal.SH.AdvElc.CO.LPG.LPG</t>
  </si>
  <si>
    <t>TES_per_sqm.kWh.HR.Res.HHnew.Thermal.SH.AdvElc.CO.Elc.Elec</t>
  </si>
  <si>
    <t>TES_per_sqm.kWh.HR.Res.HHnew.Thermal.SH.ConvElc</t>
  </si>
  <si>
    <t>TES_per_sqm.kWh.HR.Res.HHnew.Thermal.SH.ConvElc.SH</t>
  </si>
  <si>
    <t>TES_per_sqm.kWh.HR.Res.HHnew.Thermal.SH.ConvElc.SH.Elec</t>
  </si>
  <si>
    <t>TES_per_sqm.kWh.HR.Res.HHnew.Thermal.SH.ConvElc.SC</t>
  </si>
  <si>
    <t>TES_per_sqm.kWh.HR.Res.HHnew.Thermal.SH.ConvElc.SC.AC.Elec</t>
  </si>
  <si>
    <t>TES_per_sqm.kWh.HR.Res.HHnew.Thermal.SH.ConvElc.WH</t>
  </si>
  <si>
    <t>TES_per_sqm.kWh.HR.Res.HHnew.Thermal.SH.ConvElc.WH.LPG.NoSolar.LPG</t>
  </si>
  <si>
    <t>TES_per_sqm.kWh.HR.Res.HHnew.Thermal.SH.ConvElc.WH.LPG.Solar</t>
  </si>
  <si>
    <t>TES_per_sqm.kWh.HR.Res.HHnew.Thermal.SH.ConvElc.WH.LPG.Solar.LPG</t>
  </si>
  <si>
    <t>TES_per_sqm.kWh.HR.Res.HHnew.Thermal.SH.ConvElc.WH.LPG.Solar.Solar</t>
  </si>
  <si>
    <t>TES_per_sqm.kWh.HR.Res.HHnew.Thermal.SH.ConvElc.WH.Elc.NoSolar.Elec</t>
  </si>
  <si>
    <t>TES_per_sqm.kWh.HR.Res.HHnew.Thermal.SH.ConvElc.WH.Elc.Solar</t>
  </si>
  <si>
    <t>TES_per_sqm.kWh.HR.Res.HHnew.Thermal.SH.ConvElc.WH.Elc.Solar.Elec</t>
  </si>
  <si>
    <t>TES_per_sqm.kWh.HR.Res.HHnew.Thermal.SH.ConvElc.WH.Elc.Solar.Solar</t>
  </si>
  <si>
    <t>TES_per_sqm.kWh.HR.Res.HHnew.Thermal.SH.ConvElc.CO</t>
  </si>
  <si>
    <t>TES_per_sqm.kWh.HR.Res.HHnew.Thermal.SH.ConvElc.CO.LPG.LPG</t>
  </si>
  <si>
    <t>TES_per_sqm.kWh.HR.Res.HHnew.Thermal.SH.ConvElc.CO.Elc.Elec</t>
  </si>
  <si>
    <t>HR - CO2 emissions in new and renovated households per surface area (detailed structure)</t>
  </si>
  <si>
    <t>EMI_per_sqm.kgCO2.HR.Res.HHnew.Thermal.SH.Solids</t>
  </si>
  <si>
    <t>EMI_per_sqm.kgCO2.HR.Res.HHnew.Thermal.SH.Solids.SH</t>
  </si>
  <si>
    <t>EMI_per_sqm.kgCO2.HR.Res.HHnew.Thermal.SH.Solids.SH.Solids</t>
  </si>
  <si>
    <t>EMI_per_sqm.kgCO2.HR.Res.HHnew.Thermal.SH.Solids.SH.Elec</t>
  </si>
  <si>
    <t>EMI_per_sqm.kgCO2.HR.Res.HHnew.Thermal.SH.Solids.SC</t>
  </si>
  <si>
    <t>EMI_per_sqm.kgCO2.HR.Res.HHnew.Thermal.SH.Solids.SC.AC.Elec</t>
  </si>
  <si>
    <t>EMI_per_sqm.kgCO2.HR.Res.HHnew.Thermal.SH.Solids.WH</t>
  </si>
  <si>
    <t>EMI_per_sqm.kgCO2.HR.Res.HHnew.Thermal.SH.Solids.WH.Solids.NoSolar.Solids</t>
  </si>
  <si>
    <t>EMI_per_sqm.kgCO2.HR.Res.HHnew.Thermal.SH.Solids.WH.LPG.NoSolar.LPG</t>
  </si>
  <si>
    <t>EMI_per_sqm.kgCO2.HR.Res.HHnew.Thermal.SH.Solids.WH.LPG.Solar</t>
  </si>
  <si>
    <t>EMI_per_sqm.kgCO2.HR.Res.HHnew.Thermal.SH.Solids.WH.LPG.Solar.LPG</t>
  </si>
  <si>
    <t>EMI_per_sqm.kgCO2.HR.Res.HHnew.Thermal.SH.Solids.WH.LPG.Solar.Solar</t>
  </si>
  <si>
    <t>EMI_per_sqm.kgCO2.HR.Res.HHnew.Thermal.SH.Solids.WH.Elc.NoSolar.Elec</t>
  </si>
  <si>
    <t>EMI_per_sqm.kgCO2.HR.Res.HHnew.Thermal.SH.Solids.WH.Elc.Solar</t>
  </si>
  <si>
    <t>EMI_per_sqm.kgCO2.HR.Res.HHnew.Thermal.SH.Solids.WH.Elc.Solar.Elec</t>
  </si>
  <si>
    <t>EMI_per_sqm.kgCO2.HR.Res.HHnew.Thermal.SH.Solids.WH.Elc.Solar.Solar</t>
  </si>
  <si>
    <t>EMI_per_sqm.kgCO2.HR.Res.HHnew.Thermal.SH.Solids.CO</t>
  </si>
  <si>
    <t>EMI_per_sqm.kgCO2.HR.Res.HHnew.Thermal.SH.Solids.CO.Solids.Solids</t>
  </si>
  <si>
    <t>EMI_per_sqm.kgCO2.HR.Res.HHnew.Thermal.SH.Solids.CO.LPG.LPG</t>
  </si>
  <si>
    <t>EMI_per_sqm.kgCO2.HR.Res.HHnew.Thermal.SH.Solids.CO.Elc.Elec</t>
  </si>
  <si>
    <t>EMI_per_sqm.kgCO2.HR.Res.HHnew.Thermal.SH.LPG</t>
  </si>
  <si>
    <t>EMI_per_sqm.kgCO2.HR.Res.HHnew.Thermal.SH.LPG.SH</t>
  </si>
  <si>
    <t>EMI_per_sqm.kgCO2.HR.Res.HHnew.Thermal.SH.LPG.SH.LPG</t>
  </si>
  <si>
    <t>EMI_per_sqm.kgCO2.HR.Res.HHnew.Thermal.SH.LPG.SH.Elec</t>
  </si>
  <si>
    <t>EMI_per_sqm.kgCO2.HR.Res.HHnew.Thermal.SH.LPG.SC</t>
  </si>
  <si>
    <t>EMI_per_sqm.kgCO2.HR.Res.HHnew.Thermal.SH.LPG.SC.AC.Elec</t>
  </si>
  <si>
    <t>EMI_per_sqm.kgCO2.HR.Res.HHnew.Thermal.SH.LPG.WH</t>
  </si>
  <si>
    <t>EMI_per_sqm.kgCO2.HR.Res.HHnew.Thermal.SH.LPG.WH.LPG.NoSolar.LPG</t>
  </si>
  <si>
    <t>EMI_per_sqm.kgCO2.HR.Res.HHnew.Thermal.SH.LPG.WH.LPG.Solar</t>
  </si>
  <si>
    <t>EMI_per_sqm.kgCO2.HR.Res.HHnew.Thermal.SH.LPG.WH.LPG.Solar.LPG</t>
  </si>
  <si>
    <t>EMI_per_sqm.kgCO2.HR.Res.HHnew.Thermal.SH.LPG.WH.LPG.Solar.Solar</t>
  </si>
  <si>
    <t>EMI_per_sqm.kgCO2.HR.Res.HHnew.Thermal.SH.LPG.WH.Elc.NoSolar.Elec</t>
  </si>
  <si>
    <t>EMI_per_sqm.kgCO2.HR.Res.HHnew.Thermal.SH.LPG.WH.Elc.Solar</t>
  </si>
  <si>
    <t>EMI_per_sqm.kgCO2.HR.Res.HHnew.Thermal.SH.LPG.WH.Elc.Solar.Elec</t>
  </si>
  <si>
    <t>EMI_per_sqm.kgCO2.HR.Res.HHnew.Thermal.SH.LPG.WH.Elc.Solar.Solar</t>
  </si>
  <si>
    <t>EMI_per_sqm.kgCO2.HR.Res.HHnew.Thermal.SH.LPG.CO</t>
  </si>
  <si>
    <t>EMI_per_sqm.kgCO2.HR.Res.HHnew.Thermal.SH.LPG.CO.LPG.LPG</t>
  </si>
  <si>
    <t>EMI_per_sqm.kgCO2.HR.Res.HHnew.Thermal.SH.LPG.CO.Elc.Elec</t>
  </si>
  <si>
    <t>EMI_per_sqm.kgCO2.HR.Res.HHnew.Thermal.SH.Oil</t>
  </si>
  <si>
    <t>EMI_per_sqm.kgCO2.HR.Res.HHnew.Thermal.SH.Oil.SH</t>
  </si>
  <si>
    <t>EMI_per_sqm.kgCO2.HR.Res.HHnew.Thermal.SH.Oil.SH.Oil</t>
  </si>
  <si>
    <t>EMI_per_sqm.kgCO2.HR.Res.HHnew.Thermal.SH.Oil.SH.Elec</t>
  </si>
  <si>
    <t>EMI_per_sqm.kgCO2.HR.Res.HHnew.Thermal.SH.Oil.SC</t>
  </si>
  <si>
    <t>EMI_per_sqm.kgCO2.HR.Res.HHnew.Thermal.SH.Oil.SC.AC.Elec</t>
  </si>
  <si>
    <t>EMI_per_sqm.kgCO2.HR.Res.HHnew.Thermal.SH.Oil.WH</t>
  </si>
  <si>
    <t>EMI_per_sqm.kgCO2.HR.Res.HHnew.Thermal.SH.Oil.WH.Oil.NoSolar.Oil</t>
  </si>
  <si>
    <t>EMI_per_sqm.kgCO2.HR.Res.HHnew.Thermal.SH.Oil.WH.Oil.Solar</t>
  </si>
  <si>
    <t>EMI_per_sqm.kgCO2.HR.Res.HHnew.Thermal.SH.Oil.WH.Oil.Solar.Oil</t>
  </si>
  <si>
    <t>EMI_per_sqm.kgCO2.HR.Res.HHnew.Thermal.SH.Oil.WH.Oil.Solar.Solar</t>
  </si>
  <si>
    <t>EMI_per_sqm.kgCO2.HR.Res.HHnew.Thermal.SH.Oil.WH.Elc.NoSolar.Elec</t>
  </si>
  <si>
    <t>EMI_per_sqm.kgCO2.HR.Res.HHnew.Thermal.SH.Oil.WH.Elc.Solar</t>
  </si>
  <si>
    <t>EMI_per_sqm.kgCO2.HR.Res.HHnew.Thermal.SH.Oil.WH.Elc.Solar.Elec</t>
  </si>
  <si>
    <t>EMI_per_sqm.kgCO2.HR.Res.HHnew.Thermal.SH.Oil.WH.Elc.Solar.Solar</t>
  </si>
  <si>
    <t>EMI_per_sqm.kgCO2.HR.Res.HHnew.Thermal.SH.Oil.CO</t>
  </si>
  <si>
    <t>EMI_per_sqm.kgCO2.HR.Res.HHnew.Thermal.SH.Oil.CO.LPG.LPG</t>
  </si>
  <si>
    <t>EMI_per_sqm.kgCO2.HR.Res.HHnew.Thermal.SH.Oil.CO.Elc.Elec</t>
  </si>
  <si>
    <t>EMI_per_sqm.kgCO2.HR.Res.HHnew.Thermal.SH.Gas</t>
  </si>
  <si>
    <t>EMI_per_sqm.kgCO2.HR.Res.HHnew.Thermal.SH.Gas.SH</t>
  </si>
  <si>
    <t>EMI_per_sqm.kgCO2.HR.Res.HHnew.Thermal.SH.Gas.SH.Gas</t>
  </si>
  <si>
    <t>EMI_per_sqm.kgCO2.HR.Res.HHnew.Thermal.SH.Gas.SH.Elec</t>
  </si>
  <si>
    <t>EMI_per_sqm.kgCO2.HR.Res.HHnew.Thermal.SH.Gas.SC</t>
  </si>
  <si>
    <t>EMI_per_sqm.kgCO2.HR.Res.HHnew.Thermal.SH.Gas.SC.AC.Elec</t>
  </si>
  <si>
    <t>EMI_per_sqm.kgCO2.HR.Res.HHnew.Thermal.SH.Gas.WH</t>
  </si>
  <si>
    <t>EMI_per_sqm.kgCO2.HR.Res.HHnew.Thermal.SH.Gas.WH.Gas.NoSolar.Gas</t>
  </si>
  <si>
    <t>EMI_per_sqm.kgCO2.HR.Res.HHnew.Thermal.SH.Gas.WH.Gas.Solar</t>
  </si>
  <si>
    <t>EMI_per_sqm.kgCO2.HR.Res.HHnew.Thermal.SH.Gas.WH.Gas.Solar.Gas</t>
  </si>
  <si>
    <t>EMI_per_sqm.kgCO2.HR.Res.HHnew.Thermal.SH.Gas.WH.Gas.Solar.Solar</t>
  </si>
  <si>
    <t>EMI_per_sqm.kgCO2.HR.Res.HHnew.Thermal.SH.Gas.WH.Elc.NoSolar.Elec</t>
  </si>
  <si>
    <t>EMI_per_sqm.kgCO2.HR.Res.HHnew.Thermal.SH.Gas.WH.Elc.Solar</t>
  </si>
  <si>
    <t>EMI_per_sqm.kgCO2.HR.Res.HHnew.Thermal.SH.Gas.WH.Elc.Solar.Elec</t>
  </si>
  <si>
    <t>EMI_per_sqm.kgCO2.HR.Res.HHnew.Thermal.SH.Gas.WH.Elc.Solar.Solar</t>
  </si>
  <si>
    <t>EMI_per_sqm.kgCO2.HR.Res.HHnew.Thermal.SH.Gas.CO</t>
  </si>
  <si>
    <t>EMI_per_sqm.kgCO2.HR.Res.HHnew.Thermal.SH.Gas.CO.Gas.Gas</t>
  </si>
  <si>
    <t>EMI_per_sqm.kgCO2.HR.Res.HHnew.Thermal.SH.Gas.CO.Elc.Elec</t>
  </si>
  <si>
    <t>EMI_per_sqm.kgCO2.HR.Res.HHnew.Thermal.SH.Biomass</t>
  </si>
  <si>
    <t>EMI_per_sqm.kgCO2.HR.Res.HHnew.Thermal.SH.Biomass.SH</t>
  </si>
  <si>
    <t>EMI_per_sqm.kgCO2.HR.Res.HHnew.Thermal.SH.Biomass.SH.Biomass</t>
  </si>
  <si>
    <t>EMI_per_sqm.kgCO2.HR.Res.HHnew.Thermal.SH.Biomass.SH.Elec</t>
  </si>
  <si>
    <t>EMI_per_sqm.kgCO2.HR.Res.HHnew.Thermal.SH.Biomass.SC</t>
  </si>
  <si>
    <t>EMI_per_sqm.kgCO2.HR.Res.HHnew.Thermal.SH.Biomass.SC.AC.Elec</t>
  </si>
  <si>
    <t>EMI_per_sqm.kgCO2.HR.Res.HHnew.Thermal.SH.Biomass.WH</t>
  </si>
  <si>
    <t>EMI_per_sqm.kgCO2.HR.Res.HHnew.Thermal.SH.Biomass.WH.Biomass.NoSolar.Biomass</t>
  </si>
  <si>
    <t>EMI_per_sqm.kgCO2.HR.Res.HHnew.Thermal.SH.Biomass.WH.Biomass.Solar</t>
  </si>
  <si>
    <t>EMI_per_sqm.kgCO2.HR.Res.HHnew.Thermal.SH.Biomass.WH.Biomass.Solar.Biomass</t>
  </si>
  <si>
    <t>EMI_per_sqm.kgCO2.HR.Res.HHnew.Thermal.SH.Biomass.WH.Biomass.Solar.Solar</t>
  </si>
  <si>
    <t>EMI_per_sqm.kgCO2.HR.Res.HHnew.Thermal.SH.Biomass.WH.LPG.NoSolar.LPG</t>
  </si>
  <si>
    <t>EMI_per_sqm.kgCO2.HR.Res.HHnew.Thermal.SH.Biomass.WH.LPG.Solar</t>
  </si>
  <si>
    <t>EMI_per_sqm.kgCO2.HR.Res.HHnew.Thermal.SH.Biomass.WH.LPG.Solar.LPG</t>
  </si>
  <si>
    <t>EMI_per_sqm.kgCO2.HR.Res.HHnew.Thermal.SH.Biomass.WH.LPG.Solar.Solar</t>
  </si>
  <si>
    <t>EMI_per_sqm.kgCO2.HR.Res.HHnew.Thermal.SH.Biomass.WH.Elc.NoSolar.Elec</t>
  </si>
  <si>
    <t>EMI_per_sqm.kgCO2.HR.Res.HHnew.Thermal.SH.Biomass.WH.Elc.Solar</t>
  </si>
  <si>
    <t>EMI_per_sqm.kgCO2.HR.Res.HHnew.Thermal.SH.Biomass.WH.Elc.Solar.Elec</t>
  </si>
  <si>
    <t>EMI_per_sqm.kgCO2.HR.Res.HHnew.Thermal.SH.Biomass.WH.Elc.Solar.Solar</t>
  </si>
  <si>
    <t>EMI_per_sqm.kgCO2.HR.Res.HHnew.Thermal.SH.Biomass.CO</t>
  </si>
  <si>
    <t>EMI_per_sqm.kgCO2.HR.Res.HHnew.Thermal.SH.Biomass.CO.Biomass.Biomass</t>
  </si>
  <si>
    <t>EMI_per_sqm.kgCO2.HR.Res.HHnew.Thermal.SH.Biomass.CO.LPG.LPG</t>
  </si>
  <si>
    <t>EMI_per_sqm.kgCO2.HR.Res.HHnew.Thermal.SH.Biomass.CO.Elc.Elec</t>
  </si>
  <si>
    <t>EMI_per_sqm.kgCO2.HR.Res.HHnew.Thermal.SH.Geo</t>
  </si>
  <si>
    <t>EMI_per_sqm.kgCO2.HR.Res.HHnew.Thermal.SH.Geo.SH</t>
  </si>
  <si>
    <t>EMI_per_sqm.kgCO2.HR.Res.HHnew.Thermal.SH.Geo.SH.Geo</t>
  </si>
  <si>
    <t>EMI_per_sqm.kgCO2.HR.Res.HHnew.Thermal.SH.Geo.SH.Elec</t>
  </si>
  <si>
    <t>EMI_per_sqm.kgCO2.HR.Res.HHnew.Thermal.SH.Geo.SC</t>
  </si>
  <si>
    <t>EMI_per_sqm.kgCO2.HR.Res.HHnew.Thermal.SH.Geo.SC.AC.Elec</t>
  </si>
  <si>
    <t>EMI_per_sqm.kgCO2.HR.Res.HHnew.Thermal.SH.Geo.WH</t>
  </si>
  <si>
    <t>EMI_per_sqm.kgCO2.HR.Res.HHnew.Thermal.SH.Geo.WH.Geo.NoSolar.Geo</t>
  </si>
  <si>
    <t>EMI_per_sqm.kgCO2.HR.Res.HHnew.Thermal.SH.Geo.WH.Geo.Solar</t>
  </si>
  <si>
    <t>EMI_per_sqm.kgCO2.HR.Res.HHnew.Thermal.SH.Geo.WH.Geo.Solar.Geo</t>
  </si>
  <si>
    <t>EMI_per_sqm.kgCO2.HR.Res.HHnew.Thermal.SH.Geo.WH.Geo.Solar.Solar</t>
  </si>
  <si>
    <t>EMI_per_sqm.kgCO2.HR.Res.HHnew.Thermal.SH.Geo.WH.Elc.NoSolar.Elec</t>
  </si>
  <si>
    <t>EMI_per_sqm.kgCO2.HR.Res.HHnew.Thermal.SH.Geo.WH.Elc.Solar</t>
  </si>
  <si>
    <t>EMI_per_sqm.kgCO2.HR.Res.HHnew.Thermal.SH.Geo.WH.Elc.Solar.Elec</t>
  </si>
  <si>
    <t>EMI_per_sqm.kgCO2.HR.Res.HHnew.Thermal.SH.Geo.WH.Elc.Solar.Solar</t>
  </si>
  <si>
    <t>EMI_per_sqm.kgCO2.HR.Res.HHnew.Thermal.SH.Geo.CO</t>
  </si>
  <si>
    <t>EMI_per_sqm.kgCO2.HR.Res.HHnew.Thermal.SH.Geo.CO.LPG.LPG</t>
  </si>
  <si>
    <t>EMI_per_sqm.kgCO2.HR.Res.HHnew.Thermal.SH.Geo.CO.Elc.Elec</t>
  </si>
  <si>
    <t>EMI_per_sqm.kgCO2.HR.Res.HHnew.Thermal.SH.DistrHeat</t>
  </si>
  <si>
    <t>EMI_per_sqm.kgCO2.HR.Res.HHnew.Thermal.SH.DistrHeat.SH</t>
  </si>
  <si>
    <t>EMI_per_sqm.kgCO2.HR.Res.HHnew.Thermal.SH.DistrHeat.SH.Steam_Distr</t>
  </si>
  <si>
    <t>EMI_per_sqm.kgCO2.HR.Res.HHnew.Thermal.SH.DistrHeat.SH.Elec</t>
  </si>
  <si>
    <t>EMI_per_sqm.kgCO2.HR.Res.HHnew.Thermal.SH.DistrHeat.SC</t>
  </si>
  <si>
    <t>EMI_per_sqm.kgCO2.HR.Res.HHnew.Thermal.SH.DistrHeat.SC.AC.Elec</t>
  </si>
  <si>
    <t>EMI_per_sqm.kgCO2.HR.Res.HHnew.Thermal.SH.DistrHeat.WH</t>
  </si>
  <si>
    <t>EMI_per_sqm.kgCO2.HR.Res.HHnew.Thermal.SH.DistrHeat.WH.DistrHeat.NoSolar.Steam_Distr</t>
  </si>
  <si>
    <t>EMI_per_sqm.kgCO2.HR.Res.HHnew.Thermal.SH.DistrHeat.WH.DistrHeat.Solar</t>
  </si>
  <si>
    <t>EMI_per_sqm.kgCO2.HR.Res.HHnew.Thermal.SH.DistrHeat.WH.DistrHeat.Solar.Steam_Distr</t>
  </si>
  <si>
    <t>EMI_per_sqm.kgCO2.HR.Res.HHnew.Thermal.SH.DistrHeat.WH.DistrHeat.Solar.Solar</t>
  </si>
  <si>
    <t>EMI_per_sqm.kgCO2.HR.Res.HHnew.Thermal.SH.DistrHeat.WH.Elc.NoSolar.Elec</t>
  </si>
  <si>
    <t>EMI_per_sqm.kgCO2.HR.Res.HHnew.Thermal.SH.DistrHeat.WH.Elc.Solar</t>
  </si>
  <si>
    <t>EMI_per_sqm.kgCO2.HR.Res.HHnew.Thermal.SH.DistrHeat.WH.Elc.Solar.Elec</t>
  </si>
  <si>
    <t>EMI_per_sqm.kgCO2.HR.Res.HHnew.Thermal.SH.DistrHeat.WH.Elc.Solar.Solar</t>
  </si>
  <si>
    <t>EMI_per_sqm.kgCO2.HR.Res.HHnew.Thermal.SH.DistrHeat.CO</t>
  </si>
  <si>
    <t>EMI_per_sqm.kgCO2.HR.Res.HHnew.Thermal.SH.DistrHeat.CO.LPG.LPG</t>
  </si>
  <si>
    <t>EMI_per_sqm.kgCO2.HR.Res.HHnew.Thermal.SH.DistrHeat.CO.Elc.Elec</t>
  </si>
  <si>
    <t>EMI_per_sqm.kgCO2.HR.Res.HHnew.Thermal.SH.AdvElc</t>
  </si>
  <si>
    <t>EMI_per_sqm.kgCO2.HR.Res.HHnew.Thermal.SH.AdvElc.SH</t>
  </si>
  <si>
    <t>EMI_per_sqm.kgCO2.HR.Res.HHnew.Thermal.SH.AdvElc.SH.Elec</t>
  </si>
  <si>
    <t>EMI_per_sqm.kgCO2.HR.Res.HHnew.Thermal.SH.AdvElc.SC</t>
  </si>
  <si>
    <t>EMI_per_sqm.kgCO2.HR.Res.HHnew.Thermal.SH.AdvElc.SC.AC.Elec</t>
  </si>
  <si>
    <t>EMI_per_sqm.kgCO2.HR.Res.HHnew.Thermal.SH.AdvElc.WH</t>
  </si>
  <si>
    <t>EMI_per_sqm.kgCO2.HR.Res.HHnew.Thermal.SH.AdvElc.WH.LPG.NoSolar.LPG</t>
  </si>
  <si>
    <t>EMI_per_sqm.kgCO2.HR.Res.HHnew.Thermal.SH.AdvElc.WH.LPG.Solar</t>
  </si>
  <si>
    <t>EMI_per_sqm.kgCO2.HR.Res.HHnew.Thermal.SH.AdvElc.WH.LPG.Solar.LPG</t>
  </si>
  <si>
    <t>EMI_per_sqm.kgCO2.HR.Res.HHnew.Thermal.SH.AdvElc.WH.LPG.Solar.Solar</t>
  </si>
  <si>
    <t>EMI_per_sqm.kgCO2.HR.Res.HHnew.Thermal.SH.AdvElc.WH.Elc.NoSolar.Elec</t>
  </si>
  <si>
    <t>EMI_per_sqm.kgCO2.HR.Res.HHnew.Thermal.SH.AdvElc.WH.Elc.Solar</t>
  </si>
  <si>
    <t>EMI_per_sqm.kgCO2.HR.Res.HHnew.Thermal.SH.AdvElc.WH.Elc.Solar.Elec</t>
  </si>
  <si>
    <t>EMI_per_sqm.kgCO2.HR.Res.HHnew.Thermal.SH.AdvElc.WH.Elc.Solar.Solar</t>
  </si>
  <si>
    <t>EMI_per_sqm.kgCO2.HR.Res.HHnew.Thermal.SH.AdvElc.CO</t>
  </si>
  <si>
    <t>EMI_per_sqm.kgCO2.HR.Res.HHnew.Thermal.SH.AdvElc.CO.LPG.LPG</t>
  </si>
  <si>
    <t>EMI_per_sqm.kgCO2.HR.Res.HHnew.Thermal.SH.AdvElc.CO.Elc.Elec</t>
  </si>
  <si>
    <t>EMI_per_sqm.kgCO2.HR.Res.HHnew.Thermal.SH.ConvElc</t>
  </si>
  <si>
    <t>EMI_per_sqm.kgCO2.HR.Res.HHnew.Thermal.SH.ConvElc.SH</t>
  </si>
  <si>
    <t>EMI_per_sqm.kgCO2.HR.Res.HHnew.Thermal.SH.ConvElc.SH.Elec</t>
  </si>
  <si>
    <t>EMI_per_sqm.kgCO2.HR.Res.HHnew.Thermal.SH.ConvElc.SC</t>
  </si>
  <si>
    <t>EMI_per_sqm.kgCO2.HR.Res.HHnew.Thermal.SH.ConvElc.SC.AC.Elec</t>
  </si>
  <si>
    <t>EMI_per_sqm.kgCO2.HR.Res.HHnew.Thermal.SH.ConvElc.WH</t>
  </si>
  <si>
    <t>EMI_per_sqm.kgCO2.HR.Res.HHnew.Thermal.SH.ConvElc.WH.LPG.NoSolar.LPG</t>
  </si>
  <si>
    <t>EMI_per_sqm.kgCO2.HR.Res.HHnew.Thermal.SH.ConvElc.WH.LPG.Solar</t>
  </si>
  <si>
    <t>EMI_per_sqm.kgCO2.HR.Res.HHnew.Thermal.SH.ConvElc.WH.LPG.Solar.LPG</t>
  </si>
  <si>
    <t>EMI_per_sqm.kgCO2.HR.Res.HHnew.Thermal.SH.ConvElc.WH.LPG.Solar.Solar</t>
  </si>
  <si>
    <t>EMI_per_sqm.kgCO2.HR.Res.HHnew.Thermal.SH.ConvElc.WH.Elc.NoSolar.Elec</t>
  </si>
  <si>
    <t>EMI_per_sqm.kgCO2.HR.Res.HHnew.Thermal.SH.ConvElc.WH.Elc.Solar</t>
  </si>
  <si>
    <t>EMI_per_sqm.kgCO2.HR.Res.HHnew.Thermal.SH.ConvElc.WH.Elc.Solar.Elec</t>
  </si>
  <si>
    <t>EMI_per_sqm.kgCO2.HR.Res.HHnew.Thermal.SH.ConvElc.WH.Elc.Solar.Solar</t>
  </si>
  <si>
    <t>EMI_per_sqm.kgCO2.HR.Res.HHnew.Thermal.SH.ConvElc.CO</t>
  </si>
  <si>
    <t>EMI_per_sqm.kgCO2.HR.Res.HHnew.Thermal.SH.ConvElc.CO.LPG.LPG</t>
  </si>
  <si>
    <t>EMI_per_sqm.kgCO2.HR.Res.HHnew.Thermal.SH.ConvElc.CO.Elc.Elec</t>
  </si>
  <si>
    <t>HR - Household type: Solids</t>
  </si>
  <si>
    <t>HR - Household type: LPG</t>
  </si>
  <si>
    <t>HR - Household type: Diesel oil</t>
  </si>
  <si>
    <t>HR - Household type: Gas</t>
  </si>
  <si>
    <t>HR - Household type: Biomass</t>
  </si>
  <si>
    <t>HR - Household type: Geothermal</t>
  </si>
  <si>
    <t>HR - Household type: Distributed heat</t>
  </si>
  <si>
    <t>HR - Household type: Advanced electric heating</t>
  </si>
  <si>
    <t>HR - Household type: Conventional electric heating</t>
  </si>
  <si>
    <t>HR - Residential / specific electric uses</t>
  </si>
  <si>
    <t>HR - Refrigerators and freezers</t>
  </si>
  <si>
    <t>HR - Washing machines</t>
  </si>
  <si>
    <t>HR - Clothes dryers</t>
  </si>
  <si>
    <t>HR - Dishwashers</t>
  </si>
  <si>
    <t>HR - TV and multimedia</t>
  </si>
  <si>
    <t>HR - ICT equipment</t>
  </si>
  <si>
    <t>HR - Lighting</t>
  </si>
  <si>
    <t>HR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</si>
</sst>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8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  <xf numFmtId="0" fontId="41" fillId="0" borderId="0" xfId="6" applyFont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  <c r="B2" s="237"/>
      <c r="C2" s="237"/>
      <c r="D2" s="237"/>
      <c r="E2" s="237"/>
      <c r="F2" s="237"/>
      <c r="G2" s="237"/>
      <c r="H2" s="237"/>
      <c r="I2" s="237"/>
      <c r="J2" s="237"/>
      <c r="K2" s="237"/>
    </row>
    <row r="3" spans="1:23" ht="15" customHeight="1" x14ac:dyDescent="0.25">
      <c r="B3" s="237"/>
      <c r="C3" s="237"/>
      <c r="D3" s="237"/>
      <c r="E3" s="237"/>
      <c r="F3" s="237"/>
      <c r="G3" s="237"/>
      <c r="H3" s="237"/>
      <c r="I3" s="237"/>
      <c r="J3" s="237"/>
      <c r="K3" s="237"/>
    </row>
    <row r="6" spans="1:23" ht="31.5" x14ac:dyDescent="0.25">
      <c r="A6" s="222"/>
      <c r="B6" s="223" t="s">
        <v>213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217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45967.475590277776</v>
      </c>
      <c r="M30" s="236"/>
      <c r="N30" s="236"/>
      <c r="O30" s="236"/>
      <c r="V30" s="220"/>
    </row>
    <row r="31" spans="12:32" ht="15" customHeight="1" x14ac:dyDescent="0.25">
      <c r="L31" s="226" t="s">
        <v>214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216</v>
      </c>
      <c r="B1" s="160" t="s">
        <v>217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192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193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194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192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193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194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207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H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218</v>
      </c>
      <c r="B3" s="182">
        <v>27372.221092683489</v>
      </c>
      <c r="C3" s="182">
        <v>28825.537759302275</v>
      </c>
      <c r="D3" s="182">
        <v>31568.332477788743</v>
      </c>
      <c r="E3" s="182">
        <v>33010.602830820993</v>
      </c>
      <c r="F3" s="182">
        <v>34528.485389362024</v>
      </c>
      <c r="G3" s="182">
        <v>36110.881126045904</v>
      </c>
      <c r="H3" s="182">
        <v>36581.549358123062</v>
      </c>
      <c r="I3" s="182">
        <v>38421.754783969867</v>
      </c>
      <c r="J3" s="182">
        <v>39611.68169918708</v>
      </c>
      <c r="K3" s="182">
        <v>36082.075192050761</v>
      </c>
      <c r="L3" s="182">
        <v>35528.00008174609</v>
      </c>
      <c r="M3" s="182">
        <v>35880.716130283443</v>
      </c>
      <c r="N3" s="182">
        <v>35020.422122415497</v>
      </c>
      <c r="O3" s="182">
        <v>34466.103743262625</v>
      </c>
      <c r="P3" s="182">
        <v>33611.911320792431</v>
      </c>
      <c r="Q3" s="182">
        <v>33738.265799999994</v>
      </c>
      <c r="R3" s="182">
        <v>34806.139669834913</v>
      </c>
      <c r="S3" s="182">
        <v>35911.395691654543</v>
      </c>
      <c r="T3" s="182">
        <v>37122.286633220028</v>
      </c>
      <c r="U3" s="182">
        <v>38636.902521712633</v>
      </c>
      <c r="V3" s="182">
        <v>36639.498806682575</v>
      </c>
      <c r="W3" s="182">
        <v>40577.639126892718</v>
      </c>
      <c r="X3" s="182">
        <v>43373.37531678292</v>
      </c>
      <c r="Y3" s="182">
        <v>44694.1</v>
      </c>
      <c r="DA3" s="210" t="s">
        <v>222</v>
      </c>
    </row>
    <row r="4" spans="1:105" ht="12" customHeight="1" x14ac:dyDescent="0.25">
      <c r="A4" s="183" t="s">
        <v>90</v>
      </c>
      <c r="B4" s="36">
        <v>4497735</v>
      </c>
      <c r="C4" s="36">
        <v>4295406</v>
      </c>
      <c r="D4" s="36">
        <v>4305494</v>
      </c>
      <c r="E4" s="36">
        <v>4305384</v>
      </c>
      <c r="F4" s="36">
        <v>4305725</v>
      </c>
      <c r="G4" s="36">
        <v>4310861</v>
      </c>
      <c r="H4" s="36">
        <v>4312487</v>
      </c>
      <c r="I4" s="36">
        <v>4313530</v>
      </c>
      <c r="J4" s="36">
        <v>4311967</v>
      </c>
      <c r="K4" s="36">
        <v>4309796</v>
      </c>
      <c r="L4" s="36">
        <v>4302847</v>
      </c>
      <c r="M4" s="36">
        <v>4289857</v>
      </c>
      <c r="N4" s="36">
        <v>4275984</v>
      </c>
      <c r="O4" s="36">
        <v>4247803</v>
      </c>
      <c r="P4" s="36">
        <v>4217632</v>
      </c>
      <c r="Q4" s="36">
        <v>4180915</v>
      </c>
      <c r="R4" s="36">
        <v>4131115</v>
      </c>
      <c r="S4" s="36">
        <v>4078769</v>
      </c>
      <c r="T4" s="36">
        <v>4014341</v>
      </c>
      <c r="U4" s="36">
        <v>3968676</v>
      </c>
      <c r="V4" s="36">
        <v>3933511</v>
      </c>
      <c r="W4" s="36">
        <v>3893026</v>
      </c>
      <c r="X4" s="36">
        <v>3862305</v>
      </c>
      <c r="Y4" s="36">
        <v>3850894</v>
      </c>
      <c r="DA4" s="60" t="s">
        <v>223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1615721</v>
      </c>
      <c r="C6" s="35">
        <v>1589317</v>
      </c>
      <c r="D6" s="35">
        <v>1581887</v>
      </c>
      <c r="E6" s="35">
        <v>1575673</v>
      </c>
      <c r="F6" s="35">
        <v>1569711</v>
      </c>
      <c r="G6" s="35">
        <v>1565574</v>
      </c>
      <c r="H6" s="35">
        <v>1562392</v>
      </c>
      <c r="I6" s="35">
        <v>1560584</v>
      </c>
      <c r="J6" s="35">
        <v>1560964</v>
      </c>
      <c r="K6" s="35">
        <v>1561129</v>
      </c>
      <c r="L6" s="35">
        <v>1559568</v>
      </c>
      <c r="M6" s="35">
        <v>1554859</v>
      </c>
      <c r="N6" s="35">
        <v>1551518</v>
      </c>
      <c r="O6" s="35">
        <v>1541852</v>
      </c>
      <c r="P6" s="35">
        <v>1530345</v>
      </c>
      <c r="Q6" s="35">
        <v>1517574</v>
      </c>
      <c r="R6" s="35">
        <v>1498953</v>
      </c>
      <c r="S6" s="35">
        <v>1488059</v>
      </c>
      <c r="T6" s="35">
        <v>1468303</v>
      </c>
      <c r="U6" s="35">
        <v>1464997</v>
      </c>
      <c r="V6" s="35">
        <v>1446676</v>
      </c>
      <c r="W6" s="35">
        <v>1442930</v>
      </c>
      <c r="X6" s="35">
        <v>1447641</v>
      </c>
      <c r="Y6" s="35">
        <v>1453716</v>
      </c>
      <c r="DA6" s="59" t="s">
        <v>224</v>
      </c>
    </row>
    <row r="7" spans="1:105" ht="12" customHeight="1" x14ac:dyDescent="0.25">
      <c r="A7" s="185" t="s">
        <v>186</v>
      </c>
      <c r="B7" s="114">
        <v>127029.33968901439</v>
      </c>
      <c r="C7" s="114">
        <v>125118.36117731435</v>
      </c>
      <c r="D7" s="114">
        <v>124698.17556291043</v>
      </c>
      <c r="E7" s="114">
        <v>124424.76184806559</v>
      </c>
      <c r="F7" s="114">
        <v>124223.93756340914</v>
      </c>
      <c r="G7" s="114">
        <v>124233.46929152444</v>
      </c>
      <c r="H7" s="114">
        <v>124384.09524464143</v>
      </c>
      <c r="I7" s="114">
        <v>124682.48020118503</v>
      </c>
      <c r="J7" s="114">
        <v>125199.40453411553</v>
      </c>
      <c r="K7" s="114">
        <v>125706.88920921381</v>
      </c>
      <c r="L7" s="114">
        <v>126109.97812735324</v>
      </c>
      <c r="M7" s="114">
        <v>126298.28581153617</v>
      </c>
      <c r="N7" s="114">
        <v>126603.8688</v>
      </c>
      <c r="O7" s="114">
        <v>126428.03040669567</v>
      </c>
      <c r="P7" s="114">
        <v>126120.74455064282</v>
      </c>
      <c r="Q7" s="114">
        <v>125731.33163033688</v>
      </c>
      <c r="R7" s="114">
        <v>124907.26548094732</v>
      </c>
      <c r="S7" s="114">
        <v>124712.37118861458</v>
      </c>
      <c r="T7" s="114">
        <v>123847.68489486535</v>
      </c>
      <c r="U7" s="114">
        <v>124299.98401222787</v>
      </c>
      <c r="V7" s="114">
        <v>123588.07823260699</v>
      </c>
      <c r="W7" s="114">
        <v>124065.47562203612</v>
      </c>
      <c r="X7" s="114">
        <v>125360.32309020712</v>
      </c>
      <c r="Y7" s="114">
        <v>126830.49477160828</v>
      </c>
      <c r="DA7" s="132" t="s">
        <v>225</v>
      </c>
    </row>
    <row r="8" spans="1:105" ht="12" customHeight="1" x14ac:dyDescent="0.25">
      <c r="A8" s="186" t="s">
        <v>37</v>
      </c>
      <c r="B8" s="138">
        <v>0</v>
      </c>
      <c r="C8" s="138">
        <v>37575</v>
      </c>
      <c r="D8" s="138">
        <v>36961</v>
      </c>
      <c r="E8" s="138">
        <v>36788</v>
      </c>
      <c r="F8" s="138">
        <v>36644</v>
      </c>
      <c r="G8" s="138">
        <v>36505</v>
      </c>
      <c r="H8" s="138">
        <v>36409</v>
      </c>
      <c r="I8" s="138">
        <v>36335</v>
      </c>
      <c r="J8" s="138">
        <v>36673</v>
      </c>
      <c r="K8" s="138">
        <v>36466</v>
      </c>
      <c r="L8" s="138">
        <v>36305</v>
      </c>
      <c r="M8" s="138">
        <v>36269</v>
      </c>
      <c r="N8" s="138">
        <v>36160</v>
      </c>
      <c r="O8" s="138">
        <v>36082</v>
      </c>
      <c r="P8" s="138">
        <v>35857</v>
      </c>
      <c r="Q8" s="138">
        <v>35589</v>
      </c>
      <c r="R8" s="138">
        <v>35292</v>
      </c>
      <c r="S8" s="138">
        <v>34859</v>
      </c>
      <c r="T8" s="138">
        <v>34606</v>
      </c>
      <c r="U8" s="138">
        <v>34147</v>
      </c>
      <c r="V8" s="138">
        <v>34070</v>
      </c>
      <c r="W8" s="138">
        <v>33644</v>
      </c>
      <c r="X8" s="138">
        <v>38268</v>
      </c>
      <c r="Y8" s="138">
        <v>39741</v>
      </c>
      <c r="DA8" s="63" t="s">
        <v>226</v>
      </c>
    </row>
    <row r="9" spans="1:105" ht="12" customHeight="1" x14ac:dyDescent="0.25">
      <c r="A9" s="183" t="s">
        <v>187</v>
      </c>
      <c r="B9" s="39">
        <v>0</v>
      </c>
      <c r="C9" s="39">
        <v>3119.1041102151516</v>
      </c>
      <c r="D9" s="39">
        <v>3069.8720243437579</v>
      </c>
      <c r="E9" s="39">
        <v>3107.4395793235212</v>
      </c>
      <c r="F9" s="39">
        <v>3148.8951574936132</v>
      </c>
      <c r="G9" s="39">
        <v>3204.8398435887693</v>
      </c>
      <c r="H9" s="39">
        <v>3263.3035674005123</v>
      </c>
      <c r="I9" s="39">
        <v>3297.2195967804105</v>
      </c>
      <c r="J9" s="39">
        <v>3370.3104220717551</v>
      </c>
      <c r="K9" s="39">
        <v>3361.499730946975</v>
      </c>
      <c r="L9" s="39">
        <v>3380.1455861311279</v>
      </c>
      <c r="M9" s="39">
        <v>3410.0324013689005</v>
      </c>
      <c r="N9" s="39">
        <v>3411.1847272886166</v>
      </c>
      <c r="O9" s="39">
        <v>3420.9077231929173</v>
      </c>
      <c r="P9" s="39">
        <v>3416.5115353473016</v>
      </c>
      <c r="Q9" s="39">
        <v>3412.6908261705466</v>
      </c>
      <c r="R9" s="39">
        <v>3414.6191128889095</v>
      </c>
      <c r="S9" s="39">
        <v>3402.2449283566339</v>
      </c>
      <c r="T9" s="39">
        <v>3409.299724984332</v>
      </c>
      <c r="U9" s="39">
        <v>3396.8853790826088</v>
      </c>
      <c r="V9" s="39">
        <v>3407.1185665670787</v>
      </c>
      <c r="W9" s="39">
        <v>3417.0305383281293</v>
      </c>
      <c r="X9" s="39">
        <v>3933.1269433676725</v>
      </c>
      <c r="Y9" s="39">
        <v>4117.0208279867011</v>
      </c>
      <c r="DA9" s="60" t="s">
        <v>227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2119.27</v>
      </c>
      <c r="C11" s="41">
        <v>2358.02</v>
      </c>
      <c r="D11" s="41">
        <v>2179.12</v>
      </c>
      <c r="E11" s="41">
        <v>2569.42</v>
      </c>
      <c r="F11" s="41">
        <v>2464.5700000000002</v>
      </c>
      <c r="G11" s="41">
        <v>2684.01</v>
      </c>
      <c r="H11" s="41">
        <v>2408.4899999999998</v>
      </c>
      <c r="I11" s="41">
        <v>2208.64</v>
      </c>
      <c r="J11" s="41">
        <v>2214.64</v>
      </c>
      <c r="K11" s="41">
        <v>2273.67</v>
      </c>
      <c r="L11" s="41">
        <v>2521.2199999999998</v>
      </c>
      <c r="M11" s="41">
        <v>2359.44</v>
      </c>
      <c r="N11" s="41">
        <v>2355.0700000000002</v>
      </c>
      <c r="O11" s="41">
        <v>2290</v>
      </c>
      <c r="P11" s="41">
        <v>1885.28</v>
      </c>
      <c r="Q11" s="41">
        <v>2246.21</v>
      </c>
      <c r="R11" s="41">
        <v>2264.65</v>
      </c>
      <c r="S11" s="41">
        <v>2323.2199999999998</v>
      </c>
      <c r="T11" s="41">
        <v>2139.52</v>
      </c>
      <c r="U11" s="41">
        <v>2076.4699999999998</v>
      </c>
      <c r="V11" s="41">
        <v>2137.3200000000002</v>
      </c>
      <c r="W11" s="41">
        <v>2366.1799999999998</v>
      </c>
      <c r="X11" s="41">
        <v>2114.25</v>
      </c>
      <c r="Y11" s="41">
        <v>1957.53</v>
      </c>
      <c r="DA11" s="59" t="s">
        <v>228</v>
      </c>
    </row>
    <row r="12" spans="1:105" ht="12" customHeight="1" x14ac:dyDescent="0.25">
      <c r="A12" s="186" t="s">
        <v>185</v>
      </c>
      <c r="B12" s="187">
        <f>AVERAGE($B11:$V11)</f>
        <v>2289.4404761904761</v>
      </c>
      <c r="C12" s="187">
        <f t="shared" ref="C12:W12" si="0">AVERAGE($B11:$V11)</f>
        <v>2289.4404761904761</v>
      </c>
      <c r="D12" s="187">
        <f t="shared" si="0"/>
        <v>2289.4404761904761</v>
      </c>
      <c r="E12" s="187">
        <f t="shared" si="0"/>
        <v>2289.4404761904761</v>
      </c>
      <c r="F12" s="187">
        <f t="shared" si="0"/>
        <v>2289.4404761904761</v>
      </c>
      <c r="G12" s="187">
        <f t="shared" si="0"/>
        <v>2289.4404761904761</v>
      </c>
      <c r="H12" s="187">
        <f t="shared" si="0"/>
        <v>2289.4404761904761</v>
      </c>
      <c r="I12" s="187">
        <f t="shared" si="0"/>
        <v>2289.4404761904761</v>
      </c>
      <c r="J12" s="187">
        <f t="shared" si="0"/>
        <v>2289.4404761904761</v>
      </c>
      <c r="K12" s="187">
        <f t="shared" si="0"/>
        <v>2289.4404761904761</v>
      </c>
      <c r="L12" s="187">
        <f t="shared" si="0"/>
        <v>2289.4404761904761</v>
      </c>
      <c r="M12" s="187">
        <f t="shared" si="0"/>
        <v>2289.4404761904761</v>
      </c>
      <c r="N12" s="187">
        <f t="shared" si="0"/>
        <v>2289.4404761904761</v>
      </c>
      <c r="O12" s="187">
        <f t="shared" si="0"/>
        <v>2289.4404761904761</v>
      </c>
      <c r="P12" s="187">
        <f t="shared" si="0"/>
        <v>2289.4404761904761</v>
      </c>
      <c r="Q12" s="187">
        <f t="shared" si="0"/>
        <v>2289.4404761904761</v>
      </c>
      <c r="R12" s="187">
        <f t="shared" si="0"/>
        <v>2289.4404761904761</v>
      </c>
      <c r="S12" s="187">
        <f t="shared" si="0"/>
        <v>2289.4404761904761</v>
      </c>
      <c r="T12" s="187">
        <f t="shared" si="0"/>
        <v>2289.4404761904761</v>
      </c>
      <c r="U12" s="187">
        <f t="shared" si="0"/>
        <v>2289.4404761904761</v>
      </c>
      <c r="V12" s="187">
        <f t="shared" si="0"/>
        <v>2289.4404761904761</v>
      </c>
      <c r="W12" s="187">
        <f t="shared" si="0"/>
        <v>2289.4404761904761</v>
      </c>
      <c r="X12" s="187">
        <f t="shared" ref="X12:Y12" si="1">AVERAGE($B11:$V11)</f>
        <v>2289.4404761904761</v>
      </c>
      <c r="Y12" s="187">
        <f t="shared" si="1"/>
        <v>2289.4404761904761</v>
      </c>
      <c r="DA12" s="63" t="s">
        <v>229</v>
      </c>
    </row>
    <row r="13" spans="1:105" ht="12" customHeight="1" x14ac:dyDescent="0.25">
      <c r="A13" s="188" t="s">
        <v>88</v>
      </c>
      <c r="B13" s="189">
        <f t="shared" ref="B13:Q13" si="2">B11/B12</f>
        <v>0.92567158746418599</v>
      </c>
      <c r="C13" s="189">
        <f t="shared" si="2"/>
        <v>1.0299547092500247</v>
      </c>
      <c r="D13" s="189">
        <f t="shared" si="2"/>
        <v>0.95181334595165168</v>
      </c>
      <c r="E13" s="189">
        <f t="shared" si="2"/>
        <v>1.1222916807496113</v>
      </c>
      <c r="F13" s="189">
        <f t="shared" si="2"/>
        <v>1.076494464752773</v>
      </c>
      <c r="G13" s="189">
        <f t="shared" si="2"/>
        <v>1.1723432113273675</v>
      </c>
      <c r="H13" s="189">
        <f t="shared" si="2"/>
        <v>1.0519993968166479</v>
      </c>
      <c r="I13" s="189">
        <f t="shared" si="2"/>
        <v>0.96470732607780019</v>
      </c>
      <c r="J13" s="189">
        <f t="shared" si="2"/>
        <v>0.96732805374571662</v>
      </c>
      <c r="K13" s="189">
        <f t="shared" si="2"/>
        <v>0.99311164611856717</v>
      </c>
      <c r="L13" s="189">
        <f t="shared" si="2"/>
        <v>1.1012385018173498</v>
      </c>
      <c r="M13" s="189">
        <f t="shared" si="2"/>
        <v>1.0305749481314317</v>
      </c>
      <c r="N13" s="189">
        <f t="shared" si="2"/>
        <v>1.0286661848132992</v>
      </c>
      <c r="O13" s="189">
        <f t="shared" si="2"/>
        <v>1.0002443932547462</v>
      </c>
      <c r="P13" s="189">
        <f t="shared" si="2"/>
        <v>0.82346757629489431</v>
      </c>
      <c r="Q13" s="189">
        <f t="shared" si="2"/>
        <v>0.98111744915840327</v>
      </c>
      <c r="R13" s="189">
        <f t="shared" ref="R13:V13" si="3">R11/R12</f>
        <v>0.98917181885779959</v>
      </c>
      <c r="S13" s="189">
        <f t="shared" si="3"/>
        <v>1.0147544887761097</v>
      </c>
      <c r="T13" s="189">
        <f t="shared" si="3"/>
        <v>0.93451654334340373</v>
      </c>
      <c r="U13" s="189">
        <f t="shared" si="3"/>
        <v>0.90697706343304918</v>
      </c>
      <c r="V13" s="189">
        <f t="shared" si="3"/>
        <v>0.93355560986516783</v>
      </c>
      <c r="W13" s="189">
        <f t="shared" ref="W13:Y13" si="4">W11/W12</f>
        <v>1.033518898878391</v>
      </c>
      <c r="X13" s="189">
        <f t="shared" si="4"/>
        <v>0.92347891198202936</v>
      </c>
      <c r="Y13" s="189">
        <f t="shared" si="4"/>
        <v>0.85502550529605381</v>
      </c>
      <c r="DA13" s="60" t="s">
        <v>230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X15" s="191"/>
      <c r="Y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5">B4/B6</f>
        <v>2.7837324637112473</v>
      </c>
      <c r="C17" s="14">
        <f t="shared" si="5"/>
        <v>2.7026741675826784</v>
      </c>
      <c r="D17" s="14">
        <f t="shared" si="5"/>
        <v>2.7217456114121932</v>
      </c>
      <c r="E17" s="14">
        <f t="shared" si="5"/>
        <v>2.7324095799064909</v>
      </c>
      <c r="F17" s="14">
        <f t="shared" si="5"/>
        <v>2.7430049225621786</v>
      </c>
      <c r="G17" s="14">
        <f t="shared" si="5"/>
        <v>2.7535338476494884</v>
      </c>
      <c r="H17" s="14">
        <f t="shared" si="5"/>
        <v>2.7601824638118986</v>
      </c>
      <c r="I17" s="14">
        <f t="shared" si="5"/>
        <v>2.7640485869392486</v>
      </c>
      <c r="J17" s="14">
        <f t="shared" si="5"/>
        <v>2.7623744045346337</v>
      </c>
      <c r="K17" s="14">
        <f t="shared" si="5"/>
        <v>2.7606917813966687</v>
      </c>
      <c r="L17" s="14">
        <f t="shared" si="5"/>
        <v>2.7589992869820361</v>
      </c>
      <c r="M17" s="14">
        <f t="shared" si="5"/>
        <v>2.7590006553648916</v>
      </c>
      <c r="N17" s="14">
        <f t="shared" si="5"/>
        <v>2.7560002526557863</v>
      </c>
      <c r="O17" s="14">
        <f t="shared" si="5"/>
        <v>2.7550004799423031</v>
      </c>
      <c r="P17" s="14">
        <f t="shared" si="5"/>
        <v>2.7560007710679617</v>
      </c>
      <c r="Q17" s="14">
        <f t="shared" si="5"/>
        <v>2.7549990972433633</v>
      </c>
      <c r="R17" s="14">
        <f t="shared" ref="R17:V17" si="6">R4/R6</f>
        <v>2.7560003549143968</v>
      </c>
      <c r="S17" s="14">
        <f t="shared" si="6"/>
        <v>2.7409995168202337</v>
      </c>
      <c r="T17" s="14">
        <f t="shared" si="6"/>
        <v>2.7340004072728856</v>
      </c>
      <c r="U17" s="14">
        <f t="shared" si="6"/>
        <v>2.7089994040943428</v>
      </c>
      <c r="V17" s="14">
        <f t="shared" si="6"/>
        <v>2.7189992783456698</v>
      </c>
      <c r="W17" s="14">
        <f t="shared" ref="W17:Y17" si="7">W4/W6</f>
        <v>2.6980005960095084</v>
      </c>
      <c r="X17" s="14">
        <f t="shared" si="7"/>
        <v>2.6679991793545499</v>
      </c>
      <c r="Y17" s="14">
        <f t="shared" si="7"/>
        <v>2.6490002173739575</v>
      </c>
      <c r="DA17" s="10"/>
    </row>
    <row r="18" spans="1:105" ht="12" customHeight="1" x14ac:dyDescent="0.25">
      <c r="A18" s="179" t="s">
        <v>85</v>
      </c>
      <c r="B18" s="94">
        <f t="shared" ref="B18:Q18" si="8">B7*1000/B4</f>
        <v>28.24295777519449</v>
      </c>
      <c r="C18" s="94">
        <f t="shared" si="8"/>
        <v>29.128413280913225</v>
      </c>
      <c r="D18" s="94">
        <f t="shared" si="8"/>
        <v>28.962570976271348</v>
      </c>
      <c r="E18" s="94">
        <f t="shared" si="8"/>
        <v>28.899805882138644</v>
      </c>
      <c r="F18" s="94">
        <f t="shared" si="8"/>
        <v>28.850875883482836</v>
      </c>
      <c r="G18" s="94">
        <f t="shared" si="8"/>
        <v>28.818713777021443</v>
      </c>
      <c r="H18" s="94">
        <f t="shared" si="8"/>
        <v>28.84277569871896</v>
      </c>
      <c r="I18" s="94">
        <f t="shared" si="8"/>
        <v>28.904975785768276</v>
      </c>
      <c r="J18" s="94">
        <f t="shared" si="8"/>
        <v>29.035334577958395</v>
      </c>
      <c r="K18" s="94">
        <f t="shared" si="8"/>
        <v>29.167712162991894</v>
      </c>
      <c r="L18" s="94">
        <f t="shared" si="8"/>
        <v>29.308496938736894</v>
      </c>
      <c r="M18" s="94">
        <f t="shared" si="8"/>
        <v>29.441141234203421</v>
      </c>
      <c r="N18" s="94">
        <f t="shared" si="8"/>
        <v>29.608125007015929</v>
      </c>
      <c r="O18" s="94">
        <f t="shared" si="8"/>
        <v>29.763157662136326</v>
      </c>
      <c r="P18" s="94">
        <f t="shared" si="8"/>
        <v>29.903212169919712</v>
      </c>
      <c r="Q18" s="94">
        <f t="shared" si="8"/>
        <v>30.072683044342419</v>
      </c>
      <c r="R18" s="94">
        <f t="shared" ref="R18:V18" si="9">R7*1000/R4</f>
        <v>30.235727032761691</v>
      </c>
      <c r="S18" s="94">
        <f t="shared" si="9"/>
        <v>30.575982897931844</v>
      </c>
      <c r="T18" s="94">
        <f t="shared" si="9"/>
        <v>30.851311558949615</v>
      </c>
      <c r="U18" s="94">
        <f t="shared" si="9"/>
        <v>31.320264998258327</v>
      </c>
      <c r="V18" s="94">
        <f t="shared" si="9"/>
        <v>31.41927866290624</v>
      </c>
      <c r="W18" s="94">
        <f t="shared" ref="W18:Y18" si="10">W7*1000/W4</f>
        <v>31.868648095860678</v>
      </c>
      <c r="X18" s="94">
        <f t="shared" si="10"/>
        <v>32.457385703668436</v>
      </c>
      <c r="Y18" s="94">
        <f t="shared" si="10"/>
        <v>32.935337812884043</v>
      </c>
      <c r="DA18" s="11"/>
    </row>
    <row r="19" spans="1:105" ht="12" customHeight="1" x14ac:dyDescent="0.25">
      <c r="A19" s="180" t="s">
        <v>84</v>
      </c>
      <c r="B19" s="15">
        <f t="shared" ref="B19:Q19" si="11">B7*1000/B6</f>
        <v>78.62083843003488</v>
      </c>
      <c r="C19" s="15">
        <f t="shared" si="11"/>
        <v>78.724610116996388</v>
      </c>
      <c r="D19" s="15">
        <f t="shared" si="11"/>
        <v>78.828750449880701</v>
      </c>
      <c r="E19" s="15">
        <f t="shared" si="11"/>
        <v>78.966106449793585</v>
      </c>
      <c r="F19" s="15">
        <f t="shared" si="11"/>
        <v>79.13809456862387</v>
      </c>
      <c r="G19" s="15">
        <f t="shared" si="11"/>
        <v>79.353303830751173</v>
      </c>
      <c r="H19" s="15">
        <f t="shared" si="11"/>
        <v>79.611323691264047</v>
      </c>
      <c r="I19" s="15">
        <f t="shared" si="11"/>
        <v>79.894757476165992</v>
      </c>
      <c r="J19" s="15">
        <f t="shared" si="11"/>
        <v>80.206465065251678</v>
      </c>
      <c r="K19" s="15">
        <f t="shared" si="11"/>
        <v>80.523063250515364</v>
      </c>
      <c r="L19" s="15">
        <f t="shared" si="11"/>
        <v>80.862122156490287</v>
      </c>
      <c r="M19" s="15">
        <f t="shared" si="11"/>
        <v>81.228127959857574</v>
      </c>
      <c r="N19" s="15">
        <f t="shared" si="11"/>
        <v>81.599999999999994</v>
      </c>
      <c r="O19" s="15">
        <f t="shared" si="11"/>
        <v>81.997513643784018</v>
      </c>
      <c r="P19" s="15">
        <f t="shared" si="11"/>
        <v>82.413275797707584</v>
      </c>
      <c r="Q19" s="15">
        <f t="shared" si="11"/>
        <v>82.850214638849167</v>
      </c>
      <c r="R19" s="15">
        <f t="shared" ref="R19:V19" si="12">R7*1000/R6</f>
        <v>83.329674433386046</v>
      </c>
      <c r="S19" s="15">
        <f t="shared" si="12"/>
        <v>83.808754349534922</v>
      </c>
      <c r="T19" s="15">
        <f t="shared" si="12"/>
        <v>84.347498367070926</v>
      </c>
      <c r="U19" s="15">
        <f t="shared" si="12"/>
        <v>84.846579216358705</v>
      </c>
      <c r="V19" s="15">
        <f t="shared" si="12"/>
        <v>85.42899601058356</v>
      </c>
      <c r="W19" s="15">
        <f t="shared" ref="W19:Y19" si="13">W7*1000/W6</f>
        <v>85.981631556649404</v>
      </c>
      <c r="X19" s="15">
        <f t="shared" si="13"/>
        <v>86.596278421381498</v>
      </c>
      <c r="Y19" s="15">
        <f t="shared" si="13"/>
        <v>87.245717025614553</v>
      </c>
      <c r="DA19" s="12"/>
    </row>
    <row r="20" spans="1:105" ht="12" customHeight="1" x14ac:dyDescent="0.25">
      <c r="A20" s="179" t="s">
        <v>83</v>
      </c>
      <c r="B20" s="4" t="str">
        <f t="shared" ref="B20:Q20" si="14">IF(SUM(B21)=0,"",B21/B17)</f>
        <v/>
      </c>
      <c r="C20" s="4">
        <f t="shared" si="14"/>
        <v>30.71405736679289</v>
      </c>
      <c r="D20" s="4">
        <f t="shared" si="14"/>
        <v>30.516099834920141</v>
      </c>
      <c r="E20" s="4">
        <f t="shared" si="14"/>
        <v>30.913680629571797</v>
      </c>
      <c r="F20" s="4">
        <f t="shared" si="14"/>
        <v>31.327716470237121</v>
      </c>
      <c r="G20" s="4">
        <f t="shared" si="14"/>
        <v>31.883321547500135</v>
      </c>
      <c r="H20" s="4">
        <f t="shared" si="14"/>
        <v>32.472141626996539</v>
      </c>
      <c r="I20" s="4">
        <f t="shared" si="14"/>
        <v>32.830465075116223</v>
      </c>
      <c r="J20" s="4">
        <f t="shared" si="14"/>
        <v>33.269090130454401</v>
      </c>
      <c r="K20" s="4">
        <f t="shared" si="14"/>
        <v>33.390815879279202</v>
      </c>
      <c r="L20" s="4">
        <f t="shared" si="14"/>
        <v>33.745617287411513</v>
      </c>
      <c r="M20" s="4">
        <f t="shared" si="14"/>
        <v>34.077766314850251</v>
      </c>
      <c r="N20" s="4">
        <f t="shared" si="14"/>
        <v>34.22926421364771</v>
      </c>
      <c r="O20" s="4">
        <f t="shared" si="14"/>
        <v>34.413518544767037</v>
      </c>
      <c r="P20" s="4">
        <f t="shared" si="14"/>
        <v>34.572406076611649</v>
      </c>
      <c r="Q20" s="4">
        <f t="shared" si="14"/>
        <v>34.8064474584462</v>
      </c>
      <c r="R20" s="4">
        <f t="shared" ref="R20:V20" si="15">IF(SUM(R21)=0,"",R21/R17)</f>
        <v>35.106434786965629</v>
      </c>
      <c r="S20" s="4">
        <f t="shared" si="15"/>
        <v>35.607517141106769</v>
      </c>
      <c r="T20" s="4">
        <f t="shared" si="15"/>
        <v>36.034226584330618</v>
      </c>
      <c r="U20" s="4">
        <f t="shared" si="15"/>
        <v>36.721416775797756</v>
      </c>
      <c r="V20" s="4">
        <f t="shared" si="15"/>
        <v>36.779516965496654</v>
      </c>
      <c r="W20" s="4">
        <f t="shared" ref="W20:Y20" si="16">IF(SUM(W21)=0,"",W21/W17)</f>
        <v>37.644297293177871</v>
      </c>
      <c r="X20" s="4">
        <f t="shared" si="16"/>
        <v>38.522681207527278</v>
      </c>
      <c r="Y20" s="4">
        <f t="shared" si="16"/>
        <v>39.107700371880703</v>
      </c>
      <c r="DA20" s="11"/>
    </row>
    <row r="21" spans="1:105" ht="12" customHeight="1" x14ac:dyDescent="0.25">
      <c r="A21" s="180" t="s">
        <v>82</v>
      </c>
      <c r="B21" s="3" t="str">
        <f t="shared" ref="B21:Q21" si="17">IF(SUM(B9)=0,"",B9*1000/B8)</f>
        <v/>
      </c>
      <c r="C21" s="3">
        <f t="shared" si="17"/>
        <v>83.01008942688361</v>
      </c>
      <c r="D21" s="3">
        <f t="shared" si="17"/>
        <v>83.057060803110247</v>
      </c>
      <c r="E21" s="3">
        <f t="shared" si="17"/>
        <v>84.468837102411698</v>
      </c>
      <c r="F21" s="3">
        <f t="shared" si="17"/>
        <v>85.932080490492666</v>
      </c>
      <c r="G21" s="3">
        <f t="shared" si="17"/>
        <v>87.791805056533889</v>
      </c>
      <c r="H21" s="3">
        <f t="shared" si="17"/>
        <v>89.629035881252221</v>
      </c>
      <c r="I21" s="3">
        <f t="shared" si="17"/>
        <v>90.74500059943334</v>
      </c>
      <c r="J21" s="3">
        <f t="shared" si="17"/>
        <v>91.901683038523032</v>
      </c>
      <c r="K21" s="3">
        <f t="shared" si="17"/>
        <v>92.181750972055468</v>
      </c>
      <c r="L21" s="3">
        <f t="shared" si="17"/>
        <v>93.104134034737029</v>
      </c>
      <c r="M21" s="3">
        <f t="shared" si="17"/>
        <v>94.020579596043476</v>
      </c>
      <c r="N21" s="3">
        <f t="shared" si="17"/>
        <v>94.335860821034757</v>
      </c>
      <c r="O21" s="3">
        <f t="shared" si="17"/>
        <v>94.809260107336542</v>
      </c>
      <c r="P21" s="3">
        <f t="shared" si="17"/>
        <v>95.281577804816393</v>
      </c>
      <c r="Q21" s="3">
        <f t="shared" si="17"/>
        <v>95.891731326267845</v>
      </c>
      <c r="R21" s="3">
        <f t="shared" ref="R21:V21" si="18">IF(SUM(R9)=0,"",R9*1000/R8)</f>
        <v>96.753346732656397</v>
      </c>
      <c r="S21" s="3">
        <f t="shared" si="18"/>
        <v>97.600187278941846</v>
      </c>
      <c r="T21" s="3">
        <f t="shared" si="18"/>
        <v>98.517590157323355</v>
      </c>
      <c r="U21" s="3">
        <f t="shared" si="18"/>
        <v>99.478296163136122</v>
      </c>
      <c r="V21" s="3">
        <f t="shared" si="18"/>
        <v>100.00348008708772</v>
      </c>
      <c r="W21" s="3">
        <f t="shared" ref="W21:Y21" si="19">IF(SUM(W9)=0,"",W9*1000/W8)</f>
        <v>101.56433653335303</v>
      </c>
      <c r="X21" s="3">
        <f t="shared" si="19"/>
        <v>102.77848184821973</v>
      </c>
      <c r="Y21" s="3">
        <f t="shared" si="19"/>
        <v>103.59630678610758</v>
      </c>
      <c r="DA21" s="12"/>
    </row>
    <row r="22" spans="1:105" ht="12" customHeight="1" x14ac:dyDescent="0.25">
      <c r="A22" s="178" t="s">
        <v>219</v>
      </c>
      <c r="B22" s="13">
        <f t="shared" ref="B22:Q22" si="20">B3*1000000/B4</f>
        <v>6085.7789737909161</v>
      </c>
      <c r="C22" s="13">
        <f t="shared" si="20"/>
        <v>6710.7830457242635</v>
      </c>
      <c r="D22" s="13">
        <f t="shared" si="20"/>
        <v>7332.1046267370812</v>
      </c>
      <c r="E22" s="13">
        <f t="shared" si="20"/>
        <v>7667.2842261737842</v>
      </c>
      <c r="F22" s="13">
        <f t="shared" si="20"/>
        <v>8019.2035927426905</v>
      </c>
      <c r="G22" s="13">
        <f t="shared" si="20"/>
        <v>8376.7212921144765</v>
      </c>
      <c r="H22" s="13">
        <f t="shared" si="20"/>
        <v>8482.7036830773195</v>
      </c>
      <c r="I22" s="13">
        <f t="shared" si="20"/>
        <v>8907.264997338576</v>
      </c>
      <c r="J22" s="13">
        <f t="shared" si="20"/>
        <v>9186.4528877858011</v>
      </c>
      <c r="K22" s="13">
        <f t="shared" si="20"/>
        <v>8372.1074482529475</v>
      </c>
      <c r="L22" s="13">
        <f t="shared" si="20"/>
        <v>8256.8587918060039</v>
      </c>
      <c r="M22" s="13">
        <f t="shared" si="20"/>
        <v>8364.0820965089133</v>
      </c>
      <c r="N22" s="13">
        <f t="shared" si="20"/>
        <v>8190.026464648955</v>
      </c>
      <c r="O22" s="13">
        <f t="shared" si="20"/>
        <v>8113.8658603665535</v>
      </c>
      <c r="P22" s="13">
        <f t="shared" si="20"/>
        <v>7969.3798133152513</v>
      </c>
      <c r="Q22" s="13">
        <f t="shared" si="20"/>
        <v>8069.5890253688467</v>
      </c>
      <c r="R22" s="13">
        <f t="shared" ref="R22:V22" si="21">R3*1000000/R4</f>
        <v>8425.3620801732504</v>
      </c>
      <c r="S22" s="13">
        <f t="shared" si="21"/>
        <v>8804.4691159647773</v>
      </c>
      <c r="T22" s="13">
        <f t="shared" si="21"/>
        <v>9247.4173552321627</v>
      </c>
      <c r="U22" s="13">
        <f t="shared" si="21"/>
        <v>9735.4640493990009</v>
      </c>
      <c r="V22" s="13">
        <f t="shared" si="21"/>
        <v>9314.7060747211781</v>
      </c>
      <c r="W22" s="13">
        <f t="shared" ref="W22:Y22" si="22">W3*1000000/W4</f>
        <v>10423.161604081944</v>
      </c>
      <c r="X22" s="13">
        <f t="shared" si="22"/>
        <v>11229.919780230437</v>
      </c>
      <c r="Y22" s="13">
        <f t="shared" si="22"/>
        <v>11606.16210157953</v>
      </c>
      <c r="DA22" s="10"/>
    </row>
    <row r="23" spans="1:105" ht="12" customHeight="1" x14ac:dyDescent="0.25">
      <c r="A23" s="179" t="s">
        <v>220</v>
      </c>
      <c r="B23" s="46">
        <f t="shared" ref="B23:Q23" si="23">B3*1000000/B6</f>
        <v>16941.180496313093</v>
      </c>
      <c r="C23" s="46">
        <f t="shared" si="23"/>
        <v>18137.059981930775</v>
      </c>
      <c r="D23" s="46">
        <f t="shared" si="23"/>
        <v>19956.123590236686</v>
      </c>
      <c r="E23" s="46">
        <f t="shared" si="23"/>
        <v>20950.160871463173</v>
      </c>
      <c r="F23" s="46">
        <f t="shared" si="23"/>
        <v>21996.714929921509</v>
      </c>
      <c r="G23" s="46">
        <f t="shared" si="23"/>
        <v>23065.585610163369</v>
      </c>
      <c r="H23" s="46">
        <f t="shared" si="23"/>
        <v>23413.809951742624</v>
      </c>
      <c r="I23" s="46">
        <f t="shared" si="23"/>
        <v>24620.113229387116</v>
      </c>
      <c r="J23" s="46">
        <f t="shared" si="23"/>
        <v>25376.422325682772</v>
      </c>
      <c r="K23" s="46">
        <f t="shared" si="23"/>
        <v>23112.808225361747</v>
      </c>
      <c r="L23" s="46">
        <f t="shared" si="23"/>
        <v>22780.667519304119</v>
      </c>
      <c r="M23" s="46">
        <f t="shared" si="23"/>
        <v>23076.507985793851</v>
      </c>
      <c r="N23" s="46">
        <f t="shared" si="23"/>
        <v>22571.715005830094</v>
      </c>
      <c r="O23" s="46">
        <f t="shared" si="23"/>
        <v>22353.704339497323</v>
      </c>
      <c r="P23" s="46">
        <f t="shared" si="23"/>
        <v>21963.616910430283</v>
      </c>
      <c r="Q23" s="46">
        <f t="shared" si="23"/>
        <v>22231.710480016125</v>
      </c>
      <c r="R23" s="46">
        <f t="shared" ref="R23:V23" si="24">R3*1000000/R6</f>
        <v>23220.300883239779</v>
      </c>
      <c r="S23" s="46">
        <f t="shared" si="24"/>
        <v>24133.045592718125</v>
      </c>
      <c r="T23" s="46">
        <f t="shared" si="24"/>
        <v>25282.442815427083</v>
      </c>
      <c r="U23" s="46">
        <f t="shared" si="24"/>
        <v>26373.366308403794</v>
      </c>
      <c r="V23" s="46">
        <f t="shared" si="24"/>
        <v>25326.679095168911</v>
      </c>
      <c r="W23" s="46">
        <f t="shared" ref="W23:Y23" si="25">W3*1000000/W6</f>
        <v>28121.696220116512</v>
      </c>
      <c r="X23" s="46">
        <f t="shared" si="25"/>
        <v>29961.416757872237</v>
      </c>
      <c r="Y23" s="46">
        <f t="shared" si="25"/>
        <v>30744.725929961562</v>
      </c>
      <c r="DA23" s="11"/>
    </row>
    <row r="24" spans="1:105" ht="12" customHeight="1" x14ac:dyDescent="0.25">
      <c r="A24" s="180" t="s">
        <v>188</v>
      </c>
      <c r="B24" s="15">
        <v>0.42064546216542936</v>
      </c>
      <c r="C24" s="15">
        <v>0.44470932080461767</v>
      </c>
      <c r="D24" s="15">
        <v>0.4859952935490065</v>
      </c>
      <c r="E24" s="15">
        <v>0.50686646747433417</v>
      </c>
      <c r="F24" s="15">
        <v>0.52579182335733821</v>
      </c>
      <c r="G24" s="15">
        <v>0.54267243911222529</v>
      </c>
      <c r="H24" s="15">
        <v>0.54255866196845548</v>
      </c>
      <c r="I24" s="15">
        <v>0.5625965361165074</v>
      </c>
      <c r="J24" s="15">
        <v>0.58351272070159432</v>
      </c>
      <c r="K24" s="15">
        <v>0.54108943259163067</v>
      </c>
      <c r="L24" s="15">
        <v>0.5318995216784006</v>
      </c>
      <c r="M24" s="15">
        <v>0.53832818504965896</v>
      </c>
      <c r="N24" s="15">
        <v>0.53524082567766584</v>
      </c>
      <c r="O24" s="15">
        <v>0.53568905956683655</v>
      </c>
      <c r="P24" s="15">
        <v>0.52414594900919131</v>
      </c>
      <c r="Q24" s="15">
        <v>0.52204584459431891</v>
      </c>
      <c r="R24" s="15">
        <v>0.53630768175924726</v>
      </c>
      <c r="S24" s="15">
        <v>0.54748634737378299</v>
      </c>
      <c r="T24" s="15">
        <v>0.56547666208506275</v>
      </c>
      <c r="U24" s="15">
        <v>0.58399658772159091</v>
      </c>
      <c r="V24" s="15">
        <v>0.60534633330741461</v>
      </c>
      <c r="W24" s="15">
        <v>0.64217988873375054</v>
      </c>
      <c r="X24" s="15">
        <v>0.65631950065303712</v>
      </c>
      <c r="Y24" s="15">
        <v>0.67690266619341943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X26" s="191"/>
      <c r="Y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f>SUM(B29:B30,B33:B34,B41:B42)</f>
        <v>2294.8896818572657</v>
      </c>
      <c r="C28" s="22">
        <f t="shared" ref="C28:W28" si="26">SUM(C29:C30,C33:C34,C41:C42)</f>
        <v>2469.7631126397255</v>
      </c>
      <c r="D28" s="22">
        <f t="shared" si="26"/>
        <v>2483.3134995700771</v>
      </c>
      <c r="E28" s="22">
        <f t="shared" si="26"/>
        <v>2706.365606190886</v>
      </c>
      <c r="F28" s="22">
        <f t="shared" si="26"/>
        <v>2701.9913155631989</v>
      </c>
      <c r="G28" s="22">
        <f t="shared" si="26"/>
        <v>2826.1214101461742</v>
      </c>
      <c r="H28" s="22">
        <f t="shared" si="26"/>
        <v>2658.9359415305248</v>
      </c>
      <c r="I28" s="22">
        <f t="shared" si="26"/>
        <v>2530.1308684436804</v>
      </c>
      <c r="J28" s="22">
        <f t="shared" si="26"/>
        <v>2589.9202063628545</v>
      </c>
      <c r="K28" s="22">
        <f t="shared" si="26"/>
        <v>2645.6083404987103</v>
      </c>
      <c r="L28" s="22">
        <f t="shared" si="26"/>
        <v>2770.8818572656924</v>
      </c>
      <c r="M28" s="22">
        <f t="shared" si="26"/>
        <v>2643.5003439380907</v>
      </c>
      <c r="N28" s="22">
        <f t="shared" si="26"/>
        <v>2561.3040412725704</v>
      </c>
      <c r="O28" s="22">
        <f t="shared" si="26"/>
        <v>2493.4533963886493</v>
      </c>
      <c r="P28" s="22">
        <f t="shared" si="26"/>
        <v>2228.5321582115221</v>
      </c>
      <c r="Q28" s="22">
        <f t="shared" si="26"/>
        <v>2429.9157351676695</v>
      </c>
      <c r="R28" s="22">
        <f t="shared" si="26"/>
        <v>2409.1580395528799</v>
      </c>
      <c r="S28" s="22">
        <f t="shared" si="26"/>
        <v>2392.7202923473769</v>
      </c>
      <c r="T28" s="22">
        <f t="shared" si="26"/>
        <v>2298.8948409286322</v>
      </c>
      <c r="U28" s="22">
        <f t="shared" si="26"/>
        <v>2238.5863284608768</v>
      </c>
      <c r="V28" s="22">
        <f t="shared" si="26"/>
        <v>2277.1429922613929</v>
      </c>
      <c r="W28" s="22">
        <f t="shared" si="26"/>
        <v>2441.8699914015474</v>
      </c>
      <c r="X28" s="22">
        <f t="shared" ref="X28:Y28" si="27">SUM(X29:X30,X33:X34,X41:X42)</f>
        <v>2286.3590713671538</v>
      </c>
      <c r="Y28" s="22">
        <f t="shared" si="27"/>
        <v>2224.5262252794496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231</v>
      </c>
    </row>
    <row r="29" spans="1:105" ht="12.95" customHeight="1" x14ac:dyDescent="0.25">
      <c r="A29" s="30" t="s">
        <v>51</v>
      </c>
      <c r="B29" s="31">
        <v>10.05374032674119</v>
      </c>
      <c r="C29" s="31">
        <v>5.2886500429922609</v>
      </c>
      <c r="D29" s="31">
        <v>7.5091143594153049</v>
      </c>
      <c r="E29" s="31">
        <v>10.0280309544282</v>
      </c>
      <c r="F29" s="31">
        <v>7.0425623387790193</v>
      </c>
      <c r="G29" s="31">
        <v>10.088134135855549</v>
      </c>
      <c r="H29" s="31">
        <v>7.3609630266552024</v>
      </c>
      <c r="I29" s="31">
        <v>3.675838349097162</v>
      </c>
      <c r="J29" s="31">
        <v>3.8800515907136708</v>
      </c>
      <c r="K29" s="31">
        <v>3.073000859845227</v>
      </c>
      <c r="L29" s="31">
        <v>6.1491831470335336</v>
      </c>
      <c r="M29" s="31">
        <v>4.4373172828890786</v>
      </c>
      <c r="N29" s="31">
        <v>3.7582975064488386</v>
      </c>
      <c r="O29" s="31">
        <v>5.1815993121238177</v>
      </c>
      <c r="P29" s="31">
        <v>3.5585554600171969</v>
      </c>
      <c r="Q29" s="31">
        <v>3.1285468615649181</v>
      </c>
      <c r="R29" s="31">
        <v>2.943508168529664</v>
      </c>
      <c r="S29" s="31">
        <v>3.6349957007738598</v>
      </c>
      <c r="T29" s="31">
        <v>2.5730868443680142</v>
      </c>
      <c r="U29" s="31">
        <v>2.777300085984522</v>
      </c>
      <c r="V29" s="31">
        <v>2.3922613929492691</v>
      </c>
      <c r="W29" s="31">
        <v>1.761478933791917</v>
      </c>
      <c r="X29" s="31">
        <v>1.5269131556319859</v>
      </c>
      <c r="Y29" s="31">
        <v>1.087188306104901</v>
      </c>
      <c r="DA29" s="59" t="s">
        <v>232</v>
      </c>
    </row>
    <row r="30" spans="1:105" ht="12" customHeight="1" x14ac:dyDescent="0.25">
      <c r="A30" s="73" t="s">
        <v>75</v>
      </c>
      <c r="B30" s="98">
        <f>SUM(B31:B32)</f>
        <v>303.70232158211525</v>
      </c>
      <c r="C30" s="98">
        <f t="shared" ref="C30:W30" si="28">SUM(C31:C32)</f>
        <v>325.02906276870169</v>
      </c>
      <c r="D30" s="98">
        <f t="shared" si="28"/>
        <v>361.69570077386072</v>
      </c>
      <c r="E30" s="98">
        <f t="shared" si="28"/>
        <v>368.68632846087701</v>
      </c>
      <c r="F30" s="98">
        <f t="shared" si="28"/>
        <v>367.17334479793635</v>
      </c>
      <c r="G30" s="98">
        <f t="shared" si="28"/>
        <v>342.31487532244194</v>
      </c>
      <c r="H30" s="98">
        <f t="shared" si="28"/>
        <v>305.33920894239037</v>
      </c>
      <c r="I30" s="98">
        <f t="shared" si="28"/>
        <v>259.78598452278584</v>
      </c>
      <c r="J30" s="98">
        <f t="shared" si="28"/>
        <v>242.78753224419606</v>
      </c>
      <c r="K30" s="98">
        <f t="shared" si="28"/>
        <v>248.78357695614781</v>
      </c>
      <c r="L30" s="98">
        <f t="shared" si="28"/>
        <v>234.09595872742904</v>
      </c>
      <c r="M30" s="98">
        <f t="shared" si="28"/>
        <v>207.33344797936371</v>
      </c>
      <c r="N30" s="98">
        <f t="shared" si="28"/>
        <v>172.86680997420464</v>
      </c>
      <c r="O30" s="98">
        <f t="shared" si="28"/>
        <v>153.97110920034396</v>
      </c>
      <c r="P30" s="98">
        <f t="shared" si="28"/>
        <v>126.82975064488392</v>
      </c>
      <c r="Q30" s="98">
        <f t="shared" si="28"/>
        <v>144.32674118658642</v>
      </c>
      <c r="R30" s="98">
        <f t="shared" si="28"/>
        <v>142.49664660361134</v>
      </c>
      <c r="S30" s="98">
        <f t="shared" si="28"/>
        <v>138.40928632846087</v>
      </c>
      <c r="T30" s="98">
        <f t="shared" si="28"/>
        <v>119.50567497850386</v>
      </c>
      <c r="U30" s="98">
        <f t="shared" si="28"/>
        <v>100.53946689595872</v>
      </c>
      <c r="V30" s="98">
        <f t="shared" si="28"/>
        <v>105.17635425623385</v>
      </c>
      <c r="W30" s="98">
        <f t="shared" si="28"/>
        <v>89.068615649183144</v>
      </c>
      <c r="X30" s="98">
        <f t="shared" ref="X30:Y30" si="29">SUM(X31:X32)</f>
        <v>99.226311263972477</v>
      </c>
      <c r="Y30" s="98">
        <f t="shared" si="29"/>
        <v>89.476182287188294</v>
      </c>
      <c r="DA30" s="63"/>
    </row>
    <row r="31" spans="1:105" ht="12" customHeight="1" x14ac:dyDescent="0.25">
      <c r="A31" s="97" t="s">
        <v>74</v>
      </c>
      <c r="B31" s="98">
        <v>58.237317282889073</v>
      </c>
      <c r="C31" s="98">
        <v>59.35726569217541</v>
      </c>
      <c r="D31" s="98">
        <v>61.037231298366287</v>
      </c>
      <c r="E31" s="98">
        <v>63.837059329320716</v>
      </c>
      <c r="F31" s="98">
        <v>66.748925193465169</v>
      </c>
      <c r="G31" s="98">
        <v>68.31685296646603</v>
      </c>
      <c r="H31" s="98">
        <v>71.676698194325013</v>
      </c>
      <c r="I31" s="98">
        <v>69.436801375752353</v>
      </c>
      <c r="J31" s="98">
        <v>82.8761822871883</v>
      </c>
      <c r="K31" s="98">
        <v>87.35597592433362</v>
      </c>
      <c r="L31" s="98">
        <v>80.63628546861564</v>
      </c>
      <c r="M31" s="98">
        <v>70.55674978503869</v>
      </c>
      <c r="N31" s="98">
        <v>63.837059329320716</v>
      </c>
      <c r="O31" s="98">
        <v>60.477214101461733</v>
      </c>
      <c r="P31" s="98">
        <v>52.63757523645743</v>
      </c>
      <c r="Q31" s="98">
        <v>53.757523645743767</v>
      </c>
      <c r="R31" s="98">
        <v>54.87747205503009</v>
      </c>
      <c r="S31" s="98">
        <v>52.077644024075667</v>
      </c>
      <c r="T31" s="98">
        <v>47.485812553740317</v>
      </c>
      <c r="U31" s="98">
        <v>48.717798796216677</v>
      </c>
      <c r="V31" s="98">
        <v>45.805932932072217</v>
      </c>
      <c r="W31" s="98">
        <v>45.917884780739463</v>
      </c>
      <c r="X31" s="98">
        <v>41.998108340498703</v>
      </c>
      <c r="Y31" s="98">
        <v>35.614359415305238</v>
      </c>
      <c r="DA31" s="63" t="s">
        <v>233</v>
      </c>
    </row>
    <row r="32" spans="1:105" ht="12" customHeight="1" x14ac:dyDescent="0.25">
      <c r="A32" s="97" t="s">
        <v>196</v>
      </c>
      <c r="B32" s="98">
        <v>245.46500429922617</v>
      </c>
      <c r="C32" s="98">
        <v>265.67179707652627</v>
      </c>
      <c r="D32" s="98">
        <v>300.65846947549443</v>
      </c>
      <c r="E32" s="98">
        <v>304.8492691315563</v>
      </c>
      <c r="F32" s="98">
        <v>300.42441960447115</v>
      </c>
      <c r="G32" s="98">
        <v>273.99802235597588</v>
      </c>
      <c r="H32" s="98">
        <v>233.66251074806536</v>
      </c>
      <c r="I32" s="98">
        <v>190.3491831470335</v>
      </c>
      <c r="J32" s="98">
        <v>159.91134995700776</v>
      </c>
      <c r="K32" s="98">
        <v>161.42760103181419</v>
      </c>
      <c r="L32" s="98">
        <v>153.45967325881338</v>
      </c>
      <c r="M32" s="98">
        <v>136.77669819432504</v>
      </c>
      <c r="N32" s="98">
        <v>109.02975064488393</v>
      </c>
      <c r="O32" s="98">
        <v>93.493895098882234</v>
      </c>
      <c r="P32" s="98">
        <v>74.192175408426493</v>
      </c>
      <c r="Q32" s="98">
        <v>90.569217540842658</v>
      </c>
      <c r="R32" s="98">
        <v>87.619174548581242</v>
      </c>
      <c r="S32" s="98">
        <v>86.331642304385198</v>
      </c>
      <c r="T32" s="98">
        <v>72.019862424763545</v>
      </c>
      <c r="U32" s="98">
        <v>51.821668099742048</v>
      </c>
      <c r="V32" s="98">
        <v>59.370421324161633</v>
      </c>
      <c r="W32" s="98">
        <v>43.150730868443681</v>
      </c>
      <c r="X32" s="98">
        <v>57.228202923473773</v>
      </c>
      <c r="Y32" s="98">
        <v>53.861822871883057</v>
      </c>
      <c r="DA32" s="63" t="s">
        <v>234</v>
      </c>
    </row>
    <row r="33" spans="1:105" ht="12" customHeight="1" x14ac:dyDescent="0.25">
      <c r="A33" s="73" t="s">
        <v>189</v>
      </c>
      <c r="B33" s="98">
        <v>410.21066208082539</v>
      </c>
      <c r="C33" s="98">
        <v>463.22012037833179</v>
      </c>
      <c r="D33" s="98">
        <v>453.95528804815132</v>
      </c>
      <c r="E33" s="98">
        <v>522.91487532244196</v>
      </c>
      <c r="F33" s="98">
        <v>519.36801375752361</v>
      </c>
      <c r="G33" s="98">
        <v>568.07205503009459</v>
      </c>
      <c r="H33" s="98">
        <v>538.80051590713674</v>
      </c>
      <c r="I33" s="98">
        <v>513.54256233877891</v>
      </c>
      <c r="J33" s="98">
        <v>551.82717110920032</v>
      </c>
      <c r="K33" s="98">
        <v>571.08770421324152</v>
      </c>
      <c r="L33" s="98">
        <v>598.12983662940667</v>
      </c>
      <c r="M33" s="98">
        <v>546.30266552020635</v>
      </c>
      <c r="N33" s="98">
        <v>513.2846087704213</v>
      </c>
      <c r="O33" s="98">
        <v>489.23043852106611</v>
      </c>
      <c r="P33" s="98">
        <v>433.55546001719688</v>
      </c>
      <c r="Q33" s="98">
        <v>446.3456577815993</v>
      </c>
      <c r="R33" s="98">
        <v>466.08245915735159</v>
      </c>
      <c r="S33" s="98">
        <v>479.1265692175408</v>
      </c>
      <c r="T33" s="98">
        <v>467.21143594153051</v>
      </c>
      <c r="U33" s="98">
        <v>459.10326741186577</v>
      </c>
      <c r="V33" s="98">
        <v>485.65717970765257</v>
      </c>
      <c r="W33" s="98">
        <v>524.14729148753213</v>
      </c>
      <c r="X33" s="98">
        <v>489.18168529664649</v>
      </c>
      <c r="Y33" s="98">
        <v>479.68856405846952</v>
      </c>
      <c r="DA33" s="63" t="s">
        <v>235</v>
      </c>
    </row>
    <row r="34" spans="1:105" ht="12" customHeight="1" x14ac:dyDescent="0.25">
      <c r="A34" s="73" t="s">
        <v>73</v>
      </c>
      <c r="B34" s="98">
        <f>SUM(B35:B40)</f>
        <v>949.10197764402403</v>
      </c>
      <c r="C34" s="98">
        <f>SUM(C35:C40)</f>
        <v>1047.6306104901121</v>
      </c>
      <c r="D34" s="98">
        <f>SUM(D35:D40)</f>
        <v>1001.4546001719689</v>
      </c>
      <c r="E34" s="98">
        <f t="shared" ref="E34:G34" si="30">SUM(E35:E40)</f>
        <v>1154.110576096303</v>
      </c>
      <c r="F34" s="98">
        <f t="shared" si="30"/>
        <v>1128.9815993121242</v>
      </c>
      <c r="G34" s="98">
        <f t="shared" si="30"/>
        <v>1196.8759243336201</v>
      </c>
      <c r="H34" s="98">
        <f t="shared" ref="H34" si="31">SUM(H35:H40)</f>
        <v>1100.6663800515907</v>
      </c>
      <c r="I34" s="98">
        <f t="shared" ref="I34" si="32">SUM(I35:I40)</f>
        <v>1065.3411006018921</v>
      </c>
      <c r="J34" s="98">
        <f t="shared" ref="J34" si="33">SUM(J35:J40)</f>
        <v>1071.1235597592431</v>
      </c>
      <c r="K34" s="98">
        <f t="shared" ref="K34" si="34">SUM(K35:K40)</f>
        <v>1119.559071367154</v>
      </c>
      <c r="L34" s="98">
        <f t="shared" ref="L34" si="35">SUM(L35:L40)</f>
        <v>1205.5937231298371</v>
      </c>
      <c r="M34" s="98">
        <f t="shared" ref="M34" si="36">SUM(M35:M40)</f>
        <v>1176.4701633705929</v>
      </c>
      <c r="N34" s="98">
        <f t="shared" ref="N34" si="37">SUM(N35:N40)</f>
        <v>1175.93241616509</v>
      </c>
      <c r="O34" s="98">
        <f t="shared" ref="O34" si="38">SUM(O35:O40)</f>
        <v>1170.6362854686151</v>
      </c>
      <c r="P34" s="98">
        <f t="shared" ref="P34" si="39">SUM(P35:P40)</f>
        <v>1031.5082545141879</v>
      </c>
      <c r="Q34" s="98">
        <f t="shared" ref="Q34" si="40">SUM(Q35:Q40)</f>
        <v>1183.2486672398968</v>
      </c>
      <c r="R34" s="98">
        <f t="shared" ref="R34" si="41">SUM(R35:R40)</f>
        <v>1151.5142734307819</v>
      </c>
      <c r="S34" s="98">
        <f t="shared" ref="S34" si="42">SUM(S35:S40)</f>
        <v>1115.7664660361131</v>
      </c>
      <c r="T34" s="98">
        <f t="shared" ref="T34" si="43">SUM(T35:T40)</f>
        <v>1064.7919174548579</v>
      </c>
      <c r="U34" s="98">
        <f t="shared" ref="U34" si="44">SUM(U35:U40)</f>
        <v>1032.9294926913155</v>
      </c>
      <c r="V34" s="98">
        <f t="shared" ref="V34" si="45">SUM(V35:V40)</f>
        <v>1047.4397248495272</v>
      </c>
      <c r="W34" s="98">
        <f t="shared" ref="W34:Y34" si="46">SUM(W35:W40)</f>
        <v>1137.0139294926912</v>
      </c>
      <c r="X34" s="98">
        <f t="shared" si="46"/>
        <v>1030.226139294927</v>
      </c>
      <c r="Y34" s="98">
        <f t="shared" si="46"/>
        <v>998.77463456577811</v>
      </c>
      <c r="DA34" s="63"/>
    </row>
    <row r="35" spans="1:105" ht="12" customHeight="1" x14ac:dyDescent="0.25">
      <c r="A35" s="97" t="s">
        <v>199</v>
      </c>
      <c r="B35" s="98">
        <v>947.97936371453136</v>
      </c>
      <c r="C35" s="98">
        <v>1046.001719690456</v>
      </c>
      <c r="D35" s="98">
        <v>999.35511607910564</v>
      </c>
      <c r="E35" s="98">
        <v>1151.1177987962169</v>
      </c>
      <c r="F35" s="98">
        <v>1124.0326741186591</v>
      </c>
      <c r="G35" s="98">
        <v>1190.0257953568359</v>
      </c>
      <c r="H35" s="98">
        <v>1093.2932072226999</v>
      </c>
      <c r="I35" s="98">
        <v>1054.600171969046</v>
      </c>
      <c r="J35" s="98">
        <v>1057.752966466036</v>
      </c>
      <c r="K35" s="98">
        <v>1103.7259673258816</v>
      </c>
      <c r="L35" s="98">
        <v>1186.8969045571803</v>
      </c>
      <c r="M35" s="98">
        <v>1158.0026655202062</v>
      </c>
      <c r="N35" s="98">
        <v>1156.3183147033531</v>
      </c>
      <c r="O35" s="98">
        <v>1149.8519346517623</v>
      </c>
      <c r="P35" s="98">
        <v>1012.5606190885645</v>
      </c>
      <c r="Q35" s="98">
        <v>1161.1220120378332</v>
      </c>
      <c r="R35" s="98">
        <v>1127.7108340498705</v>
      </c>
      <c r="S35" s="98">
        <v>1090.9098022355972</v>
      </c>
      <c r="T35" s="98">
        <v>1040.0044711951846</v>
      </c>
      <c r="U35" s="98">
        <v>1007.6977644024075</v>
      </c>
      <c r="V35" s="98">
        <v>1021.3767841788479</v>
      </c>
      <c r="W35" s="98">
        <v>1109.1096302665519</v>
      </c>
      <c r="X35" s="98">
        <v>1004.8631126397248</v>
      </c>
      <c r="Y35" s="98">
        <v>972.69501289767834</v>
      </c>
      <c r="DA35" s="63" t="s">
        <v>236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X36" s="98">
        <v>0</v>
      </c>
      <c r="Y36" s="98">
        <v>0</v>
      </c>
      <c r="DA36" s="63" t="s">
        <v>237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238</v>
      </c>
    </row>
    <row r="38" spans="1:105" ht="12" customHeight="1" x14ac:dyDescent="0.25">
      <c r="A38" s="97" t="s">
        <v>52</v>
      </c>
      <c r="B38" s="98">
        <v>0.78822012037833178</v>
      </c>
      <c r="C38" s="98">
        <v>0.85984522785898532</v>
      </c>
      <c r="D38" s="98">
        <v>1.0031814273430779</v>
      </c>
      <c r="E38" s="98">
        <v>1.1942390369733451</v>
      </c>
      <c r="F38" s="98">
        <v>1.4092003439380909</v>
      </c>
      <c r="G38" s="98">
        <v>1.6002579535683581</v>
      </c>
      <c r="H38" s="98">
        <v>1.863026655202064</v>
      </c>
      <c r="I38" s="98">
        <v>2.2690455717970761</v>
      </c>
      <c r="J38" s="98">
        <v>2.7705932932072228</v>
      </c>
      <c r="K38" s="98">
        <v>3.2005159071367149</v>
      </c>
      <c r="L38" s="98">
        <v>3.654342218400688</v>
      </c>
      <c r="M38" s="98">
        <v>4.2514187446259672</v>
      </c>
      <c r="N38" s="98">
        <v>4.9919174548581253</v>
      </c>
      <c r="O38" s="98">
        <v>5.7800515907136703</v>
      </c>
      <c r="P38" s="98">
        <v>6.5443680137575244</v>
      </c>
      <c r="Q38" s="98">
        <v>7.2847807394668953</v>
      </c>
      <c r="R38" s="98">
        <v>8.0969045571797071</v>
      </c>
      <c r="S38" s="98">
        <v>8.9973344797936363</v>
      </c>
      <c r="T38" s="98">
        <v>9.7568357695614782</v>
      </c>
      <c r="U38" s="98">
        <v>10.814961306964751</v>
      </c>
      <c r="V38" s="98">
        <v>11.440756663800521</v>
      </c>
      <c r="W38" s="98">
        <v>11.94703353396388</v>
      </c>
      <c r="X38" s="98">
        <v>11.24247635425623</v>
      </c>
      <c r="Y38" s="98">
        <v>11.51478933791917</v>
      </c>
      <c r="DA38" s="63" t="s">
        <v>239</v>
      </c>
    </row>
    <row r="39" spans="1:105" ht="12" customHeight="1" x14ac:dyDescent="0.25">
      <c r="A39" s="97" t="s">
        <v>197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X39" s="98">
        <v>0</v>
      </c>
      <c r="Y39" s="98">
        <v>0</v>
      </c>
      <c r="DA39" s="63" t="s">
        <v>240</v>
      </c>
    </row>
    <row r="40" spans="1:105" ht="12" customHeight="1" x14ac:dyDescent="0.25">
      <c r="A40" s="97" t="s">
        <v>191</v>
      </c>
      <c r="B40" s="98">
        <v>0.33439380911435934</v>
      </c>
      <c r="C40" s="98">
        <v>0.76904557179707633</v>
      </c>
      <c r="D40" s="98">
        <v>1.0963026655202057</v>
      </c>
      <c r="E40" s="98">
        <v>1.7985382631126408</v>
      </c>
      <c r="F40" s="98">
        <v>3.539724849527083</v>
      </c>
      <c r="G40" s="98">
        <v>5.2498710232158201</v>
      </c>
      <c r="H40" s="98">
        <v>5.510146173688736</v>
      </c>
      <c r="I40" s="98">
        <v>8.4718830610490059</v>
      </c>
      <c r="J40" s="98">
        <v>10.599999999999984</v>
      </c>
      <c r="K40" s="98">
        <v>12.632588134135839</v>
      </c>
      <c r="L40" s="98">
        <v>15.042476354256232</v>
      </c>
      <c r="M40" s="98">
        <v>14.216079105760938</v>
      </c>
      <c r="N40" s="98">
        <v>14.622184006878756</v>
      </c>
      <c r="O40" s="98">
        <v>15.004299226139308</v>
      </c>
      <c r="P40" s="98">
        <v>12.403267411865869</v>
      </c>
      <c r="Q40" s="98">
        <v>14.841874462596731</v>
      </c>
      <c r="R40" s="98">
        <v>15.706534823731756</v>
      </c>
      <c r="S40" s="98">
        <v>15.859329320722281</v>
      </c>
      <c r="T40" s="98">
        <v>15.030610490111776</v>
      </c>
      <c r="U40" s="98">
        <v>14.416766981943253</v>
      </c>
      <c r="V40" s="98">
        <v>14.62218400687874</v>
      </c>
      <c r="W40" s="98">
        <v>15.957265692175406</v>
      </c>
      <c r="X40" s="98">
        <v>14.120550300945805</v>
      </c>
      <c r="Y40" s="98">
        <v>14.564832330180575</v>
      </c>
      <c r="DA40" s="63" t="s">
        <v>241</v>
      </c>
    </row>
    <row r="41" spans="1:105" ht="12" customHeight="1" x14ac:dyDescent="0.25">
      <c r="A41" s="73" t="s">
        <v>198</v>
      </c>
      <c r="B41" s="98">
        <v>129.21564918314701</v>
      </c>
      <c r="C41" s="98">
        <v>150.52072226999141</v>
      </c>
      <c r="D41" s="98">
        <v>146.7469475494411</v>
      </c>
      <c r="E41" s="98">
        <v>161.0299226139295</v>
      </c>
      <c r="F41" s="98">
        <v>157.32777300085979</v>
      </c>
      <c r="G41" s="98">
        <v>164.23043852106619</v>
      </c>
      <c r="H41" s="98">
        <v>146.14978503869301</v>
      </c>
      <c r="I41" s="98">
        <v>138.17231298366289</v>
      </c>
      <c r="J41" s="98">
        <v>143.25975924333619</v>
      </c>
      <c r="K41" s="98">
        <v>146.69914015477221</v>
      </c>
      <c r="L41" s="98">
        <v>153.91229578675839</v>
      </c>
      <c r="M41" s="98">
        <v>146.53198624247631</v>
      </c>
      <c r="N41" s="98">
        <v>137.76629406706789</v>
      </c>
      <c r="O41" s="98">
        <v>138.14849527085121</v>
      </c>
      <c r="P41" s="98">
        <v>114.3355116079106</v>
      </c>
      <c r="Q41" s="98">
        <v>119.59011177987961</v>
      </c>
      <c r="R41" s="98">
        <v>119.20799656061909</v>
      </c>
      <c r="S41" s="98">
        <v>117.0297506448839</v>
      </c>
      <c r="T41" s="98">
        <v>111.56251074806531</v>
      </c>
      <c r="U41" s="98">
        <v>109.6254514187446</v>
      </c>
      <c r="V41" s="98">
        <v>113.9581255374033</v>
      </c>
      <c r="W41" s="98">
        <v>122.86233877901979</v>
      </c>
      <c r="X41" s="98">
        <v>110.36827171109201</v>
      </c>
      <c r="Y41" s="98">
        <v>103.3844368013758</v>
      </c>
      <c r="DA41" s="63" t="s">
        <v>242</v>
      </c>
    </row>
    <row r="42" spans="1:105" ht="12" customHeight="1" x14ac:dyDescent="0.25">
      <c r="A42" s="32" t="s">
        <v>53</v>
      </c>
      <c r="B42" s="33">
        <v>492.60533104041269</v>
      </c>
      <c r="C42" s="33">
        <v>478.07394668959591</v>
      </c>
      <c r="D42" s="33">
        <v>511.95184866723991</v>
      </c>
      <c r="E42" s="33">
        <v>489.59587274290618</v>
      </c>
      <c r="F42" s="33">
        <v>522.0980223559759</v>
      </c>
      <c r="G42" s="33">
        <v>544.53998280309543</v>
      </c>
      <c r="H42" s="33">
        <v>560.61908856405842</v>
      </c>
      <c r="I42" s="33">
        <v>549.61306964746348</v>
      </c>
      <c r="J42" s="33">
        <v>577.04213241616503</v>
      </c>
      <c r="K42" s="33">
        <v>556.40584694754943</v>
      </c>
      <c r="L42" s="33">
        <v>573.00085984522786</v>
      </c>
      <c r="M42" s="33">
        <v>562.42476354256235</v>
      </c>
      <c r="N42" s="33">
        <v>557.69561478933792</v>
      </c>
      <c r="O42" s="33">
        <v>536.28546861564917</v>
      </c>
      <c r="P42" s="33">
        <v>518.74462596732587</v>
      </c>
      <c r="Q42" s="33">
        <v>533.27601031814265</v>
      </c>
      <c r="R42" s="33">
        <v>526.91315563198623</v>
      </c>
      <c r="S42" s="33">
        <v>538.75322441960441</v>
      </c>
      <c r="T42" s="33">
        <v>533.25021496130694</v>
      </c>
      <c r="U42" s="33">
        <v>533.61134995700763</v>
      </c>
      <c r="V42" s="33">
        <v>522.51934651762679</v>
      </c>
      <c r="W42" s="33">
        <v>567.0163370593292</v>
      </c>
      <c r="X42" s="33">
        <v>555.82975064488392</v>
      </c>
      <c r="Y42" s="33">
        <v>552.11521926053308</v>
      </c>
      <c r="DA42" s="60" t="s">
        <v>243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DA43" s="9"/>
    </row>
    <row r="44" spans="1:105" ht="12.95" customHeight="1" x14ac:dyDescent="0.25">
      <c r="A44" s="204" t="s">
        <v>79</v>
      </c>
      <c r="B44" s="205">
        <f t="shared" ref="B44:Q44" si="47">SUM(B45,B50)</f>
        <v>2294.5552880481509</v>
      </c>
      <c r="C44" s="205">
        <f t="shared" si="47"/>
        <v>2468.994067067928</v>
      </c>
      <c r="D44" s="205">
        <f t="shared" si="47"/>
        <v>2482.2171969045576</v>
      </c>
      <c r="E44" s="205">
        <f t="shared" si="47"/>
        <v>2704.5670679277728</v>
      </c>
      <c r="F44" s="205">
        <f t="shared" si="47"/>
        <v>2698.451590713672</v>
      </c>
      <c r="G44" s="205">
        <f t="shared" si="47"/>
        <v>2820.871539122958</v>
      </c>
      <c r="H44" s="205">
        <f t="shared" si="47"/>
        <v>2653.4257953568358</v>
      </c>
      <c r="I44" s="205">
        <f t="shared" si="47"/>
        <v>2521.6589853826313</v>
      </c>
      <c r="J44" s="205">
        <f t="shared" si="47"/>
        <v>2579.3202063628546</v>
      </c>
      <c r="K44" s="205">
        <f t="shared" si="47"/>
        <v>2632.9757523645753</v>
      </c>
      <c r="L44" s="205">
        <f t="shared" si="47"/>
        <v>2755.8393809114364</v>
      </c>
      <c r="M44" s="205">
        <f t="shared" si="47"/>
        <v>2629.2842648323308</v>
      </c>
      <c r="N44" s="205">
        <f t="shared" si="47"/>
        <v>2546.6818572656912</v>
      </c>
      <c r="O44" s="205">
        <f t="shared" si="47"/>
        <v>2478.4490971625091</v>
      </c>
      <c r="P44" s="205">
        <f t="shared" si="47"/>
        <v>2216.1288907996559</v>
      </c>
      <c r="Q44" s="205">
        <f t="shared" si="47"/>
        <v>2415.0738607050739</v>
      </c>
      <c r="R44" s="205">
        <f t="shared" ref="R44:V44" si="48">SUM(R45,R50)</f>
        <v>2393.4515047291488</v>
      </c>
      <c r="S44" s="205">
        <f t="shared" si="48"/>
        <v>2376.8609630266537</v>
      </c>
      <c r="T44" s="205">
        <f t="shared" si="48"/>
        <v>2283.8642304385226</v>
      </c>
      <c r="U44" s="205">
        <f t="shared" si="48"/>
        <v>2224.1695614789332</v>
      </c>
      <c r="V44" s="205">
        <f t="shared" si="48"/>
        <v>2262.5208082545155</v>
      </c>
      <c r="W44" s="205">
        <f t="shared" ref="W44:Y44" si="49">SUM(W45,W50)</f>
        <v>2425.9127257093724</v>
      </c>
      <c r="X44" s="205">
        <f t="shared" si="49"/>
        <v>2272.2385210662092</v>
      </c>
      <c r="Y44" s="205">
        <f t="shared" si="49"/>
        <v>2209.9613929492698</v>
      </c>
      <c r="DA44" s="212" t="s">
        <v>244</v>
      </c>
    </row>
    <row r="45" spans="1:105" ht="12" customHeight="1" x14ac:dyDescent="0.25">
      <c r="A45" s="208" t="s">
        <v>39</v>
      </c>
      <c r="B45" s="192">
        <f t="shared" ref="B45:Q45" si="50">SUM(B46:B49)</f>
        <v>2074.3649183902826</v>
      </c>
      <c r="C45" s="192">
        <f t="shared" si="50"/>
        <v>2244.1934830557361</v>
      </c>
      <c r="D45" s="192">
        <f t="shared" si="50"/>
        <v>2248.656866057343</v>
      </c>
      <c r="E45" s="192">
        <f t="shared" si="50"/>
        <v>2460.708193251493</v>
      </c>
      <c r="F45" s="192">
        <f t="shared" si="50"/>
        <v>2445.4719305074318</v>
      </c>
      <c r="G45" s="192">
        <f t="shared" si="50"/>
        <v>2559.0545351981109</v>
      </c>
      <c r="H45" s="192">
        <f t="shared" si="50"/>
        <v>2384.919632017949</v>
      </c>
      <c r="I45" s="192">
        <f t="shared" si="50"/>
        <v>2246.90079544027</v>
      </c>
      <c r="J45" s="192">
        <f t="shared" si="50"/>
        <v>2297.73988727191</v>
      </c>
      <c r="K45" s="192">
        <f t="shared" si="50"/>
        <v>2346.9136475826908</v>
      </c>
      <c r="L45" s="192">
        <f t="shared" si="50"/>
        <v>2467.3529681341533</v>
      </c>
      <c r="M45" s="192">
        <f t="shared" si="50"/>
        <v>2340.6167092695268</v>
      </c>
      <c r="N45" s="192">
        <f t="shared" si="50"/>
        <v>2257.2673471884082</v>
      </c>
      <c r="O45" s="192">
        <f t="shared" si="50"/>
        <v>2188.5654213922967</v>
      </c>
      <c r="P45" s="192">
        <f t="shared" si="50"/>
        <v>1926.6061418364359</v>
      </c>
      <c r="Q45" s="192">
        <f t="shared" si="50"/>
        <v>2123.9359646273747</v>
      </c>
      <c r="R45" s="192">
        <f t="shared" ref="R45:V45" si="51">SUM(R46:R49)</f>
        <v>2100.802631259678</v>
      </c>
      <c r="S45" s="192">
        <f t="shared" si="51"/>
        <v>2080.9143901205007</v>
      </c>
      <c r="T45" s="192">
        <f t="shared" si="51"/>
        <v>1992.3658902260504</v>
      </c>
      <c r="U45" s="192">
        <f t="shared" si="51"/>
        <v>1931.6460490194931</v>
      </c>
      <c r="V45" s="192">
        <f t="shared" si="51"/>
        <v>1970.3234360610809</v>
      </c>
      <c r="W45" s="192">
        <f t="shared" ref="W45:Y45" si="52">SUM(W46:W49)</f>
        <v>2123.3862963003025</v>
      </c>
      <c r="X45" s="192">
        <f t="shared" si="52"/>
        <v>1980.3445711203003</v>
      </c>
      <c r="Y45" s="192">
        <f t="shared" si="52"/>
        <v>1924.0791688328002</v>
      </c>
      <c r="DA45" s="213" t="s">
        <v>245</v>
      </c>
    </row>
    <row r="46" spans="1:105" ht="12" customHeight="1" x14ac:dyDescent="0.25">
      <c r="A46" s="97" t="s">
        <v>215</v>
      </c>
      <c r="B46" s="74">
        <v>1659.8945302536429</v>
      </c>
      <c r="C46" s="74">
        <v>1836.1981661698028</v>
      </c>
      <c r="D46" s="74">
        <v>1823.7142347382994</v>
      </c>
      <c r="E46" s="74">
        <v>2046.3862689724103</v>
      </c>
      <c r="F46" s="74">
        <v>2016.099692569215</v>
      </c>
      <c r="G46" s="74">
        <v>2114.1119206586632</v>
      </c>
      <c r="H46" s="74">
        <v>1922.8868908938475</v>
      </c>
      <c r="I46" s="74">
        <v>1789.7529479316775</v>
      </c>
      <c r="J46" s="74">
        <v>1827.4295266691995</v>
      </c>
      <c r="K46" s="74">
        <v>1883.2491732317517</v>
      </c>
      <c r="L46" s="74">
        <v>2004.6583459486073</v>
      </c>
      <c r="M46" s="74">
        <v>1897.8856423628197</v>
      </c>
      <c r="N46" s="74">
        <v>1822.7975128354135</v>
      </c>
      <c r="O46" s="74">
        <v>1781.1463595452219</v>
      </c>
      <c r="P46" s="74">
        <v>1538.6783024971905</v>
      </c>
      <c r="Q46" s="74">
        <v>1726.7136893282538</v>
      </c>
      <c r="R46" s="74">
        <v>1706.3875730676268</v>
      </c>
      <c r="S46" s="74">
        <v>1678.3088037014413</v>
      </c>
      <c r="T46" s="74">
        <v>1599.4833787843856</v>
      </c>
      <c r="U46" s="74">
        <v>1545.0446975301138</v>
      </c>
      <c r="V46" s="74">
        <v>1585.2991480540293</v>
      </c>
      <c r="W46" s="74">
        <v>1715.366440655514</v>
      </c>
      <c r="X46" s="74">
        <v>1585.004806873101</v>
      </c>
      <c r="Y46" s="74">
        <v>1531.6259567140487</v>
      </c>
      <c r="DA46" s="90" t="s">
        <v>246</v>
      </c>
    </row>
    <row r="47" spans="1:105" ht="12" customHeight="1" x14ac:dyDescent="0.25">
      <c r="A47" s="97" t="s">
        <v>56</v>
      </c>
      <c r="B47" s="74">
        <v>10.121489392989176</v>
      </c>
      <c r="C47" s="74">
        <v>9.4811069961329117</v>
      </c>
      <c r="D47" s="74">
        <v>9.1073707135779731</v>
      </c>
      <c r="E47" s="74">
        <v>21.706775855302507</v>
      </c>
      <c r="F47" s="74">
        <v>9.8332416002831184</v>
      </c>
      <c r="G47" s="74">
        <v>12.967378871854304</v>
      </c>
      <c r="H47" s="74">
        <v>20.469543043857993</v>
      </c>
      <c r="I47" s="74">
        <v>26.666731712065406</v>
      </c>
      <c r="J47" s="74">
        <v>28.262617940545301</v>
      </c>
      <c r="K47" s="74">
        <v>27.801681819997953</v>
      </c>
      <c r="L47" s="74">
        <v>35.287713767077449</v>
      </c>
      <c r="M47" s="74">
        <v>45.225398872647339</v>
      </c>
      <c r="N47" s="74">
        <v>46.554910671634623</v>
      </c>
      <c r="O47" s="74">
        <v>37.319026464125351</v>
      </c>
      <c r="P47" s="74">
        <v>28.955025317665001</v>
      </c>
      <c r="Q47" s="74">
        <v>44.416714435846011</v>
      </c>
      <c r="R47" s="74">
        <v>36.675169580586633</v>
      </c>
      <c r="S47" s="74">
        <v>43.594821820961123</v>
      </c>
      <c r="T47" s="74">
        <v>44.410982134327</v>
      </c>
      <c r="U47" s="74">
        <v>44.44105283271238</v>
      </c>
      <c r="V47" s="74">
        <v>43.517268558326165</v>
      </c>
      <c r="W47" s="74">
        <v>47.223153721219077</v>
      </c>
      <c r="X47" s="74">
        <v>46.289767841788432</v>
      </c>
      <c r="Y47" s="74">
        <v>45.980223559759096</v>
      </c>
      <c r="DA47" s="90" t="s">
        <v>247</v>
      </c>
    </row>
    <row r="48" spans="1:105" ht="12" customHeight="1" x14ac:dyDescent="0.25">
      <c r="A48" s="97" t="s">
        <v>55</v>
      </c>
      <c r="B48" s="74">
        <v>221.00653446141047</v>
      </c>
      <c r="C48" s="74">
        <v>214.86005584801956</v>
      </c>
      <c r="D48" s="74">
        <v>227.08681294276892</v>
      </c>
      <c r="E48" s="74">
        <v>208.56462922588852</v>
      </c>
      <c r="F48" s="74">
        <v>228.49067415288022</v>
      </c>
      <c r="G48" s="74">
        <v>234.64511251462659</v>
      </c>
      <c r="H48" s="74">
        <v>241.62997482859708</v>
      </c>
      <c r="I48" s="74">
        <v>232.68497085608416</v>
      </c>
      <c r="J48" s="74">
        <v>239.59784740027453</v>
      </c>
      <c r="K48" s="74">
        <v>231.52420470578403</v>
      </c>
      <c r="L48" s="74">
        <v>230.69881523799376</v>
      </c>
      <c r="M48" s="74">
        <v>215.38579690246698</v>
      </c>
      <c r="N48" s="74">
        <v>213.05693265661751</v>
      </c>
      <c r="O48" s="74">
        <v>204.99156716881544</v>
      </c>
      <c r="P48" s="74">
        <v>201.68449783456856</v>
      </c>
      <c r="Q48" s="74">
        <v>197.6282999371459</v>
      </c>
      <c r="R48" s="74">
        <v>200.02562003315347</v>
      </c>
      <c r="S48" s="74">
        <v>202.76870382165433</v>
      </c>
      <c r="T48" s="74">
        <v>199.33632931583759</v>
      </c>
      <c r="U48" s="74">
        <v>196.87438499624838</v>
      </c>
      <c r="V48" s="74">
        <v>197.19555014703587</v>
      </c>
      <c r="W48" s="74">
        <v>209.72951135360753</v>
      </c>
      <c r="X48" s="74">
        <v>203.65747908435284</v>
      </c>
      <c r="Y48" s="74">
        <v>212.05164333385159</v>
      </c>
      <c r="DA48" s="90" t="s">
        <v>248</v>
      </c>
    </row>
    <row r="49" spans="1:105" ht="12" customHeight="1" x14ac:dyDescent="0.25">
      <c r="A49" s="107" t="s">
        <v>54</v>
      </c>
      <c r="B49" s="193">
        <v>183.34236428224025</v>
      </c>
      <c r="C49" s="193">
        <v>183.6541540417806</v>
      </c>
      <c r="D49" s="193">
        <v>188.74844766269689</v>
      </c>
      <c r="E49" s="193">
        <v>184.05051919789173</v>
      </c>
      <c r="F49" s="193">
        <v>191.04832218505376</v>
      </c>
      <c r="G49" s="193">
        <v>197.33012315296691</v>
      </c>
      <c r="H49" s="193">
        <v>199.93322325164607</v>
      </c>
      <c r="I49" s="193">
        <v>197.7961449404429</v>
      </c>
      <c r="J49" s="193">
        <v>202.44989526189067</v>
      </c>
      <c r="K49" s="193">
        <v>204.33858782515679</v>
      </c>
      <c r="L49" s="193">
        <v>196.70809318047486</v>
      </c>
      <c r="M49" s="193">
        <v>182.11987113159307</v>
      </c>
      <c r="N49" s="193">
        <v>174.85799102474255</v>
      </c>
      <c r="O49" s="193">
        <v>165.10846821413406</v>
      </c>
      <c r="P49" s="193">
        <v>157.28831618701162</v>
      </c>
      <c r="Q49" s="193">
        <v>155.17726092612889</v>
      </c>
      <c r="R49" s="193">
        <v>157.71426857831113</v>
      </c>
      <c r="S49" s="193">
        <v>156.24206077644382</v>
      </c>
      <c r="T49" s="193">
        <v>149.13519999150006</v>
      </c>
      <c r="U49" s="193">
        <v>145.28591366041854</v>
      </c>
      <c r="V49" s="193">
        <v>144.31146930168953</v>
      </c>
      <c r="W49" s="193">
        <v>151.06719056996198</v>
      </c>
      <c r="X49" s="193">
        <v>145.39251732105794</v>
      </c>
      <c r="Y49" s="193">
        <v>134.42134522514084</v>
      </c>
      <c r="DA49" s="214" t="s">
        <v>249</v>
      </c>
    </row>
    <row r="50" spans="1:105" ht="12" customHeight="1" x14ac:dyDescent="0.25">
      <c r="A50" s="209" t="s">
        <v>58</v>
      </c>
      <c r="B50" s="77">
        <v>220.19036965786836</v>
      </c>
      <c r="C50" s="77">
        <v>224.80058401219205</v>
      </c>
      <c r="D50" s="77">
        <v>233.56033084721443</v>
      </c>
      <c r="E50" s="77">
        <v>243.85887467627995</v>
      </c>
      <c r="F50" s="77">
        <v>252.97966020623997</v>
      </c>
      <c r="G50" s="77">
        <v>261.81700392484697</v>
      </c>
      <c r="H50" s="77">
        <v>268.50616333888684</v>
      </c>
      <c r="I50" s="77">
        <v>274.75818994236113</v>
      </c>
      <c r="J50" s="77">
        <v>281.58031909094456</v>
      </c>
      <c r="K50" s="77">
        <v>286.06210478188433</v>
      </c>
      <c r="L50" s="77">
        <v>288.48641277728314</v>
      </c>
      <c r="M50" s="77">
        <v>288.66755556280384</v>
      </c>
      <c r="N50" s="77">
        <v>289.41451007728318</v>
      </c>
      <c r="O50" s="77">
        <v>289.88367577021262</v>
      </c>
      <c r="P50" s="77">
        <v>289.5227489632199</v>
      </c>
      <c r="Q50" s="77">
        <v>291.13789607769939</v>
      </c>
      <c r="R50" s="77">
        <v>292.6488734694708</v>
      </c>
      <c r="S50" s="77">
        <v>295.94657290615316</v>
      </c>
      <c r="T50" s="77">
        <v>291.49834021247204</v>
      </c>
      <c r="U50" s="77">
        <v>292.52351245944033</v>
      </c>
      <c r="V50" s="77">
        <v>292.19737219343472</v>
      </c>
      <c r="W50" s="77">
        <v>302.52642940906964</v>
      </c>
      <c r="X50" s="77">
        <v>291.89394994590884</v>
      </c>
      <c r="Y50" s="77">
        <v>285.88222411646967</v>
      </c>
      <c r="DA50" s="92" t="s">
        <v>250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53">IF(B44=0,0,B44/B$44)</f>
        <v>1</v>
      </c>
      <c r="C52" s="207">
        <f t="shared" si="53"/>
        <v>1</v>
      </c>
      <c r="D52" s="207">
        <f t="shared" si="53"/>
        <v>1</v>
      </c>
      <c r="E52" s="207">
        <f t="shared" si="53"/>
        <v>1</v>
      </c>
      <c r="F52" s="207">
        <f t="shared" si="53"/>
        <v>1</v>
      </c>
      <c r="G52" s="207">
        <f t="shared" si="53"/>
        <v>1</v>
      </c>
      <c r="H52" s="207">
        <f t="shared" si="53"/>
        <v>1</v>
      </c>
      <c r="I52" s="207">
        <f t="shared" si="53"/>
        <v>1</v>
      </c>
      <c r="J52" s="207">
        <f t="shared" si="53"/>
        <v>1</v>
      </c>
      <c r="K52" s="207">
        <f t="shared" si="53"/>
        <v>1</v>
      </c>
      <c r="L52" s="207">
        <f t="shared" si="53"/>
        <v>1</v>
      </c>
      <c r="M52" s="207">
        <f t="shared" si="53"/>
        <v>1</v>
      </c>
      <c r="N52" s="207">
        <f t="shared" si="53"/>
        <v>1</v>
      </c>
      <c r="O52" s="207">
        <f t="shared" si="53"/>
        <v>1</v>
      </c>
      <c r="P52" s="207">
        <f t="shared" si="53"/>
        <v>1</v>
      </c>
      <c r="Q52" s="207">
        <f t="shared" si="53"/>
        <v>1</v>
      </c>
      <c r="R52" s="207">
        <f t="shared" ref="R52:V52" si="54">IF(R44=0,0,R44/R$44)</f>
        <v>1</v>
      </c>
      <c r="S52" s="207">
        <f t="shared" si="54"/>
        <v>1</v>
      </c>
      <c r="T52" s="207">
        <f t="shared" si="54"/>
        <v>1</v>
      </c>
      <c r="U52" s="207">
        <f t="shared" si="54"/>
        <v>1</v>
      </c>
      <c r="V52" s="207">
        <f t="shared" si="54"/>
        <v>1</v>
      </c>
      <c r="W52" s="207">
        <f t="shared" ref="W52:Y52" si="55">IF(W44=0,0,W44/W$44)</f>
        <v>1</v>
      </c>
      <c r="X52" s="207">
        <f t="shared" si="55"/>
        <v>1</v>
      </c>
      <c r="Y52" s="207">
        <f t="shared" si="55"/>
        <v>1</v>
      </c>
      <c r="DA52" s="215"/>
    </row>
    <row r="53" spans="1:105" ht="12" customHeight="1" x14ac:dyDescent="0.25">
      <c r="A53" s="194" t="s">
        <v>39</v>
      </c>
      <c r="B53" s="195">
        <f t="shared" ref="B53:Q53" si="56">IF(B45=0,0,B45/B$44)</f>
        <v>0.90403788882107439</v>
      </c>
      <c r="C53" s="195">
        <f t="shared" si="56"/>
        <v>0.90895053697753292</v>
      </c>
      <c r="D53" s="195">
        <f t="shared" si="56"/>
        <v>0.90590656968355732</v>
      </c>
      <c r="E53" s="195">
        <f t="shared" si="56"/>
        <v>0.90983441395553066</v>
      </c>
      <c r="F53" s="195">
        <f t="shared" si="56"/>
        <v>0.90625006537940767</v>
      </c>
      <c r="G53" s="195">
        <f t="shared" si="56"/>
        <v>0.90718577563930858</v>
      </c>
      <c r="H53" s="195">
        <f t="shared" si="56"/>
        <v>0.89880773609394349</v>
      </c>
      <c r="I53" s="195">
        <f t="shared" si="56"/>
        <v>0.89104070315016448</v>
      </c>
      <c r="J53" s="195">
        <f t="shared" si="56"/>
        <v>0.89083157709681726</v>
      </c>
      <c r="K53" s="195">
        <f t="shared" si="56"/>
        <v>0.89135406791157001</v>
      </c>
      <c r="L53" s="195">
        <f t="shared" si="56"/>
        <v>0.89531813255318526</v>
      </c>
      <c r="M53" s="195">
        <f t="shared" si="56"/>
        <v>0.89021059479043729</v>
      </c>
      <c r="N53" s="195">
        <f t="shared" si="56"/>
        <v>0.88635623674328123</v>
      </c>
      <c r="O53" s="195">
        <f t="shared" si="56"/>
        <v>0.88303827740416774</v>
      </c>
      <c r="P53" s="195">
        <f t="shared" si="56"/>
        <v>0.86935653870802154</v>
      </c>
      <c r="Q53" s="195">
        <f t="shared" si="56"/>
        <v>0.87944969269275175</v>
      </c>
      <c r="R53" s="195">
        <f t="shared" ref="R53:V53" si="57">IF(R45=0,0,R45/R$44)</f>
        <v>0.87772934906296007</v>
      </c>
      <c r="S53" s="195">
        <f t="shared" si="57"/>
        <v>0.87548847933902718</v>
      </c>
      <c r="T53" s="195">
        <f t="shared" si="57"/>
        <v>0.87236616943884537</v>
      </c>
      <c r="U53" s="195">
        <f t="shared" si="57"/>
        <v>0.86847967100811763</v>
      </c>
      <c r="V53" s="195">
        <f t="shared" si="57"/>
        <v>0.87085317795646777</v>
      </c>
      <c r="W53" s="195">
        <f t="shared" ref="W53:Y53" si="58">IF(W45=0,0,W45/W$44)</f>
        <v>0.87529377038054546</v>
      </c>
      <c r="X53" s="195">
        <f t="shared" si="58"/>
        <v>0.87153903639968988</v>
      </c>
      <c r="Y53" s="195">
        <f t="shared" si="58"/>
        <v>0.87063926771365452</v>
      </c>
      <c r="DA53" s="62"/>
    </row>
    <row r="54" spans="1:105" ht="12" customHeight="1" x14ac:dyDescent="0.25">
      <c r="A54" s="97" t="s">
        <v>57</v>
      </c>
      <c r="B54" s="196">
        <f t="shared" ref="B54:Q54" si="59">IF(B46=0,0,B46/B$44)</f>
        <v>0.72340576794975453</v>
      </c>
      <c r="C54" s="196">
        <f t="shared" si="59"/>
        <v>0.743702947958232</v>
      </c>
      <c r="D54" s="196">
        <f t="shared" si="59"/>
        <v>0.73471178791789749</v>
      </c>
      <c r="E54" s="196">
        <f t="shared" si="59"/>
        <v>0.75664097712331546</v>
      </c>
      <c r="F54" s="196">
        <f t="shared" si="59"/>
        <v>0.74713205881007028</v>
      </c>
      <c r="G54" s="196">
        <f t="shared" si="59"/>
        <v>0.74945345484111103</v>
      </c>
      <c r="H54" s="196">
        <f t="shared" si="59"/>
        <v>0.72468086134485454</v>
      </c>
      <c r="I54" s="196">
        <f t="shared" si="59"/>
        <v>0.70975217438455662</v>
      </c>
      <c r="J54" s="196">
        <f t="shared" si="59"/>
        <v>0.70849269592862629</v>
      </c>
      <c r="K54" s="196">
        <f t="shared" si="59"/>
        <v>0.71525503853975003</v>
      </c>
      <c r="L54" s="196">
        <f t="shared" si="59"/>
        <v>0.72742205508566626</v>
      </c>
      <c r="M54" s="196">
        <f t="shared" si="59"/>
        <v>0.72182596144044076</v>
      </c>
      <c r="N54" s="196">
        <f t="shared" si="59"/>
        <v>0.71575391627146778</v>
      </c>
      <c r="O54" s="196">
        <f t="shared" si="59"/>
        <v>0.71865359735828138</v>
      </c>
      <c r="P54" s="196">
        <f t="shared" si="59"/>
        <v>0.6943090308894363</v>
      </c>
      <c r="Q54" s="196">
        <f t="shared" si="59"/>
        <v>0.71497344964188581</v>
      </c>
      <c r="R54" s="196">
        <f t="shared" ref="R54:V54" si="60">IF(R46=0,0,R46/R$44)</f>
        <v>0.71294010749581804</v>
      </c>
      <c r="S54" s="196">
        <f t="shared" si="60"/>
        <v>0.70610306189904848</v>
      </c>
      <c r="T54" s="196">
        <f t="shared" si="60"/>
        <v>0.70034083351674126</v>
      </c>
      <c r="U54" s="196">
        <f t="shared" si="60"/>
        <v>0.6946613802693874</v>
      </c>
      <c r="V54" s="196">
        <f t="shared" si="60"/>
        <v>0.70067826217123386</v>
      </c>
      <c r="W54" s="196">
        <f t="shared" ref="W54:Y54" si="61">IF(W46=0,0,W46/W$44)</f>
        <v>0.70710146431748311</v>
      </c>
      <c r="X54" s="196">
        <f t="shared" si="61"/>
        <v>0.69755212411827461</v>
      </c>
      <c r="Y54" s="196">
        <f t="shared" si="61"/>
        <v>0.69305552649046098</v>
      </c>
      <c r="DA54" s="59"/>
    </row>
    <row r="55" spans="1:105" ht="12" customHeight="1" x14ac:dyDescent="0.25">
      <c r="A55" s="97" t="s">
        <v>56</v>
      </c>
      <c r="B55" s="197">
        <f t="shared" ref="B55:Q55" si="62">IF(B47=0,0,B47/B$44)</f>
        <v>4.4110897853321968E-3</v>
      </c>
      <c r="C55" s="197">
        <f t="shared" si="62"/>
        <v>3.8400687642770521E-3</v>
      </c>
      <c r="D55" s="197">
        <f t="shared" si="62"/>
        <v>3.6690466591462246E-3</v>
      </c>
      <c r="E55" s="197">
        <f t="shared" si="62"/>
        <v>8.0259706304618064E-3</v>
      </c>
      <c r="F55" s="197">
        <f t="shared" si="62"/>
        <v>3.6440311303425959E-3</v>
      </c>
      <c r="G55" s="197">
        <f t="shared" si="62"/>
        <v>4.5969405880446493E-3</v>
      </c>
      <c r="H55" s="197">
        <f t="shared" si="62"/>
        <v>7.7143830740159158E-3</v>
      </c>
      <c r="I55" s="197">
        <f t="shared" si="62"/>
        <v>1.0575074530951715E-2</v>
      </c>
      <c r="J55" s="197">
        <f t="shared" si="62"/>
        <v>1.0957390195612402E-2</v>
      </c>
      <c r="K55" s="197">
        <f t="shared" si="62"/>
        <v>1.0559034504981794E-2</v>
      </c>
      <c r="L55" s="197">
        <f t="shared" si="62"/>
        <v>1.2804706258100852E-2</v>
      </c>
      <c r="M55" s="197">
        <f t="shared" si="62"/>
        <v>1.7200650183608564E-2</v>
      </c>
      <c r="N55" s="197">
        <f t="shared" si="62"/>
        <v>1.8280615043772867E-2</v>
      </c>
      <c r="O55" s="197">
        <f t="shared" si="62"/>
        <v>1.5057410905412832E-2</v>
      </c>
      <c r="P55" s="197">
        <f t="shared" si="62"/>
        <v>1.3065587221877256E-2</v>
      </c>
      <c r="Q55" s="197">
        <f t="shared" si="62"/>
        <v>1.8391451772360567E-2</v>
      </c>
      <c r="R55" s="197">
        <f t="shared" ref="R55:V55" si="63">IF(R47=0,0,R47/R$44)</f>
        <v>1.5323130428221031E-2</v>
      </c>
      <c r="S55" s="197">
        <f t="shared" si="63"/>
        <v>1.8341342846343114E-2</v>
      </c>
      <c r="T55" s="197">
        <f t="shared" si="63"/>
        <v>1.9445543891109363E-2</v>
      </c>
      <c r="U55" s="197">
        <f t="shared" si="63"/>
        <v>1.9980964402355129E-2</v>
      </c>
      <c r="V55" s="197">
        <f t="shared" si="63"/>
        <v>1.9233974953759107E-2</v>
      </c>
      <c r="W55" s="197">
        <f t="shared" ref="W55:Y55" si="64">IF(W47=0,0,W47/W$44)</f>
        <v>1.9466138752955484E-2</v>
      </c>
      <c r="X55" s="197">
        <f t="shared" si="64"/>
        <v>2.0371878837820136E-2</v>
      </c>
      <c r="Y55" s="197">
        <f t="shared" si="64"/>
        <v>2.0805894485965159E-2</v>
      </c>
      <c r="DA55" s="63"/>
    </row>
    <row r="56" spans="1:105" ht="12" customHeight="1" x14ac:dyDescent="0.25">
      <c r="A56" s="97" t="s">
        <v>55</v>
      </c>
      <c r="B56" s="197">
        <f t="shared" ref="B56:Q56" si="65">IF(B48=0,0,B48/B$44)</f>
        <v>9.6317807469092756E-2</v>
      </c>
      <c r="C56" s="197">
        <f t="shared" si="65"/>
        <v>8.7023318003829064E-2</v>
      </c>
      <c r="D56" s="197">
        <f t="shared" si="65"/>
        <v>9.148547243406295E-2</v>
      </c>
      <c r="E56" s="197">
        <f t="shared" si="65"/>
        <v>7.7115717224823646E-2</v>
      </c>
      <c r="F56" s="197">
        <f t="shared" si="65"/>
        <v>8.4674735296048145E-2</v>
      </c>
      <c r="G56" s="197">
        <f t="shared" si="65"/>
        <v>8.3181778843988238E-2</v>
      </c>
      <c r="H56" s="197">
        <f t="shared" si="65"/>
        <v>9.1063400096365765E-2</v>
      </c>
      <c r="I56" s="197">
        <f t="shared" si="65"/>
        <v>9.2274559012497495E-2</v>
      </c>
      <c r="J56" s="197">
        <f t="shared" si="65"/>
        <v>9.2891858408745503E-2</v>
      </c>
      <c r="K56" s="197">
        <f t="shared" si="65"/>
        <v>8.793252444420005E-2</v>
      </c>
      <c r="L56" s="197">
        <f t="shared" si="65"/>
        <v>8.3712721734056555E-2</v>
      </c>
      <c r="M56" s="197">
        <f t="shared" si="65"/>
        <v>8.1918033657803105E-2</v>
      </c>
      <c r="N56" s="197">
        <f t="shared" si="65"/>
        <v>8.3660600184025907E-2</v>
      </c>
      <c r="O56" s="197">
        <f t="shared" si="65"/>
        <v>8.2709613606147175E-2</v>
      </c>
      <c r="P56" s="197">
        <f t="shared" si="65"/>
        <v>9.1007566695181619E-2</v>
      </c>
      <c r="Q56" s="197">
        <f t="shared" si="65"/>
        <v>8.1831161834300531E-2</v>
      </c>
      <c r="R56" s="197">
        <f t="shared" ref="R56:V56" si="66">IF(R48=0,0,R48/R$44)</f>
        <v>8.3572037970240418E-2</v>
      </c>
      <c r="S56" s="197">
        <f t="shared" si="66"/>
        <v>8.530945098423097E-2</v>
      </c>
      <c r="T56" s="197">
        <f t="shared" si="66"/>
        <v>8.7280288670033249E-2</v>
      </c>
      <c r="U56" s="197">
        <f t="shared" si="66"/>
        <v>8.8515906523484331E-2</v>
      </c>
      <c r="V56" s="197">
        <f t="shared" si="66"/>
        <v>8.7157452619924344E-2</v>
      </c>
      <c r="W56" s="197">
        <f t="shared" ref="W56:Y56" si="67">IF(W48=0,0,W48/W$44)</f>
        <v>8.6453856781793154E-2</v>
      </c>
      <c r="X56" s="197">
        <f t="shared" si="67"/>
        <v>8.9628565485629585E-2</v>
      </c>
      <c r="Y56" s="197">
        <f t="shared" si="67"/>
        <v>9.5952646055441418E-2</v>
      </c>
      <c r="DA56" s="63"/>
    </row>
    <row r="57" spans="1:105" ht="12" customHeight="1" x14ac:dyDescent="0.25">
      <c r="A57" s="97" t="s">
        <v>54</v>
      </c>
      <c r="B57" s="198">
        <f t="shared" ref="B57:Q57" si="68">IF(B49=0,0,B49/B$44)</f>
        <v>7.9903223616894975E-2</v>
      </c>
      <c r="C57" s="198">
        <f t="shared" si="68"/>
        <v>7.4384202251194728E-2</v>
      </c>
      <c r="D57" s="198">
        <f t="shared" si="68"/>
        <v>7.6040262672450717E-2</v>
      </c>
      <c r="E57" s="198">
        <f t="shared" si="68"/>
        <v>6.8051748976929755E-2</v>
      </c>
      <c r="F57" s="198">
        <f t="shared" si="68"/>
        <v>7.0799240142946696E-2</v>
      </c>
      <c r="G57" s="198">
        <f t="shared" si="68"/>
        <v>6.9953601366164714E-2</v>
      </c>
      <c r="H57" s="198">
        <f t="shared" si="68"/>
        <v>7.5349091578707145E-2</v>
      </c>
      <c r="I57" s="198">
        <f t="shared" si="68"/>
        <v>7.8438895222158564E-2</v>
      </c>
      <c r="J57" s="198">
        <f t="shared" si="68"/>
        <v>7.8489632563833123E-2</v>
      </c>
      <c r="K57" s="198">
        <f t="shared" si="68"/>
        <v>7.7607470422637992E-2</v>
      </c>
      <c r="L57" s="198">
        <f t="shared" si="68"/>
        <v>7.1378649475361572E-2</v>
      </c>
      <c r="M57" s="198">
        <f t="shared" si="68"/>
        <v>6.9265949508584931E-2</v>
      </c>
      <c r="N57" s="198">
        <f t="shared" si="68"/>
        <v>6.8661105244014739E-2</v>
      </c>
      <c r="O57" s="198">
        <f t="shared" si="68"/>
        <v>6.6617655534326303E-2</v>
      </c>
      <c r="P57" s="198">
        <f t="shared" si="68"/>
        <v>7.097435390152626E-2</v>
      </c>
      <c r="Q57" s="198">
        <f t="shared" si="68"/>
        <v>6.4253629444204804E-2</v>
      </c>
      <c r="R57" s="198">
        <f t="shared" ref="R57:V57" si="69">IF(R49=0,0,R49/R$44)</f>
        <v>6.5894073168680567E-2</v>
      </c>
      <c r="S57" s="198">
        <f t="shared" si="69"/>
        <v>6.5734623609404519E-2</v>
      </c>
      <c r="T57" s="198">
        <f t="shared" si="69"/>
        <v>6.5299503360961506E-2</v>
      </c>
      <c r="U57" s="198">
        <f t="shared" si="69"/>
        <v>6.532141981289076E-2</v>
      </c>
      <c r="V57" s="198">
        <f t="shared" si="69"/>
        <v>6.3783488211550471E-2</v>
      </c>
      <c r="W57" s="198">
        <f t="shared" ref="W57:Y57" si="70">IF(W49=0,0,W49/W$44)</f>
        <v>6.2272310528313717E-2</v>
      </c>
      <c r="X57" s="198">
        <f t="shared" si="70"/>
        <v>6.3986467957965518E-2</v>
      </c>
      <c r="Y57" s="198">
        <f t="shared" si="70"/>
        <v>6.0825200681786984E-2</v>
      </c>
      <c r="DA57" s="60"/>
    </row>
    <row r="58" spans="1:105" ht="12" customHeight="1" x14ac:dyDescent="0.25">
      <c r="A58" s="194" t="s">
        <v>58</v>
      </c>
      <c r="B58" s="195">
        <f t="shared" ref="B58:Q58" si="71">IF(B50=0,0,B50/B$44)</f>
        <v>9.5962111178925613E-2</v>
      </c>
      <c r="C58" s="195">
        <f t="shared" si="71"/>
        <v>9.1049463022467136E-2</v>
      </c>
      <c r="D58" s="195">
        <f t="shared" si="71"/>
        <v>9.4093430316442586E-2</v>
      </c>
      <c r="E58" s="195">
        <f t="shared" si="71"/>
        <v>9.016558604446942E-2</v>
      </c>
      <c r="F58" s="195">
        <f t="shared" si="71"/>
        <v>9.3749934620592279E-2</v>
      </c>
      <c r="G58" s="195">
        <f t="shared" si="71"/>
        <v>9.2814224360691353E-2</v>
      </c>
      <c r="H58" s="195">
        <f t="shared" si="71"/>
        <v>0.10119226390605651</v>
      </c>
      <c r="I58" s="195">
        <f t="shared" si="71"/>
        <v>0.1089592968498355</v>
      </c>
      <c r="J58" s="195">
        <f t="shared" si="71"/>
        <v>0.10916842290318268</v>
      </c>
      <c r="K58" s="195">
        <f t="shared" si="71"/>
        <v>0.10864593208842992</v>
      </c>
      <c r="L58" s="195">
        <f t="shared" si="71"/>
        <v>0.10468186744681479</v>
      </c>
      <c r="M58" s="195">
        <f t="shared" si="71"/>
        <v>0.10978940520956267</v>
      </c>
      <c r="N58" s="195">
        <f t="shared" si="71"/>
        <v>0.11364376325671881</v>
      </c>
      <c r="O58" s="195">
        <f t="shared" si="71"/>
        <v>0.11696172259583239</v>
      </c>
      <c r="P58" s="195">
        <f t="shared" si="71"/>
        <v>0.1306434612919784</v>
      </c>
      <c r="Q58" s="195">
        <f t="shared" si="71"/>
        <v>0.12055030730724836</v>
      </c>
      <c r="R58" s="195">
        <f t="shared" ref="R58:V58" si="72">IF(R50=0,0,R50/R$44)</f>
        <v>0.12227065093703995</v>
      </c>
      <c r="S58" s="195">
        <f t="shared" si="72"/>
        <v>0.12451152066097292</v>
      </c>
      <c r="T58" s="195">
        <f t="shared" si="72"/>
        <v>0.12763383056115457</v>
      </c>
      <c r="U58" s="195">
        <f t="shared" si="72"/>
        <v>0.13152032899188248</v>
      </c>
      <c r="V58" s="195">
        <f t="shared" si="72"/>
        <v>0.12914682204353228</v>
      </c>
      <c r="W58" s="195">
        <f t="shared" ref="W58:Y58" si="73">IF(W50=0,0,W50/W$44)</f>
        <v>0.12470622961945446</v>
      </c>
      <c r="X58" s="195">
        <f t="shared" si="73"/>
        <v>0.12846096360031015</v>
      </c>
      <c r="Y58" s="195">
        <f t="shared" si="73"/>
        <v>0.12936073228634551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X60" s="191"/>
      <c r="Y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1920.13027848</v>
      </c>
      <c r="C62" s="22">
        <v>2090.5940887199999</v>
      </c>
      <c r="D62" s="22">
        <v>2192.3766720000003</v>
      </c>
      <c r="E62" s="22">
        <v>2385.1425812400003</v>
      </c>
      <c r="F62" s="22">
        <v>2357.41297824</v>
      </c>
      <c r="G62" s="22">
        <v>2406.4616318399999</v>
      </c>
      <c r="H62" s="22">
        <v>2209.1575849199999</v>
      </c>
      <c r="I62" s="22">
        <v>1994.26202388</v>
      </c>
      <c r="J62" s="22">
        <v>2026.7456220000001</v>
      </c>
      <c r="K62" s="22">
        <v>2085.84590364</v>
      </c>
      <c r="L62" s="22">
        <v>2119.9820817600003</v>
      </c>
      <c r="M62" s="22">
        <v>1913.1971576399997</v>
      </c>
      <c r="N62" s="22">
        <v>1729.1470169442737</v>
      </c>
      <c r="O62" s="22">
        <v>1621.2705098399999</v>
      </c>
      <c r="P62" s="22">
        <v>1403.103429</v>
      </c>
      <c r="Q62" s="22">
        <v>1485.1253797200002</v>
      </c>
      <c r="R62" s="22">
        <v>1524.2810230800001</v>
      </c>
      <c r="S62" s="22">
        <v>1546.3642568400001</v>
      </c>
      <c r="T62" s="22">
        <v>1457.1732240000001</v>
      </c>
      <c r="U62" s="22">
        <v>1379.5855506</v>
      </c>
      <c r="V62" s="22">
        <v>1456.0504372800001</v>
      </c>
      <c r="W62" s="22">
        <v>1493.7586498799999</v>
      </c>
      <c r="X62" s="22">
        <v>1443.9564219599997</v>
      </c>
      <c r="Y62" s="22">
        <v>1392.4869350400004</v>
      </c>
      <c r="DA62" s="57" t="s">
        <v>251</v>
      </c>
    </row>
    <row r="63" spans="1:105" ht="12" customHeight="1" x14ac:dyDescent="0.25">
      <c r="A63" s="30" t="s">
        <v>51</v>
      </c>
      <c r="B63" s="31">
        <v>42.598116000000019</v>
      </c>
      <c r="C63" s="31">
        <v>22.408230240000002</v>
      </c>
      <c r="D63" s="31">
        <v>31.816429920000001</v>
      </c>
      <c r="E63" s="31">
        <v>42.489184319999993</v>
      </c>
      <c r="F63" s="31">
        <v>29.839629600000002</v>
      </c>
      <c r="G63" s="31">
        <v>42.743844000000017</v>
      </c>
      <c r="H63" s="31">
        <v>31.188706560000004</v>
      </c>
      <c r="I63" s="31">
        <v>15.574679999999999</v>
      </c>
      <c r="J63" s="31">
        <v>16.43994</v>
      </c>
      <c r="K63" s="31">
        <v>13.020432479999997</v>
      </c>
      <c r="L63" s="31">
        <v>26.054344800000003</v>
      </c>
      <c r="M63" s="31">
        <v>18.801097919999997</v>
      </c>
      <c r="N63" s="31">
        <v>15.886082944273472</v>
      </c>
      <c r="O63" s="31">
        <v>21.954651840000004</v>
      </c>
      <c r="P63" s="31">
        <v>15.077747520000001</v>
      </c>
      <c r="Q63" s="31">
        <v>13.2557832</v>
      </c>
      <c r="R63" s="31">
        <v>12.471766559999999</v>
      </c>
      <c r="S63" s="31">
        <v>15.401627999999997</v>
      </c>
      <c r="T63" s="31">
        <v>10.902276000000002</v>
      </c>
      <c r="U63" s="31">
        <v>11.767535999999998</v>
      </c>
      <c r="V63" s="31">
        <v>10.136111040000001</v>
      </c>
      <c r="W63" s="31">
        <v>7.4634595199999989</v>
      </c>
      <c r="X63" s="31">
        <v>6.4695945599999991</v>
      </c>
      <c r="Y63" s="31">
        <v>4.60646208</v>
      </c>
      <c r="DA63" s="59" t="s">
        <v>252</v>
      </c>
    </row>
    <row r="64" spans="1:105" ht="12" customHeight="1" x14ac:dyDescent="0.25">
      <c r="A64" s="73" t="s">
        <v>75</v>
      </c>
      <c r="B64" s="98">
        <v>916.26385247999997</v>
      </c>
      <c r="C64" s="98">
        <v>982.40920848000007</v>
      </c>
      <c r="D64" s="98">
        <v>1097.12393208</v>
      </c>
      <c r="E64" s="98">
        <v>1117.2556969200002</v>
      </c>
      <c r="F64" s="98">
        <v>1110.3274886400002</v>
      </c>
      <c r="G64" s="98">
        <v>1032.4973289599998</v>
      </c>
      <c r="H64" s="98">
        <v>915.59602835999999</v>
      </c>
      <c r="I64" s="98">
        <v>774.95579387999987</v>
      </c>
      <c r="J64" s="98">
        <v>715.63003200000003</v>
      </c>
      <c r="K64" s="98">
        <v>732.94237115999988</v>
      </c>
      <c r="L64" s="98">
        <v>690.49662695999984</v>
      </c>
      <c r="M64" s="98">
        <v>612.24354971999992</v>
      </c>
      <c r="N64" s="98">
        <v>508.40834400000006</v>
      </c>
      <c r="O64" s="98">
        <v>450.66673800000001</v>
      </c>
      <c r="P64" s="98">
        <v>369.90347147999995</v>
      </c>
      <c r="Q64" s="98">
        <v>423.53735652</v>
      </c>
      <c r="R64" s="98">
        <v>417.07720008000001</v>
      </c>
      <c r="S64" s="98">
        <v>405.59263451999999</v>
      </c>
      <c r="T64" s="98">
        <v>348.88715676000004</v>
      </c>
      <c r="U64" s="98">
        <v>289.47864744000003</v>
      </c>
      <c r="V64" s="98">
        <v>305.20526795999996</v>
      </c>
      <c r="W64" s="98">
        <v>255.18075768000003</v>
      </c>
      <c r="X64" s="98">
        <v>288.49942871999997</v>
      </c>
      <c r="Y64" s="98">
        <v>261.19046807999996</v>
      </c>
      <c r="DA64" s="63"/>
    </row>
    <row r="65" spans="1:105" ht="12" customHeight="1" x14ac:dyDescent="0.25">
      <c r="A65" s="97" t="s">
        <v>74</v>
      </c>
      <c r="B65" s="98">
        <v>153.855468</v>
      </c>
      <c r="C65" s="98">
        <v>156.81422700000002</v>
      </c>
      <c r="D65" s="98">
        <v>161.25247908</v>
      </c>
      <c r="E65" s="98">
        <v>168.64926300000002</v>
      </c>
      <c r="F65" s="98">
        <v>176.34203640000001</v>
      </c>
      <c r="G65" s="98">
        <v>180.48429900000002</v>
      </c>
      <c r="H65" s="98">
        <v>189.36057600000001</v>
      </c>
      <c r="I65" s="98">
        <v>183.44305800000001</v>
      </c>
      <c r="J65" s="98">
        <v>218.94816600000001</v>
      </c>
      <c r="K65" s="98">
        <v>230.78320200000005</v>
      </c>
      <c r="L65" s="98">
        <v>213.03064800000001</v>
      </c>
      <c r="M65" s="98">
        <v>186.40181700000002</v>
      </c>
      <c r="N65" s="98">
        <v>168.64926300000002</v>
      </c>
      <c r="O65" s="98">
        <v>159.772986</v>
      </c>
      <c r="P65" s="98">
        <v>139.06167300000001</v>
      </c>
      <c r="Q65" s="98">
        <v>142.02043200000003</v>
      </c>
      <c r="R65" s="98">
        <v>144.97919100000001</v>
      </c>
      <c r="S65" s="98">
        <v>137.58240708000002</v>
      </c>
      <c r="T65" s="98">
        <v>125.45138159999999</v>
      </c>
      <c r="U65" s="98">
        <v>128.70613008000001</v>
      </c>
      <c r="V65" s="98">
        <v>121.01335667999999</v>
      </c>
      <c r="W65" s="98">
        <v>121.30911900000001</v>
      </c>
      <c r="X65" s="98">
        <v>110.95357608</v>
      </c>
      <c r="Y65" s="98">
        <v>94.088536199999993</v>
      </c>
      <c r="DA65" s="63" t="s">
        <v>253</v>
      </c>
    </row>
    <row r="66" spans="1:105" ht="12" customHeight="1" x14ac:dyDescent="0.25">
      <c r="A66" s="97" t="s">
        <v>196</v>
      </c>
      <c r="B66" s="98">
        <v>762.40838448</v>
      </c>
      <c r="C66" s="98">
        <v>825.59498148000011</v>
      </c>
      <c r="D66" s="98">
        <v>935.87145299999997</v>
      </c>
      <c r="E66" s="98">
        <v>948.6064339200002</v>
      </c>
      <c r="F66" s="98">
        <v>933.9854522400002</v>
      </c>
      <c r="G66" s="98">
        <v>852.01302995999981</v>
      </c>
      <c r="H66" s="98">
        <v>726.23545235999995</v>
      </c>
      <c r="I66" s="98">
        <v>591.51273587999981</v>
      </c>
      <c r="J66" s="98">
        <v>496.68186600000001</v>
      </c>
      <c r="K66" s="98">
        <v>502.15916915999981</v>
      </c>
      <c r="L66" s="98">
        <v>477.4659789599998</v>
      </c>
      <c r="M66" s="98">
        <v>425.84173271999987</v>
      </c>
      <c r="N66" s="98">
        <v>339.75908100000004</v>
      </c>
      <c r="O66" s="98">
        <v>290.89375200000001</v>
      </c>
      <c r="P66" s="98">
        <v>230.84179847999994</v>
      </c>
      <c r="Q66" s="98">
        <v>281.51692451999998</v>
      </c>
      <c r="R66" s="98">
        <v>272.09800908</v>
      </c>
      <c r="S66" s="98">
        <v>268.01022743999999</v>
      </c>
      <c r="T66" s="98">
        <v>223.43577516000005</v>
      </c>
      <c r="U66" s="98">
        <v>160.77251736000002</v>
      </c>
      <c r="V66" s="98">
        <v>184.19191127999997</v>
      </c>
      <c r="W66" s="98">
        <v>133.87163868000002</v>
      </c>
      <c r="X66" s="98">
        <v>177.54585263999996</v>
      </c>
      <c r="Y66" s="98">
        <v>167.10193187999997</v>
      </c>
      <c r="DA66" s="63" t="s">
        <v>254</v>
      </c>
    </row>
    <row r="67" spans="1:105" ht="12" customHeight="1" x14ac:dyDescent="0.25">
      <c r="A67" s="73" t="s">
        <v>189</v>
      </c>
      <c r="B67" s="98">
        <v>961.26831000000004</v>
      </c>
      <c r="C67" s="98">
        <v>1085.77665</v>
      </c>
      <c r="D67" s="98">
        <v>1063.43631</v>
      </c>
      <c r="E67" s="98">
        <v>1225.3977000000002</v>
      </c>
      <c r="F67" s="98">
        <v>1217.24586</v>
      </c>
      <c r="G67" s="98">
        <v>1331.22045888</v>
      </c>
      <c r="H67" s="98">
        <v>1262.3728500000002</v>
      </c>
      <c r="I67" s="98">
        <v>1203.73155</v>
      </c>
      <c r="J67" s="98">
        <v>1294.6756500000001</v>
      </c>
      <c r="K67" s="98">
        <v>1339.8831</v>
      </c>
      <c r="L67" s="98">
        <v>1403.4311100000002</v>
      </c>
      <c r="M67" s="98">
        <v>1282.1525099999999</v>
      </c>
      <c r="N67" s="98">
        <v>1204.8525900000002</v>
      </c>
      <c r="O67" s="98">
        <v>1148.64912</v>
      </c>
      <c r="P67" s="98">
        <v>1018.1222100000001</v>
      </c>
      <c r="Q67" s="98">
        <v>1048.3322400000002</v>
      </c>
      <c r="R67" s="98">
        <v>1094.73205644</v>
      </c>
      <c r="S67" s="98">
        <v>1125.3699943200002</v>
      </c>
      <c r="T67" s="98">
        <v>1097.3837912400002</v>
      </c>
      <c r="U67" s="98">
        <v>1078.3393671599999</v>
      </c>
      <c r="V67" s="98">
        <v>1140.7090582800001</v>
      </c>
      <c r="W67" s="98">
        <v>1231.1144326799999</v>
      </c>
      <c r="X67" s="98">
        <v>1148.9873986799998</v>
      </c>
      <c r="Y67" s="98">
        <v>1126.6900048800003</v>
      </c>
      <c r="DA67" s="63" t="s">
        <v>255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X68" s="98">
        <v>0</v>
      </c>
      <c r="Y68" s="98">
        <v>0</v>
      </c>
      <c r="DA68" s="63"/>
    </row>
    <row r="69" spans="1:105" ht="12" customHeight="1" x14ac:dyDescent="0.25">
      <c r="A69" s="97" t="s">
        <v>199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X69" s="98">
        <v>0</v>
      </c>
      <c r="Y69" s="98">
        <v>0</v>
      </c>
      <c r="DA69" s="63" t="s">
        <v>256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X70" s="98">
        <v>0</v>
      </c>
      <c r="Y70" s="98">
        <v>0</v>
      </c>
      <c r="DA70" s="63" t="s">
        <v>257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X71" s="98">
        <v>0</v>
      </c>
      <c r="Y71" s="98">
        <v>0</v>
      </c>
      <c r="DA71" s="63" t="s">
        <v>258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X72" s="98">
        <v>0</v>
      </c>
      <c r="Y72" s="98">
        <v>0</v>
      </c>
      <c r="DA72" s="63" t="s">
        <v>259</v>
      </c>
    </row>
    <row r="73" spans="1:105" ht="12" customHeight="1" x14ac:dyDescent="0.25">
      <c r="A73" s="97" t="s">
        <v>197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X73" s="98">
        <v>0</v>
      </c>
      <c r="Y73" s="98">
        <v>0</v>
      </c>
      <c r="DA73" s="63" t="s">
        <v>260</v>
      </c>
    </row>
    <row r="74" spans="1:105" ht="12" customHeight="1" x14ac:dyDescent="0.25">
      <c r="A74" s="97" t="s">
        <v>191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X74" s="98">
        <v>0</v>
      </c>
      <c r="Y74" s="98">
        <v>0</v>
      </c>
      <c r="DA74" s="63" t="s">
        <v>261</v>
      </c>
    </row>
    <row r="75" spans="1:105" ht="12" customHeight="1" x14ac:dyDescent="0.25">
      <c r="A75" s="73" t="s">
        <v>198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262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33">
        <v>0</v>
      </c>
      <c r="Y76" s="33">
        <v>0</v>
      </c>
      <c r="DA76" s="60" t="s">
        <v>263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74">B79+B84</f>
        <v>1920.13027848</v>
      </c>
      <c r="C78" s="203">
        <f t="shared" si="74"/>
        <v>2090.5940887199999</v>
      </c>
      <c r="D78" s="203">
        <f t="shared" si="74"/>
        <v>2192.3766720000003</v>
      </c>
      <c r="E78" s="203">
        <f t="shared" si="74"/>
        <v>2385.1425812400003</v>
      </c>
      <c r="F78" s="203">
        <f t="shared" si="74"/>
        <v>2357.4129782400005</v>
      </c>
      <c r="G78" s="203">
        <f t="shared" si="74"/>
        <v>2406.4616318399999</v>
      </c>
      <c r="H78" s="203">
        <f t="shared" si="74"/>
        <v>2209.1575849199999</v>
      </c>
      <c r="I78" s="203">
        <f t="shared" si="74"/>
        <v>1994.2620238799996</v>
      </c>
      <c r="J78" s="203">
        <f t="shared" si="74"/>
        <v>2026.7456219999999</v>
      </c>
      <c r="K78" s="203">
        <f t="shared" si="74"/>
        <v>2085.8459036399991</v>
      </c>
      <c r="L78" s="203">
        <f t="shared" si="74"/>
        <v>2119.9820817600003</v>
      </c>
      <c r="M78" s="203">
        <f t="shared" si="74"/>
        <v>1913.1971576399992</v>
      </c>
      <c r="N78" s="203">
        <f t="shared" si="74"/>
        <v>1729.1470169442728</v>
      </c>
      <c r="O78" s="203">
        <f t="shared" si="74"/>
        <v>1621.270509839999</v>
      </c>
      <c r="P78" s="203">
        <f t="shared" si="74"/>
        <v>1403.1034289999996</v>
      </c>
      <c r="Q78" s="203">
        <f t="shared" si="74"/>
        <v>1485.12537972</v>
      </c>
      <c r="R78" s="203">
        <f t="shared" ref="R78:V78" si="75">R79+R84</f>
        <v>1524.2810230800001</v>
      </c>
      <c r="S78" s="203">
        <f t="shared" si="75"/>
        <v>1546.364256840001</v>
      </c>
      <c r="T78" s="203">
        <f t="shared" si="75"/>
        <v>1457.1732240000001</v>
      </c>
      <c r="U78" s="203">
        <f t="shared" si="75"/>
        <v>1379.5855505999998</v>
      </c>
      <c r="V78" s="203">
        <f t="shared" si="75"/>
        <v>1456.0504372800003</v>
      </c>
      <c r="W78" s="203">
        <f t="shared" ref="W78:Y78" si="76">W79+W84</f>
        <v>1493.7586498799992</v>
      </c>
      <c r="X78" s="203">
        <f t="shared" si="76"/>
        <v>1443.9564219599986</v>
      </c>
      <c r="Y78" s="203">
        <f t="shared" si="76"/>
        <v>1392.4869350399986</v>
      </c>
      <c r="DA78" s="216" t="s">
        <v>264</v>
      </c>
    </row>
    <row r="79" spans="1:105" ht="12" customHeight="1" x14ac:dyDescent="0.25">
      <c r="A79" s="208" t="s">
        <v>39</v>
      </c>
      <c r="B79" s="192">
        <f t="shared" ref="B79:Q79" si="77">SUM(B80:B83)</f>
        <v>1920.13027848</v>
      </c>
      <c r="C79" s="192">
        <f t="shared" si="77"/>
        <v>2090.5940887199999</v>
      </c>
      <c r="D79" s="192">
        <f t="shared" si="77"/>
        <v>2192.3766720000003</v>
      </c>
      <c r="E79" s="192">
        <f t="shared" si="77"/>
        <v>2385.1425812400003</v>
      </c>
      <c r="F79" s="192">
        <f t="shared" si="77"/>
        <v>2357.4129782400005</v>
      </c>
      <c r="G79" s="192">
        <f t="shared" si="77"/>
        <v>2406.4616318399999</v>
      </c>
      <c r="H79" s="192">
        <f t="shared" si="77"/>
        <v>2209.1575849199999</v>
      </c>
      <c r="I79" s="192">
        <f t="shared" si="77"/>
        <v>1994.2620238799996</v>
      </c>
      <c r="J79" s="192">
        <f t="shared" si="77"/>
        <v>2026.7456219999999</v>
      </c>
      <c r="K79" s="192">
        <f t="shared" si="77"/>
        <v>2085.8459036399991</v>
      </c>
      <c r="L79" s="192">
        <f t="shared" si="77"/>
        <v>2119.9820817600003</v>
      </c>
      <c r="M79" s="192">
        <f t="shared" si="77"/>
        <v>1913.1971576399992</v>
      </c>
      <c r="N79" s="192">
        <f t="shared" si="77"/>
        <v>1729.1470169442728</v>
      </c>
      <c r="O79" s="192">
        <f t="shared" si="77"/>
        <v>1621.270509839999</v>
      </c>
      <c r="P79" s="192">
        <f t="shared" si="77"/>
        <v>1403.1034289999996</v>
      </c>
      <c r="Q79" s="192">
        <f t="shared" si="77"/>
        <v>1485.12537972</v>
      </c>
      <c r="R79" s="192">
        <f t="shared" ref="R79:V79" si="78">SUM(R80:R83)</f>
        <v>1524.2810230800001</v>
      </c>
      <c r="S79" s="192">
        <f t="shared" si="78"/>
        <v>1546.364256840001</v>
      </c>
      <c r="T79" s="192">
        <f t="shared" si="78"/>
        <v>1457.1732240000001</v>
      </c>
      <c r="U79" s="192">
        <f t="shared" si="78"/>
        <v>1379.5855505999998</v>
      </c>
      <c r="V79" s="192">
        <f t="shared" si="78"/>
        <v>1456.0504372800003</v>
      </c>
      <c r="W79" s="192">
        <f t="shared" ref="W79:Y79" si="79">SUM(W80:W83)</f>
        <v>1493.7586498799992</v>
      </c>
      <c r="X79" s="192">
        <f t="shared" si="79"/>
        <v>1443.9564219599986</v>
      </c>
      <c r="Y79" s="192">
        <f t="shared" si="79"/>
        <v>1392.4869350399986</v>
      </c>
      <c r="DA79" s="213" t="s">
        <v>265</v>
      </c>
    </row>
    <row r="80" spans="1:105" ht="12" customHeight="1" x14ac:dyDescent="0.25">
      <c r="A80" s="97" t="s">
        <v>57</v>
      </c>
      <c r="B80" s="74">
        <v>1576.6120041392537</v>
      </c>
      <c r="C80" s="74">
        <v>1703.7949044341422</v>
      </c>
      <c r="D80" s="74">
        <v>1812.4463405510339</v>
      </c>
      <c r="E80" s="74">
        <v>1961.2437869275213</v>
      </c>
      <c r="F80" s="74">
        <v>1935.3245303940171</v>
      </c>
      <c r="G80" s="74">
        <v>1971.9482468491792</v>
      </c>
      <c r="H80" s="74">
        <v>1770.6804766829953</v>
      </c>
      <c r="I80" s="74">
        <v>1546.2404892544509</v>
      </c>
      <c r="J80" s="74">
        <v>1572.9127569151578</v>
      </c>
      <c r="K80" s="74">
        <v>1593.2270116819818</v>
      </c>
      <c r="L80" s="74">
        <v>1651.9744764860534</v>
      </c>
      <c r="M80" s="74">
        <v>1501.9227170470213</v>
      </c>
      <c r="N80" s="74">
        <v>1347.5495073113516</v>
      </c>
      <c r="O80" s="74">
        <v>1262.5594337172297</v>
      </c>
      <c r="P80" s="74">
        <v>1068.1648616381397</v>
      </c>
      <c r="Q80" s="74">
        <v>1167.1114888962575</v>
      </c>
      <c r="R80" s="74">
        <v>1195.4976257626461</v>
      </c>
      <c r="S80" s="74">
        <v>1207.5090816088123</v>
      </c>
      <c r="T80" s="74">
        <v>1129.6711683975454</v>
      </c>
      <c r="U80" s="74">
        <v>1059.7878681922666</v>
      </c>
      <c r="V80" s="74">
        <v>1137.7966627924607</v>
      </c>
      <c r="W80" s="74">
        <v>1163.1893808647364</v>
      </c>
      <c r="X80" s="74">
        <v>1126.1029006170752</v>
      </c>
      <c r="Y80" s="74">
        <v>1093.1133106655161</v>
      </c>
      <c r="DA80" s="90" t="s">
        <v>266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X81" s="74">
        <v>0</v>
      </c>
      <c r="Y81" s="74">
        <v>0</v>
      </c>
      <c r="DA81" s="90" t="s">
        <v>267</v>
      </c>
    </row>
    <row r="82" spans="1:105" ht="12" customHeight="1" x14ac:dyDescent="0.25">
      <c r="A82" s="97" t="s">
        <v>55</v>
      </c>
      <c r="B82" s="74">
        <v>174.91351275897034</v>
      </c>
      <c r="C82" s="74">
        <v>173.66599697678859</v>
      </c>
      <c r="D82" s="74">
        <v>185.12907782950174</v>
      </c>
      <c r="E82" s="74">
        <v>178.53655441015042</v>
      </c>
      <c r="F82" s="74">
        <v>189.17624546891108</v>
      </c>
      <c r="G82" s="74">
        <v>192.01873698239876</v>
      </c>
      <c r="H82" s="74">
        <v>196.12570561658691</v>
      </c>
      <c r="I82" s="74">
        <v>184.72155066390974</v>
      </c>
      <c r="J82" s="74">
        <v>190.46787116684379</v>
      </c>
      <c r="K82" s="74">
        <v>186.31027549142328</v>
      </c>
      <c r="L82" s="74">
        <v>179.56903166290124</v>
      </c>
      <c r="M82" s="74">
        <v>155.19198657318714</v>
      </c>
      <c r="N82" s="74">
        <v>147.72599791662546</v>
      </c>
      <c r="O82" s="74">
        <v>138.5137336604335</v>
      </c>
      <c r="P82" s="74">
        <v>134.08638533183856</v>
      </c>
      <c r="Q82" s="74">
        <v>123.51866881366392</v>
      </c>
      <c r="R82" s="74">
        <v>128.02062469935458</v>
      </c>
      <c r="S82" s="74">
        <v>136.40428191694619</v>
      </c>
      <c r="T82" s="74">
        <v>135.6470528113378</v>
      </c>
      <c r="U82" s="74">
        <v>132.50708985073302</v>
      </c>
      <c r="V82" s="74">
        <v>136.28237587753915</v>
      </c>
      <c r="W82" s="74">
        <v>143.45765855526281</v>
      </c>
      <c r="X82" s="74">
        <v>139.06823733292364</v>
      </c>
      <c r="Y82" s="74">
        <v>138.32842519448337</v>
      </c>
      <c r="DA82" s="90" t="s">
        <v>268</v>
      </c>
    </row>
    <row r="83" spans="1:105" ht="12" customHeight="1" x14ac:dyDescent="0.25">
      <c r="A83" s="107" t="s">
        <v>54</v>
      </c>
      <c r="B83" s="193">
        <v>168.60476158177602</v>
      </c>
      <c r="C83" s="193">
        <v>213.13318730906926</v>
      </c>
      <c r="D83" s="193">
        <v>194.80125361946452</v>
      </c>
      <c r="E83" s="193">
        <v>245.36223990232844</v>
      </c>
      <c r="F83" s="193">
        <v>232.91220237707216</v>
      </c>
      <c r="G83" s="193">
        <v>242.49464800842173</v>
      </c>
      <c r="H83" s="193">
        <v>242.35140262041767</v>
      </c>
      <c r="I83" s="193">
        <v>263.29998396163887</v>
      </c>
      <c r="J83" s="193">
        <v>263.36499391799811</v>
      </c>
      <c r="K83" s="193">
        <v>306.30861646659423</v>
      </c>
      <c r="L83" s="193">
        <v>288.43857361104568</v>
      </c>
      <c r="M83" s="193">
        <v>256.08245401979082</v>
      </c>
      <c r="N83" s="193">
        <v>233.87151171629583</v>
      </c>
      <c r="O83" s="193">
        <v>220.19734246233594</v>
      </c>
      <c r="P83" s="193">
        <v>200.85218203002128</v>
      </c>
      <c r="Q83" s="193">
        <v>194.49522201007863</v>
      </c>
      <c r="R83" s="193">
        <v>200.76277261799945</v>
      </c>
      <c r="S83" s="193">
        <v>202.45089331424248</v>
      </c>
      <c r="T83" s="193">
        <v>191.85500279111682</v>
      </c>
      <c r="U83" s="193">
        <v>187.29059255700014</v>
      </c>
      <c r="V83" s="193">
        <v>181.97139861000053</v>
      </c>
      <c r="W83" s="193">
        <v>187.11161046000004</v>
      </c>
      <c r="X83" s="193">
        <v>178.78528400999971</v>
      </c>
      <c r="Y83" s="193">
        <v>161.04519917999909</v>
      </c>
      <c r="DA83" s="214" t="s">
        <v>269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X84" s="77">
        <v>0</v>
      </c>
      <c r="Y84" s="77">
        <v>0</v>
      </c>
      <c r="DA84" s="92" t="s">
        <v>270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80">IF(B78=0,0,B78/B$78)</f>
        <v>1</v>
      </c>
      <c r="C86" s="207">
        <f t="shared" si="80"/>
        <v>1</v>
      </c>
      <c r="D86" s="207">
        <f t="shared" si="80"/>
        <v>1</v>
      </c>
      <c r="E86" s="207">
        <f t="shared" si="80"/>
        <v>1</v>
      </c>
      <c r="F86" s="207">
        <f t="shared" si="80"/>
        <v>1</v>
      </c>
      <c r="G86" s="207">
        <f t="shared" si="80"/>
        <v>1</v>
      </c>
      <c r="H86" s="207">
        <f t="shared" si="80"/>
        <v>1</v>
      </c>
      <c r="I86" s="207">
        <f t="shared" si="80"/>
        <v>1</v>
      </c>
      <c r="J86" s="207">
        <f t="shared" si="80"/>
        <v>1</v>
      </c>
      <c r="K86" s="207">
        <f t="shared" si="80"/>
        <v>1</v>
      </c>
      <c r="L86" s="207">
        <f t="shared" si="80"/>
        <v>1</v>
      </c>
      <c r="M86" s="207">
        <f t="shared" si="80"/>
        <v>1</v>
      </c>
      <c r="N86" s="207">
        <f t="shared" si="80"/>
        <v>1</v>
      </c>
      <c r="O86" s="207">
        <f t="shared" si="80"/>
        <v>1</v>
      </c>
      <c r="P86" s="207">
        <f t="shared" si="80"/>
        <v>1</v>
      </c>
      <c r="Q86" s="207">
        <f t="shared" si="80"/>
        <v>1</v>
      </c>
      <c r="R86" s="207">
        <f t="shared" ref="R86:V86" si="81">IF(R78=0,0,R78/R$78)</f>
        <v>1</v>
      </c>
      <c r="S86" s="207">
        <f t="shared" si="81"/>
        <v>1</v>
      </c>
      <c r="T86" s="207">
        <f t="shared" si="81"/>
        <v>1</v>
      </c>
      <c r="U86" s="207">
        <f t="shared" si="81"/>
        <v>1</v>
      </c>
      <c r="V86" s="207">
        <f t="shared" si="81"/>
        <v>1</v>
      </c>
      <c r="W86" s="207">
        <f t="shared" ref="W86:Y86" si="82">IF(W78=0,0,W78/W$78)</f>
        <v>1</v>
      </c>
      <c r="X86" s="207">
        <f t="shared" si="82"/>
        <v>1</v>
      </c>
      <c r="Y86" s="207">
        <f t="shared" si="82"/>
        <v>1</v>
      </c>
      <c r="DA86" s="215"/>
    </row>
    <row r="87" spans="1:105" ht="12" customHeight="1" x14ac:dyDescent="0.25">
      <c r="A87" s="194" t="s">
        <v>39</v>
      </c>
      <c r="B87" s="195">
        <f t="shared" ref="B87:Q87" si="83">IF(B79=0,0,B79/B$78)</f>
        <v>1</v>
      </c>
      <c r="C87" s="195">
        <f t="shared" si="83"/>
        <v>1</v>
      </c>
      <c r="D87" s="195">
        <f t="shared" si="83"/>
        <v>1</v>
      </c>
      <c r="E87" s="195">
        <f t="shared" si="83"/>
        <v>1</v>
      </c>
      <c r="F87" s="195">
        <f t="shared" si="83"/>
        <v>1</v>
      </c>
      <c r="G87" s="195">
        <f t="shared" si="83"/>
        <v>1</v>
      </c>
      <c r="H87" s="195">
        <f t="shared" si="83"/>
        <v>1</v>
      </c>
      <c r="I87" s="195">
        <f t="shared" si="83"/>
        <v>1</v>
      </c>
      <c r="J87" s="195">
        <f t="shared" si="83"/>
        <v>1</v>
      </c>
      <c r="K87" s="195">
        <f t="shared" si="83"/>
        <v>1</v>
      </c>
      <c r="L87" s="195">
        <f t="shared" si="83"/>
        <v>1</v>
      </c>
      <c r="M87" s="195">
        <f t="shared" si="83"/>
        <v>1</v>
      </c>
      <c r="N87" s="195">
        <f t="shared" si="83"/>
        <v>1</v>
      </c>
      <c r="O87" s="195">
        <f t="shared" si="83"/>
        <v>1</v>
      </c>
      <c r="P87" s="195">
        <f t="shared" si="83"/>
        <v>1</v>
      </c>
      <c r="Q87" s="195">
        <f t="shared" si="83"/>
        <v>1</v>
      </c>
      <c r="R87" s="195">
        <f t="shared" ref="R87:V87" si="84">IF(R79=0,0,R79/R$78)</f>
        <v>1</v>
      </c>
      <c r="S87" s="195">
        <f t="shared" si="84"/>
        <v>1</v>
      </c>
      <c r="T87" s="195">
        <f t="shared" si="84"/>
        <v>1</v>
      </c>
      <c r="U87" s="195">
        <f t="shared" si="84"/>
        <v>1</v>
      </c>
      <c r="V87" s="195">
        <f t="shared" si="84"/>
        <v>1</v>
      </c>
      <c r="W87" s="195">
        <f t="shared" ref="W87:Y87" si="85">IF(W79=0,0,W79/W$78)</f>
        <v>1</v>
      </c>
      <c r="X87" s="195">
        <f t="shared" si="85"/>
        <v>1</v>
      </c>
      <c r="Y87" s="195">
        <f t="shared" si="85"/>
        <v>1</v>
      </c>
      <c r="DA87" s="62"/>
    </row>
    <row r="88" spans="1:105" ht="12" customHeight="1" x14ac:dyDescent="0.25">
      <c r="A88" s="97" t="s">
        <v>57</v>
      </c>
      <c r="B88" s="196">
        <f t="shared" ref="B88:Q88" si="86">IF(B80=0,0,B80/B$78)</f>
        <v>0.82109637132919966</v>
      </c>
      <c r="C88" s="196">
        <f t="shared" si="86"/>
        <v>0.8149812121000104</v>
      </c>
      <c r="D88" s="196">
        <f t="shared" si="86"/>
        <v>0.82670389796550148</v>
      </c>
      <c r="E88" s="196">
        <f t="shared" si="86"/>
        <v>0.82227528129907423</v>
      </c>
      <c r="F88" s="196">
        <f t="shared" si="86"/>
        <v>0.82095269189486408</v>
      </c>
      <c r="G88" s="196">
        <f t="shared" si="86"/>
        <v>0.81943888934618569</v>
      </c>
      <c r="H88" s="196">
        <f t="shared" si="86"/>
        <v>0.8015184108050476</v>
      </c>
      <c r="I88" s="196">
        <f t="shared" si="86"/>
        <v>0.77534469931193584</v>
      </c>
      <c r="J88" s="196">
        <f t="shared" si="86"/>
        <v>0.77607803359308691</v>
      </c>
      <c r="K88" s="196">
        <f t="shared" si="86"/>
        <v>0.76382776354746507</v>
      </c>
      <c r="L88" s="196">
        <f t="shared" si="86"/>
        <v>0.77923982976053796</v>
      </c>
      <c r="M88" s="196">
        <f t="shared" si="86"/>
        <v>0.78503290214987542</v>
      </c>
      <c r="N88" s="196">
        <f t="shared" si="86"/>
        <v>0.77931459506128309</v>
      </c>
      <c r="O88" s="196">
        <f t="shared" si="86"/>
        <v>0.77874693091273828</v>
      </c>
      <c r="P88" s="196">
        <f t="shared" si="86"/>
        <v>0.76128732890306405</v>
      </c>
      <c r="Q88" s="196">
        <f t="shared" si="86"/>
        <v>0.78586731116015296</v>
      </c>
      <c r="R88" s="196">
        <f t="shared" ref="R88:V88" si="87">IF(R80=0,0,R80/R$78)</f>
        <v>0.78430263688974744</v>
      </c>
      <c r="S88" s="196">
        <f t="shared" si="87"/>
        <v>0.7808697570883848</v>
      </c>
      <c r="T88" s="196">
        <f t="shared" si="87"/>
        <v>0.77524837115559386</v>
      </c>
      <c r="U88" s="196">
        <f t="shared" si="87"/>
        <v>0.76819293137083888</v>
      </c>
      <c r="V88" s="196">
        <f t="shared" si="87"/>
        <v>0.78142668252477643</v>
      </c>
      <c r="W88" s="196">
        <f t="shared" ref="W88:Y88" si="88">IF(W80=0,0,W80/W$78)</f>
        <v>0.77869967879896862</v>
      </c>
      <c r="X88" s="196">
        <f t="shared" si="88"/>
        <v>0.77987318972446884</v>
      </c>
      <c r="Y88" s="196">
        <f t="shared" si="88"/>
        <v>0.78500794740606805</v>
      </c>
      <c r="DA88" s="59"/>
    </row>
    <row r="89" spans="1:105" ht="12" customHeight="1" x14ac:dyDescent="0.25">
      <c r="A89" s="97" t="s">
        <v>56</v>
      </c>
      <c r="B89" s="197">
        <f t="shared" ref="B89:Q89" si="89">IF(B81=0,0,B81/B$78)</f>
        <v>0</v>
      </c>
      <c r="C89" s="197">
        <f t="shared" si="89"/>
        <v>0</v>
      </c>
      <c r="D89" s="197">
        <f t="shared" si="89"/>
        <v>0</v>
      </c>
      <c r="E89" s="197">
        <f t="shared" si="89"/>
        <v>0</v>
      </c>
      <c r="F89" s="197">
        <f t="shared" si="89"/>
        <v>0</v>
      </c>
      <c r="G89" s="197">
        <f t="shared" si="89"/>
        <v>0</v>
      </c>
      <c r="H89" s="197">
        <f t="shared" si="89"/>
        <v>0</v>
      </c>
      <c r="I89" s="197">
        <f t="shared" si="89"/>
        <v>0</v>
      </c>
      <c r="J89" s="197">
        <f t="shared" si="89"/>
        <v>0</v>
      </c>
      <c r="K89" s="197">
        <f t="shared" si="89"/>
        <v>0</v>
      </c>
      <c r="L89" s="197">
        <f t="shared" si="89"/>
        <v>0</v>
      </c>
      <c r="M89" s="197">
        <f t="shared" si="89"/>
        <v>0</v>
      </c>
      <c r="N89" s="197">
        <f t="shared" si="89"/>
        <v>0</v>
      </c>
      <c r="O89" s="197">
        <f t="shared" si="89"/>
        <v>0</v>
      </c>
      <c r="P89" s="197">
        <f t="shared" si="89"/>
        <v>0</v>
      </c>
      <c r="Q89" s="197">
        <f t="shared" si="89"/>
        <v>0</v>
      </c>
      <c r="R89" s="197">
        <f t="shared" ref="R89:V89" si="90">IF(R81=0,0,R81/R$78)</f>
        <v>0</v>
      </c>
      <c r="S89" s="197">
        <f t="shared" si="90"/>
        <v>0</v>
      </c>
      <c r="T89" s="197">
        <f t="shared" si="90"/>
        <v>0</v>
      </c>
      <c r="U89" s="197">
        <f t="shared" si="90"/>
        <v>0</v>
      </c>
      <c r="V89" s="197">
        <f t="shared" si="90"/>
        <v>0</v>
      </c>
      <c r="W89" s="197">
        <f t="shared" ref="W89:Y89" si="91">IF(W81=0,0,W81/W$78)</f>
        <v>0</v>
      </c>
      <c r="X89" s="197">
        <f t="shared" si="91"/>
        <v>0</v>
      </c>
      <c r="Y89" s="197">
        <f t="shared" si="91"/>
        <v>0</v>
      </c>
      <c r="DA89" s="63"/>
    </row>
    <row r="90" spans="1:105" ht="12" customHeight="1" x14ac:dyDescent="0.25">
      <c r="A90" s="97" t="s">
        <v>55</v>
      </c>
      <c r="B90" s="197">
        <f t="shared" ref="B90:Q90" si="92">IF(B82=0,0,B82/B$78)</f>
        <v>9.1094606818780094E-2</v>
      </c>
      <c r="C90" s="197">
        <f t="shared" si="92"/>
        <v>8.307016551602249E-2</v>
      </c>
      <c r="D90" s="197">
        <f t="shared" si="92"/>
        <v>8.444218559423794E-2</v>
      </c>
      <c r="E90" s="197">
        <f t="shared" si="92"/>
        <v>7.4853619156525192E-2</v>
      </c>
      <c r="F90" s="197">
        <f t="shared" si="92"/>
        <v>8.0247392890042735E-2</v>
      </c>
      <c r="G90" s="197">
        <f t="shared" si="92"/>
        <v>7.979297672640627E-2</v>
      </c>
      <c r="H90" s="197">
        <f t="shared" si="92"/>
        <v>8.8778504057549709E-2</v>
      </c>
      <c r="I90" s="197">
        <f t="shared" si="92"/>
        <v>9.2626519711045227E-2</v>
      </c>
      <c r="J90" s="197">
        <f t="shared" si="92"/>
        <v>9.3977196299005403E-2</v>
      </c>
      <c r="K90" s="197">
        <f t="shared" si="92"/>
        <v>8.9321207844881623E-2</v>
      </c>
      <c r="L90" s="197">
        <f t="shared" si="92"/>
        <v>8.4703089336407869E-2</v>
      </c>
      <c r="M90" s="197">
        <f t="shared" si="92"/>
        <v>8.1116567601753231E-2</v>
      </c>
      <c r="N90" s="197">
        <f t="shared" si="92"/>
        <v>8.5432873242718838E-2</v>
      </c>
      <c r="O90" s="197">
        <f t="shared" si="92"/>
        <v>8.54353007840149E-2</v>
      </c>
      <c r="P90" s="197">
        <f t="shared" si="92"/>
        <v>9.5564149128623224E-2</v>
      </c>
      <c r="Q90" s="197">
        <f t="shared" si="92"/>
        <v>8.3170532603080063E-2</v>
      </c>
      <c r="R90" s="197">
        <f t="shared" ref="R90:V90" si="93">IF(R82=0,0,R82/R$78)</f>
        <v>8.3987547414762748E-2</v>
      </c>
      <c r="S90" s="197">
        <f t="shared" si="93"/>
        <v>8.8209670725116651E-2</v>
      </c>
      <c r="T90" s="197">
        <f t="shared" si="93"/>
        <v>9.3089174696046842E-2</v>
      </c>
      <c r="U90" s="197">
        <f t="shared" si="93"/>
        <v>9.6048476147857567E-2</v>
      </c>
      <c r="V90" s="197">
        <f t="shared" si="93"/>
        <v>9.3597290580210768E-2</v>
      </c>
      <c r="W90" s="197">
        <f t="shared" ref="W90:Y90" si="94">IF(W82=0,0,W82/W$78)</f>
        <v>9.6038043740725748E-2</v>
      </c>
      <c r="X90" s="197">
        <f t="shared" si="94"/>
        <v>9.6310550109369022E-2</v>
      </c>
      <c r="Y90" s="197">
        <f t="shared" si="94"/>
        <v>9.9339118891273434E-2</v>
      </c>
      <c r="DA90" s="63"/>
    </row>
    <row r="91" spans="1:105" ht="12" customHeight="1" x14ac:dyDescent="0.25">
      <c r="A91" s="97" t="s">
        <v>54</v>
      </c>
      <c r="B91" s="198">
        <f t="shared" ref="B91:Q91" si="95">IF(B83=0,0,B83/B$78)</f>
        <v>8.7809021852020233E-2</v>
      </c>
      <c r="C91" s="198">
        <f t="shared" si="95"/>
        <v>0.10194862238396718</v>
      </c>
      <c r="D91" s="198">
        <f t="shared" si="95"/>
        <v>8.8853916440260541E-2</v>
      </c>
      <c r="E91" s="198">
        <f t="shared" si="95"/>
        <v>0.1028710995444005</v>
      </c>
      <c r="F91" s="198">
        <f t="shared" si="95"/>
        <v>9.8799915215093098E-2</v>
      </c>
      <c r="G91" s="198">
        <f t="shared" si="95"/>
        <v>0.10076813392740792</v>
      </c>
      <c r="H91" s="198">
        <f t="shared" si="95"/>
        <v>0.10970308513740269</v>
      </c>
      <c r="I91" s="198">
        <f t="shared" si="95"/>
        <v>0.13202878097701889</v>
      </c>
      <c r="J91" s="198">
        <f t="shared" si="95"/>
        <v>0.12994477010790756</v>
      </c>
      <c r="K91" s="198">
        <f t="shared" si="95"/>
        <v>0.14685102860765342</v>
      </c>
      <c r="L91" s="198">
        <f t="shared" si="95"/>
        <v>0.13605708090305424</v>
      </c>
      <c r="M91" s="198">
        <f t="shared" si="95"/>
        <v>0.13385053024837135</v>
      </c>
      <c r="N91" s="198">
        <f t="shared" si="95"/>
        <v>0.1352525316959981</v>
      </c>
      <c r="O91" s="198">
        <f t="shared" si="95"/>
        <v>0.13581776830324688</v>
      </c>
      <c r="P91" s="198">
        <f t="shared" si="95"/>
        <v>0.14314852196831268</v>
      </c>
      <c r="Q91" s="198">
        <f t="shared" si="95"/>
        <v>0.13096215623676705</v>
      </c>
      <c r="R91" s="198">
        <f t="shared" ref="R91:V91" si="96">IF(R83=0,0,R83/R$78)</f>
        <v>0.13170981569548981</v>
      </c>
      <c r="S91" s="198">
        <f t="shared" si="96"/>
        <v>0.13092057218649852</v>
      </c>
      <c r="T91" s="198">
        <f t="shared" si="96"/>
        <v>0.13166245414835923</v>
      </c>
      <c r="U91" s="198">
        <f t="shared" si="96"/>
        <v>0.13575859248130354</v>
      </c>
      <c r="V91" s="198">
        <f t="shared" si="96"/>
        <v>0.12497602689501285</v>
      </c>
      <c r="W91" s="198">
        <f t="shared" ref="W91:Y91" si="97">IF(W83=0,0,W83/W$78)</f>
        <v>0.12526227746030566</v>
      </c>
      <c r="X91" s="198">
        <f t="shared" si="97"/>
        <v>0.1238162601661621</v>
      </c>
      <c r="Y91" s="198">
        <f t="shared" si="97"/>
        <v>0.1156529337026585</v>
      </c>
      <c r="DA91" s="60"/>
    </row>
    <row r="92" spans="1:105" ht="12" customHeight="1" x14ac:dyDescent="0.25">
      <c r="A92" s="194" t="s">
        <v>58</v>
      </c>
      <c r="B92" s="195">
        <f t="shared" ref="B92:Q92" si="98">IF(B84=0,0,B84/B$78)</f>
        <v>0</v>
      </c>
      <c r="C92" s="195">
        <f t="shared" si="98"/>
        <v>0</v>
      </c>
      <c r="D92" s="195">
        <f t="shared" si="98"/>
        <v>0</v>
      </c>
      <c r="E92" s="195">
        <f t="shared" si="98"/>
        <v>0</v>
      </c>
      <c r="F92" s="195">
        <f t="shared" si="98"/>
        <v>0</v>
      </c>
      <c r="G92" s="195">
        <f t="shared" si="98"/>
        <v>0</v>
      </c>
      <c r="H92" s="195">
        <f t="shared" si="98"/>
        <v>0</v>
      </c>
      <c r="I92" s="195">
        <f t="shared" si="98"/>
        <v>0</v>
      </c>
      <c r="J92" s="195">
        <f t="shared" si="98"/>
        <v>0</v>
      </c>
      <c r="K92" s="195">
        <f t="shared" si="98"/>
        <v>0</v>
      </c>
      <c r="L92" s="195">
        <f t="shared" si="98"/>
        <v>0</v>
      </c>
      <c r="M92" s="195">
        <f t="shared" si="98"/>
        <v>0</v>
      </c>
      <c r="N92" s="195">
        <f t="shared" si="98"/>
        <v>0</v>
      </c>
      <c r="O92" s="195">
        <f t="shared" si="98"/>
        <v>0</v>
      </c>
      <c r="P92" s="195">
        <f t="shared" si="98"/>
        <v>0</v>
      </c>
      <c r="Q92" s="195">
        <f t="shared" si="98"/>
        <v>0</v>
      </c>
      <c r="R92" s="195">
        <f t="shared" ref="R92:V92" si="99">IF(R84=0,0,R84/R$78)</f>
        <v>0</v>
      </c>
      <c r="S92" s="195">
        <f t="shared" si="99"/>
        <v>0</v>
      </c>
      <c r="T92" s="195">
        <f t="shared" si="99"/>
        <v>0</v>
      </c>
      <c r="U92" s="195">
        <f t="shared" si="99"/>
        <v>0</v>
      </c>
      <c r="V92" s="195">
        <f t="shared" si="99"/>
        <v>0</v>
      </c>
      <c r="W92" s="195">
        <f t="shared" ref="W92:Y92" si="100">IF(W84=0,0,W84/W$78)</f>
        <v>0</v>
      </c>
      <c r="X92" s="195">
        <f t="shared" si="100"/>
        <v>0</v>
      </c>
      <c r="Y92" s="195">
        <f t="shared" si="100"/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101">B44*11630*1000/B$6</f>
        <v>16516.266112775655</v>
      </c>
      <c r="C96" s="203">
        <f t="shared" si="101"/>
        <v>18067.132611052424</v>
      </c>
      <c r="D96" s="203">
        <f t="shared" si="101"/>
        <v>18249.208698219281</v>
      </c>
      <c r="E96" s="203">
        <f t="shared" si="101"/>
        <v>19962.336728496328</v>
      </c>
      <c r="F96" s="203">
        <f t="shared" si="101"/>
        <v>19992.847090961332</v>
      </c>
      <c r="G96" s="203">
        <f t="shared" si="101"/>
        <v>20955.084844280755</v>
      </c>
      <c r="H96" s="203">
        <f t="shared" si="101"/>
        <v>19751.344092903702</v>
      </c>
      <c r="I96" s="203">
        <f t="shared" si="101"/>
        <v>18792.255975967972</v>
      </c>
      <c r="J96" s="203">
        <f t="shared" si="101"/>
        <v>19217.287522325947</v>
      </c>
      <c r="K96" s="203">
        <f t="shared" si="101"/>
        <v>19614.976084615693</v>
      </c>
      <c r="L96" s="203">
        <f t="shared" si="101"/>
        <v>20550.826895653157</v>
      </c>
      <c r="M96" s="203">
        <f t="shared" si="101"/>
        <v>19666.462360895752</v>
      </c>
      <c r="N96" s="203">
        <f t="shared" si="101"/>
        <v>19089.633507313476</v>
      </c>
      <c r="O96" s="203">
        <f t="shared" si="101"/>
        <v>18694.636709619328</v>
      </c>
      <c r="P96" s="203">
        <f t="shared" si="101"/>
        <v>16841.67883712496</v>
      </c>
      <c r="Q96" s="203">
        <f t="shared" si="101"/>
        <v>18508.032557226212</v>
      </c>
      <c r="R96" s="203">
        <f t="shared" si="101"/>
        <v>18570.189325482519</v>
      </c>
      <c r="S96" s="203">
        <f t="shared" si="101"/>
        <v>18576.476470354992</v>
      </c>
      <c r="T96" s="203">
        <f t="shared" si="101"/>
        <v>18089.822740946533</v>
      </c>
      <c r="U96" s="203">
        <f t="shared" si="101"/>
        <v>17656.754245913125</v>
      </c>
      <c r="V96" s="203">
        <f t="shared" si="101"/>
        <v>18188.673206716649</v>
      </c>
      <c r="W96" s="203">
        <f t="shared" si="101"/>
        <v>19552.830005613578</v>
      </c>
      <c r="X96" s="203">
        <f t="shared" ref="X96:Y96" si="102">X44*11630*1000/X$6</f>
        <v>18254.618375688457</v>
      </c>
      <c r="Y96" s="203">
        <f t="shared" si="102"/>
        <v>17680.104642172202</v>
      </c>
      <c r="DA96" s="216" t="s">
        <v>271</v>
      </c>
    </row>
    <row r="97" spans="1:105" ht="12" customHeight="1" x14ac:dyDescent="0.25">
      <c r="A97" s="208" t="s">
        <v>39</v>
      </c>
      <c r="B97" s="192">
        <f t="shared" ref="B97:W97" si="103">B45*11630*1000/B$6</f>
        <v>14931.330347800756</v>
      </c>
      <c r="C97" s="192">
        <f t="shared" si="103"/>
        <v>16422.129888460397</v>
      </c>
      <c r="D97" s="192">
        <f t="shared" si="103"/>
        <v>16532.078051243167</v>
      </c>
      <c r="E97" s="192">
        <f t="shared" si="103"/>
        <v>18162.420938554424</v>
      </c>
      <c r="F97" s="192">
        <f t="shared" si="103"/>
        <v>18118.51898330421</v>
      </c>
      <c r="G97" s="192">
        <f t="shared" si="103"/>
        <v>19010.154898046356</v>
      </c>
      <c r="H97" s="192">
        <f t="shared" si="103"/>
        <v>17752.66086895526</v>
      </c>
      <c r="I97" s="192">
        <f t="shared" si="103"/>
        <v>16744.664978604382</v>
      </c>
      <c r="J97" s="192">
        <f t="shared" si="103"/>
        <v>17119.366551036612</v>
      </c>
      <c r="K97" s="192">
        <f t="shared" si="103"/>
        <v>17483.888725010354</v>
      </c>
      <c r="L97" s="192">
        <f t="shared" si="103"/>
        <v>18399.527958639956</v>
      </c>
      <c r="M97" s="192">
        <f t="shared" si="103"/>
        <v>17507.293155716754</v>
      </c>
      <c r="N97" s="192">
        <f t="shared" si="103"/>
        <v>16920.21571635082</v>
      </c>
      <c r="O97" s="192">
        <f t="shared" si="103"/>
        <v>16508.079796758971</v>
      </c>
      <c r="P97" s="192">
        <f t="shared" si="103"/>
        <v>14641.423619875091</v>
      </c>
      <c r="Q97" s="192">
        <f t="shared" si="103"/>
        <v>16276.883544800034</v>
      </c>
      <c r="R97" s="192">
        <f t="shared" si="103"/>
        <v>16299.600188631701</v>
      </c>
      <c r="S97" s="192">
        <f t="shared" si="103"/>
        <v>16263.491136508312</v>
      </c>
      <c r="T97" s="192">
        <f t="shared" si="103"/>
        <v>15780.94937034724</v>
      </c>
      <c r="U97" s="192">
        <f t="shared" si="103"/>
        <v>15334.532118561818</v>
      </c>
      <c r="V97" s="192">
        <f t="shared" si="103"/>
        <v>15839.663864880851</v>
      </c>
      <c r="W97" s="192">
        <f t="shared" si="103"/>
        <v>17114.470297223368</v>
      </c>
      <c r="X97" s="192">
        <f t="shared" ref="X97:Y97" si="104">X45*11630*1000/X$6</f>
        <v>15909.612508991589</v>
      </c>
      <c r="Y97" s="192">
        <f t="shared" si="104"/>
        <v>15392.993358761592</v>
      </c>
      <c r="DA97" s="213" t="s">
        <v>272</v>
      </c>
    </row>
    <row r="98" spans="1:105" ht="12" customHeight="1" x14ac:dyDescent="0.25">
      <c r="A98" s="97" t="s">
        <v>57</v>
      </c>
      <c r="B98" s="74">
        <f t="shared" ref="B98:W98" si="105">B46*11630*1000/B$6</f>
        <v>11947.962170974979</v>
      </c>
      <c r="C98" s="74">
        <f t="shared" si="105"/>
        <v>13436.579783991996</v>
      </c>
      <c r="D98" s="74">
        <f t="shared" si="105"/>
        <v>13407.908750755538</v>
      </c>
      <c r="E98" s="74">
        <f t="shared" si="105"/>
        <v>15104.321967914111</v>
      </c>
      <c r="F98" s="74">
        <f t="shared" si="105"/>
        <v>14937.297008544867</v>
      </c>
      <c r="G98" s="74">
        <f t="shared" si="105"/>
        <v>15704.860733034819</v>
      </c>
      <c r="H98" s="74">
        <f t="shared" si="105"/>
        <v>14313.421049964059</v>
      </c>
      <c r="I98" s="74">
        <f t="shared" si="105"/>
        <v>13337.844540534446</v>
      </c>
      <c r="J98" s="74">
        <f t="shared" si="105"/>
        <v>13615.307845128262</v>
      </c>
      <c r="K98" s="74">
        <f t="shared" si="105"/>
        <v>14029.710475358072</v>
      </c>
      <c r="L98" s="74">
        <f t="shared" si="105"/>
        <v>14949.124734145806</v>
      </c>
      <c r="M98" s="74">
        <f t="shared" si="105"/>
        <v>14195.763101785817</v>
      </c>
      <c r="N98" s="74">
        <f t="shared" si="105"/>
        <v>13663.479943046656</v>
      </c>
      <c r="O98" s="74">
        <f t="shared" si="105"/>
        <v>13434.967922674115</v>
      </c>
      <c r="P98" s="74">
        <f t="shared" si="105"/>
        <v>11693.329711955361</v>
      </c>
      <c r="Q98" s="74">
        <f t="shared" si="105"/>
        <v>13232.751883524357</v>
      </c>
      <c r="R98" s="74">
        <f t="shared" si="105"/>
        <v>13239.432773927201</v>
      </c>
      <c r="S98" s="74">
        <f t="shared" si="105"/>
        <v>13116.906915013291</v>
      </c>
      <c r="T98" s="74">
        <f t="shared" si="105"/>
        <v>12669.041536564595</v>
      </c>
      <c r="U98" s="74">
        <f t="shared" si="105"/>
        <v>12265.465275543378</v>
      </c>
      <c r="V98" s="74">
        <f t="shared" si="105"/>
        <v>12744.407933682704</v>
      </c>
      <c r="W98" s="74">
        <f t="shared" si="105"/>
        <v>13825.834728520183</v>
      </c>
      <c r="X98" s="74">
        <f t="shared" ref="X98:Y98" si="106">X46*11630*1000/X$6</f>
        <v>12733.547822929972</v>
      </c>
      <c r="Y98" s="74">
        <f t="shared" si="106"/>
        <v>12253.294231187099</v>
      </c>
      <c r="DA98" s="90" t="s">
        <v>273</v>
      </c>
    </row>
    <row r="99" spans="1:105" ht="12" customHeight="1" x14ac:dyDescent="0.25">
      <c r="A99" s="97" t="s">
        <v>56</v>
      </c>
      <c r="B99" s="74">
        <f t="shared" ref="B99:W99" si="107">B47*11630*1000/B$6</f>
        <v>72.854732741893002</v>
      </c>
      <c r="C99" s="74">
        <f t="shared" si="107"/>
        <v>69.379031599753702</v>
      </c>
      <c r="D99" s="74">
        <f t="shared" si="107"/>
        <v>66.957198206263683</v>
      </c>
      <c r="E99" s="74">
        <f t="shared" si="107"/>
        <v>160.21712829830059</v>
      </c>
      <c r="F99" s="74">
        <f t="shared" si="107"/>
        <v>72.854557183642513</v>
      </c>
      <c r="G99" s="74">
        <f t="shared" si="107"/>
        <v>96.329280046593496</v>
      </c>
      <c r="H99" s="74">
        <f t="shared" si="107"/>
        <v>152.36943455936054</v>
      </c>
      <c r="I99" s="74">
        <f t="shared" si="107"/>
        <v>198.72950755058406</v>
      </c>
      <c r="J99" s="74">
        <f t="shared" si="107"/>
        <v>210.57131788339885</v>
      </c>
      <c r="K99" s="74">
        <f t="shared" si="107"/>
        <v>207.11520929184979</v>
      </c>
      <c r="L99" s="74">
        <f t="shared" si="107"/>
        <v>263.1473017599173</v>
      </c>
      <c r="M99" s="74">
        <f t="shared" si="107"/>
        <v>338.27593941887238</v>
      </c>
      <c r="N99" s="74">
        <f t="shared" si="107"/>
        <v>348.97024147390533</v>
      </c>
      <c r="O99" s="74">
        <f t="shared" si="107"/>
        <v>281.49282666415309</v>
      </c>
      <c r="P99" s="74">
        <f t="shared" si="107"/>
        <v>220.04642380930051</v>
      </c>
      <c r="Q99" s="74">
        <f t="shared" si="107"/>
        <v>340.38958817750512</v>
      </c>
      <c r="R99" s="74">
        <f t="shared" si="107"/>
        <v>284.55343311112659</v>
      </c>
      <c r="S99" s="74">
        <f t="shared" si="107"/>
        <v>340.71752381980679</v>
      </c>
      <c r="T99" s="74">
        <f t="shared" si="107"/>
        <v>351.76644209146406</v>
      </c>
      <c r="U99" s="74">
        <f t="shared" si="107"/>
        <v>352.79897804872292</v>
      </c>
      <c r="V99" s="74">
        <f t="shared" si="107"/>
        <v>349.84048490009741</v>
      </c>
      <c r="W99" s="74">
        <f t="shared" si="107"/>
        <v>380.61810190222525</v>
      </c>
      <c r="X99" s="74">
        <f t="shared" ref="X99:Y99" si="108">X47*11630*1000/X$6</f>
        <v>371.88087378017025</v>
      </c>
      <c r="Y99" s="74">
        <f t="shared" si="108"/>
        <v>367.85039168585769</v>
      </c>
      <c r="DA99" s="90" t="s">
        <v>274</v>
      </c>
    </row>
    <row r="100" spans="1:105" ht="12" customHeight="1" x14ac:dyDescent="0.25">
      <c r="A100" s="97" t="s">
        <v>55</v>
      </c>
      <c r="B100" s="74">
        <f t="shared" ref="B100:W100" si="109">B48*11630*1000/B$6</f>
        <v>1590.8105395586265</v>
      </c>
      <c r="C100" s="74">
        <f t="shared" si="109"/>
        <v>1572.2618266289653</v>
      </c>
      <c r="D100" s="74">
        <f t="shared" si="109"/>
        <v>1669.537479304402</v>
      </c>
      <c r="E100" s="74">
        <f t="shared" si="109"/>
        <v>1539.4099143014341</v>
      </c>
      <c r="F100" s="74">
        <f t="shared" si="109"/>
        <v>1692.8890352415169</v>
      </c>
      <c r="G100" s="74">
        <f t="shared" si="109"/>
        <v>1743.0812331739712</v>
      </c>
      <c r="H100" s="74">
        <f t="shared" si="109"/>
        <v>1798.62454957308</v>
      </c>
      <c r="I100" s="74">
        <f t="shared" si="109"/>
        <v>1734.0471330324156</v>
      </c>
      <c r="J100" s="74">
        <f t="shared" si="109"/>
        <v>1785.1295515240538</v>
      </c>
      <c r="K100" s="74">
        <f t="shared" si="109"/>
        <v>1724.7943640328685</v>
      </c>
      <c r="L100" s="74">
        <f t="shared" si="109"/>
        <v>1720.3656533205781</v>
      </c>
      <c r="M100" s="74">
        <f t="shared" si="109"/>
        <v>1611.037925609776</v>
      </c>
      <c r="N100" s="74">
        <f t="shared" si="109"/>
        <v>1597.0501965149367</v>
      </c>
      <c r="O100" s="74">
        <f t="shared" si="109"/>
        <v>1546.2261787599089</v>
      </c>
      <c r="P100" s="74">
        <f t="shared" si="109"/>
        <v>1532.7202100284787</v>
      </c>
      <c r="Q100" s="74">
        <f t="shared" si="109"/>
        <v>1514.5338074248812</v>
      </c>
      <c r="R100" s="74">
        <f t="shared" si="109"/>
        <v>1551.9485674237783</v>
      </c>
      <c r="S100" s="74">
        <f t="shared" si="109"/>
        <v>1584.7490089074693</v>
      </c>
      <c r="T100" s="74">
        <f t="shared" si="109"/>
        <v>1578.8849508195456</v>
      </c>
      <c r="U100" s="74">
        <f t="shared" si="109"/>
        <v>1562.9036083393814</v>
      </c>
      <c r="V100" s="74">
        <f t="shared" si="109"/>
        <v>1585.2784232336937</v>
      </c>
      <c r="W100" s="74">
        <f t="shared" si="109"/>
        <v>1690.417564984064</v>
      </c>
      <c r="X100" s="74">
        <f t="shared" ref="X100:Y100" si="110">X48*11630*1000/X$6</f>
        <v>1636.13525850057</v>
      </c>
      <c r="Y100" s="74">
        <f t="shared" si="110"/>
        <v>1696.4528229535163</v>
      </c>
      <c r="DA100" s="90" t="s">
        <v>275</v>
      </c>
    </row>
    <row r="101" spans="1:105" ht="12" customHeight="1" x14ac:dyDescent="0.25">
      <c r="A101" s="107" t="s">
        <v>54</v>
      </c>
      <c r="B101" s="193">
        <f t="shared" ref="B101:W101" si="111">B49*11630*1000/B$6</f>
        <v>1319.7029045252577</v>
      </c>
      <c r="C101" s="193">
        <f t="shared" si="111"/>
        <v>1343.9092462396795</v>
      </c>
      <c r="D101" s="193">
        <f t="shared" si="111"/>
        <v>1387.6746229769667</v>
      </c>
      <c r="E101" s="193">
        <f t="shared" si="111"/>
        <v>1358.4719280405775</v>
      </c>
      <c r="F101" s="193">
        <f t="shared" si="111"/>
        <v>1415.4783823341847</v>
      </c>
      <c r="G101" s="193">
        <f t="shared" si="111"/>
        <v>1465.8836517909756</v>
      </c>
      <c r="H101" s="193">
        <f t="shared" si="111"/>
        <v>1488.2458348587577</v>
      </c>
      <c r="I101" s="193">
        <f t="shared" si="111"/>
        <v>1474.0437974869351</v>
      </c>
      <c r="J101" s="193">
        <f t="shared" si="111"/>
        <v>1508.3578365008982</v>
      </c>
      <c r="K101" s="193">
        <f t="shared" si="111"/>
        <v>1522.268676327564</v>
      </c>
      <c r="L101" s="193">
        <f t="shared" si="111"/>
        <v>1466.89026941366</v>
      </c>
      <c r="M101" s="193">
        <f t="shared" si="111"/>
        <v>1362.2161889022912</v>
      </c>
      <c r="N101" s="193">
        <f t="shared" si="111"/>
        <v>1310.7153353153208</v>
      </c>
      <c r="O101" s="193">
        <f t="shared" si="111"/>
        <v>1245.3928686607917</v>
      </c>
      <c r="P101" s="193">
        <f t="shared" si="111"/>
        <v>1195.3272740819523</v>
      </c>
      <c r="Q101" s="193">
        <f t="shared" si="111"/>
        <v>1189.208265673291</v>
      </c>
      <c r="R101" s="193">
        <f t="shared" si="111"/>
        <v>1223.665414169596</v>
      </c>
      <c r="S101" s="193">
        <f t="shared" si="111"/>
        <v>1221.1176887677448</v>
      </c>
      <c r="T101" s="193">
        <f t="shared" si="111"/>
        <v>1181.256440871636</v>
      </c>
      <c r="U101" s="193">
        <f t="shared" si="111"/>
        <v>1153.3642566303329</v>
      </c>
      <c r="V101" s="193">
        <f t="shared" si="111"/>
        <v>1160.1370230643552</v>
      </c>
      <c r="W101" s="193">
        <f t="shared" si="111"/>
        <v>1217.5999018168989</v>
      </c>
      <c r="X101" s="193">
        <f t="shared" ref="X101:Y101" si="112">X49*11630*1000/X$6</f>
        <v>1168.0485537808777</v>
      </c>
      <c r="Y101" s="193">
        <f t="shared" si="112"/>
        <v>1075.3959129351181</v>
      </c>
      <c r="DA101" s="214" t="s">
        <v>276</v>
      </c>
    </row>
    <row r="102" spans="1:105" ht="12" customHeight="1" x14ac:dyDescent="0.25">
      <c r="A102" s="209" t="s">
        <v>58</v>
      </c>
      <c r="B102" s="77">
        <f t="shared" ref="B102:W102" si="113">B50*11630*1000/B$6</f>
        <v>1584.935764974899</v>
      </c>
      <c r="C102" s="77">
        <f t="shared" si="113"/>
        <v>1645.0027225920278</v>
      </c>
      <c r="D102" s="77">
        <f t="shared" si="113"/>
        <v>1717.1306469761139</v>
      </c>
      <c r="E102" s="77">
        <f t="shared" si="113"/>
        <v>1799.9157899419081</v>
      </c>
      <c r="F102" s="77">
        <f t="shared" si="113"/>
        <v>1874.3281076571234</v>
      </c>
      <c r="G102" s="77">
        <f t="shared" si="113"/>
        <v>1944.9299462343972</v>
      </c>
      <c r="H102" s="77">
        <f t="shared" si="113"/>
        <v>1998.6832239484418</v>
      </c>
      <c r="I102" s="77">
        <f t="shared" si="113"/>
        <v>2047.5909973635896</v>
      </c>
      <c r="J102" s="77">
        <f t="shared" si="113"/>
        <v>2097.9209712893348</v>
      </c>
      <c r="K102" s="77">
        <f t="shared" si="113"/>
        <v>2131.0873596053339</v>
      </c>
      <c r="L102" s="77">
        <f t="shared" si="113"/>
        <v>2151.2989370132004</v>
      </c>
      <c r="M102" s="77">
        <f t="shared" si="113"/>
        <v>2159.169205178996</v>
      </c>
      <c r="N102" s="77">
        <f t="shared" si="113"/>
        <v>2169.4177909626596</v>
      </c>
      <c r="O102" s="77">
        <f t="shared" si="113"/>
        <v>2186.5569128603606</v>
      </c>
      <c r="P102" s="77">
        <f t="shared" si="113"/>
        <v>2200.2552172498667</v>
      </c>
      <c r="Q102" s="77">
        <f t="shared" si="113"/>
        <v>2231.1490124261777</v>
      </c>
      <c r="R102" s="77">
        <f t="shared" si="113"/>
        <v>2270.5891368508187</v>
      </c>
      <c r="S102" s="77">
        <f t="shared" si="113"/>
        <v>2312.9853338466833</v>
      </c>
      <c r="T102" s="77">
        <f t="shared" si="113"/>
        <v>2308.8733705992904</v>
      </c>
      <c r="U102" s="77">
        <f t="shared" si="113"/>
        <v>2322.2221273513128</v>
      </c>
      <c r="V102" s="77">
        <f t="shared" si="113"/>
        <v>2349.0093418357988</v>
      </c>
      <c r="W102" s="77">
        <f t="shared" si="113"/>
        <v>2438.3597083902059</v>
      </c>
      <c r="X102" s="77">
        <f t="shared" ref="X102:Y102" si="114">X50*11630*1000/X$6</f>
        <v>2345.0058666968675</v>
      </c>
      <c r="Y102" s="77">
        <f t="shared" si="114"/>
        <v>2287.1112834106125</v>
      </c>
      <c r="DA102" s="92" t="s">
        <v>277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115">SUM(B105:B108)</f>
        <v>7371.3234269181849</v>
      </c>
      <c r="C104" s="153">
        <f t="shared" si="115"/>
        <v>8128.3053702845382</v>
      </c>
      <c r="D104" s="153">
        <f t="shared" si="115"/>
        <v>8305.8562802887864</v>
      </c>
      <c r="E104" s="153">
        <f t="shared" si="115"/>
        <v>9281.7114143323379</v>
      </c>
      <c r="F104" s="153">
        <f t="shared" si="115"/>
        <v>9312.0653483369661</v>
      </c>
      <c r="G104" s="153">
        <f t="shared" si="115"/>
        <v>9979.0224201004112</v>
      </c>
      <c r="H104" s="153">
        <f t="shared" si="115"/>
        <v>9633.6355343365358</v>
      </c>
      <c r="I104" s="153">
        <f t="shared" si="115"/>
        <v>9400.0158244235408</v>
      </c>
      <c r="J104" s="153">
        <f t="shared" si="115"/>
        <v>9846.0318501785059</v>
      </c>
      <c r="K104" s="153">
        <f t="shared" si="115"/>
        <v>10215.796629131477</v>
      </c>
      <c r="L104" s="153">
        <f t="shared" si="115"/>
        <v>11094.322976804468</v>
      </c>
      <c r="M104" s="153">
        <f t="shared" si="115"/>
        <v>11017.628603340441</v>
      </c>
      <c r="N104" s="153">
        <f t="shared" si="115"/>
        <v>11019.011821430749</v>
      </c>
      <c r="O104" s="153">
        <f t="shared" si="115"/>
        <v>10908.874374050982</v>
      </c>
      <c r="P104" s="153">
        <f t="shared" si="115"/>
        <v>9682.9205307871889</v>
      </c>
      <c r="Q104" s="153">
        <f t="shared" si="115"/>
        <v>11134.834464910584</v>
      </c>
      <c r="R104" s="153">
        <f t="shared" ref="R104:V104" si="116">SUM(R105:R108)</f>
        <v>11145.137699898534</v>
      </c>
      <c r="S104" s="153">
        <f t="shared" si="116"/>
        <v>11480.093281995791</v>
      </c>
      <c r="T104" s="153">
        <f t="shared" si="116"/>
        <v>11399.280922011078</v>
      </c>
      <c r="U104" s="153">
        <f t="shared" si="116"/>
        <v>11318.780545067078</v>
      </c>
      <c r="V104" s="153">
        <f t="shared" si="116"/>
        <v>11815.28202517357</v>
      </c>
      <c r="W104" s="153">
        <f t="shared" ref="W104:Y104" si="117">SUM(W105:W108)</f>
        <v>13005.653319415778</v>
      </c>
      <c r="X104" s="153">
        <f t="shared" si="117"/>
        <v>12320.810056603403</v>
      </c>
      <c r="Y104" s="153">
        <f t="shared" si="117"/>
        <v>12146.438480262295</v>
      </c>
      <c r="DA104" s="217" t="s">
        <v>278</v>
      </c>
    </row>
    <row r="105" spans="1:105" ht="12" customHeight="1" x14ac:dyDescent="0.25">
      <c r="A105" s="97" t="s">
        <v>57</v>
      </c>
      <c r="B105" s="74">
        <v>5474.0760378492305</v>
      </c>
      <c r="C105" s="74">
        <v>6242.1926038870879</v>
      </c>
      <c r="D105" s="74">
        <v>6310.4362821074501</v>
      </c>
      <c r="E105" s="74">
        <v>7203.8680600069802</v>
      </c>
      <c r="F105" s="74">
        <v>7253.7955811338097</v>
      </c>
      <c r="G105" s="74">
        <v>7782.5483141611803</v>
      </c>
      <c r="H105" s="74">
        <v>7219.6002491714644</v>
      </c>
      <c r="I105" s="74">
        <v>6899.5114844462705</v>
      </c>
      <c r="J105" s="74">
        <v>7229.0055751502232</v>
      </c>
      <c r="K105" s="74">
        <v>7628.8223553660901</v>
      </c>
      <c r="L105" s="74">
        <v>8355.3534636126533</v>
      </c>
      <c r="M105" s="74">
        <v>8152.2096502965587</v>
      </c>
      <c r="N105" s="74">
        <v>8107.9711323303354</v>
      </c>
      <c r="O105" s="74">
        <v>8217.2568624140295</v>
      </c>
      <c r="P105" s="74">
        <v>7183.5970613922827</v>
      </c>
      <c r="Q105" s="74">
        <v>8196.8137972503573</v>
      </c>
      <c r="R105" s="74">
        <v>8298.28710156331</v>
      </c>
      <c r="S105" s="74">
        <v>8353.9408960450328</v>
      </c>
      <c r="T105" s="74">
        <v>8203.0910415201379</v>
      </c>
      <c r="U105" s="74">
        <v>8091.6176076718575</v>
      </c>
      <c r="V105" s="74">
        <v>8533.1610237047626</v>
      </c>
      <c r="W105" s="74">
        <v>9444.9843091444945</v>
      </c>
      <c r="X105" s="74">
        <v>8831.9069599494505</v>
      </c>
      <c r="Y105" s="74">
        <v>8651.447937514693</v>
      </c>
      <c r="DA105" s="90" t="s">
        <v>279</v>
      </c>
    </row>
    <row r="106" spans="1:105" ht="12" customHeight="1" x14ac:dyDescent="0.25">
      <c r="A106" s="97" t="s">
        <v>56</v>
      </c>
      <c r="B106" s="74">
        <v>126.05691747671611</v>
      </c>
      <c r="C106" s="74">
        <v>126.6043882628759</v>
      </c>
      <c r="D106" s="74">
        <v>128.95569548838736</v>
      </c>
      <c r="E106" s="74">
        <v>330.39789270826577</v>
      </c>
      <c r="F106" s="74">
        <v>160.9861282737599</v>
      </c>
      <c r="G106" s="74">
        <v>225.67396484773855</v>
      </c>
      <c r="H106" s="74">
        <v>379.56712829827381</v>
      </c>
      <c r="I106" s="74">
        <v>515.80393091924657</v>
      </c>
      <c r="J106" s="74">
        <v>560.37110504217515</v>
      </c>
      <c r="K106" s="74">
        <v>568.87597981739248</v>
      </c>
      <c r="L106" s="74">
        <v>742.11983653442212</v>
      </c>
      <c r="M106" s="74">
        <v>982.99904325083196</v>
      </c>
      <c r="N106" s="74">
        <v>1046.8367069832716</v>
      </c>
      <c r="O106" s="74">
        <v>880.32374442868047</v>
      </c>
      <c r="P106" s="74">
        <v>715.97238398369359</v>
      </c>
      <c r="Q106" s="74">
        <v>1153.2444064546064</v>
      </c>
      <c r="R106" s="74">
        <v>998.58960942307681</v>
      </c>
      <c r="S106" s="74">
        <v>1231.8770158030932</v>
      </c>
      <c r="T106" s="74">
        <v>1300.6605799716292</v>
      </c>
      <c r="U106" s="74">
        <v>1326.6104810610234</v>
      </c>
      <c r="V106" s="74">
        <v>1331.8666620541358</v>
      </c>
      <c r="W106" s="74">
        <v>1462.5698174244951</v>
      </c>
      <c r="X106" s="74">
        <v>1440.2361330250269</v>
      </c>
      <c r="Y106" s="74">
        <v>1433.233236607975</v>
      </c>
      <c r="DA106" s="90" t="s">
        <v>280</v>
      </c>
    </row>
    <row r="107" spans="1:105" ht="12" customHeight="1" x14ac:dyDescent="0.25">
      <c r="A107" s="97" t="s">
        <v>55</v>
      </c>
      <c r="B107" s="74">
        <v>892.81699510155318</v>
      </c>
      <c r="C107" s="74">
        <v>886.58873490512394</v>
      </c>
      <c r="D107" s="74">
        <v>948.75848361343139</v>
      </c>
      <c r="E107" s="74">
        <v>877.86223090602221</v>
      </c>
      <c r="F107" s="74">
        <v>975.92079983692031</v>
      </c>
      <c r="G107" s="74">
        <v>1014.8408073942081</v>
      </c>
      <c r="H107" s="74">
        <v>1058.0860589183133</v>
      </c>
      <c r="I107" s="74">
        <v>1030.8554263052429</v>
      </c>
      <c r="J107" s="74">
        <v>1073.2319572778058</v>
      </c>
      <c r="K107" s="74">
        <v>1047.9159941652824</v>
      </c>
      <c r="L107" s="74">
        <v>1058.9199842325206</v>
      </c>
      <c r="M107" s="74">
        <v>1007.5067122129039</v>
      </c>
      <c r="N107" s="74">
        <v>1017.1424254633112</v>
      </c>
      <c r="O107" s="74">
        <v>1002.8626266657285</v>
      </c>
      <c r="P107" s="74">
        <v>1002.8604397274834</v>
      </c>
      <c r="Q107" s="74">
        <v>1003.4549068855964</v>
      </c>
      <c r="R107" s="74">
        <v>1042.5615243146262</v>
      </c>
      <c r="S107" s="74">
        <v>1084.0494755517805</v>
      </c>
      <c r="T107" s="74">
        <v>1102.8386518223735</v>
      </c>
      <c r="U107" s="74">
        <v>1116.0521314120267</v>
      </c>
      <c r="V107" s="74">
        <v>1153.6732353901734</v>
      </c>
      <c r="W107" s="74">
        <v>1249.6302654542096</v>
      </c>
      <c r="X107" s="74">
        <v>1226.1729364766652</v>
      </c>
      <c r="Y107" s="74">
        <v>1289.9747192626019</v>
      </c>
      <c r="DA107" s="90" t="s">
        <v>281</v>
      </c>
    </row>
    <row r="108" spans="1:105" ht="12" customHeight="1" x14ac:dyDescent="0.25">
      <c r="A108" s="109" t="s">
        <v>54</v>
      </c>
      <c r="B108" s="77">
        <v>878.37347649068522</v>
      </c>
      <c r="C108" s="77">
        <v>872.91964322945103</v>
      </c>
      <c r="D108" s="77">
        <v>917.70581907951771</v>
      </c>
      <c r="E108" s="77">
        <v>869.58323071106781</v>
      </c>
      <c r="F108" s="77">
        <v>921.36283909247481</v>
      </c>
      <c r="G108" s="77">
        <v>955.95933369728459</v>
      </c>
      <c r="H108" s="77">
        <v>976.38209794848387</v>
      </c>
      <c r="I108" s="77">
        <v>953.84498275278247</v>
      </c>
      <c r="J108" s="77">
        <v>983.42321270830155</v>
      </c>
      <c r="K108" s="77">
        <v>970.18229978271074</v>
      </c>
      <c r="L108" s="77">
        <v>937.92969242487243</v>
      </c>
      <c r="M108" s="77">
        <v>874.91319758014697</v>
      </c>
      <c r="N108" s="77">
        <v>847.06155665383051</v>
      </c>
      <c r="O108" s="77">
        <v>808.43114054254249</v>
      </c>
      <c r="P108" s="77">
        <v>780.49064568372955</v>
      </c>
      <c r="Q108" s="77">
        <v>781.32135432002292</v>
      </c>
      <c r="R108" s="77">
        <v>805.69946459752089</v>
      </c>
      <c r="S108" s="77">
        <v>810.22589459588437</v>
      </c>
      <c r="T108" s="77">
        <v>792.69064869693625</v>
      </c>
      <c r="U108" s="77">
        <v>784.50032492217076</v>
      </c>
      <c r="V108" s="77">
        <v>796.58110402449836</v>
      </c>
      <c r="W108" s="77">
        <v>848.46892739257919</v>
      </c>
      <c r="X108" s="77">
        <v>822.49402715225938</v>
      </c>
      <c r="Y108" s="77">
        <v>771.78258687702441</v>
      </c>
      <c r="DA108" s="92" t="s">
        <v>282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118">B78*1000000/B$6</f>
        <v>1188.4046060427513</v>
      </c>
      <c r="C110" s="203">
        <f t="shared" si="118"/>
        <v>1315.4040941612027</v>
      </c>
      <c r="D110" s="203">
        <f t="shared" si="118"/>
        <v>1385.9249567130905</v>
      </c>
      <c r="E110" s="203">
        <f t="shared" si="118"/>
        <v>1513.7294230719192</v>
      </c>
      <c r="F110" s="203">
        <f t="shared" si="118"/>
        <v>1501.8133772649871</v>
      </c>
      <c r="G110" s="203">
        <f t="shared" si="118"/>
        <v>1537.1113929076489</v>
      </c>
      <c r="H110" s="203">
        <f t="shared" si="118"/>
        <v>1413.9585871663451</v>
      </c>
      <c r="I110" s="203">
        <f t="shared" si="118"/>
        <v>1277.8947008812083</v>
      </c>
      <c r="J110" s="203">
        <f t="shared" si="118"/>
        <v>1298.3935708959336</v>
      </c>
      <c r="K110" s="203">
        <f t="shared" si="118"/>
        <v>1336.1137379678419</v>
      </c>
      <c r="L110" s="203">
        <f t="shared" si="118"/>
        <v>1359.3393053460959</v>
      </c>
      <c r="M110" s="203">
        <f t="shared" si="118"/>
        <v>1230.4634424343294</v>
      </c>
      <c r="N110" s="203">
        <f t="shared" si="118"/>
        <v>1114.4872421359421</v>
      </c>
      <c r="O110" s="203">
        <f t="shared" si="118"/>
        <v>1051.5085169263969</v>
      </c>
      <c r="P110" s="203">
        <f t="shared" si="118"/>
        <v>916.85432304480332</v>
      </c>
      <c r="Q110" s="203">
        <f t="shared" si="118"/>
        <v>978.61809685722085</v>
      </c>
      <c r="R110" s="203">
        <f t="shared" ref="R110:V110" si="119">R78*1000000/R$6</f>
        <v>1016.8971429257623</v>
      </c>
      <c r="S110" s="203">
        <f t="shared" si="119"/>
        <v>1039.1820867586573</v>
      </c>
      <c r="T110" s="203">
        <f t="shared" si="119"/>
        <v>992.41997326164972</v>
      </c>
      <c r="U110" s="203">
        <f t="shared" si="119"/>
        <v>941.69854996290087</v>
      </c>
      <c r="V110" s="203">
        <f t="shared" si="119"/>
        <v>1006.4799839632373</v>
      </c>
      <c r="W110" s="203">
        <f t="shared" ref="W110:Y110" si="120">W78*1000000/W$6</f>
        <v>1035.2259984060206</v>
      </c>
      <c r="X110" s="203">
        <f t="shared" si="120"/>
        <v>997.45477087205916</v>
      </c>
      <c r="Y110" s="203">
        <f t="shared" si="120"/>
        <v>957.88099947995238</v>
      </c>
      <c r="DA110" s="216" t="s">
        <v>283</v>
      </c>
    </row>
    <row r="111" spans="1:105" ht="12" customHeight="1" x14ac:dyDescent="0.25">
      <c r="A111" s="208" t="s">
        <v>39</v>
      </c>
      <c r="B111" s="192">
        <f t="shared" ref="B111:Q111" si="121">B79*1000000/B$6</f>
        <v>1188.4046060427513</v>
      </c>
      <c r="C111" s="192">
        <f t="shared" si="121"/>
        <v>1315.4040941612027</v>
      </c>
      <c r="D111" s="192">
        <f t="shared" si="121"/>
        <v>1385.9249567130905</v>
      </c>
      <c r="E111" s="192">
        <f t="shared" si="121"/>
        <v>1513.7294230719192</v>
      </c>
      <c r="F111" s="192">
        <f t="shared" si="121"/>
        <v>1501.8133772649871</v>
      </c>
      <c r="G111" s="192">
        <f t="shared" si="121"/>
        <v>1537.1113929076489</v>
      </c>
      <c r="H111" s="192">
        <f t="shared" si="121"/>
        <v>1413.9585871663451</v>
      </c>
      <c r="I111" s="192">
        <f t="shared" si="121"/>
        <v>1277.8947008812083</v>
      </c>
      <c r="J111" s="192">
        <f t="shared" si="121"/>
        <v>1298.3935708959336</v>
      </c>
      <c r="K111" s="192">
        <f t="shared" si="121"/>
        <v>1336.1137379678419</v>
      </c>
      <c r="L111" s="192">
        <f t="shared" si="121"/>
        <v>1359.3393053460959</v>
      </c>
      <c r="M111" s="192">
        <f t="shared" si="121"/>
        <v>1230.4634424343294</v>
      </c>
      <c r="N111" s="192">
        <f t="shared" si="121"/>
        <v>1114.4872421359421</v>
      </c>
      <c r="O111" s="192">
        <f t="shared" si="121"/>
        <v>1051.5085169263969</v>
      </c>
      <c r="P111" s="192">
        <f t="shared" si="121"/>
        <v>916.85432304480332</v>
      </c>
      <c r="Q111" s="192">
        <f t="shared" si="121"/>
        <v>978.61809685722085</v>
      </c>
      <c r="R111" s="192">
        <f t="shared" ref="R111:V111" si="122">R79*1000000/R$6</f>
        <v>1016.8971429257623</v>
      </c>
      <c r="S111" s="192">
        <f t="shared" si="122"/>
        <v>1039.1820867586573</v>
      </c>
      <c r="T111" s="192">
        <f t="shared" si="122"/>
        <v>992.41997326164972</v>
      </c>
      <c r="U111" s="192">
        <f t="shared" si="122"/>
        <v>941.69854996290087</v>
      </c>
      <c r="V111" s="192">
        <f t="shared" si="122"/>
        <v>1006.4799839632373</v>
      </c>
      <c r="W111" s="192">
        <f t="shared" ref="W111:Y111" si="123">W79*1000000/W$6</f>
        <v>1035.2259984060206</v>
      </c>
      <c r="X111" s="192">
        <f t="shared" si="123"/>
        <v>997.45477087205916</v>
      </c>
      <c r="Y111" s="192">
        <f t="shared" si="123"/>
        <v>957.88099947995238</v>
      </c>
      <c r="DA111" s="213" t="s">
        <v>284</v>
      </c>
    </row>
    <row r="112" spans="1:105" ht="12" customHeight="1" x14ac:dyDescent="0.25">
      <c r="A112" s="97" t="s">
        <v>57</v>
      </c>
      <c r="B112" s="74">
        <f t="shared" ref="B112:Q112" si="124">B80*1000000/B$6</f>
        <v>975.79470969261001</v>
      </c>
      <c r="C112" s="74">
        <f t="shared" si="124"/>
        <v>1072.029623060813</v>
      </c>
      <c r="D112" s="74">
        <f t="shared" si="124"/>
        <v>1145.7495640023808</v>
      </c>
      <c r="E112" s="74">
        <f t="shared" si="124"/>
        <v>1244.7022871671477</v>
      </c>
      <c r="F112" s="74">
        <f t="shared" si="124"/>
        <v>1232.9177347894083</v>
      </c>
      <c r="G112" s="74">
        <f t="shared" si="124"/>
        <v>1259.5688526056126</v>
      </c>
      <c r="H112" s="74">
        <f t="shared" si="124"/>
        <v>1133.3138397297191</v>
      </c>
      <c r="I112" s="74">
        <f t="shared" si="124"/>
        <v>990.80888260705672</v>
      </c>
      <c r="J112" s="74">
        <f t="shared" si="124"/>
        <v>1007.6547293308223</v>
      </c>
      <c r="K112" s="74">
        <f t="shared" si="124"/>
        <v>1020.5607683170205</v>
      </c>
      <c r="L112" s="74">
        <f t="shared" si="124"/>
        <v>1059.2513288846999</v>
      </c>
      <c r="M112" s="74">
        <f t="shared" si="124"/>
        <v>965.95428720354778</v>
      </c>
      <c r="N112" s="74">
        <f t="shared" si="124"/>
        <v>868.53617380613798</v>
      </c>
      <c r="O112" s="74">
        <f t="shared" si="124"/>
        <v>818.8590303850367</v>
      </c>
      <c r="P112" s="74">
        <f t="shared" si="124"/>
        <v>697.98957858400536</v>
      </c>
      <c r="Q112" s="74">
        <f t="shared" si="124"/>
        <v>769.0639724298502</v>
      </c>
      <c r="R112" s="74">
        <f t="shared" ref="R112:V112" si="125">R80*1000000/R$6</f>
        <v>797.55511064232564</v>
      </c>
      <c r="S112" s="74">
        <f t="shared" si="125"/>
        <v>811.46586365783367</v>
      </c>
      <c r="T112" s="74">
        <f t="shared" si="125"/>
        <v>769.37196777337192</v>
      </c>
      <c r="U112" s="74">
        <f t="shared" si="125"/>
        <v>723.4061695636691</v>
      </c>
      <c r="V112" s="74">
        <f t="shared" si="125"/>
        <v>786.49031489598269</v>
      </c>
      <c r="W112" s="74">
        <f t="shared" ref="W112:Y112" si="126">W80*1000000/W$6</f>
        <v>806.13015244310986</v>
      </c>
      <c r="X112" s="74">
        <f t="shared" si="126"/>
        <v>777.88823376588198</v>
      </c>
      <c r="Y112" s="74">
        <f t="shared" si="126"/>
        <v>751.94419726103047</v>
      </c>
      <c r="DA112" s="90" t="s">
        <v>285</v>
      </c>
    </row>
    <row r="113" spans="1:105" ht="12" customHeight="1" x14ac:dyDescent="0.25">
      <c r="A113" s="97" t="s">
        <v>56</v>
      </c>
      <c r="B113" s="74">
        <f t="shared" ref="B113:Q113" si="127">B81*1000000/B$6</f>
        <v>0</v>
      </c>
      <c r="C113" s="74">
        <f t="shared" si="127"/>
        <v>0</v>
      </c>
      <c r="D113" s="74">
        <f t="shared" si="127"/>
        <v>0</v>
      </c>
      <c r="E113" s="74">
        <f t="shared" si="127"/>
        <v>0</v>
      </c>
      <c r="F113" s="74">
        <f t="shared" si="127"/>
        <v>0</v>
      </c>
      <c r="G113" s="74">
        <f t="shared" si="127"/>
        <v>0</v>
      </c>
      <c r="H113" s="74">
        <f t="shared" si="127"/>
        <v>0</v>
      </c>
      <c r="I113" s="74">
        <f t="shared" si="127"/>
        <v>0</v>
      </c>
      <c r="J113" s="74">
        <f t="shared" si="127"/>
        <v>0</v>
      </c>
      <c r="K113" s="74">
        <f t="shared" si="127"/>
        <v>0</v>
      </c>
      <c r="L113" s="74">
        <f t="shared" si="127"/>
        <v>0</v>
      </c>
      <c r="M113" s="74">
        <f t="shared" si="127"/>
        <v>0</v>
      </c>
      <c r="N113" s="74">
        <f t="shared" si="127"/>
        <v>0</v>
      </c>
      <c r="O113" s="74">
        <f t="shared" si="127"/>
        <v>0</v>
      </c>
      <c r="P113" s="74">
        <f t="shared" si="127"/>
        <v>0</v>
      </c>
      <c r="Q113" s="74">
        <f t="shared" si="127"/>
        <v>0</v>
      </c>
      <c r="R113" s="74">
        <f t="shared" ref="R113:V113" si="128">R81*1000000/R$6</f>
        <v>0</v>
      </c>
      <c r="S113" s="74">
        <f t="shared" si="128"/>
        <v>0</v>
      </c>
      <c r="T113" s="74">
        <f t="shared" si="128"/>
        <v>0</v>
      </c>
      <c r="U113" s="74">
        <f t="shared" si="128"/>
        <v>0</v>
      </c>
      <c r="V113" s="74">
        <f t="shared" si="128"/>
        <v>0</v>
      </c>
      <c r="W113" s="74">
        <f t="shared" ref="W113:Y113" si="129">W81*1000000/W$6</f>
        <v>0</v>
      </c>
      <c r="X113" s="74">
        <f t="shared" si="129"/>
        <v>0</v>
      </c>
      <c r="Y113" s="74">
        <f t="shared" si="129"/>
        <v>0</v>
      </c>
      <c r="DA113" s="90" t="s">
        <v>286</v>
      </c>
    </row>
    <row r="114" spans="1:105" ht="12" customHeight="1" x14ac:dyDescent="0.25">
      <c r="A114" s="97" t="s">
        <v>55</v>
      </c>
      <c r="B114" s="74">
        <f t="shared" ref="B114:Q114" si="130">B82*1000000/B$6</f>
        <v>108.25725032909169</v>
      </c>
      <c r="C114" s="74">
        <f t="shared" si="130"/>
        <v>109.27083582242471</v>
      </c>
      <c r="D114" s="74">
        <f t="shared" si="130"/>
        <v>117.03053241445296</v>
      </c>
      <c r="E114" s="74">
        <f t="shared" si="130"/>
        <v>113.30812574065203</v>
      </c>
      <c r="F114" s="74">
        <f t="shared" si="130"/>
        <v>120.5166081329054</v>
      </c>
      <c r="G114" s="74">
        <f t="shared" si="130"/>
        <v>122.65069360017398</v>
      </c>
      <c r="H114" s="74">
        <f t="shared" si="130"/>
        <v>125.5291281679546</v>
      </c>
      <c r="I114" s="74">
        <f t="shared" si="130"/>
        <v>118.36693869981349</v>
      </c>
      <c r="J114" s="74">
        <f t="shared" si="130"/>
        <v>122.01938748545373</v>
      </c>
      <c r="K114" s="74">
        <f t="shared" si="130"/>
        <v>119.3432928934273</v>
      </c>
      <c r="L114" s="74">
        <f t="shared" si="130"/>
        <v>115.14023861922099</v>
      </c>
      <c r="M114" s="74">
        <f t="shared" si="130"/>
        <v>99.8109710097103</v>
      </c>
      <c r="N114" s="74">
        <f t="shared" si="130"/>
        <v>95.213847288027253</v>
      </c>
      <c r="O114" s="74">
        <f t="shared" si="130"/>
        <v>89.835946420560148</v>
      </c>
      <c r="P114" s="74">
        <f t="shared" si="130"/>
        <v>87.618403256676473</v>
      </c>
      <c r="Q114" s="74">
        <f t="shared" si="130"/>
        <v>81.392188330627647</v>
      </c>
      <c r="R114" s="74">
        <f t="shared" ref="R114:V114" si="131">R82*1000000/R$6</f>
        <v>85.406697007414238</v>
      </c>
      <c r="S114" s="74">
        <f t="shared" si="131"/>
        <v>91.665909696420769</v>
      </c>
      <c r="T114" s="74">
        <f t="shared" si="131"/>
        <v>92.383556262799843</v>
      </c>
      <c r="U114" s="74">
        <f t="shared" si="131"/>
        <v>90.44871071458374</v>
      </c>
      <c r="V114" s="74">
        <f t="shared" si="131"/>
        <v>94.203799522173014</v>
      </c>
      <c r="W114" s="74">
        <f t="shared" ref="W114:Y114" si="132">W82*1000000/W$6</f>
        <v>99.421079716453889</v>
      </c>
      <c r="X114" s="74">
        <f t="shared" si="132"/>
        <v>96.065417691902653</v>
      </c>
      <c r="Y114" s="74">
        <f t="shared" si="132"/>
        <v>95.155054491030825</v>
      </c>
      <c r="DA114" s="90" t="s">
        <v>287</v>
      </c>
    </row>
    <row r="115" spans="1:105" ht="12" customHeight="1" x14ac:dyDescent="0.25">
      <c r="A115" s="107" t="s">
        <v>54</v>
      </c>
      <c r="B115" s="193">
        <f t="shared" ref="B115:Q115" si="133">B83*1000000/B$6</f>
        <v>104.35264602104944</v>
      </c>
      <c r="C115" s="193">
        <f t="shared" si="133"/>
        <v>134.10363527796483</v>
      </c>
      <c r="D115" s="193">
        <f t="shared" si="133"/>
        <v>123.14486029625664</v>
      </c>
      <c r="E115" s="193">
        <f t="shared" si="133"/>
        <v>155.71901016411934</v>
      </c>
      <c r="F115" s="193">
        <f t="shared" si="133"/>
        <v>148.37903434267338</v>
      </c>
      <c r="G115" s="193">
        <f t="shared" si="133"/>
        <v>154.89184670186253</v>
      </c>
      <c r="H115" s="193">
        <f t="shared" si="133"/>
        <v>155.11561926867117</v>
      </c>
      <c r="I115" s="193">
        <f t="shared" si="133"/>
        <v>168.7188795743381</v>
      </c>
      <c r="J115" s="193">
        <f t="shared" si="133"/>
        <v>168.71945407965725</v>
      </c>
      <c r="K115" s="193">
        <f t="shared" si="133"/>
        <v>196.20967675739431</v>
      </c>
      <c r="L115" s="193">
        <f t="shared" si="133"/>
        <v>184.94773784217531</v>
      </c>
      <c r="M115" s="193">
        <f t="shared" si="133"/>
        <v>164.69818422107139</v>
      </c>
      <c r="N115" s="193">
        <f t="shared" si="133"/>
        <v>150.73722104177705</v>
      </c>
      <c r="O115" s="193">
        <f t="shared" si="133"/>
        <v>142.81354012080016</v>
      </c>
      <c r="P115" s="193">
        <f t="shared" si="133"/>
        <v>131.24634120412148</v>
      </c>
      <c r="Q115" s="193">
        <f t="shared" si="133"/>
        <v>128.16193609674298</v>
      </c>
      <c r="R115" s="193">
        <f t="shared" ref="R115:V115" si="134">R83*1000000/R$6</f>
        <v>133.9353352760223</v>
      </c>
      <c r="S115" s="193">
        <f t="shared" si="134"/>
        <v>136.05031340440297</v>
      </c>
      <c r="T115" s="193">
        <f t="shared" si="134"/>
        <v>130.66444922547785</v>
      </c>
      <c r="U115" s="193">
        <f t="shared" si="134"/>
        <v>127.84366968464791</v>
      </c>
      <c r="V115" s="193">
        <f t="shared" si="134"/>
        <v>125.78586954508164</v>
      </c>
      <c r="W115" s="193">
        <f t="shared" ref="W115:Y115" si="135">W83*1000000/W$6</f>
        <v>129.6747662464569</v>
      </c>
      <c r="X115" s="193">
        <f t="shared" si="135"/>
        <v>123.50111941427448</v>
      </c>
      <c r="Y115" s="193">
        <f t="shared" si="135"/>
        <v>110.7817477278912</v>
      </c>
      <c r="DA115" s="214" t="s">
        <v>288</v>
      </c>
    </row>
    <row r="116" spans="1:105" ht="12" customHeight="1" x14ac:dyDescent="0.25">
      <c r="A116" s="209" t="s">
        <v>58</v>
      </c>
      <c r="B116" s="77">
        <f t="shared" ref="B116:Q116" si="136">B84*1000000/B$6</f>
        <v>0</v>
      </c>
      <c r="C116" s="77">
        <f t="shared" si="136"/>
        <v>0</v>
      </c>
      <c r="D116" s="77">
        <f t="shared" si="136"/>
        <v>0</v>
      </c>
      <c r="E116" s="77">
        <f t="shared" si="136"/>
        <v>0</v>
      </c>
      <c r="F116" s="77">
        <f t="shared" si="136"/>
        <v>0</v>
      </c>
      <c r="G116" s="77">
        <f t="shared" si="136"/>
        <v>0</v>
      </c>
      <c r="H116" s="77">
        <f t="shared" si="136"/>
        <v>0</v>
      </c>
      <c r="I116" s="77">
        <f t="shared" si="136"/>
        <v>0</v>
      </c>
      <c r="J116" s="77">
        <f t="shared" si="136"/>
        <v>0</v>
      </c>
      <c r="K116" s="77">
        <f t="shared" si="136"/>
        <v>0</v>
      </c>
      <c r="L116" s="77">
        <f t="shared" si="136"/>
        <v>0</v>
      </c>
      <c r="M116" s="77">
        <f t="shared" si="136"/>
        <v>0</v>
      </c>
      <c r="N116" s="77">
        <f t="shared" si="136"/>
        <v>0</v>
      </c>
      <c r="O116" s="77">
        <f t="shared" si="136"/>
        <v>0</v>
      </c>
      <c r="P116" s="77">
        <f t="shared" si="136"/>
        <v>0</v>
      </c>
      <c r="Q116" s="77">
        <f t="shared" si="136"/>
        <v>0</v>
      </c>
      <c r="R116" s="77">
        <f t="shared" ref="R116:V116" si="137">R84*1000000/R$6</f>
        <v>0</v>
      </c>
      <c r="S116" s="77">
        <f t="shared" si="137"/>
        <v>0</v>
      </c>
      <c r="T116" s="77">
        <f t="shared" si="137"/>
        <v>0</v>
      </c>
      <c r="U116" s="77">
        <f t="shared" si="137"/>
        <v>0</v>
      </c>
      <c r="V116" s="77">
        <f t="shared" si="137"/>
        <v>0</v>
      </c>
      <c r="W116" s="77">
        <f t="shared" ref="W116:Y116" si="138">W84*1000000/W$6</f>
        <v>0</v>
      </c>
      <c r="X116" s="77">
        <f t="shared" si="138"/>
        <v>0</v>
      </c>
      <c r="Y116" s="77">
        <f t="shared" si="138"/>
        <v>0</v>
      </c>
      <c r="DA116" s="92" t="s">
        <v>289</v>
      </c>
    </row>
    <row r="118" spans="1:105" ht="12.95" customHeight="1" x14ac:dyDescent="0.25">
      <c r="A118" s="23" t="s">
        <v>48</v>
      </c>
      <c r="B118" s="206">
        <f t="shared" ref="B118:Q118" si="139">IF(B104=0,"",B104/B97)</f>
        <v>0.49368162482614358</v>
      </c>
      <c r="C118" s="206">
        <f t="shared" si="139"/>
        <v>0.49496048475394083</v>
      </c>
      <c r="D118" s="206">
        <f t="shared" si="139"/>
        <v>0.50240848455613296</v>
      </c>
      <c r="E118" s="206">
        <f t="shared" si="139"/>
        <v>0.51103932926857298</v>
      </c>
      <c r="F118" s="206">
        <f t="shared" si="139"/>
        <v>0.51395289851879267</v>
      </c>
      <c r="G118" s="206">
        <f t="shared" si="139"/>
        <v>0.52493114725361545</v>
      </c>
      <c r="H118" s="206">
        <f t="shared" si="139"/>
        <v>0.54265868116611371</v>
      </c>
      <c r="I118" s="206">
        <f t="shared" si="139"/>
        <v>0.5613737770468672</v>
      </c>
      <c r="J118" s="206">
        <f t="shared" si="139"/>
        <v>0.575139963317294</v>
      </c>
      <c r="K118" s="206">
        <f t="shared" si="139"/>
        <v>0.58429773775201299</v>
      </c>
      <c r="L118" s="206">
        <f t="shared" si="139"/>
        <v>0.60296780448624787</v>
      </c>
      <c r="M118" s="206">
        <f t="shared" si="139"/>
        <v>0.62931650857418775</v>
      </c>
      <c r="N118" s="206">
        <f t="shared" si="139"/>
        <v>0.65123353071571932</v>
      </c>
      <c r="O118" s="206">
        <f t="shared" si="139"/>
        <v>0.66082030789509016</v>
      </c>
      <c r="P118" s="206">
        <f t="shared" si="139"/>
        <v>0.66133736596781811</v>
      </c>
      <c r="Q118" s="206">
        <f t="shared" si="139"/>
        <v>0.68408884503371792</v>
      </c>
      <c r="R118" s="206">
        <f t="shared" ref="R118:V118" si="140">IF(R104=0,"",R104/R97)</f>
        <v>0.68376755079378015</v>
      </c>
      <c r="S118" s="206">
        <f t="shared" si="140"/>
        <v>0.705881239497543</v>
      </c>
      <c r="T118" s="206">
        <f t="shared" si="140"/>
        <v>0.72234443280266669</v>
      </c>
      <c r="U118" s="206">
        <f t="shared" si="140"/>
        <v>0.73812363217565424</v>
      </c>
      <c r="V118" s="206">
        <f t="shared" si="140"/>
        <v>0.74593009838864066</v>
      </c>
      <c r="W118" s="206">
        <f t="shared" ref="W118:Y118" si="141">IF(W104=0,"",W104/W97)</f>
        <v>0.75992146374087899</v>
      </c>
      <c r="X118" s="206">
        <f t="shared" si="141"/>
        <v>0.77442552731187431</v>
      </c>
      <c r="Y118" s="206">
        <f t="shared" si="141"/>
        <v>0.78908878846157759</v>
      </c>
      <c r="DA118" s="218" t="s">
        <v>290</v>
      </c>
    </row>
    <row r="119" spans="1:105" ht="12" customHeight="1" x14ac:dyDescent="0.25">
      <c r="A119" s="97" t="s">
        <v>57</v>
      </c>
      <c r="B119" s="199">
        <f t="shared" ref="B119:Q119" si="142">IF(B105=0,"",B105/B98)</f>
        <v>0.45815980662772171</v>
      </c>
      <c r="C119" s="199">
        <f t="shared" si="142"/>
        <v>0.46456707765199889</v>
      </c>
      <c r="D119" s="199">
        <f t="shared" si="142"/>
        <v>0.4706503004617969</v>
      </c>
      <c r="E119" s="199">
        <f t="shared" si="142"/>
        <v>0.47694084350890104</v>
      </c>
      <c r="F119" s="199">
        <f t="shared" si="142"/>
        <v>0.4856163452453468</v>
      </c>
      <c r="G119" s="199">
        <f t="shared" si="142"/>
        <v>0.49555029149610774</v>
      </c>
      <c r="H119" s="199">
        <f t="shared" si="142"/>
        <v>0.50439375911390472</v>
      </c>
      <c r="I119" s="199">
        <f t="shared" si="142"/>
        <v>0.51728834171655502</v>
      </c>
      <c r="J119" s="199">
        <f t="shared" si="142"/>
        <v>0.53094690603979677</v>
      </c>
      <c r="K119" s="199">
        <f t="shared" si="142"/>
        <v>0.54376192358106268</v>
      </c>
      <c r="L119" s="199">
        <f t="shared" si="142"/>
        <v>0.5589192419090534</v>
      </c>
      <c r="M119" s="199">
        <f t="shared" si="142"/>
        <v>0.57427061806004753</v>
      </c>
      <c r="N119" s="199">
        <f t="shared" si="142"/>
        <v>0.59340454745984983</v>
      </c>
      <c r="O119" s="199">
        <f t="shared" si="142"/>
        <v>0.61163204182615238</v>
      </c>
      <c r="P119" s="199">
        <f t="shared" si="142"/>
        <v>0.6143328921998763</v>
      </c>
      <c r="Q119" s="199">
        <f t="shared" si="142"/>
        <v>0.61943380102637058</v>
      </c>
      <c r="R119" s="199">
        <f t="shared" ref="R119:V119" si="143">IF(R105=0,"",R105/R98)</f>
        <v>0.62678569718676824</v>
      </c>
      <c r="S119" s="199">
        <f t="shared" si="143"/>
        <v>0.6368834474599584</v>
      </c>
      <c r="T119" s="199">
        <f t="shared" si="143"/>
        <v>0.64749105272446139</v>
      </c>
      <c r="U119" s="199">
        <f t="shared" si="143"/>
        <v>0.65970735115985124</v>
      </c>
      <c r="V119" s="199">
        <f t="shared" si="143"/>
        <v>0.66956119641714629</v>
      </c>
      <c r="W119" s="199">
        <f t="shared" ref="W119:Y119" si="144">IF(W105=0,"",W105/W98)</f>
        <v>0.68314025840777692</v>
      </c>
      <c r="X119" s="199">
        <f t="shared" si="144"/>
        <v>0.69359357523638221</v>
      </c>
      <c r="Y119" s="199">
        <f t="shared" si="144"/>
        <v>0.7060507790219398</v>
      </c>
      <c r="DA119" s="59" t="s">
        <v>291</v>
      </c>
    </row>
    <row r="120" spans="1:105" ht="12" customHeight="1" x14ac:dyDescent="0.25">
      <c r="A120" s="97" t="s">
        <v>56</v>
      </c>
      <c r="B120" s="200">
        <f t="shared" ref="B120:Q120" si="145">IF(B106=0,"",B106/B99)</f>
        <v>1.7302502216747648</v>
      </c>
      <c r="C120" s="200">
        <f t="shared" si="145"/>
        <v>1.8248220729463938</v>
      </c>
      <c r="D120" s="200">
        <f t="shared" si="145"/>
        <v>1.9259422279160401</v>
      </c>
      <c r="E120" s="200">
        <f t="shared" si="145"/>
        <v>2.0621883329047925</v>
      </c>
      <c r="F120" s="200">
        <f t="shared" si="145"/>
        <v>2.2096919464895866</v>
      </c>
      <c r="G120" s="200">
        <f t="shared" si="145"/>
        <v>2.34273488537008</v>
      </c>
      <c r="H120" s="200">
        <f t="shared" si="145"/>
        <v>2.4910975708215344</v>
      </c>
      <c r="I120" s="200">
        <f t="shared" si="145"/>
        <v>2.595507518117083</v>
      </c>
      <c r="J120" s="200">
        <f t="shared" si="145"/>
        <v>2.6611938922872365</v>
      </c>
      <c r="K120" s="200">
        <f t="shared" si="145"/>
        <v>2.7466644374521962</v>
      </c>
      <c r="L120" s="200">
        <f t="shared" si="145"/>
        <v>2.8201688999703136</v>
      </c>
      <c r="M120" s="200">
        <f t="shared" si="145"/>
        <v>2.9059088415792615</v>
      </c>
      <c r="N120" s="200">
        <f t="shared" si="145"/>
        <v>2.9997878975636096</v>
      </c>
      <c r="O120" s="200">
        <f t="shared" si="145"/>
        <v>3.1273398859253629</v>
      </c>
      <c r="P120" s="200">
        <f t="shared" si="145"/>
        <v>3.2537333331269171</v>
      </c>
      <c r="Q120" s="200">
        <f t="shared" si="145"/>
        <v>3.3880131664110031</v>
      </c>
      <c r="R120" s="200">
        <f t="shared" ref="R120:V120" si="146">IF(R106=0,"",R106/R99)</f>
        <v>3.5093219523136021</v>
      </c>
      <c r="S120" s="200">
        <f t="shared" si="146"/>
        <v>3.6155375925266129</v>
      </c>
      <c r="T120" s="200">
        <f t="shared" si="146"/>
        <v>3.6975118269907048</v>
      </c>
      <c r="U120" s="200">
        <f t="shared" si="146"/>
        <v>3.7602446821084987</v>
      </c>
      <c r="V120" s="200">
        <f t="shared" si="146"/>
        <v>3.8070684198670484</v>
      </c>
      <c r="W120" s="200">
        <f t="shared" ref="W120:Y120" si="147">IF(W106=0,"",W106/W99)</f>
        <v>3.8426176004634853</v>
      </c>
      <c r="X120" s="200">
        <f t="shared" si="147"/>
        <v>3.8728427154239533</v>
      </c>
      <c r="Y120" s="200">
        <f t="shared" si="147"/>
        <v>3.8962395283568125</v>
      </c>
      <c r="DA120" s="63" t="s">
        <v>292</v>
      </c>
    </row>
    <row r="121" spans="1:105" ht="12" customHeight="1" x14ac:dyDescent="0.25">
      <c r="A121" s="97" t="s">
        <v>55</v>
      </c>
      <c r="B121" s="200">
        <f t="shared" ref="B121:Q121" si="148">IF(B107=0,"",B107/B100)</f>
        <v>0.5612340205825308</v>
      </c>
      <c r="C121" s="200">
        <f t="shared" si="148"/>
        <v>0.5638938247365769</v>
      </c>
      <c r="D121" s="200">
        <f t="shared" si="148"/>
        <v>0.56827624139873945</v>
      </c>
      <c r="E121" s="200">
        <f t="shared" si="148"/>
        <v>0.57025891723218214</v>
      </c>
      <c r="F121" s="200">
        <f t="shared" si="148"/>
        <v>0.57648243890816508</v>
      </c>
      <c r="G121" s="200">
        <f t="shared" si="148"/>
        <v>0.58221085057882682</v>
      </c>
      <c r="H121" s="200">
        <f t="shared" si="148"/>
        <v>0.58827511231816543</v>
      </c>
      <c r="I121" s="200">
        <f t="shared" si="148"/>
        <v>0.59447947329005646</v>
      </c>
      <c r="J121" s="200">
        <f t="shared" si="148"/>
        <v>0.60120676191906319</v>
      </c>
      <c r="K121" s="200">
        <f t="shared" si="148"/>
        <v>0.607559959620388</v>
      </c>
      <c r="L121" s="200">
        <f t="shared" si="148"/>
        <v>0.61552030069226116</v>
      </c>
      <c r="M121" s="200">
        <f t="shared" si="148"/>
        <v>0.62537740185822366</v>
      </c>
      <c r="N121" s="200">
        <f t="shared" si="148"/>
        <v>0.63688820031011351</v>
      </c>
      <c r="O121" s="200">
        <f t="shared" si="148"/>
        <v>0.64858727684331141</v>
      </c>
      <c r="P121" s="200">
        <f t="shared" si="148"/>
        <v>0.65430104800983191</v>
      </c>
      <c r="Q121" s="200">
        <f t="shared" si="148"/>
        <v>0.66255035177573374</v>
      </c>
      <c r="R121" s="200">
        <f t="shared" ref="R121:V121" si="149">IF(R107=0,"",R107/R100)</f>
        <v>0.67177582182718187</v>
      </c>
      <c r="S121" s="200">
        <f t="shared" si="149"/>
        <v>0.68405120902970462</v>
      </c>
      <c r="T121" s="200">
        <f t="shared" si="149"/>
        <v>0.69849209168149173</v>
      </c>
      <c r="U121" s="200">
        <f t="shared" si="149"/>
        <v>0.71408890827109672</v>
      </c>
      <c r="V121" s="200">
        <f t="shared" si="149"/>
        <v>0.72774171305307978</v>
      </c>
      <c r="W121" s="200">
        <f t="shared" ref="W121:Y121" si="150">IF(W107=0,"",W107/W100)</f>
        <v>0.73924354037695428</v>
      </c>
      <c r="X121" s="200">
        <f t="shared" si="150"/>
        <v>0.7494324996091013</v>
      </c>
      <c r="Y121" s="200">
        <f t="shared" si="150"/>
        <v>0.76039527996821155</v>
      </c>
      <c r="DA121" s="63" t="s">
        <v>293</v>
      </c>
    </row>
    <row r="122" spans="1:105" ht="12" customHeight="1" x14ac:dyDescent="0.25">
      <c r="A122" s="109" t="s">
        <v>54</v>
      </c>
      <c r="B122" s="201">
        <f t="shared" ref="B122:Q122" si="151">IF(B108=0,"",B108/B101)</f>
        <v>0.66558425648586883</v>
      </c>
      <c r="C122" s="201">
        <f t="shared" si="151"/>
        <v>0.64953764227154531</v>
      </c>
      <c r="D122" s="201">
        <f t="shared" si="151"/>
        <v>0.66132636850472282</v>
      </c>
      <c r="E122" s="201">
        <f t="shared" si="151"/>
        <v>0.64011866035784093</v>
      </c>
      <c r="F122" s="201">
        <f t="shared" si="151"/>
        <v>0.65091975306122862</v>
      </c>
      <c r="G122" s="201">
        <f t="shared" si="151"/>
        <v>0.65213861450008004</v>
      </c>
      <c r="H122" s="201">
        <f t="shared" si="151"/>
        <v>0.65606237563644698</v>
      </c>
      <c r="I122" s="201">
        <f t="shared" si="151"/>
        <v>0.64709405811345078</v>
      </c>
      <c r="J122" s="201">
        <f t="shared" si="151"/>
        <v>0.651982698607948</v>
      </c>
      <c r="K122" s="201">
        <f t="shared" si="151"/>
        <v>0.63732658686983679</v>
      </c>
      <c r="L122" s="201">
        <f t="shared" si="151"/>
        <v>0.63940003692285607</v>
      </c>
      <c r="M122" s="201">
        <f t="shared" si="151"/>
        <v>0.6422719130104998</v>
      </c>
      <c r="N122" s="201">
        <f t="shared" si="151"/>
        <v>0.64625898074966193</v>
      </c>
      <c r="O122" s="201">
        <f t="shared" si="151"/>
        <v>0.6491374415945329</v>
      </c>
      <c r="P122" s="201">
        <f t="shared" si="151"/>
        <v>0.65295142393799233</v>
      </c>
      <c r="Q122" s="201">
        <f t="shared" si="151"/>
        <v>0.65700969028975276</v>
      </c>
      <c r="R122" s="201">
        <f t="shared" ref="R122:V122" si="152">IF(R108=0,"",R108/R101)</f>
        <v>0.65843118165130521</v>
      </c>
      <c r="S122" s="201">
        <f t="shared" si="152"/>
        <v>0.66351171721498858</v>
      </c>
      <c r="T122" s="201">
        <f t="shared" si="152"/>
        <v>0.67105720762209653</v>
      </c>
      <c r="U122" s="201">
        <f t="shared" si="152"/>
        <v>0.68018435668724953</v>
      </c>
      <c r="V122" s="201">
        <f t="shared" si="152"/>
        <v>0.68662674165886906</v>
      </c>
      <c r="W122" s="201">
        <f t="shared" ref="W122:Y122" si="153">IF(W108=0,"",W108/W101)</f>
        <v>0.69683721732113846</v>
      </c>
      <c r="X122" s="201">
        <f t="shared" si="153"/>
        <v>0.70416081976208389</v>
      </c>
      <c r="Y122" s="201">
        <f t="shared" si="153"/>
        <v>0.71767297754607373</v>
      </c>
      <c r="DA122" s="60" t="s">
        <v>294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X124" s="176"/>
      <c r="Y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54">IF(B96=0,0,B96/B$19)</f>
        <v>210.07491706506758</v>
      </c>
      <c r="C126" s="203">
        <f t="shared" si="154"/>
        <v>229.49789886799056</v>
      </c>
      <c r="D126" s="203">
        <f t="shared" si="154"/>
        <v>231.50447766924992</v>
      </c>
      <c r="E126" s="203">
        <f t="shared" si="154"/>
        <v>252.79626444781499</v>
      </c>
      <c r="F126" s="203">
        <f t="shared" si="154"/>
        <v>252.63240415303048</v>
      </c>
      <c r="G126" s="203">
        <f t="shared" si="154"/>
        <v>264.07325004356267</v>
      </c>
      <c r="H126" s="203">
        <f t="shared" si="154"/>
        <v>248.0971698134328</v>
      </c>
      <c r="I126" s="203">
        <f t="shared" si="154"/>
        <v>235.21262933395889</v>
      </c>
      <c r="J126" s="203">
        <f t="shared" si="154"/>
        <v>239.5977369990286</v>
      </c>
      <c r="K126" s="203">
        <f t="shared" si="154"/>
        <v>243.59450935928166</v>
      </c>
      <c r="L126" s="203">
        <f t="shared" si="154"/>
        <v>254.14651937877287</v>
      </c>
      <c r="M126" s="203">
        <f t="shared" si="154"/>
        <v>242.1139432219193</v>
      </c>
      <c r="N126" s="203">
        <f t="shared" si="154"/>
        <v>233.94158709942988</v>
      </c>
      <c r="O126" s="203">
        <f t="shared" si="154"/>
        <v>227.99028749619302</v>
      </c>
      <c r="P126" s="203">
        <f t="shared" si="154"/>
        <v>204.3563815915376</v>
      </c>
      <c r="Q126" s="203">
        <f t="shared" si="154"/>
        <v>223.3914859231715</v>
      </c>
      <c r="R126" s="203">
        <f t="shared" ref="R126:V126" si="155">IF(R96=0,0,R96/R$19)</f>
        <v>222.85205662632913</v>
      </c>
      <c r="S126" s="203">
        <f t="shared" si="155"/>
        <v>221.65317471346091</v>
      </c>
      <c r="T126" s="203">
        <f t="shared" si="155"/>
        <v>214.46780392017837</v>
      </c>
      <c r="U126" s="203">
        <f t="shared" si="155"/>
        <v>208.10213457030974</v>
      </c>
      <c r="V126" s="203">
        <f t="shared" si="155"/>
        <v>212.90983221274547</v>
      </c>
      <c r="W126" s="203">
        <f t="shared" ref="W126:Y126" si="156">IF(W96=0,0,W96/W$19)</f>
        <v>227.40705952679093</v>
      </c>
      <c r="X126" s="203">
        <f t="shared" si="156"/>
        <v>210.80141905014253</v>
      </c>
      <c r="Y126" s="203">
        <f t="shared" si="156"/>
        <v>202.64725014502986</v>
      </c>
      <c r="DA126" s="216" t="s">
        <v>295</v>
      </c>
    </row>
    <row r="127" spans="1:105" ht="12" customHeight="1" x14ac:dyDescent="0.25">
      <c r="A127" s="208" t="s">
        <v>39</v>
      </c>
      <c r="B127" s="192">
        <f t="shared" ref="B127:Q127" si="157">IF(B97=0,0,B97/B$19)</f>
        <v>189.91568451776598</v>
      </c>
      <c r="C127" s="192">
        <f t="shared" si="157"/>
        <v>208.60223841127555</v>
      </c>
      <c r="D127" s="192">
        <f t="shared" si="157"/>
        <v>209.72142723173391</v>
      </c>
      <c r="E127" s="192">
        <f t="shared" si="157"/>
        <v>230.00274111402513</v>
      </c>
      <c r="F127" s="192">
        <f t="shared" si="157"/>
        <v>228.94813278064083</v>
      </c>
      <c r="G127" s="192">
        <f t="shared" si="157"/>
        <v>239.56349616636248</v>
      </c>
      <c r="H127" s="192">
        <f t="shared" si="157"/>
        <v>222.99165553132619</v>
      </c>
      <c r="I127" s="192">
        <f t="shared" si="157"/>
        <v>209.58402663152972</v>
      </c>
      <c r="J127" s="192">
        <f t="shared" si="157"/>
        <v>213.44122991967311</v>
      </c>
      <c r="K127" s="192">
        <f t="shared" si="157"/>
        <v>217.12895683831866</v>
      </c>
      <c r="L127" s="192">
        <f t="shared" si="157"/>
        <v>227.54198712509481</v>
      </c>
      <c r="M127" s="192">
        <f t="shared" si="157"/>
        <v>215.53239740264294</v>
      </c>
      <c r="N127" s="192">
        <f t="shared" si="157"/>
        <v>207.35558475920124</v>
      </c>
      <c r="O127" s="192">
        <f t="shared" si="157"/>
        <v>201.32415073551928</v>
      </c>
      <c r="P127" s="192">
        <f t="shared" si="157"/>
        <v>177.65855656331476</v>
      </c>
      <c r="Q127" s="192">
        <f t="shared" si="157"/>
        <v>196.46157364531032</v>
      </c>
      <c r="R127" s="192">
        <f t="shared" ref="R127:V127" si="158">IF(R97=0,0,R97/R$19)</f>
        <v>195.60379059996978</v>
      </c>
      <c r="S127" s="192">
        <f t="shared" si="158"/>
        <v>194.05480087055562</v>
      </c>
      <c r="T127" s="192">
        <f t="shared" si="158"/>
        <v>187.09445657380738</v>
      </c>
      <c r="U127" s="192">
        <f t="shared" si="158"/>
        <v>180.73247336770967</v>
      </c>
      <c r="V127" s="192">
        <f t="shared" si="158"/>
        <v>185.41320400064774</v>
      </c>
      <c r="W127" s="192">
        <f t="shared" ref="W127:Y127" si="159">IF(W97=0,0,W97/W$19)</f>
        <v>199.04798254435795</v>
      </c>
      <c r="X127" s="192">
        <f t="shared" si="159"/>
        <v>183.72166563064846</v>
      </c>
      <c r="Y127" s="192">
        <f t="shared" si="159"/>
        <v>176.4326534704546</v>
      </c>
      <c r="DA127" s="213" t="s">
        <v>296</v>
      </c>
    </row>
    <row r="128" spans="1:105" ht="12" customHeight="1" x14ac:dyDescent="0.25">
      <c r="A128" s="97" t="s">
        <v>57</v>
      </c>
      <c r="B128" s="74">
        <f t="shared" ref="B128:Q128" si="160">IF(B98=0,0,B98/B$19)</f>
        <v>151.96940670643619</v>
      </c>
      <c r="C128" s="74">
        <f t="shared" si="160"/>
        <v>170.67826393834477</v>
      </c>
      <c r="D128" s="74">
        <f t="shared" si="160"/>
        <v>170.08906869937363</v>
      </c>
      <c r="E128" s="74">
        <f t="shared" si="160"/>
        <v>191.27601254491879</v>
      </c>
      <c r="F128" s="74">
        <f t="shared" si="160"/>
        <v>188.74976823699146</v>
      </c>
      <c r="G128" s="74">
        <f t="shared" si="160"/>
        <v>197.91060957626866</v>
      </c>
      <c r="H128" s="74">
        <f t="shared" si="160"/>
        <v>179.79127071761911</v>
      </c>
      <c r="I128" s="74">
        <f t="shared" si="160"/>
        <v>166.94267511248606</v>
      </c>
      <c r="J128" s="74">
        <f t="shared" si="160"/>
        <v>169.75324662483976</v>
      </c>
      <c r="K128" s="74">
        <f t="shared" si="160"/>
        <v>174.23220017984448</v>
      </c>
      <c r="L128" s="74">
        <f t="shared" si="160"/>
        <v>184.8717834193761</v>
      </c>
      <c r="M128" s="74">
        <f t="shared" si="160"/>
        <v>174.7641298442982</v>
      </c>
      <c r="N128" s="74">
        <f t="shared" si="160"/>
        <v>167.44460714517962</v>
      </c>
      <c r="O128" s="74">
        <f t="shared" si="160"/>
        <v>163.84604027188792</v>
      </c>
      <c r="P128" s="74">
        <f t="shared" si="160"/>
        <v>141.8864812588923</v>
      </c>
      <c r="Q128" s="74">
        <f t="shared" si="160"/>
        <v>159.71898131111669</v>
      </c>
      <c r="R128" s="74">
        <f t="shared" ref="R128:V128" si="161">IF(R98=0,0,R98/R$19)</f>
        <v>158.88016920683924</v>
      </c>
      <c r="S128" s="74">
        <f t="shared" si="161"/>
        <v>156.50998534481954</v>
      </c>
      <c r="T128" s="74">
        <f t="shared" si="161"/>
        <v>150.20056055996275</v>
      </c>
      <c r="U128" s="74">
        <f t="shared" si="161"/>
        <v>144.56051603761716</v>
      </c>
      <c r="V128" s="74">
        <f t="shared" si="161"/>
        <v>149.18129123399547</v>
      </c>
      <c r="W128" s="74">
        <f t="shared" ref="W128:Y128" si="162">IF(W98=0,0,W98/W$19)</f>
        <v>160.79986478752693</v>
      </c>
      <c r="X128" s="74">
        <f t="shared" si="162"/>
        <v>147.04497762557344</v>
      </c>
      <c r="Y128" s="74">
        <f t="shared" si="162"/>
        <v>140.44579664110782</v>
      </c>
      <c r="DA128" s="90" t="s">
        <v>297</v>
      </c>
    </row>
    <row r="129" spans="1:105" ht="12" customHeight="1" x14ac:dyDescent="0.25">
      <c r="A129" s="97" t="s">
        <v>56</v>
      </c>
      <c r="B129" s="74">
        <f t="shared" ref="B129:Q129" si="163">IF(B99=0,0,B99/B$19)</f>
        <v>0.92665932082022795</v>
      </c>
      <c r="C129" s="74">
        <f t="shared" si="163"/>
        <v>0.88128771291018426</v>
      </c>
      <c r="D129" s="74">
        <f t="shared" si="163"/>
        <v>0.84940073036975328</v>
      </c>
      <c r="E129" s="74">
        <f t="shared" si="163"/>
        <v>2.0289353939486197</v>
      </c>
      <c r="F129" s="74">
        <f t="shared" si="163"/>
        <v>0.92060034526693535</v>
      </c>
      <c r="G129" s="74">
        <f t="shared" si="163"/>
        <v>1.2139290413421169</v>
      </c>
      <c r="H129" s="74">
        <f t="shared" si="163"/>
        <v>1.913916607519998</v>
      </c>
      <c r="I129" s="74">
        <f t="shared" si="163"/>
        <v>2.4873910858277348</v>
      </c>
      <c r="J129" s="74">
        <f t="shared" si="163"/>
        <v>2.6253658942840743</v>
      </c>
      <c r="K129" s="74">
        <f t="shared" si="163"/>
        <v>2.5721228295487655</v>
      </c>
      <c r="L129" s="74">
        <f t="shared" si="163"/>
        <v>3.2542715271639224</v>
      </c>
      <c r="M129" s="74">
        <f t="shared" si="163"/>
        <v>4.1645172419342993</v>
      </c>
      <c r="N129" s="74">
        <f t="shared" si="163"/>
        <v>4.2765960964939378</v>
      </c>
      <c r="O129" s="74">
        <f t="shared" si="163"/>
        <v>3.432943441273383</v>
      </c>
      <c r="P129" s="74">
        <f t="shared" si="163"/>
        <v>2.6700361280314664</v>
      </c>
      <c r="Q129" s="74">
        <f t="shared" si="163"/>
        <v>4.1084937397119736</v>
      </c>
      <c r="R129" s="74">
        <f t="shared" ref="R129:V129" si="164">IF(R99=0,0,R99/R$19)</f>
        <v>3.4147911298825404</v>
      </c>
      <c r="S129" s="74">
        <f t="shared" si="164"/>
        <v>4.0654168703999778</v>
      </c>
      <c r="T129" s="74">
        <f t="shared" si="164"/>
        <v>4.1704430943596646</v>
      </c>
      <c r="U129" s="74">
        <f t="shared" si="164"/>
        <v>4.1580813429034755</v>
      </c>
      <c r="V129" s="74">
        <f t="shared" si="164"/>
        <v>4.095102380189001</v>
      </c>
      <c r="W129" s="74">
        <f t="shared" ref="W129:Y129" si="165">IF(W99=0,0,W99/W$19)</f>
        <v>4.4267373741501199</v>
      </c>
      <c r="X129" s="74">
        <f t="shared" si="165"/>
        <v>4.2944209677300531</v>
      </c>
      <c r="Y129" s="74">
        <f t="shared" si="165"/>
        <v>4.2162573043884795</v>
      </c>
      <c r="DA129" s="90" t="s">
        <v>298</v>
      </c>
    </row>
    <row r="130" spans="1:105" ht="12" customHeight="1" x14ac:dyDescent="0.25">
      <c r="A130" s="97" t="s">
        <v>55</v>
      </c>
      <c r="B130" s="74">
        <f t="shared" ref="B130:Q130" si="166">IF(B100=0,0,B100/B$19)</f>
        <v>20.233955415958807</v>
      </c>
      <c r="C130" s="74">
        <f t="shared" si="166"/>
        <v>19.971668634399741</v>
      </c>
      <c r="D130" s="74">
        <f t="shared" si="166"/>
        <v>21.179296510172307</v>
      </c>
      <c r="E130" s="74">
        <f t="shared" si="166"/>
        <v>19.49456524464944</v>
      </c>
      <c r="F130" s="74">
        <f t="shared" si="166"/>
        <v>21.391581948862111</v>
      </c>
      <c r="G130" s="74">
        <f t="shared" si="166"/>
        <v>21.966082683736836</v>
      </c>
      <c r="H130" s="74">
        <f t="shared" si="166"/>
        <v>22.592571837496624</v>
      </c>
      <c r="I130" s="74">
        <f t="shared" si="166"/>
        <v>21.704141645961091</v>
      </c>
      <c r="J130" s="74">
        <f t="shared" si="166"/>
        <v>22.256679060369613</v>
      </c>
      <c r="K130" s="74">
        <f t="shared" si="166"/>
        <v>21.419880148707946</v>
      </c>
      <c r="L130" s="74">
        <f t="shared" si="166"/>
        <v>21.275296856434224</v>
      </c>
      <c r="M130" s="74">
        <f t="shared" si="166"/>
        <v>19.833498149876615</v>
      </c>
      <c r="N130" s="74">
        <f t="shared" si="166"/>
        <v>19.571693584741872</v>
      </c>
      <c r="O130" s="74">
        <f t="shared" si="166"/>
        <v>18.85698858476453</v>
      </c>
      <c r="P130" s="74">
        <f t="shared" si="166"/>
        <v>18.597977027277842</v>
      </c>
      <c r="Q130" s="74">
        <f t="shared" si="166"/>
        <v>18.280384836983917</v>
      </c>
      <c r="R130" s="74">
        <f t="shared" ref="R130:V130" si="167">IF(R100=0,0,R100/R$19)</f>
        <v>18.624200538121745</v>
      </c>
      <c r="S130" s="74">
        <f t="shared" si="167"/>
        <v>18.909110643717181</v>
      </c>
      <c r="T130" s="74">
        <f t="shared" si="167"/>
        <v>18.718811836581256</v>
      </c>
      <c r="U130" s="74">
        <f t="shared" si="167"/>
        <v>18.420349090963096</v>
      </c>
      <c r="V130" s="74">
        <f t="shared" si="167"/>
        <v>18.556678613398407</v>
      </c>
      <c r="W130" s="74">
        <f t="shared" ref="W130:Y130" si="168">IF(W100=0,0,W100/W$19)</f>
        <v>19.660217355497895</v>
      </c>
      <c r="X130" s="74">
        <f t="shared" si="168"/>
        <v>18.893828791799343</v>
      </c>
      <c r="Y130" s="74">
        <f t="shared" si="168"/>
        <v>19.44453986727455</v>
      </c>
      <c r="DA130" s="90" t="s">
        <v>299</v>
      </c>
    </row>
    <row r="131" spans="1:105" ht="12" customHeight="1" x14ac:dyDescent="0.25">
      <c r="A131" s="107" t="s">
        <v>54</v>
      </c>
      <c r="B131" s="193">
        <f t="shared" ref="B131:Q131" si="169">IF(B101=0,0,B101/B$19)</f>
        <v>16.785663074550758</v>
      </c>
      <c r="C131" s="193">
        <f t="shared" si="169"/>
        <v>17.071018125620846</v>
      </c>
      <c r="D131" s="193">
        <f t="shared" si="169"/>
        <v>17.603661291818266</v>
      </c>
      <c r="E131" s="193">
        <f t="shared" si="169"/>
        <v>17.203227930508259</v>
      </c>
      <c r="F131" s="193">
        <f t="shared" si="169"/>
        <v>17.88618224952037</v>
      </c>
      <c r="G131" s="193">
        <f t="shared" si="169"/>
        <v>18.472874865014919</v>
      </c>
      <c r="H131" s="193">
        <f t="shared" si="169"/>
        <v>18.69389636869041</v>
      </c>
      <c r="I131" s="193">
        <f t="shared" si="169"/>
        <v>18.449818787254824</v>
      </c>
      <c r="J131" s="193">
        <f t="shared" si="169"/>
        <v>18.805938340179676</v>
      </c>
      <c r="K131" s="193">
        <f t="shared" si="169"/>
        <v>18.904753680217464</v>
      </c>
      <c r="L131" s="193">
        <f t="shared" si="169"/>
        <v>18.14063532212062</v>
      </c>
      <c r="M131" s="193">
        <f t="shared" si="169"/>
        <v>16.770252166533862</v>
      </c>
      <c r="N131" s="193">
        <f t="shared" si="169"/>
        <v>16.062687932785796</v>
      </c>
      <c r="O131" s="193">
        <f t="shared" si="169"/>
        <v>15.188178437593407</v>
      </c>
      <c r="P131" s="193">
        <f t="shared" si="169"/>
        <v>14.504062149113135</v>
      </c>
      <c r="Q131" s="193">
        <f t="shared" si="169"/>
        <v>14.353713757497752</v>
      </c>
      <c r="R131" s="193">
        <f t="shared" ref="R131:V131" si="170">IF(R101=0,0,R101/R$19)</f>
        <v>14.684629725126278</v>
      </c>
      <c r="S131" s="193">
        <f t="shared" si="170"/>
        <v>14.570288011618933</v>
      </c>
      <c r="T131" s="193">
        <f t="shared" si="170"/>
        <v>14.004641082903721</v>
      </c>
      <c r="U131" s="193">
        <f t="shared" si="170"/>
        <v>13.593526896225892</v>
      </c>
      <c r="V131" s="193">
        <f t="shared" si="170"/>
        <v>13.580131773064839</v>
      </c>
      <c r="W131" s="193">
        <f t="shared" ref="W131:Y131" si="171">IF(W101=0,0,W101/W$19)</f>
        <v>14.161163027183049</v>
      </c>
      <c r="X131" s="193">
        <f t="shared" si="171"/>
        <v>13.488438245545604</v>
      </c>
      <c r="Y131" s="193">
        <f t="shared" si="171"/>
        <v>12.32605965768373</v>
      </c>
      <c r="DA131" s="214" t="s">
        <v>300</v>
      </c>
    </row>
    <row r="132" spans="1:105" ht="12" customHeight="1" x14ac:dyDescent="0.25">
      <c r="A132" s="209" t="s">
        <v>58</v>
      </c>
      <c r="B132" s="77">
        <f t="shared" ref="B132:Q132" si="172">IF(B102=0,0,B102/B$19)</f>
        <v>20.159232547301592</v>
      </c>
      <c r="C132" s="77">
        <f t="shared" si="172"/>
        <v>20.89566045671501</v>
      </c>
      <c r="D132" s="77">
        <f t="shared" si="172"/>
        <v>21.783050437516007</v>
      </c>
      <c r="E132" s="77">
        <f t="shared" si="172"/>
        <v>22.79352333378991</v>
      </c>
      <c r="F132" s="77">
        <f t="shared" si="172"/>
        <v>23.684271372389652</v>
      </c>
      <c r="G132" s="77">
        <f t="shared" si="172"/>
        <v>24.509753877200176</v>
      </c>
      <c r="H132" s="77">
        <f t="shared" si="172"/>
        <v>25.105514282106608</v>
      </c>
      <c r="I132" s="77">
        <f t="shared" si="172"/>
        <v>25.628602702429156</v>
      </c>
      <c r="J132" s="77">
        <f t="shared" si="172"/>
        <v>26.156507079355496</v>
      </c>
      <c r="K132" s="77">
        <f t="shared" si="172"/>
        <v>26.465552520962923</v>
      </c>
      <c r="L132" s="77">
        <f t="shared" si="172"/>
        <v>26.604532253678052</v>
      </c>
      <c r="M132" s="77">
        <f t="shared" si="172"/>
        <v>26.581545819276343</v>
      </c>
      <c r="N132" s="77">
        <f t="shared" si="172"/>
        <v>26.586002340228674</v>
      </c>
      <c r="O132" s="77">
        <f t="shared" si="172"/>
        <v>26.666136760673801</v>
      </c>
      <c r="P132" s="77">
        <f t="shared" si="172"/>
        <v>26.697825028222809</v>
      </c>
      <c r="Q132" s="77">
        <f t="shared" si="172"/>
        <v>26.929912277861174</v>
      </c>
      <c r="R132" s="77">
        <f t="shared" ref="R132:V132" si="173">IF(R102=0,0,R102/R$19)</f>
        <v>27.248266026359353</v>
      </c>
      <c r="S132" s="77">
        <f t="shared" si="173"/>
        <v>27.598373842905335</v>
      </c>
      <c r="T132" s="77">
        <f t="shared" si="173"/>
        <v>27.373347346370966</v>
      </c>
      <c r="U132" s="77">
        <f t="shared" si="173"/>
        <v>27.369661202600145</v>
      </c>
      <c r="V132" s="77">
        <f t="shared" si="173"/>
        <v>27.496628212097757</v>
      </c>
      <c r="W132" s="77">
        <f t="shared" ref="W132:Y132" si="174">IF(W102=0,0,W102/W$19)</f>
        <v>28.359076982432942</v>
      </c>
      <c r="X132" s="77">
        <f t="shared" si="174"/>
        <v>27.079753419494086</v>
      </c>
      <c r="Y132" s="77">
        <f t="shared" si="174"/>
        <v>26.214596674575294</v>
      </c>
      <c r="DA132" s="92" t="s">
        <v>301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75">IF(B104=0,0,B104/B$19)</f>
        <v>93.757883712699993</v>
      </c>
      <c r="C134" s="153">
        <f t="shared" si="175"/>
        <v>103.24986504480209</v>
      </c>
      <c r="D134" s="153">
        <f t="shared" si="175"/>
        <v>105.36582443444473</v>
      </c>
      <c r="E134" s="153">
        <f t="shared" si="175"/>
        <v>117.54044654884463</v>
      </c>
      <c r="F134" s="153">
        <f t="shared" si="175"/>
        <v>117.66855645307577</v>
      </c>
      <c r="G134" s="153">
        <f t="shared" si="175"/>
        <v>125.75434088269577</v>
      </c>
      <c r="H134" s="153">
        <f t="shared" si="175"/>
        <v>121.0083577016778</v>
      </c>
      <c r="I134" s="153">
        <f t="shared" si="175"/>
        <v>117.65497663883303</v>
      </c>
      <c r="J134" s="153">
        <f t="shared" si="175"/>
        <v>122.7585811463989</v>
      </c>
      <c r="K134" s="153">
        <f t="shared" si="175"/>
        <v>126.86795828108407</v>
      </c>
      <c r="L134" s="153">
        <f t="shared" si="175"/>
        <v>137.20049240525648</v>
      </c>
      <c r="M134" s="153">
        <f t="shared" si="175"/>
        <v>135.63809581805558</v>
      </c>
      <c r="N134" s="153">
        <f t="shared" si="175"/>
        <v>135.03690957635723</v>
      </c>
      <c r="O134" s="153">
        <f t="shared" si="175"/>
        <v>133.03908727576339</v>
      </c>
      <c r="P134" s="153">
        <f t="shared" si="175"/>
        <v>117.49224183922719</v>
      </c>
      <c r="Q134" s="153">
        <f t="shared" si="175"/>
        <v>134.39717100852707</v>
      </c>
      <c r="R134" s="153">
        <f t="shared" ref="R134:V134" si="176">IF(R104=0,0,R104/R$19)</f>
        <v>133.74752482452078</v>
      </c>
      <c r="S134" s="153">
        <f t="shared" si="176"/>
        <v>136.97964336895669</v>
      </c>
      <c r="T134" s="153">
        <f t="shared" si="176"/>
        <v>135.14663911433004</v>
      </c>
      <c r="U134" s="153">
        <f t="shared" si="176"/>
        <v>133.40290969426354</v>
      </c>
      <c r="V134" s="153">
        <f t="shared" si="176"/>
        <v>138.30528950275627</v>
      </c>
      <c r="W134" s="153">
        <f t="shared" ref="W134:Y134" si="177">IF(W104=0,0,W104/W$19)</f>
        <v>151.26083424977745</v>
      </c>
      <c r="X134" s="153">
        <f t="shared" si="177"/>
        <v>142.27874778463078</v>
      </c>
      <c r="Y134" s="153">
        <f t="shared" si="177"/>
        <v>139.22102877206237</v>
      </c>
      <c r="DA134" s="217" t="s">
        <v>302</v>
      </c>
    </row>
    <row r="135" spans="1:105" ht="12" customHeight="1" x14ac:dyDescent="0.25">
      <c r="A135" s="97" t="s">
        <v>57</v>
      </c>
      <c r="B135" s="74">
        <f t="shared" ref="B135:Q135" si="178">IF(B105=0,0,B105/B$19)</f>
        <v>69.626273989950406</v>
      </c>
      <c r="C135" s="74">
        <f t="shared" si="178"/>
        <v>79.291502296553375</v>
      </c>
      <c r="D135" s="74">
        <f t="shared" si="178"/>
        <v>80.052471288627416</v>
      </c>
      <c r="E135" s="74">
        <f t="shared" si="178"/>
        <v>91.227342766192706</v>
      </c>
      <c r="F135" s="74">
        <f t="shared" si="178"/>
        <v>91.659972617154025</v>
      </c>
      <c r="G135" s="74">
        <f t="shared" si="178"/>
        <v>98.074660265692302</v>
      </c>
      <c r="H135" s="74">
        <f t="shared" si="178"/>
        <v>90.685594893125611</v>
      </c>
      <c r="I135" s="74">
        <f t="shared" si="178"/>
        <v>86.357499570663521</v>
      </c>
      <c r="J135" s="74">
        <f t="shared" si="178"/>
        <v>90.129961085669237</v>
      </c>
      <c r="K135" s="74">
        <f t="shared" si="178"/>
        <v>94.740836319553011</v>
      </c>
      <c r="L135" s="74">
        <f t="shared" si="178"/>
        <v>103.3283970391324</v>
      </c>
      <c r="M135" s="74">
        <f t="shared" si="178"/>
        <v>100.36190486041151</v>
      </c>
      <c r="N135" s="74">
        <f t="shared" si="178"/>
        <v>99.36239132757764</v>
      </c>
      <c r="O135" s="74">
        <f t="shared" si="178"/>
        <v>100.21348815662479</v>
      </c>
      <c r="P135" s="74">
        <f t="shared" si="178"/>
        <v>87.165532395838852</v>
      </c>
      <c r="Q135" s="74">
        <f t="shared" si="178"/>
        <v>98.935335689604869</v>
      </c>
      <c r="R135" s="74">
        <f t="shared" ref="R135:V135" si="179">IF(R105=0,0,R105/R$19)</f>
        <v>99.583817625460441</v>
      </c>
      <c r="S135" s="74">
        <f t="shared" si="179"/>
        <v>99.678619028316234</v>
      </c>
      <c r="T135" s="74">
        <f t="shared" si="179"/>
        <v>97.253519076774495</v>
      </c>
      <c r="U135" s="74">
        <f t="shared" si="179"/>
        <v>95.367635117477619</v>
      </c>
      <c r="V135" s="74">
        <f t="shared" si="179"/>
        <v>99.886003841688748</v>
      </c>
      <c r="W135" s="74">
        <f t="shared" ref="W135:Y135" si="180">IF(W105=0,0,W105/W$19)</f>
        <v>109.84886118288674</v>
      </c>
      <c r="X135" s="74">
        <f t="shared" si="180"/>
        <v>101.98945175187532</v>
      </c>
      <c r="Y135" s="74">
        <f t="shared" si="180"/>
        <v>99.161864128811118</v>
      </c>
      <c r="DA135" s="90" t="s">
        <v>303</v>
      </c>
    </row>
    <row r="136" spans="1:105" ht="12" customHeight="1" x14ac:dyDescent="0.25">
      <c r="A136" s="97" t="s">
        <v>56</v>
      </c>
      <c r="B136" s="74">
        <f t="shared" ref="B136:Q136" si="181">IF(B106=0,0,B106/B$19)</f>
        <v>1.6033524952661864</v>
      </c>
      <c r="C136" s="74">
        <f t="shared" si="181"/>
        <v>1.6081932711349487</v>
      </c>
      <c r="D136" s="74">
        <f t="shared" si="181"/>
        <v>1.6358967350418343</v>
      </c>
      <c r="E136" s="74">
        <f t="shared" si="181"/>
        <v>4.1840468976184333</v>
      </c>
      <c r="F136" s="74">
        <f t="shared" si="181"/>
        <v>2.0342431688718796</v>
      </c>
      <c r="G136" s="74">
        <f t="shared" si="181"/>
        <v>2.843913913516035</v>
      </c>
      <c r="H136" s="74">
        <f t="shared" si="181"/>
        <v>4.7677530117480593</v>
      </c>
      <c r="I136" s="74">
        <f t="shared" si="181"/>
        <v>6.4560422637633001</v>
      </c>
      <c r="J136" s="74">
        <f t="shared" si="181"/>
        <v>6.9866076828879979</v>
      </c>
      <c r="K136" s="74">
        <f t="shared" si="181"/>
        <v>7.0647583046805114</v>
      </c>
      <c r="L136" s="74">
        <f t="shared" si="181"/>
        <v>9.1775953529665912</v>
      </c>
      <c r="M136" s="74">
        <f t="shared" si="181"/>
        <v>12.101707474246162</v>
      </c>
      <c r="N136" s="74">
        <f t="shared" si="181"/>
        <v>12.828881213030289</v>
      </c>
      <c r="O136" s="74">
        <f t="shared" si="181"/>
        <v>10.735980950020124</v>
      </c>
      <c r="P136" s="74">
        <f t="shared" si="181"/>
        <v>8.6875855504291106</v>
      </c>
      <c r="Q136" s="74">
        <f t="shared" si="181"/>
        <v>13.919630884261347</v>
      </c>
      <c r="R136" s="74">
        <f t="shared" ref="R136:V136" si="182">IF(R106=0,0,R106/R$19)</f>
        <v>11.983601474662569</v>
      </c>
      <c r="S136" s="74">
        <f t="shared" si="182"/>
        <v>14.698667524223014</v>
      </c>
      <c r="T136" s="74">
        <f t="shared" si="182"/>
        <v>15.420262665186572</v>
      </c>
      <c r="U136" s="74">
        <f t="shared" si="182"/>
        <v>15.63540325742736</v>
      </c>
      <c r="V136" s="74">
        <f t="shared" si="182"/>
        <v>15.590334947739928</v>
      </c>
      <c r="W136" s="74">
        <f t="shared" ref="W136:Y136" si="183">IF(W106=0,0,W106/W$19)</f>
        <v>17.010258946538762</v>
      </c>
      <c r="X136" s="74">
        <f t="shared" si="183"/>
        <v>16.631616961837221</v>
      </c>
      <c r="Y136" s="74">
        <f t="shared" si="183"/>
        <v>16.427548371081535</v>
      </c>
      <c r="DA136" s="90" t="s">
        <v>304</v>
      </c>
    </row>
    <row r="137" spans="1:105" ht="12" customHeight="1" x14ac:dyDescent="0.25">
      <c r="A137" s="97" t="s">
        <v>55</v>
      </c>
      <c r="B137" s="74">
        <f t="shared" ref="B137:Q137" si="184">IF(B107=0,0,B107/B$19)</f>
        <v>11.355984150386236</v>
      </c>
      <c r="C137" s="74">
        <f t="shared" si="184"/>
        <v>11.261900612623197</v>
      </c>
      <c r="D137" s="74">
        <f t="shared" si="184"/>
        <v>12.035691016270158</v>
      </c>
      <c r="E137" s="74">
        <f t="shared" si="184"/>
        <v>11.116949668325921</v>
      </c>
      <c r="F137" s="74">
        <f t="shared" si="184"/>
        <v>12.331871333983909</v>
      </c>
      <c r="G137" s="74">
        <f t="shared" si="184"/>
        <v>12.788891683183262</v>
      </c>
      <c r="H137" s="74">
        <f t="shared" si="184"/>
        <v>13.290647735259547</v>
      </c>
      <c r="I137" s="74">
        <f t="shared" si="184"/>
        <v>12.902666693903729</v>
      </c>
      <c r="J137" s="74">
        <f t="shared" si="184"/>
        <v>13.380865948956632</v>
      </c>
      <c r="K137" s="74">
        <f t="shared" si="184"/>
        <v>13.013861518222551</v>
      </c>
      <c r="L137" s="74">
        <f t="shared" si="184"/>
        <v>13.095377118389514</v>
      </c>
      <c r="M137" s="74">
        <f t="shared" si="184"/>
        <v>12.403421542729722</v>
      </c>
      <c r="N137" s="74">
        <f t="shared" si="184"/>
        <v>12.464980704207246</v>
      </c>
      <c r="O137" s="74">
        <f t="shared" si="184"/>
        <v>12.230402875657834</v>
      </c>
      <c r="P137" s="74">
        <f t="shared" si="184"/>
        <v>12.168675859810671</v>
      </c>
      <c r="Q137" s="74">
        <f t="shared" si="184"/>
        <v>12.111675404339483</v>
      </c>
      <c r="R137" s="74">
        <f t="shared" ref="R137:V137" si="185">IF(R107=0,0,R107/R$19)</f>
        <v>12.511287622370979</v>
      </c>
      <c r="S137" s="74">
        <f t="shared" si="185"/>
        <v>12.934799997511192</v>
      </c>
      <c r="T137" s="74">
        <f t="shared" si="185"/>
        <v>13.074942033525907</v>
      </c>
      <c r="U137" s="74">
        <f t="shared" si="185"/>
        <v>13.153766972338328</v>
      </c>
      <c r="V137" s="74">
        <f t="shared" si="185"/>
        <v>13.504469082690004</v>
      </c>
      <c r="W137" s="74">
        <f t="shared" ref="W137:Y137" si="186">IF(W107=0,0,W107/W$19)</f>
        <v>14.533688682458704</v>
      </c>
      <c r="X137" s="74">
        <f t="shared" si="186"/>
        <v>14.159649338624588</v>
      </c>
      <c r="Y137" s="74">
        <f t="shared" si="186"/>
        <v>14.785536336229285</v>
      </c>
      <c r="DA137" s="90" t="s">
        <v>305</v>
      </c>
    </row>
    <row r="138" spans="1:105" ht="12" customHeight="1" x14ac:dyDescent="0.25">
      <c r="A138" s="109" t="s">
        <v>54</v>
      </c>
      <c r="B138" s="77">
        <f t="shared" ref="B138:Q138" si="187">IF(B108=0,0,B108/B$19)</f>
        <v>11.17227307709717</v>
      </c>
      <c r="C138" s="77">
        <f t="shared" si="187"/>
        <v>11.088268864490578</v>
      </c>
      <c r="D138" s="77">
        <f t="shared" si="187"/>
        <v>11.641765394505331</v>
      </c>
      <c r="E138" s="77">
        <f t="shared" si="187"/>
        <v>11.012107216707541</v>
      </c>
      <c r="F138" s="77">
        <f t="shared" si="187"/>
        <v>11.642469333065929</v>
      </c>
      <c r="G138" s="77">
        <f t="shared" si="187"/>
        <v>12.046875020304183</v>
      </c>
      <c r="H138" s="77">
        <f t="shared" si="187"/>
        <v>12.264362061544578</v>
      </c>
      <c r="I138" s="77">
        <f t="shared" si="187"/>
        <v>11.93876811050251</v>
      </c>
      <c r="J138" s="77">
        <f t="shared" si="187"/>
        <v>12.261146428885018</v>
      </c>
      <c r="K138" s="77">
        <f t="shared" si="187"/>
        <v>12.048502138627983</v>
      </c>
      <c r="L138" s="77">
        <f t="shared" si="187"/>
        <v>11.599122894767991</v>
      </c>
      <c r="M138" s="77">
        <f t="shared" si="187"/>
        <v>10.771061940668183</v>
      </c>
      <c r="N138" s="77">
        <f t="shared" si="187"/>
        <v>10.380656331542042</v>
      </c>
      <c r="O138" s="77">
        <f t="shared" si="187"/>
        <v>9.8592152934606361</v>
      </c>
      <c r="P138" s="77">
        <f t="shared" si="187"/>
        <v>9.4704480331485588</v>
      </c>
      <c r="Q138" s="77">
        <f t="shared" si="187"/>
        <v>9.4305290303213614</v>
      </c>
      <c r="R138" s="77">
        <f t="shared" ref="R138:V138" si="188">IF(R108=0,0,R108/R$19)</f>
        <v>9.6688181020267763</v>
      </c>
      <c r="S138" s="77">
        <f t="shared" si="188"/>
        <v>9.66755681890624</v>
      </c>
      <c r="T138" s="77">
        <f t="shared" si="188"/>
        <v>9.397915338843065</v>
      </c>
      <c r="U138" s="77">
        <f t="shared" si="188"/>
        <v>9.246104347020232</v>
      </c>
      <c r="V138" s="77">
        <f t="shared" si="188"/>
        <v>9.3244816306375906</v>
      </c>
      <c r="W138" s="77">
        <f t="shared" ref="W138:Y138" si="189">IF(W108=0,0,W108/W$19)</f>
        <v>9.8680254378932251</v>
      </c>
      <c r="X138" s="77">
        <f t="shared" si="189"/>
        <v>9.4980297322936362</v>
      </c>
      <c r="Y138" s="77">
        <f t="shared" si="189"/>
        <v>8.8460799359404199</v>
      </c>
      <c r="DA138" s="92" t="s">
        <v>306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90">IF(B110=0,0,B110/B$19)</f>
        <v>15.115644017206954</v>
      </c>
      <c r="C140" s="203">
        <f t="shared" si="190"/>
        <v>16.708931199612397</v>
      </c>
      <c r="D140" s="203">
        <f t="shared" si="190"/>
        <v>17.581465503430266</v>
      </c>
      <c r="E140" s="203">
        <f t="shared" si="190"/>
        <v>19.169356210241212</v>
      </c>
      <c r="F140" s="203">
        <f t="shared" si="190"/>
        <v>18.977123286215889</v>
      </c>
      <c r="G140" s="203">
        <f t="shared" si="190"/>
        <v>19.370477581955246</v>
      </c>
      <c r="H140" s="203">
        <f t="shared" si="190"/>
        <v>17.760772231972101</v>
      </c>
      <c r="I140" s="203">
        <f t="shared" si="190"/>
        <v>15.994725326782884</v>
      </c>
      <c r="J140" s="203">
        <f t="shared" si="190"/>
        <v>16.188141066180016</v>
      </c>
      <c r="K140" s="203">
        <f t="shared" si="190"/>
        <v>16.592932310722674</v>
      </c>
      <c r="L140" s="203">
        <f t="shared" si="190"/>
        <v>16.81058163073439</v>
      </c>
      <c r="M140" s="203">
        <f t="shared" si="190"/>
        <v>15.148243266697179</v>
      </c>
      <c r="N140" s="203">
        <f t="shared" si="190"/>
        <v>13.65793188892086</v>
      </c>
      <c r="O140" s="203">
        <f t="shared" si="190"/>
        <v>12.823663428313091</v>
      </c>
      <c r="P140" s="203">
        <f t="shared" si="190"/>
        <v>11.125080445719968</v>
      </c>
      <c r="Q140" s="203">
        <f t="shared" si="190"/>
        <v>11.81189573404362</v>
      </c>
      <c r="R140" s="203">
        <f t="shared" ref="R140:V140" si="191">IF(R110=0,0,R110/R$19)</f>
        <v>12.203301523020739</v>
      </c>
      <c r="S140" s="203">
        <f t="shared" si="191"/>
        <v>12.399445557019236</v>
      </c>
      <c r="T140" s="203">
        <f t="shared" si="191"/>
        <v>11.765849521022526</v>
      </c>
      <c r="U140" s="203">
        <f t="shared" si="191"/>
        <v>11.098839324583381</v>
      </c>
      <c r="V140" s="203">
        <f t="shared" si="191"/>
        <v>11.781479719585459</v>
      </c>
      <c r="W140" s="203">
        <f t="shared" ref="W140:Y140" si="192">IF(W110=0,0,W110/W$19)</f>
        <v>12.040083209213785</v>
      </c>
      <c r="X140" s="203">
        <f t="shared" si="192"/>
        <v>11.518448472097127</v>
      </c>
      <c r="Y140" s="203">
        <f t="shared" si="192"/>
        <v>10.979117739369684</v>
      </c>
      <c r="DA140" s="216" t="s">
        <v>307</v>
      </c>
    </row>
    <row r="141" spans="1:105" ht="12" customHeight="1" x14ac:dyDescent="0.25">
      <c r="A141" s="208" t="s">
        <v>39</v>
      </c>
      <c r="B141" s="192">
        <f t="shared" ref="B141:Q141" si="193">IF(B111=0,0,B111/B$19)</f>
        <v>15.115644017206954</v>
      </c>
      <c r="C141" s="192">
        <f t="shared" si="193"/>
        <v>16.708931199612397</v>
      </c>
      <c r="D141" s="192">
        <f t="shared" si="193"/>
        <v>17.581465503430266</v>
      </c>
      <c r="E141" s="192">
        <f t="shared" si="193"/>
        <v>19.169356210241212</v>
      </c>
      <c r="F141" s="192">
        <f t="shared" si="193"/>
        <v>18.977123286215889</v>
      </c>
      <c r="G141" s="192">
        <f t="shared" si="193"/>
        <v>19.370477581955246</v>
      </c>
      <c r="H141" s="192">
        <f t="shared" si="193"/>
        <v>17.760772231972101</v>
      </c>
      <c r="I141" s="192">
        <f t="shared" si="193"/>
        <v>15.994725326782884</v>
      </c>
      <c r="J141" s="192">
        <f t="shared" si="193"/>
        <v>16.188141066180016</v>
      </c>
      <c r="K141" s="192">
        <f t="shared" si="193"/>
        <v>16.592932310722674</v>
      </c>
      <c r="L141" s="192">
        <f t="shared" si="193"/>
        <v>16.81058163073439</v>
      </c>
      <c r="M141" s="192">
        <f t="shared" si="193"/>
        <v>15.148243266697179</v>
      </c>
      <c r="N141" s="192">
        <f t="shared" si="193"/>
        <v>13.65793188892086</v>
      </c>
      <c r="O141" s="192">
        <f t="shared" si="193"/>
        <v>12.823663428313091</v>
      </c>
      <c r="P141" s="192">
        <f t="shared" si="193"/>
        <v>11.125080445719968</v>
      </c>
      <c r="Q141" s="192">
        <f t="shared" si="193"/>
        <v>11.81189573404362</v>
      </c>
      <c r="R141" s="192">
        <f t="shared" ref="R141:V141" si="194">IF(R111=0,0,R111/R$19)</f>
        <v>12.203301523020739</v>
      </c>
      <c r="S141" s="192">
        <f t="shared" si="194"/>
        <v>12.399445557019236</v>
      </c>
      <c r="T141" s="192">
        <f t="shared" si="194"/>
        <v>11.765849521022526</v>
      </c>
      <c r="U141" s="192">
        <f t="shared" si="194"/>
        <v>11.098839324583381</v>
      </c>
      <c r="V141" s="192">
        <f t="shared" si="194"/>
        <v>11.781479719585459</v>
      </c>
      <c r="W141" s="192">
        <f t="shared" ref="W141:Y141" si="195">IF(W111=0,0,W111/W$19)</f>
        <v>12.040083209213785</v>
      </c>
      <c r="X141" s="192">
        <f t="shared" si="195"/>
        <v>11.518448472097127</v>
      </c>
      <c r="Y141" s="192">
        <f t="shared" si="195"/>
        <v>10.979117739369684</v>
      </c>
      <c r="DA141" s="213" t="s">
        <v>308</v>
      </c>
    </row>
    <row r="142" spans="1:105" ht="12" customHeight="1" x14ac:dyDescent="0.25">
      <c r="A142" s="97" t="s">
        <v>57</v>
      </c>
      <c r="B142" s="74">
        <f t="shared" ref="B142:Q142" si="196">IF(B112=0,0,B112/B$19)</f>
        <v>12.411400452832554</v>
      </c>
      <c r="C142" s="74">
        <f t="shared" si="196"/>
        <v>13.617465001955789</v>
      </c>
      <c r="D142" s="74">
        <f t="shared" si="196"/>
        <v>14.534666063631796</v>
      </c>
      <c r="E142" s="74">
        <f t="shared" si="196"/>
        <v>15.762487770098247</v>
      </c>
      <c r="F142" s="74">
        <f t="shared" si="196"/>
        <v>15.579320446239644</v>
      </c>
      <c r="G142" s="74">
        <f t="shared" si="196"/>
        <v>15.872922635862599</v>
      </c>
      <c r="H142" s="74">
        <f t="shared" si="196"/>
        <v>14.235585934040694</v>
      </c>
      <c r="I142" s="74">
        <f t="shared" si="196"/>
        <v>12.401425499071481</v>
      </c>
      <c r="J142" s="74">
        <f t="shared" si="196"/>
        <v>12.563260686168483</v>
      </c>
      <c r="K142" s="74">
        <f t="shared" si="196"/>
        <v>12.674142377593771</v>
      </c>
      <c r="L142" s="74">
        <f t="shared" si="196"/>
        <v>13.099474768109095</v>
      </c>
      <c r="M142" s="74">
        <f t="shared" si="196"/>
        <v>11.891869374127596</v>
      </c>
      <c r="N142" s="74">
        <f t="shared" si="196"/>
        <v>10.643825659388947</v>
      </c>
      <c r="O142" s="74">
        <f t="shared" si="196"/>
        <v>9.9863885378567439</v>
      </c>
      <c r="P142" s="74">
        <f t="shared" si="196"/>
        <v>8.4693827763538643</v>
      </c>
      <c r="Q142" s="74">
        <f t="shared" si="196"/>
        <v>9.2825827402169416</v>
      </c>
      <c r="R142" s="74">
        <f t="shared" ref="R142:V142" si="197">IF(R112=0,0,R112/R$19)</f>
        <v>9.5710815632658353</v>
      </c>
      <c r="S142" s="74">
        <f t="shared" si="197"/>
        <v>9.6823520401402643</v>
      </c>
      <c r="T142" s="74">
        <f t="shared" si="197"/>
        <v>9.121455676434536</v>
      </c>
      <c r="U142" s="74">
        <f t="shared" si="197"/>
        <v>8.5260499155656468</v>
      </c>
      <c r="V142" s="74">
        <f t="shared" si="197"/>
        <v>9.2063626125085989</v>
      </c>
      <c r="W142" s="74">
        <f t="shared" ref="W142:Y142" si="198">IF(W112=0,0,W112/W$19)</f>
        <v>9.3756089277276295</v>
      </c>
      <c r="X142" s="74">
        <f t="shared" si="198"/>
        <v>8.9829291506113211</v>
      </c>
      <c r="Y142" s="74">
        <f t="shared" si="198"/>
        <v>8.6186946809121459</v>
      </c>
      <c r="DA142" s="90" t="s">
        <v>309</v>
      </c>
    </row>
    <row r="143" spans="1:105" ht="12" customHeight="1" x14ac:dyDescent="0.25">
      <c r="A143" s="97" t="s">
        <v>56</v>
      </c>
      <c r="B143" s="74">
        <f t="shared" ref="B143:Q143" si="199">IF(B113=0,0,B113/B$19)</f>
        <v>0</v>
      </c>
      <c r="C143" s="74">
        <f t="shared" si="199"/>
        <v>0</v>
      </c>
      <c r="D143" s="74">
        <f t="shared" si="199"/>
        <v>0</v>
      </c>
      <c r="E143" s="74">
        <f t="shared" si="199"/>
        <v>0</v>
      </c>
      <c r="F143" s="74">
        <f t="shared" si="199"/>
        <v>0</v>
      </c>
      <c r="G143" s="74">
        <f t="shared" si="199"/>
        <v>0</v>
      </c>
      <c r="H143" s="74">
        <f t="shared" si="199"/>
        <v>0</v>
      </c>
      <c r="I143" s="74">
        <f t="shared" si="199"/>
        <v>0</v>
      </c>
      <c r="J143" s="74">
        <f t="shared" si="199"/>
        <v>0</v>
      </c>
      <c r="K143" s="74">
        <f t="shared" si="199"/>
        <v>0</v>
      </c>
      <c r="L143" s="74">
        <f t="shared" si="199"/>
        <v>0</v>
      </c>
      <c r="M143" s="74">
        <f t="shared" si="199"/>
        <v>0</v>
      </c>
      <c r="N143" s="74">
        <f t="shared" si="199"/>
        <v>0</v>
      </c>
      <c r="O143" s="74">
        <f t="shared" si="199"/>
        <v>0</v>
      </c>
      <c r="P143" s="74">
        <f t="shared" si="199"/>
        <v>0</v>
      </c>
      <c r="Q143" s="74">
        <f t="shared" si="199"/>
        <v>0</v>
      </c>
      <c r="R143" s="74">
        <f t="shared" ref="R143:V143" si="200">IF(R113=0,0,R113/R$19)</f>
        <v>0</v>
      </c>
      <c r="S143" s="74">
        <f t="shared" si="200"/>
        <v>0</v>
      </c>
      <c r="T143" s="74">
        <f t="shared" si="200"/>
        <v>0</v>
      </c>
      <c r="U143" s="74">
        <f t="shared" si="200"/>
        <v>0</v>
      </c>
      <c r="V143" s="74">
        <f t="shared" si="200"/>
        <v>0</v>
      </c>
      <c r="W143" s="74">
        <f t="shared" ref="W143:Y143" si="201">IF(W113=0,0,W113/W$19)</f>
        <v>0</v>
      </c>
      <c r="X143" s="74">
        <f t="shared" si="201"/>
        <v>0</v>
      </c>
      <c r="Y143" s="74">
        <f t="shared" si="201"/>
        <v>0</v>
      </c>
      <c r="DA143" s="90" t="s">
        <v>310</v>
      </c>
    </row>
    <row r="144" spans="1:105" ht="12" customHeight="1" x14ac:dyDescent="0.25">
      <c r="A144" s="97" t="s">
        <v>55</v>
      </c>
      <c r="B144" s="74">
        <f t="shared" ref="B144:Q144" si="202">IF(B114=0,0,B114/B$19)</f>
        <v>1.3769536485601133</v>
      </c>
      <c r="C144" s="74">
        <f t="shared" si="202"/>
        <v>1.3880136803476337</v>
      </c>
      <c r="D144" s="74">
        <f t="shared" si="202"/>
        <v>1.4846173730593504</v>
      </c>
      <c r="E144" s="74">
        <f t="shared" si="202"/>
        <v>1.4348956892371665</v>
      </c>
      <c r="F144" s="74">
        <f t="shared" si="202"/>
        <v>1.5228646682717453</v>
      </c>
      <c r="G144" s="74">
        <f t="shared" si="202"/>
        <v>1.5456280668763296</v>
      </c>
      <c r="H144" s="74">
        <f t="shared" si="202"/>
        <v>1.5767747896613509</v>
      </c>
      <c r="I144" s="74">
        <f t="shared" si="202"/>
        <v>1.4815357407540091</v>
      </c>
      <c r="J144" s="74">
        <f t="shared" si="202"/>
        <v>1.52131611069239</v>
      </c>
      <c r="K144" s="74">
        <f t="shared" si="202"/>
        <v>1.4821007556821117</v>
      </c>
      <c r="L144" s="74">
        <f t="shared" si="202"/>
        <v>1.4239081976650723</v>
      </c>
      <c r="M144" s="74">
        <f t="shared" si="202"/>
        <v>1.2287734989908452</v>
      </c>
      <c r="N144" s="74">
        <f t="shared" si="202"/>
        <v>1.1668363638238635</v>
      </c>
      <c r="O144" s="74">
        <f t="shared" si="202"/>
        <v>1.0955935421509009</v>
      </c>
      <c r="P144" s="74">
        <f t="shared" si="202"/>
        <v>1.0631588467827131</v>
      </c>
      <c r="Q144" s="74">
        <f t="shared" si="202"/>
        <v>0.98240165925245726</v>
      </c>
      <c r="R144" s="74">
        <f t="shared" ref="R144:V144" si="203">IF(R114=0,0,R114/R$19)</f>
        <v>1.0249253652813508</v>
      </c>
      <c r="S144" s="74">
        <f t="shared" si="203"/>
        <v>1.0937510097586773</v>
      </c>
      <c r="T144" s="74">
        <f t="shared" si="203"/>
        <v>1.0952732215098648</v>
      </c>
      <c r="U144" s="74">
        <f t="shared" si="203"/>
        <v>1.0660266041361504</v>
      </c>
      <c r="V144" s="74">
        <f t="shared" si="203"/>
        <v>1.1027145807789005</v>
      </c>
      <c r="W144" s="74">
        <f t="shared" ref="W144:Y144" si="204">IF(W114=0,0,W114/W$19)</f>
        <v>1.1563060378884511</v>
      </c>
      <c r="X144" s="74">
        <f t="shared" si="204"/>
        <v>1.1093481087540955</v>
      </c>
      <c r="Y144" s="74">
        <f t="shared" si="204"/>
        <v>1.0906558824325343</v>
      </c>
      <c r="DA144" s="90" t="s">
        <v>311</v>
      </c>
    </row>
    <row r="145" spans="1:105" ht="12" customHeight="1" x14ac:dyDescent="0.25">
      <c r="A145" s="107" t="s">
        <v>54</v>
      </c>
      <c r="B145" s="193">
        <f t="shared" ref="B145:Q145" si="205">IF(B115=0,0,B115/B$19)</f>
        <v>1.3272899158142841</v>
      </c>
      <c r="C145" s="193">
        <f t="shared" si="205"/>
        <v>1.7034525173089716</v>
      </c>
      <c r="D145" s="193">
        <f t="shared" si="205"/>
        <v>1.5621820667391157</v>
      </c>
      <c r="E145" s="193">
        <f t="shared" si="205"/>
        <v>1.9719727509057956</v>
      </c>
      <c r="F145" s="193">
        <f t="shared" si="205"/>
        <v>1.8749381717044991</v>
      </c>
      <c r="G145" s="193">
        <f t="shared" si="205"/>
        <v>1.9519268792163194</v>
      </c>
      <c r="H145" s="193">
        <f t="shared" si="205"/>
        <v>1.9484115082700528</v>
      </c>
      <c r="I145" s="193">
        <f t="shared" si="205"/>
        <v>2.1117640869573941</v>
      </c>
      <c r="J145" s="193">
        <f t="shared" si="205"/>
        <v>2.1035642693191399</v>
      </c>
      <c r="K145" s="193">
        <f t="shared" si="205"/>
        <v>2.4366891774467923</v>
      </c>
      <c r="L145" s="193">
        <f t="shared" si="205"/>
        <v>2.2871986649602261</v>
      </c>
      <c r="M145" s="193">
        <f t="shared" si="205"/>
        <v>2.027600393578739</v>
      </c>
      <c r="N145" s="193">
        <f t="shared" si="205"/>
        <v>1.8472698657080522</v>
      </c>
      <c r="O145" s="193">
        <f t="shared" si="205"/>
        <v>1.7416813483054485</v>
      </c>
      <c r="P145" s="193">
        <f t="shared" si="205"/>
        <v>1.5925388225833905</v>
      </c>
      <c r="Q145" s="193">
        <f t="shared" si="205"/>
        <v>1.5469113345742229</v>
      </c>
      <c r="R145" s="193">
        <f t="shared" ref="R145:V145" si="206">IF(R115=0,0,R115/R$19)</f>
        <v>1.6072945944735515</v>
      </c>
      <c r="S145" s="193">
        <f t="shared" si="206"/>
        <v>1.6233425071202952</v>
      </c>
      <c r="T145" s="193">
        <f t="shared" si="206"/>
        <v>1.5491206230781227</v>
      </c>
      <c r="U145" s="193">
        <f t="shared" si="206"/>
        <v>1.5067628048815811</v>
      </c>
      <c r="V145" s="193">
        <f t="shared" si="206"/>
        <v>1.4724025262979608</v>
      </c>
      <c r="W145" s="193">
        <f t="shared" ref="W145:Y145" si="207">IF(W115=0,0,W115/W$19)</f>
        <v>1.5081682435977046</v>
      </c>
      <c r="X145" s="193">
        <f t="shared" si="207"/>
        <v>1.4261712127317103</v>
      </c>
      <c r="Y145" s="193">
        <f t="shared" si="207"/>
        <v>1.269767176025004</v>
      </c>
      <c r="DA145" s="214" t="s">
        <v>312</v>
      </c>
    </row>
    <row r="146" spans="1:105" ht="12" customHeight="1" x14ac:dyDescent="0.25">
      <c r="A146" s="209" t="s">
        <v>58</v>
      </c>
      <c r="B146" s="77">
        <f t="shared" ref="B146:Q146" si="208">IF(B116=0,0,B116/B$19)</f>
        <v>0</v>
      </c>
      <c r="C146" s="77">
        <f t="shared" si="208"/>
        <v>0</v>
      </c>
      <c r="D146" s="77">
        <f t="shared" si="208"/>
        <v>0</v>
      </c>
      <c r="E146" s="77">
        <f t="shared" si="208"/>
        <v>0</v>
      </c>
      <c r="F146" s="77">
        <f t="shared" si="208"/>
        <v>0</v>
      </c>
      <c r="G146" s="77">
        <f t="shared" si="208"/>
        <v>0</v>
      </c>
      <c r="H146" s="77">
        <f t="shared" si="208"/>
        <v>0</v>
      </c>
      <c r="I146" s="77">
        <f t="shared" si="208"/>
        <v>0</v>
      </c>
      <c r="J146" s="77">
        <f t="shared" si="208"/>
        <v>0</v>
      </c>
      <c r="K146" s="77">
        <f t="shared" si="208"/>
        <v>0</v>
      </c>
      <c r="L146" s="77">
        <f t="shared" si="208"/>
        <v>0</v>
      </c>
      <c r="M146" s="77">
        <f t="shared" si="208"/>
        <v>0</v>
      </c>
      <c r="N146" s="77">
        <f t="shared" si="208"/>
        <v>0</v>
      </c>
      <c r="O146" s="77">
        <f t="shared" si="208"/>
        <v>0</v>
      </c>
      <c r="P146" s="77">
        <f t="shared" si="208"/>
        <v>0</v>
      </c>
      <c r="Q146" s="77">
        <f t="shared" si="208"/>
        <v>0</v>
      </c>
      <c r="R146" s="77">
        <f t="shared" ref="R146:V146" si="209">IF(R116=0,0,R116/R$19)</f>
        <v>0</v>
      </c>
      <c r="S146" s="77">
        <f t="shared" si="209"/>
        <v>0</v>
      </c>
      <c r="T146" s="77">
        <f t="shared" si="209"/>
        <v>0</v>
      </c>
      <c r="U146" s="77">
        <f t="shared" si="209"/>
        <v>0</v>
      </c>
      <c r="V146" s="77">
        <f t="shared" si="209"/>
        <v>0</v>
      </c>
      <c r="W146" s="77">
        <f t="shared" ref="W146:Y146" si="210">IF(W116=0,0,W116/W$19)</f>
        <v>0</v>
      </c>
      <c r="X146" s="77">
        <f t="shared" si="210"/>
        <v>0</v>
      </c>
      <c r="Y146" s="77">
        <f t="shared" si="210"/>
        <v>0</v>
      </c>
      <c r="DA146" s="92" t="s">
        <v>313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X148" s="176"/>
      <c r="Y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211">IF(B96=0,0,B96/B$17)</f>
        <v>5933.1370122961871</v>
      </c>
      <c r="C150" s="203">
        <f t="shared" si="211"/>
        <v>6684.9096453280572</v>
      </c>
      <c r="D150" s="203">
        <f t="shared" si="211"/>
        <v>6704.9648658202759</v>
      </c>
      <c r="E150" s="203">
        <f t="shared" si="211"/>
        <v>7305.7629702716395</v>
      </c>
      <c r="F150" s="203">
        <f t="shared" si="211"/>
        <v>7288.6661363649564</v>
      </c>
      <c r="G150" s="203">
        <f t="shared" si="211"/>
        <v>7610.2514091732482</v>
      </c>
      <c r="H150" s="203">
        <f t="shared" si="211"/>
        <v>7155.8110204158302</v>
      </c>
      <c r="I150" s="203">
        <f t="shared" si="211"/>
        <v>6798.8153554049695</v>
      </c>
      <c r="J150" s="203">
        <f t="shared" si="211"/>
        <v>6956.8004578884766</v>
      </c>
      <c r="K150" s="203">
        <f t="shared" si="211"/>
        <v>7105.0945334767612</v>
      </c>
      <c r="L150" s="203">
        <f t="shared" si="211"/>
        <v>7448.6524852034017</v>
      </c>
      <c r="M150" s="203">
        <f t="shared" si="211"/>
        <v>7128.1107971664342</v>
      </c>
      <c r="N150" s="203">
        <f t="shared" si="211"/>
        <v>6926.5717551796233</v>
      </c>
      <c r="O150" s="203">
        <f t="shared" si="211"/>
        <v>6785.7108721849818</v>
      </c>
      <c r="P150" s="203">
        <f t="shared" si="211"/>
        <v>6110.9122370088235</v>
      </c>
      <c r="Q150" s="203">
        <f t="shared" si="211"/>
        <v>6717.981350972218</v>
      </c>
      <c r="R150" s="203">
        <f t="shared" ref="R150:V150" si="212">IF(R96=0,0,R96/R$17)</f>
        <v>6738.09395284324</v>
      </c>
      <c r="S150" s="203">
        <f t="shared" si="212"/>
        <v>6777.2636793110805</v>
      </c>
      <c r="T150" s="203">
        <f t="shared" si="212"/>
        <v>6616.613038105138</v>
      </c>
      <c r="U150" s="203">
        <f t="shared" si="212"/>
        <v>6517.8140014453165</v>
      </c>
      <c r="V150" s="203">
        <f t="shared" si="212"/>
        <v>6689.4733483648606</v>
      </c>
      <c r="W150" s="203">
        <f t="shared" ref="W150:Y150" si="213">IF(W96=0,0,W96/W$17)</f>
        <v>7247.1555545737428</v>
      </c>
      <c r="X150" s="203">
        <f t="shared" si="213"/>
        <v>6842.0629649911161</v>
      </c>
      <c r="Y150" s="203">
        <f t="shared" si="213"/>
        <v>6674.2556403785729</v>
      </c>
      <c r="DA150" s="216" t="s">
        <v>314</v>
      </c>
    </row>
    <row r="151" spans="1:105" ht="12" customHeight="1" x14ac:dyDescent="0.25">
      <c r="A151" s="208" t="s">
        <v>39</v>
      </c>
      <c r="B151" s="192">
        <f t="shared" ref="B151:Q151" si="214">IF(B97=0,0,B97/B$17)</f>
        <v>5363.7806586824227</v>
      </c>
      <c r="C151" s="192">
        <f t="shared" si="214"/>
        <v>6076.2522117672261</v>
      </c>
      <c r="D151" s="192">
        <f t="shared" si="214"/>
        <v>6074.0717214440201</v>
      </c>
      <c r="E151" s="192">
        <f t="shared" si="214"/>
        <v>6647.0345705551144</v>
      </c>
      <c r="F151" s="192">
        <f t="shared" si="214"/>
        <v>6605.3541626094175</v>
      </c>
      <c r="G151" s="192">
        <f t="shared" si="214"/>
        <v>6903.9118274409739</v>
      </c>
      <c r="H151" s="192">
        <f t="shared" si="214"/>
        <v>6431.6983031760437</v>
      </c>
      <c r="I151" s="192">
        <f t="shared" si="214"/>
        <v>6058.0212148681794</v>
      </c>
      <c r="J151" s="192">
        <f t="shared" si="214"/>
        <v>6197.3375234486521</v>
      </c>
      <c r="K151" s="192">
        <f t="shared" si="214"/>
        <v>6333.154915310769</v>
      </c>
      <c r="L151" s="192">
        <f t="shared" si="214"/>
        <v>6668.913633089951</v>
      </c>
      <c r="M151" s="192">
        <f t="shared" si="214"/>
        <v>6345.5197524776695</v>
      </c>
      <c r="N151" s="192">
        <f t="shared" si="214"/>
        <v>6139.4100744533162</v>
      </c>
      <c r="O151" s="192">
        <f t="shared" si="214"/>
        <v>5992.0424395369591</v>
      </c>
      <c r="P151" s="192">
        <f t="shared" si="214"/>
        <v>5312.5615107144831</v>
      </c>
      <c r="Q151" s="192">
        <f t="shared" si="214"/>
        <v>5908.1266346281536</v>
      </c>
      <c r="R151" s="192">
        <f t="shared" ref="R151:V151" si="215">IF(R97=0,0,R97/R$17)</f>
        <v>5914.2228191541644</v>
      </c>
      <c r="S151" s="192">
        <f t="shared" si="215"/>
        <v>5933.4162726796785</v>
      </c>
      <c r="T151" s="192">
        <f t="shared" si="215"/>
        <v>5772.1093707109003</v>
      </c>
      <c r="U151" s="192">
        <f t="shared" si="215"/>
        <v>5660.5889596673314</v>
      </c>
      <c r="V151" s="192">
        <f t="shared" si="215"/>
        <v>5825.5491242786329</v>
      </c>
      <c r="W151" s="192">
        <f t="shared" ref="W151:Y151" si="216">IF(W97=0,0,W97/W$17)</f>
        <v>6343.3901098971637</v>
      </c>
      <c r="X151" s="192">
        <f t="shared" si="216"/>
        <v>5963.1249634943624</v>
      </c>
      <c r="Y151" s="192">
        <f t="shared" si="216"/>
        <v>5810.86904327293</v>
      </c>
      <c r="DA151" s="213" t="s">
        <v>315</v>
      </c>
    </row>
    <row r="152" spans="1:105" ht="12" customHeight="1" x14ac:dyDescent="0.25">
      <c r="A152" s="97" t="s">
        <v>57</v>
      </c>
      <c r="B152" s="74">
        <f t="shared" ref="B152:Q152" si="217">IF(B98=0,0,B98/B$17)</f>
        <v>4292.0655367312356</v>
      </c>
      <c r="C152" s="74">
        <f t="shared" si="217"/>
        <v>4971.5870100648945</v>
      </c>
      <c r="D152" s="74">
        <f t="shared" si="217"/>
        <v>4926.2167244935017</v>
      </c>
      <c r="E152" s="74">
        <f t="shared" si="217"/>
        <v>5527.8396324576688</v>
      </c>
      <c r="F152" s="74">
        <f t="shared" si="217"/>
        <v>5445.5961364415916</v>
      </c>
      <c r="G152" s="74">
        <f t="shared" si="217"/>
        <v>5703.5292108143249</v>
      </c>
      <c r="H152" s="74">
        <f t="shared" si="217"/>
        <v>5185.6792938959461</v>
      </c>
      <c r="I152" s="74">
        <f t="shared" si="217"/>
        <v>4825.4739817377895</v>
      </c>
      <c r="J152" s="74">
        <f t="shared" si="217"/>
        <v>4928.8423114469088</v>
      </c>
      <c r="K152" s="74">
        <f t="shared" si="217"/>
        <v>5081.954664370488</v>
      </c>
      <c r="L152" s="74">
        <f t="shared" si="217"/>
        <v>5418.3140984056154</v>
      </c>
      <c r="M152" s="74">
        <f t="shared" si="217"/>
        <v>5145.2554294186484</v>
      </c>
      <c r="N152" s="74">
        <f t="shared" si="217"/>
        <v>4957.7208601051498</v>
      </c>
      <c r="O152" s="74">
        <f t="shared" si="217"/>
        <v>4876.5755289289382</v>
      </c>
      <c r="P152" s="74">
        <f t="shared" si="217"/>
        <v>4242.8615531279938</v>
      </c>
      <c r="Q152" s="74">
        <f t="shared" si="217"/>
        <v>4803.1783011344633</v>
      </c>
      <c r="R152" s="74">
        <f t="shared" ref="R152:V152" si="218">IF(R98=0,0,R98/R$17)</f>
        <v>4803.8574270569816</v>
      </c>
      <c r="S152" s="74">
        <f t="shared" si="218"/>
        <v>4785.446635258766</v>
      </c>
      <c r="T152" s="74">
        <f t="shared" si="218"/>
        <v>4633.8842901642902</v>
      </c>
      <c r="U152" s="74">
        <f t="shared" si="218"/>
        <v>4527.6736705831427</v>
      </c>
      <c r="V152" s="74">
        <f t="shared" si="218"/>
        <v>4687.1685605730754</v>
      </c>
      <c r="W152" s="74">
        <f t="shared" ref="W152:Y152" si="219">IF(W98=0,0,W98/W$17)</f>
        <v>5124.4743047756756</v>
      </c>
      <c r="X152" s="74">
        <f t="shared" si="219"/>
        <v>4772.6955545805331</v>
      </c>
      <c r="Y152" s="74">
        <f t="shared" si="219"/>
        <v>4625.6297567745014</v>
      </c>
      <c r="DA152" s="90" t="s">
        <v>316</v>
      </c>
    </row>
    <row r="153" spans="1:105" ht="12" customHeight="1" x14ac:dyDescent="0.25">
      <c r="A153" s="97" t="s">
        <v>56</v>
      </c>
      <c r="B153" s="74">
        <f t="shared" ref="B153:Q153" si="220">IF(B99=0,0,B99/B$17)</f>
        <v>26.171600069916103</v>
      </c>
      <c r="C153" s="74">
        <f t="shared" si="220"/>
        <v>25.670512721038655</v>
      </c>
      <c r="D153" s="74">
        <f t="shared" si="220"/>
        <v>24.600828940630702</v>
      </c>
      <c r="E153" s="74">
        <f t="shared" si="220"/>
        <v>58.635839032515605</v>
      </c>
      <c r="F153" s="74">
        <f t="shared" si="220"/>
        <v>26.560126299587797</v>
      </c>
      <c r="G153" s="74">
        <f t="shared" si="220"/>
        <v>34.983873588052496</v>
      </c>
      <c r="H153" s="74">
        <f t="shared" si="220"/>
        <v>55.202667416752433</v>
      </c>
      <c r="I153" s="74">
        <f t="shared" si="220"/>
        <v>71.897979105586529</v>
      </c>
      <c r="J153" s="74">
        <f t="shared" si="220"/>
        <v>76.228377130099048</v>
      </c>
      <c r="K153" s="74">
        <f t="shared" si="220"/>
        <v>75.022938340138651</v>
      </c>
      <c r="L153" s="74">
        <f t="shared" si="220"/>
        <v>95.377807091702465</v>
      </c>
      <c r="M153" s="74">
        <f t="shared" si="220"/>
        <v>122.608140292063</v>
      </c>
      <c r="N153" s="74">
        <f t="shared" si="220"/>
        <v>126.62199182950886</v>
      </c>
      <c r="O153" s="74">
        <f t="shared" si="220"/>
        <v>102.17523688781654</v>
      </c>
      <c r="P153" s="74">
        <f t="shared" si="220"/>
        <v>79.84265683787585</v>
      </c>
      <c r="Q153" s="74">
        <f t="shared" si="220"/>
        <v>123.55343002402326</v>
      </c>
      <c r="R153" s="74">
        <f t="shared" ref="R153:V153" si="221">IF(R99=0,0,R99/R$17)</f>
        <v>103.24869247702438</v>
      </c>
      <c r="S153" s="74">
        <f t="shared" si="221"/>
        <v>124.30411670231334</v>
      </c>
      <c r="T153" s="74">
        <f t="shared" si="221"/>
        <v>128.66363924295993</v>
      </c>
      <c r="U153" s="74">
        <f t="shared" si="221"/>
        <v>130.2322095440507</v>
      </c>
      <c r="V153" s="74">
        <f t="shared" si="221"/>
        <v>128.66516283628883</v>
      </c>
      <c r="W153" s="74">
        <f t="shared" ref="W153:Y153" si="222">IF(W99=0,0,W99/W$17)</f>
        <v>141.07413558958453</v>
      </c>
      <c r="X153" s="74">
        <f t="shared" si="222"/>
        <v>139.38567772353542</v>
      </c>
      <c r="Y153" s="74">
        <f t="shared" si="222"/>
        <v>138.86385862607443</v>
      </c>
      <c r="DA153" s="90" t="s">
        <v>317</v>
      </c>
    </row>
    <row r="154" spans="1:105" ht="12" customHeight="1" x14ac:dyDescent="0.25">
      <c r="A154" s="97" t="s">
        <v>55</v>
      </c>
      <c r="B154" s="74">
        <f t="shared" ref="B154:Q154" si="223">IF(B100=0,0,B100/B$17)</f>
        <v>571.4667484380924</v>
      </c>
      <c r="C154" s="74">
        <f t="shared" si="223"/>
        <v>581.74301789224751</v>
      </c>
      <c r="D154" s="74">
        <f t="shared" si="223"/>
        <v>613.40687840336147</v>
      </c>
      <c r="E154" s="74">
        <f t="shared" si="223"/>
        <v>563.38915132705552</v>
      </c>
      <c r="F154" s="74">
        <f t="shared" si="223"/>
        <v>617.16587575797269</v>
      </c>
      <c r="G154" s="74">
        <f t="shared" si="223"/>
        <v>633.03424966499892</v>
      </c>
      <c r="H154" s="74">
        <f t="shared" si="223"/>
        <v>651.63248196610994</v>
      </c>
      <c r="I154" s="74">
        <f t="shared" si="223"/>
        <v>627.35768872739004</v>
      </c>
      <c r="J154" s="74">
        <f t="shared" si="223"/>
        <v>646.23012311207231</v>
      </c>
      <c r="K154" s="74">
        <f t="shared" si="223"/>
        <v>624.76889874329731</v>
      </c>
      <c r="L154" s="74">
        <f t="shared" si="223"/>
        <v>623.54697278752121</v>
      </c>
      <c r="M154" s="74">
        <f t="shared" si="223"/>
        <v>583.92082019882969</v>
      </c>
      <c r="N154" s="74">
        <f t="shared" si="223"/>
        <v>579.48115025604898</v>
      </c>
      <c r="O154" s="74">
        <f t="shared" si="223"/>
        <v>561.24352428145164</v>
      </c>
      <c r="P154" s="74">
        <f t="shared" si="223"/>
        <v>556.1392529779821</v>
      </c>
      <c r="Q154" s="74">
        <f t="shared" si="223"/>
        <v>549.74021913122044</v>
      </c>
      <c r="R154" s="74">
        <f t="shared" ref="R154:V154" si="224">IF(R100=0,0,R100/R$17)</f>
        <v>563.1162436740625</v>
      </c>
      <c r="S154" s="74">
        <f t="shared" si="224"/>
        <v>578.16464365739751</v>
      </c>
      <c r="T154" s="74">
        <f t="shared" si="224"/>
        <v>577.49989598372224</v>
      </c>
      <c r="U154" s="74">
        <f t="shared" si="224"/>
        <v>576.93021488939098</v>
      </c>
      <c r="V154" s="74">
        <f t="shared" si="224"/>
        <v>583.03745641235707</v>
      </c>
      <c r="W154" s="74">
        <f t="shared" ref="W154:Y154" si="225">IF(W100=0,0,W100/W$17)</f>
        <v>626.54454839049515</v>
      </c>
      <c r="X154" s="74">
        <f t="shared" si="225"/>
        <v>613.24428851450716</v>
      </c>
      <c r="Y154" s="74">
        <f t="shared" si="225"/>
        <v>640.41248914477876</v>
      </c>
      <c r="DA154" s="90" t="s">
        <v>318</v>
      </c>
    </row>
    <row r="155" spans="1:105" ht="12" customHeight="1" x14ac:dyDescent="0.25">
      <c r="A155" s="107" t="s">
        <v>54</v>
      </c>
      <c r="B155" s="193">
        <f t="shared" ref="B155:Q155" si="226">IF(B101=0,0,B101/B$17)</f>
        <v>474.07677344317835</v>
      </c>
      <c r="C155" s="193">
        <f t="shared" si="226"/>
        <v>497.25167108904463</v>
      </c>
      <c r="D155" s="193">
        <f t="shared" si="226"/>
        <v>509.84728960652711</v>
      </c>
      <c r="E155" s="193">
        <f t="shared" si="226"/>
        <v>497.16994773787439</v>
      </c>
      <c r="F155" s="193">
        <f t="shared" si="226"/>
        <v>516.03202411026609</v>
      </c>
      <c r="G155" s="193">
        <f t="shared" si="226"/>
        <v>532.36449337359863</v>
      </c>
      <c r="H155" s="193">
        <f t="shared" si="226"/>
        <v>539.18385989723424</v>
      </c>
      <c r="I155" s="193">
        <f t="shared" si="226"/>
        <v>533.29156529741329</v>
      </c>
      <c r="J155" s="193">
        <f t="shared" si="226"/>
        <v>546.03671175957243</v>
      </c>
      <c r="K155" s="193">
        <f t="shared" si="226"/>
        <v>551.40841385684462</v>
      </c>
      <c r="L155" s="193">
        <f t="shared" si="226"/>
        <v>531.67475480511462</v>
      </c>
      <c r="M155" s="193">
        <f t="shared" si="226"/>
        <v>493.73536256812935</v>
      </c>
      <c r="N155" s="193">
        <f t="shared" si="226"/>
        <v>475.58607226260801</v>
      </c>
      <c r="O155" s="193">
        <f t="shared" si="226"/>
        <v>452.04814943875198</v>
      </c>
      <c r="P155" s="193">
        <f t="shared" si="226"/>
        <v>433.71804777063181</v>
      </c>
      <c r="Q155" s="193">
        <f t="shared" si="226"/>
        <v>431.65468433844717</v>
      </c>
      <c r="R155" s="193">
        <f t="shared" ref="R155:V155" si="227">IF(R101=0,0,R101/R$17)</f>
        <v>444.00045594609651</v>
      </c>
      <c r="S155" s="193">
        <f t="shared" si="227"/>
        <v>445.50087706120189</v>
      </c>
      <c r="T155" s="193">
        <f t="shared" si="227"/>
        <v>432.0615453199282</v>
      </c>
      <c r="U155" s="193">
        <f t="shared" si="227"/>
        <v>425.75286465074697</v>
      </c>
      <c r="V155" s="193">
        <f t="shared" si="227"/>
        <v>426.67794445691112</v>
      </c>
      <c r="W155" s="193">
        <f t="shared" ref="W155:Y155" si="228">IF(W101=0,0,W101/W$17)</f>
        <v>451.29712114140978</v>
      </c>
      <c r="X155" s="193">
        <f t="shared" si="228"/>
        <v>437.79944267578651</v>
      </c>
      <c r="Y155" s="193">
        <f t="shared" si="228"/>
        <v>405.96293872757548</v>
      </c>
      <c r="DA155" s="214" t="s">
        <v>319</v>
      </c>
    </row>
    <row r="156" spans="1:105" ht="12" customHeight="1" x14ac:dyDescent="0.25">
      <c r="A156" s="209" t="s">
        <v>58</v>
      </c>
      <c r="B156" s="77">
        <f t="shared" ref="B156:Q156" si="229">IF(B102=0,0,B102/B$17)</f>
        <v>569.35635361376535</v>
      </c>
      <c r="C156" s="77">
        <f t="shared" si="229"/>
        <v>608.65743356083078</v>
      </c>
      <c r="D156" s="77">
        <f t="shared" si="229"/>
        <v>630.89314437625603</v>
      </c>
      <c r="E156" s="77">
        <f t="shared" si="229"/>
        <v>658.72839971652604</v>
      </c>
      <c r="F156" s="77">
        <f t="shared" si="229"/>
        <v>683.31197375553961</v>
      </c>
      <c r="G156" s="77">
        <f t="shared" si="229"/>
        <v>706.33958173227347</v>
      </c>
      <c r="H156" s="77">
        <f t="shared" si="229"/>
        <v>724.11271723978621</v>
      </c>
      <c r="I156" s="77">
        <f t="shared" si="229"/>
        <v>740.79414053679</v>
      </c>
      <c r="J156" s="77">
        <f t="shared" si="229"/>
        <v>759.46293443982415</v>
      </c>
      <c r="K156" s="77">
        <f t="shared" si="229"/>
        <v>771.93961816599096</v>
      </c>
      <c r="L156" s="77">
        <f t="shared" si="229"/>
        <v>779.73885211345021</v>
      </c>
      <c r="M156" s="77">
        <f t="shared" si="229"/>
        <v>782.59104468876433</v>
      </c>
      <c r="N156" s="77">
        <f t="shared" si="229"/>
        <v>787.16168072630853</v>
      </c>
      <c r="O156" s="77">
        <f t="shared" si="229"/>
        <v>793.66843264802367</v>
      </c>
      <c r="P156" s="77">
        <f t="shared" si="229"/>
        <v>798.35072629433944</v>
      </c>
      <c r="Q156" s="77">
        <f t="shared" si="229"/>
        <v>809.85471634406451</v>
      </c>
      <c r="R156" s="77">
        <f t="shared" ref="R156:V156" si="230">IF(R102=0,0,R102/R$17)</f>
        <v>823.87113368907558</v>
      </c>
      <c r="S156" s="77">
        <f t="shared" si="230"/>
        <v>843.84740663140315</v>
      </c>
      <c r="T156" s="77">
        <f t="shared" si="230"/>
        <v>844.50366739423737</v>
      </c>
      <c r="U156" s="77">
        <f t="shared" si="230"/>
        <v>857.22504177798623</v>
      </c>
      <c r="V156" s="77">
        <f t="shared" si="230"/>
        <v>863.92422408622872</v>
      </c>
      <c r="W156" s="77">
        <f t="shared" ref="W156:Y156" si="231">IF(W102=0,0,W102/W$17)</f>
        <v>903.765444676578</v>
      </c>
      <c r="X156" s="77">
        <f t="shared" si="231"/>
        <v>878.93800149675394</v>
      </c>
      <c r="Y156" s="77">
        <f t="shared" si="231"/>
        <v>863.386597105644</v>
      </c>
      <c r="DA156" s="92" t="s">
        <v>320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32">IF(B104=0,0,B104/B$17)</f>
        <v>2647.9999507893808</v>
      </c>
      <c r="C158" s="153">
        <f t="shared" si="232"/>
        <v>3007.5047402235114</v>
      </c>
      <c r="D158" s="153">
        <f t="shared" si="232"/>
        <v>3051.6651686559517</v>
      </c>
      <c r="E158" s="153">
        <f t="shared" si="232"/>
        <v>3396.8960885615029</v>
      </c>
      <c r="F158" s="153">
        <f t="shared" si="232"/>
        <v>3394.8409176162822</v>
      </c>
      <c r="G158" s="153">
        <f t="shared" si="232"/>
        <v>3624.0783561163953</v>
      </c>
      <c r="H158" s="153">
        <f t="shared" si="232"/>
        <v>3490.2169188598432</v>
      </c>
      <c r="I158" s="153">
        <f t="shared" si="232"/>
        <v>3400.8142508206006</v>
      </c>
      <c r="J158" s="153">
        <f t="shared" si="232"/>
        <v>3564.336475901147</v>
      </c>
      <c r="K158" s="153">
        <f t="shared" si="232"/>
        <v>3700.4480898491238</v>
      </c>
      <c r="L158" s="153">
        <f t="shared" si="232"/>
        <v>4021.1402116526547</v>
      </c>
      <c r="M158" s="153">
        <f t="shared" si="232"/>
        <v>3993.3403357177908</v>
      </c>
      <c r="N158" s="153">
        <f t="shared" si="232"/>
        <v>3998.1896992978909</v>
      </c>
      <c r="O158" s="153">
        <f t="shared" si="232"/>
        <v>3959.663329815261</v>
      </c>
      <c r="P158" s="153">
        <f t="shared" si="232"/>
        <v>3513.3954360379284</v>
      </c>
      <c r="Q158" s="153">
        <f t="shared" si="232"/>
        <v>4041.6835257957205</v>
      </c>
      <c r="R158" s="153">
        <f t="shared" ref="R158:V158" si="233">IF(R104=0,0,R104/R$17)</f>
        <v>4043.9536519017283</v>
      </c>
      <c r="S158" s="153">
        <f t="shared" si="233"/>
        <v>4188.2872330140226</v>
      </c>
      <c r="T158" s="153">
        <f t="shared" si="233"/>
        <v>4169.4510694611226</v>
      </c>
      <c r="U158" s="153">
        <f t="shared" si="233"/>
        <v>4178.2144831630585</v>
      </c>
      <c r="V158" s="153">
        <f t="shared" si="233"/>
        <v>4345.4524314410201</v>
      </c>
      <c r="W158" s="153">
        <f t="shared" ref="W158:Y158" si="234">IF(W104=0,0,W104/W$17)</f>
        <v>4820.4782973924675</v>
      </c>
      <c r="X158" s="153">
        <f t="shared" si="234"/>
        <v>4617.9961942807231</v>
      </c>
      <c r="Y158" s="153">
        <f t="shared" si="234"/>
        <v>4585.2916132651235</v>
      </c>
      <c r="DA158" s="217" t="s">
        <v>321</v>
      </c>
    </row>
    <row r="159" spans="1:105" ht="12" customHeight="1" x14ac:dyDescent="0.25">
      <c r="A159" s="97" t="s">
        <v>57</v>
      </c>
      <c r="B159" s="74">
        <f t="shared" ref="B159:Q159" si="235">IF(B105=0,0,B105/B$17)</f>
        <v>1966.4519163422915</v>
      </c>
      <c r="C159" s="74">
        <f t="shared" si="235"/>
        <v>2309.635648558487</v>
      </c>
      <c r="D159" s="74">
        <f t="shared" si="235"/>
        <v>2318.5253815227957</v>
      </c>
      <c r="E159" s="74">
        <f t="shared" si="235"/>
        <v>2636.4524970862944</v>
      </c>
      <c r="F159" s="74">
        <f t="shared" si="235"/>
        <v>2644.4704934609463</v>
      </c>
      <c r="G159" s="74">
        <f t="shared" si="235"/>
        <v>2826.385562975604</v>
      </c>
      <c r="H159" s="74">
        <f t="shared" si="235"/>
        <v>2615.6242726073151</v>
      </c>
      <c r="I159" s="74">
        <f t="shared" si="235"/>
        <v>2496.161434009523</v>
      </c>
      <c r="J159" s="74">
        <f t="shared" si="235"/>
        <v>2616.9535756207765</v>
      </c>
      <c r="K159" s="74">
        <f t="shared" si="235"/>
        <v>2763.37344384985</v>
      </c>
      <c r="L159" s="74">
        <f t="shared" si="235"/>
        <v>3028.4000083060027</v>
      </c>
      <c r="M159" s="74">
        <f t="shared" si="235"/>
        <v>2954.7690155290625</v>
      </c>
      <c r="N159" s="74">
        <f t="shared" si="235"/>
        <v>2941.9341034229542</v>
      </c>
      <c r="O159" s="74">
        <f t="shared" si="235"/>
        <v>2982.669847878255</v>
      </c>
      <c r="P159" s="74">
        <f t="shared" si="235"/>
        <v>2606.5294091367796</v>
      </c>
      <c r="Q159" s="74">
        <f t="shared" si="235"/>
        <v>2975.2509920791058</v>
      </c>
      <c r="R159" s="74">
        <f t="shared" ref="R159:V159" si="236">IF(R105=0,0,R105/R$17)</f>
        <v>3010.9891266037448</v>
      </c>
      <c r="S159" s="74">
        <f t="shared" si="236"/>
        <v>3047.7717506992612</v>
      </c>
      <c r="T159" s="74">
        <f t="shared" si="236"/>
        <v>3000.3986172418195</v>
      </c>
      <c r="U159" s="74">
        <f t="shared" si="236"/>
        <v>2986.9396041366058</v>
      </c>
      <c r="V159" s="74">
        <f t="shared" si="236"/>
        <v>3138.3461892261416</v>
      </c>
      <c r="W159" s="74">
        <f t="shared" ref="W159:Y159" si="237">IF(W105=0,0,W105/W$17)</f>
        <v>3500.734700768468</v>
      </c>
      <c r="X159" s="74">
        <f t="shared" si="237"/>
        <v>3310.3109732163002</v>
      </c>
      <c r="Y159" s="74">
        <f t="shared" si="237"/>
        <v>3265.9294932377024</v>
      </c>
      <c r="DA159" s="90" t="s">
        <v>322</v>
      </c>
    </row>
    <row r="160" spans="1:105" ht="12" customHeight="1" x14ac:dyDescent="0.25">
      <c r="A160" s="97" t="s">
        <v>56</v>
      </c>
      <c r="B160" s="74">
        <f t="shared" ref="B160:Q160" si="238">IF(B106=0,0,B106/B$17)</f>
        <v>45.283416822555623</v>
      </c>
      <c r="C160" s="74">
        <f t="shared" si="238"/>
        <v>46.844118237202522</v>
      </c>
      <c r="D160" s="74">
        <f t="shared" si="238"/>
        <v>47.379775298499688</v>
      </c>
      <c r="E160" s="74">
        <f t="shared" si="238"/>
        <v>120.91814314293713</v>
      </c>
      <c r="F160" s="74">
        <f t="shared" si="238"/>
        <v>58.689697181945419</v>
      </c>
      <c r="G160" s="74">
        <f t="shared" si="238"/>
        <v>81.957941080107531</v>
      </c>
      <c r="H160" s="74">
        <f t="shared" si="238"/>
        <v>137.51523070474104</v>
      </c>
      <c r="I160" s="74">
        <f t="shared" si="238"/>
        <v>186.61174530597478</v>
      </c>
      <c r="J160" s="74">
        <f t="shared" si="238"/>
        <v>202.85849163758766</v>
      </c>
      <c r="K160" s="74">
        <f t="shared" si="238"/>
        <v>206.06283673202771</v>
      </c>
      <c r="L160" s="74">
        <f t="shared" si="238"/>
        <v>268.9815253073873</v>
      </c>
      <c r="M160" s="74">
        <f t="shared" si="238"/>
        <v>356.28807892429637</v>
      </c>
      <c r="N160" s="74">
        <f t="shared" si="238"/>
        <v>379.83911865555893</v>
      </c>
      <c r="O160" s="74">
        <f t="shared" si="238"/>
        <v>319.53669367314114</v>
      </c>
      <c r="P160" s="74">
        <f t="shared" si="238"/>
        <v>259.78671395881042</v>
      </c>
      <c r="Q160" s="74">
        <f t="shared" si="238"/>
        <v>418.6006476766313</v>
      </c>
      <c r="R160" s="74">
        <f t="shared" ref="R160:V160" si="239">IF(R106=0,0,R106/R$17)</f>
        <v>362.33290305729793</v>
      </c>
      <c r="S160" s="74">
        <f t="shared" si="239"/>
        <v>449.42620684302909</v>
      </c>
      <c r="T160" s="74">
        <f t="shared" si="239"/>
        <v>475.73532780450967</v>
      </c>
      <c r="U160" s="74">
        <f t="shared" si="239"/>
        <v>489.70497337725635</v>
      </c>
      <c r="V160" s="74">
        <f t="shared" si="239"/>
        <v>489.83707817108655</v>
      </c>
      <c r="W160" s="74">
        <f t="shared" ref="W160:Y160" si="240">IF(W106=0,0,W106/W$17)</f>
        <v>542.09395638670969</v>
      </c>
      <c r="X160" s="74">
        <f t="shared" si="240"/>
        <v>539.81880660602485</v>
      </c>
      <c r="Y160" s="74">
        <f t="shared" si="240"/>
        <v>541.04685503906342</v>
      </c>
      <c r="DA160" s="90" t="s">
        <v>323</v>
      </c>
    </row>
    <row r="161" spans="1:105" ht="12" customHeight="1" x14ac:dyDescent="0.25">
      <c r="A161" s="97" t="s">
        <v>55</v>
      </c>
      <c r="B161" s="74">
        <f t="shared" ref="B161:Q161" si="241">IF(B107=0,0,B107/B$17)</f>
        <v>320.72658085513632</v>
      </c>
      <c r="C161" s="74">
        <f t="shared" si="241"/>
        <v>328.04129537305835</v>
      </c>
      <c r="D161" s="74">
        <f t="shared" si="241"/>
        <v>348.5845553071959</v>
      </c>
      <c r="E161" s="74">
        <f t="shared" si="241"/>
        <v>321.27768741612471</v>
      </c>
      <c r="F161" s="74">
        <f t="shared" si="241"/>
        <v>355.78528926784969</v>
      </c>
      <c r="G161" s="74">
        <f t="shared" si="241"/>
        <v>368.5594089429884</v>
      </c>
      <c r="H161" s="74">
        <f t="shared" si="241"/>
        <v>383.33917151877824</v>
      </c>
      <c r="I161" s="74">
        <f t="shared" si="241"/>
        <v>372.95126835912606</v>
      </c>
      <c r="J161" s="74">
        <f t="shared" si="241"/>
        <v>388.51791977076653</v>
      </c>
      <c r="K161" s="74">
        <f t="shared" si="241"/>
        <v>379.584566892552</v>
      </c>
      <c r="L161" s="74">
        <f t="shared" si="241"/>
        <v>383.80582018592429</v>
      </c>
      <c r="M161" s="74">
        <f t="shared" si="241"/>
        <v>365.17088542686707</v>
      </c>
      <c r="N161" s="74">
        <f t="shared" si="241"/>
        <v>369.0647069002095</v>
      </c>
      <c r="O161" s="74">
        <f t="shared" si="241"/>
        <v>364.01540905964964</v>
      </c>
      <c r="P161" s="74">
        <f t="shared" si="241"/>
        <v>363.88249606289872</v>
      </c>
      <c r="Q161" s="74">
        <f t="shared" si="241"/>
        <v>364.23057557065908</v>
      </c>
      <c r="R161" s="74">
        <f t="shared" ref="R161:V161" si="242">IF(R107=0,0,R107/R$17)</f>
        <v>378.28787737837899</v>
      </c>
      <c r="S161" s="74">
        <f t="shared" si="242"/>
        <v>395.49422351207113</v>
      </c>
      <c r="T161" s="74">
        <f t="shared" si="242"/>
        <v>403.379110291514</v>
      </c>
      <c r="U161" s="74">
        <f t="shared" si="242"/>
        <v>411.9794672989745</v>
      </c>
      <c r="V161" s="74">
        <f t="shared" si="242"/>
        <v>424.30067730363902</v>
      </c>
      <c r="W161" s="74">
        <f t="shared" ref="W161:Y161" si="243">IF(W107=0,0,W107/W$17)</f>
        <v>463.16901015606953</v>
      </c>
      <c r="X161" s="74">
        <f t="shared" si="243"/>
        <v>459.58520001243198</v>
      </c>
      <c r="Y161" s="74">
        <f t="shared" si="243"/>
        <v>486.96663397838336</v>
      </c>
      <c r="DA161" s="90" t="s">
        <v>324</v>
      </c>
    </row>
    <row r="162" spans="1:105" ht="12" customHeight="1" x14ac:dyDescent="0.25">
      <c r="A162" s="109" t="s">
        <v>54</v>
      </c>
      <c r="B162" s="77">
        <f t="shared" ref="B162:Q162" si="244">IF(B108=0,0,B108/B$17)</f>
        <v>315.53803676939759</v>
      </c>
      <c r="C162" s="77">
        <f t="shared" si="244"/>
        <v>322.98367805476397</v>
      </c>
      <c r="D162" s="77">
        <f t="shared" si="244"/>
        <v>337.17545652746026</v>
      </c>
      <c r="E162" s="77">
        <f t="shared" si="244"/>
        <v>318.24776091614598</v>
      </c>
      <c r="F162" s="77">
        <f t="shared" si="244"/>
        <v>335.89543770554036</v>
      </c>
      <c r="G162" s="77">
        <f t="shared" si="244"/>
        <v>347.17544311769564</v>
      </c>
      <c r="H162" s="77">
        <f t="shared" si="244"/>
        <v>353.73824402900868</v>
      </c>
      <c r="I162" s="77">
        <f t="shared" si="244"/>
        <v>345.08980314597744</v>
      </c>
      <c r="J162" s="77">
        <f t="shared" si="244"/>
        <v>356.00648887201623</v>
      </c>
      <c r="K162" s="77">
        <f t="shared" si="244"/>
        <v>351.42724237469326</v>
      </c>
      <c r="L162" s="77">
        <f t="shared" si="244"/>
        <v>339.95285785334067</v>
      </c>
      <c r="M162" s="77">
        <f t="shared" si="244"/>
        <v>317.11235583756513</v>
      </c>
      <c r="N162" s="77">
        <f t="shared" si="244"/>
        <v>307.35177031916811</v>
      </c>
      <c r="O162" s="77">
        <f t="shared" si="244"/>
        <v>293.44137920421457</v>
      </c>
      <c r="P162" s="77">
        <f t="shared" si="244"/>
        <v>283.19681687944018</v>
      </c>
      <c r="Q162" s="77">
        <f t="shared" si="244"/>
        <v>283.60131046932418</v>
      </c>
      <c r="R162" s="77">
        <f t="shared" ref="R162:V162" si="245">IF(R108=0,0,R108/R$17)</f>
        <v>292.34374486230661</v>
      </c>
      <c r="S162" s="77">
        <f t="shared" si="245"/>
        <v>295.59505195966165</v>
      </c>
      <c r="T162" s="77">
        <f t="shared" si="245"/>
        <v>289.93801412327895</v>
      </c>
      <c r="U162" s="77">
        <f t="shared" si="245"/>
        <v>289.59043835022192</v>
      </c>
      <c r="V162" s="77">
        <f t="shared" si="245"/>
        <v>292.9684867401528</v>
      </c>
      <c r="W162" s="77">
        <f t="shared" ref="W162:Y162" si="246">IF(W108=0,0,W108/W$17)</f>
        <v>314.48063008122068</v>
      </c>
      <c r="X162" s="77">
        <f t="shared" si="246"/>
        <v>308.2812144459653</v>
      </c>
      <c r="Y162" s="77">
        <f t="shared" si="246"/>
        <v>291.34863100997336</v>
      </c>
      <c r="DA162" s="92" t="s">
        <v>325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47">IF(B110=0,0,B110/B$17)</f>
        <v>426.9104957228472</v>
      </c>
      <c r="C164" s="203">
        <f t="shared" si="247"/>
        <v>486.70465346465511</v>
      </c>
      <c r="D164" s="203">
        <f t="shared" si="247"/>
        <v>509.2044425099653</v>
      </c>
      <c r="E164" s="203">
        <f t="shared" si="247"/>
        <v>553.99067336153985</v>
      </c>
      <c r="F164" s="203">
        <f t="shared" si="247"/>
        <v>547.50662855616656</v>
      </c>
      <c r="G164" s="203">
        <f t="shared" si="247"/>
        <v>558.23224915857861</v>
      </c>
      <c r="H164" s="203">
        <f t="shared" si="247"/>
        <v>512.26996972280733</v>
      </c>
      <c r="I164" s="203">
        <f t="shared" si="247"/>
        <v>462.32714827067377</v>
      </c>
      <c r="J164" s="203">
        <f t="shared" si="247"/>
        <v>470.02809205172491</v>
      </c>
      <c r="K164" s="203">
        <f t="shared" si="247"/>
        <v>483.97787357916684</v>
      </c>
      <c r="L164" s="203">
        <f t="shared" si="247"/>
        <v>492.69288026276558</v>
      </c>
      <c r="M164" s="203">
        <f t="shared" si="247"/>
        <v>445.98156946490269</v>
      </c>
      <c r="N164" s="203">
        <f t="shared" si="247"/>
        <v>404.38575470447796</v>
      </c>
      <c r="O164" s="203">
        <f t="shared" si="247"/>
        <v>381.67271642305417</v>
      </c>
      <c r="P164" s="203">
        <f t="shared" si="247"/>
        <v>332.67564097578918</v>
      </c>
      <c r="Q164" s="203">
        <f t="shared" si="247"/>
        <v>355.21539656271415</v>
      </c>
      <c r="R164" s="203">
        <f t="shared" ref="R164:V164" si="248">IF(R110=0,0,R110/R$17)</f>
        <v>368.9756937485401</v>
      </c>
      <c r="S164" s="203">
        <f t="shared" si="248"/>
        <v>379.12523529525714</v>
      </c>
      <c r="T164" s="203">
        <f t="shared" si="248"/>
        <v>362.991889328784</v>
      </c>
      <c r="U164" s="203">
        <f t="shared" si="248"/>
        <v>347.61858881904192</v>
      </c>
      <c r="V164" s="203">
        <f t="shared" si="248"/>
        <v>370.16559437103393</v>
      </c>
      <c r="W164" s="203">
        <f t="shared" ref="W164:Y164" si="249">IF(W110=0,0,W110/W$17)</f>
        <v>383.70117483931506</v>
      </c>
      <c r="X164" s="203">
        <f t="shared" si="249"/>
        <v>373.85872476668686</v>
      </c>
      <c r="Y164" s="203">
        <f t="shared" si="249"/>
        <v>361.60095163356834</v>
      </c>
      <c r="DA164" s="216" t="s">
        <v>326</v>
      </c>
    </row>
    <row r="165" spans="1:105" ht="12" customHeight="1" x14ac:dyDescent="0.25">
      <c r="A165" s="208" t="s">
        <v>39</v>
      </c>
      <c r="B165" s="192">
        <f t="shared" ref="B165:Q165" si="250">IF(B111=0,0,B111/B$17)</f>
        <v>426.9104957228472</v>
      </c>
      <c r="C165" s="192">
        <f t="shared" si="250"/>
        <v>486.70465346465511</v>
      </c>
      <c r="D165" s="192">
        <f t="shared" si="250"/>
        <v>509.2044425099653</v>
      </c>
      <c r="E165" s="192">
        <f t="shared" si="250"/>
        <v>553.99067336153985</v>
      </c>
      <c r="F165" s="192">
        <f t="shared" si="250"/>
        <v>547.50662855616656</v>
      </c>
      <c r="G165" s="192">
        <f t="shared" si="250"/>
        <v>558.23224915857861</v>
      </c>
      <c r="H165" s="192">
        <f t="shared" si="250"/>
        <v>512.26996972280733</v>
      </c>
      <c r="I165" s="192">
        <f t="shared" si="250"/>
        <v>462.32714827067377</v>
      </c>
      <c r="J165" s="192">
        <f t="shared" si="250"/>
        <v>470.02809205172491</v>
      </c>
      <c r="K165" s="192">
        <f t="shared" si="250"/>
        <v>483.97787357916684</v>
      </c>
      <c r="L165" s="192">
        <f t="shared" si="250"/>
        <v>492.69288026276558</v>
      </c>
      <c r="M165" s="192">
        <f t="shared" si="250"/>
        <v>445.98156946490269</v>
      </c>
      <c r="N165" s="192">
        <f t="shared" si="250"/>
        <v>404.38575470447796</v>
      </c>
      <c r="O165" s="192">
        <f t="shared" si="250"/>
        <v>381.67271642305417</v>
      </c>
      <c r="P165" s="192">
        <f t="shared" si="250"/>
        <v>332.67564097578918</v>
      </c>
      <c r="Q165" s="192">
        <f t="shared" si="250"/>
        <v>355.21539656271415</v>
      </c>
      <c r="R165" s="192">
        <f t="shared" ref="R165:V165" si="251">IF(R111=0,0,R111/R$17)</f>
        <v>368.9756937485401</v>
      </c>
      <c r="S165" s="192">
        <f t="shared" si="251"/>
        <v>379.12523529525714</v>
      </c>
      <c r="T165" s="192">
        <f t="shared" si="251"/>
        <v>362.991889328784</v>
      </c>
      <c r="U165" s="192">
        <f t="shared" si="251"/>
        <v>347.61858881904192</v>
      </c>
      <c r="V165" s="192">
        <f t="shared" si="251"/>
        <v>370.16559437103393</v>
      </c>
      <c r="W165" s="192">
        <f t="shared" ref="W165:Y165" si="252">IF(W111=0,0,W111/W$17)</f>
        <v>383.70117483931506</v>
      </c>
      <c r="X165" s="192">
        <f t="shared" si="252"/>
        <v>373.85872476668686</v>
      </c>
      <c r="Y165" s="192">
        <f t="shared" si="252"/>
        <v>361.60095163356834</v>
      </c>
      <c r="DA165" s="213" t="s">
        <v>327</v>
      </c>
    </row>
    <row r="166" spans="1:105" ht="12" customHeight="1" x14ac:dyDescent="0.25">
      <c r="A166" s="97" t="s">
        <v>57</v>
      </c>
      <c r="B166" s="74">
        <f t="shared" ref="B166:Q166" si="253">IF(B112=0,0,B112/B$17)</f>
        <v>350.53465892037957</v>
      </c>
      <c r="C166" s="74">
        <f t="shared" si="253"/>
        <v>396.65514841534008</v>
      </c>
      <c r="D166" s="74">
        <f t="shared" si="253"/>
        <v>420.96129748433839</v>
      </c>
      <c r="E166" s="74">
        <f t="shared" si="253"/>
        <v>455.53283677542373</v>
      </c>
      <c r="F166" s="74">
        <f t="shared" si="253"/>
        <v>449.47704054346639</v>
      </c>
      <c r="G166" s="74">
        <f t="shared" si="253"/>
        <v>457.437214247729</v>
      </c>
      <c r="H166" s="74">
        <f t="shared" si="253"/>
        <v>410.59381203537436</v>
      </c>
      <c r="I166" s="74">
        <f t="shared" si="253"/>
        <v>358.46290375967038</v>
      </c>
      <c r="J166" s="74">
        <f t="shared" si="253"/>
        <v>364.77847741301309</v>
      </c>
      <c r="K166" s="74">
        <f t="shared" si="253"/>
        <v>369.67573678243281</v>
      </c>
      <c r="L166" s="74">
        <f t="shared" si="253"/>
        <v>383.92591614018664</v>
      </c>
      <c r="M166" s="74">
        <f t="shared" si="253"/>
        <v>350.11020578238879</v>
      </c>
      <c r="N166" s="74">
        <f t="shared" si="253"/>
        <v>315.14372067607167</v>
      </c>
      <c r="O166" s="74">
        <f t="shared" si="253"/>
        <v>297.22645652758132</v>
      </c>
      <c r="P166" s="74">
        <f t="shared" si="253"/>
        <v>253.26175010957326</v>
      </c>
      <c r="Q166" s="74">
        <f t="shared" si="253"/>
        <v>279.15216857942761</v>
      </c>
      <c r="R166" s="74">
        <f t="shared" ref="R166:V166" si="254">IF(R112=0,0,R112/R$17)</f>
        <v>289.38860955520386</v>
      </c>
      <c r="S166" s="74">
        <f t="shared" si="254"/>
        <v>296.04743039108422</v>
      </c>
      <c r="T166" s="74">
        <f t="shared" si="254"/>
        <v>281.40887094483139</v>
      </c>
      <c r="U166" s="74">
        <f t="shared" si="254"/>
        <v>267.03814274389407</v>
      </c>
      <c r="V166" s="74">
        <f t="shared" si="254"/>
        <v>289.25727239416915</v>
      </c>
      <c r="W166" s="74">
        <f t="shared" ref="W166:Y166" si="255">IF(W112=0,0,W112/W$17)</f>
        <v>298.78798160216155</v>
      </c>
      <c r="X166" s="74">
        <f t="shared" si="255"/>
        <v>291.56239619011836</v>
      </c>
      <c r="Y166" s="74">
        <f t="shared" si="255"/>
        <v>283.8596208219484</v>
      </c>
      <c r="DA166" s="90" t="s">
        <v>328</v>
      </c>
    </row>
    <row r="167" spans="1:105" ht="12" customHeight="1" x14ac:dyDescent="0.25">
      <c r="A167" s="97" t="s">
        <v>56</v>
      </c>
      <c r="B167" s="74">
        <f t="shared" ref="B167:Q167" si="256">IF(B113=0,0,B113/B$17)</f>
        <v>0</v>
      </c>
      <c r="C167" s="74">
        <f t="shared" si="256"/>
        <v>0</v>
      </c>
      <c r="D167" s="74">
        <f t="shared" si="256"/>
        <v>0</v>
      </c>
      <c r="E167" s="74">
        <f t="shared" si="256"/>
        <v>0</v>
      </c>
      <c r="F167" s="74">
        <f t="shared" si="256"/>
        <v>0</v>
      </c>
      <c r="G167" s="74">
        <f t="shared" si="256"/>
        <v>0</v>
      </c>
      <c r="H167" s="74">
        <f t="shared" si="256"/>
        <v>0</v>
      </c>
      <c r="I167" s="74">
        <f t="shared" si="256"/>
        <v>0</v>
      </c>
      <c r="J167" s="74">
        <f t="shared" si="256"/>
        <v>0</v>
      </c>
      <c r="K167" s="74">
        <f t="shared" si="256"/>
        <v>0</v>
      </c>
      <c r="L167" s="74">
        <f t="shared" si="256"/>
        <v>0</v>
      </c>
      <c r="M167" s="74">
        <f t="shared" si="256"/>
        <v>0</v>
      </c>
      <c r="N167" s="74">
        <f t="shared" si="256"/>
        <v>0</v>
      </c>
      <c r="O167" s="74">
        <f t="shared" si="256"/>
        <v>0</v>
      </c>
      <c r="P167" s="74">
        <f t="shared" si="256"/>
        <v>0</v>
      </c>
      <c r="Q167" s="74">
        <f t="shared" si="256"/>
        <v>0</v>
      </c>
      <c r="R167" s="74">
        <f t="shared" ref="R167:V167" si="257">IF(R113=0,0,R113/R$17)</f>
        <v>0</v>
      </c>
      <c r="S167" s="74">
        <f t="shared" si="257"/>
        <v>0</v>
      </c>
      <c r="T167" s="74">
        <f t="shared" si="257"/>
        <v>0</v>
      </c>
      <c r="U167" s="74">
        <f t="shared" si="257"/>
        <v>0</v>
      </c>
      <c r="V167" s="74">
        <f t="shared" si="257"/>
        <v>0</v>
      </c>
      <c r="W167" s="74">
        <f t="shared" ref="W167:Y167" si="258">IF(W113=0,0,W113/W$17)</f>
        <v>0</v>
      </c>
      <c r="X167" s="74">
        <f t="shared" si="258"/>
        <v>0</v>
      </c>
      <c r="Y167" s="74">
        <f t="shared" si="258"/>
        <v>0</v>
      </c>
      <c r="DA167" s="90" t="s">
        <v>329</v>
      </c>
    </row>
    <row r="168" spans="1:105" ht="12" customHeight="1" x14ac:dyDescent="0.25">
      <c r="A168" s="97" t="s">
        <v>55</v>
      </c>
      <c r="B168" s="74">
        <f t="shared" ref="B168:Q168" si="259">IF(B114=0,0,B114/B$17)</f>
        <v>38.889243754683271</v>
      </c>
      <c r="C168" s="74">
        <f t="shared" si="259"/>
        <v>40.430636120727257</v>
      </c>
      <c r="D168" s="74">
        <f t="shared" si="259"/>
        <v>42.99833603983695</v>
      </c>
      <c r="E168" s="74">
        <f t="shared" si="259"/>
        <v>41.468206880071648</v>
      </c>
      <c r="F168" s="74">
        <f t="shared" si="259"/>
        <v>43.935979531649394</v>
      </c>
      <c r="G168" s="74">
        <f t="shared" si="259"/>
        <v>44.543012865039898</v>
      </c>
      <c r="H168" s="74">
        <f t="shared" si="259"/>
        <v>45.478561585597113</v>
      </c>
      <c r="I168" s="74">
        <f t="shared" si="259"/>
        <v>42.823754712244892</v>
      </c>
      <c r="J168" s="74">
        <f t="shared" si="259"/>
        <v>44.171922272791932</v>
      </c>
      <c r="K168" s="74">
        <f t="shared" si="259"/>
        <v>43.229488238288603</v>
      </c>
      <c r="L168" s="74">
        <f t="shared" si="259"/>
        <v>41.732609052309144</v>
      </c>
      <c r="M168" s="74">
        <f t="shared" si="259"/>
        <v>36.176494128635788</v>
      </c>
      <c r="N168" s="74">
        <f t="shared" si="259"/>
        <v>34.547836922828864</v>
      </c>
      <c r="O168" s="74">
        <f t="shared" si="259"/>
        <v>32.608323328655665</v>
      </c>
      <c r="P168" s="74">
        <f t="shared" si="259"/>
        <v>31.791864565670632</v>
      </c>
      <c r="Q168" s="74">
        <f t="shared" si="259"/>
        <v>29.543453720935233</v>
      </c>
      <c r="R168" s="74">
        <f t="shared" ref="R168:V168" si="260">IF(R114=0,0,R114/R$17)</f>
        <v>30.989363573600492</v>
      </c>
      <c r="S168" s="74">
        <f t="shared" si="260"/>
        <v>33.442512168977011</v>
      </c>
      <c r="T168" s="74">
        <f t="shared" si="260"/>
        <v>33.790615398975277</v>
      </c>
      <c r="U168" s="74">
        <f t="shared" si="260"/>
        <v>33.388235736737649</v>
      </c>
      <c r="V168" s="74">
        <f t="shared" si="260"/>
        <v>34.646496699142105</v>
      </c>
      <c r="W168" s="74">
        <f t="shared" ref="W168:Y168" si="261">IF(W114=0,0,W114/W$17)</f>
        <v>36.849910212585996</v>
      </c>
      <c r="X168" s="74">
        <f t="shared" si="261"/>
        <v>36.0065394454668</v>
      </c>
      <c r="Y168" s="74">
        <f t="shared" si="261"/>
        <v>35.921119925524664</v>
      </c>
      <c r="DA168" s="90" t="s">
        <v>330</v>
      </c>
    </row>
    <row r="169" spans="1:105" ht="12" customHeight="1" x14ac:dyDescent="0.25">
      <c r="A169" s="107" t="s">
        <v>54</v>
      </c>
      <c r="B169" s="193">
        <f t="shared" ref="B169:Q169" si="262">IF(B115=0,0,B115/B$17)</f>
        <v>37.486593047784275</v>
      </c>
      <c r="C169" s="193">
        <f t="shared" si="262"/>
        <v>49.618868928587716</v>
      </c>
      <c r="D169" s="193">
        <f t="shared" si="262"/>
        <v>45.244808985789902</v>
      </c>
      <c r="E169" s="193">
        <f t="shared" si="262"/>
        <v>56.989629706044433</v>
      </c>
      <c r="F169" s="193">
        <f t="shared" si="262"/>
        <v>54.093608481050737</v>
      </c>
      <c r="G169" s="193">
        <f t="shared" si="262"/>
        <v>56.252022045809809</v>
      </c>
      <c r="H169" s="193">
        <f t="shared" si="262"/>
        <v>56.197596101835828</v>
      </c>
      <c r="I169" s="193">
        <f t="shared" si="262"/>
        <v>61.040489798758522</v>
      </c>
      <c r="J169" s="193">
        <f t="shared" si="262"/>
        <v>61.077692365919802</v>
      </c>
      <c r="K169" s="193">
        <f t="shared" si="262"/>
        <v>71.072648558445508</v>
      </c>
      <c r="L169" s="193">
        <f t="shared" si="262"/>
        <v>67.03435507026991</v>
      </c>
      <c r="M169" s="193">
        <f t="shared" si="262"/>
        <v>59.6948695538781</v>
      </c>
      <c r="N169" s="193">
        <f t="shared" si="262"/>
        <v>54.69419710557753</v>
      </c>
      <c r="O169" s="193">
        <f t="shared" si="262"/>
        <v>51.837936566817241</v>
      </c>
      <c r="P169" s="193">
        <f t="shared" si="262"/>
        <v>47.622026300545258</v>
      </c>
      <c r="Q169" s="193">
        <f t="shared" si="262"/>
        <v>46.519774262351334</v>
      </c>
      <c r="R169" s="193">
        <f t="shared" ref="R169:V169" si="263">IF(R115=0,0,R115/R$17)</f>
        <v>48.597720619735703</v>
      </c>
      <c r="S169" s="193">
        <f t="shared" si="263"/>
        <v>49.635292735195954</v>
      </c>
      <c r="T169" s="193">
        <f t="shared" si="263"/>
        <v>47.792402984977315</v>
      </c>
      <c r="U169" s="193">
        <f t="shared" si="263"/>
        <v>47.192210338410121</v>
      </c>
      <c r="V169" s="193">
        <f t="shared" si="263"/>
        <v>46.261825277722757</v>
      </c>
      <c r="W169" s="193">
        <f t="shared" ref="W169:Y169" si="264">IF(W115=0,0,W115/W$17)</f>
        <v>48.063283024567539</v>
      </c>
      <c r="X169" s="193">
        <f t="shared" si="264"/>
        <v>46.289789131101692</v>
      </c>
      <c r="Y169" s="193">
        <f t="shared" si="264"/>
        <v>41.820210886095303</v>
      </c>
      <c r="DA169" s="214" t="s">
        <v>331</v>
      </c>
    </row>
    <row r="170" spans="1:105" ht="12" customHeight="1" x14ac:dyDescent="0.25">
      <c r="A170" s="209" t="s">
        <v>58</v>
      </c>
      <c r="B170" s="77">
        <f t="shared" ref="B170:Q170" si="265">IF(B116=0,0,B116/B$17)</f>
        <v>0</v>
      </c>
      <c r="C170" s="77">
        <f t="shared" si="265"/>
        <v>0</v>
      </c>
      <c r="D170" s="77">
        <f t="shared" si="265"/>
        <v>0</v>
      </c>
      <c r="E170" s="77">
        <f t="shared" si="265"/>
        <v>0</v>
      </c>
      <c r="F170" s="77">
        <f t="shared" si="265"/>
        <v>0</v>
      </c>
      <c r="G170" s="77">
        <f t="shared" si="265"/>
        <v>0</v>
      </c>
      <c r="H170" s="77">
        <f t="shared" si="265"/>
        <v>0</v>
      </c>
      <c r="I170" s="77">
        <f t="shared" si="265"/>
        <v>0</v>
      </c>
      <c r="J170" s="77">
        <f t="shared" si="265"/>
        <v>0</v>
      </c>
      <c r="K170" s="77">
        <f t="shared" si="265"/>
        <v>0</v>
      </c>
      <c r="L170" s="77">
        <f t="shared" si="265"/>
        <v>0</v>
      </c>
      <c r="M170" s="77">
        <f t="shared" si="265"/>
        <v>0</v>
      </c>
      <c r="N170" s="77">
        <f t="shared" si="265"/>
        <v>0</v>
      </c>
      <c r="O170" s="77">
        <f t="shared" si="265"/>
        <v>0</v>
      </c>
      <c r="P170" s="77">
        <f t="shared" si="265"/>
        <v>0</v>
      </c>
      <c r="Q170" s="77">
        <f t="shared" si="265"/>
        <v>0</v>
      </c>
      <c r="R170" s="77">
        <f t="shared" ref="R170:V170" si="266">IF(R116=0,0,R116/R$17)</f>
        <v>0</v>
      </c>
      <c r="S170" s="77">
        <f t="shared" si="266"/>
        <v>0</v>
      </c>
      <c r="T170" s="77">
        <f t="shared" si="266"/>
        <v>0</v>
      </c>
      <c r="U170" s="77">
        <f t="shared" si="266"/>
        <v>0</v>
      </c>
      <c r="V170" s="77">
        <f t="shared" si="266"/>
        <v>0</v>
      </c>
      <c r="W170" s="77">
        <f t="shared" ref="W170:Y170" si="267">IF(W116=0,0,W116/W$17)</f>
        <v>0</v>
      </c>
      <c r="X170" s="77">
        <f t="shared" si="267"/>
        <v>0</v>
      </c>
      <c r="Y170" s="77">
        <f t="shared" si="267"/>
        <v>0</v>
      </c>
      <c r="DA170" s="92" t="s">
        <v>332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28:Y28 B30:Y30 B34:Y34 B45:Y45 B79:Y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Y3" si="0">B4</f>
        <v>1615721</v>
      </c>
      <c r="C3" s="67">
        <f t="shared" si="0"/>
        <v>1589317</v>
      </c>
      <c r="D3" s="67">
        <f t="shared" si="0"/>
        <v>1581887</v>
      </c>
      <c r="E3" s="67">
        <f t="shared" si="0"/>
        <v>1575673</v>
      </c>
      <c r="F3" s="67">
        <f t="shared" si="0"/>
        <v>1569711</v>
      </c>
      <c r="G3" s="67">
        <f t="shared" si="0"/>
        <v>1565574</v>
      </c>
      <c r="H3" s="67">
        <f t="shared" si="0"/>
        <v>1562392</v>
      </c>
      <c r="I3" s="67">
        <f t="shared" si="0"/>
        <v>1560584</v>
      </c>
      <c r="J3" s="67">
        <f t="shared" si="0"/>
        <v>1560964</v>
      </c>
      <c r="K3" s="67">
        <f t="shared" si="0"/>
        <v>1561129</v>
      </c>
      <c r="L3" s="67">
        <f t="shared" si="0"/>
        <v>1559568</v>
      </c>
      <c r="M3" s="67">
        <f t="shared" si="0"/>
        <v>1554859</v>
      </c>
      <c r="N3" s="67">
        <f t="shared" si="0"/>
        <v>1551518</v>
      </c>
      <c r="O3" s="67">
        <f t="shared" si="0"/>
        <v>1541852</v>
      </c>
      <c r="P3" s="67">
        <f t="shared" si="0"/>
        <v>1530345</v>
      </c>
      <c r="Q3" s="67">
        <f t="shared" si="0"/>
        <v>1517574</v>
      </c>
      <c r="R3" s="67">
        <f t="shared" si="0"/>
        <v>1498953</v>
      </c>
      <c r="S3" s="67">
        <f t="shared" si="0"/>
        <v>1488059</v>
      </c>
      <c r="T3" s="67">
        <f t="shared" si="0"/>
        <v>1468303</v>
      </c>
      <c r="U3" s="67">
        <f t="shared" si="0"/>
        <v>1464997</v>
      </c>
      <c r="V3" s="67">
        <f t="shared" si="0"/>
        <v>1446676</v>
      </c>
      <c r="W3" s="67">
        <f t="shared" si="0"/>
        <v>1442930</v>
      </c>
      <c r="X3" s="67">
        <f t="shared" si="0"/>
        <v>1447641</v>
      </c>
      <c r="Y3" s="67">
        <f t="shared" si="0"/>
        <v>1453716</v>
      </c>
      <c r="DA3" s="87" t="s">
        <v>334</v>
      </c>
    </row>
    <row r="4" spans="1:105" ht="12.95" customHeight="1" x14ac:dyDescent="0.25">
      <c r="A4" s="68" t="s">
        <v>57</v>
      </c>
      <c r="B4" s="71">
        <f t="shared" ref="B4:Q4" si="1">SUM(B5:B13)</f>
        <v>1615721</v>
      </c>
      <c r="C4" s="71">
        <f t="shared" si="1"/>
        <v>1589317</v>
      </c>
      <c r="D4" s="71">
        <f t="shared" si="1"/>
        <v>1581887</v>
      </c>
      <c r="E4" s="71">
        <f t="shared" si="1"/>
        <v>1575673</v>
      </c>
      <c r="F4" s="71">
        <f t="shared" si="1"/>
        <v>1569711</v>
      </c>
      <c r="G4" s="71">
        <f t="shared" si="1"/>
        <v>1565574</v>
      </c>
      <c r="H4" s="71">
        <f t="shared" si="1"/>
        <v>1562392</v>
      </c>
      <c r="I4" s="71">
        <f t="shared" si="1"/>
        <v>1560584</v>
      </c>
      <c r="J4" s="71">
        <f t="shared" si="1"/>
        <v>1560964</v>
      </c>
      <c r="K4" s="71">
        <f t="shared" si="1"/>
        <v>1561129</v>
      </c>
      <c r="L4" s="71">
        <f t="shared" si="1"/>
        <v>1559568</v>
      </c>
      <c r="M4" s="71">
        <f t="shared" si="1"/>
        <v>1554859</v>
      </c>
      <c r="N4" s="71">
        <f t="shared" si="1"/>
        <v>1551518</v>
      </c>
      <c r="O4" s="71">
        <f t="shared" si="1"/>
        <v>1541852</v>
      </c>
      <c r="P4" s="71">
        <f t="shared" si="1"/>
        <v>1530345</v>
      </c>
      <c r="Q4" s="71">
        <f t="shared" si="1"/>
        <v>1517574</v>
      </c>
      <c r="R4" s="71">
        <f t="shared" ref="R4:V4" si="2">SUM(R5:R13)</f>
        <v>1498953</v>
      </c>
      <c r="S4" s="71">
        <f t="shared" si="2"/>
        <v>1488059</v>
      </c>
      <c r="T4" s="71">
        <f t="shared" si="2"/>
        <v>1468303</v>
      </c>
      <c r="U4" s="71">
        <f t="shared" si="2"/>
        <v>1464997</v>
      </c>
      <c r="V4" s="71">
        <f t="shared" si="2"/>
        <v>1446676</v>
      </c>
      <c r="W4" s="71">
        <f t="shared" ref="W4:Y4" si="3">SUM(W5:W13)</f>
        <v>1442930</v>
      </c>
      <c r="X4" s="71">
        <f t="shared" si="3"/>
        <v>1447641</v>
      </c>
      <c r="Y4" s="71">
        <f t="shared" si="3"/>
        <v>1453716</v>
      </c>
      <c r="DA4" s="88" t="s">
        <v>335</v>
      </c>
    </row>
    <row r="5" spans="1:105" ht="12" customHeight="1" x14ac:dyDescent="0.25">
      <c r="A5" s="28" t="s">
        <v>51</v>
      </c>
      <c r="B5" s="82">
        <v>8717</v>
      </c>
      <c r="C5" s="82">
        <v>8127</v>
      </c>
      <c r="D5" s="82">
        <v>7821</v>
      </c>
      <c r="E5" s="82">
        <v>7858</v>
      </c>
      <c r="F5" s="82">
        <v>7521</v>
      </c>
      <c r="G5" s="82">
        <v>7301</v>
      </c>
      <c r="H5" s="82">
        <v>6091</v>
      </c>
      <c r="I5" s="82">
        <v>4774</v>
      </c>
      <c r="J5" s="82">
        <v>4314</v>
      </c>
      <c r="K5" s="82">
        <v>3985</v>
      </c>
      <c r="L5" s="82">
        <v>3935</v>
      </c>
      <c r="M5" s="82">
        <v>3840</v>
      </c>
      <c r="N5" s="82">
        <v>3779</v>
      </c>
      <c r="O5" s="82">
        <v>3700</v>
      </c>
      <c r="P5" s="82">
        <v>3438</v>
      </c>
      <c r="Q5" s="82">
        <v>3086</v>
      </c>
      <c r="R5" s="82">
        <v>2797</v>
      </c>
      <c r="S5" s="82">
        <v>2776</v>
      </c>
      <c r="T5" s="82">
        <v>2530</v>
      </c>
      <c r="U5" s="82">
        <v>2361</v>
      </c>
      <c r="V5" s="82">
        <v>1989</v>
      </c>
      <c r="W5" s="82">
        <v>1584</v>
      </c>
      <c r="X5" s="82">
        <v>1225</v>
      </c>
      <c r="Y5" s="82">
        <v>1054</v>
      </c>
      <c r="DA5" s="89" t="s">
        <v>336</v>
      </c>
    </row>
    <row r="6" spans="1:105" ht="12" customHeight="1" x14ac:dyDescent="0.25">
      <c r="A6" s="28" t="s">
        <v>74</v>
      </c>
      <c r="B6" s="82">
        <v>11258</v>
      </c>
      <c r="C6" s="82">
        <v>8372</v>
      </c>
      <c r="D6" s="82">
        <v>6873</v>
      </c>
      <c r="E6" s="82">
        <v>5337</v>
      </c>
      <c r="F6" s="82">
        <v>4934</v>
      </c>
      <c r="G6" s="82">
        <v>5379</v>
      </c>
      <c r="H6" s="82">
        <v>6094</v>
      </c>
      <c r="I6" s="82">
        <v>6297</v>
      </c>
      <c r="J6" s="82">
        <v>6317</v>
      </c>
      <c r="K6" s="82">
        <v>6221</v>
      </c>
      <c r="L6" s="82">
        <v>5672</v>
      </c>
      <c r="M6" s="82">
        <v>4708</v>
      </c>
      <c r="N6" s="82">
        <v>4377</v>
      </c>
      <c r="O6" s="82">
        <v>4132</v>
      </c>
      <c r="P6" s="82">
        <v>3987</v>
      </c>
      <c r="Q6" s="82">
        <v>4097</v>
      </c>
      <c r="R6" s="82">
        <v>3961</v>
      </c>
      <c r="S6" s="82">
        <v>3737</v>
      </c>
      <c r="T6" s="82">
        <v>3466</v>
      </c>
      <c r="U6" s="82">
        <v>3402</v>
      </c>
      <c r="V6" s="82">
        <v>3354</v>
      </c>
      <c r="W6" s="82">
        <v>3320</v>
      </c>
      <c r="X6" s="82">
        <v>3273</v>
      </c>
      <c r="Y6" s="82">
        <v>3112</v>
      </c>
      <c r="DA6" s="89" t="s">
        <v>337</v>
      </c>
    </row>
    <row r="7" spans="1:105" ht="12" customHeight="1" x14ac:dyDescent="0.25">
      <c r="A7" s="28" t="s">
        <v>200</v>
      </c>
      <c r="B7" s="82">
        <v>218180</v>
      </c>
      <c r="C7" s="82">
        <v>216165</v>
      </c>
      <c r="D7" s="82">
        <v>213990</v>
      </c>
      <c r="E7" s="82">
        <v>205077</v>
      </c>
      <c r="F7" s="82">
        <v>194175</v>
      </c>
      <c r="G7" s="82">
        <v>174052</v>
      </c>
      <c r="H7" s="82">
        <v>154737</v>
      </c>
      <c r="I7" s="82">
        <v>133862</v>
      </c>
      <c r="J7" s="82">
        <v>115320</v>
      </c>
      <c r="K7" s="82">
        <v>103340</v>
      </c>
      <c r="L7" s="82">
        <v>92903</v>
      </c>
      <c r="M7" s="82">
        <v>84680</v>
      </c>
      <c r="N7" s="82">
        <v>74456</v>
      </c>
      <c r="O7" s="82">
        <v>67347</v>
      </c>
      <c r="P7" s="82">
        <v>63179</v>
      </c>
      <c r="Q7" s="82">
        <v>63861</v>
      </c>
      <c r="R7" s="82">
        <v>63486</v>
      </c>
      <c r="S7" s="82">
        <v>60750</v>
      </c>
      <c r="T7" s="82">
        <v>54550</v>
      </c>
      <c r="U7" s="82">
        <v>46236</v>
      </c>
      <c r="V7" s="82">
        <v>42296</v>
      </c>
      <c r="W7" s="82">
        <v>37849</v>
      </c>
      <c r="X7" s="82">
        <v>39242</v>
      </c>
      <c r="Y7" s="82">
        <v>42027</v>
      </c>
      <c r="DA7" s="89" t="s">
        <v>338</v>
      </c>
    </row>
    <row r="8" spans="1:105" ht="12" customHeight="1" x14ac:dyDescent="0.25">
      <c r="A8" s="28" t="s">
        <v>189</v>
      </c>
      <c r="B8" s="82">
        <v>338910</v>
      </c>
      <c r="C8" s="82">
        <v>333069</v>
      </c>
      <c r="D8" s="82">
        <v>333486</v>
      </c>
      <c r="E8" s="82">
        <v>336275</v>
      </c>
      <c r="F8" s="82">
        <v>340749</v>
      </c>
      <c r="G8" s="82">
        <v>346752</v>
      </c>
      <c r="H8" s="82">
        <v>353369</v>
      </c>
      <c r="I8" s="82">
        <v>356795</v>
      </c>
      <c r="J8" s="82">
        <v>365487</v>
      </c>
      <c r="K8" s="82">
        <v>364111</v>
      </c>
      <c r="L8" s="82">
        <v>358827</v>
      </c>
      <c r="M8" s="82">
        <v>346949</v>
      </c>
      <c r="N8" s="82">
        <v>335484</v>
      </c>
      <c r="O8" s="82">
        <v>324549</v>
      </c>
      <c r="P8" s="82">
        <v>317521</v>
      </c>
      <c r="Q8" s="82">
        <v>312849</v>
      </c>
      <c r="R8" s="82">
        <v>317492</v>
      </c>
      <c r="S8" s="82">
        <v>327806</v>
      </c>
      <c r="T8" s="82">
        <v>339178</v>
      </c>
      <c r="U8" s="82">
        <v>349926</v>
      </c>
      <c r="V8" s="82">
        <v>356325</v>
      </c>
      <c r="W8" s="82">
        <v>365172</v>
      </c>
      <c r="X8" s="82">
        <v>370958</v>
      </c>
      <c r="Y8" s="82">
        <v>376098</v>
      </c>
      <c r="DA8" s="89" t="s">
        <v>339</v>
      </c>
    </row>
    <row r="9" spans="1:105" ht="12" customHeight="1" x14ac:dyDescent="0.25">
      <c r="A9" s="28" t="s">
        <v>202</v>
      </c>
      <c r="B9" s="82">
        <v>795668</v>
      </c>
      <c r="C9" s="82">
        <v>788945</v>
      </c>
      <c r="D9" s="82">
        <v>792409</v>
      </c>
      <c r="E9" s="82">
        <v>796159</v>
      </c>
      <c r="F9" s="82">
        <v>798000</v>
      </c>
      <c r="G9" s="82">
        <v>808286</v>
      </c>
      <c r="H9" s="82">
        <v>818575</v>
      </c>
      <c r="I9" s="82">
        <v>832416</v>
      </c>
      <c r="J9" s="82">
        <v>840978</v>
      </c>
      <c r="K9" s="82">
        <v>855483</v>
      </c>
      <c r="L9" s="82">
        <v>874668</v>
      </c>
      <c r="M9" s="82">
        <v>900811</v>
      </c>
      <c r="N9" s="82">
        <v>930975</v>
      </c>
      <c r="O9" s="82">
        <v>951326</v>
      </c>
      <c r="P9" s="82">
        <v>962531</v>
      </c>
      <c r="Q9" s="82">
        <v>965226</v>
      </c>
      <c r="R9" s="82">
        <v>947560</v>
      </c>
      <c r="S9" s="82">
        <v>933511</v>
      </c>
      <c r="T9" s="82">
        <v>911879</v>
      </c>
      <c r="U9" s="82">
        <v>908151</v>
      </c>
      <c r="V9" s="82">
        <v>886289</v>
      </c>
      <c r="W9" s="82">
        <v>876936</v>
      </c>
      <c r="X9" s="82">
        <v>870631</v>
      </c>
      <c r="Y9" s="82">
        <v>867236</v>
      </c>
      <c r="DA9" s="89" t="s">
        <v>340</v>
      </c>
    </row>
    <row r="10" spans="1:105" ht="12" customHeight="1" x14ac:dyDescent="0.25">
      <c r="A10" s="28" t="s">
        <v>197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341</v>
      </c>
    </row>
    <row r="11" spans="1:105" ht="12" customHeight="1" x14ac:dyDescent="0.25">
      <c r="A11" s="28" t="s">
        <v>198</v>
      </c>
      <c r="B11" s="82">
        <v>197075</v>
      </c>
      <c r="C11" s="82">
        <v>187644</v>
      </c>
      <c r="D11" s="82">
        <v>178223</v>
      </c>
      <c r="E11" s="82">
        <v>173720</v>
      </c>
      <c r="F11" s="82">
        <v>168397</v>
      </c>
      <c r="G11" s="82">
        <v>163591</v>
      </c>
      <c r="H11" s="82">
        <v>158819</v>
      </c>
      <c r="I11" s="82">
        <v>155475</v>
      </c>
      <c r="J11" s="82">
        <v>152679</v>
      </c>
      <c r="K11" s="82">
        <v>149485</v>
      </c>
      <c r="L11" s="82">
        <v>145430</v>
      </c>
      <c r="M11" s="82">
        <v>141581</v>
      </c>
      <c r="N11" s="82">
        <v>136354</v>
      </c>
      <c r="O11" s="82">
        <v>131639</v>
      </c>
      <c r="P11" s="82">
        <v>125557</v>
      </c>
      <c r="Q11" s="82">
        <v>120086</v>
      </c>
      <c r="R11" s="82">
        <v>116480</v>
      </c>
      <c r="S11" s="82">
        <v>113932</v>
      </c>
      <c r="T11" s="82">
        <v>112174</v>
      </c>
      <c r="U11" s="82">
        <v>111235</v>
      </c>
      <c r="V11" s="82">
        <v>109868</v>
      </c>
      <c r="W11" s="82">
        <v>107598</v>
      </c>
      <c r="X11" s="82">
        <v>104230</v>
      </c>
      <c r="Y11" s="82">
        <v>101458</v>
      </c>
      <c r="DA11" s="89" t="s">
        <v>342</v>
      </c>
    </row>
    <row r="12" spans="1:105" ht="12" customHeight="1" x14ac:dyDescent="0.25">
      <c r="A12" s="28" t="s">
        <v>95</v>
      </c>
      <c r="B12" s="82">
        <v>3241</v>
      </c>
      <c r="C12" s="82">
        <v>4433</v>
      </c>
      <c r="D12" s="82">
        <v>6485</v>
      </c>
      <c r="E12" s="82">
        <v>9348</v>
      </c>
      <c r="F12" s="82">
        <v>13321</v>
      </c>
      <c r="G12" s="82">
        <v>17770</v>
      </c>
      <c r="H12" s="82">
        <v>22366</v>
      </c>
      <c r="I12" s="82">
        <v>28538</v>
      </c>
      <c r="J12" s="82">
        <v>33595</v>
      </c>
      <c r="K12" s="82">
        <v>37320</v>
      </c>
      <c r="L12" s="82">
        <v>39260</v>
      </c>
      <c r="M12" s="82">
        <v>39586</v>
      </c>
      <c r="N12" s="82">
        <v>39533</v>
      </c>
      <c r="O12" s="82">
        <v>39054</v>
      </c>
      <c r="P12" s="82">
        <v>38803</v>
      </c>
      <c r="Q12" s="82">
        <v>38212</v>
      </c>
      <c r="R12" s="82">
        <v>37992</v>
      </c>
      <c r="S12" s="82">
        <v>37181</v>
      </c>
      <c r="T12" s="82">
        <v>35524</v>
      </c>
      <c r="U12" s="82">
        <v>33620</v>
      </c>
      <c r="V12" s="82">
        <v>31628</v>
      </c>
      <c r="W12" s="82">
        <v>30070</v>
      </c>
      <c r="X12" s="82">
        <v>28503</v>
      </c>
      <c r="Y12" s="82">
        <v>28213</v>
      </c>
      <c r="DA12" s="89" t="s">
        <v>343</v>
      </c>
    </row>
    <row r="13" spans="1:105" ht="12" customHeight="1" x14ac:dyDescent="0.25">
      <c r="A13" s="73" t="s">
        <v>94</v>
      </c>
      <c r="B13" s="83">
        <v>42672</v>
      </c>
      <c r="C13" s="83">
        <v>42562</v>
      </c>
      <c r="D13" s="83">
        <v>42600</v>
      </c>
      <c r="E13" s="83">
        <v>41899</v>
      </c>
      <c r="F13" s="83">
        <v>42614</v>
      </c>
      <c r="G13" s="83">
        <v>42443</v>
      </c>
      <c r="H13" s="83">
        <v>42341</v>
      </c>
      <c r="I13" s="83">
        <v>42427</v>
      </c>
      <c r="J13" s="83">
        <v>42274</v>
      </c>
      <c r="K13" s="83">
        <v>41184</v>
      </c>
      <c r="L13" s="83">
        <v>38873</v>
      </c>
      <c r="M13" s="83">
        <v>32704</v>
      </c>
      <c r="N13" s="83">
        <v>26560</v>
      </c>
      <c r="O13" s="83">
        <v>20105</v>
      </c>
      <c r="P13" s="83">
        <v>15329</v>
      </c>
      <c r="Q13" s="83">
        <v>10157</v>
      </c>
      <c r="R13" s="83">
        <v>9185</v>
      </c>
      <c r="S13" s="83">
        <v>8366</v>
      </c>
      <c r="T13" s="83">
        <v>9002</v>
      </c>
      <c r="U13" s="83">
        <v>10066</v>
      </c>
      <c r="V13" s="83">
        <v>14927</v>
      </c>
      <c r="W13" s="83">
        <v>20401</v>
      </c>
      <c r="X13" s="83">
        <v>29579</v>
      </c>
      <c r="Y13" s="83">
        <v>34518</v>
      </c>
      <c r="DA13" s="90" t="s">
        <v>344</v>
      </c>
    </row>
    <row r="14" spans="1:105" ht="12" hidden="1" customHeight="1" x14ac:dyDescent="0.25">
      <c r="A14" s="84" t="s">
        <v>93</v>
      </c>
      <c r="B14" s="85">
        <f t="shared" ref="B14:Q14" si="4">SUM(B5:B11)</f>
        <v>1569808</v>
      </c>
      <c r="C14" s="85">
        <f t="shared" si="4"/>
        <v>1542322</v>
      </c>
      <c r="D14" s="85">
        <f t="shared" si="4"/>
        <v>1532802</v>
      </c>
      <c r="E14" s="85">
        <f t="shared" si="4"/>
        <v>1524426</v>
      </c>
      <c r="F14" s="85">
        <f t="shared" si="4"/>
        <v>1513776</v>
      </c>
      <c r="G14" s="85">
        <f t="shared" si="4"/>
        <v>1505361</v>
      </c>
      <c r="H14" s="85">
        <f t="shared" si="4"/>
        <v>1497685</v>
      </c>
      <c r="I14" s="85">
        <f t="shared" si="4"/>
        <v>1489619</v>
      </c>
      <c r="J14" s="85">
        <f t="shared" si="4"/>
        <v>1485095</v>
      </c>
      <c r="K14" s="85">
        <f t="shared" si="4"/>
        <v>1482625</v>
      </c>
      <c r="L14" s="85">
        <f t="shared" si="4"/>
        <v>1481435</v>
      </c>
      <c r="M14" s="85">
        <f t="shared" si="4"/>
        <v>1482569</v>
      </c>
      <c r="N14" s="85">
        <f t="shared" si="4"/>
        <v>1485425</v>
      </c>
      <c r="O14" s="85">
        <f t="shared" si="4"/>
        <v>1482693</v>
      </c>
      <c r="P14" s="85">
        <f t="shared" si="4"/>
        <v>1476213</v>
      </c>
      <c r="Q14" s="85">
        <f t="shared" si="4"/>
        <v>1469205</v>
      </c>
      <c r="R14" s="85">
        <f t="shared" ref="R14:V14" si="5">SUM(R5:R11)</f>
        <v>1451776</v>
      </c>
      <c r="S14" s="85">
        <f t="shared" si="5"/>
        <v>1442512</v>
      </c>
      <c r="T14" s="85">
        <f t="shared" si="5"/>
        <v>1423777</v>
      </c>
      <c r="U14" s="85">
        <f t="shared" si="5"/>
        <v>1421311</v>
      </c>
      <c r="V14" s="85">
        <f t="shared" si="5"/>
        <v>1400121</v>
      </c>
      <c r="W14" s="85">
        <f t="shared" ref="W14:Y14" si="6">SUM(W5:W11)</f>
        <v>1392459</v>
      </c>
      <c r="X14" s="85">
        <f t="shared" si="6"/>
        <v>1389559</v>
      </c>
      <c r="Y14" s="85">
        <f t="shared" si="6"/>
        <v>1390985</v>
      </c>
      <c r="DA14" s="93"/>
    </row>
    <row r="15" spans="1:105" ht="12.95" customHeight="1" x14ac:dyDescent="0.25">
      <c r="A15" s="68" t="s">
        <v>92</v>
      </c>
      <c r="B15" s="71">
        <f t="shared" ref="B15:Y15" si="7">B16</f>
        <v>86780</v>
      </c>
      <c r="C15" s="71">
        <f t="shared" si="7"/>
        <v>94933</v>
      </c>
      <c r="D15" s="71">
        <f t="shared" si="7"/>
        <v>102993</v>
      </c>
      <c r="E15" s="71">
        <f t="shared" si="7"/>
        <v>120367</v>
      </c>
      <c r="F15" s="71">
        <f t="shared" si="7"/>
        <v>145767</v>
      </c>
      <c r="G15" s="71">
        <f t="shared" si="7"/>
        <v>167798</v>
      </c>
      <c r="H15" s="71">
        <f t="shared" si="7"/>
        <v>202368</v>
      </c>
      <c r="I15" s="71">
        <f t="shared" si="7"/>
        <v>249751</v>
      </c>
      <c r="J15" s="71">
        <f t="shared" si="7"/>
        <v>276494</v>
      </c>
      <c r="K15" s="71">
        <f t="shared" si="7"/>
        <v>300771</v>
      </c>
      <c r="L15" s="71">
        <f t="shared" si="7"/>
        <v>310286</v>
      </c>
      <c r="M15" s="71">
        <f t="shared" si="7"/>
        <v>320302</v>
      </c>
      <c r="N15" s="71">
        <f t="shared" si="7"/>
        <v>331284</v>
      </c>
      <c r="O15" s="71">
        <f t="shared" si="7"/>
        <v>337670</v>
      </c>
      <c r="P15" s="71">
        <f t="shared" si="7"/>
        <v>346267</v>
      </c>
      <c r="Q15" s="71">
        <f t="shared" si="7"/>
        <v>350294</v>
      </c>
      <c r="R15" s="71">
        <f t="shared" si="7"/>
        <v>358135</v>
      </c>
      <c r="S15" s="71">
        <f t="shared" si="7"/>
        <v>360803</v>
      </c>
      <c r="T15" s="71">
        <f t="shared" si="7"/>
        <v>368251</v>
      </c>
      <c r="U15" s="71">
        <f t="shared" si="7"/>
        <v>368600</v>
      </c>
      <c r="V15" s="71">
        <f t="shared" si="7"/>
        <v>380833</v>
      </c>
      <c r="W15" s="71">
        <f t="shared" si="7"/>
        <v>409489</v>
      </c>
      <c r="X15" s="71">
        <f t="shared" si="7"/>
        <v>472498</v>
      </c>
      <c r="Y15" s="71">
        <f t="shared" si="7"/>
        <v>498782</v>
      </c>
      <c r="DA15" s="88" t="s">
        <v>345</v>
      </c>
    </row>
    <row r="16" spans="1:105" ht="12" customHeight="1" x14ac:dyDescent="0.25">
      <c r="A16" s="28" t="s">
        <v>91</v>
      </c>
      <c r="B16" s="82">
        <v>86780</v>
      </c>
      <c r="C16" s="82">
        <v>94933</v>
      </c>
      <c r="D16" s="82">
        <v>102993</v>
      </c>
      <c r="E16" s="82">
        <v>120367</v>
      </c>
      <c r="F16" s="82">
        <v>145767</v>
      </c>
      <c r="G16" s="82">
        <v>167798</v>
      </c>
      <c r="H16" s="82">
        <v>202368</v>
      </c>
      <c r="I16" s="82">
        <v>249751</v>
      </c>
      <c r="J16" s="82">
        <v>276494</v>
      </c>
      <c r="K16" s="82">
        <v>300771</v>
      </c>
      <c r="L16" s="82">
        <v>310286</v>
      </c>
      <c r="M16" s="82">
        <v>320302</v>
      </c>
      <c r="N16" s="82">
        <v>331284</v>
      </c>
      <c r="O16" s="82">
        <v>337670</v>
      </c>
      <c r="P16" s="82">
        <v>346267</v>
      </c>
      <c r="Q16" s="82">
        <v>350294</v>
      </c>
      <c r="R16" s="82">
        <v>358135</v>
      </c>
      <c r="S16" s="82">
        <v>360803</v>
      </c>
      <c r="T16" s="82">
        <v>368251</v>
      </c>
      <c r="U16" s="82">
        <v>368600</v>
      </c>
      <c r="V16" s="82">
        <v>380833</v>
      </c>
      <c r="W16" s="82">
        <v>409489</v>
      </c>
      <c r="X16" s="82">
        <v>472498</v>
      </c>
      <c r="Y16" s="82">
        <v>498782</v>
      </c>
      <c r="DA16" s="89" t="s">
        <v>346</v>
      </c>
    </row>
    <row r="17" spans="1:105" ht="12.95" customHeight="1" x14ac:dyDescent="0.25">
      <c r="A17" s="68" t="s">
        <v>55</v>
      </c>
      <c r="B17" s="71">
        <f t="shared" ref="B17:Q17" si="8">SUM(B18:B25)</f>
        <v>1615721</v>
      </c>
      <c r="C17" s="71">
        <f t="shared" si="8"/>
        <v>1589317</v>
      </c>
      <c r="D17" s="71">
        <f t="shared" si="8"/>
        <v>1581887</v>
      </c>
      <c r="E17" s="71">
        <f t="shared" si="8"/>
        <v>1575673</v>
      </c>
      <c r="F17" s="71">
        <f t="shared" si="8"/>
        <v>1569711</v>
      </c>
      <c r="G17" s="71">
        <f t="shared" si="8"/>
        <v>1565574</v>
      </c>
      <c r="H17" s="71">
        <f t="shared" si="8"/>
        <v>1562392</v>
      </c>
      <c r="I17" s="71">
        <f t="shared" si="8"/>
        <v>1560584</v>
      </c>
      <c r="J17" s="71">
        <f t="shared" si="8"/>
        <v>1560964</v>
      </c>
      <c r="K17" s="71">
        <f t="shared" si="8"/>
        <v>1561129</v>
      </c>
      <c r="L17" s="71">
        <f t="shared" si="8"/>
        <v>1559568</v>
      </c>
      <c r="M17" s="71">
        <f t="shared" si="8"/>
        <v>1554859</v>
      </c>
      <c r="N17" s="71">
        <f t="shared" si="8"/>
        <v>1551518</v>
      </c>
      <c r="O17" s="71">
        <f t="shared" si="8"/>
        <v>1541852</v>
      </c>
      <c r="P17" s="71">
        <f t="shared" si="8"/>
        <v>1530345</v>
      </c>
      <c r="Q17" s="71">
        <f t="shared" si="8"/>
        <v>1517574</v>
      </c>
      <c r="R17" s="71">
        <f t="shared" ref="R17:V17" si="9">SUM(R18:R25)</f>
        <v>1498953</v>
      </c>
      <c r="S17" s="71">
        <f t="shared" si="9"/>
        <v>1488059</v>
      </c>
      <c r="T17" s="71">
        <f t="shared" si="9"/>
        <v>1468303</v>
      </c>
      <c r="U17" s="71">
        <f t="shared" si="9"/>
        <v>1464997</v>
      </c>
      <c r="V17" s="71">
        <f t="shared" si="9"/>
        <v>1446676</v>
      </c>
      <c r="W17" s="71">
        <f t="shared" ref="W17:Y17" si="10">SUM(W18:W25)</f>
        <v>1442930</v>
      </c>
      <c r="X17" s="71">
        <f t="shared" si="10"/>
        <v>1447641</v>
      </c>
      <c r="Y17" s="71">
        <f t="shared" si="10"/>
        <v>1453716</v>
      </c>
      <c r="DA17" s="88" t="s">
        <v>347</v>
      </c>
    </row>
    <row r="18" spans="1:105" ht="12" customHeight="1" x14ac:dyDescent="0.25">
      <c r="A18" s="28" t="s">
        <v>51</v>
      </c>
      <c r="B18" s="82">
        <v>2214</v>
      </c>
      <c r="C18" s="82">
        <v>2058</v>
      </c>
      <c r="D18" s="82">
        <v>1970</v>
      </c>
      <c r="E18" s="82">
        <v>1919</v>
      </c>
      <c r="F18" s="82">
        <v>1866</v>
      </c>
      <c r="G18" s="82">
        <v>1708</v>
      </c>
      <c r="H18" s="82">
        <v>1497</v>
      </c>
      <c r="I18" s="82">
        <v>1355</v>
      </c>
      <c r="J18" s="82">
        <v>1304</v>
      </c>
      <c r="K18" s="82">
        <v>1312</v>
      </c>
      <c r="L18" s="82">
        <v>1318</v>
      </c>
      <c r="M18" s="82">
        <v>1334</v>
      </c>
      <c r="N18" s="82">
        <v>1363</v>
      </c>
      <c r="O18" s="82">
        <v>1366</v>
      </c>
      <c r="P18" s="82">
        <v>1302</v>
      </c>
      <c r="Q18" s="82">
        <v>1158</v>
      </c>
      <c r="R18" s="82">
        <v>951</v>
      </c>
      <c r="S18" s="82">
        <v>904</v>
      </c>
      <c r="T18" s="82">
        <v>836</v>
      </c>
      <c r="U18" s="82">
        <v>719</v>
      </c>
      <c r="V18" s="82">
        <v>626</v>
      </c>
      <c r="W18" s="82">
        <v>522</v>
      </c>
      <c r="X18" s="82">
        <v>449</v>
      </c>
      <c r="Y18" s="82">
        <v>373</v>
      </c>
      <c r="DA18" s="89" t="s">
        <v>348</v>
      </c>
    </row>
    <row r="19" spans="1:105" s="2" customFormat="1" ht="12" customHeight="1" x14ac:dyDescent="0.25">
      <c r="A19" s="28" t="s">
        <v>74</v>
      </c>
      <c r="B19" s="82">
        <v>29201</v>
      </c>
      <c r="C19" s="82">
        <v>29746</v>
      </c>
      <c r="D19" s="82">
        <v>31064</v>
      </c>
      <c r="E19" s="82">
        <v>32443</v>
      </c>
      <c r="F19" s="82">
        <v>32964</v>
      </c>
      <c r="G19" s="82">
        <v>33051</v>
      </c>
      <c r="H19" s="82">
        <v>33858</v>
      </c>
      <c r="I19" s="82">
        <v>34761</v>
      </c>
      <c r="J19" s="82">
        <v>35145</v>
      </c>
      <c r="K19" s="82">
        <v>35604</v>
      </c>
      <c r="L19" s="82">
        <v>35648</v>
      </c>
      <c r="M19" s="82">
        <v>35186</v>
      </c>
      <c r="N19" s="82">
        <v>32515</v>
      </c>
      <c r="O19" s="82">
        <v>30711</v>
      </c>
      <c r="P19" s="82">
        <v>29107</v>
      </c>
      <c r="Q19" s="82">
        <v>28589</v>
      </c>
      <c r="R19" s="82">
        <v>28173</v>
      </c>
      <c r="S19" s="82">
        <v>27536</v>
      </c>
      <c r="T19" s="82">
        <v>26583</v>
      </c>
      <c r="U19" s="82">
        <v>25910</v>
      </c>
      <c r="V19" s="82">
        <v>24665</v>
      </c>
      <c r="W19" s="82">
        <v>23072</v>
      </c>
      <c r="X19" s="82">
        <v>21218</v>
      </c>
      <c r="Y19" s="82">
        <v>19255</v>
      </c>
      <c r="DA19" s="89" t="s">
        <v>349</v>
      </c>
    </row>
    <row r="20" spans="1:105" ht="12" customHeight="1" x14ac:dyDescent="0.25">
      <c r="A20" s="28" t="s">
        <v>200</v>
      </c>
      <c r="B20" s="82">
        <v>98592</v>
      </c>
      <c r="C20" s="82">
        <v>97657</v>
      </c>
      <c r="D20" s="82">
        <v>96175</v>
      </c>
      <c r="E20" s="82">
        <v>96055</v>
      </c>
      <c r="F20" s="82">
        <v>90287</v>
      </c>
      <c r="G20" s="82">
        <v>81175</v>
      </c>
      <c r="H20" s="82">
        <v>71829</v>
      </c>
      <c r="I20" s="82">
        <v>64018</v>
      </c>
      <c r="J20" s="82">
        <v>56671</v>
      </c>
      <c r="K20" s="82">
        <v>52352</v>
      </c>
      <c r="L20" s="82">
        <v>47126</v>
      </c>
      <c r="M20" s="82">
        <v>41605</v>
      </c>
      <c r="N20" s="82">
        <v>38241</v>
      </c>
      <c r="O20" s="82">
        <v>35794</v>
      </c>
      <c r="P20" s="82">
        <v>32832</v>
      </c>
      <c r="Q20" s="82">
        <v>29833</v>
      </c>
      <c r="R20" s="82">
        <v>27207</v>
      </c>
      <c r="S20" s="82">
        <v>26476</v>
      </c>
      <c r="T20" s="82">
        <v>24240</v>
      </c>
      <c r="U20" s="82">
        <v>20006</v>
      </c>
      <c r="V20" s="82">
        <v>16732</v>
      </c>
      <c r="W20" s="82">
        <v>14591</v>
      </c>
      <c r="X20" s="82">
        <v>13877</v>
      </c>
      <c r="Y20" s="82">
        <v>14203</v>
      </c>
      <c r="DA20" s="89" t="s">
        <v>350</v>
      </c>
    </row>
    <row r="21" spans="1:105" ht="12" customHeight="1" x14ac:dyDescent="0.25">
      <c r="A21" s="28" t="s">
        <v>189</v>
      </c>
      <c r="B21" s="82">
        <v>325004</v>
      </c>
      <c r="C21" s="82">
        <v>323720</v>
      </c>
      <c r="D21" s="82">
        <v>323700</v>
      </c>
      <c r="E21" s="82">
        <v>327422</v>
      </c>
      <c r="F21" s="82">
        <v>330797</v>
      </c>
      <c r="G21" s="82">
        <v>337135</v>
      </c>
      <c r="H21" s="82">
        <v>343126</v>
      </c>
      <c r="I21" s="82">
        <v>348156</v>
      </c>
      <c r="J21" s="82">
        <v>354511</v>
      </c>
      <c r="K21" s="82">
        <v>354176</v>
      </c>
      <c r="L21" s="82">
        <v>348588</v>
      </c>
      <c r="M21" s="82">
        <v>337053</v>
      </c>
      <c r="N21" s="82">
        <v>325908</v>
      </c>
      <c r="O21" s="82">
        <v>315188</v>
      </c>
      <c r="P21" s="82">
        <v>308958</v>
      </c>
      <c r="Q21" s="82">
        <v>303943</v>
      </c>
      <c r="R21" s="82">
        <v>309451</v>
      </c>
      <c r="S21" s="82">
        <v>318526</v>
      </c>
      <c r="T21" s="82">
        <v>329097</v>
      </c>
      <c r="U21" s="82">
        <v>339025</v>
      </c>
      <c r="V21" s="82">
        <v>348103</v>
      </c>
      <c r="W21" s="82">
        <v>352562</v>
      </c>
      <c r="X21" s="82">
        <v>354912</v>
      </c>
      <c r="Y21" s="82">
        <v>351108</v>
      </c>
      <c r="DA21" s="89" t="s">
        <v>351</v>
      </c>
    </row>
    <row r="22" spans="1:105" ht="12" customHeight="1" x14ac:dyDescent="0.25">
      <c r="A22" s="28" t="s">
        <v>202</v>
      </c>
      <c r="B22" s="82">
        <v>117110</v>
      </c>
      <c r="C22" s="82">
        <v>116907</v>
      </c>
      <c r="D22" s="82">
        <v>119696</v>
      </c>
      <c r="E22" s="82">
        <v>123851</v>
      </c>
      <c r="F22" s="82">
        <v>125690</v>
      </c>
      <c r="G22" s="82">
        <v>127965</v>
      </c>
      <c r="H22" s="82">
        <v>129835</v>
      </c>
      <c r="I22" s="82">
        <v>137211</v>
      </c>
      <c r="J22" s="82">
        <v>143757</v>
      </c>
      <c r="K22" s="82">
        <v>155538</v>
      </c>
      <c r="L22" s="82">
        <v>165339</v>
      </c>
      <c r="M22" s="82">
        <v>174176</v>
      </c>
      <c r="N22" s="82">
        <v>175930</v>
      </c>
      <c r="O22" s="82">
        <v>173350</v>
      </c>
      <c r="P22" s="82">
        <v>168362</v>
      </c>
      <c r="Q22" s="82">
        <v>161416</v>
      </c>
      <c r="R22" s="82">
        <v>152488</v>
      </c>
      <c r="S22" s="82">
        <v>140071</v>
      </c>
      <c r="T22" s="82">
        <v>128539</v>
      </c>
      <c r="U22" s="82">
        <v>118760</v>
      </c>
      <c r="V22" s="82">
        <v>113035</v>
      </c>
      <c r="W22" s="82">
        <v>115313</v>
      </c>
      <c r="X22" s="82">
        <v>122984</v>
      </c>
      <c r="Y22" s="82">
        <v>150757</v>
      </c>
      <c r="DA22" s="89" t="s">
        <v>352</v>
      </c>
    </row>
    <row r="23" spans="1:105" ht="12" customHeight="1" x14ac:dyDescent="0.25">
      <c r="A23" s="28" t="s">
        <v>197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353</v>
      </c>
    </row>
    <row r="24" spans="1:105" ht="12" customHeight="1" x14ac:dyDescent="0.25">
      <c r="A24" s="28" t="s">
        <v>198</v>
      </c>
      <c r="B24" s="82">
        <v>120055</v>
      </c>
      <c r="C24" s="82">
        <v>117868</v>
      </c>
      <c r="D24" s="82">
        <v>116322</v>
      </c>
      <c r="E24" s="82">
        <v>116483</v>
      </c>
      <c r="F24" s="82">
        <v>112269</v>
      </c>
      <c r="G24" s="82">
        <v>109449</v>
      </c>
      <c r="H24" s="82">
        <v>105979</v>
      </c>
      <c r="I24" s="82">
        <v>107027</v>
      </c>
      <c r="J24" s="82">
        <v>108018</v>
      </c>
      <c r="K24" s="82">
        <v>110237</v>
      </c>
      <c r="L24" s="82">
        <v>110012</v>
      </c>
      <c r="M24" s="82">
        <v>108670</v>
      </c>
      <c r="N24" s="82">
        <v>109093</v>
      </c>
      <c r="O24" s="82">
        <v>107874</v>
      </c>
      <c r="P24" s="82">
        <v>101476</v>
      </c>
      <c r="Q24" s="82">
        <v>91806</v>
      </c>
      <c r="R24" s="82">
        <v>82469</v>
      </c>
      <c r="S24" s="82">
        <v>75831</v>
      </c>
      <c r="T24" s="82">
        <v>71009</v>
      </c>
      <c r="U24" s="82">
        <v>66471</v>
      </c>
      <c r="V24" s="82">
        <v>63782</v>
      </c>
      <c r="W24" s="82">
        <v>61635</v>
      </c>
      <c r="X24" s="82">
        <v>60313</v>
      </c>
      <c r="Y24" s="82">
        <v>57501</v>
      </c>
      <c r="DA24" s="89" t="s">
        <v>354</v>
      </c>
    </row>
    <row r="25" spans="1:105" ht="12" customHeight="1" x14ac:dyDescent="0.25">
      <c r="A25" s="73" t="s">
        <v>53</v>
      </c>
      <c r="B25" s="83">
        <v>923545</v>
      </c>
      <c r="C25" s="83">
        <v>901361</v>
      </c>
      <c r="D25" s="83">
        <v>892960</v>
      </c>
      <c r="E25" s="83">
        <v>877500</v>
      </c>
      <c r="F25" s="83">
        <v>875838</v>
      </c>
      <c r="G25" s="83">
        <v>875091</v>
      </c>
      <c r="H25" s="83">
        <v>876268</v>
      </c>
      <c r="I25" s="83">
        <v>868056</v>
      </c>
      <c r="J25" s="83">
        <v>861558</v>
      </c>
      <c r="K25" s="83">
        <v>851910</v>
      </c>
      <c r="L25" s="83">
        <v>851537</v>
      </c>
      <c r="M25" s="83">
        <v>856835</v>
      </c>
      <c r="N25" s="83">
        <v>868468</v>
      </c>
      <c r="O25" s="83">
        <v>877569</v>
      </c>
      <c r="P25" s="83">
        <v>888308</v>
      </c>
      <c r="Q25" s="83">
        <v>900829</v>
      </c>
      <c r="R25" s="83">
        <v>898214</v>
      </c>
      <c r="S25" s="83">
        <v>898715</v>
      </c>
      <c r="T25" s="83">
        <v>887999</v>
      </c>
      <c r="U25" s="83">
        <v>894106</v>
      </c>
      <c r="V25" s="83">
        <v>879733</v>
      </c>
      <c r="W25" s="83">
        <v>875235</v>
      </c>
      <c r="X25" s="83">
        <v>873888</v>
      </c>
      <c r="Y25" s="83">
        <v>860519</v>
      </c>
      <c r="DA25" s="90" t="s">
        <v>355</v>
      </c>
    </row>
    <row r="26" spans="1:105" ht="12" customHeight="1" x14ac:dyDescent="0.25">
      <c r="A26" s="84" t="s">
        <v>52</v>
      </c>
      <c r="B26" s="85">
        <v>14410</v>
      </c>
      <c r="C26" s="85">
        <v>15827</v>
      </c>
      <c r="D26" s="85">
        <v>17261</v>
      </c>
      <c r="E26" s="85">
        <v>22037</v>
      </c>
      <c r="F26" s="85">
        <v>23525</v>
      </c>
      <c r="G26" s="85">
        <v>25606</v>
      </c>
      <c r="H26" s="85">
        <v>28442</v>
      </c>
      <c r="I26" s="85">
        <v>35417</v>
      </c>
      <c r="J26" s="85">
        <v>41432</v>
      </c>
      <c r="K26" s="85">
        <v>48964</v>
      </c>
      <c r="L26" s="85">
        <v>55015</v>
      </c>
      <c r="M26" s="85">
        <v>67230</v>
      </c>
      <c r="N26" s="85">
        <v>78189</v>
      </c>
      <c r="O26" s="85">
        <v>91457</v>
      </c>
      <c r="P26" s="85">
        <v>105576</v>
      </c>
      <c r="Q26" s="85">
        <v>119573</v>
      </c>
      <c r="R26" s="85">
        <v>127608</v>
      </c>
      <c r="S26" s="85">
        <v>136688</v>
      </c>
      <c r="T26" s="85">
        <v>147317</v>
      </c>
      <c r="U26" s="85">
        <v>156333</v>
      </c>
      <c r="V26" s="85">
        <v>160330</v>
      </c>
      <c r="W26" s="85">
        <v>160588</v>
      </c>
      <c r="X26" s="85">
        <v>162465</v>
      </c>
      <c r="Y26" s="85">
        <v>164212</v>
      </c>
      <c r="DA26" s="93" t="s">
        <v>356</v>
      </c>
    </row>
    <row r="27" spans="1:105" ht="12.95" customHeight="1" x14ac:dyDescent="0.25">
      <c r="A27" s="68" t="s">
        <v>54</v>
      </c>
      <c r="B27" s="71">
        <f t="shared" ref="B27:Q27" si="11">SUM(B28:B32)</f>
        <v>1615721</v>
      </c>
      <c r="C27" s="71">
        <f t="shared" si="11"/>
        <v>1589317</v>
      </c>
      <c r="D27" s="71">
        <f t="shared" si="11"/>
        <v>1581887</v>
      </c>
      <c r="E27" s="71">
        <f t="shared" si="11"/>
        <v>1575673</v>
      </c>
      <c r="F27" s="71">
        <f t="shared" si="11"/>
        <v>1569711</v>
      </c>
      <c r="G27" s="71">
        <f t="shared" si="11"/>
        <v>1565574</v>
      </c>
      <c r="H27" s="71">
        <f t="shared" si="11"/>
        <v>1562392</v>
      </c>
      <c r="I27" s="71">
        <f t="shared" si="11"/>
        <v>1560584</v>
      </c>
      <c r="J27" s="71">
        <f t="shared" si="11"/>
        <v>1560964</v>
      </c>
      <c r="K27" s="71">
        <f t="shared" si="11"/>
        <v>1561129</v>
      </c>
      <c r="L27" s="71">
        <f t="shared" si="11"/>
        <v>1559568</v>
      </c>
      <c r="M27" s="71">
        <f t="shared" si="11"/>
        <v>1554859</v>
      </c>
      <c r="N27" s="71">
        <f t="shared" si="11"/>
        <v>1551518</v>
      </c>
      <c r="O27" s="71">
        <f t="shared" si="11"/>
        <v>1541852</v>
      </c>
      <c r="P27" s="71">
        <f t="shared" si="11"/>
        <v>1530345</v>
      </c>
      <c r="Q27" s="71">
        <f t="shared" si="11"/>
        <v>1517574</v>
      </c>
      <c r="R27" s="71">
        <f t="shared" ref="R27:V27" si="12">SUM(R28:R32)</f>
        <v>1498953</v>
      </c>
      <c r="S27" s="71">
        <f t="shared" si="12"/>
        <v>1488059</v>
      </c>
      <c r="T27" s="71">
        <f t="shared" si="12"/>
        <v>1468303</v>
      </c>
      <c r="U27" s="71">
        <f t="shared" si="12"/>
        <v>1464997</v>
      </c>
      <c r="V27" s="71">
        <f t="shared" si="12"/>
        <v>1446676</v>
      </c>
      <c r="W27" s="71">
        <f t="shared" ref="W27:Y27" si="13">SUM(W28:W32)</f>
        <v>1442930</v>
      </c>
      <c r="X27" s="71">
        <f t="shared" si="13"/>
        <v>1447641</v>
      </c>
      <c r="Y27" s="71">
        <f t="shared" si="13"/>
        <v>1453716</v>
      </c>
      <c r="DA27" s="88" t="s">
        <v>357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358</v>
      </c>
    </row>
    <row r="29" spans="1:105" s="2" customFormat="1" ht="12" customHeight="1" x14ac:dyDescent="0.25">
      <c r="A29" s="28" t="s">
        <v>74</v>
      </c>
      <c r="B29" s="82">
        <v>325441</v>
      </c>
      <c r="C29" s="82">
        <v>347700</v>
      </c>
      <c r="D29" s="82">
        <v>368454</v>
      </c>
      <c r="E29" s="82">
        <v>392558</v>
      </c>
      <c r="F29" s="82">
        <v>401509</v>
      </c>
      <c r="G29" s="82">
        <v>405004</v>
      </c>
      <c r="H29" s="82">
        <v>416088</v>
      </c>
      <c r="I29" s="82">
        <v>428996</v>
      </c>
      <c r="J29" s="82">
        <v>450069</v>
      </c>
      <c r="K29" s="82">
        <v>458474</v>
      </c>
      <c r="L29" s="82">
        <v>465276</v>
      </c>
      <c r="M29" s="82">
        <v>460888</v>
      </c>
      <c r="N29" s="82">
        <v>436293</v>
      </c>
      <c r="O29" s="82">
        <v>419237</v>
      </c>
      <c r="P29" s="82">
        <v>400251</v>
      </c>
      <c r="Q29" s="82">
        <v>389165</v>
      </c>
      <c r="R29" s="82">
        <v>378786</v>
      </c>
      <c r="S29" s="82">
        <v>368050</v>
      </c>
      <c r="T29" s="82">
        <v>355752</v>
      </c>
      <c r="U29" s="82">
        <v>347600</v>
      </c>
      <c r="V29" s="82">
        <v>331649</v>
      </c>
      <c r="W29" s="82">
        <v>313365</v>
      </c>
      <c r="X29" s="82">
        <v>292980</v>
      </c>
      <c r="Y29" s="82">
        <v>277621</v>
      </c>
      <c r="DA29" s="89" t="s">
        <v>359</v>
      </c>
    </row>
    <row r="30" spans="1:105" ht="12" customHeight="1" x14ac:dyDescent="0.25">
      <c r="A30" s="28" t="s">
        <v>189</v>
      </c>
      <c r="B30" s="82">
        <v>232752</v>
      </c>
      <c r="C30" s="82">
        <v>248032</v>
      </c>
      <c r="D30" s="82">
        <v>259177</v>
      </c>
      <c r="E30" s="82">
        <v>272561</v>
      </c>
      <c r="F30" s="82">
        <v>281303</v>
      </c>
      <c r="G30" s="82">
        <v>287837</v>
      </c>
      <c r="H30" s="82">
        <v>292300</v>
      </c>
      <c r="I30" s="82">
        <v>300825</v>
      </c>
      <c r="J30" s="82">
        <v>308126</v>
      </c>
      <c r="K30" s="82">
        <v>326535</v>
      </c>
      <c r="L30" s="82">
        <v>333212</v>
      </c>
      <c r="M30" s="82">
        <v>331188</v>
      </c>
      <c r="N30" s="82">
        <v>322556</v>
      </c>
      <c r="O30" s="82">
        <v>312685</v>
      </c>
      <c r="P30" s="82">
        <v>305204</v>
      </c>
      <c r="Q30" s="82">
        <v>299199</v>
      </c>
      <c r="R30" s="82">
        <v>301440</v>
      </c>
      <c r="S30" s="82">
        <v>308747</v>
      </c>
      <c r="T30" s="82">
        <v>311882</v>
      </c>
      <c r="U30" s="82">
        <v>307782</v>
      </c>
      <c r="V30" s="82">
        <v>307284</v>
      </c>
      <c r="W30" s="82">
        <v>310418</v>
      </c>
      <c r="X30" s="82">
        <v>318669</v>
      </c>
      <c r="Y30" s="82">
        <v>324989</v>
      </c>
      <c r="DA30" s="89" t="s">
        <v>360</v>
      </c>
    </row>
    <row r="31" spans="1:105" ht="12" customHeight="1" x14ac:dyDescent="0.25">
      <c r="A31" s="28" t="s">
        <v>202</v>
      </c>
      <c r="B31" s="82">
        <v>116018</v>
      </c>
      <c r="C31" s="82">
        <v>120594</v>
      </c>
      <c r="D31" s="82">
        <v>123162</v>
      </c>
      <c r="E31" s="82">
        <v>126260</v>
      </c>
      <c r="F31" s="82">
        <v>128450</v>
      </c>
      <c r="G31" s="82">
        <v>129067</v>
      </c>
      <c r="H31" s="82">
        <v>130117</v>
      </c>
      <c r="I31" s="82">
        <v>132104</v>
      </c>
      <c r="J31" s="82">
        <v>132746</v>
      </c>
      <c r="K31" s="82">
        <v>142052</v>
      </c>
      <c r="L31" s="82">
        <v>151288</v>
      </c>
      <c r="M31" s="82">
        <v>162847</v>
      </c>
      <c r="N31" s="82">
        <v>170896</v>
      </c>
      <c r="O31" s="82">
        <v>171741</v>
      </c>
      <c r="P31" s="82">
        <v>171538</v>
      </c>
      <c r="Q31" s="82">
        <v>165373</v>
      </c>
      <c r="R31" s="82">
        <v>156300</v>
      </c>
      <c r="S31" s="82">
        <v>141649</v>
      </c>
      <c r="T31" s="82">
        <v>130968</v>
      </c>
      <c r="U31" s="82">
        <v>124314</v>
      </c>
      <c r="V31" s="82">
        <v>125789</v>
      </c>
      <c r="W31" s="82">
        <v>122293</v>
      </c>
      <c r="X31" s="82">
        <v>116915</v>
      </c>
      <c r="Y31" s="82">
        <v>106260</v>
      </c>
      <c r="DA31" s="89" t="s">
        <v>361</v>
      </c>
    </row>
    <row r="32" spans="1:105" ht="12" customHeight="1" x14ac:dyDescent="0.25">
      <c r="A32" s="32" t="s">
        <v>53</v>
      </c>
      <c r="B32" s="86">
        <v>941510</v>
      </c>
      <c r="C32" s="86">
        <v>872991</v>
      </c>
      <c r="D32" s="86">
        <v>831094</v>
      </c>
      <c r="E32" s="86">
        <v>784294</v>
      </c>
      <c r="F32" s="86">
        <v>758449</v>
      </c>
      <c r="G32" s="86">
        <v>743666</v>
      </c>
      <c r="H32" s="86">
        <v>723887</v>
      </c>
      <c r="I32" s="86">
        <v>698659</v>
      </c>
      <c r="J32" s="86">
        <v>670023</v>
      </c>
      <c r="K32" s="86">
        <v>634068</v>
      </c>
      <c r="L32" s="86">
        <v>609792</v>
      </c>
      <c r="M32" s="86">
        <v>599936</v>
      </c>
      <c r="N32" s="86">
        <v>621773</v>
      </c>
      <c r="O32" s="86">
        <v>638189</v>
      </c>
      <c r="P32" s="86">
        <v>653352</v>
      </c>
      <c r="Q32" s="86">
        <v>663837</v>
      </c>
      <c r="R32" s="86">
        <v>662427</v>
      </c>
      <c r="S32" s="86">
        <v>669613</v>
      </c>
      <c r="T32" s="86">
        <v>669701</v>
      </c>
      <c r="U32" s="86">
        <v>685301</v>
      </c>
      <c r="V32" s="86">
        <v>681954</v>
      </c>
      <c r="W32" s="86">
        <v>696854</v>
      </c>
      <c r="X32" s="86">
        <v>719077</v>
      </c>
      <c r="Y32" s="86">
        <v>744846</v>
      </c>
      <c r="DA32" s="92" t="s">
        <v>362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Y14 B17:Y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2074.364918390283</v>
      </c>
      <c r="C3" s="65">
        <f t="shared" si="0"/>
        <v>2244.1934830557361</v>
      </c>
      <c r="D3" s="65">
        <f t="shared" si="0"/>
        <v>2248.656866057343</v>
      </c>
      <c r="E3" s="65">
        <f t="shared" si="0"/>
        <v>2460.708193251493</v>
      </c>
      <c r="F3" s="65">
        <f t="shared" si="0"/>
        <v>2445.4719305074318</v>
      </c>
      <c r="G3" s="65">
        <f t="shared" si="0"/>
        <v>2559.0545351981109</v>
      </c>
      <c r="H3" s="65">
        <f t="shared" si="0"/>
        <v>2384.919632017949</v>
      </c>
      <c r="I3" s="65">
        <f t="shared" si="0"/>
        <v>2246.9007954402696</v>
      </c>
      <c r="J3" s="65">
        <f t="shared" si="0"/>
        <v>2297.73988727191</v>
      </c>
      <c r="K3" s="65">
        <f t="shared" si="0"/>
        <v>2346.9136475826908</v>
      </c>
      <c r="L3" s="65">
        <f t="shared" si="0"/>
        <v>2467.3529681341533</v>
      </c>
      <c r="M3" s="65">
        <f t="shared" si="0"/>
        <v>2340.6167092695268</v>
      </c>
      <c r="N3" s="65">
        <f t="shared" si="0"/>
        <v>2257.2673471884086</v>
      </c>
      <c r="O3" s="65">
        <f t="shared" si="0"/>
        <v>2188.5654213922967</v>
      </c>
      <c r="P3" s="65">
        <f t="shared" si="0"/>
        <v>1926.6061418364354</v>
      </c>
      <c r="Q3" s="65">
        <f t="shared" si="0"/>
        <v>2123.9359646273742</v>
      </c>
      <c r="R3" s="65">
        <f t="shared" ref="R3:V3" si="1">SUM(R4,R15,R17,R27)</f>
        <v>2100.802631259678</v>
      </c>
      <c r="S3" s="65">
        <f t="shared" si="1"/>
        <v>2080.9143901205007</v>
      </c>
      <c r="T3" s="65">
        <f t="shared" si="1"/>
        <v>1992.3658902260504</v>
      </c>
      <c r="U3" s="65">
        <f t="shared" si="1"/>
        <v>1931.6460490194931</v>
      </c>
      <c r="V3" s="65">
        <f t="shared" si="1"/>
        <v>1970.3234360610809</v>
      </c>
      <c r="W3" s="65">
        <f t="shared" ref="W3:Y3" si="2">SUM(W4,W15,W17,W27)</f>
        <v>2123.3862963003025</v>
      </c>
      <c r="X3" s="65">
        <f t="shared" si="2"/>
        <v>1980.3445711203003</v>
      </c>
      <c r="Y3" s="65">
        <f t="shared" si="2"/>
        <v>1924.0791688328002</v>
      </c>
      <c r="DA3" s="87" t="s">
        <v>245</v>
      </c>
    </row>
    <row r="4" spans="1:105" ht="12.95" customHeight="1" x14ac:dyDescent="0.25">
      <c r="A4" s="68" t="s">
        <v>57</v>
      </c>
      <c r="B4" s="69">
        <f t="shared" ref="B4:Q4" si="3">SUM(B5:B14)</f>
        <v>1659.8945302536431</v>
      </c>
      <c r="C4" s="69">
        <f t="shared" si="3"/>
        <v>1836.198166169803</v>
      </c>
      <c r="D4" s="69">
        <f t="shared" si="3"/>
        <v>1823.7142347382994</v>
      </c>
      <c r="E4" s="69">
        <f t="shared" si="3"/>
        <v>2046.3862689724103</v>
      </c>
      <c r="F4" s="69">
        <f t="shared" si="3"/>
        <v>2016.099692569215</v>
      </c>
      <c r="G4" s="69">
        <f t="shared" si="3"/>
        <v>2114.1119206586632</v>
      </c>
      <c r="H4" s="69">
        <f t="shared" si="3"/>
        <v>1922.8868908938475</v>
      </c>
      <c r="I4" s="69">
        <f t="shared" si="3"/>
        <v>1789.7529479316772</v>
      </c>
      <c r="J4" s="69">
        <f t="shared" si="3"/>
        <v>1827.4295266691995</v>
      </c>
      <c r="K4" s="69">
        <f t="shared" si="3"/>
        <v>1883.2491732317517</v>
      </c>
      <c r="L4" s="69">
        <f t="shared" si="3"/>
        <v>2004.6583459486073</v>
      </c>
      <c r="M4" s="69">
        <f t="shared" si="3"/>
        <v>1897.8856423628195</v>
      </c>
      <c r="N4" s="69">
        <f t="shared" si="3"/>
        <v>1822.7975128354137</v>
      </c>
      <c r="O4" s="69">
        <f t="shared" si="3"/>
        <v>1781.1463595452219</v>
      </c>
      <c r="P4" s="69">
        <f t="shared" si="3"/>
        <v>1538.6783024971903</v>
      </c>
      <c r="Q4" s="69">
        <f t="shared" si="3"/>
        <v>1726.7136893282536</v>
      </c>
      <c r="R4" s="69">
        <f t="shared" ref="R4:V4" si="4">SUM(R5:R14)</f>
        <v>1706.3875730676268</v>
      </c>
      <c r="S4" s="69">
        <f t="shared" si="4"/>
        <v>1678.3088037014413</v>
      </c>
      <c r="T4" s="69">
        <f t="shared" si="4"/>
        <v>1599.4833787843856</v>
      </c>
      <c r="U4" s="69">
        <f t="shared" si="4"/>
        <v>1545.0446975301138</v>
      </c>
      <c r="V4" s="69">
        <f t="shared" si="4"/>
        <v>1585.2991480540293</v>
      </c>
      <c r="W4" s="69">
        <f t="shared" ref="W4:Y4" si="5">SUM(W5:W14)</f>
        <v>1715.3664406555142</v>
      </c>
      <c r="X4" s="69">
        <f t="shared" si="5"/>
        <v>1585.004806873101</v>
      </c>
      <c r="Y4" s="69">
        <f t="shared" si="5"/>
        <v>1531.6259567140487</v>
      </c>
      <c r="DA4" s="88" t="s">
        <v>246</v>
      </c>
    </row>
    <row r="5" spans="1:105" ht="12" customHeight="1" x14ac:dyDescent="0.25">
      <c r="A5" s="28" t="s">
        <v>51</v>
      </c>
      <c r="B5" s="72">
        <v>9.6975129335229671</v>
      </c>
      <c r="C5" s="72">
        <v>5.1160868560270227</v>
      </c>
      <c r="D5" s="72">
        <v>7.260462554616482</v>
      </c>
      <c r="E5" s="72">
        <v>9.7138406324887381</v>
      </c>
      <c r="F5" s="72">
        <v>6.8169016160206537</v>
      </c>
      <c r="G5" s="72">
        <v>9.7749237650748029</v>
      </c>
      <c r="H5" s="72">
        <v>7.108655505107631</v>
      </c>
      <c r="I5" s="72">
        <v>3.5388856580026631</v>
      </c>
      <c r="J5" s="72">
        <v>3.7392657605092485</v>
      </c>
      <c r="K5" s="72">
        <v>2.9592581227018595</v>
      </c>
      <c r="L5" s="72">
        <v>5.9334575331995811</v>
      </c>
      <c r="M5" s="72">
        <v>4.2368061526702965</v>
      </c>
      <c r="N5" s="72">
        <v>3.5432167765357785</v>
      </c>
      <c r="O5" s="72">
        <v>4.9538119805101761</v>
      </c>
      <c r="P5" s="72">
        <v>3.3592863284608785</v>
      </c>
      <c r="Q5" s="72">
        <v>2.9842361708225855</v>
      </c>
      <c r="R5" s="72">
        <v>2.8460112735263197</v>
      </c>
      <c r="S5" s="72">
        <v>3.4950081207604855</v>
      </c>
      <c r="T5" s="72">
        <v>2.4399780261775095</v>
      </c>
      <c r="U5" s="72">
        <v>2.6872790675456182</v>
      </c>
      <c r="V5" s="72">
        <v>2.3045094105283277</v>
      </c>
      <c r="W5" s="72">
        <v>1.6834002101843899</v>
      </c>
      <c r="X5" s="72">
        <v>1.4568596541511405</v>
      </c>
      <c r="Y5" s="72">
        <v>1.0383682048342409</v>
      </c>
      <c r="DA5" s="89" t="s">
        <v>364</v>
      </c>
    </row>
    <row r="6" spans="1:105" ht="12" customHeight="1" x14ac:dyDescent="0.25">
      <c r="A6" s="28" t="s">
        <v>74</v>
      </c>
      <c r="B6" s="72">
        <v>15.02878967132785</v>
      </c>
      <c r="C6" s="72">
        <v>5.8133337449212164</v>
      </c>
      <c r="D6" s="72">
        <v>11.105610217230378</v>
      </c>
      <c r="E6" s="72">
        <v>1.6553503846717277</v>
      </c>
      <c r="F6" s="72">
        <v>6.991089981379524</v>
      </c>
      <c r="G6" s="72">
        <v>7.326116417298179</v>
      </c>
      <c r="H6" s="72">
        <v>9.9085790641041473</v>
      </c>
      <c r="I6" s="72">
        <v>3.3578970288307204</v>
      </c>
      <c r="J6" s="72">
        <v>14.381682660688993</v>
      </c>
      <c r="K6" s="72">
        <v>7.6344964945524341</v>
      </c>
      <c r="L6" s="72">
        <v>7.6212489251934539</v>
      </c>
      <c r="M6" s="72">
        <v>6.2213134135855359</v>
      </c>
      <c r="N6" s="72">
        <v>5.9110877042132381</v>
      </c>
      <c r="O6" s="72">
        <v>5.2570378331900285</v>
      </c>
      <c r="P6" s="72">
        <v>3.9623774720550258</v>
      </c>
      <c r="Q6" s="72">
        <v>5.6467798796216684</v>
      </c>
      <c r="R6" s="72">
        <v>5.3040756663800508</v>
      </c>
      <c r="S6" s="72">
        <v>4.7183856405846925</v>
      </c>
      <c r="T6" s="72">
        <v>4.0463736027514878</v>
      </c>
      <c r="U6" s="72">
        <v>4.2468873602751378</v>
      </c>
      <c r="V6" s="72">
        <v>4.1841702493551125</v>
      </c>
      <c r="W6" s="72">
        <v>4.4786736887360217</v>
      </c>
      <c r="X6" s="72">
        <v>4.1572914875322402</v>
      </c>
      <c r="Y6" s="72">
        <v>3.4718400687876003</v>
      </c>
      <c r="DA6" s="89" t="s">
        <v>365</v>
      </c>
    </row>
    <row r="7" spans="1:105" ht="12" customHeight="1" x14ac:dyDescent="0.25">
      <c r="A7" s="28" t="s">
        <v>200</v>
      </c>
      <c r="B7" s="72">
        <v>231.00436987630437</v>
      </c>
      <c r="C7" s="72">
        <v>251.21081348507244</v>
      </c>
      <c r="D7" s="72">
        <v>284.0782938385172</v>
      </c>
      <c r="E7" s="72">
        <v>288.9018974787204</v>
      </c>
      <c r="F7" s="72">
        <v>284.36978054300704</v>
      </c>
      <c r="G7" s="72">
        <v>259.80055174099994</v>
      </c>
      <c r="H7" s="72">
        <v>220.32558260705528</v>
      </c>
      <c r="I7" s="72">
        <v>178.55782997935279</v>
      </c>
      <c r="J7" s="72">
        <v>150.26749947766038</v>
      </c>
      <c r="K7" s="72">
        <v>151.49166703530608</v>
      </c>
      <c r="L7" s="72">
        <v>144.49965606190892</v>
      </c>
      <c r="M7" s="72">
        <v>130.41601700582788</v>
      </c>
      <c r="N7" s="72">
        <v>102.80332473488113</v>
      </c>
      <c r="O7" s="72">
        <v>87.614440622910053</v>
      </c>
      <c r="P7" s="72">
        <v>68.991688162797331</v>
      </c>
      <c r="Q7" s="72">
        <v>86.042920607623984</v>
      </c>
      <c r="R7" s="72">
        <v>83.952292920607675</v>
      </c>
      <c r="S7" s="72">
        <v>81.818744625967412</v>
      </c>
      <c r="T7" s="72">
        <v>67.798571701538094</v>
      </c>
      <c r="U7" s="72">
        <v>49.179769752555664</v>
      </c>
      <c r="V7" s="72">
        <v>56.998371070984987</v>
      </c>
      <c r="W7" s="72">
        <v>40.963666762205023</v>
      </c>
      <c r="X7" s="72">
        <v>55.086997229387592</v>
      </c>
      <c r="Y7" s="72">
        <v>51.495170535970189</v>
      </c>
      <c r="DA7" s="89" t="s">
        <v>366</v>
      </c>
    </row>
    <row r="8" spans="1:105" ht="12" customHeight="1" x14ac:dyDescent="0.25">
      <c r="A8" s="28" t="s">
        <v>189</v>
      </c>
      <c r="B8" s="72">
        <v>332.14166897125176</v>
      </c>
      <c r="C8" s="72">
        <v>378.03438289105361</v>
      </c>
      <c r="D8" s="72">
        <v>370.56332761956821</v>
      </c>
      <c r="E8" s="72">
        <v>433.86994549650927</v>
      </c>
      <c r="F8" s="72">
        <v>428.3379126698398</v>
      </c>
      <c r="G8" s="72">
        <v>470.81648147385255</v>
      </c>
      <c r="H8" s="72">
        <v>439.44943614643427</v>
      </c>
      <c r="I8" s="72">
        <v>412.76187301595911</v>
      </c>
      <c r="J8" s="72">
        <v>448.53969402948456</v>
      </c>
      <c r="K8" s="72">
        <v>464.27006369210295</v>
      </c>
      <c r="L8" s="72">
        <v>493.15063038502626</v>
      </c>
      <c r="M8" s="72">
        <v>452.28520812671621</v>
      </c>
      <c r="N8" s="72">
        <v>424.565982902337</v>
      </c>
      <c r="O8" s="72">
        <v>406.78623035190151</v>
      </c>
      <c r="P8" s="72">
        <v>352.93580832793856</v>
      </c>
      <c r="Q8" s="72">
        <v>371.31226963612613</v>
      </c>
      <c r="R8" s="72">
        <v>386.88591575561378</v>
      </c>
      <c r="S8" s="72">
        <v>394.34477320291876</v>
      </c>
      <c r="T8" s="72">
        <v>382.45287339300381</v>
      </c>
      <c r="U8" s="72">
        <v>376.62114418180187</v>
      </c>
      <c r="V8" s="72">
        <v>400.26719463465281</v>
      </c>
      <c r="W8" s="72">
        <v>433.04686174532418</v>
      </c>
      <c r="X8" s="72">
        <v>399.37254749928564</v>
      </c>
      <c r="Y8" s="72">
        <v>391.59741127897422</v>
      </c>
      <c r="DA8" s="89" t="s">
        <v>367</v>
      </c>
    </row>
    <row r="9" spans="1:105" ht="12" customHeight="1" x14ac:dyDescent="0.25">
      <c r="A9" s="28" t="s">
        <v>202</v>
      </c>
      <c r="B9" s="72">
        <v>913.32469481020814</v>
      </c>
      <c r="C9" s="72">
        <v>1008.1013876893277</v>
      </c>
      <c r="D9" s="72">
        <v>964.01899305689369</v>
      </c>
      <c r="E9" s="72">
        <v>1110.4849365789519</v>
      </c>
      <c r="F9" s="72">
        <v>1084.6780261163499</v>
      </c>
      <c r="G9" s="72">
        <v>1149.5337494757937</v>
      </c>
      <c r="H9" s="72">
        <v>1052.9388112603447</v>
      </c>
      <c r="I9" s="72">
        <v>1010.8389536825659</v>
      </c>
      <c r="J9" s="72">
        <v>1016.6325049728372</v>
      </c>
      <c r="K9" s="72">
        <v>1058.3846359258823</v>
      </c>
      <c r="L9" s="72">
        <v>1140.9798079678997</v>
      </c>
      <c r="M9" s="72">
        <v>1111.4727142447698</v>
      </c>
      <c r="N9" s="72">
        <v>1109.7103085888978</v>
      </c>
      <c r="O9" s="72">
        <v>1107.3953090665891</v>
      </c>
      <c r="P9" s="72">
        <v>970.74321677653541</v>
      </c>
      <c r="Q9" s="72">
        <v>1120.9718735072142</v>
      </c>
      <c r="R9" s="72">
        <v>1087.8828030954428</v>
      </c>
      <c r="S9" s="72">
        <v>1055.5510556988618</v>
      </c>
      <c r="T9" s="72">
        <v>1008.1564249546205</v>
      </c>
      <c r="U9" s="72">
        <v>978.94227094678536</v>
      </c>
      <c r="V9" s="72">
        <v>990.56702493551313</v>
      </c>
      <c r="W9" s="72">
        <v>1078.1676937040224</v>
      </c>
      <c r="X9" s="72">
        <v>975.38107385115268</v>
      </c>
      <c r="Y9" s="72">
        <v>936.77020158593768</v>
      </c>
      <c r="DA9" s="89" t="s">
        <v>368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369</v>
      </c>
    </row>
    <row r="11" spans="1:105" ht="12" customHeight="1" x14ac:dyDescent="0.25">
      <c r="A11" s="28" t="s">
        <v>198</v>
      </c>
      <c r="B11" s="72">
        <v>118.21527326325673</v>
      </c>
      <c r="C11" s="72">
        <v>138.63653577025826</v>
      </c>
      <c r="D11" s="72">
        <v>135.03095906389845</v>
      </c>
      <c r="E11" s="72">
        <v>148.79907380552723</v>
      </c>
      <c r="F11" s="72">
        <v>145.13594252657887</v>
      </c>
      <c r="G11" s="72">
        <v>151.88089535970499</v>
      </c>
      <c r="H11" s="72">
        <v>134.07407879170674</v>
      </c>
      <c r="I11" s="72">
        <v>125.80348077772207</v>
      </c>
      <c r="J11" s="72">
        <v>130.77947730942077</v>
      </c>
      <c r="K11" s="72">
        <v>133.64845478343415</v>
      </c>
      <c r="L11" s="72">
        <v>140.91162701824788</v>
      </c>
      <c r="M11" s="72">
        <v>135.2388984427248</v>
      </c>
      <c r="N11" s="72">
        <v>125.77988439858601</v>
      </c>
      <c r="O11" s="72">
        <v>125.8893713576</v>
      </c>
      <c r="P11" s="72">
        <v>103.2018534441579</v>
      </c>
      <c r="Q11" s="72">
        <v>109.9290102226043</v>
      </c>
      <c r="R11" s="72">
        <v>110.44354638387307</v>
      </c>
      <c r="S11" s="72">
        <v>108.44534250501574</v>
      </c>
      <c r="T11" s="72">
        <v>103.19304003057231</v>
      </c>
      <c r="U11" s="72">
        <v>102.10216394382341</v>
      </c>
      <c r="V11" s="72">
        <v>106.42970287570466</v>
      </c>
      <c r="W11" s="72">
        <v>114.88820578962468</v>
      </c>
      <c r="X11" s="72">
        <v>102.51836247253281</v>
      </c>
      <c r="Y11" s="72">
        <v>96.104413872169815</v>
      </c>
      <c r="DA11" s="89" t="s">
        <v>370</v>
      </c>
    </row>
    <row r="12" spans="1:105" ht="12" customHeight="1" x14ac:dyDescent="0.25">
      <c r="A12" s="28" t="s">
        <v>95</v>
      </c>
      <c r="B12" s="72">
        <v>0.85909324341730853</v>
      </c>
      <c r="C12" s="72">
        <v>1.7272750065630185</v>
      </c>
      <c r="D12" s="72">
        <v>2.1024421950551151</v>
      </c>
      <c r="E12" s="72">
        <v>2.9898127089252178</v>
      </c>
      <c r="F12" s="72">
        <v>5.1722413793978941</v>
      </c>
      <c r="G12" s="72">
        <v>6.917356408798665</v>
      </c>
      <c r="H12" s="72">
        <v>6.6657105313246552</v>
      </c>
      <c r="I12" s="72">
        <v>9.3707632556284963</v>
      </c>
      <c r="J12" s="72">
        <v>10.981044800618307</v>
      </c>
      <c r="K12" s="72">
        <v>12.444918703172023</v>
      </c>
      <c r="L12" s="72">
        <v>14.297879524024106</v>
      </c>
      <c r="M12" s="72">
        <v>13.1800157245801</v>
      </c>
      <c r="N12" s="72">
        <v>13.187885813044092</v>
      </c>
      <c r="O12" s="72">
        <v>13.14411400151547</v>
      </c>
      <c r="P12" s="72">
        <v>10.50099066893911</v>
      </c>
      <c r="Q12" s="72">
        <v>12.048663467008808</v>
      </c>
      <c r="R12" s="72">
        <v>12.001508195637077</v>
      </c>
      <c r="S12" s="72">
        <v>11.315822268808798</v>
      </c>
      <c r="T12" s="72">
        <v>10.033005672589375</v>
      </c>
      <c r="U12" s="72">
        <v>8.9579022666911801</v>
      </c>
      <c r="V12" s="72">
        <v>8.4237777351092831</v>
      </c>
      <c r="W12" s="72">
        <v>8.4807163422803296</v>
      </c>
      <c r="X12" s="72">
        <v>6.9412087620914624</v>
      </c>
      <c r="Y12" s="72">
        <v>6.6005464260921558</v>
      </c>
      <c r="DA12" s="89" t="s">
        <v>371</v>
      </c>
    </row>
    <row r="13" spans="1:105" ht="12" customHeight="1" x14ac:dyDescent="0.25">
      <c r="A13" s="73" t="s">
        <v>94</v>
      </c>
      <c r="B13" s="74">
        <v>29.185357722205453</v>
      </c>
      <c r="C13" s="74">
        <v>36.048153268487702</v>
      </c>
      <c r="D13" s="74">
        <v>37.766065756595438</v>
      </c>
      <c r="E13" s="74">
        <v>37.47017110065849</v>
      </c>
      <c r="F13" s="74">
        <v>41.557046047391005</v>
      </c>
      <c r="G13" s="74">
        <v>44.580127922348758</v>
      </c>
      <c r="H13" s="74">
        <v>40.432518783511334</v>
      </c>
      <c r="I13" s="74">
        <v>34.737378130587395</v>
      </c>
      <c r="J13" s="74">
        <v>40.988614512753784</v>
      </c>
      <c r="K13" s="74">
        <v>40.887280498983259</v>
      </c>
      <c r="L13" s="74">
        <v>45.289033110110346</v>
      </c>
      <c r="M13" s="74">
        <v>33.413007863046261</v>
      </c>
      <c r="N13" s="74">
        <v>26.285815833434928</v>
      </c>
      <c r="O13" s="74">
        <v>19.25261076375773</v>
      </c>
      <c r="P13" s="74">
        <v>15.621440479098396</v>
      </c>
      <c r="Q13" s="74">
        <v>7.2110497888427894</v>
      </c>
      <c r="R13" s="74">
        <v>6.2864665082518902</v>
      </c>
      <c r="S13" s="74">
        <v>7.8461646237408305</v>
      </c>
      <c r="T13" s="74">
        <v>10.940817727356036</v>
      </c>
      <c r="U13" s="74">
        <v>12.019990532300534</v>
      </c>
      <c r="V13" s="74">
        <v>5.1784364353787851</v>
      </c>
      <c r="W13" s="74">
        <v>21.785970298551245</v>
      </c>
      <c r="X13" s="74">
        <v>28.895660918514757</v>
      </c>
      <c r="Y13" s="74">
        <v>33.465100810199189</v>
      </c>
      <c r="DA13" s="90" t="s">
        <v>372</v>
      </c>
    </row>
    <row r="14" spans="1:105" ht="12" customHeight="1" x14ac:dyDescent="0.25">
      <c r="A14" s="75" t="s">
        <v>97</v>
      </c>
      <c r="B14" s="76">
        <v>10.437769762148365</v>
      </c>
      <c r="C14" s="76">
        <v>11.510197458091854</v>
      </c>
      <c r="D14" s="76">
        <v>11.788080435924202</v>
      </c>
      <c r="E14" s="76">
        <v>12.501240785957362</v>
      </c>
      <c r="F14" s="76">
        <v>13.040751689250248</v>
      </c>
      <c r="G14" s="76">
        <v>13.481718094791653</v>
      </c>
      <c r="H14" s="76">
        <v>11.983518204258594</v>
      </c>
      <c r="I14" s="76">
        <v>10.785886403028149</v>
      </c>
      <c r="J14" s="76">
        <v>11.119743145225994</v>
      </c>
      <c r="K14" s="76">
        <v>11.528397975616667</v>
      </c>
      <c r="L14" s="76">
        <v>11.975005422997123</v>
      </c>
      <c r="M14" s="76">
        <v>11.421661388898615</v>
      </c>
      <c r="N14" s="76">
        <v>11.010006083483514</v>
      </c>
      <c r="O14" s="76">
        <v>10.853433567247921</v>
      </c>
      <c r="P14" s="76">
        <v>9.3616408372080038</v>
      </c>
      <c r="Q14" s="76">
        <v>10.566886048389289</v>
      </c>
      <c r="R14" s="76">
        <v>10.784953268294164</v>
      </c>
      <c r="S14" s="76">
        <v>10.773507014782936</v>
      </c>
      <c r="T14" s="76">
        <v>10.422293675776501</v>
      </c>
      <c r="U14" s="76">
        <v>10.287289478335277</v>
      </c>
      <c r="V14" s="76">
        <v>10.945960706802246</v>
      </c>
      <c r="W14" s="76">
        <v>11.87125211458577</v>
      </c>
      <c r="X14" s="76">
        <v>11.194804998452518</v>
      </c>
      <c r="Y14" s="76">
        <v>11.082903931083543</v>
      </c>
      <c r="DA14" s="91" t="s">
        <v>373</v>
      </c>
    </row>
    <row r="15" spans="1:105" ht="12.95" customHeight="1" x14ac:dyDescent="0.25">
      <c r="A15" s="68" t="s">
        <v>92</v>
      </c>
      <c r="B15" s="69">
        <f t="shared" ref="B15:Y15" si="6">B16</f>
        <v>10.121489392989176</v>
      </c>
      <c r="C15" s="69">
        <f t="shared" si="6"/>
        <v>9.4811069961329117</v>
      </c>
      <c r="D15" s="69">
        <f t="shared" si="6"/>
        <v>9.1073707135779731</v>
      </c>
      <c r="E15" s="69">
        <f t="shared" si="6"/>
        <v>21.706775855302507</v>
      </c>
      <c r="F15" s="69">
        <f t="shared" si="6"/>
        <v>9.8332416002831184</v>
      </c>
      <c r="G15" s="69">
        <f t="shared" si="6"/>
        <v>12.967378871854304</v>
      </c>
      <c r="H15" s="69">
        <f t="shared" si="6"/>
        <v>20.469543043857993</v>
      </c>
      <c r="I15" s="69">
        <f t="shared" si="6"/>
        <v>26.666731712065406</v>
      </c>
      <c r="J15" s="69">
        <f t="shared" si="6"/>
        <v>28.262617940545301</v>
      </c>
      <c r="K15" s="69">
        <f t="shared" si="6"/>
        <v>27.801681819997953</v>
      </c>
      <c r="L15" s="69">
        <f t="shared" si="6"/>
        <v>35.287713767077449</v>
      </c>
      <c r="M15" s="69">
        <f t="shared" si="6"/>
        <v>45.225398872647339</v>
      </c>
      <c r="N15" s="69">
        <f t="shared" si="6"/>
        <v>46.554910671634623</v>
      </c>
      <c r="O15" s="69">
        <f t="shared" si="6"/>
        <v>37.319026464125351</v>
      </c>
      <c r="P15" s="69">
        <f t="shared" si="6"/>
        <v>28.955025317665001</v>
      </c>
      <c r="Q15" s="69">
        <f t="shared" si="6"/>
        <v>44.416714435846011</v>
      </c>
      <c r="R15" s="69">
        <f t="shared" si="6"/>
        <v>36.675169580586633</v>
      </c>
      <c r="S15" s="69">
        <f t="shared" si="6"/>
        <v>43.594821820961123</v>
      </c>
      <c r="T15" s="69">
        <f t="shared" si="6"/>
        <v>44.410982134327</v>
      </c>
      <c r="U15" s="69">
        <f t="shared" si="6"/>
        <v>44.44105283271238</v>
      </c>
      <c r="V15" s="69">
        <f t="shared" si="6"/>
        <v>43.517268558326165</v>
      </c>
      <c r="W15" s="69">
        <f t="shared" si="6"/>
        <v>47.223153721219077</v>
      </c>
      <c r="X15" s="69">
        <f t="shared" si="6"/>
        <v>46.289767841788432</v>
      </c>
      <c r="Y15" s="69">
        <f t="shared" si="6"/>
        <v>45.980223559759096</v>
      </c>
      <c r="DA15" s="88" t="s">
        <v>247</v>
      </c>
    </row>
    <row r="16" spans="1:105" ht="12" customHeight="1" x14ac:dyDescent="0.25">
      <c r="A16" s="28" t="s">
        <v>91</v>
      </c>
      <c r="B16" s="72">
        <v>10.121489392989176</v>
      </c>
      <c r="C16" s="72">
        <v>9.4811069961329117</v>
      </c>
      <c r="D16" s="72">
        <v>9.1073707135779731</v>
      </c>
      <c r="E16" s="72">
        <v>21.706775855302507</v>
      </c>
      <c r="F16" s="72">
        <v>9.8332416002831184</v>
      </c>
      <c r="G16" s="72">
        <v>12.967378871854304</v>
      </c>
      <c r="H16" s="72">
        <v>20.469543043857993</v>
      </c>
      <c r="I16" s="72">
        <v>26.666731712065406</v>
      </c>
      <c r="J16" s="72">
        <v>28.262617940545301</v>
      </c>
      <c r="K16" s="72">
        <v>27.801681819997953</v>
      </c>
      <c r="L16" s="72">
        <v>35.287713767077449</v>
      </c>
      <c r="M16" s="72">
        <v>45.225398872647339</v>
      </c>
      <c r="N16" s="72">
        <v>46.554910671634623</v>
      </c>
      <c r="O16" s="72">
        <v>37.319026464125351</v>
      </c>
      <c r="P16" s="72">
        <v>28.955025317665001</v>
      </c>
      <c r="Q16" s="72">
        <v>44.416714435846011</v>
      </c>
      <c r="R16" s="72">
        <v>36.675169580586633</v>
      </c>
      <c r="S16" s="72">
        <v>43.594821820961123</v>
      </c>
      <c r="T16" s="72">
        <v>44.410982134327</v>
      </c>
      <c r="U16" s="72">
        <v>44.44105283271238</v>
      </c>
      <c r="V16" s="72">
        <v>43.517268558326165</v>
      </c>
      <c r="W16" s="72">
        <v>47.223153721219077</v>
      </c>
      <c r="X16" s="72">
        <v>46.289767841788432</v>
      </c>
      <c r="Y16" s="72">
        <v>45.980223559759096</v>
      </c>
      <c r="DA16" s="89" t="s">
        <v>374</v>
      </c>
    </row>
    <row r="17" spans="1:105" ht="12.95" customHeight="1" x14ac:dyDescent="0.25">
      <c r="A17" s="68" t="s">
        <v>55</v>
      </c>
      <c r="B17" s="69">
        <f t="shared" ref="B17:Q17" si="7">SUM(B18:B26)</f>
        <v>221.00653446141047</v>
      </c>
      <c r="C17" s="69">
        <f t="shared" si="7"/>
        <v>214.86005584801956</v>
      </c>
      <c r="D17" s="69">
        <f t="shared" si="7"/>
        <v>227.08681294276892</v>
      </c>
      <c r="E17" s="69">
        <f t="shared" si="7"/>
        <v>208.56462922588852</v>
      </c>
      <c r="F17" s="69">
        <f t="shared" si="7"/>
        <v>228.49067415288022</v>
      </c>
      <c r="G17" s="69">
        <f t="shared" si="7"/>
        <v>234.64511251462659</v>
      </c>
      <c r="H17" s="69">
        <f t="shared" si="7"/>
        <v>241.62997482859708</v>
      </c>
      <c r="I17" s="69">
        <f t="shared" si="7"/>
        <v>232.68497085608416</v>
      </c>
      <c r="J17" s="69">
        <f t="shared" si="7"/>
        <v>239.59784740027453</v>
      </c>
      <c r="K17" s="69">
        <f t="shared" si="7"/>
        <v>231.52420470578403</v>
      </c>
      <c r="L17" s="69">
        <f t="shared" si="7"/>
        <v>230.69881523799376</v>
      </c>
      <c r="M17" s="69">
        <f t="shared" si="7"/>
        <v>215.38579690246698</v>
      </c>
      <c r="N17" s="69">
        <f t="shared" si="7"/>
        <v>213.05693265661751</v>
      </c>
      <c r="O17" s="69">
        <f t="shared" si="7"/>
        <v>204.99156716881544</v>
      </c>
      <c r="P17" s="69">
        <f t="shared" si="7"/>
        <v>201.68449783456856</v>
      </c>
      <c r="Q17" s="69">
        <f t="shared" si="7"/>
        <v>197.6282999371459</v>
      </c>
      <c r="R17" s="69">
        <f t="shared" ref="R17:V17" si="8">SUM(R18:R26)</f>
        <v>200.02562003315347</v>
      </c>
      <c r="S17" s="69">
        <f t="shared" si="8"/>
        <v>202.76870382165433</v>
      </c>
      <c r="T17" s="69">
        <f t="shared" si="8"/>
        <v>199.33632931583759</v>
      </c>
      <c r="U17" s="69">
        <f t="shared" si="8"/>
        <v>196.87438499624838</v>
      </c>
      <c r="V17" s="69">
        <f t="shared" si="8"/>
        <v>197.19555014703587</v>
      </c>
      <c r="W17" s="69">
        <f t="shared" ref="W17:Y17" si="9">SUM(W18:W26)</f>
        <v>209.72951135360753</v>
      </c>
      <c r="X17" s="69">
        <f t="shared" si="9"/>
        <v>203.65747908435284</v>
      </c>
      <c r="Y17" s="69">
        <f t="shared" si="9"/>
        <v>212.05164333385159</v>
      </c>
      <c r="DA17" s="88" t="s">
        <v>248</v>
      </c>
    </row>
    <row r="18" spans="1:105" ht="12" customHeight="1" x14ac:dyDescent="0.25">
      <c r="A18" s="28" t="s">
        <v>51</v>
      </c>
      <c r="B18" s="72">
        <v>0.35622739321822239</v>
      </c>
      <c r="C18" s="72">
        <v>0.17256318696523731</v>
      </c>
      <c r="D18" s="72">
        <v>0.24865180479882137</v>
      </c>
      <c r="E18" s="72">
        <v>0.31419032193946034</v>
      </c>
      <c r="F18" s="72">
        <v>0.22566072275836591</v>
      </c>
      <c r="G18" s="72">
        <v>0.31321037078074765</v>
      </c>
      <c r="H18" s="72">
        <v>0.25230752154757097</v>
      </c>
      <c r="I18" s="72">
        <v>0.13695269109449926</v>
      </c>
      <c r="J18" s="72">
        <v>0.1407858302044222</v>
      </c>
      <c r="K18" s="72">
        <v>0.11374273714336705</v>
      </c>
      <c r="L18" s="72">
        <v>0.21572561383395433</v>
      </c>
      <c r="M18" s="72">
        <v>0.20051113021878283</v>
      </c>
      <c r="N18" s="72">
        <v>0.2150807299130601</v>
      </c>
      <c r="O18" s="72">
        <v>0.2277873316136429</v>
      </c>
      <c r="P18" s="72">
        <v>0.19926913155631984</v>
      </c>
      <c r="Q18" s="72">
        <v>0.14431069074233305</v>
      </c>
      <c r="R18" s="72">
        <v>9.7496895003343839E-2</v>
      </c>
      <c r="S18" s="72">
        <v>0.13998758001337536</v>
      </c>
      <c r="T18" s="72">
        <v>0.13310881819050349</v>
      </c>
      <c r="U18" s="72">
        <v>9.0021018438903214E-2</v>
      </c>
      <c r="V18" s="72">
        <v>8.7751982420941996E-2</v>
      </c>
      <c r="W18" s="72">
        <v>7.8078723607528419E-2</v>
      </c>
      <c r="X18" s="72">
        <v>7.0053501480844549E-2</v>
      </c>
      <c r="Y18" s="72">
        <v>4.8820101270660166E-2</v>
      </c>
      <c r="DA18" s="89" t="s">
        <v>375</v>
      </c>
    </row>
    <row r="19" spans="1:105" s="2" customFormat="1" ht="12" customHeight="1" x14ac:dyDescent="0.25">
      <c r="A19" s="28" t="s">
        <v>74</v>
      </c>
      <c r="B19" s="72">
        <v>4.1099345337181132</v>
      </c>
      <c r="C19" s="72">
        <v>4.3632414927743763</v>
      </c>
      <c r="D19" s="72">
        <v>4.4179730129646728</v>
      </c>
      <c r="E19" s="72">
        <v>4.9330295781541773</v>
      </c>
      <c r="F19" s="72">
        <v>5.0445479706195107</v>
      </c>
      <c r="G19" s="72">
        <v>5.1168771003230642</v>
      </c>
      <c r="H19" s="72">
        <v>5.369386641232313</v>
      </c>
      <c r="I19" s="72">
        <v>5.3562737601579844</v>
      </c>
      <c r="J19" s="72">
        <v>6.0089883130251724</v>
      </c>
      <c r="K19" s="72">
        <v>6.4981651620393555</v>
      </c>
      <c r="L19" s="72">
        <v>6.0398817712811708</v>
      </c>
      <c r="M19" s="72">
        <v>5.3219948409286362</v>
      </c>
      <c r="N19" s="72">
        <v>4.7922592433361988</v>
      </c>
      <c r="O19" s="72">
        <v>4.5682695614789344</v>
      </c>
      <c r="P19" s="72">
        <v>4.0262145313843494</v>
      </c>
      <c r="Q19" s="72">
        <v>3.980296646603612</v>
      </c>
      <c r="R19" s="72">
        <v>4.1012510748065347</v>
      </c>
      <c r="S19" s="72">
        <v>3.9175795356835774</v>
      </c>
      <c r="T19" s="72">
        <v>3.5939144453998306</v>
      </c>
      <c r="U19" s="72">
        <v>3.6790305245055905</v>
      </c>
      <c r="V19" s="72">
        <v>3.4427214101461714</v>
      </c>
      <c r="W19" s="72">
        <v>3.4281620808254516</v>
      </c>
      <c r="X19" s="72">
        <v>3.1336156491831479</v>
      </c>
      <c r="Y19" s="72">
        <v>2.6654772141014629</v>
      </c>
      <c r="DA19" s="89" t="s">
        <v>376</v>
      </c>
    </row>
    <row r="20" spans="1:105" ht="12" customHeight="1" x14ac:dyDescent="0.25">
      <c r="A20" s="28" t="s">
        <v>200</v>
      </c>
      <c r="B20" s="72">
        <v>14.460634422921787</v>
      </c>
      <c r="C20" s="72">
        <v>14.46098359145383</v>
      </c>
      <c r="D20" s="72">
        <v>16.580175636977284</v>
      </c>
      <c r="E20" s="72">
        <v>15.947371652835889</v>
      </c>
      <c r="F20" s="72">
        <v>16.054639061464155</v>
      </c>
      <c r="G20" s="72">
        <v>14.197470614975858</v>
      </c>
      <c r="H20" s="72">
        <v>13.336928141010066</v>
      </c>
      <c r="I20" s="72">
        <v>11.791353167680713</v>
      </c>
      <c r="J20" s="72">
        <v>9.6438504793473605</v>
      </c>
      <c r="K20" s="72">
        <v>9.935933996508032</v>
      </c>
      <c r="L20" s="72">
        <v>8.9600171969045554</v>
      </c>
      <c r="M20" s="72">
        <v>6.3606811884971819</v>
      </c>
      <c r="N20" s="72">
        <v>6.2264259100028658</v>
      </c>
      <c r="O20" s="72">
        <v>5.8794544759721026</v>
      </c>
      <c r="P20" s="72">
        <v>5.2004872456291205</v>
      </c>
      <c r="Q20" s="72">
        <v>4.5262969332186875</v>
      </c>
      <c r="R20" s="72">
        <v>3.6668816279736314</v>
      </c>
      <c r="S20" s="72">
        <v>4.5128976784178843</v>
      </c>
      <c r="T20" s="72">
        <v>4.2212907232253745</v>
      </c>
      <c r="U20" s="72">
        <v>2.6418983471863955</v>
      </c>
      <c r="V20" s="72">
        <v>2.3720502531766505</v>
      </c>
      <c r="W20" s="72">
        <v>2.1870641062386551</v>
      </c>
      <c r="X20" s="72">
        <v>2.1412056940861754</v>
      </c>
      <c r="Y20" s="72">
        <v>2.3666523359128688</v>
      </c>
      <c r="DA20" s="89" t="s">
        <v>377</v>
      </c>
    </row>
    <row r="21" spans="1:105" ht="12" customHeight="1" x14ac:dyDescent="0.25">
      <c r="A21" s="28" t="s">
        <v>189</v>
      </c>
      <c r="B21" s="72">
        <v>50.198102404622993</v>
      </c>
      <c r="C21" s="72">
        <v>49.688713538359238</v>
      </c>
      <c r="D21" s="72">
        <v>51.564064049309344</v>
      </c>
      <c r="E21" s="72">
        <v>48.881618484149818</v>
      </c>
      <c r="F21" s="72">
        <v>53.326237408847106</v>
      </c>
      <c r="G21" s="72">
        <v>56.766070538408663</v>
      </c>
      <c r="H21" s="72">
        <v>59.506454735469539</v>
      </c>
      <c r="I21" s="72">
        <v>56.890039415125067</v>
      </c>
      <c r="J21" s="72">
        <v>61.39507232347529</v>
      </c>
      <c r="K21" s="72">
        <v>58.713334618660291</v>
      </c>
      <c r="L21" s="72">
        <v>57.459382034960264</v>
      </c>
      <c r="M21" s="72">
        <v>51.333982050627036</v>
      </c>
      <c r="N21" s="72">
        <v>48.886654957701829</v>
      </c>
      <c r="O21" s="72">
        <v>45.652743792085204</v>
      </c>
      <c r="P21" s="72">
        <v>45.319639958492552</v>
      </c>
      <c r="Q21" s="72">
        <v>41.862583875547386</v>
      </c>
      <c r="R21" s="72">
        <v>44.867772025030284</v>
      </c>
      <c r="S21" s="72">
        <v>47.450484457204446</v>
      </c>
      <c r="T21" s="72">
        <v>47.893581797923616</v>
      </c>
      <c r="U21" s="72">
        <v>48.624881422477998</v>
      </c>
      <c r="V21" s="72">
        <v>50.858529068413851</v>
      </c>
      <c r="W21" s="72">
        <v>54.191573336360761</v>
      </c>
      <c r="X21" s="72">
        <v>52.729124421990065</v>
      </c>
      <c r="Y21" s="72">
        <v>52.681221567113262</v>
      </c>
      <c r="DA21" s="89" t="s">
        <v>378</v>
      </c>
    </row>
    <row r="22" spans="1:105" ht="12" customHeight="1" x14ac:dyDescent="0.25">
      <c r="A22" s="28" t="s">
        <v>202</v>
      </c>
      <c r="B22" s="72">
        <v>20.446686847308211</v>
      </c>
      <c r="C22" s="72">
        <v>20.786441545008973</v>
      </c>
      <c r="D22" s="72">
        <v>20.16335907840233</v>
      </c>
      <c r="E22" s="72">
        <v>21.991216829148989</v>
      </c>
      <c r="F22" s="72">
        <v>21.958424978069395</v>
      </c>
      <c r="G22" s="72">
        <v>22.525574506070598</v>
      </c>
      <c r="H22" s="72">
        <v>22.834776712265576</v>
      </c>
      <c r="I22" s="72">
        <v>23.938381025211214</v>
      </c>
      <c r="J22" s="72">
        <v>23.369761654337903</v>
      </c>
      <c r="K22" s="72">
        <v>24.870735270490005</v>
      </c>
      <c r="L22" s="72">
        <v>25.368993025699822</v>
      </c>
      <c r="M22" s="72">
        <v>25.251480844559076</v>
      </c>
      <c r="N22" s="72">
        <v>24.252651189452578</v>
      </c>
      <c r="O22" s="72">
        <v>22.371620330562713</v>
      </c>
      <c r="P22" s="72">
        <v>21.704189357026845</v>
      </c>
      <c r="Q22" s="72">
        <v>20.8400210184389</v>
      </c>
      <c r="R22" s="72">
        <v>20.678202923473773</v>
      </c>
      <c r="S22" s="72">
        <v>18.832497372695137</v>
      </c>
      <c r="T22" s="72">
        <v>17.134159740135665</v>
      </c>
      <c r="U22" s="72">
        <v>15.569910193942869</v>
      </c>
      <c r="V22" s="72">
        <v>15.569551925097926</v>
      </c>
      <c r="W22" s="72">
        <v>15.57370784369925</v>
      </c>
      <c r="X22" s="72">
        <v>15.026368586987676</v>
      </c>
      <c r="Y22" s="72">
        <v>25</v>
      </c>
      <c r="DA22" s="89" t="s">
        <v>379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380</v>
      </c>
    </row>
    <row r="24" spans="1:105" ht="12" customHeight="1" x14ac:dyDescent="0.25">
      <c r="A24" s="28" t="s">
        <v>198</v>
      </c>
      <c r="B24" s="72">
        <v>11.000375919890274</v>
      </c>
      <c r="C24" s="72">
        <v>11.884186499733127</v>
      </c>
      <c r="D24" s="72">
        <v>11.715988485542656</v>
      </c>
      <c r="E24" s="72">
        <v>12.230848808402266</v>
      </c>
      <c r="F24" s="72">
        <v>12.191830474280922</v>
      </c>
      <c r="G24" s="72">
        <v>12.349543161361185</v>
      </c>
      <c r="H24" s="72">
        <v>12.075706246986277</v>
      </c>
      <c r="I24" s="72">
        <v>12.368832205940862</v>
      </c>
      <c r="J24" s="72">
        <v>12.480281933915458</v>
      </c>
      <c r="K24" s="72">
        <v>13.050685371338101</v>
      </c>
      <c r="L24" s="72">
        <v>13.000668768510556</v>
      </c>
      <c r="M24" s="72">
        <v>11.2930877997516</v>
      </c>
      <c r="N24" s="72">
        <v>11.986409668481894</v>
      </c>
      <c r="O24" s="72">
        <v>12.25912391325117</v>
      </c>
      <c r="P24" s="72">
        <v>11.133658163752747</v>
      </c>
      <c r="Q24" s="72">
        <v>9.661101557275245</v>
      </c>
      <c r="R24" s="72">
        <v>8.7644501767459619</v>
      </c>
      <c r="S24" s="72">
        <v>8.584408139868156</v>
      </c>
      <c r="T24" s="72">
        <v>8.3694707174930727</v>
      </c>
      <c r="U24" s="72">
        <v>7.5232874749211804</v>
      </c>
      <c r="V24" s="72">
        <v>7.5284226616986727</v>
      </c>
      <c r="W24" s="72">
        <v>7.9741329893952404</v>
      </c>
      <c r="X24" s="72">
        <v>7.849909238559281</v>
      </c>
      <c r="Y24" s="72">
        <v>7.2800229292060772</v>
      </c>
      <c r="DA24" s="89" t="s">
        <v>381</v>
      </c>
    </row>
    <row r="25" spans="1:105" ht="12" customHeight="1" x14ac:dyDescent="0.25">
      <c r="A25" s="73" t="s">
        <v>53</v>
      </c>
      <c r="B25" s="74">
        <v>119.64635281935254</v>
      </c>
      <c r="C25" s="74">
        <v>112.64408076586579</v>
      </c>
      <c r="D25" s="74">
        <v>121.39341944743073</v>
      </c>
      <c r="E25" s="74">
        <v>103.07211451428455</v>
      </c>
      <c r="F25" s="74">
        <v>118.28013319290265</v>
      </c>
      <c r="G25" s="74">
        <v>121.77610826913811</v>
      </c>
      <c r="H25" s="74">
        <v>126.39138817488369</v>
      </c>
      <c r="I25" s="74">
        <v>119.93409301907674</v>
      </c>
      <c r="J25" s="74">
        <v>123.7885135727617</v>
      </c>
      <c r="K25" s="74">
        <v>115.14109164246814</v>
      </c>
      <c r="L25" s="74">
        <v>115.99980460840275</v>
      </c>
      <c r="M25" s="74">
        <v>111.37264030325869</v>
      </c>
      <c r="N25" s="74">
        <v>111.70553350287096</v>
      </c>
      <c r="O25" s="74">
        <v>108.25251617313801</v>
      </c>
      <c r="P25" s="74">
        <v>107.55667143296911</v>
      </c>
      <c r="Q25" s="74">
        <v>109.32890847585284</v>
      </c>
      <c r="R25" s="74">
        <v>109.75266075294024</v>
      </c>
      <c r="S25" s="74">
        <v>110.33351457797809</v>
      </c>
      <c r="T25" s="74">
        <v>108.23396730390803</v>
      </c>
      <c r="U25" s="74">
        <v>107.93039470781068</v>
      </c>
      <c r="V25" s="74">
        <v>105.89576618228112</v>
      </c>
      <c r="W25" s="74">
        <v>114.34975873951674</v>
      </c>
      <c r="X25" s="74">
        <v>111.46472563780942</v>
      </c>
      <c r="Y25" s="74">
        <v>110.49465984832808</v>
      </c>
      <c r="DA25" s="90" t="s">
        <v>382</v>
      </c>
    </row>
    <row r="26" spans="1:105" ht="12" customHeight="1" x14ac:dyDescent="0.25">
      <c r="A26" s="32" t="s">
        <v>52</v>
      </c>
      <c r="B26" s="77">
        <v>0.78822012037833178</v>
      </c>
      <c r="C26" s="77">
        <v>0.85984522785898532</v>
      </c>
      <c r="D26" s="77">
        <v>1.0031814273430779</v>
      </c>
      <c r="E26" s="77">
        <v>1.1942390369733451</v>
      </c>
      <c r="F26" s="77">
        <v>1.4092003439380909</v>
      </c>
      <c r="G26" s="77">
        <v>1.6002579535683581</v>
      </c>
      <c r="H26" s="77">
        <v>1.863026655202064</v>
      </c>
      <c r="I26" s="77">
        <v>2.2690455717970761</v>
      </c>
      <c r="J26" s="77">
        <v>2.7705932932072228</v>
      </c>
      <c r="K26" s="77">
        <v>3.2005159071367149</v>
      </c>
      <c r="L26" s="77">
        <v>3.654342218400688</v>
      </c>
      <c r="M26" s="77">
        <v>4.2514187446259672</v>
      </c>
      <c r="N26" s="77">
        <v>4.9919174548581253</v>
      </c>
      <c r="O26" s="77">
        <v>5.7800515907136703</v>
      </c>
      <c r="P26" s="77">
        <v>6.5443680137575244</v>
      </c>
      <c r="Q26" s="77">
        <v>7.2847807394668953</v>
      </c>
      <c r="R26" s="77">
        <v>8.0969045571797071</v>
      </c>
      <c r="S26" s="77">
        <v>8.9973344797936363</v>
      </c>
      <c r="T26" s="77">
        <v>9.7568357695614782</v>
      </c>
      <c r="U26" s="77">
        <v>10.814961306964751</v>
      </c>
      <c r="V26" s="77">
        <v>11.440756663800521</v>
      </c>
      <c r="W26" s="77">
        <v>11.94703353396388</v>
      </c>
      <c r="X26" s="77">
        <v>11.24247635425623</v>
      </c>
      <c r="Y26" s="77">
        <v>11.51478933791917</v>
      </c>
      <c r="DA26" s="92" t="s">
        <v>383</v>
      </c>
    </row>
    <row r="27" spans="1:105" ht="12.95" customHeight="1" x14ac:dyDescent="0.25">
      <c r="A27" s="68" t="s">
        <v>54</v>
      </c>
      <c r="B27" s="69">
        <f t="shared" ref="B27:Q27" si="10">SUM(B28:B32)</f>
        <v>183.34236428224025</v>
      </c>
      <c r="C27" s="69">
        <f t="shared" si="10"/>
        <v>183.6541540417806</v>
      </c>
      <c r="D27" s="69">
        <f t="shared" si="10"/>
        <v>188.74844766269689</v>
      </c>
      <c r="E27" s="69">
        <f t="shared" si="10"/>
        <v>184.05051919789173</v>
      </c>
      <c r="F27" s="69">
        <f t="shared" si="10"/>
        <v>191.04832218505376</v>
      </c>
      <c r="G27" s="69">
        <f t="shared" si="10"/>
        <v>197.33012315296691</v>
      </c>
      <c r="H27" s="69">
        <f t="shared" si="10"/>
        <v>199.93322325164607</v>
      </c>
      <c r="I27" s="69">
        <f t="shared" si="10"/>
        <v>197.7961449404429</v>
      </c>
      <c r="J27" s="69">
        <f t="shared" si="10"/>
        <v>202.44989526189067</v>
      </c>
      <c r="K27" s="69">
        <f t="shared" si="10"/>
        <v>204.33858782515679</v>
      </c>
      <c r="L27" s="69">
        <f t="shared" si="10"/>
        <v>196.70809318047486</v>
      </c>
      <c r="M27" s="69">
        <f t="shared" si="10"/>
        <v>182.11987113159307</v>
      </c>
      <c r="N27" s="69">
        <f t="shared" si="10"/>
        <v>174.85799102474255</v>
      </c>
      <c r="O27" s="69">
        <f t="shared" si="10"/>
        <v>165.10846821413406</v>
      </c>
      <c r="P27" s="69">
        <f t="shared" si="10"/>
        <v>157.28831618701162</v>
      </c>
      <c r="Q27" s="69">
        <f t="shared" si="10"/>
        <v>155.17726092612889</v>
      </c>
      <c r="R27" s="69">
        <f t="shared" ref="R27:V27" si="11">SUM(R28:R32)</f>
        <v>157.71426857831113</v>
      </c>
      <c r="S27" s="69">
        <f t="shared" si="11"/>
        <v>156.24206077644382</v>
      </c>
      <c r="T27" s="69">
        <f t="shared" si="11"/>
        <v>149.13519999150006</v>
      </c>
      <c r="U27" s="69">
        <f t="shared" si="11"/>
        <v>145.28591366041854</v>
      </c>
      <c r="V27" s="69">
        <f t="shared" si="11"/>
        <v>144.31146930168953</v>
      </c>
      <c r="W27" s="69">
        <f t="shared" ref="W27:Y27" si="12">SUM(W28:W32)</f>
        <v>151.06719056996198</v>
      </c>
      <c r="X27" s="69">
        <f t="shared" si="12"/>
        <v>145.39251732105794</v>
      </c>
      <c r="Y27" s="69">
        <f t="shared" si="12"/>
        <v>134.42134522514084</v>
      </c>
      <c r="DA27" s="88" t="s">
        <v>249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384</v>
      </c>
    </row>
    <row r="29" spans="1:105" s="2" customFormat="1" ht="12" customHeight="1" x14ac:dyDescent="0.25">
      <c r="A29" s="28" t="s">
        <v>74</v>
      </c>
      <c r="B29" s="72">
        <v>39.098593077843113</v>
      </c>
      <c r="C29" s="72">
        <v>49.180690454479816</v>
      </c>
      <c r="D29" s="72">
        <v>45.513648068171236</v>
      </c>
      <c r="E29" s="72">
        <v>57.248679366494812</v>
      </c>
      <c r="F29" s="72">
        <v>54.713287241466134</v>
      </c>
      <c r="G29" s="72">
        <v>55.873859448844783</v>
      </c>
      <c r="H29" s="72">
        <v>56.398732488988557</v>
      </c>
      <c r="I29" s="72">
        <v>60.72263058676365</v>
      </c>
      <c r="J29" s="72">
        <v>62.485511313474134</v>
      </c>
      <c r="K29" s="72">
        <v>73.223314267741827</v>
      </c>
      <c r="L29" s="72">
        <v>66.975154772141011</v>
      </c>
      <c r="M29" s="72">
        <v>59.013441530524517</v>
      </c>
      <c r="N29" s="72">
        <v>53.133712381771282</v>
      </c>
      <c r="O29" s="72">
        <v>50.651906706792772</v>
      </c>
      <c r="P29" s="72">
        <v>44.648983233018058</v>
      </c>
      <c r="Q29" s="72">
        <v>44.130447119518486</v>
      </c>
      <c r="R29" s="72">
        <v>45.472145313843505</v>
      </c>
      <c r="S29" s="72">
        <v>43.441678847807395</v>
      </c>
      <c r="T29" s="72">
        <v>39.845524505588997</v>
      </c>
      <c r="U29" s="72">
        <v>40.791880911435946</v>
      </c>
      <c r="V29" s="72">
        <v>38.179041272570934</v>
      </c>
      <c r="W29" s="72">
        <v>38.011049011177988</v>
      </c>
      <c r="X29" s="72">
        <v>34.707201203783313</v>
      </c>
      <c r="Y29" s="72">
        <v>29.477042132416173</v>
      </c>
      <c r="DA29" s="89" t="s">
        <v>385</v>
      </c>
    </row>
    <row r="30" spans="1:105" ht="12" customHeight="1" x14ac:dyDescent="0.25">
      <c r="A30" s="28" t="s">
        <v>189</v>
      </c>
      <c r="B30" s="72">
        <v>27.870890704950643</v>
      </c>
      <c r="C30" s="72">
        <v>35.497023948918937</v>
      </c>
      <c r="D30" s="72">
        <v>31.827896379273813</v>
      </c>
      <c r="E30" s="72">
        <v>40.163311341782872</v>
      </c>
      <c r="F30" s="72">
        <v>37.703863678836768</v>
      </c>
      <c r="G30" s="72">
        <v>40.489503017833478</v>
      </c>
      <c r="H30" s="72">
        <v>39.844625025232894</v>
      </c>
      <c r="I30" s="72">
        <v>43.890649907694538</v>
      </c>
      <c r="J30" s="72">
        <v>41.892404756240396</v>
      </c>
      <c r="K30" s="72">
        <v>48.104305902478359</v>
      </c>
      <c r="L30" s="72">
        <v>47.519824209420079</v>
      </c>
      <c r="M30" s="72">
        <v>42.683475342863055</v>
      </c>
      <c r="N30" s="72">
        <v>39.831970910382303</v>
      </c>
      <c r="O30" s="72">
        <v>36.7914643770795</v>
      </c>
      <c r="P30" s="72">
        <v>35.300011730765831</v>
      </c>
      <c r="Q30" s="72">
        <v>33.170804269925725</v>
      </c>
      <c r="R30" s="72">
        <v>34.328771376707756</v>
      </c>
      <c r="S30" s="72">
        <v>37.331311557417585</v>
      </c>
      <c r="T30" s="72">
        <v>36.864980750603124</v>
      </c>
      <c r="U30" s="72">
        <v>33.857241807585744</v>
      </c>
      <c r="V30" s="72">
        <v>34.53145600458582</v>
      </c>
      <c r="W30" s="72">
        <v>36.908856405846947</v>
      </c>
      <c r="X30" s="72">
        <v>37.080013375370207</v>
      </c>
      <c r="Y30" s="72">
        <v>35.409931212381764</v>
      </c>
      <c r="DA30" s="89" t="s">
        <v>386</v>
      </c>
    </row>
    <row r="31" spans="1:105" ht="12" customHeight="1" x14ac:dyDescent="0.25">
      <c r="A31" s="28" t="s">
        <v>202</v>
      </c>
      <c r="B31" s="72">
        <v>14.207982057015009</v>
      </c>
      <c r="C31" s="72">
        <v>17.113890456119275</v>
      </c>
      <c r="D31" s="72">
        <v>15.172763943809866</v>
      </c>
      <c r="E31" s="72">
        <v>18.641645388115933</v>
      </c>
      <c r="F31" s="72">
        <v>17.396223024239834</v>
      </c>
      <c r="G31" s="72">
        <v>17.966471374971704</v>
      </c>
      <c r="H31" s="72">
        <v>17.51961925008931</v>
      </c>
      <c r="I31" s="72">
        <v>19.82283726126855</v>
      </c>
      <c r="J31" s="72">
        <v>17.750699838860729</v>
      </c>
      <c r="K31" s="72">
        <v>20.470596129509563</v>
      </c>
      <c r="L31" s="72">
        <v>20.548103563580778</v>
      </c>
      <c r="M31" s="72">
        <v>21.278470430877984</v>
      </c>
      <c r="N31" s="72">
        <v>22.355354925002395</v>
      </c>
      <c r="O31" s="72">
        <v>20.085005254609719</v>
      </c>
      <c r="P31" s="72">
        <v>20.113212955001433</v>
      </c>
      <c r="Q31" s="72">
        <v>19.31011751218114</v>
      </c>
      <c r="R31" s="72">
        <v>19.149828030954428</v>
      </c>
      <c r="S31" s="72">
        <v>16.526249164039363</v>
      </c>
      <c r="T31" s="72">
        <v>14.713886500429924</v>
      </c>
      <c r="U31" s="72">
        <v>13.185583261679563</v>
      </c>
      <c r="V31" s="72">
        <v>15.240207318238271</v>
      </c>
      <c r="W31" s="72">
        <v>15.368228718830617</v>
      </c>
      <c r="X31" s="72">
        <v>14.455670201585937</v>
      </c>
      <c r="Y31" s="72">
        <v>10.924811311741664</v>
      </c>
      <c r="DA31" s="89" t="s">
        <v>387</v>
      </c>
    </row>
    <row r="32" spans="1:105" ht="12" customHeight="1" x14ac:dyDescent="0.25">
      <c r="A32" s="32" t="s">
        <v>53</v>
      </c>
      <c r="B32" s="77">
        <v>102.16489844243148</v>
      </c>
      <c r="C32" s="77">
        <v>81.862549182262569</v>
      </c>
      <c r="D32" s="77">
        <v>96.23413927144199</v>
      </c>
      <c r="E32" s="77">
        <v>67.996883101498099</v>
      </c>
      <c r="F32" s="77">
        <v>81.234948240511031</v>
      </c>
      <c r="G32" s="77">
        <v>83.000289311316934</v>
      </c>
      <c r="H32" s="77">
        <v>86.170246487335305</v>
      </c>
      <c r="I32" s="77">
        <v>73.360027184716174</v>
      </c>
      <c r="J32" s="77">
        <v>80.321279353315433</v>
      </c>
      <c r="K32" s="77">
        <v>62.540371525427055</v>
      </c>
      <c r="L32" s="77">
        <v>61.66501063533299</v>
      </c>
      <c r="M32" s="77">
        <v>59.144483827327491</v>
      </c>
      <c r="N32" s="77">
        <v>59.536952807586587</v>
      </c>
      <c r="O32" s="77">
        <v>57.580091875652066</v>
      </c>
      <c r="P32" s="77">
        <v>57.226108268226305</v>
      </c>
      <c r="Q32" s="77">
        <v>58.565892024503533</v>
      </c>
      <c r="R32" s="77">
        <v>58.763523856805442</v>
      </c>
      <c r="S32" s="77">
        <v>58.94282120717947</v>
      </c>
      <c r="T32" s="77">
        <v>57.710808234878023</v>
      </c>
      <c r="U32" s="77">
        <v>57.451207679717285</v>
      </c>
      <c r="V32" s="77">
        <v>56.360764706294496</v>
      </c>
      <c r="W32" s="77">
        <v>60.77905643410643</v>
      </c>
      <c r="X32" s="77">
        <v>59.149632540318464</v>
      </c>
      <c r="Y32" s="77">
        <v>58.609560568601239</v>
      </c>
      <c r="DA32" s="92" t="s">
        <v>388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1024.0758433932656</v>
      </c>
      <c r="C3" s="65">
        <f t="shared" si="0"/>
        <v>1110.7870942549023</v>
      </c>
      <c r="D3" s="65">
        <f t="shared" si="0"/>
        <v>1129.7442883626129</v>
      </c>
      <c r="E3" s="65">
        <f t="shared" si="0"/>
        <v>1257.5186646049247</v>
      </c>
      <c r="F3" s="65">
        <f t="shared" si="0"/>
        <v>1256.857386930642</v>
      </c>
      <c r="G3" s="65">
        <f t="shared" si="0"/>
        <v>1343.327433046112</v>
      </c>
      <c r="H3" s="65">
        <f t="shared" si="0"/>
        <v>1294.1973421980331</v>
      </c>
      <c r="I3" s="65">
        <f t="shared" si="0"/>
        <v>1261.3511861859147</v>
      </c>
      <c r="J3" s="65">
        <f t="shared" si="0"/>
        <v>1321.5220344782497</v>
      </c>
      <c r="K3" s="65">
        <f t="shared" si="0"/>
        <v>1371.2963349818906</v>
      </c>
      <c r="L3" s="65">
        <f t="shared" si="0"/>
        <v>1487.7344020884775</v>
      </c>
      <c r="M3" s="65">
        <f t="shared" si="0"/>
        <v>1472.9887353879033</v>
      </c>
      <c r="N3" s="65">
        <f t="shared" si="0"/>
        <v>1470.0081842788127</v>
      </c>
      <c r="O3" s="65">
        <f t="shared" si="0"/>
        <v>1446.2484756130057</v>
      </c>
      <c r="P3" s="65">
        <f t="shared" si="0"/>
        <v>1274.1366310995288</v>
      </c>
      <c r="Q3" s="65">
        <f t="shared" si="0"/>
        <v>1452.9609009675166</v>
      </c>
      <c r="R3" s="65">
        <f t="shared" ref="R3:V3" si="1">SUM(R4,R15,R17,R27)</f>
        <v>1436.4606698775588</v>
      </c>
      <c r="S3" s="65">
        <f t="shared" si="1"/>
        <v>1468.878428986533</v>
      </c>
      <c r="T3" s="65">
        <f t="shared" si="1"/>
        <v>1439.1744089107165</v>
      </c>
      <c r="U3" s="65">
        <f t="shared" si="1"/>
        <v>1425.7935977800203</v>
      </c>
      <c r="V3" s="65">
        <f t="shared" si="1"/>
        <v>1469.7235545184865</v>
      </c>
      <c r="W3" s="65">
        <f t="shared" ref="W3:Y3" si="2">SUM(W4,W15,W17,W27)</f>
        <v>1613.6068223718496</v>
      </c>
      <c r="X3" s="65">
        <f t="shared" si="2"/>
        <v>1533.629388749046</v>
      </c>
      <c r="Y3" s="65">
        <f t="shared" si="2"/>
        <v>1518.2693002384335</v>
      </c>
      <c r="DA3" s="87" t="s">
        <v>390</v>
      </c>
    </row>
    <row r="4" spans="1:105" ht="12.95" customHeight="1" x14ac:dyDescent="0.25">
      <c r="A4" s="68" t="s">
        <v>57</v>
      </c>
      <c r="B4" s="69">
        <f t="shared" ref="B4:Q4" si="3">SUM(B5:B14)</f>
        <v>760.49695700342204</v>
      </c>
      <c r="C4" s="69">
        <f t="shared" si="3"/>
        <v>853.03721604746477</v>
      </c>
      <c r="D4" s="69">
        <f t="shared" si="3"/>
        <v>858.33165253603681</v>
      </c>
      <c r="E4" s="69">
        <f t="shared" si="3"/>
        <v>976.00519326873416</v>
      </c>
      <c r="F4" s="69">
        <f t="shared" si="3"/>
        <v>979.05096435572943</v>
      </c>
      <c r="G4" s="69">
        <f t="shared" si="3"/>
        <v>1047.6487785377967</v>
      </c>
      <c r="H4" s="69">
        <f t="shared" si="3"/>
        <v>969.89214724879639</v>
      </c>
      <c r="I4" s="69">
        <f t="shared" si="3"/>
        <v>925.81833451789305</v>
      </c>
      <c r="J4" s="69">
        <f t="shared" si="3"/>
        <v>970.26805319078198</v>
      </c>
      <c r="K4" s="69">
        <f t="shared" si="3"/>
        <v>1024.039193018943</v>
      </c>
      <c r="L4" s="69">
        <f t="shared" si="3"/>
        <v>1120.4421230042528</v>
      </c>
      <c r="M4" s="69">
        <f t="shared" si="3"/>
        <v>1089.8999608469869</v>
      </c>
      <c r="N4" s="69">
        <f t="shared" si="3"/>
        <v>1081.6563332150383</v>
      </c>
      <c r="O4" s="69">
        <f t="shared" si="3"/>
        <v>1089.4061846798622</v>
      </c>
      <c r="P4" s="69">
        <f t="shared" si="3"/>
        <v>945.2606917382949</v>
      </c>
      <c r="Q4" s="69">
        <f t="shared" si="3"/>
        <v>1069.5848238648682</v>
      </c>
      <c r="R4" s="69">
        <f t="shared" ref="R4:V4" si="4">SUM(R5:R14)</f>
        <v>1069.53932465603</v>
      </c>
      <c r="S4" s="69">
        <f t="shared" si="4"/>
        <v>1068.8870968037729</v>
      </c>
      <c r="T4" s="69">
        <f t="shared" si="4"/>
        <v>1035.6511767443803</v>
      </c>
      <c r="U4" s="69">
        <f t="shared" si="4"/>
        <v>1019.277344831165</v>
      </c>
      <c r="V4" s="69">
        <f t="shared" si="4"/>
        <v>1061.4547942501383</v>
      </c>
      <c r="W4" s="69">
        <f t="shared" ref="W4:Y4" si="5">SUM(W5:W14)</f>
        <v>1171.8358735334366</v>
      </c>
      <c r="X4" s="69">
        <f t="shared" si="5"/>
        <v>1099.3491507659658</v>
      </c>
      <c r="Y4" s="69">
        <f t="shared" si="5"/>
        <v>1081.4056999081779</v>
      </c>
      <c r="DA4" s="88" t="s">
        <v>391</v>
      </c>
    </row>
    <row r="5" spans="1:105" ht="12" customHeight="1" x14ac:dyDescent="0.25">
      <c r="A5" s="28" t="s">
        <v>51</v>
      </c>
      <c r="B5" s="72">
        <v>5.5173595657898717</v>
      </c>
      <c r="C5" s="72">
        <v>2.912607251433128</v>
      </c>
      <c r="D5" s="72">
        <v>4.1460445291660371</v>
      </c>
      <c r="E5" s="72">
        <v>5.5829577384463898</v>
      </c>
      <c r="F5" s="72">
        <v>3.9339044715018781</v>
      </c>
      <c r="G5" s="72">
        <v>5.6744962502986178</v>
      </c>
      <c r="H5" s="72">
        <v>4.1351453461416199</v>
      </c>
      <c r="I5" s="72">
        <v>2.0611040578282913</v>
      </c>
      <c r="J5" s="72">
        <v>2.1778388438191767</v>
      </c>
      <c r="K5" s="72">
        <v>1.7286143779161798</v>
      </c>
      <c r="L5" s="72">
        <v>3.5392290851015749</v>
      </c>
      <c r="M5" s="72">
        <v>2.5847178918859917</v>
      </c>
      <c r="N5" s="72">
        <v>2.2184817917583506</v>
      </c>
      <c r="O5" s="72">
        <v>3.1735399517662004</v>
      </c>
      <c r="P5" s="72">
        <v>2.1537092469274706</v>
      </c>
      <c r="Q5" s="72">
        <v>1.9158737906091545</v>
      </c>
      <c r="R5" s="72">
        <v>1.8306204915314412</v>
      </c>
      <c r="S5" s="72">
        <v>2.2668173066915691</v>
      </c>
      <c r="T5" s="72">
        <v>1.5942698533204027</v>
      </c>
      <c r="U5" s="72">
        <v>1.7748673452221091</v>
      </c>
      <c r="V5" s="72">
        <v>1.5289124378253249</v>
      </c>
      <c r="W5" s="72">
        <v>1.119996610371305</v>
      </c>
      <c r="X5" s="72">
        <v>0.96967545939691424</v>
      </c>
      <c r="Y5" s="72">
        <v>0.69146462745118231</v>
      </c>
      <c r="DA5" s="89" t="s">
        <v>392</v>
      </c>
    </row>
    <row r="6" spans="1:105" ht="12" customHeight="1" x14ac:dyDescent="0.25">
      <c r="A6" s="28" t="s">
        <v>74</v>
      </c>
      <c r="B6" s="72">
        <v>6.6352364243143569</v>
      </c>
      <c r="C6" s="72">
        <v>2.5665968221371074</v>
      </c>
      <c r="D6" s="72">
        <v>4.9031459644543709</v>
      </c>
      <c r="E6" s="72">
        <v>0.73084003486530824</v>
      </c>
      <c r="F6" s="72">
        <v>3.0865782211728887</v>
      </c>
      <c r="G6" s="72">
        <v>3.2716185969346205</v>
      </c>
      <c r="H6" s="72">
        <v>4.4965834786598471</v>
      </c>
      <c r="I6" s="72">
        <v>1.5302887889282193</v>
      </c>
      <c r="J6" s="72">
        <v>6.6841223533204648</v>
      </c>
      <c r="K6" s="72">
        <v>3.6347970316213147</v>
      </c>
      <c r="L6" s="72">
        <v>3.6996945264003891</v>
      </c>
      <c r="M6" s="72">
        <v>3.0756738316141887</v>
      </c>
      <c r="N6" s="72">
        <v>3.0463400395657612</v>
      </c>
      <c r="O6" s="72">
        <v>2.8417049762308868</v>
      </c>
      <c r="P6" s="72">
        <v>2.1437339328486309</v>
      </c>
      <c r="Q6" s="72">
        <v>3.08206534891761</v>
      </c>
      <c r="R6" s="72">
        <v>2.9034517776748991</v>
      </c>
      <c r="S6" s="72">
        <v>2.589228063189652</v>
      </c>
      <c r="T6" s="72">
        <v>2.2277237068621134</v>
      </c>
      <c r="U6" s="72">
        <v>2.3760478120438862</v>
      </c>
      <c r="V6" s="72">
        <v>2.3969720689255327</v>
      </c>
      <c r="W6" s="72">
        <v>2.6468456768281801</v>
      </c>
      <c r="X6" s="72">
        <v>2.5344020982184254</v>
      </c>
      <c r="Y6" s="72">
        <v>2.1666544576014988</v>
      </c>
      <c r="DA6" s="89" t="s">
        <v>393</v>
      </c>
    </row>
    <row r="7" spans="1:105" ht="12" customHeight="1" x14ac:dyDescent="0.25">
      <c r="A7" s="28" t="s">
        <v>200</v>
      </c>
      <c r="B7" s="72">
        <v>96.941450355394736</v>
      </c>
      <c r="C7" s="72">
        <v>106.18972370871612</v>
      </c>
      <c r="D7" s="72">
        <v>121.04381836893921</v>
      </c>
      <c r="E7" s="72">
        <v>123.78695180945245</v>
      </c>
      <c r="F7" s="72">
        <v>122.50626284195395</v>
      </c>
      <c r="G7" s="72">
        <v>112.19674489583113</v>
      </c>
      <c r="H7" s="72">
        <v>95.408343535934193</v>
      </c>
      <c r="I7" s="72">
        <v>77.563560102460087</v>
      </c>
      <c r="J7" s="72">
        <v>65.502625815610855</v>
      </c>
      <c r="K7" s="72">
        <v>66.420435859168492</v>
      </c>
      <c r="L7" s="72">
        <v>64.606178980355523</v>
      </c>
      <c r="M7" s="72">
        <v>60.198157140907469</v>
      </c>
      <c r="N7" s="72">
        <v>49.560079437183042</v>
      </c>
      <c r="O7" s="72">
        <v>44.759786401604529</v>
      </c>
      <c r="P7" s="72">
        <v>35.460093576354133</v>
      </c>
      <c r="Q7" s="72">
        <v>45.32368182079972</v>
      </c>
      <c r="R7" s="72">
        <v>45.481522249386956</v>
      </c>
      <c r="S7" s="72">
        <v>45.706527063590549</v>
      </c>
      <c r="T7" s="72">
        <v>38.503312161896439</v>
      </c>
      <c r="U7" s="72">
        <v>28.218342741513879</v>
      </c>
      <c r="V7" s="72">
        <v>32.849637115226926</v>
      </c>
      <c r="W7" s="72">
        <v>23.620684669518976</v>
      </c>
      <c r="X7" s="72">
        <v>31.938168929078241</v>
      </c>
      <c r="Y7" s="72">
        <v>30.37289473537513</v>
      </c>
      <c r="DA7" s="89" t="s">
        <v>394</v>
      </c>
    </row>
    <row r="8" spans="1:105" ht="12" customHeight="1" x14ac:dyDescent="0.25">
      <c r="A8" s="28" t="s">
        <v>189</v>
      </c>
      <c r="B8" s="72">
        <v>153.70369419453093</v>
      </c>
      <c r="C8" s="72">
        <v>175.9675338162628</v>
      </c>
      <c r="D8" s="72">
        <v>173.92406708015289</v>
      </c>
      <c r="E8" s="72">
        <v>205.61322954421252</v>
      </c>
      <c r="F8" s="72">
        <v>205.18908074659637</v>
      </c>
      <c r="G8" s="72">
        <v>228.21521954280738</v>
      </c>
      <c r="H8" s="72">
        <v>215.70538094372014</v>
      </c>
      <c r="I8" s="72">
        <v>205.15238920835208</v>
      </c>
      <c r="J8" s="72">
        <v>226.20425261335998</v>
      </c>
      <c r="K8" s="72">
        <v>237.27682439660501</v>
      </c>
      <c r="L8" s="72">
        <v>255.60704817856248</v>
      </c>
      <c r="M8" s="72">
        <v>238.0377535701505</v>
      </c>
      <c r="N8" s="72">
        <v>227.93395314474569</v>
      </c>
      <c r="O8" s="72">
        <v>223.17683121666298</v>
      </c>
      <c r="P8" s="72">
        <v>194.88705905980325</v>
      </c>
      <c r="Q8" s="72">
        <v>207.53397375220518</v>
      </c>
      <c r="R8" s="72">
        <v>221.26433743238147</v>
      </c>
      <c r="S8" s="72">
        <v>232.93019622349541</v>
      </c>
      <c r="T8" s="72">
        <v>233.66105841155846</v>
      </c>
      <c r="U8" s="72">
        <v>237.94332851136645</v>
      </c>
      <c r="V8" s="72">
        <v>260.7503707091721</v>
      </c>
      <c r="W8" s="72">
        <v>290.84140941538885</v>
      </c>
      <c r="X8" s="72">
        <v>275.5833053529434</v>
      </c>
      <c r="Y8" s="72">
        <v>276.82383088265766</v>
      </c>
      <c r="DA8" s="89" t="s">
        <v>395</v>
      </c>
    </row>
    <row r="9" spans="1:105" ht="12" customHeight="1" x14ac:dyDescent="0.25">
      <c r="A9" s="28" t="s">
        <v>202</v>
      </c>
      <c r="B9" s="72">
        <v>383.01191730145092</v>
      </c>
      <c r="C9" s="72">
        <v>429.17570497645221</v>
      </c>
      <c r="D9" s="72">
        <v>418.35757299480622</v>
      </c>
      <c r="E9" s="72">
        <v>492.0184135388692</v>
      </c>
      <c r="F9" s="72">
        <v>491.16759619595325</v>
      </c>
      <c r="G9" s="72">
        <v>533.945745520944</v>
      </c>
      <c r="H9" s="72">
        <v>502.38856629791314</v>
      </c>
      <c r="I9" s="72">
        <v>496.528220889647</v>
      </c>
      <c r="J9" s="72">
        <v>514.31454315120777</v>
      </c>
      <c r="K9" s="72">
        <v>553.05965326460284</v>
      </c>
      <c r="L9" s="72">
        <v>617.41447032607061</v>
      </c>
      <c r="M9" s="72">
        <v>624.46861333701247</v>
      </c>
      <c r="N9" s="72">
        <v>648.51993308275541</v>
      </c>
      <c r="O9" s="72">
        <v>668.98524189743489</v>
      </c>
      <c r="P9" s="72">
        <v>590.33666956041714</v>
      </c>
      <c r="Q9" s="72">
        <v>686.98821139850361</v>
      </c>
      <c r="R9" s="72">
        <v>672.41190191064788</v>
      </c>
      <c r="S9" s="72">
        <v>660.48455244350032</v>
      </c>
      <c r="T9" s="72">
        <v>638.62577526263237</v>
      </c>
      <c r="U9" s="72">
        <v>629.27198809974539</v>
      </c>
      <c r="V9" s="72">
        <v>645.02020991970994</v>
      </c>
      <c r="W9" s="72">
        <v>712.50301832402556</v>
      </c>
      <c r="X9" s="72">
        <v>654.19247144981784</v>
      </c>
      <c r="Y9" s="72">
        <v>637.70337276087912</v>
      </c>
      <c r="DA9" s="89" t="s">
        <v>396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397</v>
      </c>
    </row>
    <row r="11" spans="1:105" ht="12" customHeight="1" x14ac:dyDescent="0.25">
      <c r="A11" s="28" t="s">
        <v>198</v>
      </c>
      <c r="B11" s="72">
        <v>84.456906793054216</v>
      </c>
      <c r="C11" s="72">
        <v>99.146901229958459</v>
      </c>
      <c r="D11" s="72">
        <v>96.681806671885838</v>
      </c>
      <c r="E11" s="72">
        <v>106.78134484061944</v>
      </c>
      <c r="F11" s="72">
        <v>104.39836859849873</v>
      </c>
      <c r="G11" s="72">
        <v>109.54781894698523</v>
      </c>
      <c r="H11" s="72">
        <v>96.997208380410711</v>
      </c>
      <c r="I11" s="72">
        <v>91.342022734695007</v>
      </c>
      <c r="J11" s="72">
        <v>95.338126717516246</v>
      </c>
      <c r="K11" s="72">
        <v>97.852421168184279</v>
      </c>
      <c r="L11" s="72">
        <v>103.65164351912404</v>
      </c>
      <c r="M11" s="72">
        <v>100.00816470452273</v>
      </c>
      <c r="N11" s="72">
        <v>93.57150817084873</v>
      </c>
      <c r="O11" s="72">
        <v>94.195759224026332</v>
      </c>
      <c r="P11" s="72">
        <v>77.244384073727701</v>
      </c>
      <c r="Q11" s="72">
        <v>82.311800902501204</v>
      </c>
      <c r="R11" s="72">
        <v>82.818797738397237</v>
      </c>
      <c r="S11" s="72">
        <v>81.539109568500891</v>
      </c>
      <c r="T11" s="72">
        <v>77.858005129898416</v>
      </c>
      <c r="U11" s="72">
        <v>77.372554690330446</v>
      </c>
      <c r="V11" s="72">
        <v>81.01095234758111</v>
      </c>
      <c r="W11" s="72">
        <v>87.847797454593689</v>
      </c>
      <c r="X11" s="72">
        <v>78.752694336872281</v>
      </c>
      <c r="Y11" s="72">
        <v>74.207980246813534</v>
      </c>
      <c r="DA11" s="89" t="s">
        <v>398</v>
      </c>
    </row>
    <row r="12" spans="1:105" ht="12" customHeight="1" x14ac:dyDescent="0.25">
      <c r="A12" s="28" t="s">
        <v>95</v>
      </c>
      <c r="B12" s="72">
        <v>1.1934870525316679</v>
      </c>
      <c r="C12" s="72">
        <v>2.4963205783600948</v>
      </c>
      <c r="D12" s="72">
        <v>3.1987448605753208</v>
      </c>
      <c r="E12" s="72">
        <v>4.7883509720378585</v>
      </c>
      <c r="F12" s="72">
        <v>8.7119662289249771</v>
      </c>
      <c r="G12" s="72">
        <v>12.167227432014485</v>
      </c>
      <c r="H12" s="72">
        <v>12.175856705013391</v>
      </c>
      <c r="I12" s="72">
        <v>17.842646316677502</v>
      </c>
      <c r="J12" s="72">
        <v>21.58104480061829</v>
      </c>
      <c r="K12" s="72">
        <v>25.077506837307862</v>
      </c>
      <c r="L12" s="72">
        <v>29.340355878280338</v>
      </c>
      <c r="M12" s="72">
        <v>27.396094830341038</v>
      </c>
      <c r="N12" s="72">
        <v>27.810069819922848</v>
      </c>
      <c r="O12" s="72">
        <v>28.148413227654778</v>
      </c>
      <c r="P12" s="72">
        <v>22.904258080804979</v>
      </c>
      <c r="Q12" s="72">
        <v>26.890537929605539</v>
      </c>
      <c r="R12" s="72">
        <v>27.708043019368834</v>
      </c>
      <c r="S12" s="72">
        <v>27.17515158953108</v>
      </c>
      <c r="T12" s="72">
        <v>25.063616162701152</v>
      </c>
      <c r="U12" s="72">
        <v>23.374669248634433</v>
      </c>
      <c r="V12" s="72">
        <v>23.045961741988023</v>
      </c>
      <c r="W12" s="72">
        <v>24.437982034455736</v>
      </c>
      <c r="X12" s="72">
        <v>21.061759063037268</v>
      </c>
      <c r="Y12" s="72">
        <v>21.16537875627273</v>
      </c>
      <c r="DA12" s="89" t="s">
        <v>399</v>
      </c>
    </row>
    <row r="13" spans="1:105" ht="12" customHeight="1" x14ac:dyDescent="0.25">
      <c r="A13" s="73" t="s">
        <v>94</v>
      </c>
      <c r="B13" s="74">
        <v>18.599135554206931</v>
      </c>
      <c r="C13" s="74">
        <v>23.071630206053143</v>
      </c>
      <c r="D13" s="74">
        <v>24.288371630132669</v>
      </c>
      <c r="E13" s="74">
        <v>24.201864004273599</v>
      </c>
      <c r="F13" s="74">
        <v>27.016455361877124</v>
      </c>
      <c r="G13" s="74">
        <v>29.148189257189699</v>
      </c>
      <c r="H13" s="74">
        <v>26.601544356744697</v>
      </c>
      <c r="I13" s="74">
        <v>23.012216016276902</v>
      </c>
      <c r="J13" s="74">
        <v>27.345755750103041</v>
      </c>
      <c r="K13" s="74">
        <v>27.460542107920421</v>
      </c>
      <c r="L13" s="74">
        <v>30.60849708736081</v>
      </c>
      <c r="M13" s="74">
        <v>22.709124151653956</v>
      </c>
      <c r="N13" s="74">
        <v>17.985961644775212</v>
      </c>
      <c r="O13" s="74">
        <v>13.271474217233722</v>
      </c>
      <c r="P13" s="74">
        <v>10.769143370203544</v>
      </c>
      <c r="Q13" s="74">
        <v>4.9717928733369519</v>
      </c>
      <c r="R13" s="74">
        <v>4.3356967683468417</v>
      </c>
      <c r="S13" s="74">
        <v>5.4220075304903945</v>
      </c>
      <c r="T13" s="74">
        <v>7.6951223797345083</v>
      </c>
      <c r="U13" s="74">
        <v>8.658256903973097</v>
      </c>
      <c r="V13" s="74">
        <v>3.9058172029071763</v>
      </c>
      <c r="W13" s="74">
        <v>16.946887233668356</v>
      </c>
      <c r="X13" s="74">
        <v>23.121869078148901</v>
      </c>
      <c r="Y13" s="74">
        <v>27.191219510043613</v>
      </c>
      <c r="DA13" s="90" t="s">
        <v>400</v>
      </c>
    </row>
    <row r="14" spans="1:105" ht="12" customHeight="1" x14ac:dyDescent="0.25">
      <c r="A14" s="75" t="s">
        <v>97</v>
      </c>
      <c r="B14" s="76">
        <v>10.437769762148365</v>
      </c>
      <c r="C14" s="76">
        <v>11.510197458091854</v>
      </c>
      <c r="D14" s="76">
        <v>11.788080435924202</v>
      </c>
      <c r="E14" s="76">
        <v>12.501240785957362</v>
      </c>
      <c r="F14" s="76">
        <v>13.040751689250248</v>
      </c>
      <c r="G14" s="76">
        <v>13.481718094791653</v>
      </c>
      <c r="H14" s="76">
        <v>11.983518204258594</v>
      </c>
      <c r="I14" s="76">
        <v>10.785886403028149</v>
      </c>
      <c r="J14" s="76">
        <v>11.119743145225994</v>
      </c>
      <c r="K14" s="76">
        <v>11.528397975616667</v>
      </c>
      <c r="L14" s="76">
        <v>11.975005422997123</v>
      </c>
      <c r="M14" s="76">
        <v>11.421661388898615</v>
      </c>
      <c r="N14" s="76">
        <v>11.010006083483514</v>
      </c>
      <c r="O14" s="76">
        <v>10.853433567247921</v>
      </c>
      <c r="P14" s="76">
        <v>9.3616408372080038</v>
      </c>
      <c r="Q14" s="76">
        <v>10.566886048389289</v>
      </c>
      <c r="R14" s="76">
        <v>10.784953268294164</v>
      </c>
      <c r="S14" s="76">
        <v>10.773507014782936</v>
      </c>
      <c r="T14" s="76">
        <v>10.422293675776501</v>
      </c>
      <c r="U14" s="76">
        <v>10.287289478335277</v>
      </c>
      <c r="V14" s="76">
        <v>10.945960706802246</v>
      </c>
      <c r="W14" s="76">
        <v>11.87125211458577</v>
      </c>
      <c r="X14" s="76">
        <v>11.194804998452518</v>
      </c>
      <c r="Y14" s="76">
        <v>11.082903931083543</v>
      </c>
      <c r="DA14" s="91" t="s">
        <v>401</v>
      </c>
    </row>
    <row r="15" spans="1:105" ht="12.95" customHeight="1" x14ac:dyDescent="0.25">
      <c r="A15" s="68" t="s">
        <v>92</v>
      </c>
      <c r="B15" s="69">
        <f t="shared" ref="B15:Y15" si="6">B16</f>
        <v>17.512709265898302</v>
      </c>
      <c r="C15" s="69">
        <f t="shared" si="6"/>
        <v>17.301333322509812</v>
      </c>
      <c r="D15" s="69">
        <f t="shared" si="6"/>
        <v>17.54026984256566</v>
      </c>
      <c r="E15" s="69">
        <f t="shared" si="6"/>
        <v>44.763459913784288</v>
      </c>
      <c r="F15" s="69">
        <f t="shared" si="6"/>
        <v>21.728434772031978</v>
      </c>
      <c r="G15" s="69">
        <f t="shared" si="6"/>
        <v>30.379130854903988</v>
      </c>
      <c r="H15" s="69">
        <f t="shared" si="6"/>
        <v>50.991628952381483</v>
      </c>
      <c r="I15" s="69">
        <f t="shared" si="6"/>
        <v>69.213702642276999</v>
      </c>
      <c r="J15" s="69">
        <f t="shared" si="6"/>
        <v>75.212306243426809</v>
      </c>
      <c r="K15" s="69">
        <f t="shared" si="6"/>
        <v>76.361890756349624</v>
      </c>
      <c r="L15" s="69">
        <f t="shared" si="6"/>
        <v>99.517312916966091</v>
      </c>
      <c r="M15" s="69">
        <f t="shared" si="6"/>
        <v>131.42088644797465</v>
      </c>
      <c r="N15" s="69">
        <f t="shared" si="6"/>
        <v>139.65485760492447</v>
      </c>
      <c r="O15" s="69">
        <f t="shared" si="6"/>
        <v>116.70927996516338</v>
      </c>
      <c r="P15" s="69">
        <f t="shared" si="6"/>
        <v>94.211931037620417</v>
      </c>
      <c r="Q15" s="69">
        <f t="shared" si="6"/>
        <v>150.48441331736396</v>
      </c>
      <c r="R15" s="69">
        <f t="shared" si="6"/>
        <v>128.70497771397672</v>
      </c>
      <c r="S15" s="69">
        <f t="shared" si="6"/>
        <v>157.61871713318445</v>
      </c>
      <c r="T15" s="69">
        <f t="shared" si="6"/>
        <v>164.21013168994696</v>
      </c>
      <c r="U15" s="69">
        <f t="shared" si="6"/>
        <v>167.10923258150956</v>
      </c>
      <c r="V15" s="69">
        <f t="shared" si="6"/>
        <v>165.67321884727679</v>
      </c>
      <c r="W15" s="69">
        <f t="shared" si="6"/>
        <v>181.46052163854915</v>
      </c>
      <c r="X15" s="69">
        <f t="shared" si="6"/>
        <v>179.27299018473627</v>
      </c>
      <c r="Y15" s="69">
        <f t="shared" si="6"/>
        <v>179.14996455621659</v>
      </c>
      <c r="DA15" s="88" t="s">
        <v>402</v>
      </c>
    </row>
    <row r="16" spans="1:105" ht="12" customHeight="1" x14ac:dyDescent="0.25">
      <c r="A16" s="28" t="s">
        <v>91</v>
      </c>
      <c r="B16" s="72">
        <v>17.512709265898302</v>
      </c>
      <c r="C16" s="72">
        <v>17.301333322509812</v>
      </c>
      <c r="D16" s="72">
        <v>17.54026984256566</v>
      </c>
      <c r="E16" s="72">
        <v>44.763459913784288</v>
      </c>
      <c r="F16" s="72">
        <v>21.728434772031978</v>
      </c>
      <c r="G16" s="72">
        <v>30.379130854903988</v>
      </c>
      <c r="H16" s="72">
        <v>50.991628952381483</v>
      </c>
      <c r="I16" s="72">
        <v>69.213702642276999</v>
      </c>
      <c r="J16" s="72">
        <v>75.212306243426809</v>
      </c>
      <c r="K16" s="72">
        <v>76.361890756349624</v>
      </c>
      <c r="L16" s="72">
        <v>99.517312916966091</v>
      </c>
      <c r="M16" s="72">
        <v>131.42088644797465</v>
      </c>
      <c r="N16" s="72">
        <v>139.65485760492447</v>
      </c>
      <c r="O16" s="72">
        <v>116.70927996516338</v>
      </c>
      <c r="P16" s="72">
        <v>94.211931037620417</v>
      </c>
      <c r="Q16" s="72">
        <v>150.48441331736396</v>
      </c>
      <c r="R16" s="72">
        <v>128.70497771397672</v>
      </c>
      <c r="S16" s="72">
        <v>157.61871713318445</v>
      </c>
      <c r="T16" s="72">
        <v>164.21013168994696</v>
      </c>
      <c r="U16" s="72">
        <v>167.10923258150956</v>
      </c>
      <c r="V16" s="72">
        <v>165.67321884727679</v>
      </c>
      <c r="W16" s="72">
        <v>181.46052163854915</v>
      </c>
      <c r="X16" s="72">
        <v>179.27299018473627</v>
      </c>
      <c r="Y16" s="72">
        <v>179.14996455621659</v>
      </c>
      <c r="DA16" s="89" t="s">
        <v>403</v>
      </c>
    </row>
    <row r="17" spans="1:105" ht="12.95" customHeight="1" x14ac:dyDescent="0.25">
      <c r="A17" s="68" t="s">
        <v>55</v>
      </c>
      <c r="B17" s="69">
        <f t="shared" ref="B17:Q17" si="7">SUM(B18:B26)</f>
        <v>124.03638591078904</v>
      </c>
      <c r="C17" s="69">
        <f t="shared" si="7"/>
        <v>121.15825867525425</v>
      </c>
      <c r="D17" s="69">
        <f t="shared" si="7"/>
        <v>129.04804053033533</v>
      </c>
      <c r="E17" s="69">
        <f t="shared" si="7"/>
        <v>118.93583963528671</v>
      </c>
      <c r="F17" s="69">
        <f t="shared" si="7"/>
        <v>131.72086110342323</v>
      </c>
      <c r="G17" s="69">
        <f t="shared" si="7"/>
        <v>136.61293054130525</v>
      </c>
      <c r="H17" s="69">
        <f t="shared" si="7"/>
        <v>142.14490058172839</v>
      </c>
      <c r="I17" s="69">
        <f t="shared" si="7"/>
        <v>138.32643891703708</v>
      </c>
      <c r="J17" s="69">
        <f t="shared" si="7"/>
        <v>144.04784599829694</v>
      </c>
      <c r="K17" s="69">
        <f t="shared" si="7"/>
        <v>140.66483646218859</v>
      </c>
      <c r="L17" s="69">
        <f t="shared" si="7"/>
        <v>141.99980412463833</v>
      </c>
      <c r="M17" s="69">
        <f t="shared" si="7"/>
        <v>134.69741006402782</v>
      </c>
      <c r="N17" s="69">
        <f t="shared" si="7"/>
        <v>135.69344640326619</v>
      </c>
      <c r="O17" s="69">
        <f t="shared" si="7"/>
        <v>132.95492232586471</v>
      </c>
      <c r="P17" s="69">
        <f t="shared" si="7"/>
        <v>131.96237830049486</v>
      </c>
      <c r="Q17" s="69">
        <f t="shared" si="7"/>
        <v>130.93869964419619</v>
      </c>
      <c r="R17" s="69">
        <f t="shared" ref="R17:V17" si="8">SUM(R18:R26)</f>
        <v>134.37237528426328</v>
      </c>
      <c r="S17" s="69">
        <f t="shared" si="8"/>
        <v>138.70417700258875</v>
      </c>
      <c r="T17" s="69">
        <f t="shared" si="8"/>
        <v>139.23484961193006</v>
      </c>
      <c r="U17" s="69">
        <f t="shared" si="8"/>
        <v>140.5858146485146</v>
      </c>
      <c r="V17" s="69">
        <f t="shared" si="8"/>
        <v>143.50742747044836</v>
      </c>
      <c r="W17" s="69">
        <f t="shared" ref="W17:Y17" si="9">SUM(W18:W26)</f>
        <v>155.04118649456942</v>
      </c>
      <c r="X17" s="69">
        <f t="shared" si="9"/>
        <v>152.62753361427488</v>
      </c>
      <c r="Y17" s="69">
        <f t="shared" si="9"/>
        <v>161.24306870056344</v>
      </c>
      <c r="DA17" s="88" t="s">
        <v>404</v>
      </c>
    </row>
    <row r="18" spans="1:105" ht="12" customHeight="1" x14ac:dyDescent="0.25">
      <c r="A18" s="28" t="s">
        <v>51</v>
      </c>
      <c r="B18" s="72">
        <v>0.20487928646014519</v>
      </c>
      <c r="C18" s="72">
        <v>9.9291939969606266E-2</v>
      </c>
      <c r="D18" s="72">
        <v>0.14344995778935768</v>
      </c>
      <c r="E18" s="72">
        <v>0.18204869355342715</v>
      </c>
      <c r="F18" s="72">
        <v>0.13140223737271284</v>
      </c>
      <c r="G18" s="72">
        <v>0.18272429723104752</v>
      </c>
      <c r="H18" s="72">
        <v>0.14767000417306739</v>
      </c>
      <c r="I18" s="72">
        <v>8.0781370907848066E-2</v>
      </c>
      <c r="J18" s="72">
        <v>8.3566963974330069E-2</v>
      </c>
      <c r="K18" s="72">
        <v>6.831547619477446E-2</v>
      </c>
      <c r="L18" s="72">
        <v>0.13211175944272757</v>
      </c>
      <c r="M18" s="72">
        <v>0.12549880232006388</v>
      </c>
      <c r="N18" s="72">
        <v>0.13797062599077492</v>
      </c>
      <c r="O18" s="72">
        <v>0.14905475786787334</v>
      </c>
      <c r="P18" s="72">
        <v>0.13053734343088388</v>
      </c>
      <c r="Q18" s="72">
        <v>9.4844252281535091E-2</v>
      </c>
      <c r="R18" s="72">
        <v>6.4549591149585209E-2</v>
      </c>
      <c r="S18" s="72">
        <v>9.3051726618084474E-2</v>
      </c>
      <c r="T18" s="72">
        <v>8.933133975971419E-2</v>
      </c>
      <c r="U18" s="72">
        <v>6.1696097749526072E-2</v>
      </c>
      <c r="V18" s="72">
        <v>6.127365958215799E-2</v>
      </c>
      <c r="W18" s="72">
        <v>5.5552554256332376E-2</v>
      </c>
      <c r="X18" s="72">
        <v>5.0748277415720418E-2</v>
      </c>
      <c r="Y18" s="72">
        <v>3.5484554163189998E-2</v>
      </c>
      <c r="DA18" s="89" t="s">
        <v>405</v>
      </c>
    </row>
    <row r="19" spans="1:105" s="2" customFormat="1" ht="12" customHeight="1" x14ac:dyDescent="0.25">
      <c r="A19" s="28" t="s">
        <v>74</v>
      </c>
      <c r="B19" s="72">
        <v>2.1859643759290925</v>
      </c>
      <c r="C19" s="72">
        <v>2.3358703268204133</v>
      </c>
      <c r="D19" s="72">
        <v>2.3830853858844439</v>
      </c>
      <c r="E19" s="72">
        <v>2.6816439279545143</v>
      </c>
      <c r="F19" s="72">
        <v>2.7626841996611131</v>
      </c>
      <c r="G19" s="72">
        <v>2.8246100493384083</v>
      </c>
      <c r="H19" s="72">
        <v>2.9918896324379287</v>
      </c>
      <c r="I19" s="72">
        <v>3.0009108578021966</v>
      </c>
      <c r="J19" s="72">
        <v>3.3785699027793803</v>
      </c>
      <c r="K19" s="72">
        <v>3.6743321568081289</v>
      </c>
      <c r="L19" s="72">
        <v>3.4370030747029041</v>
      </c>
      <c r="M19" s="72">
        <v>3.052797874071405</v>
      </c>
      <c r="N19" s="72">
        <v>2.7716162396538908</v>
      </c>
      <c r="O19" s="72">
        <v>2.6798667936974225</v>
      </c>
      <c r="P19" s="72">
        <v>2.4020680359695223</v>
      </c>
      <c r="Q19" s="72">
        <v>2.4432802485791014</v>
      </c>
      <c r="R19" s="72">
        <v>2.600680911715163</v>
      </c>
      <c r="S19" s="72">
        <v>2.5745871424716249</v>
      </c>
      <c r="T19" s="72">
        <v>2.44170534029855</v>
      </c>
      <c r="U19" s="72">
        <v>2.5718894445318954</v>
      </c>
      <c r="V19" s="72">
        <v>2.4541052587440628</v>
      </c>
      <c r="W19" s="72">
        <v>2.4881072223259202</v>
      </c>
      <c r="X19" s="72">
        <v>2.3066649257301264</v>
      </c>
      <c r="Y19" s="72">
        <v>1.9893690841538139</v>
      </c>
      <c r="DA19" s="89" t="s">
        <v>406</v>
      </c>
    </row>
    <row r="20" spans="1:105" ht="12" customHeight="1" x14ac:dyDescent="0.25">
      <c r="A20" s="28" t="s">
        <v>200</v>
      </c>
      <c r="B20" s="72">
        <v>6.9312801177116006</v>
      </c>
      <c r="C20" s="72">
        <v>6.9500141323626901</v>
      </c>
      <c r="D20" s="72">
        <v>7.9911192160063402</v>
      </c>
      <c r="E20" s="72">
        <v>7.7155687967258393</v>
      </c>
      <c r="F20" s="72">
        <v>7.7811083935070409</v>
      </c>
      <c r="G20" s="72">
        <v>6.8930458372883301</v>
      </c>
      <c r="H20" s="72">
        <v>6.4973664329501828</v>
      </c>
      <c r="I20" s="72">
        <v>5.7709579584304604</v>
      </c>
      <c r="J20" s="72">
        <v>4.7539729772683321</v>
      </c>
      <c r="K20" s="72">
        <v>4.9294417188269986</v>
      </c>
      <c r="L20" s="72">
        <v>4.4975667492600051</v>
      </c>
      <c r="M20" s="72">
        <v>3.2520994546673188</v>
      </c>
      <c r="N20" s="72">
        <v>3.275949836055104</v>
      </c>
      <c r="O20" s="72">
        <v>3.2112512495485719</v>
      </c>
      <c r="P20" s="72">
        <v>2.8755766001230256</v>
      </c>
      <c r="Q20" s="72">
        <v>2.5483617886157854</v>
      </c>
      <c r="R20" s="72">
        <v>2.1146933506597128</v>
      </c>
      <c r="S20" s="72">
        <v>2.6835611727997275</v>
      </c>
      <c r="T20" s="72">
        <v>2.603732927897934</v>
      </c>
      <c r="U20" s="72">
        <v>1.6962875481627961</v>
      </c>
      <c r="V20" s="72">
        <v>1.5695625080828819</v>
      </c>
      <c r="W20" s="72">
        <v>1.4668582543705642</v>
      </c>
      <c r="X20" s="72">
        <v>1.44211176304753</v>
      </c>
      <c r="Y20" s="72">
        <v>1.6015513888659016</v>
      </c>
      <c r="DA20" s="89" t="s">
        <v>407</v>
      </c>
    </row>
    <row r="21" spans="1:105" ht="12" customHeight="1" x14ac:dyDescent="0.25">
      <c r="A21" s="28" t="s">
        <v>189</v>
      </c>
      <c r="B21" s="72">
        <v>24.915962313461502</v>
      </c>
      <c r="C21" s="72">
        <v>24.835214046495555</v>
      </c>
      <c r="D21" s="72">
        <v>25.990814325987039</v>
      </c>
      <c r="E21" s="72">
        <v>24.877659326855582</v>
      </c>
      <c r="F21" s="72">
        <v>27.426560972124157</v>
      </c>
      <c r="G21" s="72">
        <v>29.552208995917841</v>
      </c>
      <c r="H21" s="72">
        <v>31.375907338635557</v>
      </c>
      <c r="I21" s="72">
        <v>30.398638231178758</v>
      </c>
      <c r="J21" s="72">
        <v>33.299977052000791</v>
      </c>
      <c r="K21" s="72">
        <v>32.309631257839534</v>
      </c>
      <c r="L21" s="72">
        <v>32.093051601530959</v>
      </c>
      <c r="M21" s="72">
        <v>29.13369521564254</v>
      </c>
      <c r="N21" s="72">
        <v>28.303140144493454</v>
      </c>
      <c r="O21" s="72">
        <v>26.950341587330211</v>
      </c>
      <c r="P21" s="72">
        <v>26.919807984527516</v>
      </c>
      <c r="Q21" s="72">
        <v>25.13212451841493</v>
      </c>
      <c r="R21" s="72">
        <v>27.502171542272784</v>
      </c>
      <c r="S21" s="72">
        <v>29.899909882389739</v>
      </c>
      <c r="T21" s="72">
        <v>31.071170501110988</v>
      </c>
      <c r="U21" s="72">
        <v>32.452073422541702</v>
      </c>
      <c r="V21" s="72">
        <v>34.857870573376935</v>
      </c>
      <c r="W21" s="72">
        <v>38.035930462367752</v>
      </c>
      <c r="X21" s="72">
        <v>37.797881835353401</v>
      </c>
      <c r="Y21" s="72">
        <v>38.45377705919509</v>
      </c>
      <c r="DA21" s="89" t="s">
        <v>408</v>
      </c>
    </row>
    <row r="22" spans="1:105" ht="12" customHeight="1" x14ac:dyDescent="0.25">
      <c r="A22" s="28" t="s">
        <v>202</v>
      </c>
      <c r="B22" s="72">
        <v>8.8687967571571704</v>
      </c>
      <c r="C22" s="72">
        <v>9.1659726987766099</v>
      </c>
      <c r="D22" s="72">
        <v>9.1017630478019615</v>
      </c>
      <c r="E22" s="72">
        <v>10.197315362628387</v>
      </c>
      <c r="F22" s="72">
        <v>10.431786890490248</v>
      </c>
      <c r="G22" s="72">
        <v>10.987415905334071</v>
      </c>
      <c r="H22" s="72">
        <v>11.446119666517038</v>
      </c>
      <c r="I22" s="72">
        <v>12.443081192032627</v>
      </c>
      <c r="J22" s="72">
        <v>12.72107555024415</v>
      </c>
      <c r="K22" s="72">
        <v>14.140728450131935</v>
      </c>
      <c r="L22" s="72">
        <v>15.042715383625529</v>
      </c>
      <c r="M22" s="72">
        <v>15.630838058110248</v>
      </c>
      <c r="N22" s="72">
        <v>15.667001922408392</v>
      </c>
      <c r="O22" s="72">
        <v>14.949015857546939</v>
      </c>
      <c r="P22" s="72">
        <v>14.547282654761259</v>
      </c>
      <c r="Q22" s="72">
        <v>14.027867729364264</v>
      </c>
      <c r="R22" s="72">
        <v>14.010287590354055</v>
      </c>
      <c r="S22" s="72">
        <v>12.950083266165459</v>
      </c>
      <c r="T22" s="72">
        <v>11.983697128034226</v>
      </c>
      <c r="U22" s="72">
        <v>11.075074208924887</v>
      </c>
      <c r="V22" s="72">
        <v>11.236674908092526</v>
      </c>
      <c r="W22" s="72">
        <v>11.401003986859916</v>
      </c>
      <c r="X22" s="72">
        <v>11.199164305633685</v>
      </c>
      <c r="Y22" s="72">
        <v>19.157393610440607</v>
      </c>
      <c r="DA22" s="89" t="s">
        <v>409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410</v>
      </c>
    </row>
    <row r="24" spans="1:105" ht="12" customHeight="1" x14ac:dyDescent="0.25">
      <c r="A24" s="28" t="s">
        <v>198</v>
      </c>
      <c r="B24" s="72">
        <v>8.350553960629826</v>
      </c>
      <c r="C24" s="72">
        <v>9.0391624437377462</v>
      </c>
      <c r="D24" s="72">
        <v>8.9322122948190703</v>
      </c>
      <c r="E24" s="72">
        <v>9.3529833179231332</v>
      </c>
      <c r="F24" s="72">
        <v>9.3427318729751416</v>
      </c>
      <c r="G24" s="72">
        <v>9.4898913463443648</v>
      </c>
      <c r="H24" s="72">
        <v>9.3065742494761032</v>
      </c>
      <c r="I24" s="72">
        <v>9.5778237347855679</v>
      </c>
      <c r="J24" s="72">
        <v>9.7254365198079551</v>
      </c>
      <c r="K24" s="72">
        <v>10.234817383247002</v>
      </c>
      <c r="L24" s="72">
        <v>10.255386878102868</v>
      </c>
      <c r="M24" s="72">
        <v>8.9624568999003476</v>
      </c>
      <c r="N24" s="72">
        <v>9.5793041517466371</v>
      </c>
      <c r="O24" s="72">
        <v>9.8533274522585721</v>
      </c>
      <c r="P24" s="72">
        <v>8.9620387738133704</v>
      </c>
      <c r="Q24" s="72">
        <v>7.8005193514313937</v>
      </c>
      <c r="R24" s="72">
        <v>7.1036209529639125</v>
      </c>
      <c r="S24" s="72">
        <v>6.986680868475653</v>
      </c>
      <c r="T24" s="72">
        <v>6.8413663142609744</v>
      </c>
      <c r="U24" s="72">
        <v>6.1808801200048791</v>
      </c>
      <c r="V24" s="72">
        <v>6.2165158089776025</v>
      </c>
      <c r="W24" s="72">
        <v>6.6186263376425885</v>
      </c>
      <c r="X24" s="72">
        <v>6.5502647348555518</v>
      </c>
      <c r="Y24" s="72">
        <v>6.1090441857920386</v>
      </c>
      <c r="DA24" s="89" t="s">
        <v>411</v>
      </c>
    </row>
    <row r="25" spans="1:105" ht="12" customHeight="1" x14ac:dyDescent="0.25">
      <c r="A25" s="73" t="s">
        <v>53</v>
      </c>
      <c r="B25" s="74">
        <v>71.79072897906137</v>
      </c>
      <c r="C25" s="74">
        <v>67.872887859232634</v>
      </c>
      <c r="D25" s="74">
        <v>73.502414874704044</v>
      </c>
      <c r="E25" s="74">
        <v>62.734381172672492</v>
      </c>
      <c r="F25" s="74">
        <v>72.435386193354717</v>
      </c>
      <c r="G25" s="74">
        <v>75.082776156282819</v>
      </c>
      <c r="H25" s="74">
        <v>78.516346602336426</v>
      </c>
      <c r="I25" s="74">
        <v>74.785200000102549</v>
      </c>
      <c r="J25" s="74">
        <v>77.314653739014773</v>
      </c>
      <c r="K25" s="74">
        <v>72.107054112003496</v>
      </c>
      <c r="L25" s="74">
        <v>72.887626459572644</v>
      </c>
      <c r="M25" s="74">
        <v>70.288605014689935</v>
      </c>
      <c r="N25" s="74">
        <v>70.966546028059796</v>
      </c>
      <c r="O25" s="74">
        <v>69.382013036901441</v>
      </c>
      <c r="P25" s="74">
        <v>69.580698894111777</v>
      </c>
      <c r="Q25" s="74">
        <v>71.606921016042293</v>
      </c>
      <c r="R25" s="74">
        <v>72.87946678796834</v>
      </c>
      <c r="S25" s="74">
        <v>74.518968463874884</v>
      </c>
      <c r="T25" s="74">
        <v>74.447010291006293</v>
      </c>
      <c r="U25" s="74">
        <v>75.73295249963418</v>
      </c>
      <c r="V25" s="74">
        <v>75.670668089791761</v>
      </c>
      <c r="W25" s="74">
        <v>83.028074142782387</v>
      </c>
      <c r="X25" s="74">
        <v>82.038221417982641</v>
      </c>
      <c r="Y25" s="74">
        <v>82.381659480033633</v>
      </c>
      <c r="DA25" s="90" t="s">
        <v>412</v>
      </c>
    </row>
    <row r="26" spans="1:105" ht="12" customHeight="1" x14ac:dyDescent="0.25">
      <c r="A26" s="32" t="s">
        <v>52</v>
      </c>
      <c r="B26" s="77">
        <v>0.78822012037833156</v>
      </c>
      <c r="C26" s="77">
        <v>0.85984522785898554</v>
      </c>
      <c r="D26" s="77">
        <v>1.0031814273430781</v>
      </c>
      <c r="E26" s="77">
        <v>1.1942390369733453</v>
      </c>
      <c r="F26" s="77">
        <v>1.4092003439380909</v>
      </c>
      <c r="G26" s="77">
        <v>1.6002579535683583</v>
      </c>
      <c r="H26" s="77">
        <v>1.8630266552020653</v>
      </c>
      <c r="I26" s="77">
        <v>2.2690455717970774</v>
      </c>
      <c r="J26" s="77">
        <v>2.7705932932072193</v>
      </c>
      <c r="K26" s="77">
        <v>3.2005159071367135</v>
      </c>
      <c r="L26" s="77">
        <v>3.6543422184006906</v>
      </c>
      <c r="M26" s="77">
        <v>4.2514187446259752</v>
      </c>
      <c r="N26" s="77">
        <v>4.9919174548581307</v>
      </c>
      <c r="O26" s="77">
        <v>5.7800515907136791</v>
      </c>
      <c r="P26" s="77">
        <v>6.544368013757512</v>
      </c>
      <c r="Q26" s="77">
        <v>7.2847807394668891</v>
      </c>
      <c r="R26" s="77">
        <v>8.0969045571797356</v>
      </c>
      <c r="S26" s="77">
        <v>8.9973344797935884</v>
      </c>
      <c r="T26" s="77">
        <v>9.7568357695613646</v>
      </c>
      <c r="U26" s="77">
        <v>10.81496130696474</v>
      </c>
      <c r="V26" s="77">
        <v>11.440756663800457</v>
      </c>
      <c r="W26" s="77">
        <v>11.94703353396395</v>
      </c>
      <c r="X26" s="77">
        <v>11.24247635425623</v>
      </c>
      <c r="Y26" s="77">
        <v>11.514789337919147</v>
      </c>
      <c r="DA26" s="92" t="s">
        <v>413</v>
      </c>
    </row>
    <row r="27" spans="1:105" ht="12.95" customHeight="1" x14ac:dyDescent="0.25">
      <c r="A27" s="68" t="s">
        <v>54</v>
      </c>
      <c r="B27" s="69">
        <f t="shared" ref="B27:Q27" si="10">SUM(B28:B32)</f>
        <v>122.02979121315619</v>
      </c>
      <c r="C27" s="69">
        <f t="shared" si="10"/>
        <v>119.29028620967338</v>
      </c>
      <c r="D27" s="69">
        <f t="shared" si="10"/>
        <v>124.82432545367509</v>
      </c>
      <c r="E27" s="69">
        <f t="shared" si="10"/>
        <v>117.81417178711952</v>
      </c>
      <c r="F27" s="69">
        <f t="shared" si="10"/>
        <v>124.35712669945727</v>
      </c>
      <c r="G27" s="69">
        <f t="shared" si="10"/>
        <v>128.68659311210598</v>
      </c>
      <c r="H27" s="69">
        <f t="shared" si="10"/>
        <v>131.16866541512704</v>
      </c>
      <c r="I27" s="69">
        <f t="shared" si="10"/>
        <v>127.99271010870753</v>
      </c>
      <c r="J27" s="69">
        <f t="shared" si="10"/>
        <v>131.99382904574387</v>
      </c>
      <c r="K27" s="69">
        <f t="shared" si="10"/>
        <v>130.23041474440959</v>
      </c>
      <c r="L27" s="69">
        <f t="shared" si="10"/>
        <v>125.77516204262027</v>
      </c>
      <c r="M27" s="69">
        <f t="shared" si="10"/>
        <v>116.97047802891399</v>
      </c>
      <c r="N27" s="69">
        <f t="shared" si="10"/>
        <v>113.00354705558365</v>
      </c>
      <c r="O27" s="69">
        <f t="shared" si="10"/>
        <v>107.17808864211523</v>
      </c>
      <c r="P27" s="69">
        <f t="shared" si="10"/>
        <v>102.70163002311841</v>
      </c>
      <c r="Q27" s="69">
        <f t="shared" si="10"/>
        <v>101.95296414108807</v>
      </c>
      <c r="R27" s="69">
        <f t="shared" ref="R27:V27" si="11">SUM(R28:R32)</f>
        <v>103.84399222328871</v>
      </c>
      <c r="S27" s="69">
        <f t="shared" si="11"/>
        <v>103.66843804698685</v>
      </c>
      <c r="T27" s="69">
        <f t="shared" si="11"/>
        <v>100.07825086445895</v>
      </c>
      <c r="U27" s="69">
        <f t="shared" si="11"/>
        <v>98.821205718831067</v>
      </c>
      <c r="V27" s="69">
        <f t="shared" si="11"/>
        <v>99.088113950622983</v>
      </c>
      <c r="W27" s="69">
        <f t="shared" ref="W27:Y27" si="12">SUM(W28:W32)</f>
        <v>105.26924070529444</v>
      </c>
      <c r="X27" s="69">
        <f t="shared" si="12"/>
        <v>102.37971418406912</v>
      </c>
      <c r="Y27" s="69">
        <f t="shared" si="12"/>
        <v>96.470567073475536</v>
      </c>
      <c r="DA27" s="88" t="s">
        <v>414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415</v>
      </c>
    </row>
    <row r="29" spans="1:105" s="2" customFormat="1" ht="12" customHeight="1" x14ac:dyDescent="0.25">
      <c r="A29" s="28" t="s">
        <v>74</v>
      </c>
      <c r="B29" s="72">
        <v>22.559629958318446</v>
      </c>
      <c r="C29" s="72">
        <v>28.441112750898643</v>
      </c>
      <c r="D29" s="72">
        <v>26.375470405439735</v>
      </c>
      <c r="E29" s="72">
        <v>33.244021737800487</v>
      </c>
      <c r="F29" s="72">
        <v>31.828327180019304</v>
      </c>
      <c r="G29" s="72">
        <v>32.562021403544762</v>
      </c>
      <c r="H29" s="72">
        <v>32.93301715367032</v>
      </c>
      <c r="I29" s="72">
        <v>35.494897340791802</v>
      </c>
      <c r="J29" s="72">
        <v>36.547461841159901</v>
      </c>
      <c r="K29" s="72">
        <v>42.859126777096485</v>
      </c>
      <c r="L29" s="72">
        <v>39.23012617575678</v>
      </c>
      <c r="M29" s="72">
        <v>34.588936498856597</v>
      </c>
      <c r="N29" s="72">
        <v>31.158754732186615</v>
      </c>
      <c r="O29" s="72">
        <v>29.718637877097375</v>
      </c>
      <c r="P29" s="72">
        <v>26.205948986991363</v>
      </c>
      <c r="Q29" s="72">
        <v>25.919787770507018</v>
      </c>
      <c r="R29" s="72">
        <v>26.749102997447658</v>
      </c>
      <c r="S29" s="72">
        <v>25.621875988576676</v>
      </c>
      <c r="T29" s="72">
        <v>23.585825366574454</v>
      </c>
      <c r="U29" s="72">
        <v>24.252768474626038</v>
      </c>
      <c r="V29" s="72">
        <v>22.792164803728006</v>
      </c>
      <c r="W29" s="72">
        <v>22.792925392977192</v>
      </c>
      <c r="X29" s="72">
        <v>20.896395376942298</v>
      </c>
      <c r="Y29" s="72">
        <v>17.829516572217596</v>
      </c>
      <c r="DA29" s="89" t="s">
        <v>416</v>
      </c>
    </row>
    <row r="30" spans="1:105" ht="12" customHeight="1" x14ac:dyDescent="0.25">
      <c r="A30" s="28" t="s">
        <v>189</v>
      </c>
      <c r="B30" s="72">
        <v>16.056290104460089</v>
      </c>
      <c r="C30" s="72">
        <v>20.496370171104761</v>
      </c>
      <c r="D30" s="72">
        <v>18.41618263085309</v>
      </c>
      <c r="E30" s="72">
        <v>23.289057254827636</v>
      </c>
      <c r="F30" s="72">
        <v>21.907652941716524</v>
      </c>
      <c r="G30" s="72">
        <v>23.575392940624024</v>
      </c>
      <c r="H30" s="72">
        <v>23.251288443771674</v>
      </c>
      <c r="I30" s="72">
        <v>25.644396717903561</v>
      </c>
      <c r="J30" s="72">
        <v>24.493398352741671</v>
      </c>
      <c r="K30" s="72">
        <v>28.157654820860941</v>
      </c>
      <c r="L30" s="72">
        <v>27.842478373398087</v>
      </c>
      <c r="M30" s="72">
        <v>25.031124648974892</v>
      </c>
      <c r="N30" s="72">
        <v>23.378795517634845</v>
      </c>
      <c r="O30" s="72">
        <v>21.609980864976738</v>
      </c>
      <c r="P30" s="72">
        <v>20.744427867917882</v>
      </c>
      <c r="Q30" s="72">
        <v>19.509440820930525</v>
      </c>
      <c r="R30" s="72">
        <v>20.233766076696426</v>
      </c>
      <c r="S30" s="72">
        <v>22.096150288297125</v>
      </c>
      <c r="T30" s="72">
        <v>21.93825174548207</v>
      </c>
      <c r="U30" s="72">
        <v>20.270642304106619</v>
      </c>
      <c r="V30" s="72">
        <v>20.817555131939123</v>
      </c>
      <c r="W30" s="72">
        <v>22.401512483313152</v>
      </c>
      <c r="X30" s="72">
        <v>22.636324167774397</v>
      </c>
      <c r="Y30" s="72">
        <v>21.729639780962909</v>
      </c>
      <c r="DA30" s="89" t="s">
        <v>417</v>
      </c>
    </row>
    <row r="31" spans="1:105" ht="12" customHeight="1" x14ac:dyDescent="0.25">
      <c r="A31" s="28" t="s">
        <v>202</v>
      </c>
      <c r="B31" s="72">
        <v>8.1778862265523014</v>
      </c>
      <c r="C31" s="72">
        <v>9.8699814444676601</v>
      </c>
      <c r="D31" s="72">
        <v>8.7663472768805502</v>
      </c>
      <c r="E31" s="72">
        <v>10.790488501187721</v>
      </c>
      <c r="F31" s="72">
        <v>10.087958012872074</v>
      </c>
      <c r="G31" s="72">
        <v>10.437691925792748</v>
      </c>
      <c r="H31" s="72">
        <v>10.197865057921746</v>
      </c>
      <c r="I31" s="72">
        <v>11.549550825808499</v>
      </c>
      <c r="J31" s="72">
        <v>10.346334975053693</v>
      </c>
      <c r="K31" s="72">
        <v>11.938909439952033</v>
      </c>
      <c r="L31" s="72">
        <v>11.990855481925935</v>
      </c>
      <c r="M31" s="72">
        <v>12.423735962439334</v>
      </c>
      <c r="N31" s="72">
        <v>13.058321057473602</v>
      </c>
      <c r="O31" s="72">
        <v>11.736177716477417</v>
      </c>
      <c r="P31" s="72">
        <v>11.754937363258223</v>
      </c>
      <c r="Q31" s="72">
        <v>11.289034408153023</v>
      </c>
      <c r="R31" s="72">
        <v>11.204320727556471</v>
      </c>
      <c r="S31" s="72">
        <v>9.6838134042202508</v>
      </c>
      <c r="T31" s="72">
        <v>8.6455535077344869</v>
      </c>
      <c r="U31" s="72">
        <v>7.7792062475950061</v>
      </c>
      <c r="V31" s="72">
        <v>9.0361539273696927</v>
      </c>
      <c r="W31" s="72">
        <v>9.1450066216415369</v>
      </c>
      <c r="X31" s="72">
        <v>8.624933826167819</v>
      </c>
      <c r="Y31" s="72">
        <v>6.5316726684635755</v>
      </c>
      <c r="DA31" s="89" t="s">
        <v>418</v>
      </c>
    </row>
    <row r="32" spans="1:105" ht="12" customHeight="1" x14ac:dyDescent="0.25">
      <c r="A32" s="32" t="s">
        <v>53</v>
      </c>
      <c r="B32" s="77">
        <v>75.235984923825342</v>
      </c>
      <c r="C32" s="77">
        <v>60.482821843202316</v>
      </c>
      <c r="D32" s="77">
        <v>71.266325140501706</v>
      </c>
      <c r="E32" s="77">
        <v>50.490604293303676</v>
      </c>
      <c r="F32" s="77">
        <v>60.533188564849361</v>
      </c>
      <c r="G32" s="77">
        <v>62.111486842144451</v>
      </c>
      <c r="H32" s="77">
        <v>64.786494759763301</v>
      </c>
      <c r="I32" s="77">
        <v>55.303865224203662</v>
      </c>
      <c r="J32" s="77">
        <v>60.606633876788599</v>
      </c>
      <c r="K32" s="77">
        <v>47.274723706500133</v>
      </c>
      <c r="L32" s="77">
        <v>46.711702011539458</v>
      </c>
      <c r="M32" s="77">
        <v>44.926680918643157</v>
      </c>
      <c r="N32" s="77">
        <v>45.407675748288575</v>
      </c>
      <c r="O32" s="77">
        <v>44.113292183563694</v>
      </c>
      <c r="P32" s="77">
        <v>43.996315804950953</v>
      </c>
      <c r="Q32" s="77">
        <v>45.234701141497517</v>
      </c>
      <c r="R32" s="77">
        <v>45.656802421588154</v>
      </c>
      <c r="S32" s="77">
        <v>46.266598365892797</v>
      </c>
      <c r="T32" s="77">
        <v>45.908620244667944</v>
      </c>
      <c r="U32" s="77">
        <v>46.518588692503407</v>
      </c>
      <c r="V32" s="77">
        <v>46.44224008758615</v>
      </c>
      <c r="W32" s="77">
        <v>50.92979620736255</v>
      </c>
      <c r="X32" s="77">
        <v>50.222060813184605</v>
      </c>
      <c r="Y32" s="77">
        <v>50.37973805183146</v>
      </c>
      <c r="DA32" s="92" t="s">
        <v>419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0.49368162482614353</v>
      </c>
      <c r="C3" s="66">
        <f>IF(RES_hh_tes!C3=0,"",RES_hh_tes!C3/RES_hh_fec!C3)</f>
        <v>0.49496048475394094</v>
      </c>
      <c r="D3" s="66">
        <f>IF(RES_hh_tes!D3=0,"",RES_hh_tes!D3/RES_hh_fec!D3)</f>
        <v>0.50240848455613296</v>
      </c>
      <c r="E3" s="66">
        <f>IF(RES_hh_tes!E3=0,"",RES_hh_tes!E3/RES_hh_fec!E3)</f>
        <v>0.51103932926857287</v>
      </c>
      <c r="F3" s="66">
        <f>IF(RES_hh_tes!F3=0,"",RES_hh_tes!F3/RES_hh_fec!F3)</f>
        <v>0.51395289851879256</v>
      </c>
      <c r="G3" s="66">
        <f>IF(RES_hh_tes!G3=0,"",RES_hh_tes!G3/RES_hh_fec!G3)</f>
        <v>0.52493114725361545</v>
      </c>
      <c r="H3" s="66">
        <f>IF(RES_hh_tes!H3=0,"",RES_hh_tes!H3/RES_hh_fec!H3)</f>
        <v>0.5426586811661136</v>
      </c>
      <c r="I3" s="66">
        <f>IF(RES_hh_tes!I3=0,"",RES_hh_tes!I3/RES_hh_fec!I3)</f>
        <v>0.56137377704686731</v>
      </c>
      <c r="J3" s="66">
        <f>IF(RES_hh_tes!J3=0,"",RES_hh_tes!J3/RES_hh_fec!J3)</f>
        <v>0.575139963317294</v>
      </c>
      <c r="K3" s="66">
        <f>IF(RES_hh_tes!K3=0,"",RES_hh_tes!K3/RES_hh_fec!K3)</f>
        <v>0.58429773775201266</v>
      </c>
      <c r="L3" s="66">
        <f>IF(RES_hh_tes!L3=0,"",RES_hh_tes!L3/RES_hh_fec!L3)</f>
        <v>0.60296780448624787</v>
      </c>
      <c r="M3" s="66">
        <f>IF(RES_hh_tes!M3=0,"",RES_hh_tes!M3/RES_hh_fec!M3)</f>
        <v>0.62931650857418775</v>
      </c>
      <c r="N3" s="66">
        <f>IF(RES_hh_tes!N3=0,"",RES_hh_tes!N3/RES_hh_fec!N3)</f>
        <v>0.65123353071571932</v>
      </c>
      <c r="O3" s="66">
        <f>IF(RES_hh_tes!O3=0,"",RES_hh_tes!O3/RES_hh_fec!O3)</f>
        <v>0.66082030789509039</v>
      </c>
      <c r="P3" s="66">
        <f>IF(RES_hh_tes!P3=0,"",RES_hh_tes!P3/RES_hh_fec!P3)</f>
        <v>0.66133736596781811</v>
      </c>
      <c r="Q3" s="66">
        <f>IF(RES_hh_tes!Q3=0,"",RES_hh_tes!Q3/RES_hh_fec!Q3)</f>
        <v>0.68408884503371825</v>
      </c>
      <c r="R3" s="66">
        <f>IF(RES_hh_tes!R3=0,"",RES_hh_tes!R3/RES_hh_fec!R3)</f>
        <v>0.68376755079378004</v>
      </c>
      <c r="S3" s="66">
        <f>IF(RES_hh_tes!S3=0,"",RES_hh_tes!S3/RES_hh_fec!S3)</f>
        <v>0.70588123949754311</v>
      </c>
      <c r="T3" s="66">
        <f>IF(RES_hh_tes!T3=0,"",RES_hh_tes!T3/RES_hh_fec!T3)</f>
        <v>0.72234443280266669</v>
      </c>
      <c r="U3" s="66">
        <f>IF(RES_hh_tes!U3=0,"",RES_hh_tes!U3/RES_hh_fec!U3)</f>
        <v>0.73812363217565435</v>
      </c>
      <c r="V3" s="66">
        <f>IF(RES_hh_tes!V3=0,"",RES_hh_tes!V3/RES_hh_fec!V3)</f>
        <v>0.74593009838864055</v>
      </c>
      <c r="W3" s="66">
        <f>IF(RES_hh_tes!W3=0,"",RES_hh_tes!W3/RES_hh_fec!W3)</f>
        <v>0.75992146374087899</v>
      </c>
      <c r="X3" s="66">
        <f>IF(RES_hh_tes!X3=0,"",RES_hh_tes!X3/RES_hh_fec!X3)</f>
        <v>0.7744255273118742</v>
      </c>
      <c r="Y3" s="66">
        <f>IF(RES_hh_tes!Y3=0,"",RES_hh_tes!Y3/RES_hh_fec!Y3)</f>
        <v>0.78908878846157759</v>
      </c>
      <c r="DA3" s="87" t="s">
        <v>290</v>
      </c>
    </row>
    <row r="4" spans="1:105" ht="12.95" customHeight="1" x14ac:dyDescent="0.25">
      <c r="A4" s="68" t="s">
        <v>57</v>
      </c>
      <c r="B4" s="70">
        <f>IF(RES_hh_tes!B4=0,"",RES_hh_tes!B4/RES_hh_fec!B4)</f>
        <v>0.45815980662772166</v>
      </c>
      <c r="C4" s="70">
        <f>IF(RES_hh_tes!C4=0,"",RES_hh_tes!C4/RES_hh_fec!C4)</f>
        <v>0.46456707765199884</v>
      </c>
      <c r="D4" s="70">
        <f>IF(RES_hh_tes!D4=0,"",RES_hh_tes!D4/RES_hh_fec!D4)</f>
        <v>0.47065030046179701</v>
      </c>
      <c r="E4" s="70">
        <f>IF(RES_hh_tes!E4=0,"",RES_hh_tes!E4/RES_hh_fec!E4)</f>
        <v>0.47694084350890098</v>
      </c>
      <c r="F4" s="70">
        <f>IF(RES_hh_tes!F4=0,"",RES_hh_tes!F4/RES_hh_fec!F4)</f>
        <v>0.4856163452453468</v>
      </c>
      <c r="G4" s="70">
        <f>IF(RES_hh_tes!G4=0,"",RES_hh_tes!G4/RES_hh_fec!G4)</f>
        <v>0.49555029149610774</v>
      </c>
      <c r="H4" s="70">
        <f>IF(RES_hh_tes!H4=0,"",RES_hh_tes!H4/RES_hh_fec!H4)</f>
        <v>0.50439375911390461</v>
      </c>
      <c r="I4" s="70">
        <f>IF(RES_hh_tes!I4=0,"",RES_hh_tes!I4/RES_hh_fec!I4)</f>
        <v>0.51728834171655491</v>
      </c>
      <c r="J4" s="70">
        <f>IF(RES_hh_tes!J4=0,"",RES_hh_tes!J4/RES_hh_fec!J4)</f>
        <v>0.53094690603979688</v>
      </c>
      <c r="K4" s="70">
        <f>IF(RES_hh_tes!K4=0,"",RES_hh_tes!K4/RES_hh_fec!K4)</f>
        <v>0.54376192358106257</v>
      </c>
      <c r="L4" s="70">
        <f>IF(RES_hh_tes!L4=0,"",RES_hh_tes!L4/RES_hh_fec!L4)</f>
        <v>0.55891924190905351</v>
      </c>
      <c r="M4" s="70">
        <f>IF(RES_hh_tes!M4=0,"",RES_hh_tes!M4/RES_hh_fec!M4)</f>
        <v>0.57427061806004764</v>
      </c>
      <c r="N4" s="70">
        <f>IF(RES_hh_tes!N4=0,"",RES_hh_tes!N4/RES_hh_fec!N4)</f>
        <v>0.59340454745984972</v>
      </c>
      <c r="O4" s="70">
        <f>IF(RES_hh_tes!O4=0,"",RES_hh_tes!O4/RES_hh_fec!O4)</f>
        <v>0.61163204182615238</v>
      </c>
      <c r="P4" s="70">
        <f>IF(RES_hh_tes!P4=0,"",RES_hh_tes!P4/RES_hh_fec!P4)</f>
        <v>0.61433289219987619</v>
      </c>
      <c r="Q4" s="70">
        <f>IF(RES_hh_tes!Q4=0,"",RES_hh_tes!Q4/RES_hh_fec!Q4)</f>
        <v>0.61943380102637091</v>
      </c>
      <c r="R4" s="70">
        <f>IF(RES_hh_tes!R4=0,"",RES_hh_tes!R4/RES_hh_fec!R4)</f>
        <v>0.62678569718676824</v>
      </c>
      <c r="S4" s="70">
        <f>IF(RES_hh_tes!S4=0,"",RES_hh_tes!S4/RES_hh_fec!S4)</f>
        <v>0.63688344745995862</v>
      </c>
      <c r="T4" s="70">
        <f>IF(RES_hh_tes!T4=0,"",RES_hh_tes!T4/RES_hh_fec!T4)</f>
        <v>0.64749105272446139</v>
      </c>
      <c r="U4" s="70">
        <f>IF(RES_hh_tes!U4=0,"",RES_hh_tes!U4/RES_hh_fec!U4)</f>
        <v>0.65970735115985124</v>
      </c>
      <c r="V4" s="70">
        <f>IF(RES_hh_tes!V4=0,"",RES_hh_tes!V4/RES_hh_fec!V4)</f>
        <v>0.66956119641714618</v>
      </c>
      <c r="W4" s="70">
        <f>IF(RES_hh_tes!W4=0,"",RES_hh_tes!W4/RES_hh_fec!W4)</f>
        <v>0.68314025840777692</v>
      </c>
      <c r="X4" s="70">
        <f>IF(RES_hh_tes!X4=0,"",RES_hh_tes!X4/RES_hh_fec!X4)</f>
        <v>0.69359357523638232</v>
      </c>
      <c r="Y4" s="70">
        <f>IF(RES_hh_tes!Y4=0,"",RES_hh_tes!Y4/RES_hh_fec!Y4)</f>
        <v>0.7060507790219398</v>
      </c>
      <c r="DA4" s="88" t="s">
        <v>291</v>
      </c>
    </row>
    <row r="5" spans="1:105" ht="12" customHeight="1" x14ac:dyDescent="0.25">
      <c r="A5" s="28" t="s">
        <v>51</v>
      </c>
      <c r="B5" s="78">
        <f>IF(RES_hh_tes!B5=0,"",RES_hh_tes!B5/RES_hh_fec!B5)</f>
        <v>0.56894583215425465</v>
      </c>
      <c r="C5" s="78">
        <f>IF(RES_hh_tes!C5=0,"",RES_hh_tes!C5/RES_hh_fec!C5)</f>
        <v>0.56930371461577545</v>
      </c>
      <c r="D5" s="78">
        <f>IF(RES_hh_tes!D5=0,"",RES_hh_tes!D5/RES_hh_fec!D5)</f>
        <v>0.57104413086323569</v>
      </c>
      <c r="E5" s="78">
        <f>IF(RES_hh_tes!E5=0,"",RES_hh_tes!E5/RES_hh_fec!E5)</f>
        <v>0.57474257090174297</v>
      </c>
      <c r="F5" s="78">
        <f>IF(RES_hh_tes!F5=0,"",RES_hh_tes!F5/RES_hh_fec!F5)</f>
        <v>0.57708101027256475</v>
      </c>
      <c r="G5" s="78">
        <f>IF(RES_hh_tes!G5=0,"",RES_hh_tes!G5/RES_hh_fec!G5)</f>
        <v>0.58051565277401362</v>
      </c>
      <c r="H5" s="78">
        <f>IF(RES_hh_tes!H5=0,"",RES_hh_tes!H5/RES_hh_fec!H5)</f>
        <v>0.58170568867354477</v>
      </c>
      <c r="I5" s="78">
        <f>IF(RES_hh_tes!I5=0,"",RES_hh_tes!I5/RES_hh_fec!I5)</f>
        <v>0.58241612106551433</v>
      </c>
      <c r="J5" s="78">
        <f>IF(RES_hh_tes!J5=0,"",RES_hh_tes!J5/RES_hh_fec!J5)</f>
        <v>0.58242419322519035</v>
      </c>
      <c r="K5" s="78">
        <f>IF(RES_hh_tes!K5=0,"",RES_hh_tes!K5/RES_hh_fec!K5)</f>
        <v>0.58413774880101421</v>
      </c>
      <c r="L5" s="78">
        <f>IF(RES_hh_tes!L5=0,"",RES_hh_tes!L5/RES_hh_fec!L5)</f>
        <v>0.5964867980091646</v>
      </c>
      <c r="M5" s="78">
        <f>IF(RES_hh_tes!M5=0,"",RES_hh_tes!M5/RES_hh_fec!M5)</f>
        <v>0.61006281589185829</v>
      </c>
      <c r="N5" s="78">
        <f>IF(RES_hh_tes!N5=0,"",RES_hh_tes!N5/RES_hh_fec!N5)</f>
        <v>0.62612081949086162</v>
      </c>
      <c r="O5" s="78">
        <f>IF(RES_hh_tes!O5=0,"",RES_hh_tes!O5/RES_hh_fec!O5)</f>
        <v>0.64062583809233886</v>
      </c>
      <c r="P5" s="78">
        <f>IF(RES_hh_tes!P5=0,"",RES_hh_tes!P5/RES_hh_fec!P5)</f>
        <v>0.64112107047279709</v>
      </c>
      <c r="Q5" s="78">
        <f>IF(RES_hh_tes!Q5=0,"",RES_hh_tes!Q5/RES_hh_fec!Q5)</f>
        <v>0.64199804604642141</v>
      </c>
      <c r="R5" s="78">
        <f>IF(RES_hh_tes!R5=0,"",RES_hh_tes!R5/RES_hh_fec!R5)</f>
        <v>0.64322320454592952</v>
      </c>
      <c r="S5" s="78">
        <f>IF(RES_hh_tes!S5=0,"",RES_hh_tes!S5/RES_hh_fec!S5)</f>
        <v>0.64858713581424465</v>
      </c>
      <c r="T5" s="78">
        <f>IF(RES_hh_tes!T5=0,"",RES_hh_tes!T5/RES_hh_fec!T5)</f>
        <v>0.65339516840567602</v>
      </c>
      <c r="U5" s="78">
        <f>IF(RES_hh_tes!U5=0,"",RES_hh_tes!U5/RES_hh_fec!U5)</f>
        <v>0.66047005190389652</v>
      </c>
      <c r="V5" s="78">
        <f>IF(RES_hh_tes!V5=0,"",RES_hh_tes!V5/RES_hh_fec!V5)</f>
        <v>0.66344378150090055</v>
      </c>
      <c r="W5" s="78">
        <f>IF(RES_hh_tes!W5=0,"",RES_hh_tes!W5/RES_hh_fec!W5)</f>
        <v>0.66531808870846409</v>
      </c>
      <c r="X5" s="78">
        <f>IF(RES_hh_tes!X5=0,"",RES_hh_tes!X5/RES_hh_fec!X5)</f>
        <v>0.6655929118731132</v>
      </c>
      <c r="Y5" s="78">
        <f>IF(RES_hh_tes!Y5=0,"",RES_hh_tes!Y5/RES_hh_fec!Y5)</f>
        <v>0.66591467673219418</v>
      </c>
      <c r="DA5" s="89" t="s">
        <v>421</v>
      </c>
    </row>
    <row r="6" spans="1:105" ht="12" customHeight="1" x14ac:dyDescent="0.25">
      <c r="A6" s="28" t="s">
        <v>74</v>
      </c>
      <c r="B6" s="78">
        <f>IF(RES_hh_tes!B6=0,"",RES_hh_tes!B6/RES_hh_fec!B6)</f>
        <v>0.44150171566863833</v>
      </c>
      <c r="C6" s="78">
        <f>IF(RES_hh_tes!C6=0,"",RES_hh_tes!C6/RES_hh_fec!C6)</f>
        <v>0.44150171566863833</v>
      </c>
      <c r="D6" s="78">
        <f>IF(RES_hh_tes!D6=0,"",RES_hh_tes!D6/RES_hh_fec!D6)</f>
        <v>0.44150171566863833</v>
      </c>
      <c r="E6" s="78">
        <f>IF(RES_hh_tes!E6=0,"",RES_hh_tes!E6/RES_hh_fec!E6)</f>
        <v>0.44150171566863833</v>
      </c>
      <c r="F6" s="78">
        <f>IF(RES_hh_tes!F6=0,"",RES_hh_tes!F6/RES_hh_fec!F6)</f>
        <v>0.44150171566863833</v>
      </c>
      <c r="G6" s="78">
        <f>IF(RES_hh_tes!G6=0,"",RES_hh_tes!G6/RES_hh_fec!G6)</f>
        <v>0.44656928863562489</v>
      </c>
      <c r="H6" s="78">
        <f>IF(RES_hh_tes!H6=0,"",RES_hh_tes!H6/RES_hh_fec!H6)</f>
        <v>0.4538070947982481</v>
      </c>
      <c r="I6" s="78">
        <f>IF(RES_hh_tes!I6=0,"",RES_hh_tes!I6/RES_hh_fec!I6)</f>
        <v>0.45572832513601319</v>
      </c>
      <c r="J6" s="78">
        <f>IF(RES_hh_tes!J6=0,"",RES_hh_tes!J6/RES_hh_fec!J6)</f>
        <v>0.4647663636460912</v>
      </c>
      <c r="K6" s="78">
        <f>IF(RES_hh_tes!K6=0,"",RES_hh_tes!K6/RES_hh_fec!K6)</f>
        <v>0.47610173561739277</v>
      </c>
      <c r="L6" s="78">
        <f>IF(RES_hh_tes!L6=0,"",RES_hh_tes!L6/RES_hh_fec!L6)</f>
        <v>0.48544465122643637</v>
      </c>
      <c r="M6" s="78">
        <f>IF(RES_hh_tes!M6=0,"",RES_hh_tes!M6/RES_hh_fec!M6)</f>
        <v>0.49437693090623164</v>
      </c>
      <c r="N6" s="78">
        <f>IF(RES_hh_tes!N6=0,"",RES_hh_tes!N6/RES_hh_fec!N6)</f>
        <v>0.51536031810091831</v>
      </c>
      <c r="O6" s="78">
        <f>IF(RES_hh_tes!O6=0,"",RES_hh_tes!O6/RES_hh_fec!O6)</f>
        <v>0.54055250625931084</v>
      </c>
      <c r="P6" s="78">
        <f>IF(RES_hh_tes!P6=0,"",RES_hh_tes!P6/RES_hh_fec!P6)</f>
        <v>0.54102213834181134</v>
      </c>
      <c r="Q6" s="78">
        <f>IF(RES_hh_tes!Q6=0,"",RES_hh_tes!Q6/RES_hh_fec!Q6)</f>
        <v>0.54580936650998102</v>
      </c>
      <c r="R6" s="78">
        <f>IF(RES_hh_tes!R6=0,"",RES_hh_tes!R6/RES_hh_fec!R6)</f>
        <v>0.54740014288982797</v>
      </c>
      <c r="S6" s="78">
        <f>IF(RES_hh_tes!S6=0,"",RES_hh_tes!S6/RES_hh_fec!S6)</f>
        <v>0.54875295501891197</v>
      </c>
      <c r="T6" s="78">
        <f>IF(RES_hh_tes!T6=0,"",RES_hh_tes!T6/RES_hh_fec!T6)</f>
        <v>0.55054820082537281</v>
      </c>
      <c r="U6" s="78">
        <f>IF(RES_hh_tes!U6=0,"",RES_hh_tes!U6/RES_hh_fec!U6)</f>
        <v>0.55947982851373579</v>
      </c>
      <c r="V6" s="78">
        <f>IF(RES_hh_tes!V6=0,"",RES_hh_tes!V6/RES_hh_fec!V6)</f>
        <v>0.57286676355843014</v>
      </c>
      <c r="W6" s="78">
        <f>IF(RES_hh_tes!W6=0,"",RES_hh_tes!W6/RES_hh_fec!W6)</f>
        <v>0.59098873032100208</v>
      </c>
      <c r="X6" s="78">
        <f>IF(RES_hh_tes!X6=0,"",RES_hh_tes!X6/RES_hh_fec!X6)</f>
        <v>0.60962819321645434</v>
      </c>
      <c r="Y6" s="78">
        <f>IF(RES_hh_tes!Y6=0,"",RES_hh_tes!Y6/RES_hh_fec!Y6)</f>
        <v>0.62406516851973404</v>
      </c>
      <c r="DA6" s="89" t="s">
        <v>422</v>
      </c>
    </row>
    <row r="7" spans="1:105" ht="12" customHeight="1" x14ac:dyDescent="0.25">
      <c r="A7" s="28" t="s">
        <v>200</v>
      </c>
      <c r="B7" s="78">
        <f>IF(RES_hh_tes!B7=0,"",RES_hh_tes!B7/RES_hh_fec!B7)</f>
        <v>0.41965201960163723</v>
      </c>
      <c r="C7" s="78">
        <f>IF(RES_hh_tes!C7=0,"",RES_hh_tes!C7/RES_hh_fec!C7)</f>
        <v>0.42271159523563334</v>
      </c>
      <c r="D7" s="78">
        <f>IF(RES_hh_tes!D7=0,"",RES_hh_tes!D7/RES_hh_fec!D7)</f>
        <v>0.42609316161883853</v>
      </c>
      <c r="E7" s="78">
        <f>IF(RES_hh_tes!E7=0,"",RES_hh_tes!E7/RES_hh_fec!E7)</f>
        <v>0.42847400065473851</v>
      </c>
      <c r="F7" s="78">
        <f>IF(RES_hh_tes!F7=0,"",RES_hh_tes!F7/RES_hh_fec!F7)</f>
        <v>0.43079916089546144</v>
      </c>
      <c r="G7" s="78">
        <f>IF(RES_hh_tes!G7=0,"",RES_hh_tes!G7/RES_hh_fec!G7)</f>
        <v>0.43185722333523824</v>
      </c>
      <c r="H7" s="78">
        <f>IF(RES_hh_tes!H7=0,"",RES_hh_tes!H7/RES_hh_fec!H7)</f>
        <v>0.43303343355316298</v>
      </c>
      <c r="I7" s="78">
        <f>IF(RES_hh_tes!I7=0,"",RES_hh_tes!I7/RES_hh_fec!I7)</f>
        <v>0.43438901621636539</v>
      </c>
      <c r="J7" s="78">
        <f>IF(RES_hh_tes!J7=0,"",RES_hh_tes!J7/RES_hh_fec!J7)</f>
        <v>0.4359068064837856</v>
      </c>
      <c r="K7" s="78">
        <f>IF(RES_hh_tes!K7=0,"",RES_hh_tes!K7/RES_hh_fec!K7)</f>
        <v>0.4384428342430795</v>
      </c>
      <c r="L7" s="78">
        <f>IF(RES_hh_tes!L7=0,"",RES_hh_tes!L7/RES_hh_fec!L7)</f>
        <v>0.44710264883036038</v>
      </c>
      <c r="M7" s="78">
        <f>IF(RES_hh_tes!M7=0,"",RES_hh_tes!M7/RES_hh_fec!M7)</f>
        <v>0.46158561289459871</v>
      </c>
      <c r="N7" s="78">
        <f>IF(RES_hh_tes!N7=0,"",RES_hh_tes!N7/RES_hh_fec!N7)</f>
        <v>0.48208634852027626</v>
      </c>
      <c r="O7" s="78">
        <f>IF(RES_hh_tes!O7=0,"",RES_hh_tes!O7/RES_hh_fec!O7)</f>
        <v>0.51087224986403001</v>
      </c>
      <c r="P7" s="78">
        <f>IF(RES_hh_tes!P7=0,"",RES_hh_tes!P7/RES_hh_fec!P7)</f>
        <v>0.51397631396814292</v>
      </c>
      <c r="Q7" s="78">
        <f>IF(RES_hh_tes!Q7=0,"",RES_hh_tes!Q7/RES_hh_fec!Q7)</f>
        <v>0.52675666400826171</v>
      </c>
      <c r="R7" s="78">
        <f>IF(RES_hh_tes!R7=0,"",RES_hh_tes!R7/RES_hh_fec!R7)</f>
        <v>0.54175437819665151</v>
      </c>
      <c r="S7" s="78">
        <f>IF(RES_hh_tes!S7=0,"",RES_hh_tes!S7/RES_hh_fec!S7)</f>
        <v>0.55863148808426399</v>
      </c>
      <c r="T7" s="78">
        <f>IF(RES_hh_tes!T7=0,"",RES_hh_tes!T7/RES_hh_fec!T7)</f>
        <v>0.56790742335096922</v>
      </c>
      <c r="U7" s="78">
        <f>IF(RES_hh_tes!U7=0,"",RES_hh_tes!U7/RES_hh_fec!U7)</f>
        <v>0.57377948053625227</v>
      </c>
      <c r="V7" s="78">
        <f>IF(RES_hh_tes!V7=0,"",RES_hh_tes!V7/RES_hh_fec!V7)</f>
        <v>0.57632589314379601</v>
      </c>
      <c r="W7" s="78">
        <f>IF(RES_hh_tes!W7=0,"",RES_hh_tes!W7/RES_hh_fec!W7)</f>
        <v>0.57662525199800996</v>
      </c>
      <c r="X7" s="78">
        <f>IF(RES_hh_tes!X7=0,"",RES_hh_tes!X7/RES_hh_fec!X7)</f>
        <v>0.57977690808022464</v>
      </c>
      <c r="Y7" s="78">
        <f>IF(RES_hh_tes!Y7=0,"",RES_hh_tes!Y7/RES_hh_fec!Y7)</f>
        <v>0.58982025730275389</v>
      </c>
      <c r="DA7" s="89" t="s">
        <v>423</v>
      </c>
    </row>
    <row r="8" spans="1:105" ht="12" customHeight="1" x14ac:dyDescent="0.25">
      <c r="A8" s="28" t="s">
        <v>189</v>
      </c>
      <c r="B8" s="78">
        <f>IF(RES_hh_tes!B8=0,"",RES_hh_tes!B8/RES_hh_fec!B8)</f>
        <v>0.46276546592482687</v>
      </c>
      <c r="C8" s="78">
        <f>IF(RES_hh_tes!C8=0,"",RES_hh_tes!C8/RES_hh_fec!C8)</f>
        <v>0.46548023613760864</v>
      </c>
      <c r="D8" s="78">
        <f>IF(RES_hh_tes!D8=0,"",RES_hh_tes!D8/RES_hh_fec!D8)</f>
        <v>0.46935045676918341</v>
      </c>
      <c r="E8" s="78">
        <f>IF(RES_hh_tes!E8=0,"",RES_hh_tes!E8/RES_hh_fec!E8)</f>
        <v>0.47390521440454736</v>
      </c>
      <c r="F8" s="78">
        <f>IF(RES_hh_tes!F8=0,"",RES_hh_tes!F8/RES_hh_fec!F8)</f>
        <v>0.47903553404285004</v>
      </c>
      <c r="G8" s="78">
        <f>IF(RES_hh_tes!G8=0,"",RES_hh_tes!G8/RES_hh_fec!G8)</f>
        <v>0.48472224002948722</v>
      </c>
      <c r="H8" s="78">
        <f>IF(RES_hh_tes!H8=0,"",RES_hh_tes!H8/RES_hh_fec!H8)</f>
        <v>0.49085369828951686</v>
      </c>
      <c r="I8" s="78">
        <f>IF(RES_hh_tes!I8=0,"",RES_hh_tes!I8/RES_hh_fec!I8)</f>
        <v>0.49702359306916899</v>
      </c>
      <c r="J8" s="78">
        <f>IF(RES_hh_tes!J8=0,"",RES_hh_tes!J8/RES_hh_fec!J8)</f>
        <v>0.50431267427245929</v>
      </c>
      <c r="K8" s="78">
        <f>IF(RES_hh_tes!K8=0,"",RES_hh_tes!K8/RES_hh_fec!K8)</f>
        <v>0.51107500343585255</v>
      </c>
      <c r="L8" s="78">
        <f>IF(RES_hh_tes!L8=0,"",RES_hh_tes!L8/RES_hh_fec!L8)</f>
        <v>0.5183143494696496</v>
      </c>
      <c r="M8" s="78">
        <f>IF(RES_hh_tes!M8=0,"",RES_hh_tes!M8/RES_hh_fec!M8)</f>
        <v>0.5263001073063166</v>
      </c>
      <c r="N8" s="78">
        <f>IF(RES_hh_tes!N8=0,"",RES_hh_tes!N8/RES_hh_fec!N8)</f>
        <v>0.53686343777847456</v>
      </c>
      <c r="O8" s="78">
        <f>IF(RES_hh_tes!O8=0,"",RES_hh_tes!O8/RES_hh_fec!O8)</f>
        <v>0.54863418317674562</v>
      </c>
      <c r="P8" s="78">
        <f>IF(RES_hh_tes!P8=0,"",RES_hh_tes!P8/RES_hh_fec!P8)</f>
        <v>0.5521883993100507</v>
      </c>
      <c r="Q8" s="78">
        <f>IF(RES_hh_tes!Q8=0,"",RES_hh_tes!Q8/RES_hh_fec!Q8)</f>
        <v>0.55892032319745777</v>
      </c>
      <c r="R8" s="78">
        <f>IF(RES_hh_tes!R8=0,"",RES_hh_tes!R8/RES_hh_fec!R8)</f>
        <v>0.57191106840950146</v>
      </c>
      <c r="S8" s="78">
        <f>IF(RES_hh_tes!S8=0,"",RES_hh_tes!S8/RES_hh_fec!S8)</f>
        <v>0.59067651469450588</v>
      </c>
      <c r="T8" s="78">
        <f>IF(RES_hh_tes!T8=0,"",RES_hh_tes!T8/RES_hh_fec!T8)</f>
        <v>0.61095385776184574</v>
      </c>
      <c r="U8" s="78">
        <f>IF(RES_hh_tes!U8=0,"",RES_hh_tes!U8/RES_hh_fec!U8)</f>
        <v>0.63178430682188913</v>
      </c>
      <c r="V8" s="78">
        <f>IF(RES_hh_tes!V8=0,"",RES_hh_tes!V8/RES_hh_fec!V8)</f>
        <v>0.6514407730745313</v>
      </c>
      <c r="W8" s="78">
        <f>IF(RES_hh_tes!W8=0,"",RES_hh_tes!W8/RES_hh_fec!W8)</f>
        <v>0.67161648105057348</v>
      </c>
      <c r="X8" s="78">
        <f>IF(RES_hh_tes!X8=0,"",RES_hh_tes!X8/RES_hh_fec!X8)</f>
        <v>0.6900406827623432</v>
      </c>
      <c r="Y8" s="78">
        <f>IF(RES_hh_tes!Y8=0,"",RES_hh_tes!Y8/RES_hh_fec!Y8)</f>
        <v>0.70690924635721919</v>
      </c>
      <c r="DA8" s="89" t="s">
        <v>424</v>
      </c>
    </row>
    <row r="9" spans="1:105" ht="12" customHeight="1" x14ac:dyDescent="0.25">
      <c r="A9" s="28" t="s">
        <v>202</v>
      </c>
      <c r="B9" s="78">
        <f>IF(RES_hh_tes!B9=0,"",RES_hh_tes!B9/RES_hh_fec!B9)</f>
        <v>0.41936008024073196</v>
      </c>
      <c r="C9" s="78">
        <f>IF(RES_hh_tes!C9=0,"",RES_hh_tes!C9/RES_hh_fec!C9)</f>
        <v>0.42572672770560033</v>
      </c>
      <c r="D9" s="78">
        <f>IF(RES_hh_tes!D9=0,"",RES_hh_tes!D9/RES_hh_fec!D9)</f>
        <v>0.43397233457838724</v>
      </c>
      <c r="E9" s="78">
        <f>IF(RES_hh_tes!E9=0,"",RES_hh_tes!E9/RES_hh_fec!E9)</f>
        <v>0.44306626531524168</v>
      </c>
      <c r="F9" s="78">
        <f>IF(RES_hh_tes!F9=0,"",RES_hh_tes!F9/RES_hh_fec!F9)</f>
        <v>0.45282340415299177</v>
      </c>
      <c r="G9" s="78">
        <f>IF(RES_hh_tes!G9=0,"",RES_hh_tes!G9/RES_hh_fec!G9)</f>
        <v>0.46448896847476817</v>
      </c>
      <c r="H9" s="78">
        <f>IF(RES_hh_tes!H9=0,"",RES_hh_tes!H9/RES_hh_fec!H9)</f>
        <v>0.47712987775288201</v>
      </c>
      <c r="I9" s="78">
        <f>IF(RES_hh_tes!I9=0,"",RES_hh_tes!I9/RES_hh_fec!I9)</f>
        <v>0.49120408258976922</v>
      </c>
      <c r="J9" s="78">
        <f>IF(RES_hh_tes!J9=0,"",RES_hh_tes!J9/RES_hh_fec!J9)</f>
        <v>0.50590015628602136</v>
      </c>
      <c r="K9" s="78">
        <f>IF(RES_hh_tes!K9=0,"",RES_hh_tes!K9/RES_hh_fec!K9)</f>
        <v>0.52255071973978762</v>
      </c>
      <c r="L9" s="78">
        <f>IF(RES_hh_tes!L9=0,"",RES_hh_tes!L9/RES_hh_fec!L9)</f>
        <v>0.5411265528227831</v>
      </c>
      <c r="M9" s="78">
        <f>IF(RES_hh_tes!M9=0,"",RES_hh_tes!M9/RES_hh_fec!M9)</f>
        <v>0.56183890556533378</v>
      </c>
      <c r="N9" s="78">
        <f>IF(RES_hh_tes!N9=0,"",RES_hh_tes!N9/RES_hh_fec!N9)</f>
        <v>0.58440471180934617</v>
      </c>
      <c r="O9" s="78">
        <f>IF(RES_hh_tes!O9=0,"",RES_hh_tes!O9/RES_hh_fec!O9)</f>
        <v>0.60410698548227992</v>
      </c>
      <c r="P9" s="78">
        <f>IF(RES_hh_tes!P9=0,"",RES_hh_tes!P9/RES_hh_fec!P9)</f>
        <v>0.60812855486201389</v>
      </c>
      <c r="Q9" s="78">
        <f>IF(RES_hh_tes!Q9=0,"",RES_hh_tes!Q9/RES_hh_fec!Q9)</f>
        <v>0.61285053410760926</v>
      </c>
      <c r="R9" s="78">
        <f>IF(RES_hh_tes!R9=0,"",RES_hh_tes!R9/RES_hh_fec!R9)</f>
        <v>0.61809222463796543</v>
      </c>
      <c r="S9" s="78">
        <f>IF(RES_hh_tes!S9=0,"",RES_hh_tes!S9/RES_hh_fec!S9)</f>
        <v>0.62572487505704322</v>
      </c>
      <c r="T9" s="78">
        <f>IF(RES_hh_tes!T9=0,"",RES_hh_tes!T9/RES_hh_fec!T9)</f>
        <v>0.63345901435025664</v>
      </c>
      <c r="U9" s="78">
        <f>IF(RES_hh_tes!U9=0,"",RES_hh_tes!U9/RES_hh_fec!U9)</f>
        <v>0.64280806619081232</v>
      </c>
      <c r="V9" s="78">
        <f>IF(RES_hh_tes!V9=0,"",RES_hh_tes!V9/RES_hh_fec!V9)</f>
        <v>0.6511626105883157</v>
      </c>
      <c r="W9" s="78">
        <f>IF(RES_hh_tes!W9=0,"",RES_hh_tes!W9/RES_hh_fec!W9)</f>
        <v>0.66084619534113143</v>
      </c>
      <c r="X9" s="78">
        <f>IF(RES_hh_tes!X9=0,"",RES_hh_tes!X9/RES_hh_fec!X9)</f>
        <v>0.67070449590213232</v>
      </c>
      <c r="Y9" s="78">
        <f>IF(RES_hh_tes!Y9=0,"",RES_hh_tes!Y9/RES_hh_fec!Y9)</f>
        <v>0.68074685945523994</v>
      </c>
      <c r="DA9" s="89" t="s">
        <v>425</v>
      </c>
    </row>
    <row r="10" spans="1:105" ht="12" customHeight="1" x14ac:dyDescent="0.25">
      <c r="A10" s="28" t="s">
        <v>197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X10" s="78" t="str">
        <f>IF(RES_hh_tes!X10=0,"",RES_hh_tes!X10/RES_hh_fec!X10)</f>
        <v/>
      </c>
      <c r="Y10" s="78" t="str">
        <f>IF(RES_hh_tes!Y10=0,"",RES_hh_tes!Y10/RES_hh_fec!Y10)</f>
        <v/>
      </c>
      <c r="DA10" s="89" t="s">
        <v>426</v>
      </c>
    </row>
    <row r="11" spans="1:105" ht="12" customHeight="1" x14ac:dyDescent="0.25">
      <c r="A11" s="28" t="s">
        <v>198</v>
      </c>
      <c r="B11" s="78">
        <f>IF(RES_hh_tes!B11=0,"",RES_hh_tes!B11/RES_hh_fec!B11)</f>
        <v>0.71443312240183121</v>
      </c>
      <c r="C11" s="78">
        <f>IF(RES_hh_tes!C11=0,"",RES_hh_tes!C11/RES_hh_fec!C11)</f>
        <v>0.71515708813050471</v>
      </c>
      <c r="D11" s="78">
        <f>IF(RES_hh_tes!D11=0,"",RES_hh_tes!D11/RES_hh_fec!D11)</f>
        <v>0.71599733381242381</v>
      </c>
      <c r="E11" s="78">
        <f>IF(RES_hh_tes!E11=0,"",RES_hh_tes!E11/RES_hh_fec!E11)</f>
        <v>0.71762103156755663</v>
      </c>
      <c r="F11" s="78">
        <f>IF(RES_hh_tes!F11=0,"",RES_hh_tes!F11/RES_hh_fec!F11)</f>
        <v>0.71931436680049232</v>
      </c>
      <c r="G11" s="78">
        <f>IF(RES_hh_tes!G11=0,"",RES_hh_tes!G11/RES_hh_fec!G11)</f>
        <v>0.72127451374011975</v>
      </c>
      <c r="H11" s="78">
        <f>IF(RES_hh_tes!H11=0,"",RES_hh_tes!H11/RES_hh_fec!H11)</f>
        <v>0.72345981605514154</v>
      </c>
      <c r="I11" s="78">
        <f>IF(RES_hh_tes!I11=0,"",RES_hh_tes!I11/RES_hh_fec!I11)</f>
        <v>0.72606912121997758</v>
      </c>
      <c r="J11" s="78">
        <f>IF(RES_hh_tes!J11=0,"",RES_hh_tes!J11/RES_hh_fec!J11)</f>
        <v>0.72899914175332547</v>
      </c>
      <c r="K11" s="78">
        <f>IF(RES_hh_tes!K11=0,"",RES_hh_tes!K11/RES_hh_fec!K11)</f>
        <v>0.73216275733786618</v>
      </c>
      <c r="L11" s="78">
        <f>IF(RES_hh_tes!L11=0,"",RES_hh_tes!L11/RES_hh_fec!L11)</f>
        <v>0.73557906975058396</v>
      </c>
      <c r="M11" s="78">
        <f>IF(RES_hh_tes!M11=0,"",RES_hh_tes!M11/RES_hh_fec!M11)</f>
        <v>0.73949260054700394</v>
      </c>
      <c r="N11" s="78">
        <f>IF(RES_hh_tes!N11=0,"",RES_hh_tes!N11/RES_hh_fec!N11)</f>
        <v>0.74393062625442075</v>
      </c>
      <c r="O11" s="78">
        <f>IF(RES_hh_tes!O11=0,"",RES_hh_tes!O11/RES_hh_fec!O11)</f>
        <v>0.74824235126613559</v>
      </c>
      <c r="P11" s="78">
        <f>IF(RES_hh_tes!P11=0,"",RES_hh_tes!P11/RES_hh_fec!P11)</f>
        <v>0.74847865126302515</v>
      </c>
      <c r="Q11" s="78">
        <f>IF(RES_hh_tes!Q11=0,"",RES_hh_tes!Q11/RES_hh_fec!Q11)</f>
        <v>0.74877232803080152</v>
      </c>
      <c r="R11" s="78">
        <f>IF(RES_hh_tes!R11=0,"",RES_hh_tes!R11/RES_hh_fec!R11)</f>
        <v>0.74987448746475971</v>
      </c>
      <c r="S11" s="78">
        <f>IF(RES_hh_tes!S11=0,"",RES_hh_tes!S11/RES_hh_fec!S11)</f>
        <v>0.75189130012411176</v>
      </c>
      <c r="T11" s="78">
        <f>IF(RES_hh_tes!T11=0,"",RES_hh_tes!T11/RES_hh_fec!T11)</f>
        <v>0.75448891811726793</v>
      </c>
      <c r="U11" s="78">
        <f>IF(RES_hh_tes!U11=0,"",RES_hh_tes!U11/RES_hh_fec!U11)</f>
        <v>0.75779544430518442</v>
      </c>
      <c r="V11" s="78">
        <f>IF(RES_hh_tes!V11=0,"",RES_hh_tes!V11/RES_hh_fec!V11)</f>
        <v>0.76116864144768703</v>
      </c>
      <c r="W11" s="78">
        <f>IF(RES_hh_tes!W11=0,"",RES_hh_tes!W11/RES_hh_fec!W11)</f>
        <v>0.76463721276537722</v>
      </c>
      <c r="X11" s="78">
        <f>IF(RES_hh_tes!X11=0,"",RES_hh_tes!X11/RES_hh_fec!X11)</f>
        <v>0.76818135246719399</v>
      </c>
      <c r="Y11" s="78">
        <f>IF(RES_hh_tes!Y11=0,"",RES_hh_tes!Y11/RES_hh_fec!Y11)</f>
        <v>0.77215995870407039</v>
      </c>
      <c r="DA11" s="89" t="s">
        <v>427</v>
      </c>
    </row>
    <row r="12" spans="1:105" ht="12" customHeight="1" x14ac:dyDescent="0.25">
      <c r="A12" s="28" t="s">
        <v>95</v>
      </c>
      <c r="B12" s="78">
        <f>IF(RES_hh_tes!B12=0,"",RES_hh_tes!B12/RES_hh_fec!B12)</f>
        <v>1.3892404132806409</v>
      </c>
      <c r="C12" s="78">
        <f>IF(RES_hh_tes!C12=0,"",RES_hh_tes!C12/RES_hh_fec!C12)</f>
        <v>1.4452363224587759</v>
      </c>
      <c r="D12" s="78">
        <f>IF(RES_hh_tes!D12=0,"",RES_hh_tes!D12/RES_hh_fec!D12)</f>
        <v>1.5214424768008741</v>
      </c>
      <c r="E12" s="78">
        <f>IF(RES_hh_tes!E12=0,"",RES_hh_tes!E12/RES_hh_fec!E12)</f>
        <v>1.6015554946781874</v>
      </c>
      <c r="F12" s="78">
        <f>IF(RES_hh_tes!F12=0,"",RES_hh_tes!F12/RES_hh_fec!F12)</f>
        <v>1.6843696165508706</v>
      </c>
      <c r="G12" s="78">
        <f>IF(RES_hh_tes!G12=0,"",RES_hh_tes!G12/RES_hh_fec!G12)</f>
        <v>1.7589418143234814</v>
      </c>
      <c r="H12" s="78">
        <f>IF(RES_hh_tes!H12=0,"",RES_hh_tes!H12/RES_hh_fec!H12)</f>
        <v>1.8266404830804621</v>
      </c>
      <c r="I12" s="78">
        <f>IF(RES_hh_tes!I12=0,"",RES_hh_tes!I12/RES_hh_fec!I12)</f>
        <v>1.9040760960384329</v>
      </c>
      <c r="J12" s="78">
        <f>IF(RES_hh_tes!J12=0,"",RES_hh_tes!J12/RES_hh_fec!J12)</f>
        <v>1.9652997681425661</v>
      </c>
      <c r="K12" s="78">
        <f>IF(RES_hh_tes!K12=0,"",RES_hh_tes!K12/RES_hh_fec!K12)</f>
        <v>2.0150800045737527</v>
      </c>
      <c r="L12" s="78">
        <f>IF(RES_hh_tes!L12=0,"",RES_hh_tes!L12/RES_hh_fec!L12)</f>
        <v>2.0520774307113872</v>
      </c>
      <c r="M12" s="78">
        <f>IF(RES_hh_tes!M12=0,"",RES_hh_tes!M12/RES_hh_fec!M12)</f>
        <v>2.0786086604774399</v>
      </c>
      <c r="N12" s="78">
        <f>IF(RES_hh_tes!N12=0,"",RES_hh_tes!N12/RES_hh_fec!N12)</f>
        <v>2.1087587665049394</v>
      </c>
      <c r="O12" s="78">
        <f>IF(RES_hh_tes!O12=0,"",RES_hh_tes!O12/RES_hh_fec!O12)</f>
        <v>2.1415222984530842</v>
      </c>
      <c r="P12" s="78">
        <f>IF(RES_hh_tes!P12=0,"",RES_hh_tes!P12/RES_hh_fec!P12)</f>
        <v>2.1811521220139261</v>
      </c>
      <c r="Q12" s="78">
        <f>IF(RES_hh_tes!Q12=0,"",RES_hh_tes!Q12/RES_hh_fec!Q12)</f>
        <v>2.2318274556539976</v>
      </c>
      <c r="R12" s="78">
        <f>IF(RES_hh_tes!R12=0,"",RES_hh_tes!R12/RES_hh_fec!R12)</f>
        <v>2.3087134189885878</v>
      </c>
      <c r="S12" s="78">
        <f>IF(RES_hh_tes!S12=0,"",RES_hh_tes!S12/RES_hh_fec!S12)</f>
        <v>2.401518064174383</v>
      </c>
      <c r="T12" s="78">
        <f>IF(RES_hh_tes!T12=0,"",RES_hh_tes!T12/RES_hh_fec!T12)</f>
        <v>2.4981164150216801</v>
      </c>
      <c r="U12" s="78">
        <f>IF(RES_hh_tes!U12=0,"",RES_hh_tes!U12/RES_hh_fec!U12)</f>
        <v>2.6093909659575285</v>
      </c>
      <c r="V12" s="78">
        <f>IF(RES_hh_tes!V12=0,"",RES_hh_tes!V12/RES_hh_fec!V12)</f>
        <v>2.7358226281226834</v>
      </c>
      <c r="W12" s="78">
        <f>IF(RES_hh_tes!W12=0,"",RES_hh_tes!W12/RES_hh_fec!W12)</f>
        <v>2.8815940833465903</v>
      </c>
      <c r="X12" s="78">
        <f>IF(RES_hh_tes!X12=0,"",RES_hh_tes!X12/RES_hh_fec!X12)</f>
        <v>3.0343071048465524</v>
      </c>
      <c r="Y12" s="78">
        <f>IF(RES_hh_tes!Y12=0,"",RES_hh_tes!Y12/RES_hh_fec!Y12)</f>
        <v>3.2066100880080715</v>
      </c>
      <c r="DA12" s="89" t="s">
        <v>428</v>
      </c>
    </row>
    <row r="13" spans="1:105" ht="12" customHeight="1" x14ac:dyDescent="0.25">
      <c r="A13" s="73" t="s">
        <v>94</v>
      </c>
      <c r="B13" s="79">
        <f>IF(RES_hh_tes!B13=0,"",RES_hh_tes!B13/RES_hh_fec!B13)</f>
        <v>0.63727625788379227</v>
      </c>
      <c r="C13" s="79">
        <f>IF(RES_hh_tes!C13=0,"",RES_hh_tes!C13/RES_hh_fec!C13)</f>
        <v>0.64002252859432118</v>
      </c>
      <c r="D13" s="79">
        <f>IF(RES_hh_tes!D13=0,"",RES_hh_tes!D13/RES_hh_fec!D13)</f>
        <v>0.64312686914948147</v>
      </c>
      <c r="E13" s="79">
        <f>IF(RES_hh_tes!E13=0,"",RES_hh_tes!E13/RES_hh_fec!E13)</f>
        <v>0.64589681053920467</v>
      </c>
      <c r="F13" s="79">
        <f>IF(RES_hh_tes!F13=0,"",RES_hh_tes!F13/RES_hh_fec!F13)</f>
        <v>0.65010528734568818</v>
      </c>
      <c r="G13" s="79">
        <f>IF(RES_hh_tes!G13=0,"",RES_hh_tes!G13/RES_hh_fec!G13)</f>
        <v>0.65383816995682575</v>
      </c>
      <c r="H13" s="79">
        <f>IF(RES_hh_tes!H13=0,"",RES_hh_tes!H13/RES_hh_fec!H13)</f>
        <v>0.65792449140202947</v>
      </c>
      <c r="I13" s="79">
        <f>IF(RES_hh_tes!I13=0,"",RES_hh_tes!I13/RES_hh_fec!I13)</f>
        <v>0.66246266283447264</v>
      </c>
      <c r="J13" s="79">
        <f>IF(RES_hh_tes!J13=0,"",RES_hh_tes!J13/RES_hh_fec!J13)</f>
        <v>0.6671549179002938</v>
      </c>
      <c r="K13" s="79">
        <f>IF(RES_hh_tes!K13=0,"",RES_hh_tes!K13/RES_hh_fec!K13)</f>
        <v>0.67161576345492779</v>
      </c>
      <c r="L13" s="79">
        <f>IF(RES_hh_tes!L13=0,"",RES_hh_tes!L13/RES_hh_fec!L13)</f>
        <v>0.6758478816039849</v>
      </c>
      <c r="M13" s="79">
        <f>IF(RES_hh_tes!M13=0,"",RES_hh_tes!M13/RES_hh_fec!M13)</f>
        <v>0.67964920263193473</v>
      </c>
      <c r="N13" s="79">
        <f>IF(RES_hh_tes!N13=0,"",RES_hh_tes!N13/RES_hh_fec!N13)</f>
        <v>0.68424589743558584</v>
      </c>
      <c r="O13" s="79">
        <f>IF(RES_hh_tes!O13=0,"",RES_hh_tes!O13/RES_hh_fec!O13)</f>
        <v>0.68933374180174789</v>
      </c>
      <c r="P13" s="79">
        <f>IF(RES_hh_tes!P13=0,"",RES_hh_tes!P13/RES_hh_fec!P13)</f>
        <v>0.68938222340076372</v>
      </c>
      <c r="Q13" s="79">
        <f>IF(RES_hh_tes!Q13=0,"",RES_hh_tes!Q13/RES_hh_fec!Q13)</f>
        <v>0.68946866530161799</v>
      </c>
      <c r="R13" s="79">
        <f>IF(RES_hh_tes!R13=0,"",RES_hh_tes!R13/RES_hh_fec!R13)</f>
        <v>0.68968740430822573</v>
      </c>
      <c r="S13" s="79">
        <f>IF(RES_hh_tes!S13=0,"",RES_hh_tes!S13/RES_hh_fec!S13)</f>
        <v>0.69103922623348346</v>
      </c>
      <c r="T13" s="79">
        <f>IF(RES_hh_tes!T13=0,"",RES_hh_tes!T13/RES_hh_fec!T13)</f>
        <v>0.70334069824542411</v>
      </c>
      <c r="U13" s="79">
        <f>IF(RES_hh_tes!U13=0,"",RES_hh_tes!U13/RES_hh_fec!U13)</f>
        <v>0.72032144124459407</v>
      </c>
      <c r="V13" s="79">
        <f>IF(RES_hh_tes!V13=0,"",RES_hh_tes!V13/RES_hh_fec!V13)</f>
        <v>0.75424643164930127</v>
      </c>
      <c r="W13" s="79">
        <f>IF(RES_hh_tes!W13=0,"",RES_hh_tes!W13/RES_hh_fec!W13)</f>
        <v>0.77788076461277988</v>
      </c>
      <c r="X13" s="79">
        <f>IF(RES_hh_tes!X13=0,"",RES_hh_tes!X13/RES_hh_fec!X13)</f>
        <v>0.8001848147149897</v>
      </c>
      <c r="Y13" s="79">
        <f>IF(RES_hh_tes!Y13=0,"",RES_hh_tes!Y13/RES_hh_fec!Y13)</f>
        <v>0.81252465558856224</v>
      </c>
      <c r="DA13" s="90" t="s">
        <v>429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X14" s="80">
        <f>IF(RES_hh_tes!X14=0,"",RES_hh_tes!X14/RES_hh_fec!X14)</f>
        <v>1</v>
      </c>
      <c r="Y14" s="80">
        <f>IF(RES_hh_tes!Y14=0,"",RES_hh_tes!Y14/RES_hh_fec!Y14)</f>
        <v>1</v>
      </c>
      <c r="DA14" s="91" t="s">
        <v>430</v>
      </c>
    </row>
    <row r="15" spans="1:105" ht="12.95" customHeight="1" x14ac:dyDescent="0.25">
      <c r="A15" s="68" t="s">
        <v>92</v>
      </c>
      <c r="B15" s="70">
        <f>IF(RES_hh_tes!B15=0,"",RES_hh_tes!B15/RES_hh_fec!B15)</f>
        <v>1.7302502216747648</v>
      </c>
      <c r="C15" s="70">
        <f>IF(RES_hh_tes!C15=0,"",RES_hh_tes!C15/RES_hh_fec!C15)</f>
        <v>1.8248220729463933</v>
      </c>
      <c r="D15" s="70">
        <f>IF(RES_hh_tes!D15=0,"",RES_hh_tes!D15/RES_hh_fec!D15)</f>
        <v>1.9259422279160403</v>
      </c>
      <c r="E15" s="70">
        <f>IF(RES_hh_tes!E15=0,"",RES_hh_tes!E15/RES_hh_fec!E15)</f>
        <v>2.062188332904793</v>
      </c>
      <c r="F15" s="70">
        <f>IF(RES_hh_tes!F15=0,"",RES_hh_tes!F15/RES_hh_fec!F15)</f>
        <v>2.2096919464895861</v>
      </c>
      <c r="G15" s="70">
        <f>IF(RES_hh_tes!G15=0,"",RES_hh_tes!G15/RES_hh_fec!G15)</f>
        <v>2.3427348853700796</v>
      </c>
      <c r="H15" s="70">
        <f>IF(RES_hh_tes!H15=0,"",RES_hh_tes!H15/RES_hh_fec!H15)</f>
        <v>2.4910975708215344</v>
      </c>
      <c r="I15" s="70">
        <f>IF(RES_hh_tes!I15=0,"",RES_hh_tes!I15/RES_hh_fec!I15)</f>
        <v>2.595507518117083</v>
      </c>
      <c r="J15" s="70">
        <f>IF(RES_hh_tes!J15=0,"",RES_hh_tes!J15/RES_hh_fec!J15)</f>
        <v>2.6611938922872356</v>
      </c>
      <c r="K15" s="70">
        <f>IF(RES_hh_tes!K15=0,"",RES_hh_tes!K15/RES_hh_fec!K15)</f>
        <v>2.7466644374521962</v>
      </c>
      <c r="L15" s="70">
        <f>IF(RES_hh_tes!L15=0,"",RES_hh_tes!L15/RES_hh_fec!L15)</f>
        <v>2.8201688999703132</v>
      </c>
      <c r="M15" s="70">
        <f>IF(RES_hh_tes!M15=0,"",RES_hh_tes!M15/RES_hh_fec!M15)</f>
        <v>2.9059088415792611</v>
      </c>
      <c r="N15" s="70">
        <f>IF(RES_hh_tes!N15=0,"",RES_hh_tes!N15/RES_hh_fec!N15)</f>
        <v>2.9997878975636096</v>
      </c>
      <c r="O15" s="70">
        <f>IF(RES_hh_tes!O15=0,"",RES_hh_tes!O15/RES_hh_fec!O15)</f>
        <v>3.1273398859253629</v>
      </c>
      <c r="P15" s="70">
        <f>IF(RES_hh_tes!P15=0,"",RES_hh_tes!P15/RES_hh_fec!P15)</f>
        <v>3.2537333331269171</v>
      </c>
      <c r="Q15" s="70">
        <f>IF(RES_hh_tes!Q15=0,"",RES_hh_tes!Q15/RES_hh_fec!Q15)</f>
        <v>3.3880131664110031</v>
      </c>
      <c r="R15" s="70">
        <f>IF(RES_hh_tes!R15=0,"",RES_hh_tes!R15/RES_hh_fec!R15)</f>
        <v>3.5093219523136021</v>
      </c>
      <c r="S15" s="70">
        <f>IF(RES_hh_tes!S15=0,"",RES_hh_tes!S15/RES_hh_fec!S15)</f>
        <v>3.6155375925266133</v>
      </c>
      <c r="T15" s="70">
        <f>IF(RES_hh_tes!T15=0,"",RES_hh_tes!T15/RES_hh_fec!T15)</f>
        <v>3.6975118269907044</v>
      </c>
      <c r="U15" s="70">
        <f>IF(RES_hh_tes!U15=0,"",RES_hh_tes!U15/RES_hh_fec!U15)</f>
        <v>3.7602446821084987</v>
      </c>
      <c r="V15" s="70">
        <f>IF(RES_hh_tes!V15=0,"",RES_hh_tes!V15/RES_hh_fec!V15)</f>
        <v>3.8070684198670484</v>
      </c>
      <c r="W15" s="70">
        <f>IF(RES_hh_tes!W15=0,"",RES_hh_tes!W15/RES_hh_fec!W15)</f>
        <v>3.8426176004634853</v>
      </c>
      <c r="X15" s="70">
        <f>IF(RES_hh_tes!X15=0,"",RES_hh_tes!X15/RES_hh_fec!X15)</f>
        <v>3.8728427154239529</v>
      </c>
      <c r="Y15" s="70">
        <f>IF(RES_hh_tes!Y15=0,"",RES_hh_tes!Y15/RES_hh_fec!Y15)</f>
        <v>3.8962395283568125</v>
      </c>
      <c r="DA15" s="88" t="s">
        <v>292</v>
      </c>
    </row>
    <row r="16" spans="1:105" ht="12" customHeight="1" x14ac:dyDescent="0.25">
      <c r="A16" s="28" t="s">
        <v>91</v>
      </c>
      <c r="B16" s="78">
        <f>IF(RES_hh_tes!B16=0,"",RES_hh_tes!B16/RES_hh_fec!B16)</f>
        <v>1.7302502216747648</v>
      </c>
      <c r="C16" s="78">
        <f>IF(RES_hh_tes!C16=0,"",RES_hh_tes!C16/RES_hh_fec!C16)</f>
        <v>1.8248220729463933</v>
      </c>
      <c r="D16" s="78">
        <f>IF(RES_hh_tes!D16=0,"",RES_hh_tes!D16/RES_hh_fec!D16)</f>
        <v>1.9259422279160403</v>
      </c>
      <c r="E16" s="78">
        <f>IF(RES_hh_tes!E16=0,"",RES_hh_tes!E16/RES_hh_fec!E16)</f>
        <v>2.062188332904793</v>
      </c>
      <c r="F16" s="78">
        <f>IF(RES_hh_tes!F16=0,"",RES_hh_tes!F16/RES_hh_fec!F16)</f>
        <v>2.2096919464895861</v>
      </c>
      <c r="G16" s="78">
        <f>IF(RES_hh_tes!G16=0,"",RES_hh_tes!G16/RES_hh_fec!G16)</f>
        <v>2.3427348853700796</v>
      </c>
      <c r="H16" s="78">
        <f>IF(RES_hh_tes!H16=0,"",RES_hh_tes!H16/RES_hh_fec!H16)</f>
        <v>2.4910975708215344</v>
      </c>
      <c r="I16" s="78">
        <f>IF(RES_hh_tes!I16=0,"",RES_hh_tes!I16/RES_hh_fec!I16)</f>
        <v>2.595507518117083</v>
      </c>
      <c r="J16" s="78">
        <f>IF(RES_hh_tes!J16=0,"",RES_hh_tes!J16/RES_hh_fec!J16)</f>
        <v>2.6611938922872356</v>
      </c>
      <c r="K16" s="78">
        <f>IF(RES_hh_tes!K16=0,"",RES_hh_tes!K16/RES_hh_fec!K16)</f>
        <v>2.7466644374521962</v>
      </c>
      <c r="L16" s="78">
        <f>IF(RES_hh_tes!L16=0,"",RES_hh_tes!L16/RES_hh_fec!L16)</f>
        <v>2.8201688999703132</v>
      </c>
      <c r="M16" s="78">
        <f>IF(RES_hh_tes!M16=0,"",RES_hh_tes!M16/RES_hh_fec!M16)</f>
        <v>2.9059088415792611</v>
      </c>
      <c r="N16" s="78">
        <f>IF(RES_hh_tes!N16=0,"",RES_hh_tes!N16/RES_hh_fec!N16)</f>
        <v>2.9997878975636096</v>
      </c>
      <c r="O16" s="78">
        <f>IF(RES_hh_tes!O16=0,"",RES_hh_tes!O16/RES_hh_fec!O16)</f>
        <v>3.1273398859253629</v>
      </c>
      <c r="P16" s="78">
        <f>IF(RES_hh_tes!P16=0,"",RES_hh_tes!P16/RES_hh_fec!P16)</f>
        <v>3.2537333331269171</v>
      </c>
      <c r="Q16" s="78">
        <f>IF(RES_hh_tes!Q16=0,"",RES_hh_tes!Q16/RES_hh_fec!Q16)</f>
        <v>3.3880131664110031</v>
      </c>
      <c r="R16" s="78">
        <f>IF(RES_hh_tes!R16=0,"",RES_hh_tes!R16/RES_hh_fec!R16)</f>
        <v>3.5093219523136021</v>
      </c>
      <c r="S16" s="78">
        <f>IF(RES_hh_tes!S16=0,"",RES_hh_tes!S16/RES_hh_fec!S16)</f>
        <v>3.6155375925266133</v>
      </c>
      <c r="T16" s="78">
        <f>IF(RES_hh_tes!T16=0,"",RES_hh_tes!T16/RES_hh_fec!T16)</f>
        <v>3.6975118269907044</v>
      </c>
      <c r="U16" s="78">
        <f>IF(RES_hh_tes!U16=0,"",RES_hh_tes!U16/RES_hh_fec!U16)</f>
        <v>3.7602446821084987</v>
      </c>
      <c r="V16" s="78">
        <f>IF(RES_hh_tes!V16=0,"",RES_hh_tes!V16/RES_hh_fec!V16)</f>
        <v>3.8070684198670484</v>
      </c>
      <c r="W16" s="78">
        <f>IF(RES_hh_tes!W16=0,"",RES_hh_tes!W16/RES_hh_fec!W16)</f>
        <v>3.8426176004634853</v>
      </c>
      <c r="X16" s="78">
        <f>IF(RES_hh_tes!X16=0,"",RES_hh_tes!X16/RES_hh_fec!X16)</f>
        <v>3.8728427154239529</v>
      </c>
      <c r="Y16" s="78">
        <f>IF(RES_hh_tes!Y16=0,"",RES_hh_tes!Y16/RES_hh_fec!Y16)</f>
        <v>3.8962395283568125</v>
      </c>
      <c r="DA16" s="89" t="s">
        <v>431</v>
      </c>
    </row>
    <row r="17" spans="1:105" ht="12.95" customHeight="1" x14ac:dyDescent="0.25">
      <c r="A17" s="68" t="s">
        <v>55</v>
      </c>
      <c r="B17" s="70">
        <f>IF(RES_hh_tes!B17=0,"",RES_hh_tes!B17/RES_hh_fec!B17)</f>
        <v>0.5612340205825308</v>
      </c>
      <c r="C17" s="70">
        <f>IF(RES_hh_tes!C17=0,"",RES_hh_tes!C17/RES_hh_fec!C17)</f>
        <v>0.56389382473657679</v>
      </c>
      <c r="D17" s="70">
        <f>IF(RES_hh_tes!D17=0,"",RES_hh_tes!D17/RES_hh_fec!D17)</f>
        <v>0.56827624139873945</v>
      </c>
      <c r="E17" s="70">
        <f>IF(RES_hh_tes!E17=0,"",RES_hh_tes!E17/RES_hh_fec!E17)</f>
        <v>0.57025891723218214</v>
      </c>
      <c r="F17" s="70">
        <f>IF(RES_hh_tes!F17=0,"",RES_hh_tes!F17/RES_hh_fec!F17)</f>
        <v>0.57648243890816508</v>
      </c>
      <c r="G17" s="70">
        <f>IF(RES_hh_tes!G17=0,"",RES_hh_tes!G17/RES_hh_fec!G17)</f>
        <v>0.58221085057882671</v>
      </c>
      <c r="H17" s="70">
        <f>IF(RES_hh_tes!H17=0,"",RES_hh_tes!H17/RES_hh_fec!H17)</f>
        <v>0.58827511231816521</v>
      </c>
      <c r="I17" s="70">
        <f>IF(RES_hh_tes!I17=0,"",RES_hh_tes!I17/RES_hh_fec!I17)</f>
        <v>0.59447947329005657</v>
      </c>
      <c r="J17" s="70">
        <f>IF(RES_hh_tes!J17=0,"",RES_hh_tes!J17/RES_hh_fec!J17)</f>
        <v>0.60120676191906341</v>
      </c>
      <c r="K17" s="70">
        <f>IF(RES_hh_tes!K17=0,"",RES_hh_tes!K17/RES_hh_fec!K17)</f>
        <v>0.607559959620388</v>
      </c>
      <c r="L17" s="70">
        <f>IF(RES_hh_tes!L17=0,"",RES_hh_tes!L17/RES_hh_fec!L17)</f>
        <v>0.61552030069226127</v>
      </c>
      <c r="M17" s="70">
        <f>IF(RES_hh_tes!M17=0,"",RES_hh_tes!M17/RES_hh_fec!M17)</f>
        <v>0.62537740185822355</v>
      </c>
      <c r="N17" s="70">
        <f>IF(RES_hh_tes!N17=0,"",RES_hh_tes!N17/RES_hh_fec!N17)</f>
        <v>0.63688820031011362</v>
      </c>
      <c r="O17" s="70">
        <f>IF(RES_hh_tes!O17=0,"",RES_hh_tes!O17/RES_hh_fec!O17)</f>
        <v>0.64858727684331119</v>
      </c>
      <c r="P17" s="70">
        <f>IF(RES_hh_tes!P17=0,"",RES_hh_tes!P17/RES_hh_fec!P17)</f>
        <v>0.6543010480098318</v>
      </c>
      <c r="Q17" s="70">
        <f>IF(RES_hh_tes!Q17=0,"",RES_hh_tes!Q17/RES_hh_fec!Q17)</f>
        <v>0.66255035177573351</v>
      </c>
      <c r="R17" s="70">
        <f>IF(RES_hh_tes!R17=0,"",RES_hh_tes!R17/RES_hh_fec!R17)</f>
        <v>0.67177582182718187</v>
      </c>
      <c r="S17" s="70">
        <f>IF(RES_hh_tes!S17=0,"",RES_hh_tes!S17/RES_hh_fec!S17)</f>
        <v>0.68405120902970473</v>
      </c>
      <c r="T17" s="70">
        <f>IF(RES_hh_tes!T17=0,"",RES_hh_tes!T17/RES_hh_fec!T17)</f>
        <v>0.69849209168149173</v>
      </c>
      <c r="U17" s="70">
        <f>IF(RES_hh_tes!U17=0,"",RES_hh_tes!U17/RES_hh_fec!U17)</f>
        <v>0.71408890827109672</v>
      </c>
      <c r="V17" s="70">
        <f>IF(RES_hh_tes!V17=0,"",RES_hh_tes!V17/RES_hh_fec!V17)</f>
        <v>0.72774171305307966</v>
      </c>
      <c r="W17" s="70">
        <f>IF(RES_hh_tes!W17=0,"",RES_hh_tes!W17/RES_hh_fec!W17)</f>
        <v>0.73924354037695406</v>
      </c>
      <c r="X17" s="70">
        <f>IF(RES_hh_tes!X17=0,"",RES_hh_tes!X17/RES_hh_fec!X17)</f>
        <v>0.74943249960910163</v>
      </c>
      <c r="Y17" s="70">
        <f>IF(RES_hh_tes!Y17=0,"",RES_hh_tes!Y17/RES_hh_fec!Y17)</f>
        <v>0.76039527996821166</v>
      </c>
      <c r="DA17" s="88" t="s">
        <v>293</v>
      </c>
    </row>
    <row r="18" spans="1:105" ht="12" customHeight="1" x14ac:dyDescent="0.25">
      <c r="A18" s="28" t="s">
        <v>51</v>
      </c>
      <c r="B18" s="78">
        <f>IF(RES_hh_tes!B18=0,"",RES_hh_tes!B18/RES_hh_fec!B18)</f>
        <v>0.57513624825207532</v>
      </c>
      <c r="C18" s="78">
        <f>IF(RES_hh_tes!C18=0,"",RES_hh_tes!C18/RES_hh_fec!C18)</f>
        <v>0.57539468130945293</v>
      </c>
      <c r="D18" s="78">
        <f>IF(RES_hh_tes!D18=0,"",RES_hh_tes!D18/RES_hh_fec!D18)</f>
        <v>0.57691098564685606</v>
      </c>
      <c r="E18" s="78">
        <f>IF(RES_hh_tes!E18=0,"",RES_hh_tes!E18/RES_hh_fec!E18)</f>
        <v>0.57942170984027042</v>
      </c>
      <c r="F18" s="78">
        <f>IF(RES_hh_tes!F18=0,"",RES_hh_tes!F18/RES_hh_fec!F18)</f>
        <v>0.5822999933994556</v>
      </c>
      <c r="G18" s="78">
        <f>IF(RES_hh_tes!G18=0,"",RES_hh_tes!G18/RES_hh_fec!G18)</f>
        <v>0.58339159324630885</v>
      </c>
      <c r="H18" s="78">
        <f>IF(RES_hh_tes!H18=0,"",RES_hh_tes!H18/RES_hh_fec!H18)</f>
        <v>0.58527785167603552</v>
      </c>
      <c r="I18" s="78">
        <f>IF(RES_hh_tes!I18=0,"",RES_hh_tes!I18/RES_hh_fec!I18)</f>
        <v>0.58984872996842241</v>
      </c>
      <c r="J18" s="78">
        <f>IF(RES_hh_tes!J18=0,"",RES_hh_tes!J18/RES_hh_fec!J18)</f>
        <v>0.59357510520050305</v>
      </c>
      <c r="K18" s="78">
        <f>IF(RES_hh_tes!K18=0,"",RES_hh_tes!K18/RES_hh_fec!K18)</f>
        <v>0.60061396367370878</v>
      </c>
      <c r="L18" s="78">
        <f>IF(RES_hh_tes!L18=0,"",RES_hh_tes!L18/RES_hh_fec!L18)</f>
        <v>0.61240645973739127</v>
      </c>
      <c r="M18" s="78">
        <f>IF(RES_hh_tes!M18=0,"",RES_hh_tes!M18/RES_hh_fec!M18)</f>
        <v>0.62589444378039727</v>
      </c>
      <c r="N18" s="78">
        <f>IF(RES_hh_tes!N18=0,"",RES_hh_tes!N18/RES_hh_fec!N18)</f>
        <v>0.64148297267981835</v>
      </c>
      <c r="O18" s="78">
        <f>IF(RES_hh_tes!O18=0,"",RES_hh_tes!O18/RES_hh_fec!O18)</f>
        <v>0.65435929562882678</v>
      </c>
      <c r="P18" s="78">
        <f>IF(RES_hh_tes!P18=0,"",RES_hh_tes!P18/RES_hh_fec!P18)</f>
        <v>0.65508060586890171</v>
      </c>
      <c r="Q18" s="78">
        <f>IF(RES_hh_tes!Q18=0,"",RES_hh_tes!Q18/RES_hh_fec!Q18)</f>
        <v>0.65722263398267311</v>
      </c>
      <c r="R18" s="78">
        <f>IF(RES_hh_tes!R18=0,"",RES_hh_tes!R18/RES_hh_fec!R18)</f>
        <v>0.66206817301588283</v>
      </c>
      <c r="S18" s="78">
        <f>IF(RES_hh_tes!S18=0,"",RES_hh_tes!S18/RES_hh_fec!S18)</f>
        <v>0.66471415970755177</v>
      </c>
      <c r="T18" s="78">
        <f>IF(RES_hh_tes!T18=0,"",RES_hh_tes!T18/RES_hh_fec!T18)</f>
        <v>0.67111511449124595</v>
      </c>
      <c r="U18" s="78">
        <f>IF(RES_hh_tes!U18=0,"",RES_hh_tes!U18/RES_hh_fec!U18)</f>
        <v>0.68535214130463196</v>
      </c>
      <c r="V18" s="78">
        <f>IF(RES_hh_tes!V18=0,"",RES_hh_tes!V18/RES_hh_fec!V18)</f>
        <v>0.69825954800919732</v>
      </c>
      <c r="W18" s="78">
        <f>IF(RES_hh_tes!W18=0,"",RES_hh_tes!W18/RES_hh_fec!W18)</f>
        <v>0.7114941393710994</v>
      </c>
      <c r="X18" s="78">
        <f>IF(RES_hh_tes!X18=0,"",RES_hh_tes!X18/RES_hh_fec!X18)</f>
        <v>0.72442171116310361</v>
      </c>
      <c r="Y18" s="78">
        <f>IF(RES_hh_tes!Y18=0,"",RES_hh_tes!Y18/RES_hh_fec!Y18)</f>
        <v>0.72684310846596822</v>
      </c>
      <c r="DA18" s="89" t="s">
        <v>432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0.5318732836241864</v>
      </c>
      <c r="C19" s="78">
        <f>IF(RES_hh_tes!C19=0,"",RES_hh_tes!C19/RES_hh_fec!C19)</f>
        <v>0.53535206123444368</v>
      </c>
      <c r="D19" s="78">
        <f>IF(RES_hh_tes!D19=0,"",RES_hh_tes!D19/RES_hh_fec!D19)</f>
        <v>0.53940695855117471</v>
      </c>
      <c r="E19" s="78">
        <f>IF(RES_hh_tes!E19=0,"",RES_hh_tes!E19/RES_hh_fec!E19)</f>
        <v>0.54360994303178733</v>
      </c>
      <c r="F19" s="78">
        <f>IF(RES_hh_tes!F19=0,"",RES_hh_tes!F19/RES_hh_fec!F19)</f>
        <v>0.54765743447213833</v>
      </c>
      <c r="G19" s="78">
        <f>IF(RES_hh_tes!G19=0,"",RES_hh_tes!G19/RES_hh_fec!G19)</f>
        <v>0.55201834907468672</v>
      </c>
      <c r="H19" s="78">
        <f>IF(RES_hh_tes!H19=0,"",RES_hh_tes!H19/RES_hh_fec!H19)</f>
        <v>0.55721255188865826</v>
      </c>
      <c r="I19" s="78">
        <f>IF(RES_hh_tes!I19=0,"",RES_hh_tes!I19/RES_hh_fec!I19)</f>
        <v>0.56026091872378159</v>
      </c>
      <c r="J19" s="78">
        <f>IF(RES_hh_tes!J19=0,"",RES_hh_tes!J19/RES_hh_fec!J19)</f>
        <v>0.56225269991887683</v>
      </c>
      <c r="K19" s="78">
        <f>IF(RES_hh_tes!K19=0,"",RES_hh_tes!K19/RES_hh_fec!K19)</f>
        <v>0.56544148466287869</v>
      </c>
      <c r="L19" s="78">
        <f>IF(RES_hh_tes!L19=0,"",RES_hh_tes!L19/RES_hh_fec!L19)</f>
        <v>0.56905138293358548</v>
      </c>
      <c r="M19" s="78">
        <f>IF(RES_hh_tes!M19=0,"",RES_hh_tes!M19/RES_hh_fec!M19)</f>
        <v>0.57361909684578383</v>
      </c>
      <c r="N19" s="78">
        <f>IF(RES_hh_tes!N19=0,"",RES_hh_tes!N19/RES_hh_fec!N19)</f>
        <v>0.57835273488343075</v>
      </c>
      <c r="O19" s="78">
        <f>IF(RES_hh_tes!O19=0,"",RES_hh_tes!O19/RES_hh_fec!O19)</f>
        <v>0.58662623946163128</v>
      </c>
      <c r="P19" s="78">
        <f>IF(RES_hh_tes!P19=0,"",RES_hh_tes!P19/RES_hh_fec!P19)</f>
        <v>0.59660706533280772</v>
      </c>
      <c r="Q19" s="78">
        <f>IF(RES_hh_tes!Q19=0,"",RES_hh_tes!Q19/RES_hh_fec!Q19)</f>
        <v>0.61384375726466345</v>
      </c>
      <c r="R19" s="78">
        <f>IF(RES_hh_tes!R19=0,"",RES_hh_tes!R19/RES_hh_fec!R19)</f>
        <v>0.63411892231880562</v>
      </c>
      <c r="S19" s="78">
        <f>IF(RES_hh_tes!S19=0,"",RES_hh_tes!S19/RES_hh_fec!S19)</f>
        <v>0.65718822528574039</v>
      </c>
      <c r="T19" s="78">
        <f>IF(RES_hh_tes!T19=0,"",RES_hh_tes!T19/RES_hh_fec!T19)</f>
        <v>0.67939996274087855</v>
      </c>
      <c r="U19" s="78">
        <f>IF(RES_hh_tes!U19=0,"",RES_hh_tes!U19/RES_hh_fec!U19)</f>
        <v>0.69906716658120704</v>
      </c>
      <c r="V19" s="78">
        <f>IF(RES_hh_tes!V19=0,"",RES_hh_tes!V19/RES_hh_fec!V19)</f>
        <v>0.71283875933483276</v>
      </c>
      <c r="W19" s="78">
        <f>IF(RES_hh_tes!W19=0,"",RES_hh_tes!W19/RES_hh_fec!W19)</f>
        <v>0.72578459351222391</v>
      </c>
      <c r="X19" s="78">
        <f>IF(RES_hh_tes!X19=0,"",RES_hh_tes!X19/RES_hh_fec!X19)</f>
        <v>0.73610333364636271</v>
      </c>
      <c r="Y19" s="78">
        <f>IF(RES_hh_tes!Y19=0,"",RES_hh_tes!Y19/RES_hh_fec!Y19)</f>
        <v>0.74634631038271082</v>
      </c>
      <c r="DA19" s="89" t="s">
        <v>433</v>
      </c>
    </row>
    <row r="20" spans="1:105" ht="12" customHeight="1" x14ac:dyDescent="0.25">
      <c r="A20" s="28" t="s">
        <v>200</v>
      </c>
      <c r="B20" s="78">
        <f>IF(RES_hh_tes!B20=0,"",RES_hh_tes!B20/RES_hh_fec!B20)</f>
        <v>0.47932061035473766</v>
      </c>
      <c r="C20" s="78">
        <f>IF(RES_hh_tes!C20=0,"",RES_hh_tes!C20/RES_hh_fec!C20)</f>
        <v>0.48060452378011254</v>
      </c>
      <c r="D20" s="78">
        <f>IF(RES_hh_tes!D20=0,"",RES_hh_tes!D20/RES_hh_fec!D20)</f>
        <v>0.48196830908018012</v>
      </c>
      <c r="E20" s="78">
        <f>IF(RES_hh_tes!E20=0,"",RES_hh_tes!E20/RES_hh_fec!E20)</f>
        <v>0.48381444696272535</v>
      </c>
      <c r="F20" s="78">
        <f>IF(RES_hh_tes!F20=0,"",RES_hh_tes!F20/RES_hh_fec!F20)</f>
        <v>0.48466417486668911</v>
      </c>
      <c r="G20" s="78">
        <f>IF(RES_hh_tes!G20=0,"",RES_hh_tes!G20/RES_hh_fec!G20)</f>
        <v>0.48551224540076648</v>
      </c>
      <c r="H20" s="78">
        <f>IF(RES_hh_tes!H20=0,"",RES_hh_tes!H20/RES_hh_fec!H20)</f>
        <v>0.48717113598080075</v>
      </c>
      <c r="I20" s="78">
        <f>IF(RES_hh_tes!I20=0,"",RES_hh_tes!I20/RES_hh_fec!I20)</f>
        <v>0.48942287423365954</v>
      </c>
      <c r="J20" s="78">
        <f>IF(RES_hh_tes!J20=0,"",RES_hh_tes!J20/RES_hh_fec!J20)</f>
        <v>0.49295382455888648</v>
      </c>
      <c r="K20" s="78">
        <f>IF(RES_hh_tes!K20=0,"",RES_hh_tes!K20/RES_hh_fec!K20)</f>
        <v>0.49612263130566719</v>
      </c>
      <c r="L20" s="78">
        <f>IF(RES_hh_tes!L20=0,"",RES_hh_tes!L20/RES_hh_fec!L20)</f>
        <v>0.50195961128442845</v>
      </c>
      <c r="M20" s="78">
        <f>IF(RES_hh_tes!M20=0,"",RES_hh_tes!M20/RES_hh_fec!M20)</f>
        <v>0.51128163136811489</v>
      </c>
      <c r="N20" s="78">
        <f>IF(RES_hh_tes!N20=0,"",RES_hh_tes!N20/RES_hh_fec!N20)</f>
        <v>0.52613648398067847</v>
      </c>
      <c r="O20" s="78">
        <f>IF(RES_hh_tes!O20=0,"",RES_hh_tes!O20/RES_hh_fec!O20)</f>
        <v>0.54618183756200056</v>
      </c>
      <c r="P20" s="78">
        <f>IF(RES_hh_tes!P20=0,"",RES_hh_tes!P20/RES_hh_fec!P20)</f>
        <v>0.55294368860146248</v>
      </c>
      <c r="Q20" s="78">
        <f>IF(RES_hh_tes!Q20=0,"",RES_hh_tes!Q20/RES_hh_fec!Q20)</f>
        <v>0.56301250806442871</v>
      </c>
      <c r="R20" s="78">
        <f>IF(RES_hh_tes!R20=0,"",RES_hh_tes!R20/RES_hh_fec!R20)</f>
        <v>0.57670074063130339</v>
      </c>
      <c r="S20" s="78">
        <f>IF(RES_hh_tes!S20=0,"",RES_hh_tes!S20/RES_hh_fec!S20)</f>
        <v>0.59464259197219838</v>
      </c>
      <c r="T20" s="78">
        <f>IF(RES_hh_tes!T20=0,"",RES_hh_tes!T20/RES_hh_fec!T20)</f>
        <v>0.61680966761476497</v>
      </c>
      <c r="U20" s="78">
        <f>IF(RES_hh_tes!U20=0,"",RES_hh_tes!U20/RES_hh_fec!U20)</f>
        <v>0.64207146727251307</v>
      </c>
      <c r="V20" s="78">
        <f>IF(RES_hh_tes!V20=0,"",RES_hh_tes!V20/RES_hh_fec!V20)</f>
        <v>0.66169024285253786</v>
      </c>
      <c r="W20" s="78">
        <f>IF(RES_hh_tes!W20=0,"",RES_hh_tes!W20/RES_hh_fec!W20)</f>
        <v>0.67069742043057368</v>
      </c>
      <c r="X20" s="78">
        <f>IF(RES_hh_tes!X20=0,"",RES_hh_tes!X20/RES_hh_fec!X20)</f>
        <v>0.67350454327228704</v>
      </c>
      <c r="Y20" s="78">
        <f>IF(RES_hh_tes!Y20=0,"",RES_hh_tes!Y20/RES_hh_fec!Y20)</f>
        <v>0.67671595213335323</v>
      </c>
      <c r="DA20" s="89" t="s">
        <v>434</v>
      </c>
    </row>
    <row r="21" spans="1:105" ht="12" customHeight="1" x14ac:dyDescent="0.25">
      <c r="A21" s="28" t="s">
        <v>189</v>
      </c>
      <c r="B21" s="78">
        <f>IF(RES_hh_tes!B21=0,"",RES_hh_tes!B21/RES_hh_fec!B21)</f>
        <v>0.49635267310755687</v>
      </c>
      <c r="C21" s="78">
        <f>IF(RES_hh_tes!C21=0,"",RES_hh_tes!C21/RES_hh_fec!C21)</f>
        <v>0.49981600001221593</v>
      </c>
      <c r="D21" s="78">
        <f>IF(RES_hh_tes!D21=0,"",RES_hh_tes!D21/RES_hh_fec!D21)</f>
        <v>0.50404898848028568</v>
      </c>
      <c r="E21" s="78">
        <f>IF(RES_hh_tes!E21=0,"",RES_hh_tes!E21/RES_hh_fec!E21)</f>
        <v>0.50893689894745042</v>
      </c>
      <c r="F21" s="78">
        <f>IF(RES_hh_tes!F21=0,"",RES_hh_tes!F21/RES_hh_fec!F21)</f>
        <v>0.51431644730242954</v>
      </c>
      <c r="G21" s="78">
        <f>IF(RES_hh_tes!G21=0,"",RES_hh_tes!G21/RES_hh_fec!G21)</f>
        <v>0.52059634770601981</v>
      </c>
      <c r="H21" s="78">
        <f>IF(RES_hh_tes!H21=0,"",RES_hh_tes!H21/RES_hh_fec!H21)</f>
        <v>0.52726897406532214</v>
      </c>
      <c r="I21" s="78">
        <f>IF(RES_hh_tes!I21=0,"",RES_hh_tes!I21/RES_hh_fec!I21)</f>
        <v>0.53434025610987401</v>
      </c>
      <c r="J21" s="78">
        <f>IF(RES_hh_tes!J21=0,"",RES_hh_tes!J21/RES_hh_fec!J21)</f>
        <v>0.54238843268318893</v>
      </c>
      <c r="K21" s="78">
        <f>IF(RES_hh_tes!K21=0,"",RES_hh_tes!K21/RES_hh_fec!K21)</f>
        <v>0.55029460458495028</v>
      </c>
      <c r="L21" s="78">
        <f>IF(RES_hh_tes!L21=0,"",RES_hh_tes!L21/RES_hh_fec!L21)</f>
        <v>0.55853457633784576</v>
      </c>
      <c r="M21" s="78">
        <f>IF(RES_hh_tes!M21=0,"",RES_hh_tes!M21/RES_hh_fec!M21)</f>
        <v>0.56753234508303019</v>
      </c>
      <c r="N21" s="78">
        <f>IF(RES_hh_tes!N21=0,"",RES_hh_tes!N21/RES_hh_fec!N21)</f>
        <v>0.57895432135788716</v>
      </c>
      <c r="O21" s="78">
        <f>IF(RES_hh_tes!O21=0,"",RES_hh_tes!O21/RES_hh_fec!O21)</f>
        <v>0.59033344655184949</v>
      </c>
      <c r="P21" s="78">
        <f>IF(RES_hh_tes!P21=0,"",RES_hh_tes!P21/RES_hh_fec!P21)</f>
        <v>0.59399871687380768</v>
      </c>
      <c r="Q21" s="78">
        <f>IF(RES_hh_tes!Q21=0,"",RES_hh_tes!Q21/RES_hh_fec!Q21)</f>
        <v>0.60034814365806533</v>
      </c>
      <c r="R21" s="78">
        <f>IF(RES_hh_tes!R21=0,"",RES_hh_tes!R21/RES_hh_fec!R21)</f>
        <v>0.61296049037001898</v>
      </c>
      <c r="S21" s="78">
        <f>IF(RES_hh_tes!S21=0,"",RES_hh_tes!S21/RES_hh_fec!S21)</f>
        <v>0.63012865357268255</v>
      </c>
      <c r="T21" s="78">
        <f>IF(RES_hh_tes!T21=0,"",RES_hh_tes!T21/RES_hh_fec!T21)</f>
        <v>0.64875437030809102</v>
      </c>
      <c r="U21" s="78">
        <f>IF(RES_hh_tes!U21=0,"",RES_hh_tes!U21/RES_hh_fec!U21)</f>
        <v>0.66739645369170952</v>
      </c>
      <c r="V21" s="78">
        <f>IF(RES_hh_tes!V21=0,"",RES_hh_tes!V21/RES_hh_fec!V21)</f>
        <v>0.68538888583440627</v>
      </c>
      <c r="W21" s="78">
        <f>IF(RES_hh_tes!W21=0,"",RES_hh_tes!W21/RES_hh_fec!W21)</f>
        <v>0.70187905832301967</v>
      </c>
      <c r="X21" s="78">
        <f>IF(RES_hh_tes!X21=0,"",RES_hh_tes!X21/RES_hh_fec!X21)</f>
        <v>0.71683120570821079</v>
      </c>
      <c r="Y21" s="78">
        <f>IF(RES_hh_tes!Y21=0,"",RES_hh_tes!Y21/RES_hh_fec!Y21)</f>
        <v>0.72993328391610823</v>
      </c>
      <c r="DA21" s="89" t="s">
        <v>435</v>
      </c>
    </row>
    <row r="22" spans="1:105" ht="12" customHeight="1" x14ac:dyDescent="0.25">
      <c r="A22" s="28" t="s">
        <v>202</v>
      </c>
      <c r="B22" s="78">
        <f>IF(RES_hh_tes!B22=0,"",RES_hh_tes!B22/RES_hh_fec!B22)</f>
        <v>0.43375226624184055</v>
      </c>
      <c r="C22" s="78">
        <f>IF(RES_hh_tes!C22=0,"",RES_hh_tes!C22/RES_hh_fec!C22)</f>
        <v>0.44095920309060543</v>
      </c>
      <c r="D22" s="78">
        <f>IF(RES_hh_tes!D22=0,"",RES_hh_tes!D22/RES_hh_fec!D22)</f>
        <v>0.45140112877080951</v>
      </c>
      <c r="E22" s="78">
        <f>IF(RES_hh_tes!E22=0,"",RES_hh_tes!E22/RES_hh_fec!E22)</f>
        <v>0.46369945973667165</v>
      </c>
      <c r="F22" s="78">
        <f>IF(RES_hh_tes!F22=0,"",RES_hh_tes!F22/RES_hh_fec!F22)</f>
        <v>0.47506990601142013</v>
      </c>
      <c r="G22" s="78">
        <f>IF(RES_hh_tes!G22=0,"",RES_hh_tes!G22/RES_hh_fec!G22)</f>
        <v>0.48777516872535193</v>
      </c>
      <c r="H22" s="78">
        <f>IF(RES_hh_tes!H22=0,"",RES_hh_tes!H22/RES_hh_fec!H22)</f>
        <v>0.50125822602718151</v>
      </c>
      <c r="I22" s="78">
        <f>IF(RES_hh_tes!I22=0,"",RES_hh_tes!I22/RES_hh_fec!I22)</f>
        <v>0.51979627105642323</v>
      </c>
      <c r="J22" s="78">
        <f>IF(RES_hh_tes!J22=0,"",RES_hh_tes!J22/RES_hh_fec!J22)</f>
        <v>0.54433912242673044</v>
      </c>
      <c r="K22" s="78">
        <f>IF(RES_hh_tes!K22=0,"",RES_hh_tes!K22/RES_hh_fec!K22)</f>
        <v>0.56856897459362221</v>
      </c>
      <c r="L22" s="78">
        <f>IF(RES_hh_tes!L22=0,"",RES_hh_tes!L22/RES_hh_fec!L22)</f>
        <v>0.59295673929141157</v>
      </c>
      <c r="M22" s="78">
        <f>IF(RES_hh_tes!M22=0,"",RES_hh_tes!M22/RES_hh_fec!M22)</f>
        <v>0.61900678832775136</v>
      </c>
      <c r="N22" s="78">
        <f>IF(RES_hh_tes!N22=0,"",RES_hh_tes!N22/RES_hh_fec!N22)</f>
        <v>0.64599131039421931</v>
      </c>
      <c r="O22" s="78">
        <f>IF(RES_hh_tes!O22=0,"",RES_hh_tes!O22/RES_hh_fec!O22)</f>
        <v>0.66821337197129727</v>
      </c>
      <c r="P22" s="78">
        <f>IF(RES_hh_tes!P22=0,"",RES_hh_tes!P22/RES_hh_fec!P22)</f>
        <v>0.67025229164117572</v>
      </c>
      <c r="Q22" s="78">
        <f>IF(RES_hh_tes!Q22=0,"",RES_hh_tes!Q22/RES_hh_fec!Q22)</f>
        <v>0.67312157300382003</v>
      </c>
      <c r="R22" s="78">
        <f>IF(RES_hh_tes!R22=0,"",RES_hh_tes!R22/RES_hh_fec!R22)</f>
        <v>0.67753893518714148</v>
      </c>
      <c r="S22" s="78">
        <f>IF(RES_hh_tes!S22=0,"",RES_hh_tes!S22/RES_hh_fec!S22)</f>
        <v>0.68764556340475202</v>
      </c>
      <c r="T22" s="78">
        <f>IF(RES_hh_tes!T22=0,"",RES_hh_tes!T22/RES_hh_fec!T22)</f>
        <v>0.69940384061922733</v>
      </c>
      <c r="U22" s="78">
        <f>IF(RES_hh_tes!U22=0,"",RES_hh_tes!U22/RES_hh_fec!U22)</f>
        <v>0.7113126582601228</v>
      </c>
      <c r="V22" s="78">
        <f>IF(RES_hh_tes!V22=0,"",RES_hh_tes!V22/RES_hh_fec!V22)</f>
        <v>0.72170830362684646</v>
      </c>
      <c r="W22" s="78">
        <f>IF(RES_hh_tes!W22=0,"",RES_hh_tes!W22/RES_hh_fec!W22)</f>
        <v>0.73206741138864306</v>
      </c>
      <c r="X22" s="78">
        <f>IF(RES_hh_tes!X22=0,"",RES_hh_tes!X22/RES_hh_fec!X22)</f>
        <v>0.74530078513658848</v>
      </c>
      <c r="Y22" s="78">
        <f>IF(RES_hh_tes!Y22=0,"",RES_hh_tes!Y22/RES_hh_fec!Y22)</f>
        <v>0.76629574441762427</v>
      </c>
      <c r="DA22" s="89" t="s">
        <v>436</v>
      </c>
    </row>
    <row r="23" spans="1:105" ht="12" customHeight="1" x14ac:dyDescent="0.25">
      <c r="A23" s="28" t="s">
        <v>197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X23" s="78" t="str">
        <f>IF(RES_hh_tes!X23=0,"",RES_hh_tes!X23/RES_hh_fec!X23)</f>
        <v/>
      </c>
      <c r="Y23" s="78" t="str">
        <f>IF(RES_hh_tes!Y23=0,"",RES_hh_tes!Y23/RES_hh_fec!Y23)</f>
        <v/>
      </c>
      <c r="DA23" s="89" t="s">
        <v>437</v>
      </c>
    </row>
    <row r="24" spans="1:105" ht="12" customHeight="1" x14ac:dyDescent="0.25">
      <c r="A24" s="28" t="s">
        <v>198</v>
      </c>
      <c r="B24" s="78">
        <f>IF(RES_hh_tes!B24=0,"",RES_hh_tes!B24/RES_hh_fec!B24)</f>
        <v>0.75911532673449955</v>
      </c>
      <c r="C24" s="78">
        <f>IF(RES_hh_tes!C24=0,"",RES_hh_tes!C24/RES_hh_fec!C24)</f>
        <v>0.7606042234309206</v>
      </c>
      <c r="D24" s="78">
        <f>IF(RES_hh_tes!D24=0,"",RES_hh_tes!D24/RES_hh_fec!D24)</f>
        <v>0.76239510698062551</v>
      </c>
      <c r="E24" s="78">
        <f>IF(RES_hh_tes!E24=0,"",RES_hh_tes!E24/RES_hh_fec!E24)</f>
        <v>0.76470435244836676</v>
      </c>
      <c r="F24" s="78">
        <f>IF(RES_hh_tes!F24=0,"",RES_hh_tes!F24/RES_hh_fec!F24)</f>
        <v>0.766310841729956</v>
      </c>
      <c r="G24" s="78">
        <f>IF(RES_hh_tes!G24=0,"",RES_hh_tes!G24/RES_hh_fec!G24)</f>
        <v>0.7684406801407847</v>
      </c>
      <c r="H24" s="78">
        <f>IF(RES_hh_tes!H24=0,"",RES_hh_tes!H24/RES_hh_fec!H24)</f>
        <v>0.77068571056030255</v>
      </c>
      <c r="I24" s="78">
        <f>IF(RES_hh_tes!I24=0,"",RES_hh_tes!I24/RES_hh_fec!I24)</f>
        <v>0.77435149699785344</v>
      </c>
      <c r="J24" s="78">
        <f>IF(RES_hh_tes!J24=0,"",RES_hh_tes!J24/RES_hh_fec!J24)</f>
        <v>0.77926416817386579</v>
      </c>
      <c r="K24" s="78">
        <f>IF(RES_hh_tes!K24=0,"",RES_hh_tes!K24/RES_hh_fec!K24)</f>
        <v>0.78423600692456308</v>
      </c>
      <c r="L24" s="78">
        <f>IF(RES_hh_tes!L24=0,"",RES_hh_tes!L24/RES_hh_fec!L24)</f>
        <v>0.78883533306708453</v>
      </c>
      <c r="M24" s="78">
        <f>IF(RES_hh_tes!M24=0,"",RES_hh_tes!M24/RES_hh_fec!M24)</f>
        <v>0.79362323740168594</v>
      </c>
      <c r="N24" s="78">
        <f>IF(RES_hh_tes!N24=0,"",RES_hh_tes!N24/RES_hh_fec!N24)</f>
        <v>0.79918043990564502</v>
      </c>
      <c r="O24" s="78">
        <f>IF(RES_hh_tes!O24=0,"",RES_hh_tes!O24/RES_hh_fec!O24)</f>
        <v>0.80375461753901378</v>
      </c>
      <c r="P24" s="78">
        <f>IF(RES_hh_tes!P24=0,"",RES_hh_tes!P24/RES_hh_fec!P24)</f>
        <v>0.80495005702533595</v>
      </c>
      <c r="Q24" s="78">
        <f>IF(RES_hh_tes!Q24=0,"",RES_hh_tes!Q24/RES_hh_fec!Q24)</f>
        <v>0.80741510739603506</v>
      </c>
      <c r="R24" s="78">
        <f>IF(RES_hh_tes!R24=0,"",RES_hh_tes!R24/RES_hh_fec!R24)</f>
        <v>0.81050388897313841</v>
      </c>
      <c r="S24" s="78">
        <f>IF(RES_hh_tes!S24=0,"",RES_hh_tes!S24/RES_hh_fec!S24)</f>
        <v>0.81388032286439704</v>
      </c>
      <c r="T24" s="78">
        <f>IF(RES_hh_tes!T24=0,"",RES_hh_tes!T24/RES_hh_fec!T24)</f>
        <v>0.81741923058071053</v>
      </c>
      <c r="U24" s="78">
        <f>IF(RES_hh_tes!U24=0,"",RES_hh_tes!U24/RES_hh_fec!U24)</f>
        <v>0.8215663884450507</v>
      </c>
      <c r="V24" s="78">
        <f>IF(RES_hh_tes!V24=0,"",RES_hh_tes!V24/RES_hh_fec!V24)</f>
        <v>0.82573947934731673</v>
      </c>
      <c r="W24" s="78">
        <f>IF(RES_hh_tes!W24=0,"",RES_hh_tes!W24/RES_hh_fec!W24)</f>
        <v>0.83001203346428587</v>
      </c>
      <c r="X24" s="78">
        <f>IF(RES_hh_tes!X24=0,"",RES_hh_tes!X24/RES_hh_fec!X24)</f>
        <v>0.83443827639181001</v>
      </c>
      <c r="Y24" s="78">
        <f>IF(RES_hh_tes!Y24=0,"",RES_hh_tes!Y24/RES_hh_fec!Y24)</f>
        <v>0.83915177811922914</v>
      </c>
      <c r="DA24" s="89" t="s">
        <v>438</v>
      </c>
    </row>
    <row r="25" spans="1:105" ht="12" customHeight="1" x14ac:dyDescent="0.25">
      <c r="A25" s="73" t="s">
        <v>53</v>
      </c>
      <c r="B25" s="79">
        <f>IF(RES_hh_tes!B25=0,"",RES_hh_tes!B25/RES_hh_fec!B25)</f>
        <v>0.6000243825856878</v>
      </c>
      <c r="C25" s="79">
        <f>IF(RES_hh_tes!C25=0,"",RES_hh_tes!C25/RES_hh_fec!C25)</f>
        <v>0.60254287129661555</v>
      </c>
      <c r="D25" s="79">
        <f>IF(RES_hh_tes!D25=0,"",RES_hh_tes!D25/RES_hh_fec!D25)</f>
        <v>0.60548928606903751</v>
      </c>
      <c r="E25" s="79">
        <f>IF(RES_hh_tes!E25=0,"",RES_hh_tes!E25/RES_hh_fec!E25)</f>
        <v>0.60864552423612373</v>
      </c>
      <c r="F25" s="79">
        <f>IF(RES_hh_tes!F25=0,"",RES_hh_tes!F25/RES_hh_fec!F25)</f>
        <v>0.61240534853997919</v>
      </c>
      <c r="G25" s="79">
        <f>IF(RES_hh_tes!G25=0,"",RES_hh_tes!G25/RES_hh_fec!G25)</f>
        <v>0.6165640963853265</v>
      </c>
      <c r="H25" s="79">
        <f>IF(RES_hh_tes!H25=0,"",RES_hh_tes!H25/RES_hh_fec!H25)</f>
        <v>0.62121595257499573</v>
      </c>
      <c r="I25" s="79">
        <f>IF(RES_hh_tes!I25=0,"",RES_hh_tes!I25/RES_hh_fec!I25)</f>
        <v>0.62355247050734108</v>
      </c>
      <c r="J25" s="79">
        <f>IF(RES_hh_tes!J25=0,"",RES_hh_tes!J25/RES_hh_fec!J25)</f>
        <v>0.62457049937488718</v>
      </c>
      <c r="K25" s="79">
        <f>IF(RES_hh_tes!K25=0,"",RES_hh_tes!K25/RES_hh_fec!K25)</f>
        <v>0.62624952641501486</v>
      </c>
      <c r="L25" s="79">
        <f>IF(RES_hh_tes!L25=0,"",RES_hh_tes!L25/RES_hh_fec!L25)</f>
        <v>0.62834266579698039</v>
      </c>
      <c r="M25" s="79">
        <f>IF(RES_hh_tes!M25=0,"",RES_hh_tes!M25/RES_hh_fec!M25)</f>
        <v>0.63111195732901504</v>
      </c>
      <c r="N25" s="79">
        <f>IF(RES_hh_tes!N25=0,"",RES_hh_tes!N25/RES_hh_fec!N25)</f>
        <v>0.63530018435690006</v>
      </c>
      <c r="O25" s="79">
        <f>IF(RES_hh_tes!O25=0,"",RES_hh_tes!O25/RES_hh_fec!O25)</f>
        <v>0.64092748593420712</v>
      </c>
      <c r="P25" s="79">
        <f>IF(RES_hh_tes!P25=0,"",RES_hh_tes!P25/RES_hh_fec!P25)</f>
        <v>0.64692127384655529</v>
      </c>
      <c r="Q25" s="79">
        <f>IF(RES_hh_tes!Q25=0,"",RES_hh_tes!Q25/RES_hh_fec!Q25)</f>
        <v>0.65496785812928793</v>
      </c>
      <c r="R25" s="79">
        <f>IF(RES_hh_tes!R25=0,"",RES_hh_tes!R25/RES_hh_fec!R25)</f>
        <v>0.66403371260423782</v>
      </c>
      <c r="S25" s="79">
        <f>IF(RES_hh_tes!S25=0,"",RES_hh_tes!S25/RES_hh_fec!S25)</f>
        <v>0.67539739623909723</v>
      </c>
      <c r="T25" s="79">
        <f>IF(RES_hh_tes!T25=0,"",RES_hh_tes!T25/RES_hh_fec!T25)</f>
        <v>0.68783407044452127</v>
      </c>
      <c r="U25" s="79">
        <f>IF(RES_hh_tes!U25=0,"",RES_hh_tes!U25/RES_hh_fec!U25)</f>
        <v>0.7016832719333469</v>
      </c>
      <c r="V25" s="79">
        <f>IF(RES_hh_tes!V25=0,"",RES_hh_tes!V25/RES_hh_fec!V25)</f>
        <v>0.71457689781041744</v>
      </c>
      <c r="W25" s="79">
        <f>IF(RES_hh_tes!W25=0,"",RES_hh_tes!W25/RES_hh_fec!W25)</f>
        <v>0.72608875661833572</v>
      </c>
      <c r="X25" s="79">
        <f>IF(RES_hh_tes!X25=0,"",RES_hh_tes!X25/RES_hh_fec!X25)</f>
        <v>0.73600164490204278</v>
      </c>
      <c r="Y25" s="79">
        <f>IF(RES_hh_tes!Y25=0,"",RES_hh_tes!Y25/RES_hh_fec!Y25)</f>
        <v>0.74557141126200921</v>
      </c>
      <c r="DA25" s="90" t="s">
        <v>439</v>
      </c>
    </row>
    <row r="26" spans="1:105" ht="12" customHeight="1" x14ac:dyDescent="0.25">
      <c r="A26" s="32" t="s">
        <v>52</v>
      </c>
      <c r="B26" s="81">
        <f>IF(RES_hh_tes!B26=0,"",RES_hh_tes!B26/RES_hh_fec!B26)</f>
        <v>0.99999999999999967</v>
      </c>
      <c r="C26" s="81">
        <f>IF(RES_hh_tes!C26=0,"",RES_hh_tes!C26/RES_hh_fec!C26)</f>
        <v>1.0000000000000002</v>
      </c>
      <c r="D26" s="81">
        <f>IF(RES_hh_tes!D26=0,"",RES_hh_tes!D26/RES_hh_fec!D26)</f>
        <v>1.0000000000000002</v>
      </c>
      <c r="E26" s="81">
        <f>IF(RES_hh_tes!E26=0,"",RES_hh_tes!E26/RES_hh_fec!E26)</f>
        <v>1.0000000000000002</v>
      </c>
      <c r="F26" s="81">
        <f>IF(RES_hh_tes!F26=0,"",RES_hh_tes!F26/RES_hh_fec!F26)</f>
        <v>1</v>
      </c>
      <c r="G26" s="81">
        <f>IF(RES_hh_tes!G26=0,"",RES_hh_tes!G26/RES_hh_fec!G26)</f>
        <v>1.0000000000000002</v>
      </c>
      <c r="H26" s="81">
        <f>IF(RES_hh_tes!H26=0,"",RES_hh_tes!H26/RES_hh_fec!H26)</f>
        <v>1.0000000000000007</v>
      </c>
      <c r="I26" s="81">
        <f>IF(RES_hh_tes!I26=0,"",RES_hh_tes!I26/RES_hh_fec!I26)</f>
        <v>1.0000000000000007</v>
      </c>
      <c r="J26" s="81">
        <f>IF(RES_hh_tes!J26=0,"",RES_hh_tes!J26/RES_hh_fec!J26)</f>
        <v>0.99999999999999867</v>
      </c>
      <c r="K26" s="81">
        <f>IF(RES_hh_tes!K26=0,"",RES_hh_tes!K26/RES_hh_fec!K26)</f>
        <v>0.99999999999999956</v>
      </c>
      <c r="L26" s="81">
        <f>IF(RES_hh_tes!L26=0,"",RES_hh_tes!L26/RES_hh_fec!L26)</f>
        <v>1.0000000000000007</v>
      </c>
      <c r="M26" s="81">
        <f>IF(RES_hh_tes!M26=0,"",RES_hh_tes!M26/RES_hh_fec!M26)</f>
        <v>1.0000000000000018</v>
      </c>
      <c r="N26" s="81">
        <f>IF(RES_hh_tes!N26=0,"",RES_hh_tes!N26/RES_hh_fec!N26)</f>
        <v>1.0000000000000011</v>
      </c>
      <c r="O26" s="81">
        <f>IF(RES_hh_tes!O26=0,"",RES_hh_tes!O26/RES_hh_fec!O26)</f>
        <v>1.0000000000000016</v>
      </c>
      <c r="P26" s="81">
        <f>IF(RES_hh_tes!P26=0,"",RES_hh_tes!P26/RES_hh_fec!P26)</f>
        <v>0.99999999999999811</v>
      </c>
      <c r="Q26" s="81">
        <f>IF(RES_hh_tes!Q26=0,"",RES_hh_tes!Q26/RES_hh_fec!Q26)</f>
        <v>0.99999999999999911</v>
      </c>
      <c r="R26" s="81">
        <f>IF(RES_hh_tes!R26=0,"",RES_hh_tes!R26/RES_hh_fec!R26)</f>
        <v>1.0000000000000036</v>
      </c>
      <c r="S26" s="81">
        <f>IF(RES_hh_tes!S26=0,"",RES_hh_tes!S26/RES_hh_fec!S26)</f>
        <v>0.99999999999999467</v>
      </c>
      <c r="T26" s="81">
        <f>IF(RES_hh_tes!T26=0,"",RES_hh_tes!T26/RES_hh_fec!T26)</f>
        <v>0.99999999999998834</v>
      </c>
      <c r="U26" s="81">
        <f>IF(RES_hh_tes!U26=0,"",RES_hh_tes!U26/RES_hh_fec!U26)</f>
        <v>0.999999999999999</v>
      </c>
      <c r="V26" s="81">
        <f>IF(RES_hh_tes!V26=0,"",RES_hh_tes!V26/RES_hh_fec!V26)</f>
        <v>0.99999999999999445</v>
      </c>
      <c r="W26" s="81">
        <f>IF(RES_hh_tes!W26=0,"",RES_hh_tes!W26/RES_hh_fec!W26)</f>
        <v>1.0000000000000058</v>
      </c>
      <c r="X26" s="81">
        <f>IF(RES_hh_tes!X26=0,"",RES_hh_tes!X26/RES_hh_fec!X26)</f>
        <v>1</v>
      </c>
      <c r="Y26" s="81">
        <f>IF(RES_hh_tes!Y26=0,"",RES_hh_tes!Y26/RES_hh_fec!Y26)</f>
        <v>0.999999999999998</v>
      </c>
      <c r="DA26" s="92" t="s">
        <v>440</v>
      </c>
    </row>
    <row r="27" spans="1:105" ht="12.95" customHeight="1" x14ac:dyDescent="0.25">
      <c r="A27" s="68" t="s">
        <v>54</v>
      </c>
      <c r="B27" s="70">
        <f>IF(RES_hh_tes!B27=0,"",RES_hh_tes!B27/RES_hh_fec!B27)</f>
        <v>0.66558425648586883</v>
      </c>
      <c r="C27" s="70">
        <f>IF(RES_hh_tes!C27=0,"",RES_hh_tes!C27/RES_hh_fec!C27)</f>
        <v>0.64953764227154542</v>
      </c>
      <c r="D27" s="70">
        <f>IF(RES_hh_tes!D27=0,"",RES_hh_tes!D27/RES_hh_fec!D27)</f>
        <v>0.66132636850472293</v>
      </c>
      <c r="E27" s="70">
        <f>IF(RES_hh_tes!E27=0,"",RES_hh_tes!E27/RES_hh_fec!E27)</f>
        <v>0.64011866035784082</v>
      </c>
      <c r="F27" s="70">
        <f>IF(RES_hh_tes!F27=0,"",RES_hh_tes!F27/RES_hh_fec!F27)</f>
        <v>0.65091975306122873</v>
      </c>
      <c r="G27" s="70">
        <f>IF(RES_hh_tes!G27=0,"",RES_hh_tes!G27/RES_hh_fec!G27)</f>
        <v>0.65213861450007993</v>
      </c>
      <c r="H27" s="70">
        <f>IF(RES_hh_tes!H27=0,"",RES_hh_tes!H27/RES_hh_fec!H27)</f>
        <v>0.65606237563644698</v>
      </c>
      <c r="I27" s="70">
        <f>IF(RES_hh_tes!I27=0,"",RES_hh_tes!I27/RES_hh_fec!I27)</f>
        <v>0.647094058113451</v>
      </c>
      <c r="J27" s="70">
        <f>IF(RES_hh_tes!J27=0,"",RES_hh_tes!J27/RES_hh_fec!J27)</f>
        <v>0.65198269860794777</v>
      </c>
      <c r="K27" s="70">
        <f>IF(RES_hh_tes!K27=0,"",RES_hh_tes!K27/RES_hh_fec!K27)</f>
        <v>0.6373265868698369</v>
      </c>
      <c r="L27" s="70">
        <f>IF(RES_hh_tes!L27=0,"",RES_hh_tes!L27/RES_hh_fec!L27)</f>
        <v>0.63940003692285619</v>
      </c>
      <c r="M27" s="70">
        <f>IF(RES_hh_tes!M27=0,"",RES_hh_tes!M27/RES_hh_fec!M27)</f>
        <v>0.6422719130104998</v>
      </c>
      <c r="N27" s="70">
        <f>IF(RES_hh_tes!N27=0,"",RES_hh_tes!N27/RES_hh_fec!N27)</f>
        <v>0.64625898074966193</v>
      </c>
      <c r="O27" s="70">
        <f>IF(RES_hh_tes!O27=0,"",RES_hh_tes!O27/RES_hh_fec!O27)</f>
        <v>0.64913744159453279</v>
      </c>
      <c r="P27" s="70">
        <f>IF(RES_hh_tes!P27=0,"",RES_hh_tes!P27/RES_hh_fec!P27)</f>
        <v>0.65295142393799244</v>
      </c>
      <c r="Q27" s="70">
        <f>IF(RES_hh_tes!Q27=0,"",RES_hh_tes!Q27/RES_hh_fec!Q27)</f>
        <v>0.65700969028975265</v>
      </c>
      <c r="R27" s="70">
        <f>IF(RES_hh_tes!R27=0,"",RES_hh_tes!R27/RES_hh_fec!R27)</f>
        <v>0.65843118165130521</v>
      </c>
      <c r="S27" s="70">
        <f>IF(RES_hh_tes!S27=0,"",RES_hh_tes!S27/RES_hh_fec!S27)</f>
        <v>0.66351171721498858</v>
      </c>
      <c r="T27" s="70">
        <f>IF(RES_hh_tes!T27=0,"",RES_hh_tes!T27/RES_hh_fec!T27)</f>
        <v>0.67105720762209653</v>
      </c>
      <c r="U27" s="70">
        <f>IF(RES_hh_tes!U27=0,"",RES_hh_tes!U27/RES_hh_fec!U27)</f>
        <v>0.68018435668724953</v>
      </c>
      <c r="V27" s="70">
        <f>IF(RES_hh_tes!V27=0,"",RES_hh_tes!V27/RES_hh_fec!V27)</f>
        <v>0.68662674165886906</v>
      </c>
      <c r="W27" s="70">
        <f>IF(RES_hh_tes!W27=0,"",RES_hh_tes!W27/RES_hh_fec!W27)</f>
        <v>0.69683721732113846</v>
      </c>
      <c r="X27" s="70">
        <f>IF(RES_hh_tes!X27=0,"",RES_hh_tes!X27/RES_hh_fec!X27)</f>
        <v>0.70416081976208378</v>
      </c>
      <c r="Y27" s="70">
        <f>IF(RES_hh_tes!Y27=0,"",RES_hh_tes!Y27/RES_hh_fec!Y27)</f>
        <v>0.71767297754607384</v>
      </c>
      <c r="DA27" s="88" t="s">
        <v>294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X28" s="78" t="str">
        <f>IF(RES_hh_tes!X28=0,"",RES_hh_tes!X28/RES_hh_fec!X28)</f>
        <v/>
      </c>
      <c r="Y28" s="78" t="str">
        <f>IF(RES_hh_tes!Y28=0,"",RES_hh_tes!Y28/RES_hh_fec!Y28)</f>
        <v/>
      </c>
      <c r="DA28" s="89" t="s">
        <v>441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0.57699339496445523</v>
      </c>
      <c r="C29" s="78">
        <f>IF(RES_hh_tes!C29=0,"",RES_hh_tes!C29/RES_hh_fec!C29)</f>
        <v>0.57829836238722376</v>
      </c>
      <c r="D29" s="78">
        <f>IF(RES_hh_tes!D29=0,"",RES_hh_tes!D29/RES_hh_fec!D29)</f>
        <v>0.5795068408037527</v>
      </c>
      <c r="E29" s="78">
        <f>IF(RES_hh_tes!E29=0,"",RES_hh_tes!E29/RES_hh_fec!E29)</f>
        <v>0.58069499778289702</v>
      </c>
      <c r="F29" s="78">
        <f>IF(RES_hh_tes!F29=0,"",RES_hh_tes!F29/RES_hh_fec!F29)</f>
        <v>0.58172938941780916</v>
      </c>
      <c r="G29" s="78">
        <f>IF(RES_hh_tes!G29=0,"",RES_hh_tes!G29/RES_hh_fec!G29)</f>
        <v>0.58277737970395382</v>
      </c>
      <c r="H29" s="78">
        <f>IF(RES_hh_tes!H29=0,"",RES_hh_tes!H29/RES_hh_fec!H29)</f>
        <v>0.5839318669103114</v>
      </c>
      <c r="I29" s="78">
        <f>IF(RES_hh_tes!I29=0,"",RES_hh_tes!I29/RES_hh_fec!I29)</f>
        <v>0.58454149627254448</v>
      </c>
      <c r="J29" s="78">
        <f>IF(RES_hh_tes!J29=0,"",RES_hh_tes!J29/RES_hh_fec!J29)</f>
        <v>0.58489497921862965</v>
      </c>
      <c r="K29" s="78">
        <f>IF(RES_hh_tes!K29=0,"",RES_hh_tes!K29/RES_hh_fec!K29)</f>
        <v>0.58532077120111814</v>
      </c>
      <c r="L29" s="78">
        <f>IF(RES_hh_tes!L29=0,"",RES_hh_tes!L29/RES_hh_fec!L29)</f>
        <v>0.58574147845157265</v>
      </c>
      <c r="M29" s="78">
        <f>IF(RES_hh_tes!M29=0,"",RES_hh_tes!M29/RES_hh_fec!M29)</f>
        <v>0.58611962972817944</v>
      </c>
      <c r="N29" s="78">
        <f>IF(RES_hh_tes!N29=0,"",RES_hh_tes!N29/RES_hh_fec!N29)</f>
        <v>0.5864215643038021</v>
      </c>
      <c r="O29" s="78">
        <f>IF(RES_hh_tes!O29=0,"",RES_hh_tes!O29/RES_hh_fec!O29)</f>
        <v>0.58672298456855332</v>
      </c>
      <c r="P29" s="78">
        <f>IF(RES_hh_tes!P29=0,"",RES_hh_tes!P29/RES_hh_fec!P29)</f>
        <v>0.58693271580733297</v>
      </c>
      <c r="Q29" s="78">
        <f>IF(RES_hh_tes!Q29=0,"",RES_hh_tes!Q29/RES_hh_fec!Q29)</f>
        <v>0.58734478035784365</v>
      </c>
      <c r="R29" s="78">
        <f>IF(RES_hh_tes!R29=0,"",RES_hh_tes!R29/RES_hh_fec!R29)</f>
        <v>0.58825249639814514</v>
      </c>
      <c r="S29" s="78">
        <f>IF(RES_hh_tes!S29=0,"",RES_hh_tes!S29/RES_hh_fec!S29)</f>
        <v>0.58979939698785078</v>
      </c>
      <c r="T29" s="78">
        <f>IF(RES_hh_tes!T29=0,"",RES_hh_tes!T29/RES_hh_fec!T29)</f>
        <v>0.59193160735696049</v>
      </c>
      <c r="U29" s="78">
        <f>IF(RES_hh_tes!U29=0,"",RES_hh_tes!U29/RES_hh_fec!U29)</f>
        <v>0.59454891347819194</v>
      </c>
      <c r="V29" s="78">
        <f>IF(RES_hh_tes!V29=0,"",RES_hh_tes!V29/RES_hh_fec!V29)</f>
        <v>0.59698106720407984</v>
      </c>
      <c r="W29" s="78">
        <f>IF(RES_hh_tes!W29=0,"",RES_hh_tes!W29/RES_hh_fec!W29)</f>
        <v>0.59963947288785502</v>
      </c>
      <c r="X29" s="78">
        <f>IF(RES_hh_tes!X29=0,"",RES_hh_tes!X29/RES_hh_fec!X29)</f>
        <v>0.60207664842374131</v>
      </c>
      <c r="Y29" s="78">
        <f>IF(RES_hh_tes!Y29=0,"",RES_hh_tes!Y29/RES_hh_fec!Y29)</f>
        <v>0.60486111503739759</v>
      </c>
      <c r="DA29" s="89" t="s">
        <v>442</v>
      </c>
    </row>
    <row r="30" spans="1:105" ht="12" customHeight="1" x14ac:dyDescent="0.25">
      <c r="A30" s="28" t="s">
        <v>189</v>
      </c>
      <c r="B30" s="78">
        <f>IF(RES_hh_tes!B30=0,"",RES_hh_tes!B30/RES_hh_fec!B30)</f>
        <v>0.57609533453511219</v>
      </c>
      <c r="C30" s="78">
        <f>IF(RES_hh_tes!C30=0,"",RES_hh_tes!C30/RES_hh_fec!C30)</f>
        <v>0.57741094579082253</v>
      </c>
      <c r="D30" s="78">
        <f>IF(RES_hh_tes!D30=0,"",RES_hh_tes!D30/RES_hh_fec!D30)</f>
        <v>0.57861765073627758</v>
      </c>
      <c r="E30" s="78">
        <f>IF(RES_hh_tes!E30=0,"",RES_hh_tes!E30/RES_hh_fec!E30)</f>
        <v>0.57985899261746032</v>
      </c>
      <c r="F30" s="78">
        <f>IF(RES_hh_tes!F30=0,"",RES_hh_tes!F30/RES_hh_fec!F30)</f>
        <v>0.58104530422470524</v>
      </c>
      <c r="G30" s="78">
        <f>IF(RES_hh_tes!G30=0,"",RES_hh_tes!G30/RES_hh_fec!G30)</f>
        <v>0.58225938041868075</v>
      </c>
      <c r="H30" s="78">
        <f>IF(RES_hh_tes!H30=0,"",RES_hh_tes!H30/RES_hh_fec!H30)</f>
        <v>0.58354893361518767</v>
      </c>
      <c r="I30" s="78">
        <f>IF(RES_hh_tes!I30=0,"",RES_hh_tes!I30/RES_hh_fec!I30)</f>
        <v>0.58427926612697079</v>
      </c>
      <c r="J30" s="78">
        <f>IF(RES_hh_tes!J30=0,"",RES_hh_tes!J30/RES_hh_fec!J30)</f>
        <v>0.58467396405772276</v>
      </c>
      <c r="K30" s="78">
        <f>IF(RES_hh_tes!K30=0,"",RES_hh_tes!K30/RES_hh_fec!K30)</f>
        <v>0.58534582908118094</v>
      </c>
      <c r="L30" s="78">
        <f>IF(RES_hh_tes!L30=0,"",RES_hh_tes!L30/RES_hh_fec!L30)</f>
        <v>0.58591290764663106</v>
      </c>
      <c r="M30" s="78">
        <f>IF(RES_hh_tes!M30=0,"",RES_hh_tes!M30/RES_hh_fec!M30)</f>
        <v>0.58643595555206474</v>
      </c>
      <c r="N30" s="78">
        <f>IF(RES_hh_tes!N30=0,"",RES_hh_tes!N30/RES_hh_fec!N30)</f>
        <v>0.58693544364738182</v>
      </c>
      <c r="O30" s="78">
        <f>IF(RES_hh_tes!O30=0,"",RES_hh_tes!O30/RES_hh_fec!O30)</f>
        <v>0.58736397778283089</v>
      </c>
      <c r="P30" s="78">
        <f>IF(RES_hh_tes!P30=0,"",RES_hh_tes!P30/RES_hh_fec!P30)</f>
        <v>0.58766065082743335</v>
      </c>
      <c r="Q30" s="78">
        <f>IF(RES_hh_tes!Q30=0,"",RES_hh_tes!Q30/RES_hh_fec!Q30)</f>
        <v>0.58815097343354861</v>
      </c>
      <c r="R30" s="78">
        <f>IF(RES_hh_tes!R30=0,"",RES_hh_tes!R30/RES_hh_fec!R30)</f>
        <v>0.58941130909290673</v>
      </c>
      <c r="S30" s="78">
        <f>IF(RES_hh_tes!S30=0,"",RES_hh_tes!S30/RES_hh_fec!S30)</f>
        <v>0.59189322224353258</v>
      </c>
      <c r="T30" s="78">
        <f>IF(RES_hh_tes!T30=0,"",RES_hh_tes!T30/RES_hh_fec!T30)</f>
        <v>0.59509733353443162</v>
      </c>
      <c r="U30" s="78">
        <f>IF(RES_hh_tes!U30=0,"",RES_hh_tes!U30/RES_hh_fec!U30)</f>
        <v>0.59870920435004138</v>
      </c>
      <c r="V30" s="78">
        <f>IF(RES_hh_tes!V30=0,"",RES_hh_tes!V30/RES_hh_fec!V30)</f>
        <v>0.60285772859315656</v>
      </c>
      <c r="W30" s="78">
        <f>IF(RES_hh_tes!W30=0,"",RES_hh_tes!W30/RES_hh_fec!W30)</f>
        <v>0.60694138656012109</v>
      </c>
      <c r="X30" s="78">
        <f>IF(RES_hh_tes!X30=0,"",RES_hh_tes!X30/RES_hh_fec!X30)</f>
        <v>0.61047238410140936</v>
      </c>
      <c r="Y30" s="78">
        <f>IF(RES_hh_tes!Y30=0,"",RES_hh_tes!Y30/RES_hh_fec!Y30)</f>
        <v>0.61365947453082659</v>
      </c>
      <c r="DA30" s="89" t="s">
        <v>443</v>
      </c>
    </row>
    <row r="31" spans="1:105" ht="12" customHeight="1" x14ac:dyDescent="0.25">
      <c r="A31" s="28" t="s">
        <v>202</v>
      </c>
      <c r="B31" s="78">
        <f>IF(RES_hh_tes!B31=0,"",RES_hh_tes!B31/RES_hh_fec!B31)</f>
        <v>0.57558393540584285</v>
      </c>
      <c r="C31" s="78">
        <f>IF(RES_hh_tes!C31=0,"",RES_hh_tes!C31/RES_hh_fec!C31)</f>
        <v>0.57672342064913307</v>
      </c>
      <c r="D31" s="78">
        <f>IF(RES_hh_tes!D31=0,"",RES_hh_tes!D31/RES_hh_fec!D31)</f>
        <v>0.57776864580148013</v>
      </c>
      <c r="E31" s="78">
        <f>IF(RES_hh_tes!E31=0,"",RES_hh_tes!E31/RES_hh_fec!E31)</f>
        <v>0.57883777298256445</v>
      </c>
      <c r="F31" s="78">
        <f>IF(RES_hh_tes!F31=0,"",RES_hh_tes!F31/RES_hh_fec!F31)</f>
        <v>0.57989357798043573</v>
      </c>
      <c r="G31" s="78">
        <f>IF(RES_hh_tes!G31=0,"",RES_hh_tes!G31/RES_hh_fec!G31)</f>
        <v>0.58095391732474722</v>
      </c>
      <c r="H31" s="78">
        <f>IF(RES_hh_tes!H31=0,"",RES_hh_tes!H31/RES_hh_fec!H31)</f>
        <v>0.5820825733909577</v>
      </c>
      <c r="I31" s="78">
        <f>IF(RES_hh_tes!I31=0,"",RES_hh_tes!I31/RES_hh_fec!I31)</f>
        <v>0.58263863409578298</v>
      </c>
      <c r="J31" s="78">
        <f>IF(RES_hh_tes!J31=0,"",RES_hh_tes!J31/RES_hh_fec!J31)</f>
        <v>0.58286913017384101</v>
      </c>
      <c r="K31" s="78">
        <f>IF(RES_hh_tes!K31=0,"",RES_hh_tes!K31/RES_hh_fec!K31)</f>
        <v>0.58322236267176386</v>
      </c>
      <c r="L31" s="78">
        <f>IF(RES_hh_tes!L31=0,"",RES_hh_tes!L31/RES_hh_fec!L31)</f>
        <v>0.58355046950310241</v>
      </c>
      <c r="M31" s="78">
        <f>IF(RES_hh_tes!M31=0,"",RES_hh_tes!M31/RES_hh_fec!M31)</f>
        <v>0.5838641458180559</v>
      </c>
      <c r="N31" s="78">
        <f>IF(RES_hh_tes!N31=0,"",RES_hh_tes!N31/RES_hh_fec!N31)</f>
        <v>0.58412497145679754</v>
      </c>
      <c r="O31" s="78">
        <f>IF(RES_hh_tes!O31=0,"",RES_hh_tes!O31/RES_hh_fec!O31)</f>
        <v>0.58432534956812332</v>
      </c>
      <c r="P31" s="78">
        <f>IF(RES_hh_tes!P31=0,"",RES_hh_tes!P31/RES_hh_fec!P31)</f>
        <v>0.58443856730185884</v>
      </c>
      <c r="Q31" s="78">
        <f>IF(RES_hh_tes!Q31=0,"",RES_hh_tes!Q31/RES_hh_fec!Q31)</f>
        <v>0.58461759235963817</v>
      </c>
      <c r="R31" s="78">
        <f>IF(RES_hh_tes!R31=0,"",RES_hh_tes!R31/RES_hh_fec!R31)</f>
        <v>0.58508727647294945</v>
      </c>
      <c r="S31" s="78">
        <f>IF(RES_hh_tes!S31=0,"",RES_hh_tes!S31/RES_hh_fec!S31)</f>
        <v>0.58596559377138924</v>
      </c>
      <c r="T31" s="78">
        <f>IF(RES_hh_tes!T31=0,"",RES_hh_tes!T31/RES_hh_fec!T31)</f>
        <v>0.58757783047204237</v>
      </c>
      <c r="U31" s="78">
        <f>IF(RES_hh_tes!U31=0,"",RES_hh_tes!U31/RES_hh_fec!U31)</f>
        <v>0.58997816730665431</v>
      </c>
      <c r="V31" s="78">
        <f>IF(RES_hh_tes!V31=0,"",RES_hh_tes!V31/RES_hh_fec!V31)</f>
        <v>0.59291542028801281</v>
      </c>
      <c r="W31" s="78">
        <f>IF(RES_hh_tes!W31=0,"",RES_hh_tes!W31/RES_hh_fec!W31)</f>
        <v>0.59505924781274266</v>
      </c>
      <c r="X31" s="78">
        <f>IF(RES_hh_tes!X31=0,"",RES_hh_tes!X31/RES_hh_fec!X31)</f>
        <v>0.59664710842819135</v>
      </c>
      <c r="Y31" s="78">
        <f>IF(RES_hh_tes!Y31=0,"",RES_hh_tes!Y31/RES_hh_fec!Y31)</f>
        <v>0.59787510118765408</v>
      </c>
      <c r="DA31" s="89" t="s">
        <v>444</v>
      </c>
    </row>
    <row r="32" spans="1:105" ht="12" customHeight="1" x14ac:dyDescent="0.25">
      <c r="A32" s="32" t="s">
        <v>53</v>
      </c>
      <c r="B32" s="81">
        <f>IF(RES_hh_tes!B32=0,"",RES_hh_tes!B32/RES_hh_fec!B32)</f>
        <v>0.73641716549270386</v>
      </c>
      <c r="C32" s="81">
        <f>IF(RES_hh_tes!C32=0,"",RES_hh_tes!C32/RES_hh_fec!C32)</f>
        <v>0.73883384340427227</v>
      </c>
      <c r="D32" s="81">
        <f>IF(RES_hh_tes!D32=0,"",RES_hh_tes!D32/RES_hh_fec!D32)</f>
        <v>0.74055138519486274</v>
      </c>
      <c r="E32" s="81">
        <f>IF(RES_hh_tes!E32=0,"",RES_hh_tes!E32/RES_hh_fec!E32)</f>
        <v>0.74254292241509046</v>
      </c>
      <c r="F32" s="81">
        <f>IF(RES_hh_tes!F32=0,"",RES_hh_tes!F32/RES_hh_fec!F32)</f>
        <v>0.74516190230871693</v>
      </c>
      <c r="G32" s="81">
        <f>IF(RES_hh_tes!G32=0,"",RES_hh_tes!G32/RES_hh_fec!G32)</f>
        <v>0.74832855834004508</v>
      </c>
      <c r="H32" s="81">
        <f>IF(RES_hh_tes!H32=0,"",RES_hh_tes!H32/RES_hh_fec!H32)</f>
        <v>0.75184297829860758</v>
      </c>
      <c r="I32" s="81">
        <f>IF(RES_hh_tes!I32=0,"",RES_hh_tes!I32/RES_hh_fec!I32)</f>
        <v>0.75386920297823534</v>
      </c>
      <c r="J32" s="81">
        <f>IF(RES_hh_tes!J32=0,"",RES_hh_tes!J32/RES_hh_fec!J32)</f>
        <v>0.75455264613245898</v>
      </c>
      <c r="K32" s="81">
        <f>IF(RES_hh_tes!K32=0,"",RES_hh_tes!K32/RES_hh_fec!K32)</f>
        <v>0.75590730520811877</v>
      </c>
      <c r="L32" s="81">
        <f>IF(RES_hh_tes!L32=0,"",RES_hh_tes!L32/RES_hh_fec!L32)</f>
        <v>0.75750740217621004</v>
      </c>
      <c r="M32" s="81">
        <f>IF(RES_hh_tes!M32=0,"",RES_hh_tes!M32/RES_hh_fec!M32)</f>
        <v>0.75960897807150951</v>
      </c>
      <c r="N32" s="81">
        <f>IF(RES_hh_tes!N32=0,"",RES_hh_tes!N32/RES_hh_fec!N32)</f>
        <v>0.76268054723993928</v>
      </c>
      <c r="O32" s="81">
        <f>IF(RES_hh_tes!O32=0,"",RES_hh_tes!O32/RES_hh_fec!O32)</f>
        <v>0.7661205591479292</v>
      </c>
      <c r="P32" s="81">
        <f>IF(RES_hh_tes!P32=0,"",RES_hh_tes!P32/RES_hh_fec!P32)</f>
        <v>0.76881544344644981</v>
      </c>
      <c r="Q32" s="81">
        <f>IF(RES_hh_tes!Q32=0,"",RES_hh_tes!Q32/RES_hh_fec!Q32)</f>
        <v>0.77237278521381791</v>
      </c>
      <c r="R32" s="81">
        <f>IF(RES_hh_tes!R32=0,"",RES_hh_tes!R32/RES_hh_fec!R32)</f>
        <v>0.7769582119146623</v>
      </c>
      <c r="S32" s="81">
        <f>IF(RES_hh_tes!S32=0,"",RES_hh_tes!S32/RES_hh_fec!S32)</f>
        <v>0.78494034418999514</v>
      </c>
      <c r="T32" s="81">
        <f>IF(RES_hh_tes!T32=0,"",RES_hh_tes!T32/RES_hh_fec!T32)</f>
        <v>0.7954943215805228</v>
      </c>
      <c r="U32" s="81">
        <f>IF(RES_hh_tes!U32=0,"",RES_hh_tes!U32/RES_hh_fec!U32)</f>
        <v>0.80970601961647615</v>
      </c>
      <c r="V32" s="81">
        <f>IF(RES_hh_tes!V32=0,"",RES_hh_tes!V32/RES_hh_fec!V32)</f>
        <v>0.82401721001488426</v>
      </c>
      <c r="W32" s="81">
        <f>IF(RES_hh_tes!W32=0,"",RES_hh_tes!W32/RES_hh_fec!W32)</f>
        <v>0.83794976749232775</v>
      </c>
      <c r="X32" s="81">
        <f>IF(RES_hh_tes!X32=0,"",RES_hh_tes!X32/RES_hh_fec!X32)</f>
        <v>0.84906801033719836</v>
      </c>
      <c r="Y32" s="81">
        <f>IF(RES_hh_tes!Y32=0,"",RES_hh_tes!Y32/RES_hh_fec!Y32)</f>
        <v>0.85958225182157866</v>
      </c>
      <c r="DA32" s="92" t="s">
        <v>445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1920.13027848</v>
      </c>
      <c r="C3" s="65">
        <f t="shared" si="0"/>
        <v>2090.5940887199999</v>
      </c>
      <c r="D3" s="65">
        <f t="shared" si="0"/>
        <v>2192.3766720000003</v>
      </c>
      <c r="E3" s="65">
        <f t="shared" si="0"/>
        <v>2385.1425812400003</v>
      </c>
      <c r="F3" s="65">
        <f t="shared" si="0"/>
        <v>2357.4129782400005</v>
      </c>
      <c r="G3" s="65">
        <f t="shared" si="0"/>
        <v>2406.4616318399999</v>
      </c>
      <c r="H3" s="65">
        <f t="shared" si="0"/>
        <v>2209.1575849199999</v>
      </c>
      <c r="I3" s="65">
        <f t="shared" si="0"/>
        <v>1994.2620238799996</v>
      </c>
      <c r="J3" s="65">
        <f t="shared" si="0"/>
        <v>2026.7456219999999</v>
      </c>
      <c r="K3" s="65">
        <f t="shared" si="0"/>
        <v>2085.8459036399995</v>
      </c>
      <c r="L3" s="65">
        <f t="shared" si="0"/>
        <v>2119.9820817600003</v>
      </c>
      <c r="M3" s="65">
        <f t="shared" si="0"/>
        <v>1913.1971576399992</v>
      </c>
      <c r="N3" s="65">
        <f t="shared" si="0"/>
        <v>1729.1470169442728</v>
      </c>
      <c r="O3" s="65">
        <f t="shared" si="0"/>
        <v>1621.270509839999</v>
      </c>
      <c r="P3" s="65">
        <f t="shared" si="0"/>
        <v>1403.1034289999996</v>
      </c>
      <c r="Q3" s="65">
        <f t="shared" si="0"/>
        <v>1485.12537972</v>
      </c>
      <c r="R3" s="65">
        <f t="shared" ref="R3:V3" si="1">SUM(R4,R15,R17,R27)</f>
        <v>1524.2810230800001</v>
      </c>
      <c r="S3" s="65">
        <f t="shared" si="1"/>
        <v>1546.364256840001</v>
      </c>
      <c r="T3" s="65">
        <f t="shared" si="1"/>
        <v>1457.1732240000001</v>
      </c>
      <c r="U3" s="65">
        <f t="shared" si="1"/>
        <v>1379.5855505999998</v>
      </c>
      <c r="V3" s="65">
        <f t="shared" si="1"/>
        <v>1456.0504372800003</v>
      </c>
      <c r="W3" s="65">
        <f t="shared" ref="W3:Y3" si="2">SUM(W4,W15,W17,W27)</f>
        <v>1493.7586498799992</v>
      </c>
      <c r="X3" s="65">
        <f t="shared" si="2"/>
        <v>1443.9564219599986</v>
      </c>
      <c r="Y3" s="65">
        <f t="shared" si="2"/>
        <v>1392.4869350399986</v>
      </c>
      <c r="DA3" s="87" t="s">
        <v>265</v>
      </c>
    </row>
    <row r="4" spans="1:105" ht="12.95" customHeight="1" x14ac:dyDescent="0.25">
      <c r="A4" s="68" t="s">
        <v>57</v>
      </c>
      <c r="B4" s="69">
        <f t="shared" ref="B4:Q4" si="3">SUM(B5:B14)</f>
        <v>1576.6120041392537</v>
      </c>
      <c r="C4" s="69">
        <f t="shared" si="3"/>
        <v>1703.7949044341422</v>
      </c>
      <c r="D4" s="69">
        <f t="shared" si="3"/>
        <v>1812.4463405510339</v>
      </c>
      <c r="E4" s="69">
        <f t="shared" si="3"/>
        <v>1961.2437869275213</v>
      </c>
      <c r="F4" s="69">
        <f t="shared" si="3"/>
        <v>1935.3245303940171</v>
      </c>
      <c r="G4" s="69">
        <f t="shared" si="3"/>
        <v>1971.9482468491792</v>
      </c>
      <c r="H4" s="69">
        <f t="shared" si="3"/>
        <v>1770.6804766829953</v>
      </c>
      <c r="I4" s="69">
        <f t="shared" si="3"/>
        <v>1546.2404892544509</v>
      </c>
      <c r="J4" s="69">
        <f t="shared" si="3"/>
        <v>1572.9127569151578</v>
      </c>
      <c r="K4" s="69">
        <f t="shared" si="3"/>
        <v>1593.2270116819818</v>
      </c>
      <c r="L4" s="69">
        <f t="shared" si="3"/>
        <v>1651.9744764860534</v>
      </c>
      <c r="M4" s="69">
        <f t="shared" si="3"/>
        <v>1501.9227170470213</v>
      </c>
      <c r="N4" s="69">
        <f t="shared" si="3"/>
        <v>1347.5495073113516</v>
      </c>
      <c r="O4" s="69">
        <f t="shared" si="3"/>
        <v>1262.5594337172297</v>
      </c>
      <c r="P4" s="69">
        <f t="shared" si="3"/>
        <v>1068.1648616381397</v>
      </c>
      <c r="Q4" s="69">
        <f t="shared" si="3"/>
        <v>1167.1114888962575</v>
      </c>
      <c r="R4" s="69">
        <f t="shared" ref="R4:V4" si="4">SUM(R5:R14)</f>
        <v>1195.4976257626461</v>
      </c>
      <c r="S4" s="69">
        <f t="shared" si="4"/>
        <v>1207.5090816088123</v>
      </c>
      <c r="T4" s="69">
        <f t="shared" si="4"/>
        <v>1129.6711683975454</v>
      </c>
      <c r="U4" s="69">
        <f t="shared" si="4"/>
        <v>1059.7878681922666</v>
      </c>
      <c r="V4" s="69">
        <f t="shared" si="4"/>
        <v>1137.7966627924607</v>
      </c>
      <c r="W4" s="69">
        <f t="shared" ref="W4:Y4" si="5">SUM(W5:W14)</f>
        <v>1163.1893808647364</v>
      </c>
      <c r="X4" s="69">
        <f t="shared" si="5"/>
        <v>1126.1029006170752</v>
      </c>
      <c r="Y4" s="69">
        <f t="shared" si="5"/>
        <v>1093.1133106655161</v>
      </c>
      <c r="DA4" s="88" t="s">
        <v>266</v>
      </c>
    </row>
    <row r="5" spans="1:105" ht="12" customHeight="1" x14ac:dyDescent="0.25">
      <c r="A5" s="28" t="s">
        <v>51</v>
      </c>
      <c r="B5" s="72">
        <v>41.08876571587485</v>
      </c>
      <c r="C5" s="72">
        <v>21.67707283819971</v>
      </c>
      <c r="D5" s="72">
        <v>30.76288187915231</v>
      </c>
      <c r="E5" s="72">
        <v>41.157946855625099</v>
      </c>
      <c r="F5" s="72">
        <v>28.883495730186738</v>
      </c>
      <c r="G5" s="72">
        <v>41.41675862945057</v>
      </c>
      <c r="H5" s="72">
        <v>30.11966909521005</v>
      </c>
      <c r="I5" s="72">
        <v>14.994405750600658</v>
      </c>
      <c r="J5" s="72">
        <v>15.843424580733325</v>
      </c>
      <c r="K5" s="72">
        <v>12.538499771025684</v>
      </c>
      <c r="L5" s="72">
        <v>25.140306400000007</v>
      </c>
      <c r="M5" s="72">
        <v>17.95152392</v>
      </c>
      <c r="N5" s="72">
        <v>14.97695046893034</v>
      </c>
      <c r="O5" s="72">
        <v>20.989507440000008</v>
      </c>
      <c r="P5" s="72">
        <v>14.233435920000007</v>
      </c>
      <c r="Q5" s="72">
        <v>12.644332800000003</v>
      </c>
      <c r="R5" s="72">
        <v>12.058668159999996</v>
      </c>
      <c r="S5" s="72">
        <v>14.808494800000002</v>
      </c>
      <c r="T5" s="72">
        <v>10.338288399999998</v>
      </c>
      <c r="U5" s="72">
        <v>11.386113199999995</v>
      </c>
      <c r="V5" s="72">
        <v>9.7643022400000028</v>
      </c>
      <c r="W5" s="72">
        <v>7.1326367200000043</v>
      </c>
      <c r="X5" s="72">
        <v>6.1727749599999955</v>
      </c>
      <c r="Y5" s="72">
        <v>4.39960928</v>
      </c>
      <c r="DA5" s="89" t="s">
        <v>447</v>
      </c>
    </row>
    <row r="6" spans="1:105" ht="12" customHeight="1" x14ac:dyDescent="0.25">
      <c r="A6" s="28" t="s">
        <v>74</v>
      </c>
      <c r="B6" s="72">
        <v>39.704120592022647</v>
      </c>
      <c r="C6" s="72">
        <v>15.358076671362012</v>
      </c>
      <c r="D6" s="72">
        <v>29.339587349082596</v>
      </c>
      <c r="E6" s="72">
        <v>4.3732218450330054</v>
      </c>
      <c r="F6" s="72">
        <v>18.469556481979112</v>
      </c>
      <c r="G6" s="72">
        <v>19.354653040260676</v>
      </c>
      <c r="H6" s="72">
        <v>26.17718569894808</v>
      </c>
      <c r="I6" s="72">
        <v>8.87113010987464</v>
      </c>
      <c r="J6" s="72">
        <v>37.994547476140561</v>
      </c>
      <c r="K6" s="72">
        <v>20.169353361660438</v>
      </c>
      <c r="L6" s="72">
        <v>20.134354994999974</v>
      </c>
      <c r="M6" s="72">
        <v>16.435906244999952</v>
      </c>
      <c r="N6" s="72">
        <v>15.616330001999993</v>
      </c>
      <c r="O6" s="72">
        <v>13.888414746000009</v>
      </c>
      <c r="P6" s="72">
        <v>10.468089341999992</v>
      </c>
      <c r="Q6" s="72">
        <v>14.918062878000002</v>
      </c>
      <c r="R6" s="72">
        <v>14.012682624</v>
      </c>
      <c r="S6" s="72">
        <v>12.465365246999996</v>
      </c>
      <c r="T6" s="72">
        <v>10.689996266999957</v>
      </c>
      <c r="U6" s="72">
        <v>11.219727707999969</v>
      </c>
      <c r="V6" s="72">
        <v>11.054037203999993</v>
      </c>
      <c r="W6" s="72">
        <v>11.832077240999986</v>
      </c>
      <c r="X6" s="72">
        <v>10.983026987999992</v>
      </c>
      <c r="Y6" s="72">
        <v>9.1721528999999542</v>
      </c>
      <c r="DA6" s="89" t="s">
        <v>448</v>
      </c>
    </row>
    <row r="7" spans="1:105" ht="12" customHeight="1" x14ac:dyDescent="0.25">
      <c r="A7" s="28" t="s">
        <v>200</v>
      </c>
      <c r="B7" s="72">
        <v>717.49400265025395</v>
      </c>
      <c r="C7" s="72">
        <v>780.65639329809403</v>
      </c>
      <c r="D7" s="72">
        <v>884.26168763585542</v>
      </c>
      <c r="E7" s="72">
        <v>898.98263328866187</v>
      </c>
      <c r="F7" s="72">
        <v>884.07340000365673</v>
      </c>
      <c r="G7" s="72">
        <v>807.86515672930136</v>
      </c>
      <c r="H7" s="72">
        <v>684.78357370573679</v>
      </c>
      <c r="I7" s="72">
        <v>554.87094180119595</v>
      </c>
      <c r="J7" s="72">
        <v>466.72823448607039</v>
      </c>
      <c r="K7" s="72">
        <v>471.25106962420978</v>
      </c>
      <c r="L7" s="72">
        <v>449.58827472949946</v>
      </c>
      <c r="M7" s="72">
        <v>406.03833393681793</v>
      </c>
      <c r="N7" s="72">
        <v>320.35625991140199</v>
      </c>
      <c r="O7" s="72">
        <v>272.60061563617779</v>
      </c>
      <c r="P7" s="72">
        <v>214.66098396492927</v>
      </c>
      <c r="Q7" s="72">
        <v>267.44780449553463</v>
      </c>
      <c r="R7" s="72">
        <v>260.71064785862234</v>
      </c>
      <c r="S7" s="72">
        <v>254.00026885561704</v>
      </c>
      <c r="T7" s="72">
        <v>210.33956345999982</v>
      </c>
      <c r="U7" s="72">
        <v>152.57624226000004</v>
      </c>
      <c r="V7" s="72">
        <v>176.83281797999999</v>
      </c>
      <c r="W7" s="72">
        <v>127.08644988000002</v>
      </c>
      <c r="X7" s="72">
        <v>170.90293583999994</v>
      </c>
      <c r="Y7" s="72">
        <v>159.75958517999999</v>
      </c>
      <c r="DA7" s="89" t="s">
        <v>449</v>
      </c>
    </row>
    <row r="8" spans="1:105" ht="12" customHeight="1" x14ac:dyDescent="0.25">
      <c r="A8" s="28" t="s">
        <v>189</v>
      </c>
      <c r="B8" s="72">
        <v>778.32511518110221</v>
      </c>
      <c r="C8" s="72">
        <v>886.10336162648639</v>
      </c>
      <c r="D8" s="72">
        <v>868.08218368694361</v>
      </c>
      <c r="E8" s="72">
        <v>1016.7299849382015</v>
      </c>
      <c r="F8" s="72">
        <v>1003.8980781781945</v>
      </c>
      <c r="G8" s="72">
        <v>1103.3116784501665</v>
      </c>
      <c r="H8" s="72">
        <v>1029.6000481831004</v>
      </c>
      <c r="I8" s="72">
        <v>967.50401159277953</v>
      </c>
      <c r="J8" s="72">
        <v>1052.3465503722134</v>
      </c>
      <c r="K8" s="72">
        <v>1089.268088925086</v>
      </c>
      <c r="L8" s="72">
        <v>1157.1115403615538</v>
      </c>
      <c r="M8" s="72">
        <v>1061.4969529452032</v>
      </c>
      <c r="N8" s="72">
        <v>996.59996692901927</v>
      </c>
      <c r="O8" s="72">
        <v>955.08089589505198</v>
      </c>
      <c r="P8" s="72">
        <v>828.80235241121034</v>
      </c>
      <c r="Q8" s="72">
        <v>872.10128872272276</v>
      </c>
      <c r="R8" s="72">
        <v>908.71562712002378</v>
      </c>
      <c r="S8" s="72">
        <v>926.23495270619526</v>
      </c>
      <c r="T8" s="72">
        <v>898.30332027054578</v>
      </c>
      <c r="U8" s="72">
        <v>884.60578502426654</v>
      </c>
      <c r="V8" s="72">
        <v>940.14550536846059</v>
      </c>
      <c r="W8" s="72">
        <v>1017.1382170237365</v>
      </c>
      <c r="X8" s="72">
        <v>938.04416282907528</v>
      </c>
      <c r="Y8" s="72">
        <v>919.78196330551611</v>
      </c>
      <c r="DA8" s="89" t="s">
        <v>450</v>
      </c>
    </row>
    <row r="9" spans="1:105" ht="12" customHeight="1" x14ac:dyDescent="0.25">
      <c r="A9" s="28" t="s">
        <v>202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451</v>
      </c>
    </row>
    <row r="10" spans="1:105" ht="12" customHeight="1" x14ac:dyDescent="0.25">
      <c r="A10" s="28" t="s">
        <v>197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452</v>
      </c>
    </row>
    <row r="11" spans="1:105" ht="12" customHeight="1" x14ac:dyDescent="0.25">
      <c r="A11" s="28" t="s">
        <v>198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453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454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455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456</v>
      </c>
    </row>
    <row r="15" spans="1:105" ht="12.95" customHeight="1" x14ac:dyDescent="0.25">
      <c r="A15" s="68" t="s">
        <v>92</v>
      </c>
      <c r="B15" s="69">
        <f t="shared" ref="B15:Y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267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457</v>
      </c>
    </row>
    <row r="17" spans="1:105" ht="12.95" customHeight="1" x14ac:dyDescent="0.25">
      <c r="A17" s="68" t="s">
        <v>55</v>
      </c>
      <c r="B17" s="69">
        <f t="shared" ref="B17:Q17" si="7">SUM(B18:B26)</f>
        <v>174.91351275897031</v>
      </c>
      <c r="C17" s="69">
        <f t="shared" si="7"/>
        <v>173.66599697678862</v>
      </c>
      <c r="D17" s="69">
        <f t="shared" si="7"/>
        <v>185.12907782950174</v>
      </c>
      <c r="E17" s="69">
        <f t="shared" si="7"/>
        <v>178.53655441015042</v>
      </c>
      <c r="F17" s="69">
        <f t="shared" si="7"/>
        <v>189.17624546891108</v>
      </c>
      <c r="G17" s="69">
        <f t="shared" si="7"/>
        <v>192.01873698239879</v>
      </c>
      <c r="H17" s="69">
        <f t="shared" si="7"/>
        <v>196.12570561658697</v>
      </c>
      <c r="I17" s="69">
        <f t="shared" si="7"/>
        <v>184.72155066390974</v>
      </c>
      <c r="J17" s="69">
        <f t="shared" si="7"/>
        <v>190.46787116684379</v>
      </c>
      <c r="K17" s="69">
        <f t="shared" si="7"/>
        <v>186.31027549142334</v>
      </c>
      <c r="L17" s="69">
        <f t="shared" si="7"/>
        <v>179.56903166290118</v>
      </c>
      <c r="M17" s="69">
        <f t="shared" si="7"/>
        <v>155.19198657318714</v>
      </c>
      <c r="N17" s="69">
        <f t="shared" si="7"/>
        <v>147.72599791662546</v>
      </c>
      <c r="O17" s="69">
        <f t="shared" si="7"/>
        <v>138.5137336604335</v>
      </c>
      <c r="P17" s="69">
        <f t="shared" si="7"/>
        <v>134.08638533183856</v>
      </c>
      <c r="Q17" s="69">
        <f t="shared" si="7"/>
        <v>123.51866881366391</v>
      </c>
      <c r="R17" s="69">
        <f t="shared" ref="R17:V17" si="8">SUM(R18:R26)</f>
        <v>128.02062469935458</v>
      </c>
      <c r="S17" s="69">
        <f t="shared" si="8"/>
        <v>136.40428191694616</v>
      </c>
      <c r="T17" s="69">
        <f t="shared" si="8"/>
        <v>135.6470528113378</v>
      </c>
      <c r="U17" s="69">
        <f t="shared" si="8"/>
        <v>132.50708985073302</v>
      </c>
      <c r="V17" s="69">
        <f t="shared" si="8"/>
        <v>136.28237587753918</v>
      </c>
      <c r="W17" s="69">
        <f t="shared" ref="W17:Y17" si="9">SUM(W18:W26)</f>
        <v>143.45765855526281</v>
      </c>
      <c r="X17" s="69">
        <f t="shared" si="9"/>
        <v>139.06823733292367</v>
      </c>
      <c r="Y17" s="69">
        <f t="shared" si="9"/>
        <v>138.32842519448337</v>
      </c>
      <c r="DA17" s="88" t="s">
        <v>268</v>
      </c>
    </row>
    <row r="18" spans="1:105" ht="12" customHeight="1" x14ac:dyDescent="0.25">
      <c r="A18" s="28" t="s">
        <v>51</v>
      </c>
      <c r="B18" s="72">
        <v>1.5093502841251663</v>
      </c>
      <c r="C18" s="72">
        <v>0.73115740180028843</v>
      </c>
      <c r="D18" s="72">
        <v>1.0535480408476858</v>
      </c>
      <c r="E18" s="72">
        <v>1.3312374643748861</v>
      </c>
      <c r="F18" s="72">
        <v>0.95613386981326287</v>
      </c>
      <c r="G18" s="72">
        <v>1.3270853705494516</v>
      </c>
      <c r="H18" s="72">
        <v>1.0690374647899539</v>
      </c>
      <c r="I18" s="72">
        <v>0.58027424939934302</v>
      </c>
      <c r="J18" s="72">
        <v>0.59651541926667317</v>
      </c>
      <c r="K18" s="72">
        <v>0.48193270897431151</v>
      </c>
      <c r="L18" s="72">
        <v>0.9140383999999997</v>
      </c>
      <c r="M18" s="72">
        <v>0.84957400000000016</v>
      </c>
      <c r="N18" s="72">
        <v>0.90913247534313235</v>
      </c>
      <c r="O18" s="72">
        <v>0.96514440000000024</v>
      </c>
      <c r="P18" s="72">
        <v>0.8443115999999995</v>
      </c>
      <c r="Q18" s="72">
        <v>0.61145040000000017</v>
      </c>
      <c r="R18" s="72">
        <v>0.41309839999999987</v>
      </c>
      <c r="S18" s="72">
        <v>0.59313319999999936</v>
      </c>
      <c r="T18" s="72">
        <v>0.56398759999999981</v>
      </c>
      <c r="U18" s="72">
        <v>0.38142279999999978</v>
      </c>
      <c r="V18" s="72">
        <v>0.37180879999999966</v>
      </c>
      <c r="W18" s="72">
        <v>0.33082280000000025</v>
      </c>
      <c r="X18" s="72">
        <v>0.29681959999999996</v>
      </c>
      <c r="Y18" s="72">
        <v>0.20685279999999989</v>
      </c>
      <c r="DA18" s="89" t="s">
        <v>458</v>
      </c>
    </row>
    <row r="19" spans="1:105" s="2" customFormat="1" ht="12" customHeight="1" x14ac:dyDescent="0.25">
      <c r="A19" s="28" t="s">
        <v>74</v>
      </c>
      <c r="B19" s="72">
        <v>10.857916034541502</v>
      </c>
      <c r="C19" s="72">
        <v>11.527120293109041</v>
      </c>
      <c r="D19" s="72">
        <v>11.671713898139389</v>
      </c>
      <c r="E19" s="72">
        <v>13.032426798061833</v>
      </c>
      <c r="F19" s="72">
        <v>13.327043982778951</v>
      </c>
      <c r="G19" s="72">
        <v>13.518128198532173</v>
      </c>
      <c r="H19" s="72">
        <v>14.185225781381734</v>
      </c>
      <c r="I19" s="72">
        <v>14.150583243767581</v>
      </c>
      <c r="J19" s="72">
        <v>15.874970761722457</v>
      </c>
      <c r="K19" s="72">
        <v>17.167312795169035</v>
      </c>
      <c r="L19" s="72">
        <v>15.956587287000019</v>
      </c>
      <c r="M19" s="72">
        <v>14.060022768000024</v>
      </c>
      <c r="N19" s="72">
        <v>12.660529761000005</v>
      </c>
      <c r="O19" s="72">
        <v>12.068777961000009</v>
      </c>
      <c r="P19" s="72">
        <v>10.636738604999994</v>
      </c>
      <c r="Q19" s="72">
        <v>10.515429486000002</v>
      </c>
      <c r="R19" s="72">
        <v>10.834975457999994</v>
      </c>
      <c r="S19" s="72">
        <v>10.349738982000011</v>
      </c>
      <c r="T19" s="72">
        <v>9.4946576310000061</v>
      </c>
      <c r="U19" s="72">
        <v>9.7195233150000071</v>
      </c>
      <c r="V19" s="72">
        <v>9.0952251660000041</v>
      </c>
      <c r="W19" s="72">
        <v>9.0567612989999926</v>
      </c>
      <c r="X19" s="72">
        <v>8.2786076820000059</v>
      </c>
      <c r="Y19" s="72">
        <v>7.0418464200000104</v>
      </c>
      <c r="DA19" s="89" t="s">
        <v>459</v>
      </c>
    </row>
    <row r="20" spans="1:105" ht="12" customHeight="1" x14ac:dyDescent="0.25">
      <c r="A20" s="28" t="s">
        <v>200</v>
      </c>
      <c r="B20" s="72">
        <v>44.914381829745956</v>
      </c>
      <c r="C20" s="72">
        <v>44.938588181905992</v>
      </c>
      <c r="D20" s="72">
        <v>51.609765364144714</v>
      </c>
      <c r="E20" s="72">
        <v>49.62380063133832</v>
      </c>
      <c r="F20" s="72">
        <v>49.912052236343584</v>
      </c>
      <c r="G20" s="72">
        <v>44.147873230698231</v>
      </c>
      <c r="H20" s="72">
        <v>41.451878654263098</v>
      </c>
      <c r="I20" s="72">
        <v>36.641794078803834</v>
      </c>
      <c r="J20" s="72">
        <v>29.953631513929519</v>
      </c>
      <c r="K20" s="72">
        <v>30.908099535789763</v>
      </c>
      <c r="L20" s="72">
        <v>27.877704230500655</v>
      </c>
      <c r="M20" s="72">
        <v>19.803398783181994</v>
      </c>
      <c r="N20" s="72">
        <v>19.402821088598248</v>
      </c>
      <c r="O20" s="72">
        <v>18.29313636382194</v>
      </c>
      <c r="P20" s="72">
        <v>16.180814515070558</v>
      </c>
      <c r="Q20" s="72">
        <v>14.069120024465398</v>
      </c>
      <c r="R20" s="72">
        <v>11.387361221377876</v>
      </c>
      <c r="S20" s="72">
        <v>14.009958584383238</v>
      </c>
      <c r="T20" s="72">
        <v>13.096211700000007</v>
      </c>
      <c r="U20" s="72">
        <v>8.1962751000000083</v>
      </c>
      <c r="V20" s="72">
        <v>7.3590933000000067</v>
      </c>
      <c r="W20" s="72">
        <v>6.7851887999999745</v>
      </c>
      <c r="X20" s="72">
        <v>6.6429167999999832</v>
      </c>
      <c r="Y20" s="72">
        <v>7.3423466999999745</v>
      </c>
      <c r="DA20" s="89" t="s">
        <v>460</v>
      </c>
    </row>
    <row r="21" spans="1:105" ht="12" customHeight="1" x14ac:dyDescent="0.25">
      <c r="A21" s="28" t="s">
        <v>189</v>
      </c>
      <c r="B21" s="72">
        <v>117.6318646105577</v>
      </c>
      <c r="C21" s="72">
        <v>116.46913109997328</v>
      </c>
      <c r="D21" s="72">
        <v>120.79405052636994</v>
      </c>
      <c r="E21" s="72">
        <v>114.54908951637539</v>
      </c>
      <c r="F21" s="72">
        <v>124.98101537997526</v>
      </c>
      <c r="G21" s="72">
        <v>133.02565018261893</v>
      </c>
      <c r="H21" s="72">
        <v>139.41956371615217</v>
      </c>
      <c r="I21" s="72">
        <v>133.34889909193899</v>
      </c>
      <c r="J21" s="72">
        <v>144.04275347192515</v>
      </c>
      <c r="K21" s="72">
        <v>137.75293045149022</v>
      </c>
      <c r="L21" s="72">
        <v>134.82070174540053</v>
      </c>
      <c r="M21" s="72">
        <v>120.47899102200512</v>
      </c>
      <c r="N21" s="72">
        <v>114.75351459168407</v>
      </c>
      <c r="O21" s="72">
        <v>107.18667493561155</v>
      </c>
      <c r="P21" s="72">
        <v>106.424520611768</v>
      </c>
      <c r="Q21" s="72">
        <v>98.322668903198505</v>
      </c>
      <c r="R21" s="72">
        <v>105.38518961997671</v>
      </c>
      <c r="S21" s="72">
        <v>111.45145115056292</v>
      </c>
      <c r="T21" s="72">
        <v>112.4921958803378</v>
      </c>
      <c r="U21" s="72">
        <v>114.20986863573302</v>
      </c>
      <c r="V21" s="72">
        <v>119.45624861153917</v>
      </c>
      <c r="W21" s="72">
        <v>127.28488565626284</v>
      </c>
      <c r="X21" s="72">
        <v>123.84989325092367</v>
      </c>
      <c r="Y21" s="72">
        <v>123.73737927448337</v>
      </c>
      <c r="DA21" s="89" t="s">
        <v>461</v>
      </c>
    </row>
    <row r="22" spans="1:105" ht="12" customHeight="1" x14ac:dyDescent="0.25">
      <c r="A22" s="28" t="s">
        <v>202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462</v>
      </c>
    </row>
    <row r="23" spans="1:105" ht="12" customHeight="1" x14ac:dyDescent="0.25">
      <c r="A23" s="28" t="s">
        <v>197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463</v>
      </c>
    </row>
    <row r="24" spans="1:105" ht="12" customHeight="1" x14ac:dyDescent="0.25">
      <c r="A24" s="28" t="s">
        <v>198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464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465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466</v>
      </c>
    </row>
    <row r="27" spans="1:105" ht="12.95" customHeight="1" x14ac:dyDescent="0.25">
      <c r="A27" s="68" t="s">
        <v>54</v>
      </c>
      <c r="B27" s="69">
        <f t="shared" ref="B27:Q27" si="10">SUM(B28:B32)</f>
        <v>168.60476158177602</v>
      </c>
      <c r="C27" s="69">
        <f t="shared" si="10"/>
        <v>213.13318730906929</v>
      </c>
      <c r="D27" s="69">
        <f t="shared" si="10"/>
        <v>194.80125361946452</v>
      </c>
      <c r="E27" s="69">
        <f t="shared" si="10"/>
        <v>245.36223990232844</v>
      </c>
      <c r="F27" s="69">
        <f t="shared" si="10"/>
        <v>232.91220237707216</v>
      </c>
      <c r="G27" s="69">
        <f t="shared" si="10"/>
        <v>242.49464800842173</v>
      </c>
      <c r="H27" s="69">
        <f t="shared" si="10"/>
        <v>242.35140262041767</v>
      </c>
      <c r="I27" s="69">
        <f t="shared" si="10"/>
        <v>263.29998396163887</v>
      </c>
      <c r="J27" s="69">
        <f t="shared" si="10"/>
        <v>263.36499391799811</v>
      </c>
      <c r="K27" s="69">
        <f t="shared" si="10"/>
        <v>306.30861646659423</v>
      </c>
      <c r="L27" s="69">
        <f t="shared" si="10"/>
        <v>288.43857361104563</v>
      </c>
      <c r="M27" s="69">
        <f t="shared" si="10"/>
        <v>256.08245401979082</v>
      </c>
      <c r="N27" s="69">
        <f t="shared" si="10"/>
        <v>233.87151171629583</v>
      </c>
      <c r="O27" s="69">
        <f t="shared" si="10"/>
        <v>220.19734246233591</v>
      </c>
      <c r="P27" s="69">
        <f t="shared" si="10"/>
        <v>200.85218203002128</v>
      </c>
      <c r="Q27" s="69">
        <f t="shared" si="10"/>
        <v>194.49522201007863</v>
      </c>
      <c r="R27" s="69">
        <f t="shared" ref="R27:V27" si="11">SUM(R28:R32)</f>
        <v>200.76277261799942</v>
      </c>
      <c r="S27" s="69">
        <f t="shared" si="11"/>
        <v>202.45089331424248</v>
      </c>
      <c r="T27" s="69">
        <f t="shared" si="11"/>
        <v>191.85500279111682</v>
      </c>
      <c r="U27" s="69">
        <f t="shared" si="11"/>
        <v>187.29059255700014</v>
      </c>
      <c r="V27" s="69">
        <f t="shared" si="11"/>
        <v>181.97139861000056</v>
      </c>
      <c r="W27" s="69">
        <f t="shared" ref="W27:Y27" si="12">SUM(W28:W32)</f>
        <v>187.11161046000001</v>
      </c>
      <c r="X27" s="69">
        <f t="shared" si="12"/>
        <v>178.78528400999974</v>
      </c>
      <c r="Y27" s="69">
        <f t="shared" si="12"/>
        <v>161.04519917999909</v>
      </c>
      <c r="DA27" s="88" t="s">
        <v>269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467</v>
      </c>
    </row>
    <row r="29" spans="1:105" s="2" customFormat="1" ht="12" customHeight="1" x14ac:dyDescent="0.25">
      <c r="A29" s="28" t="s">
        <v>74</v>
      </c>
      <c r="B29" s="72">
        <v>103.29343137343589</v>
      </c>
      <c r="C29" s="72">
        <v>129.929030035529</v>
      </c>
      <c r="D29" s="72">
        <v>120.24117783277792</v>
      </c>
      <c r="E29" s="72">
        <v>151.24361435690506</v>
      </c>
      <c r="F29" s="72">
        <v>144.54543593524181</v>
      </c>
      <c r="G29" s="72">
        <v>147.61151776120698</v>
      </c>
      <c r="H29" s="72">
        <v>148.99816451967007</v>
      </c>
      <c r="I29" s="72">
        <v>160.42134464635774</v>
      </c>
      <c r="J29" s="72">
        <v>165.07864776213674</v>
      </c>
      <c r="K29" s="72">
        <v>193.44653584317018</v>
      </c>
      <c r="L29" s="72">
        <v>176.9397057179998</v>
      </c>
      <c r="M29" s="72">
        <v>155.90588798699923</v>
      </c>
      <c r="N29" s="72">
        <v>140.37240323699953</v>
      </c>
      <c r="O29" s="72">
        <v>133.81579329299922</v>
      </c>
      <c r="P29" s="72">
        <v>117.95684505299954</v>
      </c>
      <c r="Q29" s="72">
        <v>116.58693963599988</v>
      </c>
      <c r="R29" s="72">
        <v>120.13153291799941</v>
      </c>
      <c r="S29" s="72">
        <v>114.76730285100014</v>
      </c>
      <c r="T29" s="72">
        <v>105.26672770200003</v>
      </c>
      <c r="U29" s="72">
        <v>107.766879057</v>
      </c>
      <c r="V29" s="72">
        <v>100.86409431000045</v>
      </c>
      <c r="W29" s="72">
        <v>100.42028046000011</v>
      </c>
      <c r="X29" s="72">
        <v>91.691941409999629</v>
      </c>
      <c r="Y29" s="72">
        <v>77.874536879999141</v>
      </c>
      <c r="DA29" s="89" t="s">
        <v>468</v>
      </c>
    </row>
    <row r="30" spans="1:105" ht="12" customHeight="1" x14ac:dyDescent="0.25">
      <c r="A30" s="28" t="s">
        <v>189</v>
      </c>
      <c r="B30" s="72">
        <v>65.311330208340124</v>
      </c>
      <c r="C30" s="72">
        <v>83.204157273540289</v>
      </c>
      <c r="D30" s="72">
        <v>74.560075786686596</v>
      </c>
      <c r="E30" s="72">
        <v>94.11862554542337</v>
      </c>
      <c r="F30" s="72">
        <v>88.366766441830364</v>
      </c>
      <c r="G30" s="72">
        <v>94.883130247214737</v>
      </c>
      <c r="H30" s="72">
        <v>93.353238100747603</v>
      </c>
      <c r="I30" s="72">
        <v>102.87863931528112</v>
      </c>
      <c r="J30" s="72">
        <v>98.286346155861352</v>
      </c>
      <c r="K30" s="72">
        <v>112.86208062342403</v>
      </c>
      <c r="L30" s="72">
        <v>111.49886789304584</v>
      </c>
      <c r="M30" s="72">
        <v>100.17656603279161</v>
      </c>
      <c r="N30" s="72">
        <v>93.499108479296297</v>
      </c>
      <c r="O30" s="72">
        <v>86.381549169336694</v>
      </c>
      <c r="P30" s="72">
        <v>82.895336977021742</v>
      </c>
      <c r="Q30" s="72">
        <v>77.908282374078766</v>
      </c>
      <c r="R30" s="72">
        <v>80.631239700000023</v>
      </c>
      <c r="S30" s="72">
        <v>87.683590463242325</v>
      </c>
      <c r="T30" s="72">
        <v>86.588275089116777</v>
      </c>
      <c r="U30" s="72">
        <v>79.523713500000142</v>
      </c>
      <c r="V30" s="72">
        <v>81.107304300000095</v>
      </c>
      <c r="W30" s="72">
        <v>86.691329999999908</v>
      </c>
      <c r="X30" s="72">
        <v>87.093342600000113</v>
      </c>
      <c r="Y30" s="72">
        <v>83.170662299999961</v>
      </c>
      <c r="DA30" s="89" t="s">
        <v>469</v>
      </c>
    </row>
    <row r="31" spans="1:105" ht="12" customHeight="1" x14ac:dyDescent="0.25">
      <c r="A31" s="28" t="s">
        <v>202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470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471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14931.330347800758</v>
      </c>
      <c r="C3" s="65">
        <f>IF(RES_hh_fec!C3=0,0,1000*11630*RES_hh_fec!C3/RES_hh_num!C3)</f>
        <v>16422.129888460397</v>
      </c>
      <c r="D3" s="65">
        <f>IF(RES_hh_fec!D3=0,0,1000*11630*RES_hh_fec!D3/RES_hh_num!D3)</f>
        <v>16532.078051243167</v>
      </c>
      <c r="E3" s="65">
        <f>IF(RES_hh_fec!E3=0,0,1000*11630*RES_hh_fec!E3/RES_hh_num!E3)</f>
        <v>18162.420938554424</v>
      </c>
      <c r="F3" s="65">
        <f>IF(RES_hh_fec!F3=0,0,1000*11630*RES_hh_fec!F3/RES_hh_num!F3)</f>
        <v>18118.51898330421</v>
      </c>
      <c r="G3" s="65">
        <f>IF(RES_hh_fec!G3=0,0,1000*11630*RES_hh_fec!G3/RES_hh_num!G3)</f>
        <v>19010.154898046359</v>
      </c>
      <c r="H3" s="65">
        <f>IF(RES_hh_fec!H3=0,0,1000*11630*RES_hh_fec!H3/RES_hh_num!H3)</f>
        <v>17752.66086895526</v>
      </c>
      <c r="I3" s="65">
        <f>IF(RES_hh_fec!I3=0,0,1000*11630*RES_hh_fec!I3/RES_hh_num!I3)</f>
        <v>16744.664978604378</v>
      </c>
      <c r="J3" s="65">
        <f>IF(RES_hh_fec!J3=0,0,1000*11630*RES_hh_fec!J3/RES_hh_num!J3)</f>
        <v>17119.366551036612</v>
      </c>
      <c r="K3" s="65">
        <f>IF(RES_hh_fec!K3=0,0,1000*11630*RES_hh_fec!K3/RES_hh_num!K3)</f>
        <v>17483.888725010358</v>
      </c>
      <c r="L3" s="65">
        <f>IF(RES_hh_fec!L3=0,0,1000*11630*RES_hh_fec!L3/RES_hh_num!L3)</f>
        <v>18399.527958639959</v>
      </c>
      <c r="M3" s="65">
        <f>IF(RES_hh_fec!M3=0,0,1000*11630*RES_hh_fec!M3/RES_hh_num!M3)</f>
        <v>17507.293155716754</v>
      </c>
      <c r="N3" s="65">
        <f>IF(RES_hh_fec!N3=0,0,1000*11630*RES_hh_fec!N3/RES_hh_num!N3)</f>
        <v>16920.21571635082</v>
      </c>
      <c r="O3" s="65">
        <f>IF(RES_hh_fec!O3=0,0,1000*11630*RES_hh_fec!O3/RES_hh_num!O3)</f>
        <v>16508.079796758971</v>
      </c>
      <c r="P3" s="65">
        <f>IF(RES_hh_fec!P3=0,0,1000*11630*RES_hh_fec!P3/RES_hh_num!P3)</f>
        <v>14641.42361987509</v>
      </c>
      <c r="Q3" s="65">
        <f>IF(RES_hh_fec!Q3=0,0,1000*11630*RES_hh_fec!Q3/RES_hh_num!Q3)</f>
        <v>16276.883544800032</v>
      </c>
      <c r="R3" s="65">
        <f>IF(RES_hh_fec!R3=0,0,1000*11630*RES_hh_fec!R3/RES_hh_num!R3)</f>
        <v>16299.600188631703</v>
      </c>
      <c r="S3" s="65">
        <f>IF(RES_hh_fec!S3=0,0,1000*11630*RES_hh_fec!S3/RES_hh_num!S3)</f>
        <v>16263.491136508312</v>
      </c>
      <c r="T3" s="65">
        <f>IF(RES_hh_fec!T3=0,0,1000*11630*RES_hh_fec!T3/RES_hh_num!T3)</f>
        <v>15780.94937034724</v>
      </c>
      <c r="U3" s="65">
        <f>IF(RES_hh_fec!U3=0,0,1000*11630*RES_hh_fec!U3/RES_hh_num!U3)</f>
        <v>15334.532118561818</v>
      </c>
      <c r="V3" s="65">
        <f>IF(RES_hh_fec!V3=0,0,1000*11630*RES_hh_fec!V3/RES_hh_num!V3)</f>
        <v>15839.663864880851</v>
      </c>
      <c r="W3" s="65">
        <f>IF(RES_hh_fec!W3=0,0,1000*11630*RES_hh_fec!W3/RES_hh_num!W3)</f>
        <v>17114.470297223372</v>
      </c>
      <c r="X3" s="65">
        <f>IF(RES_hh_fec!X3=0,0,1000*11630*RES_hh_fec!X3/RES_hh_num!X3)</f>
        <v>15909.612508991589</v>
      </c>
      <c r="Y3" s="65">
        <f>IF(RES_hh_fec!Y3=0,0,1000*11630*RES_hh_fec!Y3/RES_hh_num!Y3)</f>
        <v>15392.993358761592</v>
      </c>
      <c r="DA3" s="87" t="s">
        <v>272</v>
      </c>
    </row>
    <row r="4" spans="1:105" ht="12.95" customHeight="1" x14ac:dyDescent="0.25">
      <c r="A4" s="68" t="s">
        <v>57</v>
      </c>
      <c r="B4" s="69">
        <f>IF(RES_hh_fec!B4=0,0,1000*11630*RES_hh_fec!B4/RES_hh_num!B4)</f>
        <v>11947.962170974983</v>
      </c>
      <c r="C4" s="69">
        <f>IF(RES_hh_fec!C4=0,0,1000*11630*RES_hh_fec!C4/RES_hh_num!C4)</f>
        <v>13436.579783991998</v>
      </c>
      <c r="D4" s="69">
        <f>IF(RES_hh_fec!D4=0,0,1000*11630*RES_hh_fec!D4/RES_hh_num!D4)</f>
        <v>13407.908750755538</v>
      </c>
      <c r="E4" s="69">
        <f>IF(RES_hh_fec!E4=0,0,1000*11630*RES_hh_fec!E4/RES_hh_num!E4)</f>
        <v>15104.321967914111</v>
      </c>
      <c r="F4" s="69">
        <f>IF(RES_hh_fec!F4=0,0,1000*11630*RES_hh_fec!F4/RES_hh_num!F4)</f>
        <v>14937.297008544867</v>
      </c>
      <c r="G4" s="69">
        <f>IF(RES_hh_fec!G4=0,0,1000*11630*RES_hh_fec!G4/RES_hh_num!G4)</f>
        <v>15704.860733034819</v>
      </c>
      <c r="H4" s="69">
        <f>IF(RES_hh_fec!H4=0,0,1000*11630*RES_hh_fec!H4/RES_hh_num!H4)</f>
        <v>14313.421049964059</v>
      </c>
      <c r="I4" s="69">
        <f>IF(RES_hh_fec!I4=0,0,1000*11630*RES_hh_fec!I4/RES_hh_num!I4)</f>
        <v>13337.844540534446</v>
      </c>
      <c r="J4" s="69">
        <f>IF(RES_hh_fec!J4=0,0,1000*11630*RES_hh_fec!J4/RES_hh_num!J4)</f>
        <v>13615.30784512826</v>
      </c>
      <c r="K4" s="69">
        <f>IF(RES_hh_fec!K4=0,0,1000*11630*RES_hh_fec!K4/RES_hh_num!K4)</f>
        <v>14029.710475358072</v>
      </c>
      <c r="L4" s="69">
        <f>IF(RES_hh_fec!L4=0,0,1000*11630*RES_hh_fec!L4/RES_hh_num!L4)</f>
        <v>14949.124734145806</v>
      </c>
      <c r="M4" s="69">
        <f>IF(RES_hh_fec!M4=0,0,1000*11630*RES_hh_fec!M4/RES_hh_num!M4)</f>
        <v>14195.763101785817</v>
      </c>
      <c r="N4" s="69">
        <f>IF(RES_hh_fec!N4=0,0,1000*11630*RES_hh_fec!N4/RES_hh_num!N4)</f>
        <v>13663.479943046656</v>
      </c>
      <c r="O4" s="69">
        <f>IF(RES_hh_fec!O4=0,0,1000*11630*RES_hh_fec!O4/RES_hh_num!O4)</f>
        <v>13434.967922674115</v>
      </c>
      <c r="P4" s="69">
        <f>IF(RES_hh_fec!P4=0,0,1000*11630*RES_hh_fec!P4/RES_hh_num!P4)</f>
        <v>11693.329711955359</v>
      </c>
      <c r="Q4" s="69">
        <f>IF(RES_hh_fec!Q4=0,0,1000*11630*RES_hh_fec!Q4/RES_hh_num!Q4)</f>
        <v>13232.751883524354</v>
      </c>
      <c r="R4" s="69">
        <f>IF(RES_hh_fec!R4=0,0,1000*11630*RES_hh_fec!R4/RES_hh_num!R4)</f>
        <v>13239.432773927201</v>
      </c>
      <c r="S4" s="69">
        <f>IF(RES_hh_fec!S4=0,0,1000*11630*RES_hh_fec!S4/RES_hh_num!S4)</f>
        <v>13116.906915013291</v>
      </c>
      <c r="T4" s="69">
        <f>IF(RES_hh_fec!T4=0,0,1000*11630*RES_hh_fec!T4/RES_hh_num!T4)</f>
        <v>12669.041536564595</v>
      </c>
      <c r="U4" s="69">
        <f>IF(RES_hh_fec!U4=0,0,1000*11630*RES_hh_fec!U4/RES_hh_num!U4)</f>
        <v>12265.465275543378</v>
      </c>
      <c r="V4" s="69">
        <f>IF(RES_hh_fec!V4=0,0,1000*11630*RES_hh_fec!V4/RES_hh_num!V4)</f>
        <v>12744.407933682704</v>
      </c>
      <c r="W4" s="69">
        <f>IF(RES_hh_fec!W4=0,0,1000*11630*RES_hh_fec!W4/RES_hh_num!W4)</f>
        <v>13825.834728520185</v>
      </c>
      <c r="X4" s="69">
        <f>IF(RES_hh_fec!X4=0,0,1000*11630*RES_hh_fec!X4/RES_hh_num!X4)</f>
        <v>12733.547822929972</v>
      </c>
      <c r="Y4" s="69">
        <f>IF(RES_hh_fec!Y4=0,0,1000*11630*RES_hh_fec!Y4/RES_hh_num!Y4)</f>
        <v>12253.294231187099</v>
      </c>
      <c r="DA4" s="88" t="s">
        <v>273</v>
      </c>
    </row>
    <row r="5" spans="1:105" ht="12" customHeight="1" x14ac:dyDescent="0.25">
      <c r="A5" s="28" t="s">
        <v>51</v>
      </c>
      <c r="B5" s="72">
        <f>IF(RES_hh_fec!B5=0,0,1000*11630*RES_hh_fec!B5/RES_hh_num!B5)</f>
        <v>12938.175452205129</v>
      </c>
      <c r="C5" s="72">
        <f>IF(RES_hh_fec!C5=0,0,1000*11630*RES_hh_fec!C5/RES_hh_num!C5)</f>
        <v>7321.2858540167681</v>
      </c>
      <c r="D5" s="72">
        <f>IF(RES_hh_fec!D5=0,0,1000*11630*RES_hh_fec!D5/RES_hh_num!D5)</f>
        <v>10796.468419663684</v>
      </c>
      <c r="E5" s="72">
        <f>IF(RES_hh_fec!E5=0,0,1000*11630*RES_hh_fec!E5/RES_hh_num!E5)</f>
        <v>14376.681923624845</v>
      </c>
      <c r="F5" s="72">
        <f>IF(RES_hh_fec!F5=0,0,1000*11630*RES_hh_fec!F5/RES_hh_num!F5)</f>
        <v>10541.226671229915</v>
      </c>
      <c r="G5" s="72">
        <f>IF(RES_hh_fec!G5=0,0,1000*11630*RES_hh_fec!G5/RES_hh_num!G5)</f>
        <v>15570.793506070397</v>
      </c>
      <c r="H5" s="72">
        <f>IF(RES_hh_fec!H5=0,0,1000*11630*RES_hh_fec!H5/RES_hh_num!H5)</f>
        <v>13573.085457954647</v>
      </c>
      <c r="I5" s="72">
        <f>IF(RES_hh_fec!I5=0,0,1000*11630*RES_hh_fec!I5/RES_hh_num!I5)</f>
        <v>8621.1227906516488</v>
      </c>
      <c r="J5" s="72">
        <f>IF(RES_hh_fec!J5=0,0,1000*11630*RES_hh_fec!J5/RES_hh_num!J5)</f>
        <v>10080.588964933369</v>
      </c>
      <c r="K5" s="72">
        <f>IF(RES_hh_fec!K5=0,0,1000*11630*RES_hh_fec!K5/RES_hh_num!K5)</f>
        <v>8636.4296027660293</v>
      </c>
      <c r="L5" s="72">
        <f>IF(RES_hh_fec!L5=0,0,1000*11630*RES_hh_fec!L5/RES_hh_num!L5)</f>
        <v>17536.495835098129</v>
      </c>
      <c r="M5" s="72">
        <f>IF(RES_hh_fec!M5=0,0,1000*11630*RES_hh_fec!M5/RES_hh_num!M5)</f>
        <v>12831.785300925923</v>
      </c>
      <c r="N5" s="72">
        <f>IF(RES_hh_fec!N5=0,0,1000*11630*RES_hh_fec!N5/RES_hh_num!N5)</f>
        <v>10904.369174678779</v>
      </c>
      <c r="O5" s="72">
        <f>IF(RES_hh_fec!O5=0,0,1000*11630*RES_hh_fec!O5/RES_hh_num!O5)</f>
        <v>15571.036036036041</v>
      </c>
      <c r="P5" s="72">
        <f>IF(RES_hh_fec!P5=0,0,1000*11630*RES_hh_fec!P5/RES_hh_num!P5)</f>
        <v>11363.728912158236</v>
      </c>
      <c r="Q5" s="72">
        <f>IF(RES_hh_fec!Q5=0,0,1000*11630*RES_hh_fec!Q5/RES_hh_num!Q5)</f>
        <v>11246.489522575072</v>
      </c>
      <c r="R5" s="72">
        <f>IF(RES_hh_fec!R5=0,0,1000*11630*RES_hh_fec!R5/RES_hh_num!R5)</f>
        <v>11833.790172009687</v>
      </c>
      <c r="S5" s="72">
        <f>IF(RES_hh_fec!S5=0,0,1000*11630*RES_hh_fec!S5/RES_hh_num!S5)</f>
        <v>14642.271053474225</v>
      </c>
      <c r="T5" s="72">
        <f>IF(RES_hh_fec!T5=0,0,1000*11630*RES_hh_fec!T5/RES_hh_num!T5)</f>
        <v>11216.183574879224</v>
      </c>
      <c r="U5" s="72">
        <f>IF(RES_hh_fec!U5=0,0,1000*11630*RES_hh_fec!U5/RES_hh_num!U5)</f>
        <v>13237.211162878248</v>
      </c>
      <c r="V5" s="72">
        <f>IF(RES_hh_fec!V5=0,0,1000*11630*RES_hh_fec!V5/RES_hh_num!V5)</f>
        <v>13474.833808167145</v>
      </c>
      <c r="W5" s="72">
        <f>IF(RES_hh_fec!W5=0,0,1000*11630*RES_hh_fec!W5/RES_hh_num!W5)</f>
        <v>12359.813411896752</v>
      </c>
      <c r="X5" s="72">
        <f>IF(RES_hh_fec!X5=0,0,1000*11630*RES_hh_fec!X5/RES_hh_num!X5)</f>
        <v>13831.24716553287</v>
      </c>
      <c r="Y5" s="72">
        <f>IF(RES_hh_fec!Y5=0,0,1000*11630*RES_hh_fec!Y5/RES_hh_num!Y5)</f>
        <v>11457.51633986928</v>
      </c>
      <c r="DA5" s="89" t="s">
        <v>473</v>
      </c>
    </row>
    <row r="6" spans="1:105" ht="12" customHeight="1" x14ac:dyDescent="0.25">
      <c r="A6" s="28" t="s">
        <v>74</v>
      </c>
      <c r="B6" s="72">
        <f>IF(RES_hh_fec!B6=0,0,1000*11630*RES_hh_fec!B6/RES_hh_num!B6)</f>
        <v>15525.388512839127</v>
      </c>
      <c r="C6" s="72">
        <f>IF(RES_hh_fec!C6=0,0,1000*11630*RES_hh_fec!C6/RES_hh_num!C6)</f>
        <v>8075.6177082457898</v>
      </c>
      <c r="D6" s="72">
        <f>IF(RES_hh_fec!D6=0,0,1000*11630*RES_hh_fec!D6/RES_hh_num!D6)</f>
        <v>18792.120882640666</v>
      </c>
      <c r="E6" s="72">
        <f>IF(RES_hh_fec!E6=0,0,1000*11630*RES_hh_fec!E6/RES_hh_num!E6)</f>
        <v>3607.2184698767455</v>
      </c>
      <c r="F6" s="72">
        <f>IF(RES_hh_fec!F6=0,0,1000*11630*RES_hh_fec!F6/RES_hh_num!F6)</f>
        <v>16478.795395914851</v>
      </c>
      <c r="G6" s="72">
        <f>IF(RES_hh_fec!G6=0,0,1000*11630*RES_hh_fec!G6/RES_hh_num!G6)</f>
        <v>15839.883609068196</v>
      </c>
      <c r="H6" s="72">
        <f>IF(RES_hh_fec!H6=0,0,1000*11630*RES_hh_fec!H6/RES_hh_num!H6)</f>
        <v>18909.87438718924</v>
      </c>
      <c r="I6" s="72">
        <f>IF(RES_hh_fec!I6=0,0,1000*11630*RES_hh_fec!I6/RES_hh_num!I6)</f>
        <v>6201.737723566981</v>
      </c>
      <c r="J6" s="72">
        <f>IF(RES_hh_fec!J6=0,0,1000*11630*RES_hh_fec!J6/RES_hh_num!J6)</f>
        <v>26477.59527367627</v>
      </c>
      <c r="K6" s="72">
        <f>IF(RES_hh_fec!K6=0,0,1000*11630*RES_hh_fec!K6/RES_hh_num!K6)</f>
        <v>14272.495455978911</v>
      </c>
      <c r="L6" s="72">
        <f>IF(RES_hh_fec!L6=0,0,1000*11630*RES_hh_fec!L6/RES_hh_num!L6)</f>
        <v>15626.78508462621</v>
      </c>
      <c r="M6" s="72">
        <f>IF(RES_hh_fec!M6=0,0,1000*11630*RES_hh_fec!M6/RES_hh_num!M6)</f>
        <v>15368.282710280326</v>
      </c>
      <c r="N6" s="72">
        <f>IF(RES_hh_fec!N6=0,0,1000*11630*RES_hh_fec!N6/RES_hh_num!N6)</f>
        <v>15706.180031985368</v>
      </c>
      <c r="O6" s="72">
        <f>IF(RES_hh_fec!O6=0,0,1000*11630*RES_hh_fec!O6/RES_hh_num!O6)</f>
        <v>14796.551306873193</v>
      </c>
      <c r="P6" s="72">
        <f>IF(RES_hh_fec!P6=0,0,1000*11630*RES_hh_fec!P6/RES_hh_num!P6)</f>
        <v>11558.176573865048</v>
      </c>
      <c r="Q6" s="72">
        <f>IF(RES_hh_fec!Q6=0,0,1000*11630*RES_hh_fec!Q6/RES_hh_num!Q6)</f>
        <v>16029.301928240176</v>
      </c>
      <c r="R6" s="72">
        <f>IF(RES_hh_fec!R6=0,0,1000*11630*RES_hh_fec!R6/RES_hh_num!R6)</f>
        <v>15573.441050239837</v>
      </c>
      <c r="S6" s="72">
        <f>IF(RES_hh_fec!S6=0,0,1000*11630*RES_hh_fec!S6/RES_hh_num!S6)</f>
        <v>14684.19186513245</v>
      </c>
      <c r="T6" s="72">
        <f>IF(RES_hh_fec!T6=0,0,1000*11630*RES_hh_fec!T6/RES_hh_num!T6)</f>
        <v>13577.416330063417</v>
      </c>
      <c r="U6" s="72">
        <f>IF(RES_hh_fec!U6=0,0,1000*11630*RES_hh_fec!U6/RES_hh_num!U6)</f>
        <v>14518.312757201602</v>
      </c>
      <c r="V6" s="72">
        <f>IF(RES_hh_fec!V6=0,0,1000*11630*RES_hh_fec!V6/RES_hh_num!V6)</f>
        <v>14508.616577221215</v>
      </c>
      <c r="W6" s="72">
        <f>IF(RES_hh_fec!W6=0,0,1000*11630*RES_hh_fec!W6/RES_hh_num!W6)</f>
        <v>15688.847891566245</v>
      </c>
      <c r="X6" s="72">
        <f>IF(RES_hh_fec!X6=0,0,1000*11630*RES_hh_fec!X6/RES_hh_num!X6)</f>
        <v>14772.166208371511</v>
      </c>
      <c r="Y6" s="72">
        <f>IF(RES_hh_fec!Y6=0,0,1000*11630*RES_hh_fec!Y6/RES_hh_num!Y6)</f>
        <v>12974.775064267285</v>
      </c>
      <c r="DA6" s="89" t="s">
        <v>474</v>
      </c>
    </row>
    <row r="7" spans="1:105" ht="12" customHeight="1" x14ac:dyDescent="0.25">
      <c r="A7" s="28" t="s">
        <v>200</v>
      </c>
      <c r="B7" s="72">
        <f>IF(RES_hh_fec!B7=0,0,1000*11630*RES_hh_fec!B7/RES_hh_num!B7)</f>
        <v>12313.598045931891</v>
      </c>
      <c r="C7" s="72">
        <f>IF(RES_hh_fec!C7=0,0,1000*11630*RES_hh_fec!C7/RES_hh_num!C7)</f>
        <v>13515.517131965824</v>
      </c>
      <c r="D7" s="72">
        <f>IF(RES_hh_fec!D7=0,0,1000*11630*RES_hh_fec!D7/RES_hh_num!D7)</f>
        <v>15439.182005429951</v>
      </c>
      <c r="E7" s="72">
        <f>IF(RES_hh_fec!E7=0,0,1000*11630*RES_hh_fec!E7/RES_hh_num!E7)</f>
        <v>16383.743997023159</v>
      </c>
      <c r="F7" s="72">
        <f>IF(RES_hh_fec!F7=0,0,1000*11630*RES_hh_fec!F7/RES_hh_num!F7)</f>
        <v>17032.164530527472</v>
      </c>
      <c r="G7" s="72">
        <f>IF(RES_hh_fec!G7=0,0,1000*11630*RES_hh_fec!G7/RES_hh_num!G7)</f>
        <v>17359.642042308216</v>
      </c>
      <c r="H7" s="72">
        <f>IF(RES_hh_fec!H7=0,0,1000*11630*RES_hh_fec!H7/RES_hh_num!H7)</f>
        <v>16559.623914901109</v>
      </c>
      <c r="I7" s="72">
        <f>IF(RES_hh_fec!I7=0,0,1000*11630*RES_hh_fec!I7/RES_hh_num!I7)</f>
        <v>15513.196894263294</v>
      </c>
      <c r="J7" s="72">
        <f>IF(RES_hh_fec!J7=0,0,1000*11630*RES_hh_fec!J7/RES_hh_num!J7)</f>
        <v>15154.448655265263</v>
      </c>
      <c r="K7" s="72">
        <f>IF(RES_hh_fec!K7=0,0,1000*11630*RES_hh_fec!K7/RES_hh_num!K7)</f>
        <v>17049.04284517718</v>
      </c>
      <c r="L7" s="72">
        <f>IF(RES_hh_fec!L7=0,0,1000*11630*RES_hh_fec!L7/RES_hh_num!L7)</f>
        <v>18089.092924878645</v>
      </c>
      <c r="M7" s="72">
        <f>IF(RES_hh_fec!M7=0,0,1000*11630*RES_hh_fec!M7/RES_hh_num!M7)</f>
        <v>17911.410932661529</v>
      </c>
      <c r="N7" s="72">
        <f>IF(RES_hh_fec!N7=0,0,1000*11630*RES_hh_fec!N7/RES_hh_num!N7)</f>
        <v>16057.841767845002</v>
      </c>
      <c r="O7" s="72">
        <f>IF(RES_hh_fec!O7=0,0,1000*11630*RES_hh_fec!O7/RES_hh_num!O7)</f>
        <v>15129.93814786767</v>
      </c>
      <c r="P7" s="72">
        <f>IF(RES_hh_fec!P7=0,0,1000*11630*RES_hh_fec!P7/RES_hh_num!P7)</f>
        <v>12700.000527601465</v>
      </c>
      <c r="Q7" s="72">
        <f>IF(RES_hh_fec!Q7=0,0,1000*11630*RES_hh_fec!Q7/RES_hh_num!Q7)</f>
        <v>15669.644488289676</v>
      </c>
      <c r="R7" s="72">
        <f>IF(RES_hh_fec!R7=0,0,1000*11630*RES_hh_fec!R7/RES_hh_num!R7)</f>
        <v>15379.220090518653</v>
      </c>
      <c r="S7" s="72">
        <f>IF(RES_hh_fec!S7=0,0,1000*11630*RES_hh_fec!S7/RES_hh_num!S7)</f>
        <v>15663.407407407423</v>
      </c>
      <c r="T7" s="72">
        <f>IF(RES_hh_fec!T7=0,0,1000*11630*RES_hh_fec!T7/RES_hh_num!T7)</f>
        <v>14454.5809145534</v>
      </c>
      <c r="U7" s="72">
        <f>IF(RES_hh_fec!U7=0,0,1000*11630*RES_hh_fec!U7/RES_hh_num!U7)</f>
        <v>12370.46289086907</v>
      </c>
      <c r="V7" s="72">
        <f>IF(RES_hh_fec!V7=0,0,1000*11630*RES_hh_fec!V7/RES_hh_num!V7)</f>
        <v>15672.665395204165</v>
      </c>
      <c r="W7" s="72">
        <f>IF(RES_hh_fec!W7=0,0,1000*11630*RES_hh_fec!W7/RES_hh_num!W7)</f>
        <v>12587.054993380127</v>
      </c>
      <c r="X7" s="72">
        <f>IF(RES_hh_fec!X7=0,0,1000*11630*RES_hh_fec!X7/RES_hh_num!X7)</f>
        <v>16325.920640583499</v>
      </c>
      <c r="Y7" s="72">
        <f>IF(RES_hh_fec!Y7=0,0,1000*11630*RES_hh_fec!Y7/RES_hh_num!Y7)</f>
        <v>14250.097159762374</v>
      </c>
      <c r="DA7" s="89" t="s">
        <v>475</v>
      </c>
    </row>
    <row r="8" spans="1:105" ht="12" customHeight="1" x14ac:dyDescent="0.25">
      <c r="A8" s="28" t="s">
        <v>189</v>
      </c>
      <c r="B8" s="72">
        <f>IF(RES_hh_fec!B8=0,0,1000*11630*RES_hh_fec!B8/RES_hh_num!B8)</f>
        <v>11397.738662581976</v>
      </c>
      <c r="C8" s="72">
        <f>IF(RES_hh_fec!C8=0,0,1000*11630*RES_hh_fec!C8/RES_hh_num!C8)</f>
        <v>13200.087288288472</v>
      </c>
      <c r="D8" s="72">
        <f>IF(RES_hh_fec!D8=0,0,1000*11630*RES_hh_fec!D8/RES_hh_num!D8)</f>
        <v>12923.035750273109</v>
      </c>
      <c r="E8" s="72">
        <f>IF(RES_hh_fec!E8=0,0,1000*11630*RES_hh_fec!E8/RES_hh_num!E8)</f>
        <v>15005.300620398195</v>
      </c>
      <c r="F8" s="72">
        <f>IF(RES_hh_fec!F8=0,0,1000*11630*RES_hh_fec!F8/RES_hh_num!F8)</f>
        <v>14619.47041473412</v>
      </c>
      <c r="G8" s="72">
        <f>IF(RES_hh_fec!G8=0,0,1000*11630*RES_hh_fec!G8/RES_hh_num!G8)</f>
        <v>15791.100497014884</v>
      </c>
      <c r="H8" s="72">
        <f>IF(RES_hh_fec!H8=0,0,1000*11630*RES_hh_fec!H8/RES_hh_num!H8)</f>
        <v>14463.059697888131</v>
      </c>
      <c r="I8" s="72">
        <f>IF(RES_hh_fec!I8=0,0,1000*11630*RES_hh_fec!I8/RES_hh_num!I8)</f>
        <v>13454.282103660658</v>
      </c>
      <c r="J8" s="72">
        <f>IF(RES_hh_fec!J8=0,0,1000*11630*RES_hh_fec!J8/RES_hh_num!J8)</f>
        <v>14272.783003397946</v>
      </c>
      <c r="K8" s="72">
        <f>IF(RES_hh_fec!K8=0,0,1000*11630*RES_hh_fec!K8/RES_hh_num!K8)</f>
        <v>14829.161548920954</v>
      </c>
      <c r="L8" s="72">
        <f>IF(RES_hh_fec!L8=0,0,1000*11630*RES_hh_fec!L8/RES_hh_num!L8)</f>
        <v>15983.584934739736</v>
      </c>
      <c r="M8" s="72">
        <f>IF(RES_hh_fec!M8=0,0,1000*11630*RES_hh_fec!M8/RES_hh_num!M8)</f>
        <v>15160.951524615173</v>
      </c>
      <c r="N8" s="72">
        <f>IF(RES_hh_fec!N8=0,0,1000*11630*RES_hh_fec!N8/RES_hh_num!N8)</f>
        <v>14718.145667615086</v>
      </c>
      <c r="O8" s="72">
        <f>IF(RES_hh_fec!O8=0,0,1000*11630*RES_hh_fec!O8/RES_hh_num!O8)</f>
        <v>14576.917072591858</v>
      </c>
      <c r="P8" s="72">
        <f>IF(RES_hh_fec!P8=0,0,1000*11630*RES_hh_fec!P8/RES_hh_num!P8)</f>
        <v>12927.155844350216</v>
      </c>
      <c r="Q8" s="72">
        <f>IF(RES_hh_fec!Q8=0,0,1000*11630*RES_hh_fec!Q8/RES_hh_num!Q8)</f>
        <v>13803.341854594859</v>
      </c>
      <c r="R8" s="72">
        <f>IF(RES_hh_fec!R8=0,0,1000*11630*RES_hh_fec!R8/RES_hh_num!R8)</f>
        <v>14171.95771936864</v>
      </c>
      <c r="S8" s="72">
        <f>IF(RES_hh_fec!S8=0,0,1000*11630*RES_hh_fec!S8/RES_hh_num!S8)</f>
        <v>13990.682636528754</v>
      </c>
      <c r="T8" s="72">
        <f>IF(RES_hh_fec!T8=0,0,1000*11630*RES_hh_fec!T8/RES_hh_num!T8)</f>
        <v>13113.842635903964</v>
      </c>
      <c r="U8" s="72">
        <f>IF(RES_hh_fec!U8=0,0,1000*11630*RES_hh_fec!U8/RES_hh_num!U8)</f>
        <v>12517.229090820218</v>
      </c>
      <c r="V8" s="72">
        <f>IF(RES_hh_fec!V8=0,0,1000*11630*RES_hh_fec!V8/RES_hh_num!V8)</f>
        <v>13064.217985269101</v>
      </c>
      <c r="W8" s="72">
        <f>IF(RES_hh_fec!W8=0,0,1000*11630*RES_hh_fec!W8/RES_hh_num!W8)</f>
        <v>13791.678995372371</v>
      </c>
      <c r="X8" s="72">
        <f>IF(RES_hh_fec!X8=0,0,1000*11630*RES_hh_fec!X8/RES_hh_num!X8)</f>
        <v>12520.831812271717</v>
      </c>
      <c r="Y8" s="72">
        <f>IF(RES_hh_fec!Y8=0,0,1000*11630*RES_hh_fec!Y8/RES_hh_num!Y8)</f>
        <v>12109.28506180429</v>
      </c>
      <c r="DA8" s="89" t="s">
        <v>476</v>
      </c>
    </row>
    <row r="9" spans="1:105" ht="12" customHeight="1" x14ac:dyDescent="0.25">
      <c r="A9" s="28" t="s">
        <v>202</v>
      </c>
      <c r="B9" s="72">
        <f>IF(RES_hh_fec!B9=0,0,1000*11630*RES_hh_fec!B9/RES_hh_num!B9)</f>
        <v>13349.746628798344</v>
      </c>
      <c r="C9" s="72">
        <f>IF(RES_hh_fec!C9=0,0,1000*11630*RES_hh_fec!C9/RES_hh_num!C9)</f>
        <v>14860.629243897713</v>
      </c>
      <c r="D9" s="72">
        <f>IF(RES_hh_fec!D9=0,0,1000*11630*RES_hh_fec!D9/RES_hh_num!D9)</f>
        <v>14148.679393156404</v>
      </c>
      <c r="E9" s="72">
        <f>IF(RES_hh_fec!E9=0,0,1000*11630*RES_hh_fec!E9/RES_hh_num!E9)</f>
        <v>16221.558523376876</v>
      </c>
      <c r="F9" s="72">
        <f>IF(RES_hh_fec!F9=0,0,1000*11630*RES_hh_fec!F9/RES_hh_num!F9)</f>
        <v>15808.02687184605</v>
      </c>
      <c r="G9" s="72">
        <f>IF(RES_hh_fec!G9=0,0,1000*11630*RES_hh_fec!G9/RES_hh_num!G9)</f>
        <v>16540.033486171331</v>
      </c>
      <c r="H9" s="72">
        <f>IF(RES_hh_fec!H9=0,0,1000*11630*RES_hh_fec!H9/RES_hh_num!H9)</f>
        <v>14959.751244489275</v>
      </c>
      <c r="I9" s="72">
        <f>IF(RES_hh_fec!I9=0,0,1000*11630*RES_hh_fec!I9/RES_hh_num!I9)</f>
        <v>14122.814832161133</v>
      </c>
      <c r="J9" s="72">
        <f>IF(RES_hh_fec!J9=0,0,1000*11630*RES_hh_fec!J9/RES_hh_num!J9)</f>
        <v>14059.150218952334</v>
      </c>
      <c r="K9" s="72">
        <f>IF(RES_hh_fec!K9=0,0,1000*11630*RES_hh_fec!K9/RES_hh_num!K9)</f>
        <v>14388.378630338666</v>
      </c>
      <c r="L9" s="72">
        <f>IF(RES_hh_fec!L9=0,0,1000*11630*RES_hh_fec!L9/RES_hh_num!L9)</f>
        <v>15171.007932914745</v>
      </c>
      <c r="M9" s="72">
        <f>IF(RES_hh_fec!M9=0,0,1000*11630*RES_hh_fec!M9/RES_hh_num!M9)</f>
        <v>14349.766673216329</v>
      </c>
      <c r="N9" s="72">
        <f>IF(RES_hh_fec!N9=0,0,1000*11630*RES_hh_fec!N9/RES_hh_num!N9)</f>
        <v>13862.811449167681</v>
      </c>
      <c r="O9" s="72">
        <f>IF(RES_hh_fec!O9=0,0,1000*11630*RES_hh_fec!O9/RES_hh_num!O9)</f>
        <v>13537.953808099885</v>
      </c>
      <c r="P9" s="72">
        <f>IF(RES_hh_fec!P9=0,0,1000*11630*RES_hh_fec!P9/RES_hh_num!P9)</f>
        <v>11729.225979330648</v>
      </c>
      <c r="Q9" s="72">
        <f>IF(RES_hh_fec!Q9=0,0,1000*11630*RES_hh_fec!Q9/RES_hh_num!Q9)</f>
        <v>13506.580727092827</v>
      </c>
      <c r="R9" s="72">
        <f>IF(RES_hh_fec!R9=0,0,1000*11630*RES_hh_fec!R9/RES_hh_num!R9)</f>
        <v>13352.270040947275</v>
      </c>
      <c r="S9" s="72">
        <f>IF(RES_hh_fec!S9=0,0,1000*11630*RES_hh_fec!S9/RES_hh_num!S9)</f>
        <v>13150.416843269939</v>
      </c>
      <c r="T9" s="72">
        <f>IF(RES_hh_fec!T9=0,0,1000*11630*RES_hh_fec!T9/RES_hh_num!T9)</f>
        <v>12857.91121653447</v>
      </c>
      <c r="U9" s="72">
        <f>IF(RES_hh_fec!U9=0,0,1000*11630*RES_hh_fec!U9/RES_hh_num!U9)</f>
        <v>12536.570031978288</v>
      </c>
      <c r="V9" s="72">
        <f>IF(RES_hh_fec!V9=0,0,1000*11630*RES_hh_fec!V9/RES_hh_num!V9)</f>
        <v>12998.349861049857</v>
      </c>
      <c r="W9" s="72">
        <f>IF(RES_hh_fec!W9=0,0,1000*11630*RES_hh_fec!W9/RES_hh_num!W9)</f>
        <v>14298.751879017147</v>
      </c>
      <c r="X9" s="72">
        <f>IF(RES_hh_fec!X9=0,0,1000*11630*RES_hh_fec!X9/RES_hh_num!X9)</f>
        <v>13029.264853754239</v>
      </c>
      <c r="Y9" s="72">
        <f>IF(RES_hh_fec!Y9=0,0,1000*11630*RES_hh_fec!Y9/RES_hh_num!Y9)</f>
        <v>12562.482927881749</v>
      </c>
      <c r="DA9" s="89" t="s">
        <v>477</v>
      </c>
    </row>
    <row r="10" spans="1:105" ht="12" customHeight="1" x14ac:dyDescent="0.25">
      <c r="A10" s="28" t="s">
        <v>197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X10" s="72">
        <f>IF(RES_hh_fec!X10=0,0,1000*11630*RES_hh_fec!X10/RES_hh_num!X10)</f>
        <v>0</v>
      </c>
      <c r="Y10" s="72">
        <f>IF(RES_hh_fec!Y10=0,0,1000*11630*RES_hh_fec!Y10/RES_hh_num!Y10)</f>
        <v>0</v>
      </c>
      <c r="DA10" s="89" t="s">
        <v>478</v>
      </c>
    </row>
    <row r="11" spans="1:105" ht="12" customHeight="1" x14ac:dyDescent="0.25">
      <c r="A11" s="28" t="s">
        <v>198</v>
      </c>
      <c r="B11" s="72">
        <f>IF(RES_hh_fec!B11=0,0,1000*11630*RES_hh_fec!B11/RES_hh_num!B11)</f>
        <v>6976.2457341198824</v>
      </c>
      <c r="C11" s="72">
        <f>IF(RES_hh_fec!C11=0,0,1000*11630*RES_hh_fec!C11/RES_hh_num!C11)</f>
        <v>8592.5631035796705</v>
      </c>
      <c r="D11" s="72">
        <f>IF(RES_hh_fec!D11=0,0,1000*11630*RES_hh_fec!D11/RES_hh_num!D11)</f>
        <v>8811.4892797963166</v>
      </c>
      <c r="E11" s="72">
        <f>IF(RES_hh_fec!E11=0,0,1000*11630*RES_hh_fec!E11/RES_hh_num!E11)</f>
        <v>9961.6234651063878</v>
      </c>
      <c r="F11" s="72">
        <f>IF(RES_hh_fec!F11=0,0,1000*11630*RES_hh_fec!F11/RES_hh_num!F11)</f>
        <v>10023.521865497083</v>
      </c>
      <c r="G11" s="72">
        <f>IF(RES_hh_fec!G11=0,0,1000*11630*RES_hh_fec!G11/RES_hh_num!G11)</f>
        <v>10797.506054938041</v>
      </c>
      <c r="H11" s="72">
        <f>IF(RES_hh_fec!H11=0,0,1000*11630*RES_hh_fec!H11/RES_hh_num!H11)</f>
        <v>9817.9785563915484</v>
      </c>
      <c r="I11" s="72">
        <f>IF(RES_hh_fec!I11=0,0,1000*11630*RES_hh_fec!I11/RES_hh_num!I11)</f>
        <v>9410.4806653475334</v>
      </c>
      <c r="J11" s="72">
        <f>IF(RES_hh_fec!J11=0,0,1000*11630*RES_hh_fec!J11/RES_hh_num!J11)</f>
        <v>9961.8501634708355</v>
      </c>
      <c r="K11" s="72">
        <f>IF(RES_hh_fec!K11=0,0,1000*11630*RES_hh_fec!K11/RES_hh_num!K11)</f>
        <v>10397.909684124421</v>
      </c>
      <c r="L11" s="72">
        <f>IF(RES_hh_fec!L11=0,0,1000*11630*RES_hh_fec!L11/RES_hh_num!L11)</f>
        <v>11268.666865311303</v>
      </c>
      <c r="M11" s="72">
        <f>IF(RES_hh_fec!M11=0,0,1000*11630*RES_hh_fec!M11/RES_hh_num!M11)</f>
        <v>11109.035738474015</v>
      </c>
      <c r="N11" s="72">
        <f>IF(RES_hh_fec!N11=0,0,1000*11630*RES_hh_fec!N11/RES_hh_num!N11)</f>
        <v>10728.105193507747</v>
      </c>
      <c r="O11" s="72">
        <f>IF(RES_hh_fec!O11=0,0,1000*11630*RES_hh_fec!O11/RES_hh_num!O11)</f>
        <v>11122.033659393401</v>
      </c>
      <c r="P11" s="72">
        <f>IF(RES_hh_fec!P11=0,0,1000*11630*RES_hh_fec!P11/RES_hh_num!P11)</f>
        <v>9559.3041849961101</v>
      </c>
      <c r="Q11" s="72">
        <f>IF(RES_hh_fec!Q11=0,0,1000*11630*RES_hh_fec!Q11/RES_hh_num!Q11)</f>
        <v>10646.323375654849</v>
      </c>
      <c r="R11" s="72">
        <f>IF(RES_hh_fec!R11=0,0,1000*11630*RES_hh_fec!R11/RES_hh_num!R11)</f>
        <v>11027.287469474963</v>
      </c>
      <c r="S11" s="72">
        <f>IF(RES_hh_fec!S11=0,0,1000*11630*RES_hh_fec!S11/RES_hh_num!S11)</f>
        <v>11069.930601879481</v>
      </c>
      <c r="T11" s="72">
        <f>IF(RES_hh_fec!T11=0,0,1000*11630*RES_hh_fec!T11/RES_hh_num!T11)</f>
        <v>10698.870108541692</v>
      </c>
      <c r="U11" s="72">
        <f>IF(RES_hh_fec!U11=0,0,1000*11630*RES_hh_fec!U11/RES_hh_num!U11)</f>
        <v>10675.130729236897</v>
      </c>
      <c r="V11" s="72">
        <f>IF(RES_hh_fec!V11=0,0,1000*11630*RES_hh_fec!V11/RES_hh_num!V11)</f>
        <v>11266.041471988614</v>
      </c>
      <c r="W11" s="72">
        <f>IF(RES_hh_fec!W11=0,0,1000*11630*RES_hh_fec!W11/RES_hh_num!W11)</f>
        <v>12417.980197897126</v>
      </c>
      <c r="X11" s="72">
        <f>IF(RES_hh_fec!X11=0,0,1000*11630*RES_hh_fec!X11/RES_hh_num!X11)</f>
        <v>11439.015212084396</v>
      </c>
      <c r="Y11" s="72">
        <f>IF(RES_hh_fec!Y11=0,0,1000*11630*RES_hh_fec!Y11/RES_hh_num!Y11)</f>
        <v>11016.325310309043</v>
      </c>
      <c r="DA11" s="89" t="s">
        <v>479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3082.7690283688053</v>
      </c>
      <c r="C12" s="72">
        <f>IF(RES_hh_fec!C12=0,0,1000*11630*RES_hh_fec!C12/RES_hh_num!C12)</f>
        <v>4531.5155259029789</v>
      </c>
      <c r="D12" s="72">
        <f>IF(RES_hh_fec!D12=0,0,1000*11630*RES_hh_fec!D12/RES_hh_num!D12)</f>
        <v>3770.455316652427</v>
      </c>
      <c r="E12" s="72">
        <f>IF(RES_hh_fec!E12=0,0,1000*11630*RES_hh_fec!E12/RES_hh_num!E12)</f>
        <v>3719.6749898160333</v>
      </c>
      <c r="F12" s="72">
        <f>IF(RES_hh_fec!F12=0,0,1000*11630*RES_hh_fec!F12/RES_hh_num!F12)</f>
        <v>4515.6645328727209</v>
      </c>
      <c r="G12" s="72">
        <f>IF(RES_hh_fec!G12=0,0,1000*11630*RES_hh_fec!G12/RES_hh_num!G12)</f>
        <v>4527.2287582627168</v>
      </c>
      <c r="H12" s="72">
        <f>IF(RES_hh_fec!H12=0,0,1000*11630*RES_hh_fec!H12/RES_hh_num!H12)</f>
        <v>3466.0741070958484</v>
      </c>
      <c r="I12" s="72">
        <f>IF(RES_hh_fec!I12=0,0,1000*11630*RES_hh_fec!I12/RES_hh_num!I12)</f>
        <v>3818.8372227542018</v>
      </c>
      <c r="J12" s="72">
        <f>IF(RES_hh_fec!J12=0,0,1000*11630*RES_hh_fec!J12/RES_hh_num!J12)</f>
        <v>3801.4451862238698</v>
      </c>
      <c r="K12" s="72">
        <f>IF(RES_hh_fec!K12=0,0,1000*11630*RES_hh_fec!K12/RES_hh_num!K12)</f>
        <v>3878.1994779713459</v>
      </c>
      <c r="L12" s="72">
        <f>IF(RES_hh_fec!L12=0,0,1000*11630*RES_hh_fec!L12/RES_hh_num!L12)</f>
        <v>4235.4645660825354</v>
      </c>
      <c r="M12" s="72">
        <f>IF(RES_hh_fec!M12=0,0,1000*11630*RES_hh_fec!M12/RES_hh_num!M12)</f>
        <v>3872.1664951464295</v>
      </c>
      <c r="N12" s="72">
        <f>IF(RES_hh_fec!N12=0,0,1000*11630*RES_hh_fec!N12/RES_hh_num!N12)</f>
        <v>3879.67298220987</v>
      </c>
      <c r="O12" s="72">
        <f>IF(RES_hh_fec!O12=0,0,1000*11630*RES_hh_fec!O12/RES_hh_num!O12)</f>
        <v>3914.2225082609953</v>
      </c>
      <c r="P12" s="72">
        <f>IF(RES_hh_fec!P12=0,0,1000*11630*RES_hh_fec!P12/RES_hh_num!P12)</f>
        <v>3147.3474081839513</v>
      </c>
      <c r="Q12" s="72">
        <f>IF(RES_hh_fec!Q12=0,0,1000*11630*RES_hh_fec!Q12/RES_hh_num!Q12)</f>
        <v>3667.0667884777672</v>
      </c>
      <c r="R12" s="72">
        <f>IF(RES_hh_fec!R12=0,0,1000*11630*RES_hh_fec!R12/RES_hh_num!R12)</f>
        <v>3673.8666117935149</v>
      </c>
      <c r="S12" s="72">
        <f>IF(RES_hh_fec!S12=0,0,1000*11630*RES_hh_fec!S12/RES_hh_num!S12)</f>
        <v>3539.5232238575163</v>
      </c>
      <c r="T12" s="72">
        <f>IF(RES_hh_fec!T12=0,0,1000*11630*RES_hh_fec!T12/RES_hh_num!T12)</f>
        <v>3284.6485748286914</v>
      </c>
      <c r="U12" s="72">
        <f>IF(RES_hh_fec!U12=0,0,1000*11630*RES_hh_fec!U12/RES_hh_num!U12)</f>
        <v>3098.7627412736001</v>
      </c>
      <c r="V12" s="72">
        <f>IF(RES_hh_fec!V12=0,0,1000*11630*RES_hh_fec!V12/RES_hh_num!V12)</f>
        <v>3097.5254540066067</v>
      </c>
      <c r="W12" s="72">
        <f>IF(RES_hh_fec!W12=0,0,1000*11630*RES_hh_fec!W12/RES_hh_num!W12)</f>
        <v>3280.0376142574073</v>
      </c>
      <c r="X12" s="72">
        <f>IF(RES_hh_fec!X12=0,0,1000*11630*RES_hh_fec!X12/RES_hh_num!X12)</f>
        <v>2832.2021507604009</v>
      </c>
      <c r="Y12" s="72">
        <f>IF(RES_hh_fec!Y12=0,0,1000*11630*RES_hh_fec!Y12/RES_hh_num!Y12)</f>
        <v>2720.8859368181966</v>
      </c>
      <c r="DA12" s="89" t="s">
        <v>480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7954.2957983982333</v>
      </c>
      <c r="C13" s="74">
        <f>IF(RES_hh_fec!C13=0,0,1000*11630*RES_hh_fec!C13/RES_hh_num!C13)</f>
        <v>9850.1015580215208</v>
      </c>
      <c r="D13" s="74">
        <f>IF(RES_hh_fec!D13=0,0,1000*11630*RES_hh_fec!D13/RES_hh_num!D13)</f>
        <v>10310.31325702359</v>
      </c>
      <c r="E13" s="74">
        <f>IF(RES_hh_fec!E13=0,0,1000*11630*RES_hh_fec!E13/RES_hh_num!E13)</f>
        <v>10400.679966124686</v>
      </c>
      <c r="F13" s="74">
        <f>IF(RES_hh_fec!F13=0,0,1000*11630*RES_hh_fec!F13/RES_hh_num!F13)</f>
        <v>11341.541407311151</v>
      </c>
      <c r="G13" s="74">
        <f>IF(RES_hh_fec!G13=0,0,1000*11630*RES_hh_fec!G13/RES_hh_num!G13)</f>
        <v>12215.604168812668</v>
      </c>
      <c r="H13" s="74">
        <f>IF(RES_hh_fec!H13=0,0,1000*11630*RES_hh_fec!H13/RES_hh_num!H13)</f>
        <v>11105.788560785924</v>
      </c>
      <c r="I13" s="74">
        <f>IF(RES_hh_fec!I13=0,0,1000*11630*RES_hh_fec!I13/RES_hh_num!I13)</f>
        <v>9522.1370273347493</v>
      </c>
      <c r="J13" s="74">
        <f>IF(RES_hh_fec!J13=0,0,1000*11630*RES_hh_fec!J13/RES_hh_num!J13)</f>
        <v>11276.377602860541</v>
      </c>
      <c r="K13" s="74">
        <f>IF(RES_hh_fec!K13=0,0,1000*11630*RES_hh_fec!K13/RES_hh_num!K13)</f>
        <v>11546.209018142368</v>
      </c>
      <c r="L13" s="74">
        <f>IF(RES_hh_fec!L13=0,0,1000*11630*RES_hh_fec!L13/RES_hh_num!L13)</f>
        <v>13549.544801548203</v>
      </c>
      <c r="M13" s="74">
        <f>IF(RES_hh_fec!M13=0,0,1000*11630*RES_hh_fec!M13/RES_hh_num!M13)</f>
        <v>11882.13311665937</v>
      </c>
      <c r="N13" s="74">
        <f>IF(RES_hh_fec!N13=0,0,1000*11630*RES_hh_fec!N13/RES_hh_num!N13)</f>
        <v>11509.941195137357</v>
      </c>
      <c r="O13" s="74">
        <f>IF(RES_hh_fec!O13=0,0,1000*11630*RES_hh_fec!O13/RES_hh_num!O13)</f>
        <v>11136.924306515912</v>
      </c>
      <c r="P13" s="74">
        <f>IF(RES_hh_fec!P13=0,0,1000*11630*RES_hh_fec!P13/RES_hh_num!P13)</f>
        <v>11851.87244907785</v>
      </c>
      <c r="Q13" s="74">
        <f>IF(RES_hh_fec!Q13=0,0,1000*11630*RES_hh_fec!Q13/RES_hh_num!Q13)</f>
        <v>8256.8188485026712</v>
      </c>
      <c r="R13" s="74">
        <f>IF(RES_hh_fec!R13=0,0,1000*11630*RES_hh_fec!R13/RES_hh_num!R13)</f>
        <v>7959.8917246564488</v>
      </c>
      <c r="S13" s="74">
        <f>IF(RES_hh_fec!S13=0,0,1000*11630*RES_hh_fec!S13/RES_hh_num!S13)</f>
        <v>10907.350534796302</v>
      </c>
      <c r="T13" s="74">
        <f>IF(RES_hh_fec!T13=0,0,1000*11630*RES_hh_fec!T13/RES_hh_num!T13)</f>
        <v>14134.826723966973</v>
      </c>
      <c r="U13" s="74">
        <f>IF(RES_hh_fec!U13=0,0,1000*11630*RES_hh_fec!U13/RES_hh_num!U13)</f>
        <v>13887.590889196823</v>
      </c>
      <c r="V13" s="74">
        <f>IF(RES_hh_fec!V13=0,0,1000*11630*RES_hh_fec!V13/RES_hh_num!V13)</f>
        <v>4034.6496779966014</v>
      </c>
      <c r="W13" s="74">
        <f>IF(RES_hh_fec!W13=0,0,1000*11630*RES_hh_fec!W13/RES_hh_num!W13)</f>
        <v>12419.530149117738</v>
      </c>
      <c r="X13" s="74">
        <f>IF(RES_hh_fec!X13=0,0,1000*11630*RES_hh_fec!X13/RES_hh_num!X13)</f>
        <v>11361.321764844201</v>
      </c>
      <c r="Y13" s="74">
        <f>IF(RES_hh_fec!Y13=0,0,1000*11630*RES_hh_fec!Y13/RES_hh_num!Y13)</f>
        <v>11275.251243485038</v>
      </c>
      <c r="DA13" s="90" t="s">
        <v>481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77.328732133984218</v>
      </c>
      <c r="C14" s="76">
        <f>IF(RES_hh_fec!C14=0,0,1000*11630*RES_hh_fec!C14/RES_hh_num!C14)</f>
        <v>86.793546637866967</v>
      </c>
      <c r="D14" s="76">
        <f>IF(RES_hh_fec!D14=0,0,1000*11630*RES_hh_fec!D14/RES_hh_num!D14)</f>
        <v>89.441020738359214</v>
      </c>
      <c r="E14" s="76">
        <f>IF(RES_hh_fec!E14=0,0,1000*11630*RES_hh_fec!E14/RES_hh_num!E14)</f>
        <v>95.373229229023991</v>
      </c>
      <c r="F14" s="76">
        <f>IF(RES_hh_fec!F14=0,0,1000*11630*RES_hh_fec!F14/RES_hh_num!F14)</f>
        <v>100.18915754112919</v>
      </c>
      <c r="G14" s="76">
        <f>IF(RES_hh_fec!G14=0,0,1000*11630*RES_hh_fec!G14/RES_hh_num!G14)</f>
        <v>104.15600074827694</v>
      </c>
      <c r="H14" s="76">
        <f>IF(RES_hh_fec!H14=0,0,1000*11630*RES_hh_fec!H14/RES_hh_num!H14)</f>
        <v>93.055827303823861</v>
      </c>
      <c r="I14" s="76">
        <f>IF(RES_hh_fec!I14=0,0,1000*11630*RES_hh_fec!I14/RES_hh_num!I14)</f>
        <v>84.209357471418784</v>
      </c>
      <c r="J14" s="76">
        <f>IF(RES_hh_fec!J14=0,0,1000*11630*RES_hh_fec!J14/RES_hh_num!J14)</f>
        <v>87.080363733618597</v>
      </c>
      <c r="K14" s="76">
        <f>IF(RES_hh_fec!K14=0,0,1000*11630*RES_hh_fec!K14/RES_hh_num!K14)</f>
        <v>90.431004776273056</v>
      </c>
      <c r="L14" s="76">
        <f>IF(RES_hh_fec!L14=0,0,1000*11630*RES_hh_fec!L14/RES_hh_num!L14)</f>
        <v>94.009735877346316</v>
      </c>
      <c r="M14" s="76">
        <f>IF(RES_hh_fec!M14=0,0,1000*11630*RES_hh_fec!M14/RES_hh_num!M14)</f>
        <v>89.597126307707015</v>
      </c>
      <c r="N14" s="76">
        <f>IF(RES_hh_fec!N14=0,0,1000*11630*RES_hh_fec!N14/RES_hh_num!N14)</f>
        <v>86.201841729412976</v>
      </c>
      <c r="O14" s="76">
        <f>IF(RES_hh_fec!O14=0,0,1000*11630*RES_hh_fec!O14/RES_hh_num!O14)</f>
        <v>85.132547592180799</v>
      </c>
      <c r="P14" s="76">
        <f>IF(RES_hh_fec!P14=0,0,1000*11630*RES_hh_fec!P14/RES_hh_num!P14)</f>
        <v>73.753505040755698</v>
      </c>
      <c r="Q14" s="76">
        <f>IF(RES_hh_fec!Q14=0,0,1000*11630*RES_hh_fec!Q14/RES_hh_num!Q14)</f>
        <v>83.645838901152288</v>
      </c>
      <c r="R14" s="76">
        <f>IF(RES_hh_fec!R14=0,0,1000*11630*RES_hh_fec!R14/RES_hh_num!R14)</f>
        <v>86.396941752902038</v>
      </c>
      <c r="S14" s="76">
        <f>IF(RES_hh_fec!S14=0,0,1000*11630*RES_hh_fec!S14/RES_hh_num!S14)</f>
        <v>86.859510757571201</v>
      </c>
      <c r="T14" s="76">
        <f>IF(RES_hh_fec!T14=0,0,1000*11630*RES_hh_fec!T14/RES_hh_num!T14)</f>
        <v>85.133609722084785</v>
      </c>
      <c r="U14" s="76">
        <f>IF(RES_hh_fec!U14=0,0,1000*11630*RES_hh_fec!U14/RES_hh_num!U14)</f>
        <v>84.176634552915772</v>
      </c>
      <c r="V14" s="76">
        <f>IF(RES_hh_fec!V14=0,0,1000*11630*RES_hh_fec!V14/RES_hh_num!V14)</f>
        <v>90.921801058701448</v>
      </c>
      <c r="W14" s="76">
        <f>IF(RES_hh_fec!W14=0,0,1000*11630*RES_hh_fec!W14/RES_hh_num!W14)</f>
        <v>99.150252964455333</v>
      </c>
      <c r="X14" s="76">
        <f>IF(RES_hh_fec!X14=0,0,1000*11630*RES_hh_fec!X14/RES_hh_num!X14)</f>
        <v>93.695612875741716</v>
      </c>
      <c r="Y14" s="76">
        <f>IF(RES_hh_fec!Y14=0,0,1000*11630*RES_hh_fec!Y14/RES_hh_num!Y14)</f>
        <v>92.663955915054146</v>
      </c>
      <c r="DA14" s="91" t="s">
        <v>482</v>
      </c>
    </row>
    <row r="15" spans="1:105" ht="12.95" customHeight="1" x14ac:dyDescent="0.25">
      <c r="A15" s="68" t="s">
        <v>92</v>
      </c>
      <c r="B15" s="69">
        <f t="shared" ref="B15:Y15" si="0">B16</f>
        <v>72.854732741893002</v>
      </c>
      <c r="C15" s="69">
        <f t="shared" si="0"/>
        <v>69.379031599753702</v>
      </c>
      <c r="D15" s="69">
        <f t="shared" si="0"/>
        <v>66.957198206263683</v>
      </c>
      <c r="E15" s="69">
        <f t="shared" si="0"/>
        <v>160.21712829830057</v>
      </c>
      <c r="F15" s="69">
        <f t="shared" si="0"/>
        <v>72.854557183642513</v>
      </c>
      <c r="G15" s="69">
        <f t="shared" si="0"/>
        <v>96.329280046593496</v>
      </c>
      <c r="H15" s="69">
        <f t="shared" si="0"/>
        <v>152.36943455936054</v>
      </c>
      <c r="I15" s="69">
        <f t="shared" si="0"/>
        <v>198.72950755058406</v>
      </c>
      <c r="J15" s="69">
        <f t="shared" si="0"/>
        <v>210.5713178833989</v>
      </c>
      <c r="K15" s="69">
        <f t="shared" si="0"/>
        <v>207.11520929184979</v>
      </c>
      <c r="L15" s="69">
        <f t="shared" si="0"/>
        <v>263.14730175991735</v>
      </c>
      <c r="M15" s="69">
        <f t="shared" si="0"/>
        <v>338.27593941887238</v>
      </c>
      <c r="N15" s="69">
        <f t="shared" si="0"/>
        <v>348.97024147390533</v>
      </c>
      <c r="O15" s="69">
        <f t="shared" si="0"/>
        <v>281.49282666415314</v>
      </c>
      <c r="P15" s="69">
        <f t="shared" si="0"/>
        <v>220.04642380930048</v>
      </c>
      <c r="Q15" s="69">
        <f t="shared" si="0"/>
        <v>340.38958817750506</v>
      </c>
      <c r="R15" s="69">
        <f t="shared" si="0"/>
        <v>284.55343311112659</v>
      </c>
      <c r="S15" s="69">
        <f t="shared" si="0"/>
        <v>340.71752381980679</v>
      </c>
      <c r="T15" s="69">
        <f t="shared" si="0"/>
        <v>351.76644209146406</v>
      </c>
      <c r="U15" s="69">
        <f t="shared" si="0"/>
        <v>352.79897804872292</v>
      </c>
      <c r="V15" s="69">
        <f t="shared" si="0"/>
        <v>349.84048490009741</v>
      </c>
      <c r="W15" s="69">
        <f t="shared" si="0"/>
        <v>380.61810190222525</v>
      </c>
      <c r="X15" s="69">
        <f t="shared" si="0"/>
        <v>371.8808737801703</v>
      </c>
      <c r="Y15" s="69">
        <f t="shared" si="0"/>
        <v>367.85039168585769</v>
      </c>
      <c r="DA15" s="88" t="s">
        <v>274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72.854732741893002</v>
      </c>
      <c r="C16" s="72">
        <f>IF(RES_hh_fec!C16=0,0,1000*11630*RES_hh_fec!C16/RES_hh_num!C$3)</f>
        <v>69.379031599753702</v>
      </c>
      <c r="D16" s="72">
        <f>IF(RES_hh_fec!D16=0,0,1000*11630*RES_hh_fec!D16/RES_hh_num!D$3)</f>
        <v>66.957198206263683</v>
      </c>
      <c r="E16" s="72">
        <f>IF(RES_hh_fec!E16=0,0,1000*11630*RES_hh_fec!E16/RES_hh_num!E$3)</f>
        <v>160.21712829830057</v>
      </c>
      <c r="F16" s="72">
        <f>IF(RES_hh_fec!F16=0,0,1000*11630*RES_hh_fec!F16/RES_hh_num!F$3)</f>
        <v>72.854557183642513</v>
      </c>
      <c r="G16" s="72">
        <f>IF(RES_hh_fec!G16=0,0,1000*11630*RES_hh_fec!G16/RES_hh_num!G$3)</f>
        <v>96.329280046593496</v>
      </c>
      <c r="H16" s="72">
        <f>IF(RES_hh_fec!H16=0,0,1000*11630*RES_hh_fec!H16/RES_hh_num!H$3)</f>
        <v>152.36943455936054</v>
      </c>
      <c r="I16" s="72">
        <f>IF(RES_hh_fec!I16=0,0,1000*11630*RES_hh_fec!I16/RES_hh_num!I$3)</f>
        <v>198.72950755058406</v>
      </c>
      <c r="J16" s="72">
        <f>IF(RES_hh_fec!J16=0,0,1000*11630*RES_hh_fec!J16/RES_hh_num!J$3)</f>
        <v>210.5713178833989</v>
      </c>
      <c r="K16" s="72">
        <f>IF(RES_hh_fec!K16=0,0,1000*11630*RES_hh_fec!K16/RES_hh_num!K$3)</f>
        <v>207.11520929184979</v>
      </c>
      <c r="L16" s="72">
        <f>IF(RES_hh_fec!L16=0,0,1000*11630*RES_hh_fec!L16/RES_hh_num!L$3)</f>
        <v>263.14730175991735</v>
      </c>
      <c r="M16" s="72">
        <f>IF(RES_hh_fec!M16=0,0,1000*11630*RES_hh_fec!M16/RES_hh_num!M$3)</f>
        <v>338.27593941887238</v>
      </c>
      <c r="N16" s="72">
        <f>IF(RES_hh_fec!N16=0,0,1000*11630*RES_hh_fec!N16/RES_hh_num!N$3)</f>
        <v>348.97024147390533</v>
      </c>
      <c r="O16" s="72">
        <f>IF(RES_hh_fec!O16=0,0,1000*11630*RES_hh_fec!O16/RES_hh_num!O$3)</f>
        <v>281.49282666415314</v>
      </c>
      <c r="P16" s="72">
        <f>IF(RES_hh_fec!P16=0,0,1000*11630*RES_hh_fec!P16/RES_hh_num!P$3)</f>
        <v>220.04642380930048</v>
      </c>
      <c r="Q16" s="72">
        <f>IF(RES_hh_fec!Q16=0,0,1000*11630*RES_hh_fec!Q16/RES_hh_num!Q$3)</f>
        <v>340.38958817750506</v>
      </c>
      <c r="R16" s="72">
        <f>IF(RES_hh_fec!R16=0,0,1000*11630*RES_hh_fec!R16/RES_hh_num!R$3)</f>
        <v>284.55343311112659</v>
      </c>
      <c r="S16" s="72">
        <f>IF(RES_hh_fec!S16=0,0,1000*11630*RES_hh_fec!S16/RES_hh_num!S$3)</f>
        <v>340.71752381980679</v>
      </c>
      <c r="T16" s="72">
        <f>IF(RES_hh_fec!T16=0,0,1000*11630*RES_hh_fec!T16/RES_hh_num!T$3)</f>
        <v>351.76644209146406</v>
      </c>
      <c r="U16" s="72">
        <f>IF(RES_hh_fec!U16=0,0,1000*11630*RES_hh_fec!U16/RES_hh_num!U$3)</f>
        <v>352.79897804872292</v>
      </c>
      <c r="V16" s="72">
        <f>IF(RES_hh_fec!V16=0,0,1000*11630*RES_hh_fec!V16/RES_hh_num!V$3)</f>
        <v>349.84048490009741</v>
      </c>
      <c r="W16" s="72">
        <f>IF(RES_hh_fec!W16=0,0,1000*11630*RES_hh_fec!W16/RES_hh_num!W$3)</f>
        <v>380.61810190222525</v>
      </c>
      <c r="X16" s="72">
        <f>IF(RES_hh_fec!X16=0,0,1000*11630*RES_hh_fec!X16/RES_hh_num!X$3)</f>
        <v>371.8808737801703</v>
      </c>
      <c r="Y16" s="72">
        <f>IF(RES_hh_fec!Y16=0,0,1000*11630*RES_hh_fec!Y16/RES_hh_num!Y$3)</f>
        <v>367.85039168585769</v>
      </c>
      <c r="DA16" s="89" t="s">
        <v>483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1590.8105395586267</v>
      </c>
      <c r="C17" s="69">
        <f>IF(RES_hh_fec!C17=0,0,1000*11630*RES_hh_fec!C17/RES_hh_num!C17)</f>
        <v>1572.2618266289653</v>
      </c>
      <c r="D17" s="69">
        <f>IF(RES_hh_fec!D17=0,0,1000*11630*RES_hh_fec!D17/RES_hh_num!D17)</f>
        <v>1669.537479304402</v>
      </c>
      <c r="E17" s="69">
        <f>IF(RES_hh_fec!E17=0,0,1000*11630*RES_hh_fec!E17/RES_hh_num!E17)</f>
        <v>1539.4099143014341</v>
      </c>
      <c r="F17" s="69">
        <f>IF(RES_hh_fec!F17=0,0,1000*11630*RES_hh_fec!F17/RES_hh_num!F17)</f>
        <v>1692.8890352415169</v>
      </c>
      <c r="G17" s="69">
        <f>IF(RES_hh_fec!G17=0,0,1000*11630*RES_hh_fec!G17/RES_hh_num!G17)</f>
        <v>1743.0812331739717</v>
      </c>
      <c r="H17" s="69">
        <f>IF(RES_hh_fec!H17=0,0,1000*11630*RES_hh_fec!H17/RES_hh_num!H17)</f>
        <v>1798.6245495730805</v>
      </c>
      <c r="I17" s="69">
        <f>IF(RES_hh_fec!I17=0,0,1000*11630*RES_hh_fec!I17/RES_hh_num!I17)</f>
        <v>1734.0471330324153</v>
      </c>
      <c r="J17" s="69">
        <f>IF(RES_hh_fec!J17=0,0,1000*11630*RES_hh_fec!J17/RES_hh_num!J17)</f>
        <v>1785.1295515240538</v>
      </c>
      <c r="K17" s="69">
        <f>IF(RES_hh_fec!K17=0,0,1000*11630*RES_hh_fec!K17/RES_hh_num!K17)</f>
        <v>1724.7943640328685</v>
      </c>
      <c r="L17" s="69">
        <f>IF(RES_hh_fec!L17=0,0,1000*11630*RES_hh_fec!L17/RES_hh_num!L17)</f>
        <v>1720.3656533205781</v>
      </c>
      <c r="M17" s="69">
        <f>IF(RES_hh_fec!M17=0,0,1000*11630*RES_hh_fec!M17/RES_hh_num!M17)</f>
        <v>1611.037925609776</v>
      </c>
      <c r="N17" s="69">
        <f>IF(RES_hh_fec!N17=0,0,1000*11630*RES_hh_fec!N17/RES_hh_num!N17)</f>
        <v>1597.0501965149367</v>
      </c>
      <c r="O17" s="69">
        <f>IF(RES_hh_fec!O17=0,0,1000*11630*RES_hh_fec!O17/RES_hh_num!O17)</f>
        <v>1546.2261787599093</v>
      </c>
      <c r="P17" s="69">
        <f>IF(RES_hh_fec!P17=0,0,1000*11630*RES_hh_fec!P17/RES_hh_num!P17)</f>
        <v>1532.7202100284787</v>
      </c>
      <c r="Q17" s="69">
        <f>IF(RES_hh_fec!Q17=0,0,1000*11630*RES_hh_fec!Q17/RES_hh_num!Q17)</f>
        <v>1514.5338074248812</v>
      </c>
      <c r="R17" s="69">
        <f>IF(RES_hh_fec!R17=0,0,1000*11630*RES_hh_fec!R17/RES_hh_num!R17)</f>
        <v>1551.9485674237783</v>
      </c>
      <c r="S17" s="69">
        <f>IF(RES_hh_fec!S17=0,0,1000*11630*RES_hh_fec!S17/RES_hh_num!S17)</f>
        <v>1584.7490089074693</v>
      </c>
      <c r="T17" s="69">
        <f>IF(RES_hh_fec!T17=0,0,1000*11630*RES_hh_fec!T17/RES_hh_num!T17)</f>
        <v>1578.8849508195456</v>
      </c>
      <c r="U17" s="69">
        <f>IF(RES_hh_fec!U17=0,0,1000*11630*RES_hh_fec!U17/RES_hh_num!U17)</f>
        <v>1562.9036083393814</v>
      </c>
      <c r="V17" s="69">
        <f>IF(RES_hh_fec!V17=0,0,1000*11630*RES_hh_fec!V17/RES_hh_num!V17)</f>
        <v>1585.2784232336937</v>
      </c>
      <c r="W17" s="69">
        <f>IF(RES_hh_fec!W17=0,0,1000*11630*RES_hh_fec!W17/RES_hh_num!W17)</f>
        <v>1690.417564984064</v>
      </c>
      <c r="X17" s="69">
        <f>IF(RES_hh_fec!X17=0,0,1000*11630*RES_hh_fec!X17/RES_hh_num!X17)</f>
        <v>1636.13525850057</v>
      </c>
      <c r="Y17" s="69">
        <f>IF(RES_hh_fec!Y17=0,0,1000*11630*RES_hh_fec!Y17/RES_hh_num!Y17)</f>
        <v>1696.4528229535163</v>
      </c>
      <c r="DA17" s="88" t="s">
        <v>275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1871.2396491092713</v>
      </c>
      <c r="C18" s="72">
        <f>IF(RES_hh_fec!C18=0,0,1000*11630*RES_hh_fec!C18/RES_hh_num!C18)</f>
        <v>975.17486122726439</v>
      </c>
      <c r="D18" s="72">
        <f>IF(RES_hh_fec!D18=0,0,1000*11630*RES_hh_fec!D18/RES_hh_num!D18)</f>
        <v>1467.9291826448186</v>
      </c>
      <c r="E18" s="72">
        <f>IF(RES_hh_fec!E18=0,0,1000*11630*RES_hh_fec!E18/RES_hh_num!E18)</f>
        <v>1904.1341553704656</v>
      </c>
      <c r="F18" s="72">
        <f>IF(RES_hh_fec!F18=0,0,1000*11630*RES_hh_fec!F18/RES_hh_num!F18)</f>
        <v>1406.4491991853138</v>
      </c>
      <c r="G18" s="72">
        <f>IF(RES_hh_fec!G18=0,0,1000*11630*RES_hh_fec!G18/RES_hh_num!G18)</f>
        <v>2132.691224929798</v>
      </c>
      <c r="H18" s="72">
        <f>IF(RES_hh_fec!H18=0,0,1000*11630*RES_hh_fec!H18/RES_hh_num!H18)</f>
        <v>1960.1446062780565</v>
      </c>
      <c r="I18" s="72">
        <f>IF(RES_hh_fec!I18=0,0,1000*11630*RES_hh_fec!I18/RES_hh_num!I18)</f>
        <v>1175.4684851874733</v>
      </c>
      <c r="J18" s="72">
        <f>IF(RES_hh_fec!J18=0,0,1000*11630*RES_hh_fec!J18/RES_hh_num!J18)</f>
        <v>1255.6282249060048</v>
      </c>
      <c r="K18" s="72">
        <f>IF(RES_hh_fec!K18=0,0,1000*11630*RES_hh_fec!K18/RES_hh_num!K18)</f>
        <v>1008.2530739156699</v>
      </c>
      <c r="L18" s="72">
        <f>IF(RES_hh_fec!L18=0,0,1000*11630*RES_hh_fec!L18/RES_hh_num!L18)</f>
        <v>1903.5575788231329</v>
      </c>
      <c r="M18" s="72">
        <f>IF(RES_hh_fec!M18=0,0,1000*11630*RES_hh_fec!M18/RES_hh_num!M18)</f>
        <v>1748.0842911877396</v>
      </c>
      <c r="N18" s="72">
        <f>IF(RES_hh_fec!N18=0,0,1000*11630*RES_hh_fec!N18/RES_hh_num!N18)</f>
        <v>1835.2082823836311</v>
      </c>
      <c r="O18" s="72">
        <f>IF(RES_hh_fec!O18=0,0,1000*11630*RES_hh_fec!O18/RES_hh_num!O18)</f>
        <v>1939.3606637384091</v>
      </c>
      <c r="P18" s="72">
        <f>IF(RES_hh_fec!P18=0,0,1000*11630*RES_hh_fec!P18/RES_hh_num!P18)</f>
        <v>1779.953917050691</v>
      </c>
      <c r="Q18" s="72">
        <f>IF(RES_hh_fec!Q18=0,0,1000*11630*RES_hh_fec!Q18/RES_hh_num!Q18)</f>
        <v>1449.3379389752447</v>
      </c>
      <c r="R18" s="72">
        <f>IF(RES_hh_fec!R18=0,0,1000*11630*RES_hh_fec!R18/RES_hh_num!R18)</f>
        <v>1192.3121860030376</v>
      </c>
      <c r="S18" s="72">
        <f>IF(RES_hh_fec!S18=0,0,1000*11630*RES_hh_fec!S18/RES_hh_num!S18)</f>
        <v>1800.9464110127826</v>
      </c>
      <c r="T18" s="72">
        <f>IF(RES_hh_fec!T18=0,0,1000*11630*RES_hh_fec!T18/RES_hh_num!T18)</f>
        <v>1851.7410951621478</v>
      </c>
      <c r="U18" s="72">
        <f>IF(RES_hh_fec!U18=0,0,1000*11630*RES_hh_fec!U18/RES_hh_num!U18)</f>
        <v>1456.1118837892134</v>
      </c>
      <c r="V18" s="72">
        <f>IF(RES_hh_fec!V18=0,0,1000*11630*RES_hh_fec!V18/RES_hh_num!V18)</f>
        <v>1630.2804401845933</v>
      </c>
      <c r="W18" s="72">
        <f>IF(RES_hh_fec!W18=0,0,1000*11630*RES_hh_fec!W18/RES_hh_num!W18)</f>
        <v>1739.5700297999147</v>
      </c>
      <c r="X18" s="72">
        <f>IF(RES_hh_fec!X18=0,0,1000*11630*RES_hh_fec!X18/RES_hh_num!X18)</f>
        <v>1814.5261073991585</v>
      </c>
      <c r="Y18" s="72">
        <f>IF(RES_hh_fec!Y18=0,0,1000*11630*RES_hh_fec!Y18/RES_hh_num!Y18)</f>
        <v>1522.1924337205837</v>
      </c>
      <c r="DA18" s="89" t="s">
        <v>484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1636.8801968131795</v>
      </c>
      <c r="C19" s="72">
        <f>IF(RES_hh_fec!C19=0,0,1000*11630*RES_hh_fec!C19/RES_hh_num!C19)</f>
        <v>1705.9267989298057</v>
      </c>
      <c r="D19" s="72">
        <f>IF(RES_hh_fec!D19=0,0,1000*11630*RES_hh_fec!D19/RES_hh_num!D19)</f>
        <v>1654.0376687090891</v>
      </c>
      <c r="E19" s="72">
        <f>IF(RES_hh_fec!E19=0,0,1000*11630*RES_hh_fec!E19/RES_hh_num!E19)</f>
        <v>1768.3671051978265</v>
      </c>
      <c r="F19" s="72">
        <f>IF(RES_hh_fec!F19=0,0,1000*11630*RES_hh_fec!F19/RES_hh_num!F19)</f>
        <v>1779.7625560704073</v>
      </c>
      <c r="G19" s="72">
        <f>IF(RES_hh_fec!G19=0,0,1000*11630*RES_hh_fec!G19/RES_hh_num!G19)</f>
        <v>1800.5289000864493</v>
      </c>
      <c r="H19" s="72">
        <f>IF(RES_hh_fec!H19=0,0,1000*11630*RES_hh_fec!H19/RES_hh_num!H19)</f>
        <v>1844.3489467048203</v>
      </c>
      <c r="I19" s="72">
        <f>IF(RES_hh_fec!I19=0,0,1000*11630*RES_hh_fec!I19/RES_hh_num!I19)</f>
        <v>1792.0503964396121</v>
      </c>
      <c r="J19" s="72">
        <f>IF(RES_hh_fec!J19=0,0,1000*11630*RES_hh_fec!J19/RES_hh_num!J19)</f>
        <v>1988.46305535589</v>
      </c>
      <c r="K19" s="72">
        <f>IF(RES_hh_fec!K19=0,0,1000*11630*RES_hh_fec!K19/RES_hh_num!K19)</f>
        <v>2122.617145110597</v>
      </c>
      <c r="L19" s="72">
        <f>IF(RES_hh_fec!L19=0,0,1000*11630*RES_hh_fec!L19/RES_hh_num!L19)</f>
        <v>1970.4843188958712</v>
      </c>
      <c r="M19" s="72">
        <f>IF(RES_hh_fec!M19=0,0,1000*11630*RES_hh_fec!M19/RES_hh_num!M19)</f>
        <v>1759.0746319558925</v>
      </c>
      <c r="N19" s="72">
        <f>IF(RES_hh_fec!N19=0,0,1000*11630*RES_hh_fec!N19/RES_hh_num!N19)</f>
        <v>1714.1004151929876</v>
      </c>
      <c r="O19" s="72">
        <f>IF(RES_hh_fec!O19=0,0,1000*11630*RES_hh_fec!O19/RES_hh_num!O19)</f>
        <v>1729.9656474878711</v>
      </c>
      <c r="P19" s="72">
        <f>IF(RES_hh_fec!P19=0,0,1000*11630*RES_hh_fec!P19/RES_hh_num!P19)</f>
        <v>1608.7152574981958</v>
      </c>
      <c r="Q19" s="72">
        <f>IF(RES_hh_fec!Q19=0,0,1000*11630*RES_hh_fec!Q19/RES_hh_num!Q19)</f>
        <v>1619.1839518696004</v>
      </c>
      <c r="R19" s="72">
        <f>IF(RES_hh_fec!R19=0,0,1000*11630*RES_hh_fec!R19/RES_hh_num!R19)</f>
        <v>1693.0234621801014</v>
      </c>
      <c r="S19" s="72">
        <f>IF(RES_hh_fec!S19=0,0,1000*11630*RES_hh_fec!S19/RES_hh_num!S19)</f>
        <v>1654.6139599070311</v>
      </c>
      <c r="T19" s="72">
        <f>IF(RES_hh_fec!T19=0,0,1000*11630*RES_hh_fec!T19/RES_hh_num!T19)</f>
        <v>1572.32912011436</v>
      </c>
      <c r="U19" s="72">
        <f>IF(RES_hh_fec!U19=0,0,1000*11630*RES_hh_fec!U19/RES_hh_num!U19)</f>
        <v>1651.3749517560793</v>
      </c>
      <c r="V19" s="72">
        <f>IF(RES_hh_fec!V19=0,0,1000*11630*RES_hh_fec!V19/RES_hh_num!V19)</f>
        <v>1623.3063044800313</v>
      </c>
      <c r="W19" s="72">
        <f>IF(RES_hh_fec!W19=0,0,1000*11630*RES_hh_fec!W19/RES_hh_num!W19)</f>
        <v>1728.048066920943</v>
      </c>
      <c r="X19" s="72">
        <f>IF(RES_hh_fec!X19=0,0,1000*11630*RES_hh_fec!X19/RES_hh_num!X19)</f>
        <v>1717.5959091337547</v>
      </c>
      <c r="Y19" s="72">
        <f>IF(RES_hh_fec!Y19=0,0,1000*11630*RES_hh_fec!Y19/RES_hh_num!Y19)</f>
        <v>1609.9454687094269</v>
      </c>
      <c r="DA19" s="89" t="s">
        <v>485</v>
      </c>
    </row>
    <row r="20" spans="1:105" ht="12" customHeight="1" x14ac:dyDescent="0.25">
      <c r="A20" s="28" t="s">
        <v>200</v>
      </c>
      <c r="B20" s="72">
        <f>IF(RES_hh_fec!B20=0,0,1000*11630*RES_hh_fec!B20/RES_hh_num!B20)</f>
        <v>1705.7892966831018</v>
      </c>
      <c r="C20" s="72">
        <f>IF(RES_hh_fec!C20=0,0,1000*11630*RES_hh_fec!C20/RES_hh_num!C20)</f>
        <v>1722.1626628772954</v>
      </c>
      <c r="D20" s="72">
        <f>IF(RES_hh_fec!D20=0,0,1000*11630*RES_hh_fec!D20/RES_hh_num!D20)</f>
        <v>2004.9643114951473</v>
      </c>
      <c r="E20" s="72">
        <f>IF(RES_hh_fec!E20=0,0,1000*11630*RES_hh_fec!E20/RES_hh_num!E20)</f>
        <v>1930.8514114047305</v>
      </c>
      <c r="F20" s="72">
        <f>IF(RES_hh_fec!F20=0,0,1000*11630*RES_hh_fec!F20/RES_hh_num!F20)</f>
        <v>2068.0214458873161</v>
      </c>
      <c r="G20" s="72">
        <f>IF(RES_hh_fec!G20=0,0,1000*11630*RES_hh_fec!G20/RES_hh_num!G20)</f>
        <v>2034.0817154563501</v>
      </c>
      <c r="H20" s="72">
        <f>IF(RES_hh_fec!H20=0,0,1000*11630*RES_hh_fec!H20/RES_hh_num!H20)</f>
        <v>2159.4129708049268</v>
      </c>
      <c r="I20" s="72">
        <f>IF(RES_hh_fec!I20=0,0,1000*11630*RES_hh_fec!I20/RES_hh_num!I20)</f>
        <v>2142.1074907077182</v>
      </c>
      <c r="J20" s="72">
        <f>IF(RES_hh_fec!J20=0,0,1000*11630*RES_hh_fec!J20/RES_hh_num!J20)</f>
        <v>1979.1071460678268</v>
      </c>
      <c r="K20" s="72">
        <f>IF(RES_hh_fec!K20=0,0,1000*11630*RES_hh_fec!K20/RES_hh_num!K20)</f>
        <v>2207.2683446551882</v>
      </c>
      <c r="L20" s="72">
        <f>IF(RES_hh_fec!L20=0,0,1000*11630*RES_hh_fec!L20/RES_hh_num!L20)</f>
        <v>2211.1997623392604</v>
      </c>
      <c r="M20" s="72">
        <f>IF(RES_hh_fec!M20=0,0,1000*11630*RES_hh_fec!M20/RES_hh_num!M20)</f>
        <v>1778.0248100522106</v>
      </c>
      <c r="N20" s="72">
        <f>IF(RES_hh_fec!N20=0,0,1000*11630*RES_hh_fec!N20/RES_hh_num!N20)</f>
        <v>1893.6045954167864</v>
      </c>
      <c r="O20" s="72">
        <f>IF(RES_hh_fec!O20=0,0,1000*11630*RES_hh_fec!O20/RES_hh_num!O20)</f>
        <v>1910.3217174821352</v>
      </c>
      <c r="P20" s="72">
        <f>IF(RES_hh_fec!P20=0,0,1000*11630*RES_hh_fec!P20/RES_hh_num!P20)</f>
        <v>1842.1560266406759</v>
      </c>
      <c r="Q20" s="72">
        <f>IF(RES_hh_fec!Q20=0,0,1000*11630*RES_hh_fec!Q20/RES_hh_num!Q20)</f>
        <v>1764.516921976782</v>
      </c>
      <c r="R20" s="72">
        <f>IF(RES_hh_fec!R20=0,0,1000*11630*RES_hh_fec!R20/RES_hh_num!R20)</f>
        <v>1567.4581296480073</v>
      </c>
      <c r="S20" s="72">
        <f>IF(RES_hh_fec!S20=0,0,1000*11630*RES_hh_fec!S20/RES_hh_num!S20)</f>
        <v>1982.3613838948479</v>
      </c>
      <c r="T20" s="72">
        <f>IF(RES_hh_fec!T20=0,0,1000*11630*RES_hh_fec!T20/RES_hh_num!T20)</f>
        <v>2025.3139897323063</v>
      </c>
      <c r="U20" s="72">
        <f>IF(RES_hh_fec!U20=0,0,1000*11630*RES_hh_fec!U20/RES_hh_num!U20)</f>
        <v>1535.8031479445056</v>
      </c>
      <c r="V20" s="72">
        <f>IF(RES_hh_fec!V20=0,0,1000*11630*RES_hh_fec!V20/RES_hh_num!V20)</f>
        <v>1648.7535527399261</v>
      </c>
      <c r="W20" s="72">
        <f>IF(RES_hh_fec!W20=0,0,1000*11630*RES_hh_fec!W20/RES_hh_num!W20)</f>
        <v>1743.2359369169735</v>
      </c>
      <c r="X20" s="72">
        <f>IF(RES_hh_fec!X20=0,0,1000*11630*RES_hh_fec!X20/RES_hh_num!X20)</f>
        <v>1794.4960886518859</v>
      </c>
      <c r="Y20" s="72">
        <f>IF(RES_hh_fec!Y20=0,0,1000*11630*RES_hh_fec!Y20/RES_hh_num!Y20)</f>
        <v>1937.912178178319</v>
      </c>
      <c r="DA20" s="89" t="s">
        <v>486</v>
      </c>
    </row>
    <row r="21" spans="1:105" ht="12" customHeight="1" x14ac:dyDescent="0.25">
      <c r="A21" s="28" t="s">
        <v>189</v>
      </c>
      <c r="B21" s="72">
        <f>IF(RES_hh_fec!B21=0,0,1000*11630*RES_hh_fec!B21/RES_hh_num!B21)</f>
        <v>1796.2976793078403</v>
      </c>
      <c r="C21" s="72">
        <f>IF(RES_hh_fec!C21=0,0,1000*11630*RES_hh_fec!C21/RES_hh_num!C21)</f>
        <v>1785.1221378077289</v>
      </c>
      <c r="D21" s="72">
        <f>IF(RES_hh_fec!D21=0,0,1000*11630*RES_hh_fec!D21/RES_hh_num!D21)</f>
        <v>1852.6106422411729</v>
      </c>
      <c r="E21" s="72">
        <f>IF(RES_hh_fec!E21=0,0,1000*11630*RES_hh_fec!E21/RES_hh_num!E21)</f>
        <v>1736.2706933885395</v>
      </c>
      <c r="F21" s="72">
        <f>IF(RES_hh_fec!F21=0,0,1000*11630*RES_hh_fec!F21/RES_hh_num!F21)</f>
        <v>1874.8179126923515</v>
      </c>
      <c r="G21" s="72">
        <f>IF(RES_hh_fec!G21=0,0,1000*11630*RES_hh_fec!G21/RES_hh_num!G21)</f>
        <v>1958.2345361997207</v>
      </c>
      <c r="H21" s="72">
        <f>IF(RES_hh_fec!H21=0,0,1000*11630*RES_hh_fec!H21/RES_hh_num!H21)</f>
        <v>2016.9269264745626</v>
      </c>
      <c r="I21" s="72">
        <f>IF(RES_hh_fec!I21=0,0,1000*11630*RES_hh_fec!I21/RES_hh_num!I21)</f>
        <v>1900.3870632644691</v>
      </c>
      <c r="J21" s="72">
        <f>IF(RES_hh_fec!J21=0,0,1000*11630*RES_hh_fec!J21/RES_hh_num!J21)</f>
        <v>2014.1115257975566</v>
      </c>
      <c r="K21" s="72">
        <f>IF(RES_hh_fec!K21=0,0,1000*11630*RES_hh_fec!K21/RES_hh_num!K21)</f>
        <v>1927.9569525180113</v>
      </c>
      <c r="L21" s="72">
        <f>IF(RES_hh_fec!L21=0,0,1000*11630*RES_hh_fec!L21/RES_hh_num!L21)</f>
        <v>1917.027014890323</v>
      </c>
      <c r="M21" s="72">
        <f>IF(RES_hh_fec!M21=0,0,1000*11630*RES_hh_fec!M21/RES_hh_num!M21)</f>
        <v>1771.2769542142998</v>
      </c>
      <c r="N21" s="72">
        <f>IF(RES_hh_fec!N21=0,0,1000*11630*RES_hh_fec!N21/RES_hh_num!N21)</f>
        <v>1744.5162351279264</v>
      </c>
      <c r="O21" s="72">
        <f>IF(RES_hh_fec!O21=0,0,1000*11630*RES_hh_fec!O21/RES_hh_num!O21)</f>
        <v>1684.5229206123042</v>
      </c>
      <c r="P21" s="72">
        <f>IF(RES_hh_fec!P21=0,0,1000*11630*RES_hh_fec!P21/RES_hh_num!P21)</f>
        <v>1705.9516591810807</v>
      </c>
      <c r="Q21" s="72">
        <f>IF(RES_hh_fec!Q21=0,0,1000*11630*RES_hh_fec!Q21/RES_hh_num!Q21)</f>
        <v>1601.8195861481136</v>
      </c>
      <c r="R21" s="72">
        <f>IF(RES_hh_fec!R21=0,0,1000*11630*RES_hh_fec!R21/RES_hh_num!R21)</f>
        <v>1686.2514215533386</v>
      </c>
      <c r="S21" s="72">
        <f>IF(RES_hh_fec!S21=0,0,1000*11630*RES_hh_fec!S21/RES_hh_num!S21)</f>
        <v>1732.5089136751403</v>
      </c>
      <c r="T21" s="72">
        <f>IF(RES_hh_fec!T21=0,0,1000*11630*RES_hh_fec!T21/RES_hh_num!T21)</f>
        <v>1692.5172709257504</v>
      </c>
      <c r="U21" s="72">
        <f>IF(RES_hh_fec!U21=0,0,1000*11630*RES_hh_fec!U21/RES_hh_num!U21)</f>
        <v>1668.0403242929551</v>
      </c>
      <c r="V21" s="72">
        <f>IF(RES_hh_fec!V21=0,0,1000*11630*RES_hh_fec!V21/RES_hh_num!V21)</f>
        <v>1699.1657442356229</v>
      </c>
      <c r="W21" s="72">
        <f>IF(RES_hh_fec!W21=0,0,1000*11630*RES_hh_fec!W21/RES_hh_num!W21)</f>
        <v>1787.62316387437</v>
      </c>
      <c r="X21" s="72">
        <f>IF(RES_hh_fec!X21=0,0,1000*11630*RES_hh_fec!X21/RES_hh_num!X21)</f>
        <v>1727.8641382307287</v>
      </c>
      <c r="Y21" s="72">
        <f>IF(RES_hh_fec!Y21=0,0,1000*11630*RES_hh_fec!Y21/RES_hh_num!Y21)</f>
        <v>1744.9975700511729</v>
      </c>
      <c r="DA21" s="89" t="s">
        <v>487</v>
      </c>
    </row>
    <row r="22" spans="1:105" ht="12" customHeight="1" x14ac:dyDescent="0.25">
      <c r="A22" s="28" t="s">
        <v>202</v>
      </c>
      <c r="B22" s="72">
        <f>IF(RES_hh_fec!B22=0,0,1000*11630*RES_hh_fec!B22/RES_hh_num!B22)</f>
        <v>2030.5265821381138</v>
      </c>
      <c r="C22" s="72">
        <f>IF(RES_hh_fec!C22=0,0,1000*11630*RES_hh_fec!C22/RES_hh_num!C22)</f>
        <v>2067.851498784969</v>
      </c>
      <c r="D22" s="72">
        <f>IF(RES_hh_fec!D22=0,0,1000*11630*RES_hh_fec!D22/RES_hh_num!D22)</f>
        <v>1959.1286766627045</v>
      </c>
      <c r="E22" s="72">
        <f>IF(RES_hh_fec!E22=0,0,1000*11630*RES_hh_fec!E22/RES_hh_num!E22)</f>
        <v>2065.0447047097136</v>
      </c>
      <c r="F22" s="72">
        <f>IF(RES_hh_fec!F22=0,0,1000*11630*RES_hh_fec!F22/RES_hh_num!F22)</f>
        <v>2031.7963441399243</v>
      </c>
      <c r="G22" s="72">
        <f>IF(RES_hh_fec!G22=0,0,1000*11630*RES_hh_fec!G22/RES_hh_num!G22)</f>
        <v>2047.2194076942997</v>
      </c>
      <c r="H22" s="72">
        <f>IF(RES_hh_fec!H22=0,0,1000*11630*RES_hh_fec!H22/RES_hh_num!H22)</f>
        <v>2045.4303782774186</v>
      </c>
      <c r="I22" s="72">
        <f>IF(RES_hh_fec!I22=0,0,1000*11630*RES_hh_fec!I22/RES_hh_num!I22)</f>
        <v>2029.0164150338269</v>
      </c>
      <c r="J22" s="72">
        <f>IF(RES_hh_fec!J22=0,0,1000*11630*RES_hh_fec!J22/RES_hh_num!J22)</f>
        <v>1890.6232603626247</v>
      </c>
      <c r="K22" s="72">
        <f>IF(RES_hh_fec!K22=0,0,1000*11630*RES_hh_fec!K22/RES_hh_num!K22)</f>
        <v>1859.652632770119</v>
      </c>
      <c r="L22" s="72">
        <f>IF(RES_hh_fec!L22=0,0,1000*11630*RES_hh_fec!L22/RES_hh_num!L22)</f>
        <v>1784.4633685270201</v>
      </c>
      <c r="M22" s="72">
        <f>IF(RES_hh_fec!M22=0,0,1000*11630*RES_hh_fec!M22/RES_hh_num!M22)</f>
        <v>1686.0802993651366</v>
      </c>
      <c r="N22" s="72">
        <f>IF(RES_hh_fec!N22=0,0,1000*11630*RES_hh_fec!N22/RES_hh_num!N22)</f>
        <v>1603.2418196631245</v>
      </c>
      <c r="O22" s="72">
        <f>IF(RES_hh_fec!O22=0,0,1000*11630*RES_hh_fec!O22/RES_hh_num!O22)</f>
        <v>1500.9053616639421</v>
      </c>
      <c r="P22" s="72">
        <f>IF(RES_hh_fec!P22=0,0,1000*11630*RES_hh_fec!P22/RES_hh_num!P22)</f>
        <v>1499.2677814603189</v>
      </c>
      <c r="Q22" s="72">
        <f>IF(RES_hh_fec!Q22=0,0,1000*11630*RES_hh_fec!Q22/RES_hh_num!Q22)</f>
        <v>1501.5205707268451</v>
      </c>
      <c r="R22" s="72">
        <f>IF(RES_hh_fec!R22=0,0,1000*11630*RES_hh_fec!R22/RES_hh_num!R22)</f>
        <v>1577.0913121032472</v>
      </c>
      <c r="S22" s="72">
        <f>IF(RES_hh_fec!S22=0,0,1000*11630*RES_hh_fec!S22/RES_hh_num!S22)</f>
        <v>1563.6494666593687</v>
      </c>
      <c r="T22" s="72">
        <f>IF(RES_hh_fec!T22=0,0,1000*11630*RES_hh_fec!T22/RES_hh_num!T22)</f>
        <v>1550.2709510559268</v>
      </c>
      <c r="U22" s="72">
        <f>IF(RES_hh_fec!U22=0,0,1000*11630*RES_hh_fec!U22/RES_hh_num!U22)</f>
        <v>1524.7394371468133</v>
      </c>
      <c r="V22" s="72">
        <f>IF(RES_hh_fec!V22=0,0,1000*11630*RES_hh_fec!V22/RES_hh_num!V22)</f>
        <v>1601.9276232042187</v>
      </c>
      <c r="W22" s="72">
        <f>IF(RES_hh_fec!W22=0,0,1000*11630*RES_hh_fec!W22/RES_hh_num!W22)</f>
        <v>1570.7008075604856</v>
      </c>
      <c r="X22" s="72">
        <f>IF(RES_hh_fec!X22=0,0,1000*11630*RES_hh_fec!X22/RES_hh_num!X22)</f>
        <v>1420.9707495826015</v>
      </c>
      <c r="Y22" s="72">
        <f>IF(RES_hh_fec!Y22=0,0,1000*11630*RES_hh_fec!Y22/RES_hh_num!Y22)</f>
        <v>1928.6003303329198</v>
      </c>
      <c r="DA22" s="89" t="s">
        <v>488</v>
      </c>
    </row>
    <row r="23" spans="1:105" ht="12" customHeight="1" x14ac:dyDescent="0.25">
      <c r="A23" s="28" t="s">
        <v>197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X23" s="72">
        <f>IF(RES_hh_fec!X23=0,0,1000*11630*RES_hh_fec!X23/RES_hh_num!X23)</f>
        <v>0</v>
      </c>
      <c r="Y23" s="72">
        <f>IF(RES_hh_fec!Y23=0,0,1000*11630*RES_hh_fec!Y23/RES_hh_num!Y23)</f>
        <v>0</v>
      </c>
      <c r="DA23" s="89" t="s">
        <v>489</v>
      </c>
    </row>
    <row r="24" spans="1:105" ht="12" customHeight="1" x14ac:dyDescent="0.25">
      <c r="A24" s="28" t="s">
        <v>198</v>
      </c>
      <c r="B24" s="72">
        <f>IF(RES_hh_fec!B24=0,0,1000*11630*RES_hh_fec!B24/RES_hh_num!B24)</f>
        <v>1065.6313518664269</v>
      </c>
      <c r="C24" s="72">
        <f>IF(RES_hh_fec!C24=0,0,1000*11630*RES_hh_fec!C24/RES_hh_num!C24)</f>
        <v>1172.6090965478015</v>
      </c>
      <c r="D24" s="72">
        <f>IF(RES_hh_fec!D24=0,0,1000*11630*RES_hh_fec!D24/RES_hh_num!D24)</f>
        <v>1171.3772638611879</v>
      </c>
      <c r="E24" s="72">
        <f>IF(RES_hh_fec!E24=0,0,1000*11630*RES_hh_fec!E24/RES_hh_num!E24)</f>
        <v>1221.1633598183284</v>
      </c>
      <c r="F24" s="72">
        <f>IF(RES_hh_fec!F24=0,0,1000*11630*RES_hh_fec!F24/RES_hh_num!F24)</f>
        <v>1262.957614442875</v>
      </c>
      <c r="G24" s="72">
        <f>IF(RES_hh_fec!G24=0,0,1000*11630*RES_hh_fec!G24/RES_hh_num!G24)</f>
        <v>1312.2567311408106</v>
      </c>
      <c r="H24" s="72">
        <f>IF(RES_hh_fec!H24=0,0,1000*11630*RES_hh_fec!H24/RES_hh_num!H24)</f>
        <v>1325.1725686452071</v>
      </c>
      <c r="I24" s="72">
        <f>IF(RES_hh_fec!I24=0,0,1000*11630*RES_hh_fec!I24/RES_hh_num!I24)</f>
        <v>1344.048871360425</v>
      </c>
      <c r="J24" s="72">
        <f>IF(RES_hh_fec!J24=0,0,1000*11630*RES_hh_fec!J24/RES_hh_num!J24)</f>
        <v>1343.717518297291</v>
      </c>
      <c r="K24" s="72">
        <f>IF(RES_hh_fec!K24=0,0,1000*11630*RES_hh_fec!K24/RES_hh_num!K24)</f>
        <v>1376.8468923198393</v>
      </c>
      <c r="L24" s="72">
        <f>IF(RES_hh_fec!L24=0,0,1000*11630*RES_hh_fec!L24/RES_hh_num!L24)</f>
        <v>1374.375320672088</v>
      </c>
      <c r="M24" s="72">
        <f>IF(RES_hh_fec!M24=0,0,1000*11630*RES_hh_fec!M24/RES_hh_num!M24)</f>
        <v>1208.6004519288774</v>
      </c>
      <c r="N24" s="72">
        <f>IF(RES_hh_fec!N24=0,0,1000*11630*RES_hh_fec!N24/RES_hh_num!N24)</f>
        <v>1277.8266657296474</v>
      </c>
      <c r="O24" s="72">
        <f>IF(RES_hh_fec!O24=0,0,1000*11630*RES_hh_fec!O24/RES_hh_num!O24)</f>
        <v>1321.6679747771577</v>
      </c>
      <c r="P24" s="72">
        <f>IF(RES_hh_fec!P24=0,0,1000*11630*RES_hh_fec!P24/RES_hh_num!P24)</f>
        <v>1276.0105290358749</v>
      </c>
      <c r="Q24" s="72">
        <f>IF(RES_hh_fec!Q24=0,0,1000*11630*RES_hh_fec!Q24/RES_hh_num!Q24)</f>
        <v>1223.8700205989926</v>
      </c>
      <c r="R24" s="72">
        <f>IF(RES_hh_fec!R24=0,0,1000*11630*RES_hh_fec!R24/RES_hh_num!R24)</f>
        <v>1235.9863167439346</v>
      </c>
      <c r="S24" s="72">
        <f>IF(RES_hh_fec!S24=0,0,1000*11630*RES_hh_fec!S24/RES_hh_num!S24)</f>
        <v>1316.5679823115436</v>
      </c>
      <c r="T24" s="72">
        <f>IF(RES_hh_fec!T24=0,0,1000*11630*RES_hh_fec!T24/RES_hh_num!T24)</f>
        <v>1370.7691200332977</v>
      </c>
      <c r="U24" s="72">
        <f>IF(RES_hh_fec!U24=0,0,1000*11630*RES_hh_fec!U24/RES_hh_num!U24)</f>
        <v>1316.300842974129</v>
      </c>
      <c r="V24" s="72">
        <f>IF(RES_hh_fec!V24=0,0,1000*11630*RES_hh_fec!V24/RES_hh_num!V24)</f>
        <v>1372.7314219616126</v>
      </c>
      <c r="W24" s="72">
        <f>IF(RES_hh_fec!W24=0,0,1000*11630*RES_hh_fec!W24/RES_hh_num!W24)</f>
        <v>1504.6510370190094</v>
      </c>
      <c r="X24" s="72">
        <f>IF(RES_hh_fec!X24=0,0,1000*11630*RES_hh_fec!X24/RES_hh_num!X24)</f>
        <v>1513.6777219578603</v>
      </c>
      <c r="Y24" s="72">
        <f>IF(RES_hh_fec!Y24=0,0,1000*11630*RES_hh_fec!Y24/RES_hh_num!Y24)</f>
        <v>1472.4381604957596</v>
      </c>
      <c r="DA24" s="89" t="s">
        <v>490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1506.6803277469644</v>
      </c>
      <c r="C25" s="74">
        <f>IF(RES_hh_fec!C25=0,0,1000*11630*RES_hh_fec!C25/RES_hh_num!C25)</f>
        <v>1453.4139587878988</v>
      </c>
      <c r="D25" s="74">
        <f>IF(RES_hh_fec!D25=0,0,1000*11630*RES_hh_fec!D25/RES_hh_num!D25)</f>
        <v>1581.0399885477732</v>
      </c>
      <c r="E25" s="74">
        <f>IF(RES_hh_fec!E25=0,0,1000*11630*RES_hh_fec!E25/RES_hh_num!E25)</f>
        <v>1366.0725832491503</v>
      </c>
      <c r="F25" s="74">
        <f>IF(RES_hh_fec!F25=0,0,1000*11630*RES_hh_fec!F25/RES_hh_num!F25)</f>
        <v>1570.6077482747469</v>
      </c>
      <c r="G25" s="74">
        <f>IF(RES_hh_fec!G25=0,0,1000*11630*RES_hh_fec!G25/RES_hh_num!G25)</f>
        <v>1618.4101301122696</v>
      </c>
      <c r="H25" s="74">
        <f>IF(RES_hh_fec!H25=0,0,1000*11630*RES_hh_fec!H25/RES_hh_num!H25)</f>
        <v>1677.4911836035292</v>
      </c>
      <c r="I25" s="74">
        <f>IF(RES_hh_fec!I25=0,0,1000*11630*RES_hh_fec!I25/RES_hh_num!I25)</f>
        <v>1606.8473713814114</v>
      </c>
      <c r="J25" s="74">
        <f>IF(RES_hh_fec!J25=0,0,1000*11630*RES_hh_fec!J25/RES_hh_num!J25)</f>
        <v>1670.9965119599826</v>
      </c>
      <c r="K25" s="74">
        <f>IF(RES_hh_fec!K25=0,0,1000*11630*RES_hh_fec!K25/RES_hh_num!K25)</f>
        <v>1571.8689718419839</v>
      </c>
      <c r="L25" s="74">
        <f>IF(RES_hh_fec!L25=0,0,1000*11630*RES_hh_fec!L25/RES_hh_num!L25)</f>
        <v>1584.2855067903381</v>
      </c>
      <c r="M25" s="74">
        <f>IF(RES_hh_fec!M25=0,0,1000*11630*RES_hh_fec!M25/RES_hh_num!M25)</f>
        <v>1511.68405437091</v>
      </c>
      <c r="N25" s="74">
        <f>IF(RES_hh_fec!N25=0,0,1000*11630*RES_hh_fec!N25/RES_hh_num!N25)</f>
        <v>1495.8931758434269</v>
      </c>
      <c r="O25" s="74">
        <f>IF(RES_hh_fec!O25=0,0,1000*11630*RES_hh_fec!O25/RES_hh_num!O25)</f>
        <v>1434.6185463406239</v>
      </c>
      <c r="P25" s="74">
        <f>IF(RES_hh_fec!P25=0,0,1000*11630*RES_hh_fec!P25/RES_hh_num!P25)</f>
        <v>1408.1648355811619</v>
      </c>
      <c r="Q25" s="74">
        <f>IF(RES_hh_fec!Q25=0,0,1000*11630*RES_hh_fec!Q25/RES_hh_num!Q25)</f>
        <v>1411.4723277938083</v>
      </c>
      <c r="R25" s="74">
        <f>IF(RES_hh_fec!R25=0,0,1000*11630*RES_hh_fec!R25/RES_hh_num!R25)</f>
        <v>1421.068302828385</v>
      </c>
      <c r="S25" s="74">
        <f>IF(RES_hh_fec!S25=0,0,1000*11630*RES_hh_fec!S25/RES_hh_num!S25)</f>
        <v>1427.7927647161616</v>
      </c>
      <c r="T25" s="74">
        <f>IF(RES_hh_fec!T25=0,0,1000*11630*RES_hh_fec!T25/RES_hh_num!T25)</f>
        <v>1417.5252897181758</v>
      </c>
      <c r="U25" s="74">
        <f>IF(RES_hh_fec!U25=0,0,1000*11630*RES_hh_fec!U25/RES_hh_num!U25)</f>
        <v>1403.8944939994119</v>
      </c>
      <c r="V25" s="74">
        <f>IF(RES_hh_fec!V25=0,0,1000*11630*RES_hh_fec!V25/RES_hh_num!V25)</f>
        <v>1399.9335715494694</v>
      </c>
      <c r="W25" s="74">
        <f>IF(RES_hh_fec!W25=0,0,1000*11630*RES_hh_fec!W25/RES_hh_num!W25)</f>
        <v>1519.4635659458086</v>
      </c>
      <c r="X25" s="74">
        <f>IF(RES_hh_fec!X25=0,0,1000*11630*RES_hh_fec!X25/RES_hh_num!X25)</f>
        <v>1483.4106420590781</v>
      </c>
      <c r="Y25" s="74">
        <f>IF(RES_hh_fec!Y25=0,0,1000*11630*RES_hh_fec!Y25/RES_hh_num!Y25)</f>
        <v>1493.346334056605</v>
      </c>
      <c r="DA25" s="90" t="s">
        <v>491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636.15544760582918</v>
      </c>
      <c r="C26" s="77">
        <f>IF(RES_hh_fec!C26=0,0,1000*11630*RES_hh_fec!C26/RES_hh_num!C26)</f>
        <v>631.83168004043728</v>
      </c>
      <c r="D26" s="77">
        <f>IF(RES_hh_fec!D26=0,0,1000*11630*RES_hh_fec!D26/RES_hh_num!D26)</f>
        <v>675.91680667400476</v>
      </c>
      <c r="E26" s="77">
        <f>IF(RES_hh_fec!E26=0,0,1000*11630*RES_hh_fec!E26/RES_hh_num!E26)</f>
        <v>630.25820211462553</v>
      </c>
      <c r="F26" s="77">
        <f>IF(RES_hh_fec!F26=0,0,1000*11630*RES_hh_fec!F26/RES_hh_num!F26)</f>
        <v>696.66312433581288</v>
      </c>
      <c r="G26" s="77">
        <f>IF(RES_hh_fec!G26=0,0,1000*11630*RES_hh_fec!G26/RES_hh_num!G26)</f>
        <v>726.82183863157093</v>
      </c>
      <c r="H26" s="77">
        <f>IF(RES_hh_fec!H26=0,0,1000*11630*RES_hh_fec!H26/RES_hh_num!H26)</f>
        <v>761.79593558821477</v>
      </c>
      <c r="I26" s="77">
        <f>IF(RES_hh_fec!I26=0,0,1000*11630*RES_hh_fec!I26/RES_hh_num!I26)</f>
        <v>745.09416381963456</v>
      </c>
      <c r="J26" s="77">
        <f>IF(RES_hh_fec!J26=0,0,1000*11630*RES_hh_fec!J26/RES_hh_num!J26)</f>
        <v>777.70805174744157</v>
      </c>
      <c r="K26" s="77">
        <f>IF(RES_hh_fec!K26=0,0,1000*11630*RES_hh_fec!K26/RES_hh_num!K26)</f>
        <v>760.19116085287135</v>
      </c>
      <c r="L26" s="77">
        <f>IF(RES_hh_fec!L26=0,0,1000*11630*RES_hh_fec!L26/RES_hh_num!L26)</f>
        <v>772.51658638553124</v>
      </c>
      <c r="M26" s="77">
        <f>IF(RES_hh_fec!M26=0,0,1000*11630*RES_hh_fec!M26/RES_hh_num!M26)</f>
        <v>735.44548564628883</v>
      </c>
      <c r="N26" s="77">
        <f>IF(RES_hh_fec!N26=0,0,1000*11630*RES_hh_fec!N26/RES_hh_num!N26)</f>
        <v>742.50853700648429</v>
      </c>
      <c r="O26" s="77">
        <f>IF(RES_hh_fec!O26=0,0,1000*11630*RES_hh_fec!O26/RES_hh_num!O26)</f>
        <v>735.01208218069678</v>
      </c>
      <c r="P26" s="77">
        <f>IF(RES_hh_fec!P26=0,0,1000*11630*RES_hh_fec!P26/RES_hh_num!P26)</f>
        <v>720.91194968553475</v>
      </c>
      <c r="Q26" s="77">
        <f>IF(RES_hh_fec!Q26=0,0,1000*11630*RES_hh_fec!Q26/RES_hh_num!Q26)</f>
        <v>708.5378806252246</v>
      </c>
      <c r="R26" s="77">
        <f>IF(RES_hh_fec!R26=0,0,1000*11630*RES_hh_fec!R26/RES_hh_num!R26)</f>
        <v>737.93962760955424</v>
      </c>
      <c r="S26" s="77">
        <f>IF(RES_hh_fec!S26=0,0,1000*11630*RES_hh_fec!S26/RES_hh_num!S26)</f>
        <v>765.53172187756047</v>
      </c>
      <c r="T26" s="77">
        <f>IF(RES_hh_fec!T26=0,0,1000*11630*RES_hh_fec!T26/RES_hh_num!T26)</f>
        <v>770.2573362205311</v>
      </c>
      <c r="U26" s="77">
        <f>IF(RES_hh_fec!U26=0,0,1000*11630*RES_hh_fec!U26/RES_hh_num!U26)</f>
        <v>804.55182207211556</v>
      </c>
      <c r="V26" s="77">
        <f>IF(RES_hh_fec!V26=0,0,1000*11630*RES_hh_fec!V26/RES_hh_num!V26)</f>
        <v>829.88835526726166</v>
      </c>
      <c r="W26" s="77">
        <f>IF(RES_hh_fec!W26=0,0,1000*11630*RES_hh_fec!W26/RES_hh_num!W26)</f>
        <v>865.22031534112102</v>
      </c>
      <c r="X26" s="77">
        <f>IF(RES_hh_fec!X26=0,0,1000*11630*RES_hh_fec!X26/RES_hh_num!X26)</f>
        <v>804.78872372510978</v>
      </c>
      <c r="Y26" s="77">
        <f>IF(RES_hh_fec!Y26=0,0,1000*11630*RES_hh_fec!Y26/RES_hh_num!Y26)</f>
        <v>815.51287360241611</v>
      </c>
      <c r="DA26" s="92" t="s">
        <v>492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1319.702904525258</v>
      </c>
      <c r="C27" s="69">
        <f>IF(RES_hh_fec!C27=0,0,1000*11630*RES_hh_fec!C27/RES_hh_num!C27)</f>
        <v>1343.9092462396793</v>
      </c>
      <c r="D27" s="69">
        <f>IF(RES_hh_fec!D27=0,0,1000*11630*RES_hh_fec!D27/RES_hh_num!D27)</f>
        <v>1387.6746229769667</v>
      </c>
      <c r="E27" s="69">
        <f>IF(RES_hh_fec!E27=0,0,1000*11630*RES_hh_fec!E27/RES_hh_num!E27)</f>
        <v>1358.4719280405775</v>
      </c>
      <c r="F27" s="69">
        <f>IF(RES_hh_fec!F27=0,0,1000*11630*RES_hh_fec!F27/RES_hh_num!F27)</f>
        <v>1415.4783823341845</v>
      </c>
      <c r="G27" s="69">
        <f>IF(RES_hh_fec!G27=0,0,1000*11630*RES_hh_fec!G27/RES_hh_num!G27)</f>
        <v>1465.8836517909758</v>
      </c>
      <c r="H27" s="69">
        <f>IF(RES_hh_fec!H27=0,0,1000*11630*RES_hh_fec!H27/RES_hh_num!H27)</f>
        <v>1488.2458348587575</v>
      </c>
      <c r="I27" s="69">
        <f>IF(RES_hh_fec!I27=0,0,1000*11630*RES_hh_fec!I27/RES_hh_num!I27)</f>
        <v>1474.0437974869351</v>
      </c>
      <c r="J27" s="69">
        <f>IF(RES_hh_fec!J27=0,0,1000*11630*RES_hh_fec!J27/RES_hh_num!J27)</f>
        <v>1508.3578365008987</v>
      </c>
      <c r="K27" s="69">
        <f>IF(RES_hh_fec!K27=0,0,1000*11630*RES_hh_fec!K27/RES_hh_num!K27)</f>
        <v>1522.2686763275638</v>
      </c>
      <c r="L27" s="69">
        <f>IF(RES_hh_fec!L27=0,0,1000*11630*RES_hh_fec!L27/RES_hh_num!L27)</f>
        <v>1466.8902694136598</v>
      </c>
      <c r="M27" s="69">
        <f>IF(RES_hh_fec!M27=0,0,1000*11630*RES_hh_fec!M27/RES_hh_num!M27)</f>
        <v>1362.2161889022912</v>
      </c>
      <c r="N27" s="69">
        <f>IF(RES_hh_fec!N27=0,0,1000*11630*RES_hh_fec!N27/RES_hh_num!N27)</f>
        <v>1310.7153353153208</v>
      </c>
      <c r="O27" s="69">
        <f>IF(RES_hh_fec!O27=0,0,1000*11630*RES_hh_fec!O27/RES_hh_num!O27)</f>
        <v>1245.3928686607919</v>
      </c>
      <c r="P27" s="69">
        <f>IF(RES_hh_fec!P27=0,0,1000*11630*RES_hh_fec!P27/RES_hh_num!P27)</f>
        <v>1195.3272740819521</v>
      </c>
      <c r="Q27" s="69">
        <f>IF(RES_hh_fec!Q27=0,0,1000*11630*RES_hh_fec!Q27/RES_hh_num!Q27)</f>
        <v>1189.208265673291</v>
      </c>
      <c r="R27" s="69">
        <f>IF(RES_hh_fec!R27=0,0,1000*11630*RES_hh_fec!R27/RES_hh_num!R27)</f>
        <v>1223.665414169596</v>
      </c>
      <c r="S27" s="69">
        <f>IF(RES_hh_fec!S27=0,0,1000*11630*RES_hh_fec!S27/RES_hh_num!S27)</f>
        <v>1221.1176887677448</v>
      </c>
      <c r="T27" s="69">
        <f>IF(RES_hh_fec!T27=0,0,1000*11630*RES_hh_fec!T27/RES_hh_num!T27)</f>
        <v>1181.256440871636</v>
      </c>
      <c r="U27" s="69">
        <f>IF(RES_hh_fec!U27=0,0,1000*11630*RES_hh_fec!U27/RES_hh_num!U27)</f>
        <v>1153.3642566303329</v>
      </c>
      <c r="V27" s="69">
        <f>IF(RES_hh_fec!V27=0,0,1000*11630*RES_hh_fec!V27/RES_hh_num!V27)</f>
        <v>1160.1370230643552</v>
      </c>
      <c r="W27" s="69">
        <f>IF(RES_hh_fec!W27=0,0,1000*11630*RES_hh_fec!W27/RES_hh_num!W27)</f>
        <v>1217.5999018168989</v>
      </c>
      <c r="X27" s="69">
        <f>IF(RES_hh_fec!X27=0,0,1000*11630*RES_hh_fec!X27/RES_hh_num!X27)</f>
        <v>1168.0485537808779</v>
      </c>
      <c r="Y27" s="69">
        <f>IF(RES_hh_fec!Y27=0,0,1000*11630*RES_hh_fec!Y27/RES_hh_num!Y27)</f>
        <v>1075.3959129351181</v>
      </c>
      <c r="DA27" s="88" t="s">
        <v>276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X28" s="72">
        <f>IF(RES_hh_fec!X28=0,0,1000*11630*RES_hh_fec!X28/RES_hh_num!X28)</f>
        <v>0</v>
      </c>
      <c r="Y28" s="72">
        <f>IF(RES_hh_fec!Y28=0,0,1000*11630*RES_hh_fec!Y28/RES_hh_num!Y28)</f>
        <v>0</v>
      </c>
      <c r="DA28" s="89" t="s">
        <v>493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1397.232178782991</v>
      </c>
      <c r="C29" s="72">
        <f>IF(RES_hh_fec!C29=0,0,1000*11630*RES_hh_fec!C29/RES_hh_num!C29)</f>
        <v>1645.0141788484332</v>
      </c>
      <c r="D29" s="72">
        <f>IF(RES_hh_fec!D29=0,0,1000*11630*RES_hh_fec!D29/RES_hh_num!D29)</f>
        <v>1436.6073567740655</v>
      </c>
      <c r="E29" s="72">
        <f>IF(RES_hh_fec!E29=0,0,1000*11630*RES_hh_fec!E29/RES_hh_num!E29)</f>
        <v>1696.0605592863594</v>
      </c>
      <c r="F29" s="72">
        <f>IF(RES_hh_fec!F29=0,0,1000*11630*RES_hh_fec!F29/RES_hh_num!F29)</f>
        <v>1584.8101303289618</v>
      </c>
      <c r="G29" s="72">
        <f>IF(RES_hh_fec!G29=0,0,1000*11630*RES_hh_fec!G29/RES_hh_num!G29)</f>
        <v>1604.4606606109194</v>
      </c>
      <c r="H29" s="72">
        <f>IF(RES_hh_fec!H29=0,0,1000*11630*RES_hh_fec!H29/RES_hh_num!H29)</f>
        <v>1576.3907126543832</v>
      </c>
      <c r="I29" s="72">
        <f>IF(RES_hh_fec!I29=0,0,1000*11630*RES_hh_fec!I29/RES_hh_num!I29)</f>
        <v>1646.1789707224805</v>
      </c>
      <c r="J29" s="72">
        <f>IF(RES_hh_fec!J29=0,0,1000*11630*RES_hh_fec!J29/RES_hh_num!J29)</f>
        <v>1614.6557451761935</v>
      </c>
      <c r="K29" s="72">
        <f>IF(RES_hh_fec!K29=0,0,1000*11630*RES_hh_fec!K29/RES_hh_num!K29)</f>
        <v>1857.4382515340835</v>
      </c>
      <c r="L29" s="72">
        <f>IF(RES_hh_fec!L29=0,0,1000*11630*RES_hh_fec!L29/RES_hh_num!L29)</f>
        <v>1674.1053697160396</v>
      </c>
      <c r="M29" s="72">
        <f>IF(RES_hh_fec!M29=0,0,1000*11630*RES_hh_fec!M29/RES_hh_num!M29)</f>
        <v>1489.1390641544151</v>
      </c>
      <c r="N29" s="72">
        <f>IF(RES_hh_fec!N29=0,0,1000*11630*RES_hh_fec!N29/RES_hh_num!N29)</f>
        <v>1416.3534024153494</v>
      </c>
      <c r="O29" s="72">
        <f>IF(RES_hh_fec!O29=0,0,1000*11630*RES_hh_fec!O29/RES_hh_num!O29)</f>
        <v>1405.1280659865422</v>
      </c>
      <c r="P29" s="72">
        <f>IF(RES_hh_fec!P29=0,0,1000*11630*RES_hh_fec!P29/RES_hh_num!P29)</f>
        <v>1297.3550971765217</v>
      </c>
      <c r="Q29" s="72">
        <f>IF(RES_hh_fec!Q29=0,0,1000*11630*RES_hh_fec!Q29/RES_hh_num!Q29)</f>
        <v>1318.8161833669524</v>
      </c>
      <c r="R29" s="72">
        <f>IF(RES_hh_fec!R29=0,0,1000*11630*RES_hh_fec!R29/RES_hh_num!R29)</f>
        <v>1396.1472968905923</v>
      </c>
      <c r="S29" s="72">
        <f>IF(RES_hh_fec!S29=0,0,1000*11630*RES_hh_fec!S29/RES_hh_num!S29)</f>
        <v>1372.7121994294253</v>
      </c>
      <c r="T29" s="72">
        <f>IF(RES_hh_fec!T29=0,0,1000*11630*RES_hh_fec!T29/RES_hh_num!T29)</f>
        <v>1302.6025152353327</v>
      </c>
      <c r="U29" s="72">
        <f>IF(RES_hh_fec!U29=0,0,1000*11630*RES_hh_fec!U29/RES_hh_num!U29)</f>
        <v>1364.8146576524744</v>
      </c>
      <c r="V29" s="72">
        <f>IF(RES_hh_fec!V29=0,0,1000*11630*RES_hh_fec!V29/RES_hh_num!V29)</f>
        <v>1338.8318674261038</v>
      </c>
      <c r="W29" s="72">
        <f>IF(RES_hh_fec!W29=0,0,1000*11630*RES_hh_fec!W29/RES_hh_num!W29)</f>
        <v>1410.714342699408</v>
      </c>
      <c r="X29" s="72">
        <f>IF(RES_hh_fec!X29=0,0,1000*11630*RES_hh_fec!X29/RES_hh_num!X29)</f>
        <v>1377.7211755068604</v>
      </c>
      <c r="Y29" s="72">
        <f>IF(RES_hh_fec!Y29=0,0,1000*11630*RES_hh_fec!Y29/RES_hh_num!Y29)</f>
        <v>1234.8417446806982</v>
      </c>
      <c r="DA29" s="89" t="s">
        <v>494</v>
      </c>
    </row>
    <row r="30" spans="1:105" ht="12" customHeight="1" x14ac:dyDescent="0.25">
      <c r="A30" s="28" t="s">
        <v>189</v>
      </c>
      <c r="B30" s="72">
        <f>IF(RES_hh_fec!B30=0,0,1000*11630*RES_hh_fec!B30/RES_hh_num!B30)</f>
        <v>1392.6344731670447</v>
      </c>
      <c r="C30" s="72">
        <f>IF(RES_hh_fec!C30=0,0,1000*11630*RES_hh_fec!C30/RES_hh_num!C30)</f>
        <v>1664.4238990369277</v>
      </c>
      <c r="D30" s="72">
        <f>IF(RES_hh_fec!D30=0,0,1000*11630*RES_hh_fec!D30/RES_hh_num!D30)</f>
        <v>1428.2071128647774</v>
      </c>
      <c r="E30" s="72">
        <f>IF(RES_hh_fec!E30=0,0,1000*11630*RES_hh_fec!E30/RES_hh_num!E30)</f>
        <v>1713.7422848644333</v>
      </c>
      <c r="F30" s="72">
        <f>IF(RES_hh_fec!F30=0,0,1000*11630*RES_hh_fec!F30/RES_hh_num!F30)</f>
        <v>1558.8029085536648</v>
      </c>
      <c r="G30" s="72">
        <f>IF(RES_hh_fec!G30=0,0,1000*11630*RES_hh_fec!G30/RES_hh_num!G30)</f>
        <v>1635.9707754645974</v>
      </c>
      <c r="H30" s="72">
        <f>IF(RES_hh_fec!H30=0,0,1000*11630*RES_hh_fec!H30/RES_hh_num!H30)</f>
        <v>1585.3335239256196</v>
      </c>
      <c r="I30" s="72">
        <f>IF(RES_hh_fec!I30=0,0,1000*11630*RES_hh_fec!I30/RES_hh_num!I30)</f>
        <v>1696.827917980512</v>
      </c>
      <c r="J30" s="72">
        <f>IF(RES_hh_fec!J30=0,0,1000*11630*RES_hh_fec!J30/RES_hh_num!J30)</f>
        <v>1581.1994681236761</v>
      </c>
      <c r="K30" s="72">
        <f>IF(RES_hh_fec!K30=0,0,1000*11630*RES_hh_fec!K30/RES_hh_num!K30)</f>
        <v>1713.3020277943356</v>
      </c>
      <c r="L30" s="72">
        <f>IF(RES_hh_fec!L30=0,0,1000*11630*RES_hh_fec!L30/RES_hh_num!L30)</f>
        <v>1658.5703862872754</v>
      </c>
      <c r="M30" s="72">
        <f>IF(RES_hh_fec!M30=0,0,1000*11630*RES_hh_fec!M30/RES_hh_num!M30)</f>
        <v>1498.8732026447133</v>
      </c>
      <c r="N30" s="72">
        <f>IF(RES_hh_fec!N30=0,0,1000*11630*RES_hh_fec!N30/RES_hh_num!N30)</f>
        <v>1436.1717707552989</v>
      </c>
      <c r="O30" s="72">
        <f>IF(RES_hh_fec!O30=0,0,1000*11630*RES_hh_fec!O30/RES_hh_num!O30)</f>
        <v>1368.4210330058511</v>
      </c>
      <c r="P30" s="72">
        <f>IF(RES_hh_fec!P30=0,0,1000*11630*RES_hh_fec!P30/RES_hh_num!P30)</f>
        <v>1345.1302618209677</v>
      </c>
      <c r="Q30" s="72">
        <f>IF(RES_hh_fec!Q30=0,0,1000*11630*RES_hh_fec!Q30/RES_hh_num!Q30)</f>
        <v>1289.3641143828563</v>
      </c>
      <c r="R30" s="72">
        <f>IF(RES_hh_fec!R30=0,0,1000*11630*RES_hh_fec!R30/RES_hh_num!R30)</f>
        <v>1324.4546546945037</v>
      </c>
      <c r="S30" s="72">
        <f>IF(RES_hh_fec!S30=0,0,1000*11630*RES_hh_fec!S30/RES_hh_num!S30)</f>
        <v>1406.2101118804928</v>
      </c>
      <c r="T30" s="72">
        <f>IF(RES_hh_fec!T30=0,0,1000*11630*RES_hh_fec!T30/RES_hh_num!T30)</f>
        <v>1374.6857020588375</v>
      </c>
      <c r="U30" s="72">
        <f>IF(RES_hh_fec!U30=0,0,1000*11630*RES_hh_fec!U30/RES_hh_num!U30)</f>
        <v>1279.3461678143044</v>
      </c>
      <c r="V30" s="72">
        <f>IF(RES_hh_fec!V30=0,0,1000*11630*RES_hh_fec!V30/RES_hh_num!V30)</f>
        <v>1306.9370137505796</v>
      </c>
      <c r="W30" s="72">
        <f>IF(RES_hh_fec!W30=0,0,1000*11630*RES_hh_fec!W30/RES_hh_num!W30)</f>
        <v>1382.8128523474797</v>
      </c>
      <c r="X30" s="72">
        <f>IF(RES_hh_fec!X30=0,0,1000*11630*RES_hh_fec!X30/RES_hh_num!X30)</f>
        <v>1353.2554329274435</v>
      </c>
      <c r="Y30" s="72">
        <f>IF(RES_hh_fec!Y30=0,0,1000*11630*RES_hh_fec!Y30/RES_hh_num!Y30)</f>
        <v>1267.1736581853538</v>
      </c>
      <c r="DA30" s="89" t="s">
        <v>495</v>
      </c>
    </row>
    <row r="31" spans="1:105" ht="12" customHeight="1" x14ac:dyDescent="0.25">
      <c r="A31" s="28" t="s">
        <v>202</v>
      </c>
      <c r="B31" s="72">
        <f>IF(RES_hh_fec!B31=0,0,1000*11630*RES_hh_fec!B31/RES_hh_num!B31)</f>
        <v>1424.2516792487766</v>
      </c>
      <c r="C31" s="72">
        <f>IF(RES_hh_fec!C31=0,0,1000*11630*RES_hh_fec!C31/RES_hh_num!C31)</f>
        <v>1650.4514818703017</v>
      </c>
      <c r="D31" s="72">
        <f>IF(RES_hh_fec!D31=0,0,1000*11630*RES_hh_fec!D31/RES_hh_num!D31)</f>
        <v>1432.7409807124659</v>
      </c>
      <c r="E31" s="72">
        <f>IF(RES_hh_fec!E31=0,0,1000*11630*RES_hh_fec!E31/RES_hh_num!E31)</f>
        <v>1717.1102159336949</v>
      </c>
      <c r="F31" s="72">
        <f>IF(RES_hh_fec!F31=0,0,1000*11630*RES_hh_fec!F31/RES_hh_num!F31)</f>
        <v>1575.0725867801423</v>
      </c>
      <c r="G31" s="72">
        <f>IF(RES_hh_fec!G31=0,0,1000*11630*RES_hh_fec!G31/RES_hh_num!G31)</f>
        <v>1618.9270850869775</v>
      </c>
      <c r="H31" s="72">
        <f>IF(RES_hh_fec!H31=0,0,1000*11630*RES_hh_fec!H31/RES_hh_num!H31)</f>
        <v>1565.9227608885747</v>
      </c>
      <c r="I31" s="72">
        <f>IF(RES_hh_fec!I31=0,0,1000*11630*RES_hh_fec!I31/RES_hh_num!I31)</f>
        <v>1745.1371445872437</v>
      </c>
      <c r="J31" s="72">
        <f>IF(RES_hh_fec!J31=0,0,1000*11630*RES_hh_fec!J31/RES_hh_num!J31)</f>
        <v>1555.1552523311457</v>
      </c>
      <c r="K31" s="72">
        <f>IF(RES_hh_fec!K31=0,0,1000*11630*RES_hh_fec!K31/RES_hh_num!K31)</f>
        <v>1675.9569241277575</v>
      </c>
      <c r="L31" s="72">
        <f>IF(RES_hh_fec!L31=0,0,1000*11630*RES_hh_fec!L31/RES_hh_num!L31)</f>
        <v>1579.5994688570438</v>
      </c>
      <c r="M31" s="72">
        <f>IF(RES_hh_fec!M31=0,0,1000*11630*RES_hh_fec!M31/RES_hh_num!M31)</f>
        <v>1519.6387474814455</v>
      </c>
      <c r="N31" s="72">
        <f>IF(RES_hh_fec!N31=0,0,1000*11630*RES_hh_fec!N31/RES_hh_num!N31)</f>
        <v>1521.3508670640497</v>
      </c>
      <c r="O31" s="72">
        <f>IF(RES_hh_fec!O31=0,0,1000*11630*RES_hh_fec!O31/RES_hh_num!O31)</f>
        <v>1360.1214102113709</v>
      </c>
      <c r="P31" s="72">
        <f>IF(RES_hh_fec!P31=0,0,1000*11630*RES_hh_fec!P31/RES_hh_num!P31)</f>
        <v>1363.6434298328456</v>
      </c>
      <c r="Q31" s="72">
        <f>IF(RES_hh_fec!Q31=0,0,1000*11630*RES_hh_fec!Q31/RES_hh_num!Q31)</f>
        <v>1358.0008022268851</v>
      </c>
      <c r="R31" s="72">
        <f>IF(RES_hh_fec!R31=0,0,1000*11630*RES_hh_fec!R31/RES_hh_num!R31)</f>
        <v>1424.9040307101727</v>
      </c>
      <c r="S31" s="72">
        <f>IF(RES_hh_fec!S31=0,0,1000*11630*RES_hh_fec!S31/RES_hh_num!S31)</f>
        <v>1356.8770536874795</v>
      </c>
      <c r="T31" s="72">
        <f>IF(RES_hh_fec!T31=0,0,1000*11630*RES_hh_fec!T31/RES_hh_num!T31)</f>
        <v>1306.5977948811924</v>
      </c>
      <c r="U31" s="72">
        <f>IF(RES_hh_fec!U31=0,0,1000*11630*RES_hh_fec!U31/RES_hh_num!U31)</f>
        <v>1233.556424323353</v>
      </c>
      <c r="V31" s="72">
        <f>IF(RES_hh_fec!V31=0,0,1000*11630*RES_hh_fec!V31/RES_hh_num!V31)</f>
        <v>1409.0549341445683</v>
      </c>
      <c r="W31" s="72">
        <f>IF(RES_hh_fec!W31=0,0,1000*11630*RES_hh_fec!W31/RES_hh_num!W31)</f>
        <v>1461.5104707546634</v>
      </c>
      <c r="X31" s="72">
        <f>IF(RES_hh_fec!X31=0,0,1000*11630*RES_hh_fec!X31/RES_hh_num!X31)</f>
        <v>1437.963002561215</v>
      </c>
      <c r="Y31" s="72">
        <f>IF(RES_hh_fec!Y31=0,0,1000*11630*RES_hh_fec!Y31/RES_hh_num!Y31)</f>
        <v>1195.7044565740218</v>
      </c>
      <c r="DA31" s="89" t="s">
        <v>496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1261.9916611459018</v>
      </c>
      <c r="C32" s="77">
        <f>IF(RES_hh_fec!C32=0,0,1000*11630*RES_hh_fec!C32/RES_hh_num!C32)</f>
        <v>1090.5741834563171</v>
      </c>
      <c r="D32" s="77">
        <f>IF(RES_hh_fec!D32=0,0,1000*11630*RES_hh_fec!D32/RES_hh_num!D32)</f>
        <v>1346.6623988704891</v>
      </c>
      <c r="E32" s="77">
        <f>IF(RES_hh_fec!E32=0,0,1000*11630*RES_hh_fec!E32/RES_hh_num!E32)</f>
        <v>1008.3001405983252</v>
      </c>
      <c r="F32" s="77">
        <f>IF(RES_hh_fec!F32=0,0,1000*11630*RES_hh_fec!F32/RES_hh_num!F32)</f>
        <v>1245.6505948813212</v>
      </c>
      <c r="G32" s="77">
        <f>IF(RES_hh_fec!G32=0,0,1000*11630*RES_hh_fec!G32/RES_hh_num!G32)</f>
        <v>1298.0200314262261</v>
      </c>
      <c r="H32" s="77">
        <f>IF(RES_hh_fec!H32=0,0,1000*11630*RES_hh_fec!H32/RES_hh_num!H32)</f>
        <v>1384.4149247710066</v>
      </c>
      <c r="I32" s="77">
        <f>IF(RES_hh_fec!I32=0,0,1000*11630*RES_hh_fec!I32/RES_hh_num!I32)</f>
        <v>1221.1638526924423</v>
      </c>
      <c r="J32" s="77">
        <f>IF(RES_hh_fec!J32=0,0,1000*11630*RES_hh_fec!J32/RES_hh_num!J32)</f>
        <v>1394.185690459967</v>
      </c>
      <c r="K32" s="77">
        <f>IF(RES_hh_fec!K32=0,0,1000*11630*RES_hh_fec!K32/RES_hh_num!K32)</f>
        <v>1147.1080717536868</v>
      </c>
      <c r="L32" s="77">
        <f>IF(RES_hh_fec!L32=0,0,1000*11630*RES_hh_fec!L32/RES_hh_num!L32)</f>
        <v>1176.0798332692502</v>
      </c>
      <c r="M32" s="77">
        <f>IF(RES_hh_fec!M32=0,0,1000*11630*RES_hh_fec!M32/RES_hh_num!M32)</f>
        <v>1146.539542404221</v>
      </c>
      <c r="N32" s="77">
        <f>IF(RES_hh_fec!N32=0,0,1000*11630*RES_hh_fec!N32/RES_hh_num!N32)</f>
        <v>1113.613426688248</v>
      </c>
      <c r="O32" s="77">
        <f>IF(RES_hh_fec!O32=0,0,1000*11630*RES_hh_fec!O32/RES_hh_num!O32)</f>
        <v>1049.3074442114068</v>
      </c>
      <c r="P32" s="77">
        <f>IF(RES_hh_fec!P32=0,0,1000*11630*RES_hh_fec!P32/RES_hh_num!P32)</f>
        <v>1018.654016761978</v>
      </c>
      <c r="Q32" s="77">
        <f>IF(RES_hh_fec!Q32=0,0,1000*11630*RES_hh_fec!Q32/RES_hh_num!Q32)</f>
        <v>1026.0370004157287</v>
      </c>
      <c r="R32" s="77">
        <f>IF(RES_hh_fec!R32=0,0,1000*11630*RES_hh_fec!R32/RES_hh_num!R32)</f>
        <v>1031.6907107570303</v>
      </c>
      <c r="S32" s="77">
        <f>IF(RES_hh_fec!S32=0,0,1000*11630*RES_hh_fec!S32/RES_hh_num!S32)</f>
        <v>1023.7331274026898</v>
      </c>
      <c r="T32" s="77">
        <f>IF(RES_hh_fec!T32=0,0,1000*11630*RES_hh_fec!T32/RES_hh_num!T32)</f>
        <v>1002.2035203346439</v>
      </c>
      <c r="U32" s="77">
        <f>IF(RES_hh_fec!U32=0,0,1000*11630*RES_hh_fec!U32/RES_hh_num!U32)</f>
        <v>974.98405126376872</v>
      </c>
      <c r="V32" s="77">
        <f>IF(RES_hh_fec!V32=0,0,1000*11630*RES_hh_fec!V32/RES_hh_num!V32)</f>
        <v>961.1728848781662</v>
      </c>
      <c r="W32" s="77">
        <f>IF(RES_hh_fec!W32=0,0,1000*11630*RES_hh_fec!W32/RES_hh_num!W32)</f>
        <v>1014.3594301369551</v>
      </c>
      <c r="X32" s="77">
        <f>IF(RES_hh_fec!X32=0,0,1000*11630*RES_hh_fec!X32/RES_hh_num!X32)</f>
        <v>956.65725150978778</v>
      </c>
      <c r="Y32" s="77">
        <f>IF(RES_hh_fec!Y32=0,0,1000*11630*RES_hh_fec!Y32/RES_hh_num!Y32)</f>
        <v>915.12767661077908</v>
      </c>
      <c r="DA32" s="92" t="s">
        <v>497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7371.3234269181867</v>
      </c>
      <c r="C3" s="65">
        <f>IF(RES_hh_tes!C3=0,0,1000*11630*RES_hh_tes!C3/RES_hh_num!C3)</f>
        <v>8128.3053702845391</v>
      </c>
      <c r="D3" s="65">
        <f>IF(RES_hh_tes!D3=0,0,1000*11630*RES_hh_tes!D3/RES_hh_num!D3)</f>
        <v>8305.8562802887864</v>
      </c>
      <c r="E3" s="65">
        <f>IF(RES_hh_tes!E3=0,0,1000*11630*RES_hh_tes!E3/RES_hh_num!E3)</f>
        <v>9281.7114143323361</v>
      </c>
      <c r="F3" s="65">
        <f>IF(RES_hh_tes!F3=0,0,1000*11630*RES_hh_tes!F3/RES_hh_num!F3)</f>
        <v>9312.0653483369661</v>
      </c>
      <c r="G3" s="65">
        <f>IF(RES_hh_tes!G3=0,0,1000*11630*RES_hh_tes!G3/RES_hh_num!G3)</f>
        <v>9979.0224201004112</v>
      </c>
      <c r="H3" s="65">
        <f>IF(RES_hh_tes!H3=0,0,1000*11630*RES_hh_tes!H3/RES_hh_num!H3)</f>
        <v>9633.6355343365321</v>
      </c>
      <c r="I3" s="65">
        <f>IF(RES_hh_tes!I3=0,0,1000*11630*RES_hh_tes!I3/RES_hh_num!I3)</f>
        <v>9400.0158244235408</v>
      </c>
      <c r="J3" s="65">
        <f>IF(RES_hh_tes!J3=0,0,1000*11630*RES_hh_tes!J3/RES_hh_num!J3)</f>
        <v>9846.0318501785077</v>
      </c>
      <c r="K3" s="65">
        <f>IF(RES_hh_tes!K3=0,0,1000*11630*RES_hh_tes!K3/RES_hh_num!K3)</f>
        <v>10215.796629131473</v>
      </c>
      <c r="L3" s="65">
        <f>IF(RES_hh_tes!L3=0,0,1000*11630*RES_hh_tes!L3/RES_hh_num!L3)</f>
        <v>11094.322976804469</v>
      </c>
      <c r="M3" s="65">
        <f>IF(RES_hh_tes!M3=0,0,1000*11630*RES_hh_tes!M3/RES_hh_num!M3)</f>
        <v>11017.628603340441</v>
      </c>
      <c r="N3" s="65">
        <f>IF(RES_hh_tes!N3=0,0,1000*11630*RES_hh_tes!N3/RES_hh_num!N3)</f>
        <v>11019.011821430748</v>
      </c>
      <c r="O3" s="65">
        <f>IF(RES_hh_tes!O3=0,0,1000*11630*RES_hh_tes!O3/RES_hh_num!O3)</f>
        <v>10908.874374050982</v>
      </c>
      <c r="P3" s="65">
        <f>IF(RES_hh_tes!P3=0,0,1000*11630*RES_hh_tes!P3/RES_hh_num!P3)</f>
        <v>9682.9205307871889</v>
      </c>
      <c r="Q3" s="65">
        <f>IF(RES_hh_tes!Q3=0,0,1000*11630*RES_hh_tes!Q3/RES_hh_num!Q3)</f>
        <v>11134.834464910586</v>
      </c>
      <c r="R3" s="65">
        <f>IF(RES_hh_tes!R3=0,0,1000*11630*RES_hh_tes!R3/RES_hh_num!R3)</f>
        <v>11145.137699898534</v>
      </c>
      <c r="S3" s="65">
        <f>IF(RES_hh_tes!S3=0,0,1000*11630*RES_hh_tes!S3/RES_hh_num!S3)</f>
        <v>11480.093281995794</v>
      </c>
      <c r="T3" s="65">
        <f>IF(RES_hh_tes!T3=0,0,1000*11630*RES_hh_tes!T3/RES_hh_num!T3)</f>
        <v>11399.280922011078</v>
      </c>
      <c r="U3" s="65">
        <f>IF(RES_hh_tes!U3=0,0,1000*11630*RES_hh_tes!U3/RES_hh_num!U3)</f>
        <v>11318.780545067078</v>
      </c>
      <c r="V3" s="65">
        <f>IF(RES_hh_tes!V3=0,0,1000*11630*RES_hh_tes!V3/RES_hh_num!V3)</f>
        <v>11815.282025173568</v>
      </c>
      <c r="W3" s="65">
        <f>IF(RES_hh_tes!W3=0,0,1000*11630*RES_hh_tes!W3/RES_hh_num!W3)</f>
        <v>13005.65331941578</v>
      </c>
      <c r="X3" s="65">
        <f>IF(RES_hh_tes!X3=0,0,1000*11630*RES_hh_tes!X3/RES_hh_num!X3)</f>
        <v>12320.810056603403</v>
      </c>
      <c r="Y3" s="65">
        <f>IF(RES_hh_tes!Y3=0,0,1000*11630*RES_hh_tes!Y3/RES_hh_num!Y3)</f>
        <v>12146.438480262295</v>
      </c>
      <c r="DA3" s="87" t="s">
        <v>278</v>
      </c>
    </row>
    <row r="4" spans="1:105" ht="12.95" customHeight="1" x14ac:dyDescent="0.25">
      <c r="A4" s="68" t="s">
        <v>57</v>
      </c>
      <c r="B4" s="69">
        <f>IF(RES_hh_tes!B4=0,0,1000*11630*RES_hh_tes!B4/RES_hh_num!B4)</f>
        <v>5474.0760378492314</v>
      </c>
      <c r="C4" s="69">
        <f>IF(RES_hh_tes!C4=0,0,1000*11630*RES_hh_tes!C4/RES_hh_num!C4)</f>
        <v>6242.1926038870879</v>
      </c>
      <c r="D4" s="69">
        <f>IF(RES_hh_tes!D4=0,0,1000*11630*RES_hh_tes!D4/RES_hh_num!D4)</f>
        <v>6310.4362821074501</v>
      </c>
      <c r="E4" s="69">
        <f>IF(RES_hh_tes!E4=0,0,1000*11630*RES_hh_tes!E4/RES_hh_num!E4)</f>
        <v>7203.8680600069802</v>
      </c>
      <c r="F4" s="69">
        <f>IF(RES_hh_tes!F4=0,0,1000*11630*RES_hh_tes!F4/RES_hh_num!F4)</f>
        <v>7253.7955811338097</v>
      </c>
      <c r="G4" s="69">
        <f>IF(RES_hh_tes!G4=0,0,1000*11630*RES_hh_tes!G4/RES_hh_num!G4)</f>
        <v>7782.5483141611803</v>
      </c>
      <c r="H4" s="69">
        <f>IF(RES_hh_tes!H4=0,0,1000*11630*RES_hh_tes!H4/RES_hh_num!H4)</f>
        <v>7219.6002491714644</v>
      </c>
      <c r="I4" s="69">
        <f>IF(RES_hh_tes!I4=0,0,1000*11630*RES_hh_tes!I4/RES_hh_num!I4)</f>
        <v>6899.5114844462687</v>
      </c>
      <c r="J4" s="69">
        <f>IF(RES_hh_tes!J4=0,0,1000*11630*RES_hh_tes!J4/RES_hh_num!J4)</f>
        <v>7229.005575150225</v>
      </c>
      <c r="K4" s="69">
        <f>IF(RES_hh_tes!K4=0,0,1000*11630*RES_hh_tes!K4/RES_hh_num!K4)</f>
        <v>7628.8223553660882</v>
      </c>
      <c r="L4" s="69">
        <f>IF(RES_hh_tes!L4=0,0,1000*11630*RES_hh_tes!L4/RES_hh_num!L4)</f>
        <v>8355.3534636126551</v>
      </c>
      <c r="M4" s="69">
        <f>IF(RES_hh_tes!M4=0,0,1000*11630*RES_hh_tes!M4/RES_hh_num!M4)</f>
        <v>8152.2096502965587</v>
      </c>
      <c r="N4" s="69">
        <f>IF(RES_hh_tes!N4=0,0,1000*11630*RES_hh_tes!N4/RES_hh_num!N4)</f>
        <v>8107.9711323303345</v>
      </c>
      <c r="O4" s="69">
        <f>IF(RES_hh_tes!O4=0,0,1000*11630*RES_hh_tes!O4/RES_hh_num!O4)</f>
        <v>8217.2568624140295</v>
      </c>
      <c r="P4" s="69">
        <f>IF(RES_hh_tes!P4=0,0,1000*11630*RES_hh_tes!P4/RES_hh_num!P4)</f>
        <v>7183.5970613922809</v>
      </c>
      <c r="Q4" s="69">
        <f>IF(RES_hh_tes!Q4=0,0,1000*11630*RES_hh_tes!Q4/RES_hh_num!Q4)</f>
        <v>8196.8137972503609</v>
      </c>
      <c r="R4" s="69">
        <f>IF(RES_hh_tes!R4=0,0,1000*11630*RES_hh_tes!R4/RES_hh_num!R4)</f>
        <v>8298.28710156331</v>
      </c>
      <c r="S4" s="69">
        <f>IF(RES_hh_tes!S4=0,0,1000*11630*RES_hh_tes!S4/RES_hh_num!S4)</f>
        <v>8353.9408960450346</v>
      </c>
      <c r="T4" s="69">
        <f>IF(RES_hh_tes!T4=0,0,1000*11630*RES_hh_tes!T4/RES_hh_num!T4)</f>
        <v>8203.0910415201379</v>
      </c>
      <c r="U4" s="69">
        <f>IF(RES_hh_tes!U4=0,0,1000*11630*RES_hh_tes!U4/RES_hh_num!U4)</f>
        <v>8091.6176076718584</v>
      </c>
      <c r="V4" s="69">
        <f>IF(RES_hh_tes!V4=0,0,1000*11630*RES_hh_tes!V4/RES_hh_num!V4)</f>
        <v>8533.1610237047607</v>
      </c>
      <c r="W4" s="69">
        <f>IF(RES_hh_tes!W4=0,0,1000*11630*RES_hh_tes!W4/RES_hh_num!W4)</f>
        <v>9444.9843091444945</v>
      </c>
      <c r="X4" s="69">
        <f>IF(RES_hh_tes!X4=0,0,1000*11630*RES_hh_tes!X4/RES_hh_num!X4)</f>
        <v>8831.9069599494505</v>
      </c>
      <c r="Y4" s="69">
        <f>IF(RES_hh_tes!Y4=0,0,1000*11630*RES_hh_tes!Y4/RES_hh_num!Y4)</f>
        <v>8651.447937514693</v>
      </c>
      <c r="DA4" s="88" t="s">
        <v>279</v>
      </c>
    </row>
    <row r="5" spans="1:105" ht="12" customHeight="1" x14ac:dyDescent="0.25">
      <c r="A5" s="28" t="s">
        <v>51</v>
      </c>
      <c r="B5" s="72">
        <f>IF(RES_hh_tes!B5=0,0,1000*11630*RES_hh_tes!B5/RES_hh_num!B5)</f>
        <v>7361.1209992125978</v>
      </c>
      <c r="C5" s="72">
        <f>IF(RES_hh_tes!C5=0,0,1000*11630*RES_hh_tes!C5/RES_hh_num!C5)</f>
        <v>4168.0352324556761</v>
      </c>
      <c r="D5" s="72">
        <f>IF(RES_hh_tes!D5=0,0,1000*11630*RES_hh_tes!D5/RES_hh_num!D5)</f>
        <v>6165.2599250992207</v>
      </c>
      <c r="E5" s="72">
        <f>IF(RES_hh_tes!E5=0,0,1000*11630*RES_hh_tes!E5/RES_hh_num!E5)</f>
        <v>8262.8911298207568</v>
      </c>
      <c r="F5" s="72">
        <f>IF(RES_hh_tes!F5=0,0,1000*11630*RES_hh_tes!F5/RES_hh_num!F5)</f>
        <v>6083.1417369454648</v>
      </c>
      <c r="G5" s="72">
        <f>IF(RES_hh_tes!G5=0,0,1000*11630*RES_hh_tes!G5/RES_hh_num!G5)</f>
        <v>9039.0893563858281</v>
      </c>
      <c r="H5" s="72">
        <f>IF(RES_hh_tes!H5=0,0,1000*11630*RES_hh_tes!H5/RES_hh_num!H5)</f>
        <v>7895.5410237443839</v>
      </c>
      <c r="I5" s="72">
        <f>IF(RES_hh_tes!I5=0,0,1000*11630*RES_hh_tes!I5/RES_hh_num!I5)</f>
        <v>5021.0808949608354</v>
      </c>
      <c r="J5" s="72">
        <f>IF(RES_hh_tes!J5=0,0,1000*11630*RES_hh_tes!J5/RES_hh_num!J5)</f>
        <v>5871.178895136075</v>
      </c>
      <c r="K5" s="72">
        <f>IF(RES_hh_tes!K5=0,0,1000*11630*RES_hh_tes!K5/RES_hh_num!K5)</f>
        <v>5044.8645458381861</v>
      </c>
      <c r="L5" s="72">
        <f>IF(RES_hh_tes!L5=0,0,1000*11630*RES_hh_tes!L5/RES_hh_num!L5)</f>
        <v>10460.288248978733</v>
      </c>
      <c r="M5" s="72">
        <f>IF(RES_hh_tes!M5=0,0,1000*11630*RES_hh_tes!M5/RES_hh_num!M5)</f>
        <v>7828.1950736026256</v>
      </c>
      <c r="N5" s="72">
        <f>IF(RES_hh_tes!N5=0,0,1000*11630*RES_hh_tes!N5/RES_hh_num!N5)</f>
        <v>6827.4525636807666</v>
      </c>
      <c r="O5" s="72">
        <f>IF(RES_hh_tes!O5=0,0,1000*11630*RES_hh_tes!O5/RES_hh_num!O5)</f>
        <v>9975.2080105515979</v>
      </c>
      <c r="P5" s="72">
        <f>IF(RES_hh_tes!P5=0,0,1000*11630*RES_hh_tes!P5/RES_hh_num!P5)</f>
        <v>7285.5260447255623</v>
      </c>
      <c r="Q5" s="72">
        <f>IF(RES_hh_tes!Q5=0,0,1000*11630*RES_hh_tes!Q5/RES_hh_num!Q5)</f>
        <v>7220.2242983747465</v>
      </c>
      <c r="R5" s="72">
        <f>IF(RES_hh_tes!R5=0,0,1000*11630*RES_hh_tes!R5/RES_hh_num!R5)</f>
        <v>7611.7684363641984</v>
      </c>
      <c r="S5" s="72">
        <f>IF(RES_hh_tes!S5=0,0,1000*11630*RES_hh_tes!S5/RES_hh_num!S5)</f>
        <v>9496.7886443886691</v>
      </c>
      <c r="T5" s="72">
        <f>IF(RES_hh_tes!T5=0,0,1000*11630*RES_hh_tes!T5/RES_hh_num!T5)</f>
        <v>7328.600155777187</v>
      </c>
      <c r="U5" s="72">
        <f>IF(RES_hh_tes!U5=0,0,1000*11630*RES_hh_tes!U5/RES_hh_num!U5)</f>
        <v>8742.7815438090347</v>
      </c>
      <c r="V5" s="72">
        <f>IF(RES_hh_tes!V5=0,0,1000*11630*RES_hh_tes!V5/RES_hh_num!V5)</f>
        <v>8939.7946967865901</v>
      </c>
      <c r="W5" s="72">
        <f>IF(RES_hh_tes!W5=0,0,1000*11630*RES_hh_tes!W5/RES_hh_num!W5)</f>
        <v>8223.2074359963863</v>
      </c>
      <c r="X5" s="72">
        <f>IF(RES_hh_tes!X5=0,0,1000*11630*RES_hh_tes!X5/RES_hh_num!X5)</f>
        <v>9205.9800757437661</v>
      </c>
      <c r="Y5" s="72">
        <f>IF(RES_hh_tes!Y5=0,0,1000*11630*RES_hh_tes!Y5/RES_hh_num!Y5)</f>
        <v>7629.7282896178849</v>
      </c>
      <c r="DA5" s="89" t="s">
        <v>499</v>
      </c>
    </row>
    <row r="6" spans="1:105" ht="12" customHeight="1" x14ac:dyDescent="0.25">
      <c r="A6" s="28" t="s">
        <v>74</v>
      </c>
      <c r="B6" s="72">
        <f>IF(RES_hh_tes!B6=0,0,1000*11630*RES_hh_tes!B6/RES_hh_num!B6)</f>
        <v>6854.4856648406439</v>
      </c>
      <c r="C6" s="72">
        <f>IF(RES_hh_tes!C6=0,0,1000*11630*RES_hh_tes!C6/RES_hh_num!C6)</f>
        <v>3565.3990732745528</v>
      </c>
      <c r="D6" s="72">
        <f>IF(RES_hh_tes!D6=0,0,1000*11630*RES_hh_tes!D6/RES_hh_num!D6)</f>
        <v>8296.7536107382984</v>
      </c>
      <c r="E6" s="72">
        <f>IF(RES_hh_tes!E6=0,0,1000*11630*RES_hh_tes!E6/RES_hh_num!E6)</f>
        <v>1592.5931432421839</v>
      </c>
      <c r="F6" s="72">
        <f>IF(RES_hh_tes!F6=0,0,1000*11630*RES_hh_tes!F6/RES_hh_num!F6)</f>
        <v>7275.4164394488644</v>
      </c>
      <c r="G6" s="72">
        <f>IF(RES_hh_tes!G6=0,0,1000*11630*RES_hh_tes!G6/RES_hh_num!G6)</f>
        <v>7073.6055553726783</v>
      </c>
      <c r="H6" s="72">
        <f>IF(RES_hh_tes!H6=0,0,1000*11630*RES_hh_tes!H6/RES_hh_num!H6)</f>
        <v>8581.4351586501507</v>
      </c>
      <c r="I6" s="72">
        <f>IF(RES_hh_tes!I6=0,0,1000*11630*RES_hh_tes!I6/RES_hh_num!I6)</f>
        <v>2826.3075456940114</v>
      </c>
      <c r="J6" s="72">
        <f>IF(RES_hh_tes!J6=0,0,1000*11630*RES_hh_tes!J6/RES_hh_num!J6)</f>
        <v>12305.895673439449</v>
      </c>
      <c r="K6" s="72">
        <f>IF(RES_hh_tes!K6=0,0,1000*11630*RES_hh_tes!K6/RES_hh_num!K6)</f>
        <v>6795.1598581829112</v>
      </c>
      <c r="L6" s="72">
        <f>IF(RES_hh_tes!L6=0,0,1000*11630*RES_hh_tes!L6/RES_hh_num!L6)</f>
        <v>7585.9392351968481</v>
      </c>
      <c r="M6" s="72">
        <f>IF(RES_hh_tes!M6=0,0,1000*11630*RES_hh_tes!M6/RES_hh_num!M6)</f>
        <v>7597.7244396076931</v>
      </c>
      <c r="N6" s="72">
        <f>IF(RES_hh_tes!N6=0,0,1000*11630*RES_hh_tes!N6/RES_hh_num!N6)</f>
        <v>8094.3419374342711</v>
      </c>
      <c r="O6" s="72">
        <f>IF(RES_hh_tes!O6=0,0,1000*11630*RES_hh_tes!O6/RES_hh_num!O6)</f>
        <v>7998.312892924785</v>
      </c>
      <c r="P6" s="72">
        <f>IF(RES_hh_tes!P6=0,0,1000*11630*RES_hh_tes!P6/RES_hh_num!P6)</f>
        <v>6253.2294053246997</v>
      </c>
      <c r="Q6" s="72">
        <f>IF(RES_hh_tes!Q6=0,0,1000*11630*RES_hh_tes!Q6/RES_hh_num!Q6)</f>
        <v>8748.9431310499876</v>
      </c>
      <c r="R6" s="72">
        <f>IF(RES_hh_tes!R6=0,0,1000*11630*RES_hh_tes!R6/RES_hh_num!R6)</f>
        <v>8524.9038561875986</v>
      </c>
      <c r="S6" s="72">
        <f>IF(RES_hh_tes!S6=0,0,1000*11630*RES_hh_tes!S6/RES_hh_num!S6)</f>
        <v>8057.993678056102</v>
      </c>
      <c r="T6" s="72">
        <f>IF(RES_hh_tes!T6=0,0,1000*11630*RES_hh_tes!T6/RES_hh_num!T6)</f>
        <v>7475.0221323734495</v>
      </c>
      <c r="U6" s="72">
        <f>IF(RES_hh_tes!U6=0,0,1000*11630*RES_hh_tes!U6/RES_hh_num!U6)</f>
        <v>8122.7031317079345</v>
      </c>
      <c r="V6" s="72">
        <f>IF(RES_hh_tes!V6=0,0,1000*11630*RES_hh_tes!V6/RES_hh_num!V6)</f>
        <v>8311.504222302905</v>
      </c>
      <c r="W6" s="72">
        <f>IF(RES_hh_tes!W6=0,0,1000*11630*RES_hh_tes!W6/RES_hh_num!W6)</f>
        <v>9271.9322956360647</v>
      </c>
      <c r="X6" s="72">
        <f>IF(RES_hh_tes!X6=0,0,1000*11630*RES_hh_tes!X6/RES_hh_num!X6)</f>
        <v>9005.5289955026856</v>
      </c>
      <c r="Y6" s="72">
        <f>IF(RES_hh_tes!Y6=0,0,1000*11630*RES_hh_tes!Y6/RES_hh_num!Y6)</f>
        <v>8097.1051869876064</v>
      </c>
      <c r="DA6" s="89" t="s">
        <v>500</v>
      </c>
    </row>
    <row r="7" spans="1:105" ht="12" customHeight="1" x14ac:dyDescent="0.25">
      <c r="A7" s="28" t="s">
        <v>200</v>
      </c>
      <c r="B7" s="72">
        <f>IF(RES_hh_tes!B7=0,0,1000*11630*RES_hh_tes!B7/RES_hh_num!B7)</f>
        <v>5167.4262885380913</v>
      </c>
      <c r="C7" s="72">
        <f>IF(RES_hh_tes!C7=0,0,1000*11630*RES_hh_tes!C7/RES_hh_num!C7)</f>
        <v>5713.1658072878054</v>
      </c>
      <c r="D7" s="72">
        <f>IF(RES_hh_tes!D7=0,0,1000*11630*RES_hh_tes!D7/RES_hh_num!D7)</f>
        <v>6578.5298735023271</v>
      </c>
      <c r="E7" s="72">
        <f>IF(RES_hh_tes!E7=0,0,1000*11630*RES_hh_tes!E7/RES_hh_num!E7)</f>
        <v>7020.0083361075694</v>
      </c>
      <c r="F7" s="72">
        <f>IF(RES_hh_tes!F7=0,0,1000*11630*RES_hh_tes!F7/RES_hh_num!F7)</f>
        <v>7337.4421879846759</v>
      </c>
      <c r="G7" s="72">
        <f>IF(RES_hh_tes!G7=0,0,1000*11630*RES_hh_tes!G7/RES_hh_num!G7)</f>
        <v>7496.8868104848889</v>
      </c>
      <c r="H7" s="72">
        <f>IF(RES_hh_tes!H7=0,0,1000*11630*RES_hh_tes!H7/RES_hh_num!H7)</f>
        <v>7170.8708022186975</v>
      </c>
      <c r="I7" s="72">
        <f>IF(RES_hh_tes!I7=0,0,1000*11630*RES_hh_tes!I7/RES_hh_num!I7)</f>
        <v>6738.7623372698063</v>
      </c>
      <c r="J7" s="72">
        <f>IF(RES_hh_tes!J7=0,0,1000*11630*RES_hh_tes!J7/RES_hh_num!J7)</f>
        <v>6605.9273173391803</v>
      </c>
      <c r="K7" s="72">
        <f>IF(RES_hh_tes!K7=0,0,1000*11630*RES_hh_tes!K7/RES_hh_num!K7)</f>
        <v>7475.0306661711775</v>
      </c>
      <c r="L7" s="72">
        <f>IF(RES_hh_tes!L7=0,0,1000*11630*RES_hh_tes!L7/RES_hh_num!L7)</f>
        <v>8087.6813616517738</v>
      </c>
      <c r="M7" s="72">
        <f>IF(RES_hh_tes!M7=0,0,1000*11630*RES_hh_tes!M7/RES_hh_num!M7)</f>
        <v>8267.6495931595873</v>
      </c>
      <c r="N7" s="72">
        <f>IF(RES_hh_tes!N7=0,0,1000*11630*RES_hh_tes!N7/RES_hh_num!N7)</f>
        <v>7741.2663029767755</v>
      </c>
      <c r="O7" s="72">
        <f>IF(RES_hh_tes!O7=0,0,1000*11630*RES_hh_tes!O7/RES_hh_num!O7)</f>
        <v>7729.4655419047722</v>
      </c>
      <c r="P7" s="72">
        <f>IF(RES_hh_tes!P7=0,0,1000*11630*RES_hh_tes!P7/RES_hh_num!P7)</f>
        <v>6527.4994585700715</v>
      </c>
      <c r="Q7" s="72">
        <f>IF(RES_hh_tes!Q7=0,0,1000*11630*RES_hh_tes!Q7/RES_hh_num!Q7)</f>
        <v>8254.0896568469125</v>
      </c>
      <c r="R7" s="72">
        <f>IF(RES_hh_tes!R7=0,0,1000*11630*RES_hh_tes!R7/RES_hh_num!R7)</f>
        <v>8331.7598172883827</v>
      </c>
      <c r="S7" s="72">
        <f>IF(RES_hh_tes!S7=0,0,1000*11630*RES_hh_tes!S7/RES_hh_num!S7)</f>
        <v>8750.0725884700914</v>
      </c>
      <c r="T7" s="72">
        <f>IF(RES_hh_tes!T7=0,0,1000*11630*RES_hh_tes!T7/RES_hh_num!T7)</f>
        <v>8208.8638028021196</v>
      </c>
      <c r="U7" s="72">
        <f>IF(RES_hh_tes!U7=0,0,1000*11630*RES_hh_tes!U7/RES_hh_num!U7)</f>
        <v>7097.9177715158403</v>
      </c>
      <c r="V7" s="72">
        <f>IF(RES_hh_tes!V7=0,0,1000*11630*RES_hh_tes!V7/RES_hh_num!V7)</f>
        <v>9032.5628818349051</v>
      </c>
      <c r="W7" s="72">
        <f>IF(RES_hh_tes!W7=0,0,1000*11630*RES_hh_tes!W7/RES_hh_num!W7)</f>
        <v>7258.0137574706259</v>
      </c>
      <c r="X7" s="72">
        <f>IF(RES_hh_tes!X7=0,0,1000*11630*RES_hh_tes!X7/RES_hh_num!X7)</f>
        <v>9465.3917905606213</v>
      </c>
      <c r="Y7" s="72">
        <f>IF(RES_hh_tes!Y7=0,0,1000*11630*RES_hh_tes!Y7/RES_hh_num!Y7)</f>
        <v>8404.9959733602864</v>
      </c>
      <c r="DA7" s="89" t="s">
        <v>501</v>
      </c>
    </row>
    <row r="8" spans="1:105" ht="12" customHeight="1" x14ac:dyDescent="0.25">
      <c r="A8" s="28" t="s">
        <v>189</v>
      </c>
      <c r="B8" s="72">
        <f>IF(RES_hh_tes!B8=0,0,1000*11630*RES_hh_tes!B8/RES_hh_num!B8)</f>
        <v>5274.4798426791613</v>
      </c>
      <c r="C8" s="72">
        <f>IF(RES_hh_tes!C8=0,0,1000*11630*RES_hh_tes!C8/RES_hh_num!C8)</f>
        <v>6144.3797479895647</v>
      </c>
      <c r="D8" s="72">
        <f>IF(RES_hh_tes!D8=0,0,1000*11630*RES_hh_tes!D8/RES_hh_num!D8)</f>
        <v>6065.4327322351701</v>
      </c>
      <c r="E8" s="72">
        <f>IF(RES_hh_tes!E8=0,0,1000*11630*RES_hh_tes!E8/RES_hh_num!E8)</f>
        <v>7111.0902077144947</v>
      </c>
      <c r="F8" s="72">
        <f>IF(RES_hh_tes!F8=0,0,1000*11630*RES_hh_tes!F8/RES_hh_num!F8)</f>
        <v>7003.2458175458059</v>
      </c>
      <c r="G8" s="72">
        <f>IF(RES_hh_tes!G8=0,0,1000*11630*RES_hh_tes!G8/RES_hh_num!G8)</f>
        <v>7654.2976054438041</v>
      </c>
      <c r="H8" s="72">
        <f>IF(RES_hh_tes!H8=0,0,1000*11630*RES_hh_tes!H8/RES_hh_num!H8)</f>
        <v>7099.2463412904508</v>
      </c>
      <c r="I8" s="72">
        <f>IF(RES_hh_tes!I8=0,0,1000*11630*RES_hh_tes!I8/RES_hh_num!I8)</f>
        <v>6687.0956333276381</v>
      </c>
      <c r="J8" s="72">
        <f>IF(RES_hh_tes!J8=0,0,1000*11630*RES_hh_tes!J8/RES_hh_num!J8)</f>
        <v>7197.9453657541217</v>
      </c>
      <c r="K8" s="72">
        <f>IF(RES_hh_tes!K8=0,0,1000*11630*RES_hh_tes!K8/RES_hh_num!K8)</f>
        <v>7578.8137895655891</v>
      </c>
      <c r="L8" s="72">
        <f>IF(RES_hh_tes!L8=0,0,1000*11630*RES_hh_tes!L8/RES_hh_num!L8)</f>
        <v>8284.5214276425177</v>
      </c>
      <c r="M8" s="72">
        <f>IF(RES_hh_tes!M8=0,0,1000*11630*RES_hh_tes!M8/RES_hh_num!M8)</f>
        <v>7979.2104142708304</v>
      </c>
      <c r="N8" s="72">
        <f>IF(RES_hh_tes!N8=0,0,1000*11630*RES_hh_tes!N8/RES_hh_num!N8)</f>
        <v>7901.634280840196</v>
      </c>
      <c r="O8" s="72">
        <f>IF(RES_hh_tes!O8=0,0,1000*11630*RES_hh_tes!O8/RES_hh_num!O8)</f>
        <v>7997.3949913565912</v>
      </c>
      <c r="P8" s="72">
        <f>IF(RES_hh_tes!P8=0,0,1000*11630*RES_hh_tes!P8/RES_hh_num!P8)</f>
        <v>7138.2254933233135</v>
      </c>
      <c r="Q8" s="72">
        <f>IF(RES_hh_tes!Q8=0,0,1000*11630*RES_hh_tes!Q8/RES_hh_num!Q8)</f>
        <v>7714.9682905751542</v>
      </c>
      <c r="R8" s="72">
        <f>IF(RES_hh_tes!R8=0,0,1000*11630*RES_hh_tes!R8/RES_hh_num!R8)</f>
        <v>8105.0994807384004</v>
      </c>
      <c r="S8" s="72">
        <f>IF(RES_hh_tes!S8=0,0,1000*11630*RES_hh_tes!S8/RES_hh_num!S8)</f>
        <v>8263.9676579417446</v>
      </c>
      <c r="T8" s="72">
        <f>IF(RES_hh_tes!T8=0,0,1000*11630*RES_hh_tes!T8/RES_hh_num!T8)</f>
        <v>8011.9527484872988</v>
      </c>
      <c r="U8" s="72">
        <f>IF(RES_hh_tes!U8=0,0,1000*11630*RES_hh_tes!U8/RES_hh_num!U8)</f>
        <v>7908.1889044746367</v>
      </c>
      <c r="V8" s="72">
        <f>IF(RES_hh_tes!V8=0,0,1000*11630*RES_hh_tes!V8/RES_hh_num!V8)</f>
        <v>8510.5642639378984</v>
      </c>
      <c r="W8" s="72">
        <f>IF(RES_hh_tes!W8=0,0,1000*11630*RES_hh_tes!W8/RES_hh_num!W8)</f>
        <v>9262.7189146511028</v>
      </c>
      <c r="X8" s="72">
        <f>IF(RES_hh_tes!X8=0,0,1000*11630*RES_hh_tes!X8/RES_hh_num!X8)</f>
        <v>8639.8833324924435</v>
      </c>
      <c r="Y8" s="72">
        <f>IF(RES_hh_tes!Y8=0,0,1000*11630*RES_hh_tes!Y8/RES_hh_num!Y8)</f>
        <v>8560.1655769648023</v>
      </c>
      <c r="DA8" s="89" t="s">
        <v>502</v>
      </c>
    </row>
    <row r="9" spans="1:105" ht="12" customHeight="1" x14ac:dyDescent="0.25">
      <c r="A9" s="28" t="s">
        <v>202</v>
      </c>
      <c r="B9" s="72">
        <f>IF(RES_hh_tes!B9=0,0,1000*11630*RES_hh_tes!B9/RES_hh_num!B9)</f>
        <v>5598.350817446315</v>
      </c>
      <c r="C9" s="72">
        <f>IF(RES_hh_tes!C9=0,0,1000*11630*RES_hh_tes!C9/RES_hh_num!C9)</f>
        <v>6326.5670596507234</v>
      </c>
      <c r="D9" s="72">
        <f>IF(RES_hh_tes!D9=0,0,1000*11630*RES_hh_tes!D9/RES_hh_num!D9)</f>
        <v>6140.1354274492032</v>
      </c>
      <c r="E9" s="72">
        <f>IF(RES_hh_tes!E9=0,0,1000*11630*RES_hh_tes!E9/RES_hh_num!E9)</f>
        <v>7187.2253525452179</v>
      </c>
      <c r="F9" s="72">
        <f>IF(RES_hh_tes!F9=0,0,1000*11630*RES_hh_tes!F9/RES_hh_num!F9)</f>
        <v>7158.2445410512983</v>
      </c>
      <c r="G9" s="72">
        <f>IF(RES_hh_tes!G9=0,0,1000*11630*RES_hh_tes!G9/RES_hh_num!G9)</f>
        <v>7682.6630925298459</v>
      </c>
      <c r="H9" s="72">
        <f>IF(RES_hh_tes!H9=0,0,1000*11630*RES_hh_tes!H9/RES_hh_num!H9)</f>
        <v>7137.7442824966929</v>
      </c>
      <c r="I9" s="72">
        <f>IF(RES_hh_tes!I9=0,0,1000*11630*RES_hh_tes!I9/RES_hh_num!I9)</f>
        <v>6937.1843032168945</v>
      </c>
      <c r="J9" s="72">
        <f>IF(RES_hh_tes!J9=0,0,1000*11630*RES_hh_tes!J9/RES_hh_num!J9)</f>
        <v>7112.5262930166382</v>
      </c>
      <c r="K9" s="72">
        <f>IF(RES_hh_tes!K9=0,0,1000*11630*RES_hh_tes!K9/RES_hh_num!K9)</f>
        <v>7518.6576091720481</v>
      </c>
      <c r="L9" s="72">
        <f>IF(RES_hh_tes!L9=0,0,1000*11630*RES_hh_tes!L9/RES_hh_num!L9)</f>
        <v>8209.4352255852518</v>
      </c>
      <c r="M9" s="72">
        <f>IF(RES_hh_tes!M9=0,0,1000*11630*RES_hh_tes!M9/RES_hh_num!M9)</f>
        <v>8062.2572027977621</v>
      </c>
      <c r="N9" s="72">
        <f>IF(RES_hh_tes!N9=0,0,1000*11630*RES_hh_tes!N9/RES_hh_num!N9)</f>
        <v>8101.4923298181429</v>
      </c>
      <c r="O9" s="72">
        <f>IF(RES_hh_tes!O9=0,0,1000*11630*RES_hh_tes!O9/RES_hh_num!O9)</f>
        <v>8178.3724646095743</v>
      </c>
      <c r="P9" s="72">
        <f>IF(RES_hh_tes!P9=0,0,1000*11630*RES_hh_tes!P9/RES_hh_num!P9)</f>
        <v>7132.8772444603355</v>
      </c>
      <c r="Q9" s="72">
        <f>IF(RES_hh_tes!Q9=0,0,1000*11630*RES_hh_tes!Q9/RES_hh_num!Q9)</f>
        <v>8277.5152125663808</v>
      </c>
      <c r="R9" s="72">
        <f>IF(RES_hh_tes!R9=0,0,1000*11630*RES_hh_tes!R9/RES_hh_num!R9)</f>
        <v>8252.9342935759578</v>
      </c>
      <c r="S9" s="72">
        <f>IF(RES_hh_tes!S9=0,0,1000*11630*RES_hh_tes!S9/RES_hh_num!S9)</f>
        <v>8228.5429362031173</v>
      </c>
      <c r="T9" s="72">
        <f>IF(RES_hh_tes!T9=0,0,1000*11630*RES_hh_tes!T9/RES_hh_num!T9)</f>
        <v>8144.959765829035</v>
      </c>
      <c r="U9" s="72">
        <f>IF(RES_hh_tes!U9=0,0,1000*11630*RES_hh_tes!U9/RES_hh_num!U9)</f>
        <v>8058.6083389216537</v>
      </c>
      <c r="V9" s="72">
        <f>IF(RES_hh_tes!V9=0,0,1000*11630*RES_hh_tes!V9/RES_hh_num!V9)</f>
        <v>8464.0394288614953</v>
      </c>
      <c r="W9" s="72">
        <f>IF(RES_hh_tes!W9=0,0,1000*11630*RES_hh_tes!W9/RES_hh_num!W9)</f>
        <v>9449.2757773753365</v>
      </c>
      <c r="X9" s="72">
        <f>IF(RES_hh_tes!X9=0,0,1000*11630*RES_hh_tes!X9/RES_hh_num!X9)</f>
        <v>8738.7865157126053</v>
      </c>
      <c r="Y9" s="72">
        <f>IF(RES_hh_tes!Y9=0,0,1000*11630*RES_hh_tes!Y9/RES_hh_num!Y9)</f>
        <v>8551.8708001155683</v>
      </c>
      <c r="DA9" s="89" t="s">
        <v>503</v>
      </c>
    </row>
    <row r="10" spans="1:105" ht="12" customHeight="1" x14ac:dyDescent="0.25">
      <c r="A10" s="28" t="s">
        <v>197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X10" s="72">
        <f>IF(RES_hh_tes!X10=0,0,1000*11630*RES_hh_tes!X10/RES_hh_num!X10)</f>
        <v>0</v>
      </c>
      <c r="Y10" s="72">
        <f>IF(RES_hh_tes!Y10=0,0,1000*11630*RES_hh_tes!Y10/RES_hh_num!Y10)</f>
        <v>0</v>
      </c>
      <c r="DA10" s="89" t="s">
        <v>504</v>
      </c>
    </row>
    <row r="11" spans="1:105" ht="12" customHeight="1" x14ac:dyDescent="0.25">
      <c r="A11" s="28" t="s">
        <v>198</v>
      </c>
      <c r="B11" s="72">
        <f>IF(RES_hh_tes!B11=0,0,1000*11630*RES_hh_tes!B11/RES_hh_num!B11)</f>
        <v>4984.061022469722</v>
      </c>
      <c r="C11" s="72">
        <f>IF(RES_hh_tes!C11=0,0,1000*11630*RES_hh_tes!C11/RES_hh_num!C11)</f>
        <v>6145.0324087336494</v>
      </c>
      <c r="D11" s="72">
        <f>IF(RES_hh_tes!D11=0,0,1000*11630*RES_hh_tes!D11/RES_hh_num!D11)</f>
        <v>6309.0028312509176</v>
      </c>
      <c r="E11" s="72">
        <f>IF(RES_hh_tes!E11=0,0,1000*11630*RES_hh_tes!E11/RES_hh_num!E11)</f>
        <v>7148.6705071172237</v>
      </c>
      <c r="F11" s="72">
        <f>IF(RES_hh_tes!F11=0,0,1000*11630*RES_hh_tes!F11/RES_hh_num!F11)</f>
        <v>7210.0632837909243</v>
      </c>
      <c r="G11" s="72">
        <f>IF(RES_hh_tes!G11=0,0,1000*11630*RES_hh_tes!G11/RES_hh_num!G11)</f>
        <v>7787.9659293814339</v>
      </c>
      <c r="H11" s="72">
        <f>IF(RES_hh_tes!H11=0,0,1000*11630*RES_hh_tes!H11/RES_hh_num!H11)</f>
        <v>7102.9129604403543</v>
      </c>
      <c r="I11" s="72">
        <f>IF(RES_hh_tes!I11=0,0,1000*11630*RES_hh_tes!I11/RES_hh_num!I11)</f>
        <v>6832.659426946474</v>
      </c>
      <c r="J11" s="72">
        <f>IF(RES_hh_tes!J11=0,0,1000*11630*RES_hh_tes!J11/RES_hh_num!J11)</f>
        <v>7262.180219445464</v>
      </c>
      <c r="K11" s="72">
        <f>IF(RES_hh_tes!K11=0,0,1000*11630*RES_hh_tes!K11/RES_hh_num!K11)</f>
        <v>7612.9622248786382</v>
      </c>
      <c r="L11" s="72">
        <f>IF(RES_hh_tes!L11=0,0,1000*11630*RES_hh_tes!L11/RES_hh_num!L11)</f>
        <v>8288.9954901149176</v>
      </c>
      <c r="M11" s="72">
        <f>IF(RES_hh_tes!M11=0,0,1000*11630*RES_hh_tes!M11/RES_hh_num!M11)</f>
        <v>8215.0497278137555</v>
      </c>
      <c r="N11" s="72">
        <f>IF(RES_hh_tes!N11=0,0,1000*11630*RES_hh_tes!N11/RES_hh_num!N11)</f>
        <v>7980.9660151295202</v>
      </c>
      <c r="O11" s="72">
        <f>IF(RES_hh_tes!O11=0,0,1000*11630*RES_hh_tes!O11/RES_hh_num!O11)</f>
        <v>8321.9766161656207</v>
      </c>
      <c r="P11" s="72">
        <f>IF(RES_hh_tes!P11=0,0,1000*11630*RES_hh_tes!P11/RES_hh_num!P11)</f>
        <v>7154.9351033988796</v>
      </c>
      <c r="Q11" s="72">
        <f>IF(RES_hh_tes!Q11=0,0,1000*11630*RES_hh_tes!Q11/RES_hh_num!Q11)</f>
        <v>7971.6723389578219</v>
      </c>
      <c r="R11" s="72">
        <f>IF(RES_hh_tes!R11=0,0,1000*11630*RES_hh_tes!R11/RES_hh_num!R11)</f>
        <v>8269.0815392991062</v>
      </c>
      <c r="S11" s="72">
        <f>IF(RES_hh_tes!S11=0,0,1000*11630*RES_hh_tes!S11/RES_hh_num!S11)</f>
        <v>8323.3845125308544</v>
      </c>
      <c r="T11" s="72">
        <f>IF(RES_hh_tes!T11=0,0,1000*11630*RES_hh_tes!T11/RES_hh_num!T11)</f>
        <v>8072.1789332707986</v>
      </c>
      <c r="U11" s="72">
        <f>IF(RES_hh_tes!U11=0,0,1000*11630*RES_hh_tes!U11/RES_hh_num!U11)</f>
        <v>8089.5654339780021</v>
      </c>
      <c r="V11" s="72">
        <f>IF(RES_hh_tes!V11=0,0,1000*11630*RES_hh_tes!V11/RES_hh_num!V11)</f>
        <v>8575.3574817268745</v>
      </c>
      <c r="W11" s="72">
        <f>IF(RES_hh_tes!W11=0,0,1000*11630*RES_hh_tes!W11/RES_hh_num!W11)</f>
        <v>9495.2497666957061</v>
      </c>
      <c r="X11" s="72">
        <f>IF(RES_hh_tes!X11=0,0,1000*11630*RES_hh_tes!X11/RES_hh_num!X11)</f>
        <v>8787.2381765117971</v>
      </c>
      <c r="Y11" s="72">
        <f>IF(RES_hh_tes!Y11=0,0,1000*11630*RES_hh_tes!Y11/RES_hh_num!Y11)</f>
        <v>8506.3652966788359</v>
      </c>
      <c r="DA11" s="89" t="s">
        <v>505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4282.7073190198389</v>
      </c>
      <c r="C12" s="72">
        <f>IF(RES_hh_tes!C12=0,0,1000*11630*RES_hh_tes!C12/RES_hh_num!C12)</f>
        <v>6549.1108338208669</v>
      </c>
      <c r="D12" s="72">
        <f>IF(RES_hh_tes!D12=0,0,1000*11630*RES_hh_tes!D12/RES_hh_num!D12)</f>
        <v>5736.5308756346922</v>
      </c>
      <c r="E12" s="72">
        <f>IF(RES_hh_tes!E12=0,0,1000*11630*RES_hh_tes!E12/RES_hh_num!E12)</f>
        <v>5957.2659183568994</v>
      </c>
      <c r="F12" s="72">
        <f>IF(RES_hh_tes!F12=0,0,1000*11630*RES_hh_tes!F12/RES_hh_num!F12)</f>
        <v>7606.048137707191</v>
      </c>
      <c r="G12" s="72">
        <f>IF(RES_hh_tes!G12=0,0,1000*11630*RES_hh_tes!G12/RES_hh_num!G12)</f>
        <v>7963.1319659160645</v>
      </c>
      <c r="H12" s="72">
        <f>IF(RES_hh_tes!H12=0,0,1000*11630*RES_hh_tes!H12/RES_hh_num!H12)</f>
        <v>6331.2712813782409</v>
      </c>
      <c r="I12" s="72">
        <f>IF(RES_hh_tes!I12=0,0,1000*11630*RES_hh_tes!I12/RES_hh_num!I12)</f>
        <v>7271.3566705080711</v>
      </c>
      <c r="J12" s="72">
        <f>IF(RES_hh_tes!J12=0,0,1000*11630*RES_hh_tes!J12/RES_hh_num!J12)</f>
        <v>7470.9793430924456</v>
      </c>
      <c r="K12" s="72">
        <f>IF(RES_hh_tes!K12=0,0,1000*11630*RES_hh_tes!K12/RES_hh_num!K12)</f>
        <v>7814.882221808426</v>
      </c>
      <c r="L12" s="72">
        <f>IF(RES_hh_tes!L12=0,0,1000*11630*RES_hh_tes!L12/RES_hh_num!L12)</f>
        <v>8691.5012446357705</v>
      </c>
      <c r="M12" s="72">
        <f>IF(RES_hh_tes!M12=0,0,1000*11630*RES_hh_tes!M12/RES_hh_num!M12)</f>
        <v>8048.718811621944</v>
      </c>
      <c r="N12" s="72">
        <f>IF(RES_hh_tes!N12=0,0,1000*11630*RES_hh_tes!N12/RES_hh_num!N12)</f>
        <v>8181.2944124074247</v>
      </c>
      <c r="O12" s="72">
        <f>IF(RES_hh_tes!O12=0,0,1000*11630*RES_hh_tes!O12/RES_hh_num!O12)</f>
        <v>8382.3947825478845</v>
      </c>
      <c r="P12" s="72">
        <f>IF(RES_hh_tes!P12=0,0,1000*11630*RES_hh_tes!P12/RES_hh_num!P12)</f>
        <v>6864.8434780754551</v>
      </c>
      <c r="Q12" s="72">
        <f>IF(RES_hh_tes!Q12=0,0,1000*11630*RES_hh_tes!Q12/RES_hh_num!Q12)</f>
        <v>8184.2603402416107</v>
      </c>
      <c r="R12" s="72">
        <f>IF(RES_hh_tes!R12=0,0,1000*11630*RES_hh_tes!R12/RES_hh_num!R12)</f>
        <v>8481.9051462218231</v>
      </c>
      <c r="S12" s="72">
        <f>IF(RES_hh_tes!S12=0,0,1000*11630*RES_hh_tes!S12/RES_hh_num!S12)</f>
        <v>8500.2289606585746</v>
      </c>
      <c r="T12" s="72">
        <f>IF(RES_hh_tes!T12=0,0,1000*11630*RES_hh_tes!T12/RES_hh_num!T12)</f>
        <v>8205.4345223571218</v>
      </c>
      <c r="U12" s="72">
        <f>IF(RES_hh_tes!U12=0,0,1000*11630*RES_hh_tes!U12/RES_hh_num!U12)</f>
        <v>8085.883502725118</v>
      </c>
      <c r="V12" s="72">
        <f>IF(RES_hh_tes!V12=0,0,1000*11630*RES_hh_tes!V12/RES_hh_num!V12)</f>
        <v>8474.2802282572629</v>
      </c>
      <c r="W12" s="72">
        <f>IF(RES_hh_tes!W12=0,0,1000*11630*RES_hh_tes!W12/RES_hh_num!W12)</f>
        <v>9451.73698239841</v>
      </c>
      <c r="X12" s="72">
        <f>IF(RES_hh_tes!X12=0,0,1000*11630*RES_hh_tes!X12/RES_hh_num!X12)</f>
        <v>8593.7711084139719</v>
      </c>
      <c r="Y12" s="72">
        <f>IF(RES_hh_tes!Y12=0,0,1000*11630*RES_hh_tes!Y12/RES_hh_num!Y12)</f>
        <v>8724.8202933205212</v>
      </c>
      <c r="DA12" s="89" t="s">
        <v>506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5069.0838605039989</v>
      </c>
      <c r="C13" s="74">
        <f>IF(RES_hh_tes!C13=0,0,1000*11630*RES_hh_tes!C13/RES_hh_num!C13)</f>
        <v>6304.2869060757967</v>
      </c>
      <c r="D13" s="74">
        <f>IF(RES_hh_tes!D13=0,0,1000*11630*RES_hh_tes!D13/RES_hh_num!D13)</f>
        <v>6630.8394849399756</v>
      </c>
      <c r="E13" s="74">
        <f>IF(RES_hh_tes!E13=0,0,1000*11630*RES_hh_tes!E13/RES_hh_num!E13)</f>
        <v>6717.766017558939</v>
      </c>
      <c r="F13" s="74">
        <f>IF(RES_hh_tes!F13=0,0,1000*11630*RES_hh_tes!F13/RES_hh_num!F13)</f>
        <v>7373.1960355430365</v>
      </c>
      <c r="G13" s="74">
        <f>IF(RES_hh_tes!G13=0,0,1000*11630*RES_hh_tes!G13/RES_hh_num!G13)</f>
        <v>7987.0282746534458</v>
      </c>
      <c r="H13" s="74">
        <f>IF(RES_hh_tes!H13=0,0,1000*11630*RES_hh_tes!H13/RES_hh_num!H13)</f>
        <v>7306.7702904735561</v>
      </c>
      <c r="I13" s="74">
        <f>IF(RES_hh_tes!I13=0,0,1000*11630*RES_hh_tes!I13/RES_hh_num!I13)</f>
        <v>6308.0602510029075</v>
      </c>
      <c r="J13" s="74">
        <f>IF(RES_hh_tes!J13=0,0,1000*11630*RES_hh_tes!J13/RES_hh_num!J13)</f>
        <v>7523.0907738491351</v>
      </c>
      <c r="K13" s="74">
        <f>IF(RES_hh_tes!K13=0,0,1000*11630*RES_hh_tes!K13/RES_hh_num!K13)</f>
        <v>7754.6159847298577</v>
      </c>
      <c r="L13" s="74">
        <f>IF(RES_hh_tes!L13=0,0,1000*11630*RES_hh_tes!L13/RES_hh_num!L13)</f>
        <v>9157.431150824641</v>
      </c>
      <c r="M13" s="74">
        <f>IF(RES_hh_tes!M13=0,0,1000*11630*RES_hh_tes!M13/RES_hh_num!M13)</f>
        <v>8075.6822983040456</v>
      </c>
      <c r="N13" s="74">
        <f>IF(RES_hh_tes!N13=0,0,1000*11630*RES_hh_tes!N13/RES_hh_num!N13)</f>
        <v>7875.6300424975807</v>
      </c>
      <c r="O13" s="74">
        <f>IF(RES_hh_tes!O13=0,0,1000*11630*RES_hh_tes!O13/RES_hh_num!O13)</f>
        <v>7677.0577043734493</v>
      </c>
      <c r="P13" s="74">
        <f>IF(RES_hh_tes!P13=0,0,1000*11630*RES_hh_tes!P13/RES_hh_num!P13)</f>
        <v>8170.470180407543</v>
      </c>
      <c r="Q13" s="74">
        <f>IF(RES_hh_tes!Q13=0,0,1000*11630*RES_hh_tes!Q13/RES_hh_num!Q13)</f>
        <v>5692.8178711143792</v>
      </c>
      <c r="R13" s="74">
        <f>IF(RES_hh_tes!R13=0,0,1000*11630*RES_hh_tes!R13/RES_hh_num!R13)</f>
        <v>5489.837062152832</v>
      </c>
      <c r="S13" s="74">
        <f>IF(RES_hh_tes!S13=0,0,1000*11630*RES_hh_tes!S13/RES_hh_num!S13)</f>
        <v>7537.4070738230075</v>
      </c>
      <c r="T13" s="74">
        <f>IF(RES_hh_tes!T13=0,0,1000*11630*RES_hh_tes!T13/RES_hh_num!T13)</f>
        <v>9941.598897613012</v>
      </c>
      <c r="U13" s="74">
        <f>IF(RES_hh_tes!U13=0,0,1000*11630*RES_hh_tes!U13/RES_hh_num!U13)</f>
        <v>10003.52948472155</v>
      </c>
      <c r="V13" s="74">
        <f>IF(RES_hh_tes!V13=0,0,1000*11630*RES_hh_tes!V13/RES_hh_num!V13)</f>
        <v>3043.1201225839391</v>
      </c>
      <c r="W13" s="74">
        <f>IF(RES_hh_tes!W13=0,0,1000*11630*RES_hh_tes!W13/RES_hh_num!W13)</f>
        <v>9660.9136085271784</v>
      </c>
      <c r="X13" s="74">
        <f>IF(RES_hh_tes!X13=0,0,1000*11630*RES_hh_tes!X13/RES_hh_num!X13)</f>
        <v>9091.1571513192375</v>
      </c>
      <c r="Y13" s="74">
        <f>IF(RES_hh_tes!Y13=0,0,1000*11630*RES_hh_tes!Y13/RES_hh_num!Y13)</f>
        <v>9161.4196332871888</v>
      </c>
      <c r="DA13" s="90" t="s">
        <v>507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77.328732133984218</v>
      </c>
      <c r="C14" s="76">
        <f>IF(RES_hh_tes!C14=0,0,1000*11630*RES_hh_tes!C14/RES_hh_num!C14)</f>
        <v>86.793546637866967</v>
      </c>
      <c r="D14" s="76">
        <f>IF(RES_hh_tes!D14=0,0,1000*11630*RES_hh_tes!D14/RES_hh_num!D14)</f>
        <v>89.441020738359214</v>
      </c>
      <c r="E14" s="76">
        <f>IF(RES_hh_tes!E14=0,0,1000*11630*RES_hh_tes!E14/RES_hh_num!E14)</f>
        <v>95.373229229023991</v>
      </c>
      <c r="F14" s="76">
        <f>IF(RES_hh_tes!F14=0,0,1000*11630*RES_hh_tes!F14/RES_hh_num!F14)</f>
        <v>100.18915754112919</v>
      </c>
      <c r="G14" s="76">
        <f>IF(RES_hh_tes!G14=0,0,1000*11630*RES_hh_tes!G14/RES_hh_num!G14)</f>
        <v>104.15600074827694</v>
      </c>
      <c r="H14" s="76">
        <f>IF(RES_hh_tes!H14=0,0,1000*11630*RES_hh_tes!H14/RES_hh_num!H14)</f>
        <v>93.055827303823861</v>
      </c>
      <c r="I14" s="76">
        <f>IF(RES_hh_tes!I14=0,0,1000*11630*RES_hh_tes!I14/RES_hh_num!I14)</f>
        <v>84.209357471418784</v>
      </c>
      <c r="J14" s="76">
        <f>IF(RES_hh_tes!J14=0,0,1000*11630*RES_hh_tes!J14/RES_hh_num!J14)</f>
        <v>87.080363733618597</v>
      </c>
      <c r="K14" s="76">
        <f>IF(RES_hh_tes!K14=0,0,1000*11630*RES_hh_tes!K14/RES_hh_num!K14)</f>
        <v>90.431004776273056</v>
      </c>
      <c r="L14" s="76">
        <f>IF(RES_hh_tes!L14=0,0,1000*11630*RES_hh_tes!L14/RES_hh_num!L14)</f>
        <v>94.009735877346316</v>
      </c>
      <c r="M14" s="76">
        <f>IF(RES_hh_tes!M14=0,0,1000*11630*RES_hh_tes!M14/RES_hh_num!M14)</f>
        <v>89.597126307707015</v>
      </c>
      <c r="N14" s="76">
        <f>IF(RES_hh_tes!N14=0,0,1000*11630*RES_hh_tes!N14/RES_hh_num!N14)</f>
        <v>86.201841729412976</v>
      </c>
      <c r="O14" s="76">
        <f>IF(RES_hh_tes!O14=0,0,1000*11630*RES_hh_tes!O14/RES_hh_num!O14)</f>
        <v>85.132547592180799</v>
      </c>
      <c r="P14" s="76">
        <f>IF(RES_hh_tes!P14=0,0,1000*11630*RES_hh_tes!P14/RES_hh_num!P14)</f>
        <v>73.753505040755698</v>
      </c>
      <c r="Q14" s="76">
        <f>IF(RES_hh_tes!Q14=0,0,1000*11630*RES_hh_tes!Q14/RES_hh_num!Q14)</f>
        <v>83.645838901152288</v>
      </c>
      <c r="R14" s="76">
        <f>IF(RES_hh_tes!R14=0,0,1000*11630*RES_hh_tes!R14/RES_hh_num!R14)</f>
        <v>86.396941752902038</v>
      </c>
      <c r="S14" s="76">
        <f>IF(RES_hh_tes!S14=0,0,1000*11630*RES_hh_tes!S14/RES_hh_num!S14)</f>
        <v>86.859510757571201</v>
      </c>
      <c r="T14" s="76">
        <f>IF(RES_hh_tes!T14=0,0,1000*11630*RES_hh_tes!T14/RES_hh_num!T14)</f>
        <v>85.133609722084785</v>
      </c>
      <c r="U14" s="76">
        <f>IF(RES_hh_tes!U14=0,0,1000*11630*RES_hh_tes!U14/RES_hh_num!U14)</f>
        <v>84.176634552915772</v>
      </c>
      <c r="V14" s="76">
        <f>IF(RES_hh_tes!V14=0,0,1000*11630*RES_hh_tes!V14/RES_hh_num!V14)</f>
        <v>90.921801058701448</v>
      </c>
      <c r="W14" s="76">
        <f>IF(RES_hh_tes!W14=0,0,1000*11630*RES_hh_tes!W14/RES_hh_num!W14)</f>
        <v>99.150252964455333</v>
      </c>
      <c r="X14" s="76">
        <f>IF(RES_hh_tes!X14=0,0,1000*11630*RES_hh_tes!X14/RES_hh_num!X14)</f>
        <v>93.695612875741716</v>
      </c>
      <c r="Y14" s="76">
        <f>IF(RES_hh_tes!Y14=0,0,1000*11630*RES_hh_tes!Y14/RES_hh_num!Y14)</f>
        <v>92.663955915054146</v>
      </c>
      <c r="DA14" s="91" t="s">
        <v>508</v>
      </c>
    </row>
    <row r="15" spans="1:105" ht="12.95" customHeight="1" x14ac:dyDescent="0.25">
      <c r="A15" s="68" t="s">
        <v>92</v>
      </c>
      <c r="B15" s="69">
        <f t="shared" ref="B15:Y15" si="0">B16</f>
        <v>126.05691747671612</v>
      </c>
      <c r="C15" s="69">
        <f t="shared" si="0"/>
        <v>126.6043882628759</v>
      </c>
      <c r="D15" s="69">
        <f t="shared" si="0"/>
        <v>128.95569548838736</v>
      </c>
      <c r="E15" s="69">
        <f t="shared" si="0"/>
        <v>330.39789270826577</v>
      </c>
      <c r="F15" s="69">
        <f t="shared" si="0"/>
        <v>160.9861282737599</v>
      </c>
      <c r="G15" s="69">
        <f t="shared" si="0"/>
        <v>225.67396484773849</v>
      </c>
      <c r="H15" s="69">
        <f t="shared" si="0"/>
        <v>379.56712829827381</v>
      </c>
      <c r="I15" s="69">
        <f t="shared" si="0"/>
        <v>515.80393091924657</v>
      </c>
      <c r="J15" s="69">
        <f t="shared" si="0"/>
        <v>560.37110504217515</v>
      </c>
      <c r="K15" s="69">
        <f t="shared" si="0"/>
        <v>568.87597981739248</v>
      </c>
      <c r="L15" s="69">
        <f t="shared" si="0"/>
        <v>742.11983653442212</v>
      </c>
      <c r="M15" s="69">
        <f t="shared" si="0"/>
        <v>982.99904325083196</v>
      </c>
      <c r="N15" s="69">
        <f t="shared" si="0"/>
        <v>1046.8367069832716</v>
      </c>
      <c r="O15" s="69">
        <f t="shared" si="0"/>
        <v>880.3237444286807</v>
      </c>
      <c r="P15" s="69">
        <f t="shared" si="0"/>
        <v>715.97238398369359</v>
      </c>
      <c r="Q15" s="69">
        <f t="shared" si="0"/>
        <v>1153.2444064546064</v>
      </c>
      <c r="R15" s="69">
        <f t="shared" si="0"/>
        <v>998.58960942307681</v>
      </c>
      <c r="S15" s="69">
        <f t="shared" si="0"/>
        <v>1231.8770158030934</v>
      </c>
      <c r="T15" s="69">
        <f t="shared" si="0"/>
        <v>1300.6605799716292</v>
      </c>
      <c r="U15" s="69">
        <f t="shared" si="0"/>
        <v>1326.6104810610234</v>
      </c>
      <c r="V15" s="69">
        <f t="shared" si="0"/>
        <v>1331.8666620541358</v>
      </c>
      <c r="W15" s="69">
        <f t="shared" si="0"/>
        <v>1462.5698174244949</v>
      </c>
      <c r="X15" s="69">
        <f t="shared" si="0"/>
        <v>1440.2361330250269</v>
      </c>
      <c r="Y15" s="69">
        <f t="shared" si="0"/>
        <v>1433.233236607975</v>
      </c>
      <c r="DA15" s="88" t="s">
        <v>280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126.05691747671612</v>
      </c>
      <c r="C16" s="72">
        <f>IF(RES_hh_tes!C16=0,0,1000*11630*RES_hh_tes!C16/RES_hh_num!C$3)</f>
        <v>126.6043882628759</v>
      </c>
      <c r="D16" s="72">
        <f>IF(RES_hh_tes!D16=0,0,1000*11630*RES_hh_tes!D16/RES_hh_num!D$3)</f>
        <v>128.95569548838736</v>
      </c>
      <c r="E16" s="72">
        <f>IF(RES_hh_tes!E16=0,0,1000*11630*RES_hh_tes!E16/RES_hh_num!E$3)</f>
        <v>330.39789270826577</v>
      </c>
      <c r="F16" s="72">
        <f>IF(RES_hh_tes!F16=0,0,1000*11630*RES_hh_tes!F16/RES_hh_num!F$3)</f>
        <v>160.9861282737599</v>
      </c>
      <c r="G16" s="72">
        <f>IF(RES_hh_tes!G16=0,0,1000*11630*RES_hh_tes!G16/RES_hh_num!G$3)</f>
        <v>225.67396484773849</v>
      </c>
      <c r="H16" s="72">
        <f>IF(RES_hh_tes!H16=0,0,1000*11630*RES_hh_tes!H16/RES_hh_num!H$3)</f>
        <v>379.56712829827381</v>
      </c>
      <c r="I16" s="72">
        <f>IF(RES_hh_tes!I16=0,0,1000*11630*RES_hh_tes!I16/RES_hh_num!I$3)</f>
        <v>515.80393091924657</v>
      </c>
      <c r="J16" s="72">
        <f>IF(RES_hh_tes!J16=0,0,1000*11630*RES_hh_tes!J16/RES_hh_num!J$3)</f>
        <v>560.37110504217515</v>
      </c>
      <c r="K16" s="72">
        <f>IF(RES_hh_tes!K16=0,0,1000*11630*RES_hh_tes!K16/RES_hh_num!K$3)</f>
        <v>568.87597981739248</v>
      </c>
      <c r="L16" s="72">
        <f>IF(RES_hh_tes!L16=0,0,1000*11630*RES_hh_tes!L16/RES_hh_num!L$3)</f>
        <v>742.11983653442212</v>
      </c>
      <c r="M16" s="72">
        <f>IF(RES_hh_tes!M16=0,0,1000*11630*RES_hh_tes!M16/RES_hh_num!M$3)</f>
        <v>982.99904325083196</v>
      </c>
      <c r="N16" s="72">
        <f>IF(RES_hh_tes!N16=0,0,1000*11630*RES_hh_tes!N16/RES_hh_num!N$3)</f>
        <v>1046.8367069832716</v>
      </c>
      <c r="O16" s="72">
        <f>IF(RES_hh_tes!O16=0,0,1000*11630*RES_hh_tes!O16/RES_hh_num!O$3)</f>
        <v>880.3237444286807</v>
      </c>
      <c r="P16" s="72">
        <f>IF(RES_hh_tes!P16=0,0,1000*11630*RES_hh_tes!P16/RES_hh_num!P$3)</f>
        <v>715.97238398369359</v>
      </c>
      <c r="Q16" s="72">
        <f>IF(RES_hh_tes!Q16=0,0,1000*11630*RES_hh_tes!Q16/RES_hh_num!Q$3)</f>
        <v>1153.2444064546064</v>
      </c>
      <c r="R16" s="72">
        <f>IF(RES_hh_tes!R16=0,0,1000*11630*RES_hh_tes!R16/RES_hh_num!R$3)</f>
        <v>998.58960942307681</v>
      </c>
      <c r="S16" s="72">
        <f>IF(RES_hh_tes!S16=0,0,1000*11630*RES_hh_tes!S16/RES_hh_num!S$3)</f>
        <v>1231.8770158030934</v>
      </c>
      <c r="T16" s="72">
        <f>IF(RES_hh_tes!T16=0,0,1000*11630*RES_hh_tes!T16/RES_hh_num!T$3)</f>
        <v>1300.6605799716292</v>
      </c>
      <c r="U16" s="72">
        <f>IF(RES_hh_tes!U16=0,0,1000*11630*RES_hh_tes!U16/RES_hh_num!U$3)</f>
        <v>1326.6104810610234</v>
      </c>
      <c r="V16" s="72">
        <f>IF(RES_hh_tes!V16=0,0,1000*11630*RES_hh_tes!V16/RES_hh_num!V$3)</f>
        <v>1331.8666620541358</v>
      </c>
      <c r="W16" s="72">
        <f>IF(RES_hh_tes!W16=0,0,1000*11630*RES_hh_tes!W16/RES_hh_num!W$3)</f>
        <v>1462.5698174244949</v>
      </c>
      <c r="X16" s="72">
        <f>IF(RES_hh_tes!X16=0,0,1000*11630*RES_hh_tes!X16/RES_hh_num!X$3)</f>
        <v>1440.2361330250269</v>
      </c>
      <c r="Y16" s="72">
        <f>IF(RES_hh_tes!Y16=0,0,1000*11630*RES_hh_tes!Y16/RES_hh_num!Y$3)</f>
        <v>1433.233236607975</v>
      </c>
      <c r="DA16" s="89" t="s">
        <v>509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892.81699510155318</v>
      </c>
      <c r="C17" s="69">
        <f>IF(RES_hh_tes!C17=0,0,1000*11630*RES_hh_tes!C17/RES_hh_num!C17)</f>
        <v>886.58873490512394</v>
      </c>
      <c r="D17" s="69">
        <f>IF(RES_hh_tes!D17=0,0,1000*11630*RES_hh_tes!D17/RES_hh_num!D17)</f>
        <v>948.75848361343117</v>
      </c>
      <c r="E17" s="69">
        <f>IF(RES_hh_tes!E17=0,0,1000*11630*RES_hh_tes!E17/RES_hh_num!E17)</f>
        <v>877.86223090602209</v>
      </c>
      <c r="F17" s="69">
        <f>IF(RES_hh_tes!F17=0,0,1000*11630*RES_hh_tes!F17/RES_hh_num!F17)</f>
        <v>975.92079983692042</v>
      </c>
      <c r="G17" s="69">
        <f>IF(RES_hh_tes!G17=0,0,1000*11630*RES_hh_tes!G17/RES_hh_num!G17)</f>
        <v>1014.8408073942081</v>
      </c>
      <c r="H17" s="69">
        <f>IF(RES_hh_tes!H17=0,0,1000*11630*RES_hh_tes!H17/RES_hh_num!H17)</f>
        <v>1058.0860589183133</v>
      </c>
      <c r="I17" s="69">
        <f>IF(RES_hh_tes!I17=0,0,1000*11630*RES_hh_tes!I17/RES_hh_num!I17)</f>
        <v>1030.8554263052429</v>
      </c>
      <c r="J17" s="69">
        <f>IF(RES_hh_tes!J17=0,0,1000*11630*RES_hh_tes!J17/RES_hh_num!J17)</f>
        <v>1073.2319572778063</v>
      </c>
      <c r="K17" s="69">
        <f>IF(RES_hh_tes!K17=0,0,1000*11630*RES_hh_tes!K17/RES_hh_num!K17)</f>
        <v>1047.9159941652824</v>
      </c>
      <c r="L17" s="69">
        <f>IF(RES_hh_tes!L17=0,0,1000*11630*RES_hh_tes!L17/RES_hh_num!L17)</f>
        <v>1058.9199842325206</v>
      </c>
      <c r="M17" s="69">
        <f>IF(RES_hh_tes!M17=0,0,1000*11630*RES_hh_tes!M17/RES_hh_num!M17)</f>
        <v>1007.5067122129039</v>
      </c>
      <c r="N17" s="69">
        <f>IF(RES_hh_tes!N17=0,0,1000*11630*RES_hh_tes!N17/RES_hh_num!N17)</f>
        <v>1017.1424254633113</v>
      </c>
      <c r="O17" s="69">
        <f>IF(RES_hh_tes!O17=0,0,1000*11630*RES_hh_tes!O17/RES_hh_num!O17)</f>
        <v>1002.8626266657285</v>
      </c>
      <c r="P17" s="69">
        <f>IF(RES_hh_tes!P17=0,0,1000*11630*RES_hh_tes!P17/RES_hh_num!P17)</f>
        <v>1002.8604397274831</v>
      </c>
      <c r="Q17" s="69">
        <f>IF(RES_hh_tes!Q17=0,0,1000*11630*RES_hh_tes!Q17/RES_hh_num!Q17)</f>
        <v>1003.4549068855961</v>
      </c>
      <c r="R17" s="69">
        <f>IF(RES_hh_tes!R17=0,0,1000*11630*RES_hh_tes!R17/RES_hh_num!R17)</f>
        <v>1042.5615243146262</v>
      </c>
      <c r="S17" s="69">
        <f>IF(RES_hh_tes!S17=0,0,1000*11630*RES_hh_tes!S17/RES_hh_num!S17)</f>
        <v>1084.0494755517807</v>
      </c>
      <c r="T17" s="69">
        <f>IF(RES_hh_tes!T17=0,0,1000*11630*RES_hh_tes!T17/RES_hh_num!T17)</f>
        <v>1102.8386518223735</v>
      </c>
      <c r="U17" s="69">
        <f>IF(RES_hh_tes!U17=0,0,1000*11630*RES_hh_tes!U17/RES_hh_num!U17)</f>
        <v>1116.0521314120267</v>
      </c>
      <c r="V17" s="69">
        <f>IF(RES_hh_tes!V17=0,0,1000*11630*RES_hh_tes!V17/RES_hh_num!V17)</f>
        <v>1153.6732353901734</v>
      </c>
      <c r="W17" s="69">
        <f>IF(RES_hh_tes!W17=0,0,1000*11630*RES_hh_tes!W17/RES_hh_num!W17)</f>
        <v>1249.6302654542094</v>
      </c>
      <c r="X17" s="69">
        <f>IF(RES_hh_tes!X17=0,0,1000*11630*RES_hh_tes!X17/RES_hh_num!X17)</f>
        <v>1226.1729364766659</v>
      </c>
      <c r="Y17" s="69">
        <f>IF(RES_hh_tes!Y17=0,0,1000*11630*RES_hh_tes!Y17/RES_hh_num!Y17)</f>
        <v>1289.9747192626021</v>
      </c>
      <c r="DA17" s="88" t="s">
        <v>281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1076.2177513692361</v>
      </c>
      <c r="C18" s="72">
        <f>IF(RES_hh_tes!C18=0,0,1000*11630*RES_hh_tes!C18/RES_hh_num!C18)</f>
        <v>561.1104284968518</v>
      </c>
      <c r="D18" s="72">
        <f>IF(RES_hh_tes!D18=0,0,1000*11630*RES_hh_tes!D18/RES_hh_num!D18)</f>
        <v>846.864471619406</v>
      </c>
      <c r="E18" s="72">
        <f>IF(RES_hh_tes!E18=0,0,1000*11630*RES_hh_tes!E18/RES_hh_num!E18)</f>
        <v>1103.2966680700144</v>
      </c>
      <c r="F18" s="72">
        <f>IF(RES_hh_tes!F18=0,0,1000*11630*RES_hh_tes!F18/RES_hh_num!F18)</f>
        <v>818.97535940227783</v>
      </c>
      <c r="G18" s="72">
        <f>IF(RES_hh_tes!G18=0,0,1000*11630*RES_hh_tes!G18/RES_hh_num!G18)</f>
        <v>1244.194131614217</v>
      </c>
      <c r="H18" s="72">
        <f>IF(RES_hh_tes!H18=0,0,1000*11630*RES_hh_tes!H18/RES_hh_num!H18)</f>
        <v>1147.2292241367893</v>
      </c>
      <c r="I18" s="72">
        <f>IF(RES_hh_tes!I18=0,0,1000*11630*RES_hh_tes!I18/RES_hh_num!I18)</f>
        <v>693.34859310573654</v>
      </c>
      <c r="J18" s="72">
        <f>IF(RES_hh_tes!J18=0,0,1000*11630*RES_hh_tes!J18/RES_hh_num!J18)</f>
        <v>745.30965569130262</v>
      </c>
      <c r="K18" s="72">
        <f>IF(RES_hh_tes!K18=0,0,1000*11630*RES_hh_tes!K18/RES_hh_num!K18)</f>
        <v>605.5708751106913</v>
      </c>
      <c r="L18" s="72">
        <f>IF(RES_hh_tes!L18=0,0,1000*11630*RES_hh_tes!L18/RES_hh_num!L18)</f>
        <v>1165.7509577533549</v>
      </c>
      <c r="M18" s="72">
        <f>IF(RES_hh_tes!M18=0,0,1000*11630*RES_hh_tes!M18/RES_hh_num!M18)</f>
        <v>1094.1162451142002</v>
      </c>
      <c r="N18" s="72">
        <f>IF(RES_hh_tes!N18=0,0,1000*11630*RES_hh_tes!N18/RES_hh_num!N18)</f>
        <v>1177.2548644700751</v>
      </c>
      <c r="O18" s="72">
        <f>IF(RES_hh_tes!O18=0,0,1000*11630*RES_hh_tes!O18/RES_hh_num!O18)</f>
        <v>1269.0386778941192</v>
      </c>
      <c r="P18" s="72">
        <f>IF(RES_hh_tes!P18=0,0,1000*11630*RES_hh_tes!P18/RES_hh_num!P18)</f>
        <v>1166.0132904002915</v>
      </c>
      <c r="Q18" s="72">
        <f>IF(RES_hh_tes!Q18=0,0,1000*11630*RES_hh_tes!Q18/RES_hh_num!Q18)</f>
        <v>952.53769778432923</v>
      </c>
      <c r="R18" s="72">
        <f>IF(RES_hh_tes!R18=0,0,1000*11630*RES_hh_tes!R18/RES_hh_num!R18)</f>
        <v>789.39195065160459</v>
      </c>
      <c r="S18" s="72">
        <f>IF(RES_hh_tes!S18=0,0,1000*11630*RES_hh_tes!S18/RES_hh_num!S18)</f>
        <v>1197.114580274693</v>
      </c>
      <c r="T18" s="72">
        <f>IF(RES_hh_tes!T18=0,0,1000*11630*RES_hh_tes!T18/RES_hh_num!T18)</f>
        <v>1242.7314370878898</v>
      </c>
      <c r="U18" s="72">
        <f>IF(RES_hh_tes!U18=0,0,1000*11630*RES_hh_tes!U18/RES_hh_num!U18)</f>
        <v>997.94939753405868</v>
      </c>
      <c r="V18" s="72">
        <f>IF(RES_hh_tes!V18=0,0,1000*11630*RES_hh_tes!V18/RES_hh_num!V18)</f>
        <v>1138.3588832915293</v>
      </c>
      <c r="W18" s="72">
        <f>IF(RES_hh_tes!W18=0,0,1000*11630*RES_hh_tes!W18/RES_hh_num!W18)</f>
        <v>1237.6938812282481</v>
      </c>
      <c r="X18" s="72">
        <f>IF(RES_hh_tes!X18=0,0,1000*11630*RES_hh_tes!X18/RES_hh_num!X18)</f>
        <v>1314.4821076722237</v>
      </c>
      <c r="Y18" s="72">
        <f>IF(RES_hh_tes!Y18=0,0,1000*11630*RES_hh_tes!Y18/RES_hh_num!Y18)</f>
        <v>1106.3950802088464</v>
      </c>
      <c r="DA18" s="89" t="s">
        <v>510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870.61284517843035</v>
      </c>
      <c r="C19" s="72">
        <f>IF(RES_hh_tes!C19=0,0,1000*11630*RES_hh_tes!C19/RES_hh_num!C19)</f>
        <v>913.27142812214777</v>
      </c>
      <c r="D19" s="72">
        <f>IF(RES_hh_tes!D19=0,0,1000*11630*RES_hh_tes!D19/RES_hh_num!D19)</f>
        <v>892.19942820744529</v>
      </c>
      <c r="E19" s="72">
        <f>IF(RES_hh_tes!E19=0,0,1000*11630*RES_hh_tes!E19/RES_hh_num!E19)</f>
        <v>961.30194131587712</v>
      </c>
      <c r="F19" s="72">
        <f>IF(RES_hh_tes!F19=0,0,1000*11630*RES_hh_tes!F19/RES_hh_num!F19)</f>
        <v>974.70019542709463</v>
      </c>
      <c r="G19" s="72">
        <f>IF(RES_hh_tes!G19=0,0,1000*11630*RES_hh_tes!G19/RES_hh_num!G19)</f>
        <v>993.92499088698332</v>
      </c>
      <c r="H19" s="72">
        <f>IF(RES_hh_tes!H19=0,0,1000*11630*RES_hh_tes!H19/RES_hh_num!H19)</f>
        <v>1027.6943831665517</v>
      </c>
      <c r="I19" s="72">
        <f>IF(RES_hh_tes!I19=0,0,1000*11630*RES_hh_tes!I19/RES_hh_num!I19)</f>
        <v>1004.0158015085741</v>
      </c>
      <c r="J19" s="72">
        <f>IF(RES_hh_tes!J19=0,0,1000*11630*RES_hh_tes!J19/RES_hh_num!J19)</f>
        <v>1118.0187215627882</v>
      </c>
      <c r="K19" s="72">
        <f>IF(RES_hh_tes!K19=0,0,1000*11630*RES_hh_tes!K19/RES_hh_num!K19)</f>
        <v>1200.2157899022172</v>
      </c>
      <c r="L19" s="72">
        <f>IF(RES_hh_tes!L19=0,0,1000*11630*RES_hh_tes!L19/RES_hh_num!L19)</f>
        <v>1121.3068267166398</v>
      </c>
      <c r="M19" s="72">
        <f>IF(RES_hh_tes!M19=0,0,1000*11630*RES_hh_tes!M19/RES_hh_num!M19)</f>
        <v>1009.0388016668686</v>
      </c>
      <c r="N19" s="72">
        <f>IF(RES_hh_tes!N19=0,0,1000*11630*RES_hh_tes!N19/RES_hh_num!N19)</f>
        <v>991.35466299168843</v>
      </c>
      <c r="O19" s="72">
        <f>IF(RES_hh_tes!O19=0,0,1000*11630*RES_hh_tes!O19/RES_hh_num!O19)</f>
        <v>1014.8432421836158</v>
      </c>
      <c r="P19" s="72">
        <f>IF(RES_hh_tes!P19=0,0,1000*11630*RES_hh_tes!P19/RES_hh_num!P19)</f>
        <v>959.77088873211062</v>
      </c>
      <c r="Q19" s="72">
        <f>IF(RES_hh_tes!Q19=0,0,1000*11630*RES_hh_tes!Q19/RES_hh_num!Q19)</f>
        <v>993.92596071828143</v>
      </c>
      <c r="R19" s="72">
        <f>IF(RES_hh_tes!R19=0,0,1000*11630*RES_hh_tes!R19/RES_hh_num!R19)</f>
        <v>1073.5782132980992</v>
      </c>
      <c r="S19" s="72">
        <f>IF(RES_hh_tes!S19=0,0,1000*11630*RES_hh_tes!S19/RES_hh_num!S19)</f>
        <v>1087.3928118443127</v>
      </c>
      <c r="T19" s="72">
        <f>IF(RES_hh_tes!T19=0,0,1000*11630*RES_hh_tes!T19/RES_hh_num!T19)</f>
        <v>1068.2403456220945</v>
      </c>
      <c r="U19" s="72">
        <f>IF(RES_hh_tes!U19=0,0,1000*11630*RES_hh_tes!U19/RES_hh_num!U19)</f>
        <v>1154.4220084873</v>
      </c>
      <c r="V19" s="72">
        <f>IF(RES_hh_tes!V19=0,0,1000*11630*RES_hh_tes!V19/RES_hh_num!V19)</f>
        <v>1157.1556521059579</v>
      </c>
      <c r="W19" s="72">
        <f>IF(RES_hh_tes!W19=0,0,1000*11630*RES_hh_tes!W19/RES_hh_num!W19)</f>
        <v>1254.1906638198011</v>
      </c>
      <c r="X19" s="72">
        <f>IF(RES_hh_tes!X19=0,0,1000*11630*RES_hh_tes!X19/RES_hh_num!X19)</f>
        <v>1264.328074570712</v>
      </c>
      <c r="Y19" s="72">
        <f>IF(RES_hh_tes!Y19=0,0,1000*11630*RES_hh_tes!Y19/RES_hh_num!Y19)</f>
        <v>1201.5768604886448</v>
      </c>
      <c r="DA19" s="89" t="s">
        <v>511</v>
      </c>
    </row>
    <row r="20" spans="1:105" ht="12" customHeight="1" x14ac:dyDescent="0.25">
      <c r="A20" s="28" t="s">
        <v>200</v>
      </c>
      <c r="B20" s="72">
        <f>IF(RES_hh_tes!B20=0,0,1000*11630*RES_hh_tes!B20/RES_hh_num!B20)</f>
        <v>817.61996682272309</v>
      </c>
      <c r="C20" s="72">
        <f>IF(RES_hh_tes!C20=0,0,1000*11630*RES_hh_tes!C20/RES_hh_num!C20)</f>
        <v>827.67916646403319</v>
      </c>
      <c r="D20" s="72">
        <f>IF(RES_hh_tes!D20=0,0,1000*11630*RES_hh_tes!D20/RES_hh_num!D20)</f>
        <v>966.32925897742393</v>
      </c>
      <c r="E20" s="72">
        <f>IF(RES_hh_tes!E20=0,0,1000*11630*RES_hh_tes!E20/RES_hh_num!E20)</f>
        <v>934.17380777597737</v>
      </c>
      <c r="F20" s="72">
        <f>IF(RES_hh_tes!F20=0,0,1000*11630*RES_hh_tes!F20/RES_hh_num!F20)</f>
        <v>1002.2959076775936</v>
      </c>
      <c r="G20" s="72">
        <f>IF(RES_hh_tes!G20=0,0,1000*11630*RES_hh_tes!G20/RES_hh_num!G20)</f>
        <v>987.57158099985554</v>
      </c>
      <c r="H20" s="72">
        <f>IF(RES_hh_tes!H20=0,0,1000*11630*RES_hh_tes!H20/RES_hh_num!H20)</f>
        <v>1052.0036700387118</v>
      </c>
      <c r="I20" s="72">
        <f>IF(RES_hh_tes!I20=0,0,1000*11630*RES_hh_tes!I20/RES_hh_num!I20)</f>
        <v>1048.3964050196234</v>
      </c>
      <c r="J20" s="72">
        <f>IF(RES_hh_tes!J20=0,0,1000*11630*RES_hh_tes!J20/RES_hh_num!J20)</f>
        <v>975.60843686595786</v>
      </c>
      <c r="K20" s="72">
        <f>IF(RES_hh_tes!K20=0,0,1000*11630*RES_hh_tes!K20/RES_hh_num!K20)</f>
        <v>1095.0757791480362</v>
      </c>
      <c r="L20" s="72">
        <f>IF(RES_hh_tes!L20=0,0,1000*11630*RES_hh_tes!L20/RES_hh_num!L20)</f>
        <v>1109.9329731760356</v>
      </c>
      <c r="M20" s="72">
        <f>IF(RES_hh_tes!M20=0,0,1000*11630*RES_hh_tes!M20/RES_hh_num!M20)</f>
        <v>909.07142549647676</v>
      </c>
      <c r="N20" s="72">
        <f>IF(RES_hh_tes!N20=0,0,1000*11630*RES_hh_tes!N20/RES_hh_num!N20)</f>
        <v>996.29446388224324</v>
      </c>
      <c r="O20" s="72">
        <f>IF(RES_hh_tes!O20=0,0,1000*11630*RES_hh_tes!O20/RES_hh_num!O20)</f>
        <v>1043.3830259889894</v>
      </c>
      <c r="P20" s="72">
        <f>IF(RES_hh_tes!P20=0,0,1000*11630*RES_hh_tes!P20/RES_hh_num!P20)</f>
        <v>1018.6085483501092</v>
      </c>
      <c r="Q20" s="72">
        <f>IF(RES_hh_tes!Q20=0,0,1000*11630*RES_hh_tes!Q20/RES_hh_num!Q20)</f>
        <v>993.44509776427401</v>
      </c>
      <c r="R20" s="72">
        <f>IF(RES_hh_tes!R20=0,0,1000*11630*RES_hh_tes!R20/RES_hh_num!R20)</f>
        <v>903.95426427656344</v>
      </c>
      <c r="S20" s="72">
        <f>IF(RES_hh_tes!S20=0,0,1000*11630*RES_hh_tes!S20/RES_hh_num!S20)</f>
        <v>1178.7965115448267</v>
      </c>
      <c r="T20" s="72">
        <f>IF(RES_hh_tes!T20=0,0,1000*11630*RES_hh_tes!T20/RES_hh_num!T20)</f>
        <v>1249.2332488223174</v>
      </c>
      <c r="U20" s="72">
        <f>IF(RES_hh_tes!U20=0,0,1000*11630*RES_hh_tes!U20/RES_hh_num!U20)</f>
        <v>986.09538064247317</v>
      </c>
      <c r="V20" s="72">
        <f>IF(RES_hh_tes!V20=0,0,1000*11630*RES_hh_tes!V20/RES_hh_num!V20)</f>
        <v>1090.9641387164663</v>
      </c>
      <c r="W20" s="72">
        <f>IF(RES_hh_tes!W20=0,0,1000*11630*RES_hh_tes!W20/RES_hh_num!W20)</f>
        <v>1169.1838460920883</v>
      </c>
      <c r="X20" s="72">
        <f>IF(RES_hh_tes!X20=0,0,1000*11630*RES_hh_tes!X20/RES_hh_num!X20)</f>
        <v>1208.6012685913938</v>
      </c>
      <c r="Y20" s="72">
        <f>IF(RES_hh_tes!Y20=0,0,1000*11630*RES_hh_tes!Y20/RES_hh_num!Y20)</f>
        <v>1311.4160848067615</v>
      </c>
      <c r="DA20" s="89" t="s">
        <v>512</v>
      </c>
    </row>
    <row r="21" spans="1:105" ht="12" customHeight="1" x14ac:dyDescent="0.25">
      <c r="A21" s="28" t="s">
        <v>189</v>
      </c>
      <c r="B21" s="72">
        <f>IF(RES_hh_tes!B21=0,0,1000*11630*RES_hh_tes!B21/RES_hh_num!B21)</f>
        <v>891.59715482134766</v>
      </c>
      <c r="C21" s="72">
        <f>IF(RES_hh_tes!C21=0,0,1000*11630*RES_hh_tes!C21/RES_hh_num!C21)</f>
        <v>892.2326064523146</v>
      </c>
      <c r="D21" s="72">
        <f>IF(RES_hh_tes!D21=0,0,1000*11630*RES_hh_tes!D21/RES_hh_num!D21)</f>
        <v>933.80652026947553</v>
      </c>
      <c r="E21" s="72">
        <f>IF(RES_hh_tes!E21=0,0,1000*11630*RES_hh_tes!E21/RES_hh_num!E21)</f>
        <v>883.65222242650282</v>
      </c>
      <c r="F21" s="72">
        <f>IF(RES_hh_tes!F21=0,0,1000*11630*RES_hh_tes!F21/RES_hh_num!F21)</f>
        <v>964.24968819488674</v>
      </c>
      <c r="G21" s="72">
        <f>IF(RES_hh_tes!G21=0,0,1000*11630*RES_hh_tes!G21/RES_hh_num!G21)</f>
        <v>1019.449747497366</v>
      </c>
      <c r="H21" s="72">
        <f>IF(RES_hh_tes!H21=0,0,1000*11630*RES_hh_tes!H21/RES_hh_num!H21)</f>
        <v>1063.4629912869661</v>
      </c>
      <c r="I21" s="72">
        <f>IF(RES_hh_tes!I21=0,0,1000*11630*RES_hh_tes!I21/RES_hh_num!I21)</f>
        <v>1015.4533100926278</v>
      </c>
      <c r="J21" s="72">
        <f>IF(RES_hh_tes!J21=0,0,1000*11630*RES_hh_tes!J21/RES_hh_num!J21)</f>
        <v>1092.430793726483</v>
      </c>
      <c r="K21" s="72">
        <f>IF(RES_hh_tes!K21=0,0,1000*11630*RES_hh_tes!K21/RES_hh_num!K21)</f>
        <v>1060.9443088427047</v>
      </c>
      <c r="L21" s="72">
        <f>IF(RES_hh_tes!L21=0,0,1000*11630*RES_hh_tes!L21/RES_hh_num!L21)</f>
        <v>1070.7258715899718</v>
      </c>
      <c r="M21" s="72">
        <f>IF(RES_hh_tes!M21=0,0,1000*11630*RES_hh_tes!M21/RES_hh_num!M21)</f>
        <v>1005.2569636167686</v>
      </c>
      <c r="N21" s="72">
        <f>IF(RES_hh_tes!N21=0,0,1000*11630*RES_hh_tes!N21/RES_hh_num!N21)</f>
        <v>1009.9952130063051</v>
      </c>
      <c r="O21" s="72">
        <f>IF(RES_hh_tes!O21=0,0,1000*11630*RES_hh_tes!O21/RES_hh_num!O21)</f>
        <v>994.43022152064918</v>
      </c>
      <c r="P21" s="72">
        <f>IF(RES_hh_tes!P21=0,0,1000*11630*RES_hh_tes!P21/RES_hh_num!P21)</f>
        <v>1013.3330966023053</v>
      </c>
      <c r="Q21" s="72">
        <f>IF(RES_hh_tes!Q21=0,0,1000*11630*RES_hh_tes!Q21/RES_hh_num!Q21)</f>
        <v>961.64941501915041</v>
      </c>
      <c r="R21" s="72">
        <f>IF(RES_hh_tes!R21=0,0,1000*11630*RES_hh_tes!R21/RES_hh_num!R21)</f>
        <v>1033.6054982424762</v>
      </c>
      <c r="S21" s="72">
        <f>IF(RES_hh_tes!S21=0,0,1000*11630*RES_hh_tes!S21/RES_hh_num!S21)</f>
        <v>1091.703509076787</v>
      </c>
      <c r="T21" s="72">
        <f>IF(RES_hh_tes!T21=0,0,1000*11630*RES_hh_tes!T21/RES_hh_num!T21)</f>
        <v>1098.0279763350038</v>
      </c>
      <c r="U21" s="72">
        <f>IF(RES_hh_tes!U21=0,0,1000*11630*RES_hh_tes!U21/RES_hh_num!U21)</f>
        <v>1113.2441970478872</v>
      </c>
      <c r="V21" s="72">
        <f>IF(RES_hh_tes!V21=0,0,1000*11630*RES_hh_tes!V21/RES_hh_num!V21)</f>
        <v>1164.5893162896436</v>
      </c>
      <c r="W21" s="72">
        <f>IF(RES_hh_tes!W21=0,0,1000*11630*RES_hh_tes!W21/RES_hh_num!W21)</f>
        <v>1254.6952628965598</v>
      </c>
      <c r="X21" s="72">
        <f>IF(RES_hh_tes!X21=0,0,1000*11630*RES_hh_tes!X21/RES_hh_num!X21)</f>
        <v>1238.5869335079119</v>
      </c>
      <c r="Y21" s="72">
        <f>IF(RES_hh_tes!Y21=0,0,1000*11630*RES_hh_tes!Y21/RES_hh_num!Y21)</f>
        <v>1273.7318067330818</v>
      </c>
      <c r="DA21" s="89" t="s">
        <v>513</v>
      </c>
    </row>
    <row r="22" spans="1:105" ht="12" customHeight="1" x14ac:dyDescent="0.25">
      <c r="A22" s="28" t="s">
        <v>202</v>
      </c>
      <c r="B22" s="72">
        <f>IF(RES_hh_tes!B22=0,0,1000*11630*RES_hh_tes!B22/RES_hh_num!B22)</f>
        <v>880.74550666670552</v>
      </c>
      <c r="C22" s="72">
        <f>IF(RES_hh_tes!C22=0,0,1000*11630*RES_hh_tes!C22/RES_hh_num!C22)</f>
        <v>911.83814901393396</v>
      </c>
      <c r="D22" s="72">
        <f>IF(RES_hh_tes!D22=0,0,1000*11630*RES_hh_tes!D22/RES_hh_num!D22)</f>
        <v>884.35289605280718</v>
      </c>
      <c r="E22" s="72">
        <f>IF(RES_hh_tes!E22=0,0,1000*11630*RES_hh_tes!E22/RES_hh_num!E22)</f>
        <v>957.56011390596882</v>
      </c>
      <c r="F22" s="72">
        <f>IF(RES_hh_tes!F22=0,0,1000*11630*RES_hh_tes!F22/RES_hh_num!F22)</f>
        <v>965.24529824490082</v>
      </c>
      <c r="G22" s="72">
        <f>IF(RES_hh_tes!G22=0,0,1000*11630*RES_hh_tes!G22/RES_hh_num!G22)</f>
        <v>998.58279200590198</v>
      </c>
      <c r="H22" s="72">
        <f>IF(RES_hh_tes!H22=0,0,1000*11630*RES_hh_tes!H22/RES_hh_num!H22)</f>
        <v>1025.2888028774457</v>
      </c>
      <c r="I22" s="72">
        <f>IF(RES_hh_tes!I22=0,0,1000*11630*RES_hh_tes!I22/RES_hh_num!I22)</f>
        <v>1054.6751664468552</v>
      </c>
      <c r="J22" s="72">
        <f>IF(RES_hh_tes!J22=0,0,1000*11630*RES_hh_tes!J22/RES_hh_num!J22)</f>
        <v>1029.140206385355</v>
      </c>
      <c r="K22" s="72">
        <f>IF(RES_hh_tes!K22=0,0,1000*11630*RES_hh_tes!K22/RES_hh_num!K22)</f>
        <v>1057.3407905144363</v>
      </c>
      <c r="L22" s="72">
        <f>IF(RES_hh_tes!L22=0,0,1000*11630*RES_hh_tes!L22/RES_hh_num!L22)</f>
        <v>1058.1095803867504</v>
      </c>
      <c r="M22" s="72">
        <f>IF(RES_hh_tes!M22=0,0,1000*11630*RES_hh_tes!M22/RES_hh_num!M22)</f>
        <v>1043.6951509727069</v>
      </c>
      <c r="N22" s="72">
        <f>IF(RES_hh_tes!N22=0,0,1000*11630*RES_hh_tes!N22/RES_hh_num!N22)</f>
        <v>1035.6802839629943</v>
      </c>
      <c r="O22" s="72">
        <f>IF(RES_hh_tes!O22=0,0,1000*11630*RES_hh_tes!O22/RES_hh_num!O22)</f>
        <v>1002.9250327272623</v>
      </c>
      <c r="P22" s="72">
        <f>IF(RES_hh_tes!P22=0,0,1000*11630*RES_hh_tes!P22/RES_hh_num!P22)</f>
        <v>1004.8876663075602</v>
      </c>
      <c r="Q22" s="72">
        <f>IF(RES_hh_tes!Q22=0,0,1000*11630*RES_hh_tes!Q22/RES_hh_num!Q22)</f>
        <v>1010.7058884652474</v>
      </c>
      <c r="R22" s="72">
        <f>IF(RES_hh_tes!R22=0,0,1000*11630*RES_hh_tes!R22/RES_hh_num!R22)</f>
        <v>1068.540768295326</v>
      </c>
      <c r="S22" s="72">
        <f>IF(RES_hh_tes!S22=0,0,1000*11630*RES_hh_tes!S22/RES_hh_num!S22)</f>
        <v>1075.2366184685216</v>
      </c>
      <c r="T22" s="72">
        <f>IF(RES_hh_tes!T22=0,0,1000*11630*RES_hh_tes!T22/RES_hh_num!T22)</f>
        <v>1084.2654571689375</v>
      </c>
      <c r="U22" s="72">
        <f>IF(RES_hh_tes!U22=0,0,1000*11630*RES_hh_tes!U22/RES_hh_num!U22)</f>
        <v>1084.5664621909434</v>
      </c>
      <c r="V22" s="72">
        <f>IF(RES_hh_tes!V22=0,0,1000*11630*RES_hh_tes!V22/RES_hh_num!V22)</f>
        <v>1156.1244674757029</v>
      </c>
      <c r="W22" s="72">
        <f>IF(RES_hh_tes!W22=0,0,1000*11630*RES_hh_tes!W22/RES_hh_num!W22)</f>
        <v>1149.8588742568559</v>
      </c>
      <c r="X22" s="72">
        <f>IF(RES_hh_tes!X22=0,0,1000*11630*RES_hh_tes!X22/RES_hh_num!X22)</f>
        <v>1059.0506153200397</v>
      </c>
      <c r="Y22" s="72">
        <f>IF(RES_hh_tes!Y22=0,0,1000*11630*RES_hh_tes!Y22/RES_hh_num!Y22)</f>
        <v>1477.8782258165411</v>
      </c>
      <c r="DA22" s="89" t="s">
        <v>514</v>
      </c>
    </row>
    <row r="23" spans="1:105" ht="12" customHeight="1" x14ac:dyDescent="0.25">
      <c r="A23" s="28" t="s">
        <v>197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X23" s="72">
        <f>IF(RES_hh_tes!X23=0,0,1000*11630*RES_hh_tes!X23/RES_hh_num!X23)</f>
        <v>0</v>
      </c>
      <c r="Y23" s="72">
        <f>IF(RES_hh_tes!Y23=0,0,1000*11630*RES_hh_tes!Y23/RES_hh_num!Y23)</f>
        <v>0</v>
      </c>
      <c r="DA23" s="89" t="s">
        <v>515</v>
      </c>
    </row>
    <row r="24" spans="1:105" ht="12" customHeight="1" x14ac:dyDescent="0.25">
      <c r="A24" s="28" t="s">
        <v>198</v>
      </c>
      <c r="B24" s="72">
        <f>IF(RES_hh_tes!B24=0,0,1000*11630*RES_hh_tes!B24/RES_hh_num!B24)</f>
        <v>808.93709185060914</v>
      </c>
      <c r="C24" s="72">
        <f>IF(RES_hh_tes!C24=0,0,1000*11630*RES_hh_tes!C24/RES_hh_num!C24)</f>
        <v>891.89143126777401</v>
      </c>
      <c r="D24" s="72">
        <f>IF(RES_hh_tes!D24=0,0,1000*11630*RES_hh_tes!D24/RES_hh_num!D24)</f>
        <v>893.05229439612276</v>
      </c>
      <c r="E24" s="72">
        <f>IF(RES_hh_tes!E24=0,0,1000*11630*RES_hh_tes!E24/RES_hh_num!E24)</f>
        <v>933.82893630354681</v>
      </c>
      <c r="F24" s="72">
        <f>IF(RES_hh_tes!F24=0,0,1000*11630*RES_hh_tes!F24/RES_hh_num!F24)</f>
        <v>967.81811259297672</v>
      </c>
      <c r="G24" s="72">
        <f>IF(RES_hh_tes!G24=0,0,1000*11630*RES_hh_tes!G24/RES_hh_num!G24)</f>
        <v>1008.3914549971672</v>
      </c>
      <c r="H24" s="72">
        <f>IF(RES_hh_tes!H24=0,0,1000*11630*RES_hh_tes!H24/RES_hh_num!H24)</f>
        <v>1021.2915626813527</v>
      </c>
      <c r="I24" s="72">
        <f>IF(RES_hh_tes!I24=0,0,1000*11630*RES_hh_tes!I24/RES_hh_num!I24)</f>
        <v>1040.7662555762206</v>
      </c>
      <c r="J24" s="72">
        <f>IF(RES_hh_tes!J24=0,0,1000*11630*RES_hh_tes!J24/RES_hh_num!J24)</f>
        <v>1047.1109141565898</v>
      </c>
      <c r="K24" s="72">
        <f>IF(RES_hh_tes!K24=0,0,1000*11630*RES_hh_tes!K24/RES_hh_num!K24)</f>
        <v>1079.7729089794045</v>
      </c>
      <c r="L24" s="72">
        <f>IF(RES_hh_tes!L24=0,0,1000*11630*RES_hh_tes!L24/RES_hh_num!L24)</f>
        <v>1084.1558138415478</v>
      </c>
      <c r="M24" s="72">
        <f>IF(RES_hh_tes!M24=0,0,1000*11630*RES_hh_tes!M24/RES_hh_num!M24)</f>
        <v>959.17340338493648</v>
      </c>
      <c r="N24" s="72">
        <f>IF(RES_hh_tes!N24=0,0,1000*11630*RES_hh_tes!N24/RES_hh_num!N24)</f>
        <v>1021.2140768409832</v>
      </c>
      <c r="O24" s="72">
        <f>IF(RES_hh_tes!O24=0,0,1000*11630*RES_hh_tes!O24/RES_hh_num!O24)</f>
        <v>1062.2967375805772</v>
      </c>
      <c r="P24" s="72">
        <f>IF(RES_hh_tes!P24=0,0,1000*11630*RES_hh_tes!P24/RES_hh_num!P24)</f>
        <v>1027.1247481123567</v>
      </c>
      <c r="Q24" s="72">
        <f>IF(RES_hh_tes!Q24=0,0,1000*11630*RES_hh_tes!Q24/RES_hh_num!Q24)</f>
        <v>988.17114412072317</v>
      </c>
      <c r="R24" s="72">
        <f>IF(RES_hh_tes!R24=0,0,1000*11630*RES_hh_tes!R24/RES_hh_num!R24)</f>
        <v>1001.7717164385442</v>
      </c>
      <c r="S24" s="72">
        <f>IF(RES_hh_tes!S24=0,0,1000*11630*RES_hh_tes!S24/RES_hh_num!S24)</f>
        <v>1071.5287745166468</v>
      </c>
      <c r="T24" s="72">
        <f>IF(RES_hh_tes!T24=0,0,1000*11630*RES_hh_tes!T24/RES_hh_num!T24)</f>
        <v>1120.4930394014157</v>
      </c>
      <c r="U24" s="72">
        <f>IF(RES_hh_tes!U24=0,0,1000*11630*RES_hh_tes!U24/RES_hh_num!U24)</f>
        <v>1081.4285296694309</v>
      </c>
      <c r="V24" s="72">
        <f>IF(RES_hh_tes!V24=0,0,1000*11630*RES_hh_tes!V24/RES_hh_num!V24)</f>
        <v>1133.5185296542836</v>
      </c>
      <c r="W24" s="72">
        <f>IF(RES_hh_tes!W24=0,0,1000*11630*RES_hh_tes!W24/RES_hh_num!W24)</f>
        <v>1248.8784668902945</v>
      </c>
      <c r="X24" s="72">
        <f>IF(RES_hh_tes!X24=0,0,1000*11630*RES_hh_tes!X24/RES_hh_num!X24)</f>
        <v>1263.0706293231983</v>
      </c>
      <c r="Y24" s="72">
        <f>IF(RES_hh_tes!Y24=0,0,1000*11630*RES_hh_tes!Y24/RES_hh_num!Y24)</f>
        <v>1235.5991005506237</v>
      </c>
      <c r="DA24" s="89" t="s">
        <v>516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904.04493341037391</v>
      </c>
      <c r="C25" s="74">
        <f>IF(RES_hh_tes!C25=0,0,1000*11630*RES_hh_tes!C25/RES_hh_num!C25)</f>
        <v>875.74421991064128</v>
      </c>
      <c r="D25" s="74">
        <f>IF(RES_hh_tes!D25=0,0,1000*11630*RES_hh_tes!D25/RES_hh_num!D25)</f>
        <v>957.30277391239019</v>
      </c>
      <c r="E25" s="74">
        <f>IF(RES_hh_tes!E25=0,0,1000*11630*RES_hh_tes!E25/RES_hh_num!E25)</f>
        <v>831.45396357627476</v>
      </c>
      <c r="F25" s="74">
        <f>IF(RES_hh_tes!F25=0,0,1000*11630*RES_hh_tes!F25/RES_hh_num!F25)</f>
        <v>961.84858550178842</v>
      </c>
      <c r="G25" s="74">
        <f>IF(RES_hh_tes!G25=0,0,1000*11630*RES_hh_tes!G25/RES_hh_num!G25)</f>
        <v>997.85357945353007</v>
      </c>
      <c r="H25" s="74">
        <f>IF(RES_hh_tes!H25=0,0,1000*11630*RES_hh_tes!H25/RES_hh_num!H25)</f>
        <v>1042.0842835584235</v>
      </c>
      <c r="I25" s="74">
        <f>IF(RES_hh_tes!I25=0,0,1000*11630*RES_hh_tes!I25/RES_hh_num!I25)</f>
        <v>1001.9536481531061</v>
      </c>
      <c r="J25" s="74">
        <f>IF(RES_hh_tes!J25=0,0,1000*11630*RES_hh_tes!J25/RES_hh_num!J25)</f>
        <v>1043.6551259285409</v>
      </c>
      <c r="K25" s="74">
        <f>IF(RES_hh_tes!K25=0,0,1000*11630*RES_hh_tes!K25/RES_hh_num!K25)</f>
        <v>984.38219920249867</v>
      </c>
      <c r="L25" s="74">
        <f>IF(RES_hh_tes!L25=0,0,1000*11630*RES_hh_tes!L25/RES_hh_num!L25)</f>
        <v>995.47417872016104</v>
      </c>
      <c r="M25" s="74">
        <f>IF(RES_hh_tes!M25=0,0,1000*11630*RES_hh_tes!M25/RES_hh_num!M25)</f>
        <v>954.04188241708607</v>
      </c>
      <c r="N25" s="74">
        <f>IF(RES_hh_tes!N25=0,0,1000*11630*RES_hh_tes!N25/RES_hh_num!N25)</f>
        <v>950.34121039155787</v>
      </c>
      <c r="O25" s="74">
        <f>IF(RES_hh_tes!O25=0,0,1000*11630*RES_hh_tes!O25/RES_hh_num!O25)</f>
        <v>919.48645818068292</v>
      </c>
      <c r="P25" s="74">
        <f>IF(RES_hh_tes!P25=0,0,1000*11630*RES_hh_tes!P25/RES_hh_num!P25)</f>
        <v>910.97178922009039</v>
      </c>
      <c r="Q25" s="74">
        <f>IF(RES_hh_tes!Q25=0,0,1000*11630*RES_hh_tes!Q25/RES_hh_num!Q25)</f>
        <v>924.46900734387089</v>
      </c>
      <c r="R25" s="74">
        <f>IF(RES_hh_tes!R25=0,0,1000*11630*RES_hh_tes!R25/RES_hh_num!R25)</f>
        <v>943.63726099133601</v>
      </c>
      <c r="S25" s="74">
        <f>IF(RES_hh_tes!S25=0,0,1000*11630*RES_hh_tes!S25/RES_hh_num!S25)</f>
        <v>964.32751565831768</v>
      </c>
      <c r="T25" s="74">
        <f>IF(RES_hh_tes!T25=0,0,1000*11630*RES_hh_tes!T25/RES_hh_num!T25)</f>
        <v>975.02218998490218</v>
      </c>
      <c r="U25" s="74">
        <f>IF(RES_hh_tes!U25=0,0,1000*11630*RES_hh_tes!U25/RES_hh_num!U25)</f>
        <v>985.08928199871764</v>
      </c>
      <c r="V25" s="74">
        <f>IF(RES_hh_tes!V25=0,0,1000*11630*RES_hh_tes!V25/RES_hh_num!V25)</f>
        <v>1000.3601886984781</v>
      </c>
      <c r="W25" s="74">
        <f>IF(RES_hh_tes!W25=0,0,1000*11630*RES_hh_tes!W25/RES_hh_num!W25)</f>
        <v>1103.2654113244548</v>
      </c>
      <c r="X25" s="74">
        <f>IF(RES_hh_tes!X25=0,0,1000*11630*RES_hh_tes!X25/RES_hh_num!X25)</f>
        <v>1091.792672620677</v>
      </c>
      <c r="Y25" s="74">
        <f>IF(RES_hh_tes!Y25=0,0,1000*11630*RES_hh_tes!Y25/RES_hh_num!Y25)</f>
        <v>1113.3963337855307</v>
      </c>
      <c r="DA25" s="90" t="s">
        <v>517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636.15544760582907</v>
      </c>
      <c r="C26" s="77">
        <f>IF(RES_hh_tes!C26=0,0,1000*11630*RES_hh_tes!C26/RES_hh_num!C26)</f>
        <v>631.83168004043739</v>
      </c>
      <c r="D26" s="77">
        <f>IF(RES_hh_tes!D26=0,0,1000*11630*RES_hh_tes!D26/RES_hh_num!D26)</f>
        <v>675.91680667400487</v>
      </c>
      <c r="E26" s="77">
        <f>IF(RES_hh_tes!E26=0,0,1000*11630*RES_hh_tes!E26/RES_hh_num!E26)</f>
        <v>630.25820211462565</v>
      </c>
      <c r="F26" s="77">
        <f>IF(RES_hh_tes!F26=0,0,1000*11630*RES_hh_tes!F26/RES_hh_num!F26)</f>
        <v>696.66312433581288</v>
      </c>
      <c r="G26" s="77">
        <f>IF(RES_hh_tes!G26=0,0,1000*11630*RES_hh_tes!G26/RES_hh_num!G26)</f>
        <v>726.82183863157104</v>
      </c>
      <c r="H26" s="77">
        <f>IF(RES_hh_tes!H26=0,0,1000*11630*RES_hh_tes!H26/RES_hh_num!H26)</f>
        <v>761.79593558821523</v>
      </c>
      <c r="I26" s="77">
        <f>IF(RES_hh_tes!I26=0,0,1000*11630*RES_hh_tes!I26/RES_hh_num!I26)</f>
        <v>745.0941638196349</v>
      </c>
      <c r="J26" s="77">
        <f>IF(RES_hh_tes!J26=0,0,1000*11630*RES_hh_tes!J26/RES_hh_num!J26)</f>
        <v>777.70805174744055</v>
      </c>
      <c r="K26" s="77">
        <f>IF(RES_hh_tes!K26=0,0,1000*11630*RES_hh_tes!K26/RES_hh_num!K26)</f>
        <v>760.19116085287101</v>
      </c>
      <c r="L26" s="77">
        <f>IF(RES_hh_tes!L26=0,0,1000*11630*RES_hh_tes!L26/RES_hh_num!L26)</f>
        <v>772.51658638553181</v>
      </c>
      <c r="M26" s="77">
        <f>IF(RES_hh_tes!M26=0,0,1000*11630*RES_hh_tes!M26/RES_hh_num!M26)</f>
        <v>735.44548564629019</v>
      </c>
      <c r="N26" s="77">
        <f>IF(RES_hh_tes!N26=0,0,1000*11630*RES_hh_tes!N26/RES_hh_num!N26)</f>
        <v>742.50853700648508</v>
      </c>
      <c r="O26" s="77">
        <f>IF(RES_hh_tes!O26=0,0,1000*11630*RES_hh_tes!O26/RES_hh_num!O26)</f>
        <v>735.01208218069792</v>
      </c>
      <c r="P26" s="77">
        <f>IF(RES_hh_tes!P26=0,0,1000*11630*RES_hh_tes!P26/RES_hh_num!P26)</f>
        <v>720.91194968553327</v>
      </c>
      <c r="Q26" s="77">
        <f>IF(RES_hh_tes!Q26=0,0,1000*11630*RES_hh_tes!Q26/RES_hh_num!Q26)</f>
        <v>708.53788062522415</v>
      </c>
      <c r="R26" s="77">
        <f>IF(RES_hh_tes!R26=0,0,1000*11630*RES_hh_tes!R26/RES_hh_num!R26)</f>
        <v>737.93962760955685</v>
      </c>
      <c r="S26" s="77">
        <f>IF(RES_hh_tes!S26=0,0,1000*11630*RES_hh_tes!S26/RES_hh_num!S26)</f>
        <v>765.53172187755638</v>
      </c>
      <c r="T26" s="77">
        <f>IF(RES_hh_tes!T26=0,0,1000*11630*RES_hh_tes!T26/RES_hh_num!T26)</f>
        <v>770.25733622052223</v>
      </c>
      <c r="U26" s="77">
        <f>IF(RES_hh_tes!U26=0,0,1000*11630*RES_hh_tes!U26/RES_hh_num!U26)</f>
        <v>804.55182207211476</v>
      </c>
      <c r="V26" s="77">
        <f>IF(RES_hh_tes!V26=0,0,1000*11630*RES_hh_tes!V26/RES_hh_num!V26)</f>
        <v>829.888355267257</v>
      </c>
      <c r="W26" s="77">
        <f>IF(RES_hh_tes!W26=0,0,1000*11630*RES_hh_tes!W26/RES_hh_num!W26)</f>
        <v>865.22031534112602</v>
      </c>
      <c r="X26" s="77">
        <f>IF(RES_hh_tes!X26=0,0,1000*11630*RES_hh_tes!X26/RES_hh_num!X26)</f>
        <v>804.78872372510978</v>
      </c>
      <c r="Y26" s="77">
        <f>IF(RES_hh_tes!Y26=0,0,1000*11630*RES_hh_tes!Y26/RES_hh_num!Y26)</f>
        <v>815.51287360241452</v>
      </c>
      <c r="DA26" s="92" t="s">
        <v>518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878.37347649068522</v>
      </c>
      <c r="C27" s="69">
        <f>IF(RES_hh_tes!C27=0,0,1000*11630*RES_hh_tes!C27/RES_hh_num!C27)</f>
        <v>872.91964322945103</v>
      </c>
      <c r="D27" s="69">
        <f>IF(RES_hh_tes!D27=0,0,1000*11630*RES_hh_tes!D27/RES_hh_num!D27)</f>
        <v>917.70581907951794</v>
      </c>
      <c r="E27" s="69">
        <f>IF(RES_hh_tes!E27=0,0,1000*11630*RES_hh_tes!E27/RES_hh_num!E27)</f>
        <v>869.5832307110677</v>
      </c>
      <c r="F27" s="69">
        <f>IF(RES_hh_tes!F27=0,0,1000*11630*RES_hh_tes!F27/RES_hh_num!F27)</f>
        <v>921.36283909247504</v>
      </c>
      <c r="G27" s="69">
        <f>IF(RES_hh_tes!G27=0,0,1000*11630*RES_hh_tes!G27/RES_hh_num!G27)</f>
        <v>955.95933369728459</v>
      </c>
      <c r="H27" s="69">
        <f>IF(RES_hh_tes!H27=0,0,1000*11630*RES_hh_tes!H27/RES_hh_num!H27)</f>
        <v>976.38209794848376</v>
      </c>
      <c r="I27" s="69">
        <f>IF(RES_hh_tes!I27=0,0,1000*11630*RES_hh_tes!I27/RES_hh_num!I27)</f>
        <v>953.8449827527827</v>
      </c>
      <c r="J27" s="69">
        <f>IF(RES_hh_tes!J27=0,0,1000*11630*RES_hh_tes!J27/RES_hh_num!J27)</f>
        <v>983.42321270830155</v>
      </c>
      <c r="K27" s="69">
        <f>IF(RES_hh_tes!K27=0,0,1000*11630*RES_hh_tes!K27/RES_hh_num!K27)</f>
        <v>970.18229978271074</v>
      </c>
      <c r="L27" s="69">
        <f>IF(RES_hh_tes!L27=0,0,1000*11630*RES_hh_tes!L27/RES_hh_num!L27)</f>
        <v>937.92969242487254</v>
      </c>
      <c r="M27" s="69">
        <f>IF(RES_hh_tes!M27=0,0,1000*11630*RES_hh_tes!M27/RES_hh_num!M27)</f>
        <v>874.91319758014697</v>
      </c>
      <c r="N27" s="69">
        <f>IF(RES_hh_tes!N27=0,0,1000*11630*RES_hh_tes!N27/RES_hh_num!N27)</f>
        <v>847.06155665383051</v>
      </c>
      <c r="O27" s="69">
        <f>IF(RES_hh_tes!O27=0,0,1000*11630*RES_hh_tes!O27/RES_hh_num!O27)</f>
        <v>808.43114054254249</v>
      </c>
      <c r="P27" s="69">
        <f>IF(RES_hh_tes!P27=0,0,1000*11630*RES_hh_tes!P27/RES_hh_num!P27)</f>
        <v>780.49064568372955</v>
      </c>
      <c r="Q27" s="69">
        <f>IF(RES_hh_tes!Q27=0,0,1000*11630*RES_hh_tes!Q27/RES_hh_num!Q27)</f>
        <v>781.32135432002281</v>
      </c>
      <c r="R27" s="69">
        <f>IF(RES_hh_tes!R27=0,0,1000*11630*RES_hh_tes!R27/RES_hh_num!R27)</f>
        <v>805.69946459752077</v>
      </c>
      <c r="S27" s="69">
        <f>IF(RES_hh_tes!S27=0,0,1000*11630*RES_hh_tes!S27/RES_hh_num!S27)</f>
        <v>810.22589459588437</v>
      </c>
      <c r="T27" s="69">
        <f>IF(RES_hh_tes!T27=0,0,1000*11630*RES_hh_tes!T27/RES_hh_num!T27)</f>
        <v>792.69064869693625</v>
      </c>
      <c r="U27" s="69">
        <f>IF(RES_hh_tes!U27=0,0,1000*11630*RES_hh_tes!U27/RES_hh_num!U27)</f>
        <v>784.50032492217065</v>
      </c>
      <c r="V27" s="69">
        <f>IF(RES_hh_tes!V27=0,0,1000*11630*RES_hh_tes!V27/RES_hh_num!V27)</f>
        <v>796.58110402449836</v>
      </c>
      <c r="W27" s="69">
        <f>IF(RES_hh_tes!W27=0,0,1000*11630*RES_hh_tes!W27/RES_hh_num!W27)</f>
        <v>848.46892739257919</v>
      </c>
      <c r="X27" s="69">
        <f>IF(RES_hh_tes!X27=0,0,1000*11630*RES_hh_tes!X27/RES_hh_num!X27)</f>
        <v>822.49402715225938</v>
      </c>
      <c r="Y27" s="69">
        <f>IF(RES_hh_tes!Y27=0,0,1000*11630*RES_hh_tes!Y27/RES_hh_num!Y27)</f>
        <v>771.78258687702453</v>
      </c>
      <c r="DA27" s="88" t="s">
        <v>282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X28" s="72">
        <f>IF(RES_hh_tes!X28=0,0,1000*11630*RES_hh_tes!X28/RES_hh_num!X28)</f>
        <v>0</v>
      </c>
      <c r="Y28" s="72">
        <f>IF(RES_hh_tes!Y28=0,0,1000*11630*RES_hh_tes!Y28/RES_hh_num!Y28)</f>
        <v>0</v>
      </c>
      <c r="DA28" s="89" t="s">
        <v>519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806.19373838958074</v>
      </c>
      <c r="C29" s="72">
        <f>IF(RES_hh_tes!C29=0,0,1000*11630*RES_hh_tes!C29/RES_hh_num!C29)</f>
        <v>951.30900573181259</v>
      </c>
      <c r="D29" s="72">
        <f>IF(RES_hh_tes!D29=0,0,1000*11630*RES_hh_tes!D29/RES_hh_num!D29)</f>
        <v>832.52379079956825</v>
      </c>
      <c r="E29" s="72">
        <f>IF(RES_hh_tes!E29=0,0,1000*11630*RES_hh_tes!E29/RES_hh_num!E29)</f>
        <v>984.89388271445148</v>
      </c>
      <c r="F29" s="72">
        <f>IF(RES_hh_tes!F29=0,0,1000*11630*RES_hh_tes!F29/RES_hh_num!F29)</f>
        <v>921.93062945942563</v>
      </c>
      <c r="G29" s="72">
        <f>IF(RES_hh_tes!G29=0,0,1000*11630*RES_hh_tes!G29/RES_hh_num!G29)</f>
        <v>935.04337962890634</v>
      </c>
      <c r="H29" s="72">
        <f>IF(RES_hh_tes!H29=0,0,1000*11630*RES_hh_tes!H29/RES_hh_num!H29)</f>
        <v>920.50477182035013</v>
      </c>
      <c r="I29" s="72">
        <f>IF(RES_hh_tes!I29=0,0,1000*11630*RES_hh_tes!I29/RES_hh_num!I29)</f>
        <v>962.25991867851599</v>
      </c>
      <c r="J29" s="72">
        <f>IF(RES_hh_tes!J29=0,0,1000*11630*RES_hh_tes!J29/RES_hh_num!J29)</f>
        <v>944.40403852007057</v>
      </c>
      <c r="K29" s="72">
        <f>IF(RES_hh_tes!K29=0,0,1000*11630*RES_hh_tes!K29/RES_hh_num!K29)</f>
        <v>1087.1971898463862</v>
      </c>
      <c r="L29" s="72">
        <f>IF(RES_hh_tes!L29=0,0,1000*11630*RES_hh_tes!L29/RES_hh_num!L29)</f>
        <v>980.59295434118962</v>
      </c>
      <c r="M29" s="72">
        <f>IF(RES_hh_tes!M29=0,0,1000*11630*RES_hh_tes!M29/RES_hh_num!M29)</f>
        <v>872.81363689595344</v>
      </c>
      <c r="N29" s="72">
        <f>IF(RES_hh_tes!N29=0,0,1000*11630*RES_hh_tes!N29/RES_hh_num!N29)</f>
        <v>830.58017785142181</v>
      </c>
      <c r="O29" s="72">
        <f>IF(RES_hh_tes!O29=0,0,1000*11630*RES_hh_tes!O29/RES_hh_num!O29)</f>
        <v>824.42093257666306</v>
      </c>
      <c r="P29" s="72">
        <f>IF(RES_hh_tes!P29=0,0,1000*11630*RES_hh_tes!P29/RES_hh_num!P29)</f>
        <v>761.46015055230225</v>
      </c>
      <c r="Q29" s="72">
        <f>IF(RES_hh_tes!Q29=0,0,1000*11630*RES_hh_tes!Q29/RES_hh_num!Q29)</f>
        <v>774.5998015520322</v>
      </c>
      <c r="R29" s="72">
        <f>IF(RES_hh_tes!R29=0,0,1000*11630*RES_hh_tes!R29/RES_hh_num!R29)</f>
        <v>821.28713273541337</v>
      </c>
      <c r="S29" s="72">
        <f>IF(RES_hh_tes!S29=0,0,1000*11630*RES_hh_tes!S29/RES_hh_num!S29)</f>
        <v>809.62482746134151</v>
      </c>
      <c r="T29" s="72">
        <f>IF(RES_hh_tes!T29=0,0,1000*11630*RES_hh_tes!T29/RES_hh_num!T29)</f>
        <v>771.05160059047</v>
      </c>
      <c r="U29" s="72">
        <f>IF(RES_hh_tes!U29=0,0,1000*11630*RES_hh_tes!U29/RES_hh_num!U29)</f>
        <v>811.44907180638904</v>
      </c>
      <c r="V29" s="72">
        <f>IF(RES_hh_tes!V29=0,0,1000*11630*RES_hh_tes!V29/RES_hh_num!V29)</f>
        <v>799.25727702286679</v>
      </c>
      <c r="W29" s="72">
        <f>IF(RES_hh_tes!W29=0,0,1000*11630*RES_hh_tes!W29/RES_hh_num!W29)</f>
        <v>845.92000485160997</v>
      </c>
      <c r="X29" s="72">
        <f>IF(RES_hh_tes!X29=0,0,1000*11630*RES_hh_tes!X29/RES_hh_num!X29)</f>
        <v>829.49374781158758</v>
      </c>
      <c r="Y29" s="72">
        <f>IF(RES_hh_tes!Y29=0,0,1000*11630*RES_hh_tes!Y29/RES_hh_num!Y29)</f>
        <v>746.90775458229257</v>
      </c>
      <c r="DA29" s="89" t="s">
        <v>520</v>
      </c>
    </row>
    <row r="30" spans="1:105" ht="12" customHeight="1" x14ac:dyDescent="0.25">
      <c r="A30" s="28" t="s">
        <v>189</v>
      </c>
      <c r="B30" s="72">
        <f>IF(RES_hh_tes!B30=0,0,1000*11630*RES_hh_tes!B30/RES_hh_num!B30)</f>
        <v>802.29022270429823</v>
      </c>
      <c r="C30" s="72">
        <f>IF(RES_hh_tes!C30=0,0,1000*11630*RES_hh_tes!C30/RES_hh_num!C30)</f>
        <v>961.056577739761</v>
      </c>
      <c r="D30" s="72">
        <f>IF(RES_hh_tes!D30=0,0,1000*11630*RES_hh_tes!D30/RES_hh_num!D30)</f>
        <v>826.38584441065927</v>
      </c>
      <c r="E30" s="72">
        <f>IF(RES_hh_tes!E30=0,0,1000*11630*RES_hh_tes!E30/RES_hh_num!E30)</f>
        <v>993.72887490743517</v>
      </c>
      <c r="F30" s="72">
        <f>IF(RES_hh_tes!F30=0,0,1000*11630*RES_hh_tes!F30/RES_hh_num!F30)</f>
        <v>905.73511022691969</v>
      </c>
      <c r="G30" s="72">
        <f>IF(RES_hh_tes!G30=0,0,1000*11630*RES_hh_tes!G30/RES_hh_num!G30)</f>
        <v>952.55933010508511</v>
      </c>
      <c r="H30" s="72">
        <f>IF(RES_hh_tes!H30=0,0,1000*11630*RES_hh_tes!H30/RES_hh_num!H30)</f>
        <v>925.11968731120271</v>
      </c>
      <c r="I30" s="72">
        <f>IF(RES_hh_tes!I30=0,0,1000*11630*RES_hh_tes!I30/RES_hh_num!I30)</f>
        <v>991.42137066140913</v>
      </c>
      <c r="J30" s="72">
        <f>IF(RES_hh_tes!J30=0,0,1000*11630*RES_hh_tes!J30/RES_hh_num!J30)</f>
        <v>924.48616099383253</v>
      </c>
      <c r="K30" s="72">
        <f>IF(RES_hh_tes!K30=0,0,1000*11630*RES_hh_tes!K30/RES_hh_num!K30)</f>
        <v>1002.8741959257437</v>
      </c>
      <c r="L30" s="72">
        <f>IF(RES_hh_tes!L30=0,0,1000*11630*RES_hh_tes!L30/RES_hh_num!L30)</f>
        <v>971.77779756617338</v>
      </c>
      <c r="M30" s="72">
        <f>IF(RES_hh_tes!M30=0,0,1000*11630*RES_hh_tes!M30/RES_hh_num!M30)</f>
        <v>878.99313884433604</v>
      </c>
      <c r="N30" s="72">
        <f>IF(RES_hh_tes!N30=0,0,1000*11630*RES_hh_tes!N30/RES_hh_num!N30)</f>
        <v>842.94011542210728</v>
      </c>
      <c r="O30" s="72">
        <f>IF(RES_hh_tes!O30=0,0,1000*11630*RES_hh_tes!O30/RES_hh_num!O30)</f>
        <v>803.76122122800723</v>
      </c>
      <c r="P30" s="72">
        <f>IF(RES_hh_tes!P30=0,0,1000*11630*RES_hh_tes!P30/RES_hh_num!P30)</f>
        <v>790.48012510938577</v>
      </c>
      <c r="Q30" s="72">
        <f>IF(RES_hh_tes!Q30=0,0,1000*11630*RES_hh_tes!Q30/RES_hh_num!Q30)</f>
        <v>758.34075898456217</v>
      </c>
      <c r="R30" s="72">
        <f>IF(RES_hh_tes!R30=0,0,1000*11630*RES_hh_tes!R30/RES_hh_num!R30)</f>
        <v>780.64855185768124</v>
      </c>
      <c r="S30" s="72">
        <f>IF(RES_hh_tes!S30=0,0,1000*11630*RES_hh_tes!S30/RES_hh_num!S30)</f>
        <v>832.32623427238343</v>
      </c>
      <c r="T30" s="72">
        <f>IF(RES_hh_tes!T30=0,0,1000*11630*RES_hh_tes!T30/RES_hh_num!T30)</f>
        <v>818.07179574312227</v>
      </c>
      <c r="U30" s="72">
        <f>IF(RES_hh_tes!U30=0,0,1000*11630*RES_hh_tes!U30/RES_hh_num!U30)</f>
        <v>765.9563262203767</v>
      </c>
      <c r="V30" s="72">
        <f>IF(RES_hh_tes!V30=0,0,1000*11630*RES_hh_tes!V30/RES_hh_num!V30)</f>
        <v>787.89707952399738</v>
      </c>
      <c r="W30" s="72">
        <f>IF(RES_hh_tes!W30=0,0,1000*11630*RES_hh_tes!W30/RES_hh_num!W30)</f>
        <v>839.2863499569354</v>
      </c>
      <c r="X30" s="72">
        <f>IF(RES_hh_tes!X30=0,0,1000*11630*RES_hh_tes!X30/RES_hh_num!X30)</f>
        <v>826.12507043740129</v>
      </c>
      <c r="Y30" s="72">
        <f>IF(RES_hh_tes!Y30=0,0,1000*11630*RES_hh_tes!Y30/RES_hh_num!Y30)</f>
        <v>777.61312122132938</v>
      </c>
      <c r="DA30" s="89" t="s">
        <v>521</v>
      </c>
    </row>
    <row r="31" spans="1:105" ht="12" customHeight="1" x14ac:dyDescent="0.25">
      <c r="A31" s="28" t="s">
        <v>202</v>
      </c>
      <c r="B31" s="72">
        <f>IF(RES_hh_tes!B31=0,0,1000*11630*RES_hh_tes!B31/RES_hh_num!B31)</f>
        <v>819.77638655039095</v>
      </c>
      <c r="C31" s="72">
        <f>IF(RES_hh_tes!C31=0,0,1000*11630*RES_hh_tes!C31/RES_hh_num!C31)</f>
        <v>951.85402423967105</v>
      </c>
      <c r="D31" s="72">
        <f>IF(RES_hh_tes!D31=0,0,1000*11630*RES_hh_tes!D31/RES_hh_num!D31)</f>
        <v>827.79281621052598</v>
      </c>
      <c r="E31" s="72">
        <f>IF(RES_hh_tes!E31=0,0,1000*11630*RES_hh_tes!E31/RES_hh_num!E31)</f>
        <v>993.92825335667033</v>
      </c>
      <c r="F31" s="72">
        <f>IF(RES_hh_tes!F31=0,0,1000*11630*RES_hh_tes!F31/RES_hh_num!F31)</f>
        <v>913.37447792683702</v>
      </c>
      <c r="G31" s="72">
        <f>IF(RES_hh_tes!G31=0,0,1000*11630*RES_hh_tes!G31/RES_hh_num!G31)</f>
        <v>940.52203194441381</v>
      </c>
      <c r="H31" s="72">
        <f>IF(RES_hh_tes!H31=0,0,1000*11630*RES_hh_tes!H31/RES_hh_num!H31)</f>
        <v>911.49635038949486</v>
      </c>
      <c r="I31" s="72">
        <f>IF(RES_hh_tes!I31=0,0,1000*11630*RES_hh_tes!I31/RES_hh_num!I31)</f>
        <v>1016.7843222321264</v>
      </c>
      <c r="J31" s="72">
        <f>IF(RES_hh_tes!J31=0,0,1000*11630*RES_hh_tes!J31/RES_hh_num!J31)</f>
        <v>906.45198921153519</v>
      </c>
      <c r="K31" s="72">
        <f>IF(RES_hh_tes!K31=0,0,1000*11630*RES_hh_tes!K31/RES_hh_num!K31)</f>
        <v>977.45555702589286</v>
      </c>
      <c r="L31" s="72">
        <f>IF(RES_hh_tes!L31=0,0,1000*11630*RES_hh_tes!L31/RES_hh_num!L31)</f>
        <v>921.77601167837918</v>
      </c>
      <c r="M31" s="72">
        <f>IF(RES_hh_tes!M31=0,0,1000*11630*RES_hh_tes!M31/RES_hh_num!M31)</f>
        <v>887.26257925027448</v>
      </c>
      <c r="N31" s="72">
        <f>IF(RES_hh_tes!N31=0,0,1000*11630*RES_hh_tes!N31/RES_hh_num!N31)</f>
        <v>888.65903179956217</v>
      </c>
      <c r="O31" s="72">
        <f>IF(RES_hh_tes!O31=0,0,1000*11630*RES_hh_tes!O31/RES_hh_num!O31)</f>
        <v>794.75341847684797</v>
      </c>
      <c r="P31" s="72">
        <f>IF(RES_hh_tes!P31=0,0,1000*11630*RES_hh_tes!P31/RES_hh_num!P31)</f>
        <v>796.9658124421012</v>
      </c>
      <c r="Q31" s="72">
        <f>IF(RES_hh_tes!Q31=0,0,1000*11630*RES_hh_tes!Q31/RES_hh_num!Q31)</f>
        <v>793.91115942033866</v>
      </c>
      <c r="R31" s="72">
        <f>IF(RES_hh_tes!R31=0,0,1000*11630*RES_hh_tes!R31/RES_hh_num!R31)</f>
        <v>833.69321856354293</v>
      </c>
      <c r="S31" s="72">
        <f>IF(RES_hh_tes!S31=0,0,1000*11630*RES_hh_tes!S31/RES_hh_num!S31)</f>
        <v>795.08326843875716</v>
      </c>
      <c r="T31" s="72">
        <f>IF(RES_hh_tes!T31=0,0,1000*11630*RES_hh_tes!T31/RES_hh_num!T31)</f>
        <v>767.72789761584568</v>
      </c>
      <c r="U31" s="72">
        <f>IF(RES_hh_tes!U31=0,0,1000*11630*RES_hh_tes!U31/RES_hh_num!U31)</f>
        <v>727.77135849164154</v>
      </c>
      <c r="V31" s="72">
        <f>IF(RES_hh_tes!V31=0,0,1000*11630*RES_hh_tes!V31/RES_hh_num!V31)</f>
        <v>835.45039848722479</v>
      </c>
      <c r="W31" s="72">
        <f>IF(RES_hh_tes!W31=0,0,1000*11630*RES_hh_tes!W31/RES_hh_num!W31)</f>
        <v>869.68532139771753</v>
      </c>
      <c r="X31" s="72">
        <f>IF(RES_hh_tes!X31=0,0,1000*11630*RES_hh_tes!X31/RES_hh_num!X31)</f>
        <v>857.95646750486878</v>
      </c>
      <c r="Y31" s="72">
        <f>IF(RES_hh_tes!Y31=0,0,1000*11630*RES_hh_tes!Y31/RES_hh_num!Y31)</f>
        <v>714.88192296472232</v>
      </c>
      <c r="DA31" s="89" t="s">
        <v>522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929.35232197649384</v>
      </c>
      <c r="C32" s="77">
        <f>IF(RES_hh_tes!C32=0,0,1000*11630*RES_hh_tes!C32/RES_hh_num!C32)</f>
        <v>805.75311548050672</v>
      </c>
      <c r="D32" s="77">
        <f>IF(RES_hh_tes!D32=0,0,1000*11630*RES_hh_tes!D32/RES_hh_num!D32)</f>
        <v>997.27270487337762</v>
      </c>
      <c r="E32" s="77">
        <f>IF(RES_hh_tes!E32=0,0,1000*11630*RES_hh_tes!E32/RES_hh_num!E32)</f>
        <v>748.70613307142696</v>
      </c>
      <c r="F32" s="77">
        <f>IF(RES_hh_tes!F32=0,0,1000*11630*RES_hh_tes!F32/RES_hh_num!F32)</f>
        <v>928.21136689375032</v>
      </c>
      <c r="G32" s="77">
        <f>IF(RES_hh_tes!G32=0,0,1000*11630*RES_hh_tes!G32/RES_hh_num!G32)</f>
        <v>971.34545881368774</v>
      </c>
      <c r="H32" s="77">
        <f>IF(RES_hh_tes!H32=0,0,1000*11630*RES_hh_tes!H32/RES_hh_num!H32)</f>
        <v>1040.8626402408763</v>
      </c>
      <c r="I32" s="77">
        <f>IF(RES_hh_tes!I32=0,0,1000*11630*RES_hh_tes!I32/RES_hh_num!I32)</f>
        <v>920.5978203350827</v>
      </c>
      <c r="J32" s="77">
        <f>IF(RES_hh_tes!J32=0,0,1000*11630*RES_hh_tes!J32/RES_hh_num!J32)</f>
        <v>1051.9865019365773</v>
      </c>
      <c r="K32" s="77">
        <f>IF(RES_hh_tes!K32=0,0,1000*11630*RES_hh_tes!K32/RES_hh_num!K32)</f>
        <v>867.10737130181064</v>
      </c>
      <c r="L32" s="77">
        <f>IF(RES_hh_tes!L32=0,0,1000*11630*RES_hh_tes!L32/RES_hh_num!L32)</f>
        <v>890.88917925162002</v>
      </c>
      <c r="M32" s="77">
        <f>IF(RES_hh_tes!M32=0,0,1000*11630*RES_hh_tes!M32/RES_hh_num!M32)</f>
        <v>870.92173012424644</v>
      </c>
      <c r="N32" s="77">
        <f>IF(RES_hh_tes!N32=0,0,1000*11630*RES_hh_tes!N32/RES_hh_num!N32)</f>
        <v>849.33129768033689</v>
      </c>
      <c r="O32" s="77">
        <f>IF(RES_hh_tes!O32=0,0,1000*11630*RES_hh_tes!O32/RES_hh_num!O32)</f>
        <v>803.89600587732753</v>
      </c>
      <c r="P32" s="77">
        <f>IF(RES_hh_tes!P32=0,0,1000*11630*RES_hh_tes!P32/RES_hh_num!P32)</f>
        <v>783.15693961536749</v>
      </c>
      <c r="Q32" s="77">
        <f>IF(RES_hh_tes!Q32=0,0,1000*11630*RES_hh_tes!Q32/RES_hh_num!Q32)</f>
        <v>792.48305574352753</v>
      </c>
      <c r="R32" s="77">
        <f>IF(RES_hh_tes!R32=0,0,1000*11630*RES_hh_tes!R32/RES_hh_num!R32)</f>
        <v>801.5805698787492</v>
      </c>
      <c r="S32" s="77">
        <f>IF(RES_hh_tes!S32=0,0,1000*11630*RES_hh_tes!S32/RES_hh_num!S32)</f>
        <v>803.56943338216729</v>
      </c>
      <c r="T32" s="77">
        <f>IF(RES_hh_tes!T32=0,0,1000*11630*RES_hh_tes!T32/RES_hh_num!T32)</f>
        <v>797.24720949421942</v>
      </c>
      <c r="U32" s="77">
        <f>IF(RES_hh_tes!U32=0,0,1000*11630*RES_hh_tes!U32/RES_hh_num!U32)</f>
        <v>789.45045533833252</v>
      </c>
      <c r="V32" s="77">
        <f>IF(RES_hh_tes!V32=0,0,1000*11630*RES_hh_tes!V32/RES_hh_num!V32)</f>
        <v>792.0229989392642</v>
      </c>
      <c r="W32" s="77">
        <f>IF(RES_hh_tes!W32=0,0,1000*11630*RES_hh_tes!W32/RES_hh_num!W32)</f>
        <v>849.98224863691166</v>
      </c>
      <c r="X32" s="77">
        <f>IF(RES_hh_tes!X32=0,0,1000*11630*RES_hh_tes!X32/RES_hh_num!X32)</f>
        <v>812.26706911406836</v>
      </c>
      <c r="Y32" s="77">
        <f>IF(RES_hh_tes!Y32=0,0,1000*11630*RES_hh_tes!Y32/RES_hh_num!Y32)</f>
        <v>786.62750896534294</v>
      </c>
      <c r="DA32" s="92" t="s">
        <v>523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1188.4046060427513</v>
      </c>
      <c r="C3" s="65">
        <f>IF(RES_hh_emi!C3=0,0,1000000*RES_hh_emi!C3/RES_hh_num!C3)</f>
        <v>1315.4040941612027</v>
      </c>
      <c r="D3" s="65">
        <f>IF(RES_hh_emi!D3=0,0,1000000*RES_hh_emi!D3/RES_hh_num!D3)</f>
        <v>1385.9249567130905</v>
      </c>
      <c r="E3" s="65">
        <f>IF(RES_hh_emi!E3=0,0,1000000*RES_hh_emi!E3/RES_hh_num!E3)</f>
        <v>1513.7294230719192</v>
      </c>
      <c r="F3" s="65">
        <f>IF(RES_hh_emi!F3=0,0,1000000*RES_hh_emi!F3/RES_hh_num!F3)</f>
        <v>1501.8133772649871</v>
      </c>
      <c r="G3" s="65">
        <f>IF(RES_hh_emi!G3=0,0,1000000*RES_hh_emi!G3/RES_hh_num!G3)</f>
        <v>1537.1113929076489</v>
      </c>
      <c r="H3" s="65">
        <f>IF(RES_hh_emi!H3=0,0,1000000*RES_hh_emi!H3/RES_hh_num!H3)</f>
        <v>1413.9585871663451</v>
      </c>
      <c r="I3" s="65">
        <f>IF(RES_hh_emi!I3=0,0,1000000*RES_hh_emi!I3/RES_hh_num!I3)</f>
        <v>1277.8947008812083</v>
      </c>
      <c r="J3" s="65">
        <f>IF(RES_hh_emi!J3=0,0,1000000*RES_hh_emi!J3/RES_hh_num!J3)</f>
        <v>1298.3935708959336</v>
      </c>
      <c r="K3" s="65">
        <f>IF(RES_hh_emi!K3=0,0,1000000*RES_hh_emi!K3/RES_hh_num!K3)</f>
        <v>1336.1137379678421</v>
      </c>
      <c r="L3" s="65">
        <f>IF(RES_hh_emi!L3=0,0,1000000*RES_hh_emi!L3/RES_hh_num!L3)</f>
        <v>1359.3393053460959</v>
      </c>
      <c r="M3" s="65">
        <f>IF(RES_hh_emi!M3=0,0,1000000*RES_hh_emi!M3/RES_hh_num!M3)</f>
        <v>1230.4634424343294</v>
      </c>
      <c r="N3" s="65">
        <f>IF(RES_hh_emi!N3=0,0,1000000*RES_hh_emi!N3/RES_hh_num!N3)</f>
        <v>1114.4872421359421</v>
      </c>
      <c r="O3" s="65">
        <f>IF(RES_hh_emi!O3=0,0,1000000*RES_hh_emi!O3/RES_hh_num!O3)</f>
        <v>1051.5085169263969</v>
      </c>
      <c r="P3" s="65">
        <f>IF(RES_hh_emi!P3=0,0,1000000*RES_hh_emi!P3/RES_hh_num!P3)</f>
        <v>916.85432304480332</v>
      </c>
      <c r="Q3" s="65">
        <f>IF(RES_hh_emi!Q3=0,0,1000000*RES_hh_emi!Q3/RES_hh_num!Q3)</f>
        <v>978.61809685722085</v>
      </c>
      <c r="R3" s="65">
        <f>IF(RES_hh_emi!R3=0,0,1000000*RES_hh_emi!R3/RES_hh_num!R3)</f>
        <v>1016.8971429257623</v>
      </c>
      <c r="S3" s="65">
        <f>IF(RES_hh_emi!S3=0,0,1000000*RES_hh_emi!S3/RES_hh_num!S3)</f>
        <v>1039.1820867586573</v>
      </c>
      <c r="T3" s="65">
        <f>IF(RES_hh_emi!T3=0,0,1000000*RES_hh_emi!T3/RES_hh_num!T3)</f>
        <v>992.41997326164972</v>
      </c>
      <c r="U3" s="65">
        <f>IF(RES_hh_emi!U3=0,0,1000000*RES_hh_emi!U3/RES_hh_num!U3)</f>
        <v>941.69854996290087</v>
      </c>
      <c r="V3" s="65">
        <f>IF(RES_hh_emi!V3=0,0,1000000*RES_hh_emi!V3/RES_hh_num!V3)</f>
        <v>1006.4799839632373</v>
      </c>
      <c r="W3" s="65">
        <f>IF(RES_hh_emi!W3=0,0,1000000*RES_hh_emi!W3/RES_hh_num!W3)</f>
        <v>1035.2259984060206</v>
      </c>
      <c r="X3" s="65">
        <f>IF(RES_hh_emi!X3=0,0,1000000*RES_hh_emi!X3/RES_hh_num!X3)</f>
        <v>997.45477087205916</v>
      </c>
      <c r="Y3" s="65">
        <f>IF(RES_hh_emi!Y3=0,0,1000000*RES_hh_emi!Y3/RES_hh_num!Y3)</f>
        <v>957.88099947995238</v>
      </c>
      <c r="DA3" s="87" t="s">
        <v>284</v>
      </c>
    </row>
    <row r="4" spans="1:105" ht="12.95" customHeight="1" x14ac:dyDescent="0.25">
      <c r="A4" s="68" t="s">
        <v>57</v>
      </c>
      <c r="B4" s="69">
        <f>IF(RES_hh_emi!B4=0,0,1000000*RES_hh_emi!B4/RES_hh_num!B4)</f>
        <v>975.79470969261001</v>
      </c>
      <c r="C4" s="69">
        <f>IF(RES_hh_emi!C4=0,0,1000000*RES_hh_emi!C4/RES_hh_num!C4)</f>
        <v>1072.029623060813</v>
      </c>
      <c r="D4" s="69">
        <f>IF(RES_hh_emi!D4=0,0,1000000*RES_hh_emi!D4/RES_hh_num!D4)</f>
        <v>1145.7495640023808</v>
      </c>
      <c r="E4" s="69">
        <f>IF(RES_hh_emi!E4=0,0,1000000*RES_hh_emi!E4/RES_hh_num!E4)</f>
        <v>1244.7022871671477</v>
      </c>
      <c r="F4" s="69">
        <f>IF(RES_hh_emi!F4=0,0,1000000*RES_hh_emi!F4/RES_hh_num!F4)</f>
        <v>1232.9177347894083</v>
      </c>
      <c r="G4" s="69">
        <f>IF(RES_hh_emi!G4=0,0,1000000*RES_hh_emi!G4/RES_hh_num!G4)</f>
        <v>1259.5688526056126</v>
      </c>
      <c r="H4" s="69">
        <f>IF(RES_hh_emi!H4=0,0,1000000*RES_hh_emi!H4/RES_hh_num!H4)</f>
        <v>1133.3138397297191</v>
      </c>
      <c r="I4" s="69">
        <f>IF(RES_hh_emi!I4=0,0,1000000*RES_hh_emi!I4/RES_hh_num!I4)</f>
        <v>990.80888260705672</v>
      </c>
      <c r="J4" s="69">
        <f>IF(RES_hh_emi!J4=0,0,1000000*RES_hh_emi!J4/RES_hh_num!J4)</f>
        <v>1007.6547293308223</v>
      </c>
      <c r="K4" s="69">
        <f>IF(RES_hh_emi!K4=0,0,1000000*RES_hh_emi!K4/RES_hh_num!K4)</f>
        <v>1020.5607683170205</v>
      </c>
      <c r="L4" s="69">
        <f>IF(RES_hh_emi!L4=0,0,1000000*RES_hh_emi!L4/RES_hh_num!L4)</f>
        <v>1059.2513288846999</v>
      </c>
      <c r="M4" s="69">
        <f>IF(RES_hh_emi!M4=0,0,1000000*RES_hh_emi!M4/RES_hh_num!M4)</f>
        <v>965.95428720354778</v>
      </c>
      <c r="N4" s="69">
        <f>IF(RES_hh_emi!N4=0,0,1000000*RES_hh_emi!N4/RES_hh_num!N4)</f>
        <v>868.53617380613798</v>
      </c>
      <c r="O4" s="69">
        <f>IF(RES_hh_emi!O4=0,0,1000000*RES_hh_emi!O4/RES_hh_num!O4)</f>
        <v>818.8590303850367</v>
      </c>
      <c r="P4" s="69">
        <f>IF(RES_hh_emi!P4=0,0,1000000*RES_hh_emi!P4/RES_hh_num!P4)</f>
        <v>697.98957858400536</v>
      </c>
      <c r="Q4" s="69">
        <f>IF(RES_hh_emi!Q4=0,0,1000000*RES_hh_emi!Q4/RES_hh_num!Q4)</f>
        <v>769.0639724298502</v>
      </c>
      <c r="R4" s="69">
        <f>IF(RES_hh_emi!R4=0,0,1000000*RES_hh_emi!R4/RES_hh_num!R4)</f>
        <v>797.55511064232564</v>
      </c>
      <c r="S4" s="69">
        <f>IF(RES_hh_emi!S4=0,0,1000000*RES_hh_emi!S4/RES_hh_num!S4)</f>
        <v>811.46586365783367</v>
      </c>
      <c r="T4" s="69">
        <f>IF(RES_hh_emi!T4=0,0,1000000*RES_hh_emi!T4/RES_hh_num!T4)</f>
        <v>769.37196777337192</v>
      </c>
      <c r="U4" s="69">
        <f>IF(RES_hh_emi!U4=0,0,1000000*RES_hh_emi!U4/RES_hh_num!U4)</f>
        <v>723.4061695636691</v>
      </c>
      <c r="V4" s="69">
        <f>IF(RES_hh_emi!V4=0,0,1000000*RES_hh_emi!V4/RES_hh_num!V4)</f>
        <v>786.49031489598269</v>
      </c>
      <c r="W4" s="69">
        <f>IF(RES_hh_emi!W4=0,0,1000000*RES_hh_emi!W4/RES_hh_num!W4)</f>
        <v>806.13015244310986</v>
      </c>
      <c r="X4" s="69">
        <f>IF(RES_hh_emi!X4=0,0,1000000*RES_hh_emi!X4/RES_hh_num!X4)</f>
        <v>777.88823376588198</v>
      </c>
      <c r="Y4" s="69">
        <f>IF(RES_hh_emi!Y4=0,0,1000000*RES_hh_emi!Y4/RES_hh_num!Y4)</f>
        <v>751.94419726103047</v>
      </c>
      <c r="DA4" s="88" t="s">
        <v>285</v>
      </c>
    </row>
    <row r="5" spans="1:105" ht="12" customHeight="1" x14ac:dyDescent="0.25">
      <c r="A5" s="28" t="s">
        <v>51</v>
      </c>
      <c r="B5" s="72">
        <f>IF(RES_hh_emi!B5=0,0,1000000*RES_hh_emi!B5/RES_hh_num!B5)</f>
        <v>4713.6360807473729</v>
      </c>
      <c r="C5" s="72">
        <f>IF(RES_hh_emi!C5=0,0,1000000*RES_hh_emi!C5/RES_hh_num!C5)</f>
        <v>2667.2908623353892</v>
      </c>
      <c r="D5" s="72">
        <f>IF(RES_hh_emi!D5=0,0,1000000*RES_hh_emi!D5/RES_hh_num!D5)</f>
        <v>3933.3693746518743</v>
      </c>
      <c r="E5" s="72">
        <f>IF(RES_hh_emi!E5=0,0,1000000*RES_hh_emi!E5/RES_hh_num!E5)</f>
        <v>5237.7127584150039</v>
      </c>
      <c r="F5" s="72">
        <f>IF(RES_hh_emi!F5=0,0,1000000*RES_hh_emi!F5/RES_hh_num!F5)</f>
        <v>3840.3797008624833</v>
      </c>
      <c r="G5" s="72">
        <f>IF(RES_hh_emi!G5=0,0,1000000*RES_hh_emi!G5/RES_hh_num!G5)</f>
        <v>5672.7514901315662</v>
      </c>
      <c r="H5" s="72">
        <f>IF(RES_hh_emi!H5=0,0,1000000*RES_hh_emi!H5/RES_hh_num!H5)</f>
        <v>4944.9464940420376</v>
      </c>
      <c r="I5" s="72">
        <f>IF(RES_hh_emi!I5=0,0,1000000*RES_hh_emi!I5/RES_hh_num!I5)</f>
        <v>3140.8474550902092</v>
      </c>
      <c r="J5" s="72">
        <f>IF(RES_hh_emi!J5=0,0,1000000*RES_hh_emi!J5/RES_hh_num!J5)</f>
        <v>3672.5601717045261</v>
      </c>
      <c r="K5" s="72">
        <f>IF(RES_hh_emi!K5=0,0,1000000*RES_hh_emi!K5/RES_hh_num!K5)</f>
        <v>3146.42403287972</v>
      </c>
      <c r="L5" s="72">
        <f>IF(RES_hh_emi!L5=0,0,1000000*RES_hh_emi!L5/RES_hh_num!L5)</f>
        <v>6388.8961626429491</v>
      </c>
      <c r="M5" s="72">
        <f>IF(RES_hh_emi!M5=0,0,1000000*RES_hh_emi!M5/RES_hh_num!M5)</f>
        <v>4674.8760208333324</v>
      </c>
      <c r="N5" s="72">
        <f>IF(RES_hh_emi!N5=0,0,1000000*RES_hh_emi!N5/RES_hh_num!N5)</f>
        <v>3963.2046755571155</v>
      </c>
      <c r="O5" s="72">
        <f>IF(RES_hh_emi!O5=0,0,1000000*RES_hh_emi!O5/RES_hh_num!O5)</f>
        <v>5672.8398486486512</v>
      </c>
      <c r="P5" s="72">
        <f>IF(RES_hh_emi!P5=0,0,1000000*RES_hh_emi!P5/RES_hh_num!P5)</f>
        <v>4140.0337172774889</v>
      </c>
      <c r="Q5" s="72">
        <f>IF(RES_hh_emi!Q5=0,0,1000000*RES_hh_emi!Q5/RES_hh_num!Q5)</f>
        <v>4097.3210628645502</v>
      </c>
      <c r="R5" s="72">
        <f>IF(RES_hh_emi!R5=0,0,1000000*RES_hh_emi!R5/RES_hh_num!R5)</f>
        <v>4311.2864354665699</v>
      </c>
      <c r="S5" s="72">
        <f>IF(RES_hh_emi!S5=0,0,1000000*RES_hh_emi!S5/RES_hh_num!S5)</f>
        <v>5334.47219020173</v>
      </c>
      <c r="T5" s="72">
        <f>IF(RES_hh_emi!T5=0,0,1000000*RES_hh_emi!T5/RES_hh_num!T5)</f>
        <v>4086.2799999999993</v>
      </c>
      <c r="U5" s="72">
        <f>IF(RES_hh_emi!U5=0,0,1000000*RES_hh_emi!U5/RES_hh_num!U5)</f>
        <v>4822.5807708598031</v>
      </c>
      <c r="V5" s="72">
        <f>IF(RES_hh_emi!V5=0,0,1000000*RES_hh_emi!V5/RES_hh_num!V5)</f>
        <v>4909.1514529914539</v>
      </c>
      <c r="W5" s="72">
        <f>IF(RES_hh_emi!W5=0,0,1000000*RES_hh_emi!W5/RES_hh_num!W5)</f>
        <v>4502.9272222222253</v>
      </c>
      <c r="X5" s="72">
        <f>IF(RES_hh_emi!X5=0,0,1000000*RES_hh_emi!X5/RES_hh_num!X5)</f>
        <v>5038.9999673469347</v>
      </c>
      <c r="Y5" s="72">
        <f>IF(RES_hh_emi!Y5=0,0,1000000*RES_hh_emi!Y5/RES_hh_num!Y5)</f>
        <v>4174.2023529411763</v>
      </c>
      <c r="DA5" s="89" t="s">
        <v>525</v>
      </c>
    </row>
    <row r="6" spans="1:105" ht="12" customHeight="1" x14ac:dyDescent="0.25">
      <c r="A6" s="28" t="s">
        <v>74</v>
      </c>
      <c r="B6" s="72">
        <f>IF(RES_hh_emi!B6=0,0,1000000*RES_hh_emi!B6/RES_hh_num!B6)</f>
        <v>3526.7472545765368</v>
      </c>
      <c r="C6" s="72">
        <f>IF(RES_hh_emi!C6=0,0,1000000*RES_hh_emi!C6/RES_hh_num!C6)</f>
        <v>1834.4573186051139</v>
      </c>
      <c r="D6" s="72">
        <f>IF(RES_hh_emi!D6=0,0,1000000*RES_hh_emi!D6/RES_hh_num!D6)</f>
        <v>4268.8181797006546</v>
      </c>
      <c r="E6" s="72">
        <f>IF(RES_hh_emi!E6=0,0,1000000*RES_hh_emi!E6/RES_hh_num!E6)</f>
        <v>819.41574761720176</v>
      </c>
      <c r="F6" s="72">
        <f>IF(RES_hh_emi!F6=0,0,1000000*RES_hh_emi!F6/RES_hh_num!F6)</f>
        <v>3743.3231621360183</v>
      </c>
      <c r="G6" s="72">
        <f>IF(RES_hh_emi!G6=0,0,1000000*RES_hh_emi!G6/RES_hh_num!G6)</f>
        <v>3598.1879606359316</v>
      </c>
      <c r="H6" s="72">
        <f>IF(RES_hh_emi!H6=0,0,1000000*RES_hh_emi!H6/RES_hh_num!H6)</f>
        <v>4295.5670657939081</v>
      </c>
      <c r="I6" s="72">
        <f>IF(RES_hh_emi!I6=0,0,1000000*RES_hh_emi!I6/RES_hh_num!I6)</f>
        <v>1408.7867412854755</v>
      </c>
      <c r="J6" s="72">
        <f>IF(RES_hh_emi!J6=0,0,1000000*RES_hh_emi!J6/RES_hh_num!J6)</f>
        <v>6014.6505423683011</v>
      </c>
      <c r="K6" s="72">
        <f>IF(RES_hh_emi!K6=0,0,1000000*RES_hh_emi!K6/RES_hh_num!K6)</f>
        <v>3242.1400677801703</v>
      </c>
      <c r="L6" s="72">
        <f>IF(RES_hh_emi!L6=0,0,1000000*RES_hh_emi!L6/RES_hh_num!L6)</f>
        <v>3549.7804998236911</v>
      </c>
      <c r="M6" s="72">
        <f>IF(RES_hh_emi!M6=0,0,1000000*RES_hh_emi!M6/RES_hh_num!M6)</f>
        <v>3491.0591004672797</v>
      </c>
      <c r="N6" s="72">
        <f>IF(RES_hh_emi!N6=0,0,1000000*RES_hh_emi!N6/RES_hh_num!N6)</f>
        <v>3567.8158560657967</v>
      </c>
      <c r="O6" s="72">
        <f>IF(RES_hh_emi!O6=0,0,1000000*RES_hh_emi!O6/RES_hh_num!O6)</f>
        <v>3361.1845948693149</v>
      </c>
      <c r="P6" s="72">
        <f>IF(RES_hh_emi!P6=0,0,1000000*RES_hh_emi!P6/RES_hh_num!P6)</f>
        <v>2625.5553905191855</v>
      </c>
      <c r="Q6" s="72">
        <f>IF(RES_hh_emi!Q6=0,0,1000000*RES_hh_emi!Q6/RES_hh_num!Q6)</f>
        <v>3641.2162260190389</v>
      </c>
      <c r="R6" s="72">
        <f>IF(RES_hh_emi!R6=0,0,1000000*RES_hh_emi!R6/RES_hh_num!R6)</f>
        <v>3537.6628689724816</v>
      </c>
      <c r="S6" s="72">
        <f>IF(RES_hh_emi!S6=0,0,1000000*RES_hh_emi!S6/RES_hh_num!S6)</f>
        <v>3335.6610240834884</v>
      </c>
      <c r="T6" s="72">
        <f>IF(RES_hh_emi!T6=0,0,1000000*RES_hh_emi!T6/RES_hh_num!T6)</f>
        <v>3084.245893537206</v>
      </c>
      <c r="U6" s="72">
        <f>IF(RES_hh_emi!U6=0,0,1000000*RES_hh_emi!U6/RES_hh_num!U6)</f>
        <v>3297.9799259259166</v>
      </c>
      <c r="V6" s="72">
        <f>IF(RES_hh_emi!V6=0,0,1000000*RES_hh_emi!V6/RES_hh_num!V6)</f>
        <v>3295.7773416815721</v>
      </c>
      <c r="W6" s="72">
        <f>IF(RES_hh_emi!W6=0,0,1000000*RES_hh_emi!W6/RES_hh_num!W6)</f>
        <v>3563.8786870481886</v>
      </c>
      <c r="X6" s="72">
        <f>IF(RES_hh_emi!X6=0,0,1000000*RES_hh_emi!X6/RES_hh_num!X6)</f>
        <v>3355.6452758936734</v>
      </c>
      <c r="Y6" s="72">
        <f>IF(RES_hh_emi!Y6=0,0,1000000*RES_hh_emi!Y6/RES_hh_num!Y6)</f>
        <v>2947.3499035989571</v>
      </c>
      <c r="DA6" s="89" t="s">
        <v>526</v>
      </c>
    </row>
    <row r="7" spans="1:105" ht="12" customHeight="1" x14ac:dyDescent="0.25">
      <c r="A7" s="28" t="s">
        <v>200</v>
      </c>
      <c r="B7" s="72">
        <f>IF(RES_hh_emi!B7=0,0,1000000*RES_hh_emi!B7/RES_hh_num!B7)</f>
        <v>3288.541583326858</v>
      </c>
      <c r="C7" s="72">
        <f>IF(RES_hh_emi!C7=0,0,1000000*RES_hh_emi!C7/RES_hh_num!C7)</f>
        <v>3611.391267310129</v>
      </c>
      <c r="D7" s="72">
        <f>IF(RES_hh_emi!D7=0,0,1000000*RES_hh_emi!D7/RES_hh_num!D7)</f>
        <v>4132.2570570393727</v>
      </c>
      <c r="E7" s="72">
        <f>IF(RES_hh_emi!E7=0,0,1000000*RES_hh_emi!E7/RES_hh_num!E7)</f>
        <v>4383.6346020697683</v>
      </c>
      <c r="F7" s="72">
        <f>IF(RES_hh_emi!F7=0,0,1000000*RES_hh_emi!F7/RES_hh_num!F7)</f>
        <v>4552.9723188034341</v>
      </c>
      <c r="G7" s="72">
        <f>IF(RES_hh_emi!G7=0,0,1000000*RES_hh_emi!G7/RES_hh_num!G7)</f>
        <v>4641.5160798456864</v>
      </c>
      <c r="H7" s="72">
        <f>IF(RES_hh_emi!H7=0,0,1000000*RES_hh_emi!H7/RES_hh_num!H7)</f>
        <v>4425.4675591858231</v>
      </c>
      <c r="I7" s="72">
        <f>IF(RES_hh_emi!I7=0,0,1000000*RES_hh_emi!I7/RES_hh_num!I7)</f>
        <v>4145.0967548758872</v>
      </c>
      <c r="J7" s="72">
        <f>IF(RES_hh_emi!J7=0,0,1000000*RES_hh_emi!J7/RES_hh_num!J7)</f>
        <v>4047.2444891265209</v>
      </c>
      <c r="K7" s="72">
        <f>IF(RES_hh_emi!K7=0,0,1000000*RES_hh_emi!K7/RES_hh_num!K7)</f>
        <v>4560.2000157171451</v>
      </c>
      <c r="L7" s="72">
        <f>IF(RES_hh_emi!L7=0,0,1000000*RES_hh_emi!L7/RES_hh_num!L7)</f>
        <v>4839.3299971959941</v>
      </c>
      <c r="M7" s="72">
        <f>IF(RES_hh_emi!M7=0,0,1000000*RES_hh_emi!M7/RES_hh_num!M7)</f>
        <v>4794.9732396884501</v>
      </c>
      <c r="N7" s="72">
        <f>IF(RES_hh_emi!N7=0,0,1000000*RES_hh_emi!N7/RES_hh_num!N7)</f>
        <v>4302.6251734098259</v>
      </c>
      <c r="O7" s="72">
        <f>IF(RES_hh_emi!O7=0,0,1000000*RES_hh_emi!O7/RES_hh_num!O7)</f>
        <v>4047.7024312319445</v>
      </c>
      <c r="P7" s="72">
        <f>IF(RES_hh_emi!P7=0,0,1000000*RES_hh_emi!P7/RES_hh_num!P7)</f>
        <v>3397.6635268828136</v>
      </c>
      <c r="Q7" s="72">
        <f>IF(RES_hh_emi!Q7=0,0,1000000*RES_hh_emi!Q7/RES_hh_num!Q7)</f>
        <v>4187.9676875641571</v>
      </c>
      <c r="R7" s="72">
        <f>IF(RES_hh_emi!R7=0,0,1000000*RES_hh_emi!R7/RES_hh_num!R7)</f>
        <v>4106.5848826295933</v>
      </c>
      <c r="S7" s="72">
        <f>IF(RES_hh_emi!S7=0,0,1000000*RES_hh_emi!S7/RES_hh_num!S7)</f>
        <v>4181.0743844546014</v>
      </c>
      <c r="T7" s="72">
        <f>IF(RES_hh_emi!T7=0,0,1000000*RES_hh_emi!T7/RES_hh_num!T7)</f>
        <v>3855.9040047662666</v>
      </c>
      <c r="U7" s="72">
        <f>IF(RES_hh_emi!U7=0,0,1000000*RES_hh_emi!U7/RES_hh_num!U7)</f>
        <v>3299.9446807682334</v>
      </c>
      <c r="V7" s="72">
        <f>IF(RES_hh_emi!V7=0,0,1000000*RES_hh_emi!V7/RES_hh_num!V7)</f>
        <v>4180.8402208246644</v>
      </c>
      <c r="W7" s="72">
        <f>IF(RES_hh_emi!W7=0,0,1000000*RES_hh_emi!W7/RES_hh_num!W7)</f>
        <v>3357.7227900340836</v>
      </c>
      <c r="X7" s="72">
        <f>IF(RES_hh_emi!X7=0,0,1000000*RES_hh_emi!X7/RES_hh_num!X7)</f>
        <v>4355.1025900820532</v>
      </c>
      <c r="Y7" s="72">
        <f>IF(RES_hh_emi!Y7=0,0,1000000*RES_hh_emi!Y7/RES_hh_num!Y7)</f>
        <v>3801.3559183382108</v>
      </c>
      <c r="DA7" s="89" t="s">
        <v>527</v>
      </c>
    </row>
    <row r="8" spans="1:105" ht="12" customHeight="1" x14ac:dyDescent="0.25">
      <c r="A8" s="28" t="s">
        <v>189</v>
      </c>
      <c r="B8" s="72">
        <f>IF(RES_hh_emi!B8=0,0,1000000*RES_hh_emi!B8/RES_hh_num!B8)</f>
        <v>2296.5539971706417</v>
      </c>
      <c r="C8" s="72">
        <f>IF(RES_hh_emi!C8=0,0,1000000*RES_hh_emi!C8/RES_hh_num!C8)</f>
        <v>2660.4197977790982</v>
      </c>
      <c r="D8" s="72">
        <f>IF(RES_hh_emi!D8=0,0,1000000*RES_hh_emi!D8/RES_hh_num!D8)</f>
        <v>2603.0543521675381</v>
      </c>
      <c r="E8" s="72">
        <f>IF(RES_hh_emi!E8=0,0,1000000*RES_hh_emi!E8/RES_hh_num!E8)</f>
        <v>3023.5075011172444</v>
      </c>
      <c r="F8" s="72">
        <f>IF(RES_hh_emi!F8=0,0,1000000*RES_hh_emi!F8/RES_hh_num!F8)</f>
        <v>2946.1512085969275</v>
      </c>
      <c r="G8" s="72">
        <f>IF(RES_hh_emi!G8=0,0,1000000*RES_hh_emi!G8/RES_hh_num!G8)</f>
        <v>3181.8466179003049</v>
      </c>
      <c r="H8" s="72">
        <f>IF(RES_hh_emi!H8=0,0,1000000*RES_hh_emi!H8/RES_hh_num!H8)</f>
        <v>2913.668284946049</v>
      </c>
      <c r="I8" s="72">
        <f>IF(RES_hh_emi!I8=0,0,1000000*RES_hh_emi!I8/RES_hh_num!I8)</f>
        <v>2711.6523818797336</v>
      </c>
      <c r="J8" s="72">
        <f>IF(RES_hh_emi!J8=0,0,1000000*RES_hh_emi!J8/RES_hh_num!J8)</f>
        <v>2879.2995383480488</v>
      </c>
      <c r="K8" s="72">
        <f>IF(RES_hh_emi!K8=0,0,1000000*RES_hh_emi!K8/RES_hh_num!K8)</f>
        <v>2991.5824815099954</v>
      </c>
      <c r="L8" s="72">
        <f>IF(RES_hh_emi!L8=0,0,1000000*RES_hh_emi!L8/RES_hh_num!L8)</f>
        <v>3224.7058899178542</v>
      </c>
      <c r="M8" s="72">
        <f>IF(RES_hh_emi!M8=0,0,1000000*RES_hh_emi!M8/RES_hh_num!M8)</f>
        <v>3059.5186985557052</v>
      </c>
      <c r="N8" s="72">
        <f>IF(RES_hh_emi!N8=0,0,1000000*RES_hh_emi!N8/RES_hh_num!N8)</f>
        <v>2970.6333742563561</v>
      </c>
      <c r="O8" s="72">
        <f>IF(RES_hh_emi!O8=0,0,1000000*RES_hh_emi!O8/RES_hh_num!O8)</f>
        <v>2942.7941417014131</v>
      </c>
      <c r="P8" s="72">
        <f>IF(RES_hh_emi!P8=0,0,1000000*RES_hh_emi!P8/RES_hh_num!P8)</f>
        <v>2610.228464924242</v>
      </c>
      <c r="Q8" s="72">
        <f>IF(RES_hh_emi!Q8=0,0,1000000*RES_hh_emi!Q8/RES_hh_num!Q8)</f>
        <v>2787.6109200372152</v>
      </c>
      <c r="R8" s="72">
        <f>IF(RES_hh_emi!R8=0,0,1000000*RES_hh_emi!R8/RES_hh_num!R8)</f>
        <v>2862.1685810036906</v>
      </c>
      <c r="S8" s="72">
        <f>IF(RES_hh_emi!S8=0,0,1000000*RES_hh_emi!S8/RES_hh_num!S8)</f>
        <v>2825.5582652733483</v>
      </c>
      <c r="T8" s="72">
        <f>IF(RES_hh_emi!T8=0,0,1000000*RES_hh_emi!T8/RES_hh_num!T8)</f>
        <v>2648.4716587471648</v>
      </c>
      <c r="U8" s="72">
        <f>IF(RES_hh_emi!U8=0,0,1000000*RES_hh_emi!U8/RES_hh_num!U8)</f>
        <v>2527.9795871820511</v>
      </c>
      <c r="V8" s="72">
        <f>IF(RES_hh_emi!V8=0,0,1000000*RES_hh_emi!V8/RES_hh_num!V8)</f>
        <v>2638.4494643049479</v>
      </c>
      <c r="W8" s="72">
        <f>IF(RES_hh_emi!W8=0,0,1000000*RES_hh_emi!W8/RES_hh_num!W8)</f>
        <v>2785.3674899054049</v>
      </c>
      <c r="X8" s="72">
        <f>IF(RES_hh_emi!X8=0,0,1000000*RES_hh_emi!X8/RES_hh_num!X8)</f>
        <v>2528.7071928063965</v>
      </c>
      <c r="Y8" s="72">
        <f>IF(RES_hh_emi!Y8=0,0,1000000*RES_hh_emi!Y8/RES_hh_num!Y8)</f>
        <v>2445.591211081995</v>
      </c>
      <c r="DA8" s="89" t="s">
        <v>528</v>
      </c>
    </row>
    <row r="9" spans="1:105" ht="12" customHeight="1" x14ac:dyDescent="0.25">
      <c r="A9" s="28" t="s">
        <v>202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X9" s="72">
        <f>IF(RES_hh_emi!X9=0,0,1000000*RES_hh_emi!X9/RES_hh_num!X9)</f>
        <v>0</v>
      </c>
      <c r="Y9" s="72">
        <f>IF(RES_hh_emi!Y9=0,0,1000000*RES_hh_emi!Y9/RES_hh_num!Y9)</f>
        <v>0</v>
      </c>
      <c r="DA9" s="89" t="s">
        <v>529</v>
      </c>
    </row>
    <row r="10" spans="1:105" ht="12" customHeight="1" x14ac:dyDescent="0.25">
      <c r="A10" s="28" t="s">
        <v>197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X10" s="72">
        <f>IF(RES_hh_emi!X10=0,0,1000000*RES_hh_emi!X10/RES_hh_num!X10)</f>
        <v>0</v>
      </c>
      <c r="Y10" s="72">
        <f>IF(RES_hh_emi!Y10=0,0,1000000*RES_hh_emi!Y10/RES_hh_num!Y10)</f>
        <v>0</v>
      </c>
      <c r="DA10" s="89" t="s">
        <v>530</v>
      </c>
    </row>
    <row r="11" spans="1:105" ht="12" customHeight="1" x14ac:dyDescent="0.25">
      <c r="A11" s="28" t="s">
        <v>198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X11" s="72">
        <f>IF(RES_hh_emi!X11=0,0,1000000*RES_hh_emi!X11/RES_hh_num!X11)</f>
        <v>0</v>
      </c>
      <c r="Y11" s="72">
        <f>IF(RES_hh_emi!Y11=0,0,1000000*RES_hh_emi!Y11/RES_hh_num!Y11)</f>
        <v>0</v>
      </c>
      <c r="DA11" s="89" t="s">
        <v>531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X12" s="72">
        <f>IF(RES_hh_emi!X12=0,0,1000000*RES_hh_emi!X12/RES_hh_num!X12)</f>
        <v>0</v>
      </c>
      <c r="Y12" s="72">
        <f>IF(RES_hh_emi!Y12=0,0,1000000*RES_hh_emi!Y12/RES_hh_num!Y12)</f>
        <v>0</v>
      </c>
      <c r="DA12" s="89" t="s">
        <v>532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X13" s="74">
        <f>IF(RES_hh_emi!X13=0,0,1000000*RES_hh_emi!X13/RES_hh_num!X13)</f>
        <v>0</v>
      </c>
      <c r="Y13" s="74">
        <f>IF(RES_hh_emi!Y13=0,0,1000000*RES_hh_emi!Y13/RES_hh_num!Y13)</f>
        <v>0</v>
      </c>
      <c r="DA13" s="90" t="s">
        <v>533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X14" s="76">
        <f>IF(RES_hh_emi!X14=0,0,1000000*RES_hh_emi!X14/RES_hh_num!X14)</f>
        <v>0</v>
      </c>
      <c r="Y14" s="76">
        <f>IF(RES_hh_emi!Y14=0,0,1000000*RES_hh_emi!Y14/RES_hh_num!Y14)</f>
        <v>0</v>
      </c>
      <c r="DA14" s="91" t="s">
        <v>534</v>
      </c>
    </row>
    <row r="15" spans="1:105" ht="12.95" customHeight="1" x14ac:dyDescent="0.25">
      <c r="A15" s="68" t="s">
        <v>92</v>
      </c>
      <c r="B15" s="69">
        <f t="shared" ref="B15:Y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286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X16" s="72">
        <f>IF(RES_hh_emi!X16=0,0,1000000*RES_hh_emi!X16/RES_hh_num!X$3)</f>
        <v>0</v>
      </c>
      <c r="Y16" s="72">
        <f>IF(RES_hh_emi!Y16=0,0,1000000*RES_hh_emi!Y16/RES_hh_num!Y$3)</f>
        <v>0</v>
      </c>
      <c r="DA16" s="89" t="s">
        <v>535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108.25725032909168</v>
      </c>
      <c r="C17" s="69">
        <f>IF(RES_hh_emi!C17=0,0,1000000*RES_hh_emi!C17/RES_hh_num!C17)</f>
        <v>109.27083582242473</v>
      </c>
      <c r="D17" s="69">
        <f>IF(RES_hh_emi!D17=0,0,1000000*RES_hh_emi!D17/RES_hh_num!D17)</f>
        <v>117.03053241445296</v>
      </c>
      <c r="E17" s="69">
        <f>IF(RES_hh_emi!E17=0,0,1000000*RES_hh_emi!E17/RES_hh_num!E17)</f>
        <v>113.30812574065203</v>
      </c>
      <c r="F17" s="69">
        <f>IF(RES_hh_emi!F17=0,0,1000000*RES_hh_emi!F17/RES_hh_num!F17)</f>
        <v>120.5166081329054</v>
      </c>
      <c r="G17" s="69">
        <f>IF(RES_hh_emi!G17=0,0,1000000*RES_hh_emi!G17/RES_hh_num!G17)</f>
        <v>122.65069360017398</v>
      </c>
      <c r="H17" s="69">
        <f>IF(RES_hh_emi!H17=0,0,1000000*RES_hh_emi!H17/RES_hh_num!H17)</f>
        <v>125.52912816795464</v>
      </c>
      <c r="I17" s="69">
        <f>IF(RES_hh_emi!I17=0,0,1000000*RES_hh_emi!I17/RES_hh_num!I17)</f>
        <v>118.36693869981349</v>
      </c>
      <c r="J17" s="69">
        <f>IF(RES_hh_emi!J17=0,0,1000000*RES_hh_emi!J17/RES_hh_num!J17)</f>
        <v>122.01938748545373</v>
      </c>
      <c r="K17" s="69">
        <f>IF(RES_hh_emi!K17=0,0,1000000*RES_hh_emi!K17/RES_hh_num!K17)</f>
        <v>119.34329289342735</v>
      </c>
      <c r="L17" s="69">
        <f>IF(RES_hh_emi!L17=0,0,1000000*RES_hh_emi!L17/RES_hh_num!L17)</f>
        <v>115.14023861922097</v>
      </c>
      <c r="M17" s="69">
        <f>IF(RES_hh_emi!M17=0,0,1000000*RES_hh_emi!M17/RES_hh_num!M17)</f>
        <v>99.8109710097103</v>
      </c>
      <c r="N17" s="69">
        <f>IF(RES_hh_emi!N17=0,0,1000000*RES_hh_emi!N17/RES_hh_num!N17)</f>
        <v>95.213847288027253</v>
      </c>
      <c r="O17" s="69">
        <f>IF(RES_hh_emi!O17=0,0,1000000*RES_hh_emi!O17/RES_hh_num!O17)</f>
        <v>89.835946420560148</v>
      </c>
      <c r="P17" s="69">
        <f>IF(RES_hh_emi!P17=0,0,1000000*RES_hh_emi!P17/RES_hh_num!P17)</f>
        <v>87.618403256676473</v>
      </c>
      <c r="Q17" s="69">
        <f>IF(RES_hh_emi!Q17=0,0,1000000*RES_hh_emi!Q17/RES_hh_num!Q17)</f>
        <v>81.392188330627647</v>
      </c>
      <c r="R17" s="69">
        <f>IF(RES_hh_emi!R17=0,0,1000000*RES_hh_emi!R17/RES_hh_num!R17)</f>
        <v>85.406697007414238</v>
      </c>
      <c r="S17" s="69">
        <f>IF(RES_hh_emi!S17=0,0,1000000*RES_hh_emi!S17/RES_hh_num!S17)</f>
        <v>91.665909696420755</v>
      </c>
      <c r="T17" s="69">
        <f>IF(RES_hh_emi!T17=0,0,1000000*RES_hh_emi!T17/RES_hh_num!T17)</f>
        <v>92.383556262799843</v>
      </c>
      <c r="U17" s="69">
        <f>IF(RES_hh_emi!U17=0,0,1000000*RES_hh_emi!U17/RES_hh_num!U17)</f>
        <v>90.44871071458374</v>
      </c>
      <c r="V17" s="69">
        <f>IF(RES_hh_emi!V17=0,0,1000000*RES_hh_emi!V17/RES_hh_num!V17)</f>
        <v>94.203799522173028</v>
      </c>
      <c r="W17" s="69">
        <f>IF(RES_hh_emi!W17=0,0,1000000*RES_hh_emi!W17/RES_hh_num!W17)</f>
        <v>99.421079716453889</v>
      </c>
      <c r="X17" s="69">
        <f>IF(RES_hh_emi!X17=0,0,1000000*RES_hh_emi!X17/RES_hh_num!X17)</f>
        <v>96.065417691902681</v>
      </c>
      <c r="Y17" s="69">
        <f>IF(RES_hh_emi!Y17=0,0,1000000*RES_hh_emi!Y17/RES_hh_num!Y17)</f>
        <v>95.155054491030825</v>
      </c>
      <c r="DA17" s="88" t="s">
        <v>287</v>
      </c>
    </row>
    <row r="18" spans="1:105" ht="12" customHeight="1" x14ac:dyDescent="0.25">
      <c r="A18" s="28" t="s">
        <v>51</v>
      </c>
      <c r="B18" s="72">
        <f>IF(RES_hh_emi!B18=0,0,1000000*RES_hh_emi!B18/RES_hh_num!B18)</f>
        <v>681.73002896348976</v>
      </c>
      <c r="C18" s="72">
        <f>IF(RES_hh_emi!C18=0,0,1000000*RES_hh_emi!C18/RES_hh_num!C18)</f>
        <v>355.27570544231702</v>
      </c>
      <c r="D18" s="72">
        <f>IF(RES_hh_emi!D18=0,0,1000000*RES_hh_emi!D18/RES_hh_num!D18)</f>
        <v>534.7959598211603</v>
      </c>
      <c r="E18" s="72">
        <f>IF(RES_hh_emi!E18=0,0,1000000*RES_hh_emi!E18/RES_hh_num!E18)</f>
        <v>693.7141554845681</v>
      </c>
      <c r="F18" s="72">
        <f>IF(RES_hh_emi!F18=0,0,1000000*RES_hh_emi!F18/RES_hh_num!F18)</f>
        <v>512.39757224719335</v>
      </c>
      <c r="G18" s="72">
        <f>IF(RES_hh_emi!G18=0,0,1000000*RES_hh_emi!G18/RES_hh_num!G18)</f>
        <v>776.98206706642361</v>
      </c>
      <c r="H18" s="72">
        <f>IF(RES_hh_emi!H18=0,0,1000000*RES_hh_emi!H18/RES_hh_num!H18)</f>
        <v>714.11988295922094</v>
      </c>
      <c r="I18" s="72">
        <f>IF(RES_hh_emi!I18=0,0,1000000*RES_hh_emi!I18/RES_hh_num!I18)</f>
        <v>428.24667852350041</v>
      </c>
      <c r="J18" s="72">
        <f>IF(RES_hh_emi!J18=0,0,1000000*RES_hh_emi!J18/RES_hh_num!J18)</f>
        <v>457.4504748977555</v>
      </c>
      <c r="K18" s="72">
        <f>IF(RES_hh_emi!K18=0,0,1000000*RES_hh_emi!K18/RES_hh_num!K18)</f>
        <v>367.32675988895699</v>
      </c>
      <c r="L18" s="72">
        <f>IF(RES_hh_emi!L18=0,0,1000000*RES_hh_emi!L18/RES_hh_num!L18)</f>
        <v>693.50409711684347</v>
      </c>
      <c r="M18" s="72">
        <f>IF(RES_hh_emi!M18=0,0,1000000*RES_hh_emi!M18/RES_hh_num!M18)</f>
        <v>636.86206896551732</v>
      </c>
      <c r="N18" s="72">
        <f>IF(RES_hh_emi!N18=0,0,1000000*RES_hh_emi!N18/RES_hh_num!N18)</f>
        <v>667.00841918058131</v>
      </c>
      <c r="O18" s="72">
        <f>IF(RES_hh_emi!O18=0,0,1000000*RES_hh_emi!O18/RES_hh_num!O18)</f>
        <v>706.5478770131773</v>
      </c>
      <c r="P18" s="72">
        <f>IF(RES_hh_emi!P18=0,0,1000000*RES_hh_emi!P18/RES_hh_num!P18)</f>
        <v>648.47281105990749</v>
      </c>
      <c r="Q18" s="72">
        <f>IF(RES_hh_emi!Q18=0,0,1000000*RES_hh_emi!Q18/RES_hh_num!Q18)</f>
        <v>528.02279792746128</v>
      </c>
      <c r="R18" s="72">
        <f>IF(RES_hh_emi!R18=0,0,1000000*RES_hh_emi!R18/RES_hh_num!R18)</f>
        <v>434.38317560462656</v>
      </c>
      <c r="S18" s="72">
        <f>IF(RES_hh_emi!S18=0,0,1000000*RES_hh_emi!S18/RES_hh_num!S18)</f>
        <v>656.12079646017628</v>
      </c>
      <c r="T18" s="72">
        <f>IF(RES_hh_emi!T18=0,0,1000000*RES_hh_emi!T18/RES_hh_num!T18)</f>
        <v>674.62631578947355</v>
      </c>
      <c r="U18" s="72">
        <f>IF(RES_hh_emi!U18=0,0,1000000*RES_hh_emi!U18/RES_hh_num!U18)</f>
        <v>530.49068150208586</v>
      </c>
      <c r="V18" s="72">
        <f>IF(RES_hh_emi!V18=0,0,1000000*RES_hh_emi!V18/RES_hh_num!V18)</f>
        <v>593.94376996805056</v>
      </c>
      <c r="W18" s="72">
        <f>IF(RES_hh_emi!W18=0,0,1000000*RES_hh_emi!W18/RES_hh_num!W18)</f>
        <v>633.76015325670539</v>
      </c>
      <c r="X18" s="72">
        <f>IF(RES_hh_emi!X18=0,0,1000000*RES_hh_emi!X18/RES_hh_num!X18)</f>
        <v>661.06815144766142</v>
      </c>
      <c r="Y18" s="72">
        <f>IF(RES_hh_emi!Y18=0,0,1000000*RES_hh_emi!Y18/RES_hh_num!Y18)</f>
        <v>554.56514745308289</v>
      </c>
      <c r="DA18" s="89" t="s">
        <v>536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371.83370550808195</v>
      </c>
      <c r="C19" s="72">
        <f>IF(RES_hh_emi!C19=0,0,1000000*RES_hh_emi!C19/RES_hh_num!C19)</f>
        <v>387.51833164489477</v>
      </c>
      <c r="D19" s="72">
        <f>IF(RES_hh_emi!D19=0,0,1000000*RES_hh_emi!D19/RES_hh_num!D19)</f>
        <v>375.73119682395662</v>
      </c>
      <c r="E19" s="72">
        <f>IF(RES_hh_emi!E19=0,0,1000000*RES_hh_emi!E19/RES_hh_num!E19)</f>
        <v>401.70227161673807</v>
      </c>
      <c r="F19" s="72">
        <f>IF(RES_hh_emi!F19=0,0,1000000*RES_hh_emi!F19/RES_hh_num!F19)</f>
        <v>404.29086223695401</v>
      </c>
      <c r="G19" s="72">
        <f>IF(RES_hh_emi!G19=0,0,1000000*RES_hh_emi!G19/RES_hh_num!G19)</f>
        <v>409.00814494363783</v>
      </c>
      <c r="H19" s="72">
        <f>IF(RES_hh_emi!H19=0,0,1000000*RES_hh_emi!H19/RES_hh_num!H19)</f>
        <v>418.96230673346724</v>
      </c>
      <c r="I19" s="72">
        <f>IF(RES_hh_emi!I19=0,0,1000000*RES_hh_emi!I19/RES_hh_num!I19)</f>
        <v>407.08216805522227</v>
      </c>
      <c r="J19" s="72">
        <f>IF(RES_hh_emi!J19=0,0,1000000*RES_hh_emi!J19/RES_hh_num!J19)</f>
        <v>451.69926765464379</v>
      </c>
      <c r="K19" s="72">
        <f>IF(RES_hh_emi!K19=0,0,1000000*RES_hh_emi!K19/RES_hh_num!K19)</f>
        <v>482.17371068332312</v>
      </c>
      <c r="L19" s="72">
        <f>IF(RES_hh_emi!L19=0,0,1000000*RES_hh_emi!L19/RES_hh_num!L19)</f>
        <v>447.61521788038652</v>
      </c>
      <c r="M19" s="72">
        <f>IF(RES_hh_emi!M19=0,0,1000000*RES_hh_emi!M19/RES_hh_num!M19)</f>
        <v>399.59139339510102</v>
      </c>
      <c r="N19" s="72">
        <f>IF(RES_hh_emi!N19=0,0,1000000*RES_hh_emi!N19/RES_hh_num!N19)</f>
        <v>389.37505031523926</v>
      </c>
      <c r="O19" s="72">
        <f>IF(RES_hh_emi!O19=0,0,1000000*RES_hh_emi!O19/RES_hh_num!O19)</f>
        <v>392.97899648334499</v>
      </c>
      <c r="P19" s="72">
        <f>IF(RES_hh_emi!P19=0,0,1000000*RES_hh_emi!P19/RES_hh_num!P19)</f>
        <v>365.43575789329009</v>
      </c>
      <c r="Q19" s="72">
        <f>IF(RES_hh_emi!Q19=0,0,1000000*RES_hh_emi!Q19/RES_hh_num!Q19)</f>
        <v>367.81382650669843</v>
      </c>
      <c r="R19" s="72">
        <f>IF(RES_hh_emi!R19=0,0,1000000*RES_hh_emi!R19/RES_hh_num!R19)</f>
        <v>384.58720966883163</v>
      </c>
      <c r="S19" s="72">
        <f>IF(RES_hh_emi!S19=0,0,1000000*RES_hh_emi!S19/RES_hh_num!S19)</f>
        <v>375.86210713248147</v>
      </c>
      <c r="T19" s="72">
        <f>IF(RES_hh_emi!T19=0,0,1000000*RES_hh_emi!T19/RES_hh_num!T19)</f>
        <v>357.17028292517801</v>
      </c>
      <c r="U19" s="72">
        <f>IF(RES_hh_emi!U19=0,0,1000000*RES_hh_emi!U19/RES_hh_num!U19)</f>
        <v>375.1263340409111</v>
      </c>
      <c r="V19" s="72">
        <f>IF(RES_hh_emi!V19=0,0,1000000*RES_hh_emi!V19/RES_hh_num!V19)</f>
        <v>368.75026012568435</v>
      </c>
      <c r="W19" s="72">
        <f>IF(RES_hh_emi!W19=0,0,1000000*RES_hh_emi!W19/RES_hh_num!W19)</f>
        <v>392.54339888176116</v>
      </c>
      <c r="X19" s="72">
        <f>IF(RES_hh_emi!X19=0,0,1000000*RES_hh_emi!X19/RES_hh_num!X19)</f>
        <v>390.16908671882391</v>
      </c>
      <c r="Y19" s="72">
        <f>IF(RES_hh_emi!Y19=0,0,1000000*RES_hh_emi!Y19/RES_hh_num!Y19)</f>
        <v>365.71521267203377</v>
      </c>
      <c r="DA19" s="89" t="s">
        <v>537</v>
      </c>
    </row>
    <row r="20" spans="1:105" ht="12" customHeight="1" x14ac:dyDescent="0.25">
      <c r="A20" s="28" t="s">
        <v>200</v>
      </c>
      <c r="B20" s="72">
        <f>IF(RES_hh_emi!B20=0,0,1000000*RES_hh_emi!B20/RES_hh_num!B20)</f>
        <v>455.55807600764723</v>
      </c>
      <c r="C20" s="72">
        <f>IF(RES_hh_emi!C20=0,0,1000000*RES_hh_emi!C20/RES_hh_num!C20)</f>
        <v>460.16760889548107</v>
      </c>
      <c r="D20" s="72">
        <f>IF(RES_hh_emi!D20=0,0,1000000*RES_hh_emi!D20/RES_hh_num!D20)</f>
        <v>536.62350261652932</v>
      </c>
      <c r="E20" s="72">
        <f>IF(RES_hh_emi!E20=0,0,1000000*RES_hh_emi!E20/RES_hh_num!E20)</f>
        <v>516.61861049750996</v>
      </c>
      <c r="F20" s="72">
        <f>IF(RES_hh_emi!F20=0,0,1000000*RES_hh_emi!F20/RES_hh_num!F20)</f>
        <v>552.81549100472478</v>
      </c>
      <c r="G20" s="72">
        <f>IF(RES_hh_emi!G20=0,0,1000000*RES_hh_emi!G20/RES_hh_num!G20)</f>
        <v>543.86046480687685</v>
      </c>
      <c r="H20" s="72">
        <f>IF(RES_hh_emi!H20=0,0,1000000*RES_hh_emi!H20/RES_hh_num!H20)</f>
        <v>577.09112829446451</v>
      </c>
      <c r="I20" s="72">
        <f>IF(RES_hh_emi!I20=0,0,1000000*RES_hh_emi!I20/RES_hh_num!I20)</f>
        <v>572.36705424730292</v>
      </c>
      <c r="J20" s="72">
        <f>IF(RES_hh_emi!J20=0,0,1000000*RES_hh_emi!J20/RES_hh_num!J20)</f>
        <v>528.55307853980912</v>
      </c>
      <c r="K20" s="72">
        <f>IF(RES_hh_emi!K20=0,0,1000000*RES_hh_emi!K20/RES_hh_num!K20)</f>
        <v>590.39004308889366</v>
      </c>
      <c r="L20" s="72">
        <f>IF(RES_hh_emi!L20=0,0,1000000*RES_hh_emi!L20/RES_hh_num!L20)</f>
        <v>591.55676761237225</v>
      </c>
      <c r="M20" s="72">
        <f>IF(RES_hh_emi!M20=0,0,1000000*RES_hh_emi!M20/RES_hh_num!M20)</f>
        <v>475.98603012094691</v>
      </c>
      <c r="N20" s="72">
        <f>IF(RES_hh_emi!N20=0,0,1000000*RES_hh_emi!N20/RES_hh_num!N20)</f>
        <v>507.38268059408091</v>
      </c>
      <c r="O20" s="72">
        <f>IF(RES_hh_emi!O20=0,0,1000000*RES_hh_emi!O20/RES_hh_num!O20)</f>
        <v>511.06711638324686</v>
      </c>
      <c r="P20" s="72">
        <f>IF(RES_hh_emi!P20=0,0,1000000*RES_hh_emi!P20/RES_hh_num!P20)</f>
        <v>492.83669941126209</v>
      </c>
      <c r="Q20" s="72">
        <f>IF(RES_hh_emi!Q20=0,0,1000000*RES_hh_emi!Q20/RES_hh_num!Q20)</f>
        <v>471.59588457296951</v>
      </c>
      <c r="R20" s="72">
        <f>IF(RES_hh_emi!R20=0,0,1000000*RES_hh_emi!R20/RES_hh_num!R20)</f>
        <v>418.5452722232468</v>
      </c>
      <c r="S20" s="72">
        <f>IF(RES_hh_emi!S20=0,0,1000000*RES_hh_emi!S20/RES_hh_num!S20)</f>
        <v>529.15691888439483</v>
      </c>
      <c r="T20" s="72">
        <f>IF(RES_hh_emi!T20=0,0,1000000*RES_hh_emi!T20/RES_hh_num!T20)</f>
        <v>540.27275990099042</v>
      </c>
      <c r="U20" s="72">
        <f>IF(RES_hh_emi!U20=0,0,1000000*RES_hh_emi!U20/RES_hh_num!U20)</f>
        <v>409.69084774567671</v>
      </c>
      <c r="V20" s="72">
        <f>IF(RES_hh_emi!V20=0,0,1000000*RES_hh_emi!V20/RES_hh_num!V20)</f>
        <v>439.82149772890307</v>
      </c>
      <c r="W20" s="72">
        <f>IF(RES_hh_emi!W20=0,0,1000000*RES_hh_emi!W20/RES_hh_num!W20)</f>
        <v>465.02561853197005</v>
      </c>
      <c r="X20" s="72">
        <f>IF(RES_hh_emi!X20=0,0,1000000*RES_hh_emi!X20/RES_hh_num!X20)</f>
        <v>478.69977660877589</v>
      </c>
      <c r="Y20" s="72">
        <f>IF(RES_hh_emi!Y20=0,0,1000000*RES_hh_emi!Y20/RES_hh_num!Y20)</f>
        <v>516.95745265084656</v>
      </c>
      <c r="DA20" s="89" t="s">
        <v>538</v>
      </c>
    </row>
    <row r="21" spans="1:105" ht="12" customHeight="1" x14ac:dyDescent="0.25">
      <c r="A21" s="28" t="s">
        <v>189</v>
      </c>
      <c r="B21" s="72">
        <f>IF(RES_hh_emi!B21=0,0,1000000*RES_hh_emi!B21/RES_hh_num!B21)</f>
        <v>361.93974415871099</v>
      </c>
      <c r="C21" s="72">
        <f>IF(RES_hh_emi!C21=0,0,1000000*RES_hh_emi!C21/RES_hh_num!C21)</f>
        <v>359.7835509081097</v>
      </c>
      <c r="D21" s="72">
        <f>IF(RES_hh_emi!D21=0,0,1000000*RES_hh_emi!D21/RES_hh_num!D21)</f>
        <v>373.16666829277091</v>
      </c>
      <c r="E21" s="72">
        <f>IF(RES_hh_emi!E21=0,0,1000000*RES_hh_emi!E21/RES_hh_num!E21)</f>
        <v>349.85153568292719</v>
      </c>
      <c r="F21" s="72">
        <f>IF(RES_hh_emi!F21=0,0,1000000*RES_hh_emi!F21/RES_hh_num!F21)</f>
        <v>377.81786225381506</v>
      </c>
      <c r="G21" s="72">
        <f>IF(RES_hh_emi!G21=0,0,1000000*RES_hh_emi!G21/RES_hh_num!G21)</f>
        <v>394.57680211968182</v>
      </c>
      <c r="H21" s="72">
        <f>IF(RES_hh_emi!H21=0,0,1000000*RES_hh_emi!H21/RES_hh_num!H21)</f>
        <v>406.32177018399119</v>
      </c>
      <c r="I21" s="72">
        <f>IF(RES_hh_emi!I21=0,0,1000000*RES_hh_emi!I21/RES_hh_num!I21)</f>
        <v>383.01479535592949</v>
      </c>
      <c r="J21" s="72">
        <f>IF(RES_hh_emi!J21=0,0,1000000*RES_hh_emi!J21/RES_hh_num!J21)</f>
        <v>406.31391824774164</v>
      </c>
      <c r="K21" s="72">
        <f>IF(RES_hh_emi!K21=0,0,1000000*RES_hh_emi!K21/RES_hh_num!K21)</f>
        <v>388.93920099467562</v>
      </c>
      <c r="L21" s="72">
        <f>IF(RES_hh_emi!L21=0,0,1000000*RES_hh_emi!L21/RES_hh_num!L21)</f>
        <v>386.76231466774681</v>
      </c>
      <c r="M21" s="72">
        <f>IF(RES_hh_emi!M21=0,0,1000000*RES_hh_emi!M21/RES_hh_num!M21)</f>
        <v>357.44820850728257</v>
      </c>
      <c r="N21" s="72">
        <f>IF(RES_hh_emi!N21=0,0,1000000*RES_hh_emi!N21/RES_hh_num!N21)</f>
        <v>352.10401276336904</v>
      </c>
      <c r="O21" s="72">
        <f>IF(RES_hh_emi!O21=0,0,1000000*RES_hh_emi!O21/RES_hh_num!O21)</f>
        <v>340.07219480313825</v>
      </c>
      <c r="P21" s="72">
        <f>IF(RES_hh_emi!P21=0,0,1000000*RES_hh_emi!P21/RES_hh_num!P21)</f>
        <v>344.46274448879137</v>
      </c>
      <c r="Q21" s="72">
        <f>IF(RES_hh_emi!Q21=0,0,1000000*RES_hh_emi!Q21/RES_hh_num!Q21)</f>
        <v>323.49048638461329</v>
      </c>
      <c r="R21" s="72">
        <f>IF(RES_hh_emi!R21=0,0,1000000*RES_hh_emi!R21/RES_hh_num!R21)</f>
        <v>340.55533709691264</v>
      </c>
      <c r="S21" s="72">
        <f>IF(RES_hh_emi!S21=0,0,1000000*RES_hh_emi!S21/RES_hh_num!S21)</f>
        <v>349.89750020583222</v>
      </c>
      <c r="T21" s="72">
        <f>IF(RES_hh_emi!T21=0,0,1000000*RES_hh_emi!T21/RES_hh_num!T21)</f>
        <v>341.82078803616503</v>
      </c>
      <c r="U21" s="72">
        <f>IF(RES_hh_emi!U21=0,0,1000000*RES_hh_emi!U21/RES_hh_num!U21)</f>
        <v>336.87742389420549</v>
      </c>
      <c r="V21" s="72">
        <f>IF(RES_hh_emi!V21=0,0,1000000*RES_hh_emi!V21/RES_hh_num!V21)</f>
        <v>343.16351370582606</v>
      </c>
      <c r="W21" s="72">
        <f>IF(RES_hh_emi!W21=0,0,1000000*RES_hh_emi!W21/RES_hh_num!W21)</f>
        <v>361.02837417606787</v>
      </c>
      <c r="X21" s="72">
        <f>IF(RES_hh_emi!X21=0,0,1000000*RES_hh_emi!X21/RES_hh_num!X21)</f>
        <v>348.95944135707919</v>
      </c>
      <c r="Y21" s="72">
        <f>IF(RES_hh_emi!Y21=0,0,1000000*RES_hh_emi!Y21/RES_hh_num!Y21)</f>
        <v>352.41970924753457</v>
      </c>
      <c r="DA21" s="89" t="s">
        <v>539</v>
      </c>
    </row>
    <row r="22" spans="1:105" ht="12" customHeight="1" x14ac:dyDescent="0.25">
      <c r="A22" s="28" t="s">
        <v>202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X22" s="72">
        <f>IF(RES_hh_emi!X22=0,0,1000000*RES_hh_emi!X22/RES_hh_num!X22)</f>
        <v>0</v>
      </c>
      <c r="Y22" s="72">
        <f>IF(RES_hh_emi!Y22=0,0,1000000*RES_hh_emi!Y22/RES_hh_num!Y22)</f>
        <v>0</v>
      </c>
      <c r="DA22" s="89" t="s">
        <v>540</v>
      </c>
    </row>
    <row r="23" spans="1:105" ht="12" customHeight="1" x14ac:dyDescent="0.25">
      <c r="A23" s="28" t="s">
        <v>197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X23" s="72">
        <f>IF(RES_hh_emi!X23=0,0,1000000*RES_hh_emi!X23/RES_hh_num!X23)</f>
        <v>0</v>
      </c>
      <c r="Y23" s="72">
        <f>IF(RES_hh_emi!Y23=0,0,1000000*RES_hh_emi!Y23/RES_hh_num!Y23)</f>
        <v>0</v>
      </c>
      <c r="DA23" s="89" t="s">
        <v>541</v>
      </c>
    </row>
    <row r="24" spans="1:105" ht="12" customHeight="1" x14ac:dyDescent="0.25">
      <c r="A24" s="28" t="s">
        <v>198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X24" s="72">
        <f>IF(RES_hh_emi!X24=0,0,1000000*RES_hh_emi!X24/RES_hh_num!X24)</f>
        <v>0</v>
      </c>
      <c r="Y24" s="72">
        <f>IF(RES_hh_emi!Y24=0,0,1000000*RES_hh_emi!Y24/RES_hh_num!Y24)</f>
        <v>0</v>
      </c>
      <c r="DA24" s="89" t="s">
        <v>542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X25" s="74">
        <f>IF(RES_hh_emi!X25=0,0,1000000*RES_hh_emi!X25/RES_hh_num!X25)</f>
        <v>0</v>
      </c>
      <c r="Y25" s="74">
        <f>IF(RES_hh_emi!Y25=0,0,1000000*RES_hh_emi!Y25/RES_hh_num!Y25)</f>
        <v>0</v>
      </c>
      <c r="DA25" s="90" t="s">
        <v>543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X26" s="77">
        <f>IF(RES_hh_emi!X26=0,0,1000000*RES_hh_emi!X26/RES_hh_num!X26)</f>
        <v>0</v>
      </c>
      <c r="Y26" s="77">
        <f>IF(RES_hh_emi!Y26=0,0,1000000*RES_hh_emi!Y26/RES_hh_num!Y26)</f>
        <v>0</v>
      </c>
      <c r="DA26" s="92" t="s">
        <v>544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104.35264602104944</v>
      </c>
      <c r="C27" s="69">
        <f>IF(RES_hh_emi!C27=0,0,1000000*RES_hh_emi!C27/RES_hh_num!C27)</f>
        <v>134.10363527796486</v>
      </c>
      <c r="D27" s="69">
        <f>IF(RES_hh_emi!D27=0,0,1000000*RES_hh_emi!D27/RES_hh_num!D27)</f>
        <v>123.14486029625664</v>
      </c>
      <c r="E27" s="69">
        <f>IF(RES_hh_emi!E27=0,0,1000000*RES_hh_emi!E27/RES_hh_num!E27)</f>
        <v>155.71901016411934</v>
      </c>
      <c r="F27" s="69">
        <f>IF(RES_hh_emi!F27=0,0,1000000*RES_hh_emi!F27/RES_hh_num!F27)</f>
        <v>148.37903434267338</v>
      </c>
      <c r="G27" s="69">
        <f>IF(RES_hh_emi!G27=0,0,1000000*RES_hh_emi!G27/RES_hh_num!G27)</f>
        <v>154.89184670186253</v>
      </c>
      <c r="H27" s="69">
        <f>IF(RES_hh_emi!H27=0,0,1000000*RES_hh_emi!H27/RES_hh_num!H27)</f>
        <v>155.11561926867117</v>
      </c>
      <c r="I27" s="69">
        <f>IF(RES_hh_emi!I27=0,0,1000000*RES_hh_emi!I27/RES_hh_num!I27)</f>
        <v>168.7188795743381</v>
      </c>
      <c r="J27" s="69">
        <f>IF(RES_hh_emi!J27=0,0,1000000*RES_hh_emi!J27/RES_hh_num!J27)</f>
        <v>168.71945407965725</v>
      </c>
      <c r="K27" s="69">
        <f>IF(RES_hh_emi!K27=0,0,1000000*RES_hh_emi!K27/RES_hh_num!K27)</f>
        <v>196.20967675739431</v>
      </c>
      <c r="L27" s="69">
        <f>IF(RES_hh_emi!L27=0,0,1000000*RES_hh_emi!L27/RES_hh_num!L27)</f>
        <v>184.94773784217526</v>
      </c>
      <c r="M27" s="69">
        <f>IF(RES_hh_emi!M27=0,0,1000000*RES_hh_emi!M27/RES_hh_num!M27)</f>
        <v>164.69818422107139</v>
      </c>
      <c r="N27" s="69">
        <f>IF(RES_hh_emi!N27=0,0,1000000*RES_hh_emi!N27/RES_hh_num!N27)</f>
        <v>150.73722104177705</v>
      </c>
      <c r="O27" s="69">
        <f>IF(RES_hh_emi!O27=0,0,1000000*RES_hh_emi!O27/RES_hh_num!O27)</f>
        <v>142.81354012080013</v>
      </c>
      <c r="P27" s="69">
        <f>IF(RES_hh_emi!P27=0,0,1000000*RES_hh_emi!P27/RES_hh_num!P27)</f>
        <v>131.24634120412148</v>
      </c>
      <c r="Q27" s="69">
        <f>IF(RES_hh_emi!Q27=0,0,1000000*RES_hh_emi!Q27/RES_hh_num!Q27)</f>
        <v>128.16193609674298</v>
      </c>
      <c r="R27" s="69">
        <f>IF(RES_hh_emi!R27=0,0,1000000*RES_hh_emi!R27/RES_hh_num!R27)</f>
        <v>133.93533527602227</v>
      </c>
      <c r="S27" s="69">
        <f>IF(RES_hh_emi!S27=0,0,1000000*RES_hh_emi!S27/RES_hh_num!S27)</f>
        <v>136.05031340440297</v>
      </c>
      <c r="T27" s="69">
        <f>IF(RES_hh_emi!T27=0,0,1000000*RES_hh_emi!T27/RES_hh_num!T27)</f>
        <v>130.66444922547785</v>
      </c>
      <c r="U27" s="69">
        <f>IF(RES_hh_emi!U27=0,0,1000000*RES_hh_emi!U27/RES_hh_num!U27)</f>
        <v>127.84366968464791</v>
      </c>
      <c r="V27" s="69">
        <f>IF(RES_hh_emi!V27=0,0,1000000*RES_hh_emi!V27/RES_hh_num!V27)</f>
        <v>125.78586954508165</v>
      </c>
      <c r="W27" s="69">
        <f>IF(RES_hh_emi!W27=0,0,1000000*RES_hh_emi!W27/RES_hh_num!W27)</f>
        <v>129.67476624645687</v>
      </c>
      <c r="X27" s="69">
        <f>IF(RES_hh_emi!X27=0,0,1000000*RES_hh_emi!X27/RES_hh_num!X27)</f>
        <v>123.5011194142745</v>
      </c>
      <c r="Y27" s="69">
        <f>IF(RES_hh_emi!Y27=0,0,1000000*RES_hh_emi!Y27/RES_hh_num!Y27)</f>
        <v>110.7817477278912</v>
      </c>
      <c r="DA27" s="88" t="s">
        <v>288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X28" s="72">
        <f>IF(RES_hh_emi!X28=0,0,1000000*RES_hh_emi!X28/RES_hh_num!X28)</f>
        <v>0</v>
      </c>
      <c r="Y28" s="72">
        <f>IF(RES_hh_emi!Y28=0,0,1000000*RES_hh_emi!Y28/RES_hh_num!Y28)</f>
        <v>0</v>
      </c>
      <c r="DA28" s="89" t="s">
        <v>545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317.39526173234441</v>
      </c>
      <c r="C29" s="72">
        <f>IF(RES_hh_emi!C29=0,0,1000000*RES_hh_emi!C29/RES_hh_num!C29)</f>
        <v>373.68142086721025</v>
      </c>
      <c r="D29" s="72">
        <f>IF(RES_hh_emi!D29=0,0,1000000*RES_hh_emi!D29/RES_hh_num!D29)</f>
        <v>326.33972716479644</v>
      </c>
      <c r="E29" s="72">
        <f>IF(RES_hh_emi!E29=0,0,1000000*RES_hh_emi!E29/RES_hh_num!E29)</f>
        <v>385.27711664748915</v>
      </c>
      <c r="F29" s="72">
        <f>IF(RES_hh_emi!F29=0,0,1000000*RES_hh_emi!F29/RES_hh_num!F29)</f>
        <v>360.00546920552671</v>
      </c>
      <c r="G29" s="72">
        <f>IF(RES_hh_emi!G29=0,0,1000000*RES_hh_emi!G29/RES_hh_num!G29)</f>
        <v>364.46928366437612</v>
      </c>
      <c r="H29" s="72">
        <f>IF(RES_hh_emi!H29=0,0,1000000*RES_hh_emi!H29/RES_hh_num!H29)</f>
        <v>358.09291428656934</v>
      </c>
      <c r="I29" s="72">
        <f>IF(RES_hh_emi!I29=0,0,1000000*RES_hh_emi!I29/RES_hh_num!I29)</f>
        <v>373.94601498931866</v>
      </c>
      <c r="J29" s="72">
        <f>IF(RES_hh_emi!J29=0,0,1000000*RES_hh_emi!J29/RES_hh_num!J29)</f>
        <v>366.78519907422356</v>
      </c>
      <c r="K29" s="72">
        <f>IF(RES_hh_emi!K29=0,0,1000000*RES_hh_emi!K29/RES_hh_num!K29)</f>
        <v>421.93567321848172</v>
      </c>
      <c r="L29" s="72">
        <f>IF(RES_hh_emi!L29=0,0,1000000*RES_hh_emi!L29/RES_hh_num!L29)</f>
        <v>380.28977578469505</v>
      </c>
      <c r="M29" s="72">
        <f>IF(RES_hh_emi!M29=0,0,1000000*RES_hh_emi!M29/RES_hh_num!M29)</f>
        <v>338.27282981331524</v>
      </c>
      <c r="N29" s="72">
        <f>IF(RES_hh_emi!N29=0,0,1000000*RES_hh_emi!N29/RES_hh_num!N29)</f>
        <v>321.73883889266972</v>
      </c>
      <c r="O29" s="72">
        <f>IF(RES_hh_emi!O29=0,0,1000000*RES_hh_emi!O29/RES_hh_num!O29)</f>
        <v>319.18889146950107</v>
      </c>
      <c r="P29" s="72">
        <f>IF(RES_hh_emi!P29=0,0,1000000*RES_hh_emi!P29/RES_hh_num!P29)</f>
        <v>294.70718387461756</v>
      </c>
      <c r="Q29" s="72">
        <f>IF(RES_hh_emi!Q29=0,0,1000000*RES_hh_emi!Q29/RES_hh_num!Q29)</f>
        <v>299.58228421363663</v>
      </c>
      <c r="R29" s="72">
        <f>IF(RES_hh_emi!R29=0,0,1000000*RES_hh_emi!R29/RES_hh_num!R29)</f>
        <v>317.14881996166542</v>
      </c>
      <c r="S29" s="72">
        <f>IF(RES_hh_emi!S29=0,0,1000000*RES_hh_emi!S29/RES_hh_num!S29)</f>
        <v>311.82530322238864</v>
      </c>
      <c r="T29" s="72">
        <f>IF(RES_hh_emi!T29=0,0,1000000*RES_hh_emi!T29/RES_hh_num!T29)</f>
        <v>295.89918736085821</v>
      </c>
      <c r="U29" s="72">
        <f>IF(RES_hh_emi!U29=0,0,1000000*RES_hh_emi!U29/RES_hh_num!U29)</f>
        <v>310.03129763233602</v>
      </c>
      <c r="V29" s="72">
        <f>IF(RES_hh_emi!V29=0,0,1000000*RES_hh_emi!V29/RES_hh_num!V29)</f>
        <v>304.12904700451514</v>
      </c>
      <c r="W29" s="72">
        <f>IF(RES_hh_emi!W29=0,0,1000000*RES_hh_emi!W29/RES_hh_num!W29)</f>
        <v>320.45787008759788</v>
      </c>
      <c r="X29" s="72">
        <f>IF(RES_hh_emi!X29=0,0,1000000*RES_hh_emi!X29/RES_hh_num!X29)</f>
        <v>312.96314222813714</v>
      </c>
      <c r="Y29" s="72">
        <f>IF(RES_hh_emi!Y29=0,0,1000000*RES_hh_emi!Y29/RES_hh_num!Y29)</f>
        <v>280.50665072166424</v>
      </c>
      <c r="DA29" s="89" t="s">
        <v>546</v>
      </c>
    </row>
    <row r="30" spans="1:105" ht="12" customHeight="1" x14ac:dyDescent="0.25">
      <c r="A30" s="28" t="s">
        <v>189</v>
      </c>
      <c r="B30" s="72">
        <f>IF(RES_hh_emi!B30=0,0,1000000*RES_hh_emi!B30/RES_hh_num!B30)</f>
        <v>280.60480772814037</v>
      </c>
      <c r="C30" s="72">
        <f>IF(RES_hh_emi!C30=0,0,1000000*RES_hh_emi!C30/RES_hh_num!C30)</f>
        <v>335.45734934823042</v>
      </c>
      <c r="D30" s="72">
        <f>IF(RES_hh_emi!D30=0,0,1000000*RES_hh_emi!D30/RES_hh_num!D30)</f>
        <v>287.68014054752774</v>
      </c>
      <c r="E30" s="72">
        <f>IF(RES_hh_emi!E30=0,0,1000000*RES_hh_emi!E30/RES_hh_num!E30)</f>
        <v>345.31215230874329</v>
      </c>
      <c r="F30" s="72">
        <f>IF(RES_hh_emi!F30=0,0,1000000*RES_hh_emi!F30/RES_hh_num!F30)</f>
        <v>314.13375058861925</v>
      </c>
      <c r="G30" s="72">
        <f>IF(RES_hh_emi!G30=0,0,1000000*RES_hh_emi!G30/RES_hh_num!G30)</f>
        <v>329.64188150659828</v>
      </c>
      <c r="H30" s="72">
        <f>IF(RES_hh_emi!H30=0,0,1000000*RES_hh_emi!H30/RES_hh_num!H30)</f>
        <v>319.3747454695436</v>
      </c>
      <c r="I30" s="72">
        <f>IF(RES_hh_emi!I30=0,0,1000000*RES_hh_emi!I30/RES_hh_num!I30)</f>
        <v>341.98832981062452</v>
      </c>
      <c r="J30" s="72">
        <f>IF(RES_hh_emi!J30=0,0,1000000*RES_hh_emi!J30/RES_hh_num!J30)</f>
        <v>318.98102125708749</v>
      </c>
      <c r="K30" s="72">
        <f>IF(RES_hh_emi!K30=0,0,1000000*RES_hh_emi!K30/RES_hh_num!K30)</f>
        <v>345.63547743250814</v>
      </c>
      <c r="L30" s="72">
        <f>IF(RES_hh_emi!L30=0,0,1000000*RES_hh_emi!L30/RES_hh_num!L30)</f>
        <v>334.61840477847687</v>
      </c>
      <c r="M30" s="72">
        <f>IF(RES_hh_emi!M30=0,0,1000000*RES_hh_emi!M30/RES_hh_num!M30)</f>
        <v>302.47643644332408</v>
      </c>
      <c r="N30" s="72">
        <f>IF(RES_hh_emi!N30=0,0,1000000*RES_hh_emi!N30/RES_hh_num!N30)</f>
        <v>289.86938230662673</v>
      </c>
      <c r="O30" s="72">
        <f>IF(RES_hh_emi!O30=0,0,1000000*RES_hh_emi!O30/RES_hh_num!O30)</f>
        <v>276.25741295340902</v>
      </c>
      <c r="P30" s="72">
        <f>IF(RES_hh_emi!P30=0,0,1000000*RES_hh_emi!P30/RES_hh_num!P30)</f>
        <v>271.60632552988079</v>
      </c>
      <c r="Q30" s="72">
        <f>IF(RES_hh_emi!Q30=0,0,1000000*RES_hh_emi!Q30/RES_hh_num!Q30)</f>
        <v>260.38951458420235</v>
      </c>
      <c r="R30" s="72">
        <f>IF(RES_hh_emi!R30=0,0,1000000*RES_hh_emi!R30/RES_hh_num!R30)</f>
        <v>267.48686206210198</v>
      </c>
      <c r="S30" s="72">
        <f>IF(RES_hh_emi!S30=0,0,1000000*RES_hh_emi!S30/RES_hh_num!S30)</f>
        <v>283.99819419538431</v>
      </c>
      <c r="T30" s="72">
        <f>IF(RES_hh_emi!T30=0,0,1000000*RES_hh_emi!T30/RES_hh_num!T30)</f>
        <v>277.63152438780304</v>
      </c>
      <c r="U30" s="72">
        <f>IF(RES_hh_emi!U30=0,0,1000000*RES_hh_emi!U30/RES_hh_num!U30)</f>
        <v>258.37675205177737</v>
      </c>
      <c r="V30" s="72">
        <f>IF(RES_hh_emi!V30=0,0,1000000*RES_hh_emi!V30/RES_hh_num!V30)</f>
        <v>263.94899929706753</v>
      </c>
      <c r="W30" s="72">
        <f>IF(RES_hh_emi!W30=0,0,1000000*RES_hh_emi!W30/RES_hh_num!W30)</f>
        <v>279.27288366009674</v>
      </c>
      <c r="X30" s="72">
        <f>IF(RES_hh_emi!X30=0,0,1000000*RES_hh_emi!X30/RES_hh_num!X30)</f>
        <v>273.30346723402687</v>
      </c>
      <c r="Y30" s="72">
        <f>IF(RES_hh_emi!Y30=0,0,1000000*RES_hh_emi!Y30/RES_hh_num!Y30)</f>
        <v>255.91839200711399</v>
      </c>
      <c r="DA30" s="89" t="s">
        <v>547</v>
      </c>
    </row>
    <row r="31" spans="1:105" ht="12" customHeight="1" x14ac:dyDescent="0.25">
      <c r="A31" s="28" t="s">
        <v>202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X31" s="72">
        <f>IF(RES_hh_emi!X31=0,0,1000000*RES_hh_emi!X31/RES_hh_num!X31)</f>
        <v>0</v>
      </c>
      <c r="Y31" s="72">
        <f>IF(RES_hh_emi!Y31=0,0,1000000*RES_hh_emi!Y31/RES_hh_num!Y31)</f>
        <v>0</v>
      </c>
      <c r="DA31" s="89" t="s">
        <v>548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X32" s="77">
        <f>IF(RES_hh_emi!X32=0,0,1000000*RES_hh_emi!X32/RES_hh_num!X32)</f>
        <v>0</v>
      </c>
      <c r="Y32" s="77">
        <f>IF(RES_hh_emi!Y32=0,0,1000000*RES_hh_emi!Y32/RES_hh_num!Y32)</f>
        <v>0</v>
      </c>
      <c r="DA32" s="92" t="s">
        <v>549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189.91568451776601</v>
      </c>
      <c r="C3" s="65">
        <f>IF(RES_hh_fech!C3=0,0,RES_hh_fech!C3/RES_summary!C$19)</f>
        <v>208.60223841127555</v>
      </c>
      <c r="D3" s="65">
        <f>IF(RES_hh_fech!D3=0,0,RES_hh_fech!D3/RES_summary!D$19)</f>
        <v>209.72142723173391</v>
      </c>
      <c r="E3" s="65">
        <f>IF(RES_hh_fech!E3=0,0,RES_hh_fech!E3/RES_summary!E$19)</f>
        <v>230.00274111402513</v>
      </c>
      <c r="F3" s="65">
        <f>IF(RES_hh_fech!F3=0,0,RES_hh_fech!F3/RES_summary!F$19)</f>
        <v>228.94813278064083</v>
      </c>
      <c r="G3" s="65">
        <f>IF(RES_hh_fech!G3=0,0,RES_hh_fech!G3/RES_summary!G$19)</f>
        <v>239.56349616636254</v>
      </c>
      <c r="H3" s="65">
        <f>IF(RES_hh_fech!H3=0,0,RES_hh_fech!H3/RES_summary!H$19)</f>
        <v>222.99165553132619</v>
      </c>
      <c r="I3" s="65">
        <f>IF(RES_hh_fech!I3=0,0,RES_hh_fech!I3/RES_summary!I$19)</f>
        <v>209.58402663152967</v>
      </c>
      <c r="J3" s="65">
        <f>IF(RES_hh_fech!J3=0,0,RES_hh_fech!J3/RES_summary!J$19)</f>
        <v>213.44122991967311</v>
      </c>
      <c r="K3" s="65">
        <f>IF(RES_hh_fech!K3=0,0,RES_hh_fech!K3/RES_summary!K$19)</f>
        <v>217.12895683831871</v>
      </c>
      <c r="L3" s="65">
        <f>IF(RES_hh_fech!L3=0,0,RES_hh_fech!L3/RES_summary!L$19)</f>
        <v>227.54198712509483</v>
      </c>
      <c r="M3" s="65">
        <f>IF(RES_hh_fech!M3=0,0,RES_hh_fech!M3/RES_summary!M$19)</f>
        <v>215.53239740264294</v>
      </c>
      <c r="N3" s="65">
        <f>IF(RES_hh_fech!N3=0,0,RES_hh_fech!N3/RES_summary!N$19)</f>
        <v>207.35558475920124</v>
      </c>
      <c r="O3" s="65">
        <f>IF(RES_hh_fech!O3=0,0,RES_hh_fech!O3/RES_summary!O$19)</f>
        <v>201.32415073551928</v>
      </c>
      <c r="P3" s="65">
        <f>IF(RES_hh_fech!P3=0,0,RES_hh_fech!P3/RES_summary!P$19)</f>
        <v>177.65855656331473</v>
      </c>
      <c r="Q3" s="65">
        <f>IF(RES_hh_fech!Q3=0,0,RES_hh_fech!Q3/RES_summary!Q$19)</f>
        <v>196.4615736453103</v>
      </c>
      <c r="R3" s="65">
        <f>IF(RES_hh_fech!R3=0,0,RES_hh_fech!R3/RES_summary!R$19)</f>
        <v>195.60379059996981</v>
      </c>
      <c r="S3" s="65">
        <f>IF(RES_hh_fech!S3=0,0,RES_hh_fech!S3/RES_summary!S$19)</f>
        <v>194.05480087055562</v>
      </c>
      <c r="T3" s="65">
        <f>IF(RES_hh_fech!T3=0,0,RES_hh_fech!T3/RES_summary!T$19)</f>
        <v>187.09445657380738</v>
      </c>
      <c r="U3" s="65">
        <f>IF(RES_hh_fech!U3=0,0,RES_hh_fech!U3/RES_summary!U$19)</f>
        <v>180.73247336770967</v>
      </c>
      <c r="V3" s="65">
        <f>IF(RES_hh_fech!V3=0,0,RES_hh_fech!V3/RES_summary!V$19)</f>
        <v>185.41320400064774</v>
      </c>
      <c r="W3" s="65">
        <f>IF(RES_hh_fech!W3=0,0,RES_hh_fech!W3/RES_summary!W$19)</f>
        <v>199.04798254435801</v>
      </c>
      <c r="X3" s="65">
        <f>IF(RES_hh_fech!X3=0,0,RES_hh_fech!X3/RES_summary!X$19)</f>
        <v>183.72166563064846</v>
      </c>
      <c r="Y3" s="65">
        <f>IF(RES_hh_fech!Y3=0,0,RES_hh_fech!Y3/RES_summary!Y$19)</f>
        <v>176.4326534704546</v>
      </c>
      <c r="DA3" s="87" t="s">
        <v>296</v>
      </c>
    </row>
    <row r="4" spans="1:105" ht="12.95" customHeight="1" x14ac:dyDescent="0.25">
      <c r="A4" s="68" t="s">
        <v>57</v>
      </c>
      <c r="B4" s="69">
        <f>IF(RES_hh_fech!B4=0,0,RES_hh_fech!B4/RES_summary!B$19)</f>
        <v>151.96940670643625</v>
      </c>
      <c r="C4" s="69">
        <f>IF(RES_hh_fech!C4=0,0,RES_hh_fech!C4/RES_summary!C$19)</f>
        <v>170.6782639383448</v>
      </c>
      <c r="D4" s="69">
        <f>IF(RES_hh_fech!D4=0,0,RES_hh_fech!D4/RES_summary!D$19)</f>
        <v>170.08906869937363</v>
      </c>
      <c r="E4" s="69">
        <f>IF(RES_hh_fech!E4=0,0,RES_hh_fech!E4/RES_summary!E$19)</f>
        <v>191.27601254491879</v>
      </c>
      <c r="F4" s="69">
        <f>IF(RES_hh_fech!F4=0,0,RES_hh_fech!F4/RES_summary!F$19)</f>
        <v>188.74976823699146</v>
      </c>
      <c r="G4" s="69">
        <f>IF(RES_hh_fech!G4=0,0,RES_hh_fech!G4/RES_summary!G$19)</f>
        <v>197.91060957626866</v>
      </c>
      <c r="H4" s="69">
        <f>IF(RES_hh_fech!H4=0,0,RES_hh_fech!H4/RES_summary!H$19)</f>
        <v>179.79127071761911</v>
      </c>
      <c r="I4" s="69">
        <f>IF(RES_hh_fech!I4=0,0,RES_hh_fech!I4/RES_summary!I$19)</f>
        <v>166.94267511248606</v>
      </c>
      <c r="J4" s="69">
        <f>IF(RES_hh_fech!J4=0,0,RES_hh_fech!J4/RES_summary!J$19)</f>
        <v>169.75324662483973</v>
      </c>
      <c r="K4" s="69">
        <f>IF(RES_hh_fech!K4=0,0,RES_hh_fech!K4/RES_summary!K$19)</f>
        <v>174.23220017984448</v>
      </c>
      <c r="L4" s="69">
        <f>IF(RES_hh_fech!L4=0,0,RES_hh_fech!L4/RES_summary!L$19)</f>
        <v>184.8717834193761</v>
      </c>
      <c r="M4" s="69">
        <f>IF(RES_hh_fech!M4=0,0,RES_hh_fech!M4/RES_summary!M$19)</f>
        <v>174.7641298442982</v>
      </c>
      <c r="N4" s="69">
        <f>IF(RES_hh_fech!N4=0,0,RES_hh_fech!N4/RES_summary!N$19)</f>
        <v>167.44460714517962</v>
      </c>
      <c r="O4" s="69">
        <f>IF(RES_hh_fech!O4=0,0,RES_hh_fech!O4/RES_summary!O$19)</f>
        <v>163.84604027188792</v>
      </c>
      <c r="P4" s="69">
        <f>IF(RES_hh_fech!P4=0,0,RES_hh_fech!P4/RES_summary!P$19)</f>
        <v>141.8864812588923</v>
      </c>
      <c r="Q4" s="69">
        <f>IF(RES_hh_fech!Q4=0,0,RES_hh_fech!Q4/RES_summary!Q$19)</f>
        <v>159.71898131111666</v>
      </c>
      <c r="R4" s="69">
        <f>IF(RES_hh_fech!R4=0,0,RES_hh_fech!R4/RES_summary!R$19)</f>
        <v>158.88016920683924</v>
      </c>
      <c r="S4" s="69">
        <f>IF(RES_hh_fech!S4=0,0,RES_hh_fech!S4/RES_summary!S$19)</f>
        <v>156.50998534481954</v>
      </c>
      <c r="T4" s="69">
        <f>IF(RES_hh_fech!T4=0,0,RES_hh_fech!T4/RES_summary!T$19)</f>
        <v>150.20056055996275</v>
      </c>
      <c r="U4" s="69">
        <f>IF(RES_hh_fech!U4=0,0,RES_hh_fech!U4/RES_summary!U$19)</f>
        <v>144.56051603761716</v>
      </c>
      <c r="V4" s="69">
        <f>IF(RES_hh_fech!V4=0,0,RES_hh_fech!V4/RES_summary!V$19)</f>
        <v>149.18129123399547</v>
      </c>
      <c r="W4" s="69">
        <f>IF(RES_hh_fech!W4=0,0,RES_hh_fech!W4/RES_summary!W$19)</f>
        <v>160.79986478752696</v>
      </c>
      <c r="X4" s="69">
        <f>IF(RES_hh_fech!X4=0,0,RES_hh_fech!X4/RES_summary!X$19)</f>
        <v>147.04497762557344</v>
      </c>
      <c r="Y4" s="69">
        <f>IF(RES_hh_fech!Y4=0,0,RES_hh_fech!Y4/RES_summary!Y$19)</f>
        <v>140.44579664110782</v>
      </c>
      <c r="DA4" s="88" t="s">
        <v>297</v>
      </c>
    </row>
    <row r="5" spans="1:105" ht="12" customHeight="1" x14ac:dyDescent="0.25">
      <c r="A5" s="28" t="s">
        <v>51</v>
      </c>
      <c r="B5" s="72">
        <f>IF(RES_hh_fech!B5=0,0,RES_hh_fech!B5/RES_summary!B$19)</f>
        <v>164.56420092389223</v>
      </c>
      <c r="C5" s="72">
        <f>IF(RES_hh_fech!C5=0,0,RES_hh_fech!C5/RES_summary!C$19)</f>
        <v>92.998693078774949</v>
      </c>
      <c r="D5" s="72">
        <f>IF(RES_hh_fech!D5=0,0,RES_hh_fech!D5/RES_summary!D$19)</f>
        <v>136.96104984599592</v>
      </c>
      <c r="E5" s="72">
        <f>IF(RES_hh_fech!E5=0,0,RES_hh_fech!E5/RES_summary!E$19)</f>
        <v>182.06142571769695</v>
      </c>
      <c r="F5" s="72">
        <f>IF(RES_hh_fech!F5=0,0,RES_hh_fech!F5/RES_summary!F$19)</f>
        <v>133.20041035470203</v>
      </c>
      <c r="G5" s="72">
        <f>IF(RES_hh_fech!G5=0,0,RES_hh_fech!G5/RES_summary!G$19)</f>
        <v>196.2211118428111</v>
      </c>
      <c r="H5" s="72">
        <f>IF(RES_hh_fech!H5=0,0,RES_hh_fech!H5/RES_summary!H$19)</f>
        <v>170.49189523077928</v>
      </c>
      <c r="I5" s="72">
        <f>IF(RES_hh_fech!I5=0,0,RES_hh_fech!I5/RES_summary!I$19)</f>
        <v>107.90598861537919</v>
      </c>
      <c r="J5" s="72">
        <f>IF(RES_hh_fech!J5=0,0,RES_hh_fech!J5/RES_summary!J$19)</f>
        <v>125.68299770763295</v>
      </c>
      <c r="K5" s="72">
        <f>IF(RES_hh_fech!K5=0,0,RES_hh_fech!K5/RES_summary!K$19)</f>
        <v>107.25411148228709</v>
      </c>
      <c r="L5" s="72">
        <f>IF(RES_hh_fech!L5=0,0,RES_hh_fech!L5/RES_summary!L$19)</f>
        <v>216.86910221277918</v>
      </c>
      <c r="M5" s="72">
        <f>IF(RES_hh_fech!M5=0,0,RES_hh_fech!M5/RES_summary!M$19)</f>
        <v>157.9721904617488</v>
      </c>
      <c r="N5" s="72">
        <f>IF(RES_hh_fech!N5=0,0,RES_hh_fech!N5/RES_summary!N$19)</f>
        <v>133.63197517988701</v>
      </c>
      <c r="O5" s="72">
        <f>IF(RES_hh_fech!O5=0,0,RES_hh_fech!O5/RES_summary!O$19)</f>
        <v>189.89644129552744</v>
      </c>
      <c r="P5" s="72">
        <f>IF(RES_hh_fech!P5=0,0,RES_hh_fech!P5/RES_summary!P$19)</f>
        <v>137.88711590656527</v>
      </c>
      <c r="Q5" s="72">
        <f>IF(RES_hh_fech!Q5=0,0,RES_hh_fech!Q5/RES_summary!Q$19)</f>
        <v>135.74484473696822</v>
      </c>
      <c r="R5" s="72">
        <f>IF(RES_hh_fech!R5=0,0,RES_hh_fech!R5/RES_summary!R$19)</f>
        <v>142.01171734409749</v>
      </c>
      <c r="S5" s="72">
        <f>IF(RES_hh_fech!S5=0,0,RES_hh_fech!S5/RES_summary!S$19)</f>
        <v>174.71052000614156</v>
      </c>
      <c r="T5" s="72">
        <f>IF(RES_hh_fech!T5=0,0,RES_hh_fech!T5/RES_summary!T$19)</f>
        <v>132.97588893588332</v>
      </c>
      <c r="U5" s="72">
        <f>IF(RES_hh_fech!U5=0,0,RES_hh_fech!U5/RES_summary!U$19)</f>
        <v>156.01349264916587</v>
      </c>
      <c r="V5" s="72">
        <f>IF(RES_hh_fech!V5=0,0,RES_hh_fech!V5/RES_summary!V$19)</f>
        <v>157.73138439433123</v>
      </c>
      <c r="W5" s="72">
        <f>IF(RES_hh_fech!W5=0,0,RES_hh_fech!W5/RES_summary!W$19)</f>
        <v>143.74946355552035</v>
      </c>
      <c r="X5" s="72">
        <f>IF(RES_hh_fech!X5=0,0,RES_hh_fech!X5/RES_summary!X$19)</f>
        <v>159.72103441015537</v>
      </c>
      <c r="Y5" s="72">
        <f>IF(RES_hh_fech!Y5=0,0,RES_hh_fech!Y5/RES_summary!Y$19)</f>
        <v>131.32468538834357</v>
      </c>
      <c r="DA5" s="89" t="s">
        <v>551</v>
      </c>
    </row>
    <row r="6" spans="1:105" ht="12" customHeight="1" x14ac:dyDescent="0.25">
      <c r="A6" s="28" t="s">
        <v>74</v>
      </c>
      <c r="B6" s="72">
        <f>IF(RES_hh_fech!B6=0,0,RES_hh_fech!B6/RES_summary!B$19)</f>
        <v>197.47167319584432</v>
      </c>
      <c r="C6" s="72">
        <f>IF(RES_hh_fech!C6=0,0,RES_hh_fech!C6/RES_summary!C$19)</f>
        <v>102.58059958943245</v>
      </c>
      <c r="D6" s="72">
        <f>IF(RES_hh_fech!D6=0,0,RES_hh_fech!D6/RES_summary!D$19)</f>
        <v>238.39171337098247</v>
      </c>
      <c r="E6" s="72">
        <f>IF(RES_hh_fech!E6=0,0,RES_hh_fech!E6/RES_summary!E$19)</f>
        <v>45.680591738054154</v>
      </c>
      <c r="F6" s="72">
        <f>IF(RES_hh_fech!F6=0,0,RES_hh_fech!F6/RES_summary!F$19)</f>
        <v>208.22835684558231</v>
      </c>
      <c r="G6" s="72">
        <f>IF(RES_hh_fech!G6=0,0,RES_hh_fech!G6/RES_summary!G$19)</f>
        <v>199.61215027483064</v>
      </c>
      <c r="H6" s="72">
        <f>IF(RES_hh_fech!H6=0,0,RES_hh_fech!H6/RES_summary!H$19)</f>
        <v>237.5274459764355</v>
      </c>
      <c r="I6" s="72">
        <f>IF(RES_hh_fech!I6=0,0,RES_hh_fech!I6/RES_summary!I$19)</f>
        <v>77.623838152547975</v>
      </c>
      <c r="J6" s="72">
        <f>IF(RES_hh_fech!J6=0,0,RES_hh_fech!J6/RES_summary!J$19)</f>
        <v>330.11796807321605</v>
      </c>
      <c r="K6" s="72">
        <f>IF(RES_hh_fech!K6=0,0,RES_hh_fech!K6/RES_summary!K$19)</f>
        <v>177.24729884624159</v>
      </c>
      <c r="L6" s="72">
        <f>IF(RES_hh_fech!L6=0,0,RES_hh_fech!L6/RES_summary!L$19)</f>
        <v>193.25222573783202</v>
      </c>
      <c r="M6" s="72">
        <f>IF(RES_hh_fech!M6=0,0,RES_hh_fech!M6/RES_summary!M$19)</f>
        <v>189.19902620278575</v>
      </c>
      <c r="N6" s="72">
        <f>IF(RES_hh_fech!N6=0,0,RES_hh_fech!N6/RES_summary!N$19)</f>
        <v>192.47769647040894</v>
      </c>
      <c r="O6" s="72">
        <f>IF(RES_hh_fech!O6=0,0,RES_hh_fech!O6/RES_summary!O$19)</f>
        <v>180.45121918150838</v>
      </c>
      <c r="P6" s="72">
        <f>IF(RES_hh_fech!P6=0,0,RES_hh_fech!P6/RES_summary!P$19)</f>
        <v>140.24653749034147</v>
      </c>
      <c r="Q6" s="72">
        <f>IF(RES_hh_fech!Q6=0,0,RES_hh_fech!Q6/RES_summary!Q$19)</f>
        <v>193.47326978105258</v>
      </c>
      <c r="R6" s="72">
        <f>IF(RES_hh_fech!R6=0,0,RES_hh_fech!R6/RES_summary!R$19)</f>
        <v>186.88949832258479</v>
      </c>
      <c r="S6" s="72">
        <f>IF(RES_hh_fech!S6=0,0,RES_hh_fech!S6/RES_summary!S$19)</f>
        <v>175.21071610121047</v>
      </c>
      <c r="T6" s="72">
        <f>IF(RES_hh_fech!T6=0,0,RES_hh_fech!T6/RES_summary!T$19)</f>
        <v>160.96999428454905</v>
      </c>
      <c r="U6" s="72">
        <f>IF(RES_hh_fech!U6=0,0,RES_hh_fech!U6/RES_summary!U$19)</f>
        <v>171.11252912365407</v>
      </c>
      <c r="V6" s="72">
        <f>IF(RES_hh_fech!V6=0,0,RES_hh_fech!V6/RES_summary!V$19)</f>
        <v>169.83246034430491</v>
      </c>
      <c r="W6" s="72">
        <f>IF(RES_hh_fech!W6=0,0,RES_hh_fech!W6/RES_summary!W$19)</f>
        <v>182.46743644576659</v>
      </c>
      <c r="X6" s="72">
        <f>IF(RES_hh_fech!X6=0,0,RES_hh_fech!X6/RES_summary!X$19)</f>
        <v>170.58661731962044</v>
      </c>
      <c r="Y6" s="72">
        <f>IF(RES_hh_fech!Y6=0,0,RES_hh_fech!Y6/RES_summary!Y$19)</f>
        <v>148.71532387610509</v>
      </c>
      <c r="DA6" s="89" t="s">
        <v>552</v>
      </c>
    </row>
    <row r="7" spans="1:105" ht="12" customHeight="1" x14ac:dyDescent="0.25">
      <c r="A7" s="28" t="s">
        <v>200</v>
      </c>
      <c r="B7" s="72">
        <f>IF(RES_hh_fech!B7=0,0,RES_hh_fech!B7/RES_summary!B$19)</f>
        <v>156.62002964888029</v>
      </c>
      <c r="C7" s="72">
        <f>IF(RES_hh_fech!C7=0,0,RES_hh_fech!C7/RES_summary!C$19)</f>
        <v>171.68096624270061</v>
      </c>
      <c r="D7" s="72">
        <f>IF(RES_hh_fech!D7=0,0,RES_hh_fech!D7/RES_summary!D$19)</f>
        <v>195.85724646550347</v>
      </c>
      <c r="E7" s="72">
        <f>IF(RES_hh_fech!E7=0,0,RES_hh_fech!E7/RES_summary!E$19)</f>
        <v>207.47817935584672</v>
      </c>
      <c r="F7" s="72">
        <f>IF(RES_hh_fech!F7=0,0,RES_hh_fech!F7/RES_summary!F$19)</f>
        <v>215.22080640642906</v>
      </c>
      <c r="G7" s="72">
        <f>IF(RES_hh_fech!G7=0,0,RES_hh_fech!G7/RES_summary!G$19)</f>
        <v>218.76394811908219</v>
      </c>
      <c r="H7" s="72">
        <f>IF(RES_hh_fech!H7=0,0,RES_hh_fech!H7/RES_summary!H$19)</f>
        <v>208.00588593552351</v>
      </c>
      <c r="I7" s="72">
        <f>IF(RES_hh_fech!I7=0,0,RES_hh_fech!I7/RES_summary!I$19)</f>
        <v>194.17039846314262</v>
      </c>
      <c r="J7" s="72">
        <f>IF(RES_hh_fech!J7=0,0,RES_hh_fech!J7/RES_summary!J$19)</f>
        <v>188.94298162793257</v>
      </c>
      <c r="K7" s="72">
        <f>IF(RES_hh_fech!K7=0,0,RES_hh_fech!K7/RES_summary!K$19)</f>
        <v>211.7286918424339</v>
      </c>
      <c r="L7" s="72">
        <f>IF(RES_hh_fech!L7=0,0,RES_hh_fech!L7/RES_summary!L$19)</f>
        <v>223.70292100263347</v>
      </c>
      <c r="M7" s="72">
        <f>IF(RES_hh_fech!M7=0,0,RES_hh_fech!M7/RES_summary!M$19)</f>
        <v>220.50749392517375</v>
      </c>
      <c r="N7" s="72">
        <f>IF(RES_hh_fech!N7=0,0,RES_hh_fech!N7/RES_summary!N$19)</f>
        <v>196.787276566728</v>
      </c>
      <c r="O7" s="72">
        <f>IF(RES_hh_fech!O7=0,0,RES_hh_fech!O7/RES_summary!O$19)</f>
        <v>184.51703564568538</v>
      </c>
      <c r="P7" s="72">
        <f>IF(RES_hh_fech!P7=0,0,RES_hh_fech!P7/RES_summary!P$19)</f>
        <v>154.10139209579543</v>
      </c>
      <c r="Q7" s="72">
        <f>IF(RES_hh_fech!Q7=0,0,RES_hh_fech!Q7/RES_summary!Q$19)</f>
        <v>189.13221355665681</v>
      </c>
      <c r="R7" s="72">
        <f>IF(RES_hh_fech!R7=0,0,RES_hh_fech!R7/RES_summary!R$19)</f>
        <v>184.5587444699888</v>
      </c>
      <c r="S7" s="72">
        <f>IF(RES_hh_fech!S7=0,0,RES_hh_fech!S7/RES_summary!S$19)</f>
        <v>186.89464518326113</v>
      </c>
      <c r="T7" s="72">
        <f>IF(RES_hh_fech!T7=0,0,RES_hh_fech!T7/RES_summary!T$19)</f>
        <v>171.36940862962732</v>
      </c>
      <c r="U7" s="72">
        <f>IF(RES_hh_fech!U7=0,0,RES_hh_fech!U7/RES_summary!U$19)</f>
        <v>145.79801572582437</v>
      </c>
      <c r="V7" s="72">
        <f>IF(RES_hh_fech!V7=0,0,RES_hh_fech!V7/RES_summary!V$19)</f>
        <v>183.45838213131432</v>
      </c>
      <c r="W7" s="72">
        <f>IF(RES_hh_fech!W7=0,0,RES_hh_fech!W7/RES_summary!W$19)</f>
        <v>146.39237201595884</v>
      </c>
      <c r="X7" s="72">
        <f>IF(RES_hh_fech!X7=0,0,RES_hh_fech!X7/RES_summary!X$19)</f>
        <v>188.52912547974421</v>
      </c>
      <c r="Y7" s="72">
        <f>IF(RES_hh_fech!Y7=0,0,RES_hh_fech!Y7/RES_summary!Y$19)</f>
        <v>163.33291358679159</v>
      </c>
      <c r="DA7" s="89" t="s">
        <v>553</v>
      </c>
    </row>
    <row r="8" spans="1:105" ht="12" customHeight="1" x14ac:dyDescent="0.25">
      <c r="A8" s="28" t="s">
        <v>189</v>
      </c>
      <c r="B8" s="72">
        <f>IF(RES_hh_fech!B8=0,0,RES_hh_fech!B8/RES_summary!B$19)</f>
        <v>144.97096304467533</v>
      </c>
      <c r="C8" s="72">
        <f>IF(RES_hh_fech!C8=0,0,RES_hh_fech!C8/RES_summary!C$19)</f>
        <v>167.67421608911363</v>
      </c>
      <c r="D8" s="72">
        <f>IF(RES_hh_fech!D8=0,0,RES_hh_fech!D8/RES_summary!D$19)</f>
        <v>163.938102234534</v>
      </c>
      <c r="E8" s="72">
        <f>IF(RES_hh_fech!E8=0,0,RES_hh_fech!E8/RES_summary!E$19)</f>
        <v>190.02203977143688</v>
      </c>
      <c r="F8" s="72">
        <f>IF(RES_hh_fech!F8=0,0,RES_hh_fech!F8/RES_summary!F$19)</f>
        <v>184.73366707176632</v>
      </c>
      <c r="G8" s="72">
        <f>IF(RES_hh_fech!G8=0,0,RES_hh_fech!G8/RES_summary!G$19)</f>
        <v>198.99739185018635</v>
      </c>
      <c r="H8" s="72">
        <f>IF(RES_hh_fech!H8=0,0,RES_hh_fech!H8/RES_summary!H$19)</f>
        <v>181.67088584001525</v>
      </c>
      <c r="I8" s="72">
        <f>IF(RES_hh_fech!I8=0,0,RES_hh_fech!I8/RES_summary!I$19)</f>
        <v>168.40006188984685</v>
      </c>
      <c r="J8" s="72">
        <f>IF(RES_hh_fech!J8=0,0,RES_hh_fech!J8/RES_summary!J$19)</f>
        <v>177.95053044397824</v>
      </c>
      <c r="K8" s="72">
        <f>IF(RES_hh_fech!K8=0,0,RES_hh_fech!K8/RES_summary!K$19)</f>
        <v>184.16042498018163</v>
      </c>
      <c r="L8" s="72">
        <f>IF(RES_hh_fech!L8=0,0,RES_hh_fech!L8/RES_summary!L$19)</f>
        <v>197.66467300730909</v>
      </c>
      <c r="M8" s="72">
        <f>IF(RES_hh_fech!M8=0,0,RES_hh_fech!M8/RES_summary!M$19)</f>
        <v>186.6465706572435</v>
      </c>
      <c r="N8" s="72">
        <f>IF(RES_hh_fech!N8=0,0,RES_hh_fech!N8/RES_summary!N$19)</f>
        <v>180.3694322011653</v>
      </c>
      <c r="O8" s="72">
        <f>IF(RES_hh_fech!O8=0,0,RES_hh_fech!O8/RES_summary!O$19)</f>
        <v>177.77267169242867</v>
      </c>
      <c r="P8" s="72">
        <f>IF(RES_hh_fech!P8=0,0,RES_hh_fech!P8/RES_summary!P$19)</f>
        <v>156.85768729884416</v>
      </c>
      <c r="Q8" s="72">
        <f>IF(RES_hh_fech!Q8=0,0,RES_hh_fech!Q8/RES_summary!Q$19)</f>
        <v>166.60598786333566</v>
      </c>
      <c r="R8" s="72">
        <f>IF(RES_hh_fech!R8=0,0,RES_hh_fech!R8/RES_summary!R$19)</f>
        <v>170.07095990393842</v>
      </c>
      <c r="S8" s="72">
        <f>IF(RES_hh_fech!S8=0,0,RES_hh_fech!S8/RES_summary!S$19)</f>
        <v>166.93581410575388</v>
      </c>
      <c r="T8" s="72">
        <f>IF(RES_hh_fech!T8=0,0,RES_hh_fech!T8/RES_summary!T$19)</f>
        <v>155.47399614430745</v>
      </c>
      <c r="U8" s="72">
        <f>IF(RES_hh_fech!U8=0,0,RES_hh_fech!U8/RES_summary!U$19)</f>
        <v>147.5277990748607</v>
      </c>
      <c r="V8" s="72">
        <f>IF(RES_hh_fech!V8=0,0,RES_hh_fech!V8/RES_summary!V$19)</f>
        <v>152.92486854990793</v>
      </c>
      <c r="W8" s="72">
        <f>IF(RES_hh_fech!W8=0,0,RES_hh_fech!W8/RES_summary!W$19)</f>
        <v>160.40262025367196</v>
      </c>
      <c r="X8" s="72">
        <f>IF(RES_hh_fech!X8=0,0,RES_hh_fech!X8/RES_summary!X$19)</f>
        <v>144.58856708997089</v>
      </c>
      <c r="Y8" s="72">
        <f>IF(RES_hh_fech!Y8=0,0,RES_hh_fech!Y8/RES_summary!Y$19)</f>
        <v>138.7951807221564</v>
      </c>
      <c r="DA8" s="89" t="s">
        <v>554</v>
      </c>
    </row>
    <row r="9" spans="1:105" ht="12" customHeight="1" x14ac:dyDescent="0.25">
      <c r="A9" s="28" t="s">
        <v>202</v>
      </c>
      <c r="B9" s="72">
        <f>IF(RES_hh_fech!B9=0,0,RES_hh_fech!B9/RES_summary!B$19)</f>
        <v>169.79908756224162</v>
      </c>
      <c r="C9" s="72">
        <f>IF(RES_hh_fech!C9=0,0,RES_hh_fech!C9/RES_summary!C$19)</f>
        <v>188.76726377955541</v>
      </c>
      <c r="D9" s="72">
        <f>IF(RES_hh_fech!D9=0,0,RES_hh_fech!D9/RES_summary!D$19)</f>
        <v>179.48628276369965</v>
      </c>
      <c r="E9" s="72">
        <f>IF(RES_hh_fech!E9=0,0,RES_hh_fech!E9/RES_summary!E$19)</f>
        <v>205.42431750374439</v>
      </c>
      <c r="F9" s="72">
        <f>IF(RES_hh_fech!F9=0,0,RES_hh_fech!F9/RES_summary!F$19)</f>
        <v>199.75243222640728</v>
      </c>
      <c r="G9" s="72">
        <f>IF(RES_hh_fech!G9=0,0,RES_hh_fech!G9/RES_summary!G$19)</f>
        <v>208.43534783943929</v>
      </c>
      <c r="H9" s="72">
        <f>IF(RES_hh_fech!H9=0,0,RES_hh_fech!H9/RES_summary!H$19)</f>
        <v>187.90984185244551</v>
      </c>
      <c r="I9" s="72">
        <f>IF(RES_hh_fech!I9=0,0,RES_hh_fech!I9/RES_summary!I$19)</f>
        <v>176.7677289260715</v>
      </c>
      <c r="J9" s="72">
        <f>IF(RES_hh_fech!J9=0,0,RES_hh_fech!J9/RES_summary!J$19)</f>
        <v>175.28699472685355</v>
      </c>
      <c r="K9" s="72">
        <f>IF(RES_hh_fech!K9=0,0,RES_hh_fech!K9/RES_summary!K$19)</f>
        <v>178.68642907405263</v>
      </c>
      <c r="L9" s="72">
        <f>IF(RES_hh_fech!L9=0,0,RES_hh_fech!L9/RES_summary!L$19)</f>
        <v>187.61575294245557</v>
      </c>
      <c r="M9" s="72">
        <f>IF(RES_hh_fech!M9=0,0,RES_hh_fech!M9/RES_summary!M$19)</f>
        <v>176.66006879178471</v>
      </c>
      <c r="N9" s="72">
        <f>IF(RES_hh_fech!N9=0,0,RES_hh_fech!N9/RES_summary!N$19)</f>
        <v>169.88739521038826</v>
      </c>
      <c r="O9" s="72">
        <f>IF(RES_hh_fech!O9=0,0,RES_hh_fech!O9/RES_summary!O$19)</f>
        <v>165.1020037865033</v>
      </c>
      <c r="P9" s="72">
        <f>IF(RES_hh_fech!P9=0,0,RES_hh_fech!P9/RES_summary!P$19)</f>
        <v>142.32204539619707</v>
      </c>
      <c r="Q9" s="72">
        <f>IF(RES_hh_fech!Q9=0,0,RES_hh_fech!Q9/RES_summary!Q$19)</f>
        <v>163.02408854303047</v>
      </c>
      <c r="R9" s="72">
        <f>IF(RES_hh_fech!R9=0,0,RES_hh_fech!R9/RES_summary!R$19)</f>
        <v>160.23427586556951</v>
      </c>
      <c r="S9" s="72">
        <f>IF(RES_hh_fech!S9=0,0,RES_hh_fech!S9/RES_summary!S$19)</f>
        <v>156.90982338699936</v>
      </c>
      <c r="T9" s="72">
        <f>IF(RES_hh_fech!T9=0,0,RES_hh_fech!T9/RES_summary!T$19)</f>
        <v>152.439745878156</v>
      </c>
      <c r="U9" s="72">
        <f>IF(RES_hh_fech!U9=0,0,RES_hh_fech!U9/RES_summary!U$19)</f>
        <v>147.75575100099257</v>
      </c>
      <c r="V9" s="72">
        <f>IF(RES_hh_fech!V9=0,0,RES_hh_fech!V9/RES_summary!V$19)</f>
        <v>152.15384082752803</v>
      </c>
      <c r="W9" s="72">
        <f>IF(RES_hh_fech!W9=0,0,RES_hh_fech!W9/RES_summary!W$19)</f>
        <v>166.30007619239404</v>
      </c>
      <c r="X9" s="72">
        <f>IF(RES_hh_fech!X9=0,0,RES_hh_fech!X9/RES_summary!X$19)</f>
        <v>150.4598706927477</v>
      </c>
      <c r="Y9" s="72">
        <f>IF(RES_hh_fech!Y9=0,0,RES_hh_fech!Y9/RES_summary!Y$19)</f>
        <v>143.98968059593707</v>
      </c>
      <c r="DA9" s="89" t="s">
        <v>555</v>
      </c>
    </row>
    <row r="10" spans="1:105" ht="12" customHeight="1" x14ac:dyDescent="0.25">
      <c r="A10" s="28" t="s">
        <v>197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X10" s="72">
        <f>IF(RES_hh_fech!X10=0,0,RES_hh_fech!X10/RES_summary!X$19)</f>
        <v>0</v>
      </c>
      <c r="Y10" s="72">
        <f>IF(RES_hh_fech!Y10=0,0,RES_hh_fech!Y10/RES_summary!Y$19)</f>
        <v>0</v>
      </c>
      <c r="DA10" s="89" t="s">
        <v>556</v>
      </c>
    </row>
    <row r="11" spans="1:105" ht="12" customHeight="1" x14ac:dyDescent="0.25">
      <c r="A11" s="28" t="s">
        <v>198</v>
      </c>
      <c r="B11" s="72">
        <f>IF(RES_hh_fech!B11=0,0,RES_hh_fech!B11/RES_summary!B$19)</f>
        <v>88.732782216868401</v>
      </c>
      <c r="C11" s="72">
        <f>IF(RES_hh_fech!C11=0,0,RES_hh_fech!C11/RES_summary!C$19)</f>
        <v>109.14710267614986</v>
      </c>
      <c r="D11" s="72">
        <f>IF(RES_hh_fech!D11=0,0,RES_hh_fech!D11/RES_summary!D$19)</f>
        <v>111.78014657734121</v>
      </c>
      <c r="E11" s="72">
        <f>IF(RES_hh_fech!E11=0,0,RES_hh_fech!E11/RES_summary!E$19)</f>
        <v>126.15062224753298</v>
      </c>
      <c r="F11" s="72">
        <f>IF(RES_hh_fech!F11=0,0,RES_hh_fech!F11/RES_summary!F$19)</f>
        <v>126.65862022752239</v>
      </c>
      <c r="G11" s="72">
        <f>IF(RES_hh_fech!G11=0,0,RES_hh_fech!G11/RES_summary!G$19)</f>
        <v>136.0687650506338</v>
      </c>
      <c r="H11" s="72">
        <f>IF(RES_hh_fech!H11=0,0,RES_hh_fech!H11/RES_summary!H$19)</f>
        <v>123.32389541048292</v>
      </c>
      <c r="I11" s="72">
        <f>IF(RES_hh_fech!I11=0,0,RES_hh_fech!I11/RES_summary!I$19)</f>
        <v>117.78595946241961</v>
      </c>
      <c r="J11" s="72">
        <f>IF(RES_hh_fech!J11=0,0,RES_hh_fech!J11/RES_summary!J$19)</f>
        <v>124.20258336240612</v>
      </c>
      <c r="K11" s="72">
        <f>IF(RES_hh_fech!K11=0,0,RES_hh_fech!K11/RES_summary!K$19)</f>
        <v>129.12958430028272</v>
      </c>
      <c r="L11" s="72">
        <f>IF(RES_hh_fech!L11=0,0,RES_hh_fech!L11/RES_summary!L$19)</f>
        <v>139.35655613271385</v>
      </c>
      <c r="M11" s="72">
        <f>IF(RES_hh_fech!M11=0,0,RES_hh_fech!M11/RES_summary!M$19)</f>
        <v>136.76340964011911</v>
      </c>
      <c r="N11" s="72">
        <f>IF(RES_hh_fech!N11=0,0,RES_hh_fech!N11/RES_summary!N$19)</f>
        <v>131.47187737141849</v>
      </c>
      <c r="O11" s="72">
        <f>IF(RES_hh_fech!O11=0,0,RES_hh_fech!O11/RES_summary!O$19)</f>
        <v>135.63866957856871</v>
      </c>
      <c r="P11" s="72">
        <f>IF(RES_hh_fech!P11=0,0,RES_hh_fech!P11/RES_summary!P$19)</f>
        <v>115.99228513207592</v>
      </c>
      <c r="Q11" s="72">
        <f>IF(RES_hh_fech!Q11=0,0,RES_hh_fech!Q11/RES_summary!Q$19)</f>
        <v>128.5008544885857</v>
      </c>
      <c r="R11" s="72">
        <f>IF(RES_hh_fech!R11=0,0,RES_hh_fech!R11/RES_summary!R$19)</f>
        <v>132.3332599635944</v>
      </c>
      <c r="S11" s="72">
        <f>IF(RES_hh_fech!S11=0,0,RES_hh_fech!S11/RES_summary!S$19)</f>
        <v>132.08561191246142</v>
      </c>
      <c r="T11" s="72">
        <f>IF(RES_hh_fech!T11=0,0,RES_hh_fech!T11/RES_summary!T$19)</f>
        <v>126.84276730984243</v>
      </c>
      <c r="U11" s="72">
        <f>IF(RES_hh_fech!U11=0,0,RES_hh_fech!U11/RES_summary!U$19)</f>
        <v>125.81686648810346</v>
      </c>
      <c r="V11" s="72">
        <f>IF(RES_hh_fech!V11=0,0,RES_hh_fech!V11/RES_summary!V$19)</f>
        <v>131.87608421141803</v>
      </c>
      <c r="W11" s="72">
        <f>IF(RES_hh_fech!W11=0,0,RES_hh_fech!W11/RES_summary!W$19)</f>
        <v>144.42596602409762</v>
      </c>
      <c r="X11" s="72">
        <f>IF(RES_hh_fech!X11=0,0,RES_hh_fech!X11/RES_summary!X$19)</f>
        <v>132.09592167947008</v>
      </c>
      <c r="Y11" s="72">
        <f>IF(RES_hh_fech!Y11=0,0,RES_hh_fech!Y11/RES_summary!Y$19)</f>
        <v>126.2678064422893</v>
      </c>
      <c r="DA11" s="89" t="s">
        <v>557</v>
      </c>
    </row>
    <row r="12" spans="1:105" ht="12" customHeight="1" x14ac:dyDescent="0.25">
      <c r="A12" s="28" t="s">
        <v>95</v>
      </c>
      <c r="B12" s="72">
        <f>IF(RES_hh_fech!B12=0,0,RES_hh_fech!B12/RES_summary!B$19)</f>
        <v>39.210584495511057</v>
      </c>
      <c r="C12" s="72">
        <f>IF(RES_hh_fech!C12=0,0,RES_hh_fech!C12/RES_summary!C$19)</f>
        <v>57.561612806573166</v>
      </c>
      <c r="D12" s="72">
        <f>IF(RES_hh_fech!D12=0,0,RES_hh_fech!D12/RES_summary!D$19)</f>
        <v>47.830966432097405</v>
      </c>
      <c r="E12" s="72">
        <f>IF(RES_hh_fech!E12=0,0,RES_hh_fech!E12/RES_summary!E$19)</f>
        <v>47.104702980144928</v>
      </c>
      <c r="F12" s="72">
        <f>IF(RES_hh_fech!F12=0,0,RES_hh_fech!F12/RES_summary!F$19)</f>
        <v>57.060566816617047</v>
      </c>
      <c r="G12" s="72">
        <f>IF(RES_hh_fech!G12=0,0,RES_hh_fech!G12/RES_summary!G$19)</f>
        <v>57.051547191010776</v>
      </c>
      <c r="H12" s="72">
        <f>IF(RES_hh_fech!H12=0,0,RES_hh_fech!H12/RES_summary!H$19)</f>
        <v>43.537451035702219</v>
      </c>
      <c r="I12" s="72">
        <f>IF(RES_hh_fech!I12=0,0,RES_hh_fech!I12/RES_summary!I$19)</f>
        <v>47.798345515892301</v>
      </c>
      <c r="J12" s="72">
        <f>IF(RES_hh_fech!J12=0,0,RES_hh_fech!J12/RES_summary!J$19)</f>
        <v>47.395745257333282</v>
      </c>
      <c r="K12" s="72">
        <f>IF(RES_hh_fech!K12=0,0,RES_hh_fech!K12/RES_summary!K$19)</f>
        <v>48.162592447655356</v>
      </c>
      <c r="L12" s="72">
        <f>IF(RES_hh_fech!L12=0,0,RES_hh_fech!L12/RES_summary!L$19)</f>
        <v>52.378845040521632</v>
      </c>
      <c r="M12" s="72">
        <f>IF(RES_hh_fech!M12=0,0,RES_hh_fech!M12/RES_summary!M$19)</f>
        <v>47.670266352316155</v>
      </c>
      <c r="N12" s="72">
        <f>IF(RES_hh_fech!N12=0,0,RES_hh_fech!N12/RES_summary!N$19)</f>
        <v>47.545012036885666</v>
      </c>
      <c r="O12" s="72">
        <f>IF(RES_hh_fech!O12=0,0,RES_hh_fech!O12/RES_summary!O$19)</f>
        <v>47.735868251631075</v>
      </c>
      <c r="P12" s="72">
        <f>IF(RES_hh_fech!P12=0,0,RES_hh_fech!P12/RES_summary!P$19)</f>
        <v>38.189810776475632</v>
      </c>
      <c r="Q12" s="72">
        <f>IF(RES_hh_fech!Q12=0,0,RES_hh_fech!Q12/RES_summary!Q$19)</f>
        <v>44.261403600012507</v>
      </c>
      <c r="R12" s="72">
        <f>IF(RES_hh_fech!R12=0,0,RES_hh_fech!R12/RES_summary!R$19)</f>
        <v>44.088335119206704</v>
      </c>
      <c r="S12" s="72">
        <f>IF(RES_hh_fech!S12=0,0,RES_hh_fech!S12/RES_summary!S$19)</f>
        <v>42.233335304036267</v>
      </c>
      <c r="T12" s="72">
        <f>IF(RES_hh_fech!T12=0,0,RES_hh_fech!T12/RES_summary!T$19)</f>
        <v>38.94186121008908</v>
      </c>
      <c r="U12" s="72">
        <f>IF(RES_hh_fech!U12=0,0,RES_hh_fech!U12/RES_summary!U$19)</f>
        <v>36.521952563010913</v>
      </c>
      <c r="V12" s="72">
        <f>IF(RES_hh_fech!V12=0,0,RES_hh_fech!V12/RES_summary!V$19)</f>
        <v>36.258478955118036</v>
      </c>
      <c r="W12" s="72">
        <f>IF(RES_hh_fech!W12=0,0,RES_hh_fech!W12/RES_summary!W$19)</f>
        <v>38.148120184208636</v>
      </c>
      <c r="X12" s="72">
        <f>IF(RES_hh_fech!X12=0,0,RES_hh_fech!X12/RES_summary!X$19)</f>
        <v>32.705818337582294</v>
      </c>
      <c r="Y12" s="72">
        <f>IF(RES_hh_fech!Y12=0,0,RES_hh_fech!Y12/RES_summary!Y$19)</f>
        <v>31.186470001952866</v>
      </c>
      <c r="DA12" s="89" t="s">
        <v>558</v>
      </c>
    </row>
    <row r="13" spans="1:105" ht="12" customHeight="1" x14ac:dyDescent="0.25">
      <c r="A13" s="73" t="s">
        <v>94</v>
      </c>
      <c r="B13" s="74">
        <f>IF(RES_hh_fech!B13=0,0,RES_hh_fech!B13/RES_summary!B$19)</f>
        <v>101.17286914304285</v>
      </c>
      <c r="C13" s="74">
        <f>IF(RES_hh_fech!C13=0,0,RES_hh_fech!C13/RES_summary!C$19)</f>
        <v>125.12099511681056</v>
      </c>
      <c r="D13" s="74">
        <f>IF(RES_hh_fech!D13=0,0,RES_hh_fech!D13/RES_summary!D$19)</f>
        <v>130.79381822218386</v>
      </c>
      <c r="E13" s="74">
        <f>IF(RES_hh_fech!E13=0,0,RES_hh_fech!E13/RES_summary!E$19)</f>
        <v>131.71068492198495</v>
      </c>
      <c r="F13" s="74">
        <f>IF(RES_hh_fech!F13=0,0,RES_hh_fech!F13/RES_summary!F$19)</f>
        <v>143.31329897608842</v>
      </c>
      <c r="G13" s="74">
        <f>IF(RES_hh_fech!G13=0,0,RES_hh_fech!G13/RES_summary!G$19)</f>
        <v>153.93945279035563</v>
      </c>
      <c r="H13" s="74">
        <f>IF(RES_hh_fech!H13=0,0,RES_hh_fech!H13/RES_summary!H$19)</f>
        <v>139.50011186668149</v>
      </c>
      <c r="I13" s="74">
        <f>IF(RES_hh_fech!I13=0,0,RES_hh_fech!I13/RES_summary!I$19)</f>
        <v>119.1835024992143</v>
      </c>
      <c r="J13" s="74">
        <f>IF(RES_hh_fech!J13=0,0,RES_hh_fech!J13/RES_summary!J$19)</f>
        <v>140.59187864328248</v>
      </c>
      <c r="K13" s="74">
        <f>IF(RES_hh_fech!K13=0,0,RES_hh_fech!K13/RES_summary!K$19)</f>
        <v>143.39008666648644</v>
      </c>
      <c r="L13" s="74">
        <f>IF(RES_hh_fech!L13=0,0,RES_hh_fech!L13/RES_summary!L$19)</f>
        <v>167.56355683228463</v>
      </c>
      <c r="M13" s="74">
        <f>IF(RES_hh_fech!M13=0,0,RES_hh_fech!M13/RES_summary!M$19)</f>
        <v>146.28101638057504</v>
      </c>
      <c r="N13" s="74">
        <f>IF(RES_hh_fech!N13=0,0,RES_hh_fech!N13/RES_summary!N$19)</f>
        <v>141.05320092080095</v>
      </c>
      <c r="O13" s="74">
        <f>IF(RES_hh_fech!O13=0,0,RES_hh_fech!O13/RES_summary!O$19)</f>
        <v>135.8202683424922</v>
      </c>
      <c r="P13" s="74">
        <f>IF(RES_hh_fech!P13=0,0,RES_hh_fech!P13/RES_summary!P$19)</f>
        <v>143.81023365907174</v>
      </c>
      <c r="Q13" s="74">
        <f>IF(RES_hh_fech!Q13=0,0,RES_hh_fech!Q13/RES_summary!Q$19)</f>
        <v>99.659595144017629</v>
      </c>
      <c r="R13" s="74">
        <f>IF(RES_hh_fech!R13=0,0,RES_hh_fech!R13/RES_summary!R$19)</f>
        <v>95.522894800454381</v>
      </c>
      <c r="S13" s="74">
        <f>IF(RES_hh_fech!S13=0,0,RES_hh_fech!S13/RES_summary!S$19)</f>
        <v>130.14571830176391</v>
      </c>
      <c r="T13" s="74">
        <f>IF(RES_hh_fech!T13=0,0,RES_hh_fech!T13/RES_summary!T$19)</f>
        <v>167.57849370296412</v>
      </c>
      <c r="U13" s="74">
        <f>IF(RES_hh_fech!U13=0,0,RES_hh_fech!U13/RES_summary!U$19)</f>
        <v>163.67885443894536</v>
      </c>
      <c r="V13" s="74">
        <f>IF(RES_hh_fech!V13=0,0,RES_hh_fech!V13/RES_summary!V$19)</f>
        <v>47.228105987535663</v>
      </c>
      <c r="W13" s="74">
        <f>IF(RES_hh_fech!W13=0,0,RES_hh_fech!W13/RES_summary!W$19)</f>
        <v>144.44399256293562</v>
      </c>
      <c r="X13" s="74">
        <f>IF(RES_hh_fech!X13=0,0,RES_hh_fech!X13/RES_summary!X$19)</f>
        <v>131.19873015280729</v>
      </c>
      <c r="Y13" s="74">
        <f>IF(RES_hh_fech!Y13=0,0,RES_hh_fech!Y13/RES_summary!Y$19)</f>
        <v>129.23558459809237</v>
      </c>
      <c r="DA13" s="90" t="s">
        <v>559</v>
      </c>
    </row>
    <row r="14" spans="1:105" ht="12" customHeight="1" x14ac:dyDescent="0.25">
      <c r="A14" s="75" t="s">
        <v>97</v>
      </c>
      <c r="B14" s="76">
        <f>IF(RES_hh_fech!B14=0,0,RES_hh_fech!B14/RES_summary!B$19)</f>
        <v>0.98356534575498689</v>
      </c>
      <c r="C14" s="76">
        <f>IF(RES_hh_fech!C14=0,0,RES_hh_fech!C14/RES_summary!C$19)</f>
        <v>1.1024957317524844</v>
      </c>
      <c r="D14" s="76">
        <f>IF(RES_hh_fech!D14=0,0,RES_hh_fech!D14/RES_summary!D$19)</f>
        <v>1.1346243626584667</v>
      </c>
      <c r="E14" s="76">
        <f>IF(RES_hh_fech!E14=0,0,RES_hh_fech!E14/RES_summary!E$19)</f>
        <v>1.2077742403275513</v>
      </c>
      <c r="F14" s="76">
        <f>IF(RES_hh_fech!F14=0,0,RES_hh_fech!F14/RES_summary!F$19)</f>
        <v>1.2660041676167864</v>
      </c>
      <c r="G14" s="76">
        <f>IF(RES_hh_fech!G14=0,0,RES_hh_fech!G14/RES_summary!G$19)</f>
        <v>1.3125603562824082</v>
      </c>
      <c r="H14" s="76">
        <f>IF(RES_hh_fech!H14=0,0,RES_hh_fech!H14/RES_summary!H$19)</f>
        <v>1.1688767751770859</v>
      </c>
      <c r="I14" s="76">
        <f>IF(RES_hh_fech!I14=0,0,RES_hh_fech!I14/RES_summary!I$19)</f>
        <v>1.0540035433055781</v>
      </c>
      <c r="J14" s="76">
        <f>IF(RES_hh_fech!J14=0,0,RES_hh_fech!J14/RES_summary!J$19)</f>
        <v>1.0857025510696012</v>
      </c>
      <c r="K14" s="76">
        <f>IF(RES_hh_fech!K14=0,0,RES_hh_fech!K14/RES_summary!K$19)</f>
        <v>1.1230447666270853</v>
      </c>
      <c r="L14" s="76">
        <f>IF(RES_hh_fech!L14=0,0,RES_hh_fech!L14/RES_summary!L$19)</f>
        <v>1.1625929838374982</v>
      </c>
      <c r="M14" s="76">
        <f>IF(RES_hh_fech!M14=0,0,RES_hh_fech!M14/RES_summary!M$19)</f>
        <v>1.1030307918949622</v>
      </c>
      <c r="N14" s="76">
        <f>IF(RES_hh_fech!N14=0,0,RES_hh_fech!N14/RES_summary!N$19)</f>
        <v>1.0563951192330023</v>
      </c>
      <c r="O14" s="76">
        <f>IF(RES_hh_fech!O14=0,0,RES_hh_fech!O14/RES_summary!O$19)</f>
        <v>1.0382332806091668</v>
      </c>
      <c r="P14" s="76">
        <f>IF(RES_hh_fech!P14=0,0,RES_hh_fech!P14/RES_summary!P$19)</f>
        <v>0.89492262413875834</v>
      </c>
      <c r="Q14" s="76">
        <f>IF(RES_hh_fech!Q14=0,0,RES_hh_fech!Q14/RES_summary!Q$19)</f>
        <v>1.0096031647687493</v>
      </c>
      <c r="R14" s="76">
        <f>IF(RES_hh_fech!R14=0,0,RES_hh_fech!R14/RES_summary!R$19)</f>
        <v>1.0368088239918418</v>
      </c>
      <c r="S14" s="76">
        <f>IF(RES_hh_fech!S14=0,0,RES_hh_fech!S14/RES_summary!S$19)</f>
        <v>1.0364014049810681</v>
      </c>
      <c r="T14" s="76">
        <f>IF(RES_hh_fech!T14=0,0,RES_hh_fech!T14/RES_summary!T$19)</f>
        <v>1.0093199131003601</v>
      </c>
      <c r="U14" s="76">
        <f>IF(RES_hh_fech!U14=0,0,RES_hh_fech!U14/RES_summary!U$19)</f>
        <v>0.99210404627233617</v>
      </c>
      <c r="V14" s="76">
        <f>IF(RES_hh_fech!V14=0,0,RES_hh_fech!V14/RES_summary!V$19)</f>
        <v>1.0642967295019761</v>
      </c>
      <c r="W14" s="76">
        <f>IF(RES_hh_fech!W14=0,0,RES_hh_fech!W14/RES_summary!W$19)</f>
        <v>1.1531562168499876</v>
      </c>
      <c r="X14" s="76">
        <f>IF(RES_hh_fech!X14=0,0,RES_hh_fech!X14/RES_summary!X$19)</f>
        <v>1.0819819810248026</v>
      </c>
      <c r="Y14" s="76">
        <f>IF(RES_hh_fech!Y14=0,0,RES_hh_fech!Y14/RES_summary!Y$19)</f>
        <v>1.0621032077465631</v>
      </c>
      <c r="DA14" s="91" t="s">
        <v>560</v>
      </c>
    </row>
    <row r="15" spans="1:105" ht="12.95" customHeight="1" x14ac:dyDescent="0.25">
      <c r="A15" s="68" t="s">
        <v>92</v>
      </c>
      <c r="B15" s="69">
        <f>IF(RES_hh_fech!B15=0,0,RES_hh_fech!B15/RES_summary!B$19)</f>
        <v>0.92665932082022795</v>
      </c>
      <c r="C15" s="69">
        <f>IF(RES_hh_fech!C15=0,0,RES_hh_fech!C15/RES_summary!C$19)</f>
        <v>0.88128771291018426</v>
      </c>
      <c r="D15" s="69">
        <f>IF(RES_hh_fech!D15=0,0,RES_hh_fech!D15/RES_summary!D$19)</f>
        <v>0.84940073036975328</v>
      </c>
      <c r="E15" s="69">
        <f>IF(RES_hh_fech!E15=0,0,RES_hh_fech!E15/RES_summary!E$19)</f>
        <v>2.0289353939486192</v>
      </c>
      <c r="F15" s="69">
        <f>IF(RES_hh_fech!F15=0,0,RES_hh_fech!F15/RES_summary!F$19)</f>
        <v>0.92060034526693535</v>
      </c>
      <c r="G15" s="69">
        <f>IF(RES_hh_fech!G15=0,0,RES_hh_fech!G15/RES_summary!G$19)</f>
        <v>1.2139290413421169</v>
      </c>
      <c r="H15" s="69">
        <f>IF(RES_hh_fech!H15=0,0,RES_hh_fech!H15/RES_summary!H$19)</f>
        <v>1.913916607519998</v>
      </c>
      <c r="I15" s="69">
        <f>IF(RES_hh_fech!I15=0,0,RES_hh_fech!I15/RES_summary!I$19)</f>
        <v>2.4873910858277348</v>
      </c>
      <c r="J15" s="69">
        <f>IF(RES_hh_fech!J15=0,0,RES_hh_fech!J15/RES_summary!J$19)</f>
        <v>2.6253658942840752</v>
      </c>
      <c r="K15" s="69">
        <f>IF(RES_hh_fech!K15=0,0,RES_hh_fech!K15/RES_summary!K$19)</f>
        <v>2.5721228295487655</v>
      </c>
      <c r="L15" s="69">
        <f>IF(RES_hh_fech!L15=0,0,RES_hh_fech!L15/RES_summary!L$19)</f>
        <v>3.2542715271639233</v>
      </c>
      <c r="M15" s="69">
        <f>IF(RES_hh_fech!M15=0,0,RES_hh_fech!M15/RES_summary!M$19)</f>
        <v>4.1645172419342993</v>
      </c>
      <c r="N15" s="69">
        <f>IF(RES_hh_fech!N15=0,0,RES_hh_fech!N15/RES_summary!N$19)</f>
        <v>4.2765960964939378</v>
      </c>
      <c r="O15" s="69">
        <f>IF(RES_hh_fech!O15=0,0,RES_hh_fech!O15/RES_summary!O$19)</f>
        <v>3.4329434412733839</v>
      </c>
      <c r="P15" s="69">
        <f>IF(RES_hh_fech!P15=0,0,RES_hh_fech!P15/RES_summary!P$19)</f>
        <v>2.6700361280314659</v>
      </c>
      <c r="Q15" s="69">
        <f>IF(RES_hh_fech!Q15=0,0,RES_hh_fech!Q15/RES_summary!Q$19)</f>
        <v>4.1084937397119727</v>
      </c>
      <c r="R15" s="69">
        <f>IF(RES_hh_fech!R15=0,0,RES_hh_fech!R15/RES_summary!R$19)</f>
        <v>3.4147911298825404</v>
      </c>
      <c r="S15" s="69">
        <f>IF(RES_hh_fech!S15=0,0,RES_hh_fech!S15/RES_summary!S$19)</f>
        <v>4.0654168703999778</v>
      </c>
      <c r="T15" s="69">
        <f>IF(RES_hh_fech!T15=0,0,RES_hh_fech!T15/RES_summary!T$19)</f>
        <v>4.1704430943596646</v>
      </c>
      <c r="U15" s="69">
        <f>IF(RES_hh_fech!U15=0,0,RES_hh_fech!U15/RES_summary!U$19)</f>
        <v>4.1580813429034755</v>
      </c>
      <c r="V15" s="69">
        <f>IF(RES_hh_fech!V15=0,0,RES_hh_fech!V15/RES_summary!V$19)</f>
        <v>4.095102380189001</v>
      </c>
      <c r="W15" s="69">
        <f>IF(RES_hh_fech!W15=0,0,RES_hh_fech!W15/RES_summary!W$19)</f>
        <v>4.4267373741501199</v>
      </c>
      <c r="X15" s="69">
        <f>IF(RES_hh_fech!X15=0,0,RES_hh_fech!X15/RES_summary!X$19)</f>
        <v>4.294420967730054</v>
      </c>
      <c r="Y15" s="69">
        <f>IF(RES_hh_fech!Y15=0,0,RES_hh_fech!Y15/RES_summary!Y$19)</f>
        <v>4.2162573043884795</v>
      </c>
      <c r="DA15" s="88" t="s">
        <v>298</v>
      </c>
    </row>
    <row r="16" spans="1:105" ht="12" customHeight="1" x14ac:dyDescent="0.25">
      <c r="A16" s="28" t="s">
        <v>91</v>
      </c>
      <c r="B16" s="72">
        <f>IF(RES_hh_fech!B16=0,0,RES_hh_fech!B16/RES_summary!B$19)</f>
        <v>0.92665932082022795</v>
      </c>
      <c r="C16" s="72">
        <f>IF(RES_hh_fech!C16=0,0,RES_hh_fech!C16/RES_summary!C$19)</f>
        <v>0.88128771291018426</v>
      </c>
      <c r="D16" s="72">
        <f>IF(RES_hh_fech!D16=0,0,RES_hh_fech!D16/RES_summary!D$19)</f>
        <v>0.84940073036975328</v>
      </c>
      <c r="E16" s="72">
        <f>IF(RES_hh_fech!E16=0,0,RES_hh_fech!E16/RES_summary!E$19)</f>
        <v>2.0289353939486192</v>
      </c>
      <c r="F16" s="72">
        <f>IF(RES_hh_fech!F16=0,0,RES_hh_fech!F16/RES_summary!F$19)</f>
        <v>0.92060034526693535</v>
      </c>
      <c r="G16" s="72">
        <f>IF(RES_hh_fech!G16=0,0,RES_hh_fech!G16/RES_summary!G$19)</f>
        <v>1.2139290413421169</v>
      </c>
      <c r="H16" s="72">
        <f>IF(RES_hh_fech!H16=0,0,RES_hh_fech!H16/RES_summary!H$19)</f>
        <v>1.913916607519998</v>
      </c>
      <c r="I16" s="72">
        <f>IF(RES_hh_fech!I16=0,0,RES_hh_fech!I16/RES_summary!I$19)</f>
        <v>2.4873910858277348</v>
      </c>
      <c r="J16" s="72">
        <f>IF(RES_hh_fech!J16=0,0,RES_hh_fech!J16/RES_summary!J$19)</f>
        <v>2.6253658942840752</v>
      </c>
      <c r="K16" s="72">
        <f>IF(RES_hh_fech!K16=0,0,RES_hh_fech!K16/RES_summary!K$19)</f>
        <v>2.5721228295487655</v>
      </c>
      <c r="L16" s="72">
        <f>IF(RES_hh_fech!L16=0,0,RES_hh_fech!L16/RES_summary!L$19)</f>
        <v>3.2542715271639233</v>
      </c>
      <c r="M16" s="72">
        <f>IF(RES_hh_fech!M16=0,0,RES_hh_fech!M16/RES_summary!M$19)</f>
        <v>4.1645172419342993</v>
      </c>
      <c r="N16" s="72">
        <f>IF(RES_hh_fech!N16=0,0,RES_hh_fech!N16/RES_summary!N$19)</f>
        <v>4.2765960964939378</v>
      </c>
      <c r="O16" s="72">
        <f>IF(RES_hh_fech!O16=0,0,RES_hh_fech!O16/RES_summary!O$19)</f>
        <v>3.4329434412733839</v>
      </c>
      <c r="P16" s="72">
        <f>IF(RES_hh_fech!P16=0,0,RES_hh_fech!P16/RES_summary!P$19)</f>
        <v>2.6700361280314659</v>
      </c>
      <c r="Q16" s="72">
        <f>IF(RES_hh_fech!Q16=0,0,RES_hh_fech!Q16/RES_summary!Q$19)</f>
        <v>4.1084937397119727</v>
      </c>
      <c r="R16" s="72">
        <f>IF(RES_hh_fech!R16=0,0,RES_hh_fech!R16/RES_summary!R$19)</f>
        <v>3.4147911298825404</v>
      </c>
      <c r="S16" s="72">
        <f>IF(RES_hh_fech!S16=0,0,RES_hh_fech!S16/RES_summary!S$19)</f>
        <v>4.0654168703999778</v>
      </c>
      <c r="T16" s="72">
        <f>IF(RES_hh_fech!T16=0,0,RES_hh_fech!T16/RES_summary!T$19)</f>
        <v>4.1704430943596646</v>
      </c>
      <c r="U16" s="72">
        <f>IF(RES_hh_fech!U16=0,0,RES_hh_fech!U16/RES_summary!U$19)</f>
        <v>4.1580813429034755</v>
      </c>
      <c r="V16" s="72">
        <f>IF(RES_hh_fech!V16=0,0,RES_hh_fech!V16/RES_summary!V$19)</f>
        <v>4.095102380189001</v>
      </c>
      <c r="W16" s="72">
        <f>IF(RES_hh_fech!W16=0,0,RES_hh_fech!W16/RES_summary!W$19)</f>
        <v>4.4267373741501199</v>
      </c>
      <c r="X16" s="72">
        <f>IF(RES_hh_fech!X16=0,0,RES_hh_fech!X16/RES_summary!X$19)</f>
        <v>4.294420967730054</v>
      </c>
      <c r="Y16" s="72">
        <f>IF(RES_hh_fech!Y16=0,0,RES_hh_fech!Y16/RES_summary!Y$19)</f>
        <v>4.2162573043884795</v>
      </c>
      <c r="DA16" s="89" t="s">
        <v>561</v>
      </c>
    </row>
    <row r="17" spans="1:105" ht="12.95" customHeight="1" x14ac:dyDescent="0.25">
      <c r="A17" s="68" t="s">
        <v>55</v>
      </c>
      <c r="B17" s="69">
        <f>IF(RES_hh_fech!B17=0,0,RES_hh_fech!B17/RES_summary!B$19)</f>
        <v>20.23395541595881</v>
      </c>
      <c r="C17" s="69">
        <f>IF(RES_hh_fech!C17=0,0,RES_hh_fech!C17/RES_summary!C$19)</f>
        <v>19.971668634399741</v>
      </c>
      <c r="D17" s="69">
        <f>IF(RES_hh_fech!D17=0,0,RES_hh_fech!D17/RES_summary!D$19)</f>
        <v>21.179296510172307</v>
      </c>
      <c r="E17" s="69">
        <f>IF(RES_hh_fech!E17=0,0,RES_hh_fech!E17/RES_summary!E$19)</f>
        <v>19.49456524464944</v>
      </c>
      <c r="F17" s="69">
        <f>IF(RES_hh_fech!F17=0,0,RES_hh_fech!F17/RES_summary!F$19)</f>
        <v>21.391581948862111</v>
      </c>
      <c r="G17" s="69">
        <f>IF(RES_hh_fech!G17=0,0,RES_hh_fech!G17/RES_summary!G$19)</f>
        <v>21.96608268373684</v>
      </c>
      <c r="H17" s="69">
        <f>IF(RES_hh_fech!H17=0,0,RES_hh_fech!H17/RES_summary!H$19)</f>
        <v>22.592571837496632</v>
      </c>
      <c r="I17" s="69">
        <f>IF(RES_hh_fech!I17=0,0,RES_hh_fech!I17/RES_summary!I$19)</f>
        <v>21.704141645961087</v>
      </c>
      <c r="J17" s="69">
        <f>IF(RES_hh_fech!J17=0,0,RES_hh_fech!J17/RES_summary!J$19)</f>
        <v>22.256679060369613</v>
      </c>
      <c r="K17" s="69">
        <f>IF(RES_hh_fech!K17=0,0,RES_hh_fech!K17/RES_summary!K$19)</f>
        <v>21.419880148707946</v>
      </c>
      <c r="L17" s="69">
        <f>IF(RES_hh_fech!L17=0,0,RES_hh_fech!L17/RES_summary!L$19)</f>
        <v>21.275296856434224</v>
      </c>
      <c r="M17" s="69">
        <f>IF(RES_hh_fech!M17=0,0,RES_hh_fech!M17/RES_summary!M$19)</f>
        <v>19.833498149876615</v>
      </c>
      <c r="N17" s="69">
        <f>IF(RES_hh_fech!N17=0,0,RES_hh_fech!N17/RES_summary!N$19)</f>
        <v>19.571693584741872</v>
      </c>
      <c r="O17" s="69">
        <f>IF(RES_hh_fech!O17=0,0,RES_hh_fech!O17/RES_summary!O$19)</f>
        <v>18.856988584764533</v>
      </c>
      <c r="P17" s="69">
        <f>IF(RES_hh_fech!P17=0,0,RES_hh_fech!P17/RES_summary!P$19)</f>
        <v>18.597977027277842</v>
      </c>
      <c r="Q17" s="69">
        <f>IF(RES_hh_fech!Q17=0,0,RES_hh_fech!Q17/RES_summary!Q$19)</f>
        <v>18.280384836983917</v>
      </c>
      <c r="R17" s="69">
        <f>IF(RES_hh_fech!R17=0,0,RES_hh_fech!R17/RES_summary!R$19)</f>
        <v>18.624200538121745</v>
      </c>
      <c r="S17" s="69">
        <f>IF(RES_hh_fech!S17=0,0,RES_hh_fech!S17/RES_summary!S$19)</f>
        <v>18.909110643717181</v>
      </c>
      <c r="T17" s="69">
        <f>IF(RES_hh_fech!T17=0,0,RES_hh_fech!T17/RES_summary!T$19)</f>
        <v>18.718811836581256</v>
      </c>
      <c r="U17" s="69">
        <f>IF(RES_hh_fech!U17=0,0,RES_hh_fech!U17/RES_summary!U$19)</f>
        <v>18.420349090963096</v>
      </c>
      <c r="V17" s="69">
        <f>IF(RES_hh_fech!V17=0,0,RES_hh_fech!V17/RES_summary!V$19)</f>
        <v>18.556678613398407</v>
      </c>
      <c r="W17" s="69">
        <f>IF(RES_hh_fech!W17=0,0,RES_hh_fech!W17/RES_summary!W$19)</f>
        <v>19.660217355497895</v>
      </c>
      <c r="X17" s="69">
        <f>IF(RES_hh_fech!X17=0,0,RES_hh_fech!X17/RES_summary!X$19)</f>
        <v>18.893828791799343</v>
      </c>
      <c r="Y17" s="69">
        <f>IF(RES_hh_fech!Y17=0,0,RES_hh_fech!Y17/RES_summary!Y$19)</f>
        <v>19.44453986727455</v>
      </c>
      <c r="DA17" s="88" t="s">
        <v>299</v>
      </c>
    </row>
    <row r="18" spans="1:105" ht="12" customHeight="1" x14ac:dyDescent="0.25">
      <c r="A18" s="28" t="s">
        <v>51</v>
      </c>
      <c r="B18" s="72">
        <f>IF(RES_hh_fech!B18=0,0,RES_hh_fech!B18/RES_summary!B$19)</f>
        <v>23.800810147483965</v>
      </c>
      <c r="C18" s="72">
        <f>IF(RES_hh_fech!C18=0,0,RES_hh_fech!C18/RES_summary!C$19)</f>
        <v>12.387166602387877</v>
      </c>
      <c r="D18" s="72">
        <f>IF(RES_hh_fech!D18=0,0,RES_hh_fech!D18/RES_summary!D$19)</f>
        <v>18.621748718167588</v>
      </c>
      <c r="E18" s="72">
        <f>IF(RES_hh_fech!E18=0,0,RES_hh_fech!E18/RES_summary!E$19)</f>
        <v>24.113309380159301</v>
      </c>
      <c r="F18" s="72">
        <f>IF(RES_hh_fech!F18=0,0,RES_hh_fech!F18/RES_summary!F$19)</f>
        <v>17.772088231992043</v>
      </c>
      <c r="G18" s="72">
        <f>IF(RES_hh_fech!G18=0,0,RES_hh_fech!G18/RES_summary!G$19)</f>
        <v>26.875897057525318</v>
      </c>
      <c r="H18" s="72">
        <f>IF(RES_hh_fech!H18=0,0,RES_hh_fech!H18/RES_summary!H$19)</f>
        <v>24.621429658418656</v>
      </c>
      <c r="I18" s="72">
        <f>IF(RES_hh_fech!I18=0,0,RES_hh_fech!I18/RES_summary!I$19)</f>
        <v>14.712711100451568</v>
      </c>
      <c r="J18" s="72">
        <f>IF(RES_hh_fech!J18=0,0,RES_hh_fech!J18/RES_summary!J$19)</f>
        <v>15.654950307116676</v>
      </c>
      <c r="K18" s="72">
        <f>IF(RES_hh_fech!K18=0,0,RES_hh_fech!K18/RES_summary!K$19)</f>
        <v>12.521295554528185</v>
      </c>
      <c r="L18" s="72">
        <f>IF(RES_hh_fech!L18=0,0,RES_hh_fech!L18/RES_summary!L$19)</f>
        <v>23.54078186495315</v>
      </c>
      <c r="M18" s="72">
        <f>IF(RES_hh_fech!M18=0,0,RES_hh_fech!M18/RES_summary!M$19)</f>
        <v>21.520676828248853</v>
      </c>
      <c r="N18" s="72">
        <f>IF(RES_hh_fech!N18=0,0,RES_hh_fech!N18/RES_summary!N$19)</f>
        <v>22.490297578230773</v>
      </c>
      <c r="O18" s="72">
        <f>IF(RES_hh_fech!O18=0,0,RES_hh_fech!O18/RES_summary!O$19)</f>
        <v>23.651456947383014</v>
      </c>
      <c r="P18" s="72">
        <f>IF(RES_hh_fech!P18=0,0,RES_hh_fech!P18/RES_summary!P$19)</f>
        <v>21.597902762896876</v>
      </c>
      <c r="Q18" s="72">
        <f>IF(RES_hh_fech!Q18=0,0,RES_hh_fech!Q18/RES_summary!Q$19)</f>
        <v>17.493472349987588</v>
      </c>
      <c r="R18" s="72">
        <f>IF(RES_hh_fech!R18=0,0,RES_hh_fech!R18/RES_summary!R$19)</f>
        <v>14.308374466963446</v>
      </c>
      <c r="S18" s="72">
        <f>IF(RES_hh_fech!S18=0,0,RES_hh_fech!S18/RES_summary!S$19)</f>
        <v>21.488762420948408</v>
      </c>
      <c r="T18" s="72">
        <f>IF(RES_hh_fech!T18=0,0,RES_hh_fech!T18/RES_summary!T$19)</f>
        <v>21.953716838211093</v>
      </c>
      <c r="U18" s="72">
        <f>IF(RES_hh_fech!U18=0,0,RES_hh_fech!U18/RES_summary!U$19)</f>
        <v>17.161704069130817</v>
      </c>
      <c r="V18" s="72">
        <f>IF(RES_hh_fech!V18=0,0,RES_hh_fech!V18/RES_summary!V$19)</f>
        <v>19.083455457941032</v>
      </c>
      <c r="W18" s="72">
        <f>IF(RES_hh_fech!W18=0,0,RES_hh_fech!W18/RES_summary!W$19)</f>
        <v>20.231879743451842</v>
      </c>
      <c r="X18" s="72">
        <f>IF(RES_hh_fech!X18=0,0,RES_hh_fech!X18/RES_summary!X$19)</f>
        <v>20.95385783866589</v>
      </c>
      <c r="Y18" s="72">
        <f>IF(RES_hh_fech!Y18=0,0,RES_hh_fech!Y18/RES_summary!Y$19)</f>
        <v>17.447188075417866</v>
      </c>
      <c r="DA18" s="89" t="s">
        <v>562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20.819928017809787</v>
      </c>
      <c r="C19" s="72">
        <f>IF(RES_hh_fech!C19=0,0,RES_hh_fech!C19/RES_summary!C$19)</f>
        <v>21.669549031675697</v>
      </c>
      <c r="D19" s="72">
        <f>IF(RES_hh_fech!D19=0,0,RES_hh_fech!D19/RES_summary!D$19)</f>
        <v>20.982670145973273</v>
      </c>
      <c r="E19" s="72">
        <f>IF(RES_hh_fech!E19=0,0,RES_hh_fech!E19/RES_summary!E$19)</f>
        <v>22.3940014862218</v>
      </c>
      <c r="F19" s="72">
        <f>IF(RES_hh_fech!F19=0,0,RES_hh_fech!F19/RES_summary!F$19)</f>
        <v>22.48932787391163</v>
      </c>
      <c r="G19" s="72">
        <f>IF(RES_hh_fech!G19=0,0,RES_hh_fech!G19/RES_summary!G$19)</f>
        <v>22.690030700255537</v>
      </c>
      <c r="H19" s="72">
        <f>IF(RES_hh_fech!H19=0,0,RES_hh_fech!H19/RES_summary!H$19)</f>
        <v>23.166917232242998</v>
      </c>
      <c r="I19" s="72">
        <f>IF(RES_hh_fech!I19=0,0,RES_hh_fech!I19/RES_summary!I$19)</f>
        <v>22.430137509012557</v>
      </c>
      <c r="J19" s="72">
        <f>IF(RES_hh_fech!J19=0,0,RES_hh_fech!J19/RES_summary!J$19)</f>
        <v>24.791805171044292</v>
      </c>
      <c r="K19" s="72">
        <f>IF(RES_hh_fech!K19=0,0,RES_hh_fech!K19/RES_summary!K$19)</f>
        <v>26.360362602040126</v>
      </c>
      <c r="L19" s="72">
        <f>IF(RES_hh_fech!L19=0,0,RES_hh_fech!L19/RES_summary!L$19)</f>
        <v>24.368446762780305</v>
      </c>
      <c r="M19" s="72">
        <f>IF(RES_hh_fech!M19=0,0,RES_hh_fech!M19/RES_summary!M$19)</f>
        <v>21.655978983354338</v>
      </c>
      <c r="N19" s="72">
        <f>IF(RES_hh_fech!N19=0,0,RES_hh_fech!N19/RES_summary!N$19)</f>
        <v>21.006132539129752</v>
      </c>
      <c r="O19" s="72">
        <f>IF(RES_hh_fech!O19=0,0,RES_hh_fech!O19/RES_summary!O$19)</f>
        <v>21.097781757179103</v>
      </c>
      <c r="P19" s="72">
        <f>IF(RES_hh_fech!P19=0,0,RES_hh_fech!P19/RES_summary!P$19)</f>
        <v>19.520098454124838</v>
      </c>
      <c r="Q19" s="72">
        <f>IF(RES_hh_fech!Q19=0,0,RES_hh_fech!Q19/RES_summary!Q$19)</f>
        <v>19.543509439628554</v>
      </c>
      <c r="R19" s="72">
        <f>IF(RES_hh_fech!R19=0,0,RES_hh_fech!R19/RES_summary!R$19)</f>
        <v>20.317173608226547</v>
      </c>
      <c r="S19" s="72">
        <f>IF(RES_hh_fech!S19=0,0,RES_hh_fech!S19/RES_summary!S$19)</f>
        <v>19.742734189870621</v>
      </c>
      <c r="T19" s="72">
        <f>IF(RES_hh_fech!T19=0,0,RES_hh_fech!T19/RES_summary!T$19)</f>
        <v>18.641087768504509</v>
      </c>
      <c r="U19" s="72">
        <f>IF(RES_hh_fech!U19=0,0,RES_hh_fech!U19/RES_summary!U$19)</f>
        <v>19.463070485671256</v>
      </c>
      <c r="V19" s="72">
        <f>IF(RES_hh_fech!V19=0,0,RES_hh_fech!V19/RES_summary!V$19)</f>
        <v>19.001818823657068</v>
      </c>
      <c r="W19" s="72">
        <f>IF(RES_hh_fech!W19=0,0,RES_hh_fech!W19/RES_summary!W$19)</f>
        <v>20.097874809254002</v>
      </c>
      <c r="X19" s="72">
        <f>IF(RES_hh_fech!X19=0,0,RES_hh_fech!X19/RES_summary!X$19)</f>
        <v>19.834523381892389</v>
      </c>
      <c r="Y19" s="72">
        <f>IF(RES_hh_fech!Y19=0,0,RES_hh_fech!Y19/RES_summary!Y$19)</f>
        <v>18.453002893388582</v>
      </c>
      <c r="DA19" s="89" t="s">
        <v>563</v>
      </c>
    </row>
    <row r="20" spans="1:105" ht="12" customHeight="1" x14ac:dyDescent="0.25">
      <c r="A20" s="28" t="s">
        <v>200</v>
      </c>
      <c r="B20" s="72">
        <f>IF(RES_hh_fech!B20=0,0,RES_hh_fech!B20/RES_summary!B$19)</f>
        <v>21.696401752330498</v>
      </c>
      <c r="C20" s="72">
        <f>IF(RES_hh_fech!C20=0,0,RES_hh_fech!C20/RES_summary!C$19)</f>
        <v>21.875785225457548</v>
      </c>
      <c r="D20" s="72">
        <f>IF(RES_hh_fech!D20=0,0,RES_hh_fech!D20/RES_summary!D$19)</f>
        <v>25.434429697955228</v>
      </c>
      <c r="E20" s="72">
        <f>IF(RES_hh_fech!E20=0,0,RES_hh_fech!E20/RES_summary!E$19)</f>
        <v>24.451647652557874</v>
      </c>
      <c r="F20" s="72">
        <f>IF(RES_hh_fech!F20=0,0,RES_hh_fech!F20/RES_summary!F$19)</f>
        <v>26.131807407797144</v>
      </c>
      <c r="G20" s="72">
        <f>IF(RES_hh_fech!G20=0,0,RES_hh_fech!G20/RES_summary!G$19)</f>
        <v>25.633232861920213</v>
      </c>
      <c r="H20" s="72">
        <f>IF(RES_hh_fech!H20=0,0,RES_hh_fech!H20/RES_summary!H$19)</f>
        <v>27.124444999548281</v>
      </c>
      <c r="I20" s="72">
        <f>IF(RES_hh_fech!I20=0,0,RES_hh_fech!I20/RES_summary!I$19)</f>
        <v>26.811615159439548</v>
      </c>
      <c r="J20" s="72">
        <f>IF(RES_hh_fech!J20=0,0,RES_hh_fech!J20/RES_summary!J$19)</f>
        <v>24.675157351190222</v>
      </c>
      <c r="K20" s="72">
        <f>IF(RES_hh_fech!K20=0,0,RES_hh_fech!K20/RES_summary!K$19)</f>
        <v>27.411629110384858</v>
      </c>
      <c r="L20" s="72">
        <f>IF(RES_hh_fech!L20=0,0,RES_hh_fech!L20/RES_summary!L$19)</f>
        <v>27.345309563604886</v>
      </c>
      <c r="M20" s="72">
        <f>IF(RES_hh_fech!M20=0,0,RES_hh_fech!M20/RES_summary!M$19)</f>
        <v>21.889274746438808</v>
      </c>
      <c r="N20" s="72">
        <f>IF(RES_hh_fech!N20=0,0,RES_hh_fech!N20/RES_summary!N$19)</f>
        <v>23.205938669323366</v>
      </c>
      <c r="O20" s="72">
        <f>IF(RES_hh_fech!O20=0,0,RES_hh_fech!O20/RES_summary!O$19)</f>
        <v>23.297312718297903</v>
      </c>
      <c r="P20" s="72">
        <f>IF(RES_hh_fech!P20=0,0,RES_hh_fech!P20/RES_summary!P$19)</f>
        <v>22.352661131471702</v>
      </c>
      <c r="Q20" s="72">
        <f>IF(RES_hh_fech!Q20=0,0,RES_hh_fech!Q20/RES_summary!Q$19)</f>
        <v>21.297674721404825</v>
      </c>
      <c r="R20" s="72">
        <f>IF(RES_hh_fech!R20=0,0,RES_hh_fech!R20/RES_summary!R$19)</f>
        <v>18.810323456874144</v>
      </c>
      <c r="S20" s="72">
        <f>IF(RES_hh_fech!S20=0,0,RES_hh_fech!S20/RES_summary!S$19)</f>
        <v>23.653392766430596</v>
      </c>
      <c r="T20" s="72">
        <f>IF(RES_hh_fech!T20=0,0,RES_hh_fech!T20/RES_summary!T$19)</f>
        <v>24.011547810444419</v>
      </c>
      <c r="U20" s="72">
        <f>IF(RES_hh_fech!U20=0,0,RES_hh_fech!U20/RES_summary!U$19)</f>
        <v>18.100943634135312</v>
      </c>
      <c r="V20" s="72">
        <f>IF(RES_hh_fech!V20=0,0,RES_hh_fech!V20/RES_summary!V$19)</f>
        <v>19.299694831198376</v>
      </c>
      <c r="W20" s="72">
        <f>IF(RES_hh_fech!W20=0,0,RES_hh_fech!W20/RES_summary!W$19)</f>
        <v>20.274515676856332</v>
      </c>
      <c r="X20" s="72">
        <f>IF(RES_hh_fech!X20=0,0,RES_hh_fech!X20/RES_summary!X$19)</f>
        <v>20.722554379528702</v>
      </c>
      <c r="Y20" s="72">
        <f>IF(RES_hh_fech!Y20=0,0,RES_hh_fech!Y20/RES_summary!Y$19)</f>
        <v>22.212118190390544</v>
      </c>
      <c r="DA20" s="89" t="s">
        <v>564</v>
      </c>
    </row>
    <row r="21" spans="1:105" ht="12" customHeight="1" x14ac:dyDescent="0.25">
      <c r="A21" s="28" t="s">
        <v>189</v>
      </c>
      <c r="B21" s="72">
        <f>IF(RES_hh_fech!B21=0,0,RES_hh_fech!B21/RES_summary!B$19)</f>
        <v>22.847602686231532</v>
      </c>
      <c r="C21" s="72">
        <f>IF(RES_hh_fech!C21=0,0,RES_hh_fech!C21/RES_summary!C$19)</f>
        <v>22.675528467588141</v>
      </c>
      <c r="D21" s="72">
        <f>IF(RES_hh_fech!D21=0,0,RES_hh_fech!D21/RES_summary!D$19)</f>
        <v>23.501712657732185</v>
      </c>
      <c r="E21" s="72">
        <f>IF(RES_hh_fech!E21=0,0,RES_hh_fech!E21/RES_summary!E$19)</f>
        <v>21.987543408797233</v>
      </c>
      <c r="F21" s="72">
        <f>IF(RES_hh_fech!F21=0,0,RES_hh_fech!F21/RES_summary!F$19)</f>
        <v>23.69046061712568</v>
      </c>
      <c r="G21" s="72">
        <f>IF(RES_hh_fech!G21=0,0,RES_hh_fech!G21/RES_summary!G$19)</f>
        <v>24.677416587170011</v>
      </c>
      <c r="H21" s="72">
        <f>IF(RES_hh_fech!H21=0,0,RES_hh_fech!H21/RES_summary!H$19)</f>
        <v>25.334673925235652</v>
      </c>
      <c r="I21" s="72">
        <f>IF(RES_hh_fech!I21=0,0,RES_hh_fech!I21/RES_summary!I$19)</f>
        <v>23.786129694822442</v>
      </c>
      <c r="J21" s="72">
        <f>IF(RES_hh_fech!J21=0,0,RES_hh_fech!J21/RES_summary!J$19)</f>
        <v>25.111585757569337</v>
      </c>
      <c r="K21" s="72">
        <f>IF(RES_hh_fech!K21=0,0,RES_hh_fech!K21/RES_summary!K$19)</f>
        <v>23.942916162043449</v>
      </c>
      <c r="L21" s="72">
        <f>IF(RES_hh_fech!L21=0,0,RES_hh_fech!L21/RES_summary!L$19)</f>
        <v>23.707354738728625</v>
      </c>
      <c r="M21" s="72">
        <f>IF(RES_hh_fech!M21=0,0,RES_hh_fech!M21/RES_summary!M$19)</f>
        <v>21.806201850295672</v>
      </c>
      <c r="N21" s="72">
        <f>IF(RES_hh_fech!N21=0,0,RES_hh_fech!N21/RES_summary!N$19)</f>
        <v>21.378875430489295</v>
      </c>
      <c r="O21" s="72">
        <f>IF(RES_hh_fech!O21=0,0,RES_hh_fech!O21/RES_summary!O$19)</f>
        <v>20.543585357115312</v>
      </c>
      <c r="P21" s="72">
        <f>IF(RES_hh_fech!P21=0,0,RES_hh_fech!P21/RES_summary!P$19)</f>
        <v>20.699961780047744</v>
      </c>
      <c r="Q21" s="72">
        <f>IF(RES_hh_fech!Q21=0,0,RES_hh_fech!Q21/RES_summary!Q$19)</f>
        <v>19.333921983552795</v>
      </c>
      <c r="R21" s="72">
        <f>IF(RES_hh_fech!R21=0,0,RES_hh_fech!R21/RES_summary!R$19)</f>
        <v>20.235905552485175</v>
      </c>
      <c r="S21" s="72">
        <f>IF(RES_hh_fech!S21=0,0,RES_hh_fech!S21/RES_summary!S$19)</f>
        <v>20.672171148726235</v>
      </c>
      <c r="T21" s="72">
        <f>IF(RES_hh_fech!T21=0,0,RES_hh_fech!T21/RES_summary!T$19)</f>
        <v>20.066004371108953</v>
      </c>
      <c r="U21" s="72">
        <f>IF(RES_hh_fech!U21=0,0,RES_hh_fech!U21/RES_summary!U$19)</f>
        <v>19.659488216247986</v>
      </c>
      <c r="V21" s="72">
        <f>IF(RES_hh_fech!V21=0,0,RES_hh_fech!V21/RES_summary!V$19)</f>
        <v>19.889801163355802</v>
      </c>
      <c r="W21" s="72">
        <f>IF(RES_hh_fech!W21=0,0,RES_hh_fech!W21/RES_summary!W$19)</f>
        <v>20.79075648496605</v>
      </c>
      <c r="X21" s="72">
        <f>IF(RES_hh_fech!X21=0,0,RES_hh_fech!X21/RES_summary!X$19)</f>
        <v>19.953099252405075</v>
      </c>
      <c r="Y21" s="72">
        <f>IF(RES_hh_fech!Y21=0,0,RES_hh_fech!Y21/RES_summary!Y$19)</f>
        <v>20.000953967045252</v>
      </c>
      <c r="DA21" s="89" t="s">
        <v>565</v>
      </c>
    </row>
    <row r="22" spans="1:105" ht="12" customHeight="1" x14ac:dyDescent="0.25">
      <c r="A22" s="28" t="s">
        <v>202</v>
      </c>
      <c r="B22" s="72">
        <f>IF(RES_hh_fech!B22=0,0,RES_hh_fech!B22/RES_summary!B$19)</f>
        <v>25.826824321456336</v>
      </c>
      <c r="C22" s="72">
        <f>IF(RES_hh_fech!C22=0,0,RES_hh_fech!C22/RES_summary!C$19)</f>
        <v>26.266900473839584</v>
      </c>
      <c r="D22" s="72">
        <f>IF(RES_hh_fech!D22=0,0,RES_hh_fech!D22/RES_summary!D$19)</f>
        <v>24.852971352226596</v>
      </c>
      <c r="E22" s="72">
        <f>IF(RES_hh_fech!E22=0,0,RES_hh_fech!E22/RES_summary!E$19)</f>
        <v>26.151026023078177</v>
      </c>
      <c r="F22" s="72">
        <f>IF(RES_hh_fech!F22=0,0,RES_hh_fech!F22/RES_summary!F$19)</f>
        <v>25.674061969966573</v>
      </c>
      <c r="G22" s="72">
        <f>IF(RES_hh_fech!G22=0,0,RES_hh_fech!G22/RES_summary!G$19)</f>
        <v>25.798792348466232</v>
      </c>
      <c r="H22" s="72">
        <f>IF(RES_hh_fech!H22=0,0,RES_hh_fech!H22/RES_summary!H$19)</f>
        <v>25.69270655779674</v>
      </c>
      <c r="I22" s="72">
        <f>IF(RES_hh_fech!I22=0,0,RES_hh_fech!I22/RES_summary!I$19)</f>
        <v>25.39611457784471</v>
      </c>
      <c r="J22" s="72">
        <f>IF(RES_hh_fech!J22=0,0,RES_hh_fech!J22/RES_summary!J$19)</f>
        <v>23.57195593677536</v>
      </c>
      <c r="K22" s="72">
        <f>IF(RES_hh_fech!K22=0,0,RES_hh_fech!K22/RES_summary!K$19)</f>
        <v>23.094658321486754</v>
      </c>
      <c r="L22" s="72">
        <f>IF(RES_hh_fech!L22=0,0,RES_hh_fech!L22/RES_summary!L$19)</f>
        <v>22.067975968693922</v>
      </c>
      <c r="M22" s="72">
        <f>IF(RES_hh_fech!M22=0,0,RES_hh_fech!M22/RES_summary!M$19)</f>
        <v>20.757345290517922</v>
      </c>
      <c r="N22" s="72">
        <f>IF(RES_hh_fech!N22=0,0,RES_hh_fech!N22/RES_summary!N$19)</f>
        <v>19.647571319401038</v>
      </c>
      <c r="O22" s="72">
        <f>IF(RES_hh_fech!O22=0,0,RES_hh_fech!O22/RES_summary!O$19)</f>
        <v>18.304278934410362</v>
      </c>
      <c r="P22" s="72">
        <f>IF(RES_hh_fech!P22=0,0,RES_hh_fech!P22/RES_summary!P$19)</f>
        <v>18.192066350334574</v>
      </c>
      <c r="Q22" s="72">
        <f>IF(RES_hh_fech!Q22=0,0,RES_hh_fech!Q22/RES_summary!Q$19)</f>
        <v>18.123315398422267</v>
      </c>
      <c r="R22" s="72">
        <f>IF(RES_hh_fech!R22=0,0,RES_hh_fech!R22/RES_summary!R$19)</f>
        <v>18.925926722106396</v>
      </c>
      <c r="S22" s="72">
        <f>IF(RES_hh_fech!S22=0,0,RES_hh_fech!S22/RES_summary!S$19)</f>
        <v>18.657352430486824</v>
      </c>
      <c r="T22" s="72">
        <f>IF(RES_hh_fech!T22=0,0,RES_hh_fech!T22/RES_summary!T$19)</f>
        <v>18.379572376993568</v>
      </c>
      <c r="U22" s="72">
        <f>IF(RES_hh_fech!U22=0,0,RES_hh_fech!U22/RES_summary!U$19)</f>
        <v>17.970546971124541</v>
      </c>
      <c r="V22" s="72">
        <f>IF(RES_hh_fech!V22=0,0,RES_hh_fech!V22/RES_summary!V$19)</f>
        <v>18.751567945452155</v>
      </c>
      <c r="W22" s="72">
        <f>IF(RES_hh_fech!W22=0,0,RES_hh_fech!W22/RES_summary!W$19)</f>
        <v>18.267864648807251</v>
      </c>
      <c r="X22" s="72">
        <f>IF(RES_hh_fech!X22=0,0,RES_hh_fech!X22/RES_summary!X$19)</f>
        <v>16.409143389143029</v>
      </c>
      <c r="Y22" s="72">
        <f>IF(RES_hh_fech!Y22=0,0,RES_hh_fech!Y22/RES_summary!Y$19)</f>
        <v>22.105386901304282</v>
      </c>
      <c r="DA22" s="89" t="s">
        <v>566</v>
      </c>
    </row>
    <row r="23" spans="1:105" ht="12" customHeight="1" x14ac:dyDescent="0.25">
      <c r="A23" s="28" t="s">
        <v>197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X23" s="72">
        <f>IF(RES_hh_fech!X23=0,0,RES_hh_fech!X23/RES_summary!X$19)</f>
        <v>0</v>
      </c>
      <c r="Y23" s="72">
        <f>IF(RES_hh_fech!Y23=0,0,RES_hh_fech!Y23/RES_summary!Y$19)</f>
        <v>0</v>
      </c>
      <c r="DA23" s="89" t="s">
        <v>567</v>
      </c>
    </row>
    <row r="24" spans="1:105" ht="12" customHeight="1" x14ac:dyDescent="0.25">
      <c r="A24" s="28" t="s">
        <v>198</v>
      </c>
      <c r="B24" s="72">
        <f>IF(RES_hh_fech!B24=0,0,RES_hh_fech!B24/RES_summary!B$19)</f>
        <v>13.554057335762684</v>
      </c>
      <c r="C24" s="72">
        <f>IF(RES_hh_fech!C24=0,0,RES_hh_fech!C24/RES_summary!C$19)</f>
        <v>14.895076581581431</v>
      </c>
      <c r="D24" s="72">
        <f>IF(RES_hh_fech!D24=0,0,RES_hh_fech!D24/RES_summary!D$19)</f>
        <v>14.859772065091267</v>
      </c>
      <c r="E24" s="72">
        <f>IF(RES_hh_fech!E24=0,0,RES_hh_fech!E24/RES_summary!E$19)</f>
        <v>15.46439877461529</v>
      </c>
      <c r="F24" s="72">
        <f>IF(RES_hh_fech!F24=0,0,RES_hh_fech!F24/RES_summary!F$19)</f>
        <v>15.958908555066522</v>
      </c>
      <c r="G24" s="72">
        <f>IF(RES_hh_fech!G24=0,0,RES_hh_fech!G24/RES_summary!G$19)</f>
        <v>16.536888419159705</v>
      </c>
      <c r="H24" s="72">
        <f>IF(RES_hh_fech!H24=0,0,RES_hh_fech!H24/RES_summary!H$19)</f>
        <v>16.645528640929026</v>
      </c>
      <c r="I24" s="72">
        <f>IF(RES_hh_fech!I24=0,0,RES_hh_fech!I24/RES_summary!I$19)</f>
        <v>16.822741739486204</v>
      </c>
      <c r="J24" s="72">
        <f>IF(RES_hh_fech!J24=0,0,RES_hh_fech!J24/RES_summary!J$19)</f>
        <v>16.753232014453129</v>
      </c>
      <c r="K24" s="72">
        <f>IF(RES_hh_fech!K24=0,0,RES_hh_fech!K24/RES_summary!K$19)</f>
        <v>17.098789300108091</v>
      </c>
      <c r="L24" s="72">
        <f>IF(RES_hh_fech!L24=0,0,RES_hh_fech!L24/RES_summary!L$19)</f>
        <v>16.996527966608351</v>
      </c>
      <c r="M24" s="72">
        <f>IF(RES_hh_fech!M24=0,0,RES_hh_fech!M24/RES_summary!M$19)</f>
        <v>14.879087851515674</v>
      </c>
      <c r="N24" s="72">
        <f>IF(RES_hh_fech!N24=0,0,RES_hh_fech!N24/RES_summary!N$19)</f>
        <v>15.659640511392739</v>
      </c>
      <c r="O24" s="72">
        <f>IF(RES_hh_fech!O24=0,0,RES_hh_fech!O24/RES_summary!O$19)</f>
        <v>16.118390863883828</v>
      </c>
      <c r="P24" s="72">
        <f>IF(RES_hh_fech!P24=0,0,RES_hh_fech!P24/RES_summary!P$19)</f>
        <v>15.483070132632303</v>
      </c>
      <c r="Q24" s="72">
        <f>IF(RES_hh_fech!Q24=0,0,RES_hh_fech!Q24/RES_summary!Q$19)</f>
        <v>14.772080264775918</v>
      </c>
      <c r="R24" s="72">
        <f>IF(RES_hh_fech!R24=0,0,RES_hh_fech!R24/RES_summary!R$19)</f>
        <v>14.83248704796015</v>
      </c>
      <c r="S24" s="72">
        <f>IF(RES_hh_fech!S24=0,0,RES_hh_fech!S24/RES_summary!S$19)</f>
        <v>15.709194015945299</v>
      </c>
      <c r="T24" s="72">
        <f>IF(RES_hh_fech!T24=0,0,RES_hh_fech!T24/RES_summary!T$19)</f>
        <v>16.251449617010135</v>
      </c>
      <c r="U24" s="72">
        <f>IF(RES_hh_fech!U24=0,0,RES_hh_fech!U24/RES_summary!U$19)</f>
        <v>15.51389407954283</v>
      </c>
      <c r="V24" s="72">
        <f>IF(RES_hh_fech!V24=0,0,RES_hh_fech!V24/RES_summary!V$19)</f>
        <v>16.068682602702584</v>
      </c>
      <c r="W24" s="72">
        <f>IF(RES_hh_fech!W24=0,0,RES_hh_fech!W24/RES_summary!W$19)</f>
        <v>17.499679987203582</v>
      </c>
      <c r="X24" s="72">
        <f>IF(RES_hh_fech!X24=0,0,RES_hh_fech!X24/RES_summary!X$19)</f>
        <v>17.479708707483184</v>
      </c>
      <c r="Y24" s="72">
        <f>IF(RES_hh_fech!Y24=0,0,RES_hh_fech!Y24/RES_summary!Y$19)</f>
        <v>16.87691053147589</v>
      </c>
      <c r="DA24" s="89" t="s">
        <v>568</v>
      </c>
    </row>
    <row r="25" spans="1:105" ht="12" customHeight="1" x14ac:dyDescent="0.25">
      <c r="A25" s="73" t="s">
        <v>53</v>
      </c>
      <c r="B25" s="74">
        <f>IF(RES_hh_fech!B25=0,0,RES_hh_fech!B25/RES_summary!B$19)</f>
        <v>19.163880185375632</v>
      </c>
      <c r="C25" s="74">
        <f>IF(RES_hh_fech!C25=0,0,RES_hh_fech!C25/RES_summary!C$19)</f>
        <v>18.462002626979178</v>
      </c>
      <c r="D25" s="74">
        <f>IF(RES_hh_fech!D25=0,0,RES_hh_fech!D25/RES_summary!D$19)</f>
        <v>20.05664151118313</v>
      </c>
      <c r="E25" s="74">
        <f>IF(RES_hh_fech!E25=0,0,RES_hh_fech!E25/RES_summary!E$19)</f>
        <v>17.299480051200131</v>
      </c>
      <c r="F25" s="74">
        <f>IF(RES_hh_fech!F25=0,0,RES_hh_fech!F25/RES_summary!F$19)</f>
        <v>19.846418552733901</v>
      </c>
      <c r="G25" s="74">
        <f>IF(RES_hh_fech!G25=0,0,RES_hh_fech!G25/RES_summary!G$19)</f>
        <v>20.394993679961939</v>
      </c>
      <c r="H25" s="74">
        <f>IF(RES_hh_fech!H25=0,0,RES_hh_fech!H25/RES_summary!H$19)</f>
        <v>21.07101233624639</v>
      </c>
      <c r="I25" s="74">
        <f>IF(RES_hh_fech!I25=0,0,RES_hh_fech!I25/RES_summary!I$19)</f>
        <v>20.11205017877127</v>
      </c>
      <c r="J25" s="74">
        <f>IF(RES_hh_fech!J25=0,0,RES_hh_fech!J25/RES_summary!J$19)</f>
        <v>20.833688538705072</v>
      </c>
      <c r="K25" s="74">
        <f>IF(RES_hh_fech!K25=0,0,RES_hh_fech!K25/RES_summary!K$19)</f>
        <v>19.520729942323992</v>
      </c>
      <c r="L25" s="74">
        <f>IF(RES_hh_fech!L25=0,0,RES_hh_fech!L25/RES_summary!L$19)</f>
        <v>19.592430479678892</v>
      </c>
      <c r="M25" s="74">
        <f>IF(RES_hh_fech!M25=0,0,RES_hh_fech!M25/RES_summary!M$19)</f>
        <v>18.610352009072209</v>
      </c>
      <c r="N25" s="74">
        <f>IF(RES_hh_fech!N25=0,0,RES_hh_fech!N25/RES_summary!N$19)</f>
        <v>18.332024213767486</v>
      </c>
      <c r="O25" s="74">
        <f>IF(RES_hh_fech!O25=0,0,RES_hh_fech!O25/RES_summary!O$19)</f>
        <v>17.495878625941458</v>
      </c>
      <c r="P25" s="74">
        <f>IF(RES_hh_fech!P25=0,0,RES_hh_fech!P25/RES_summary!P$19)</f>
        <v>17.086626177045272</v>
      </c>
      <c r="Q25" s="74">
        <f>IF(RES_hh_fech!Q25=0,0,RES_hh_fech!Q25/RES_summary!Q$19)</f>
        <v>17.036435378550692</v>
      </c>
      <c r="R25" s="74">
        <f>IF(RES_hh_fech!R25=0,0,RES_hh_fech!R25/RES_summary!R$19)</f>
        <v>17.053568401546926</v>
      </c>
      <c r="S25" s="74">
        <f>IF(RES_hh_fech!S25=0,0,RES_hh_fech!S25/RES_summary!S$19)</f>
        <v>17.036320081329126</v>
      </c>
      <c r="T25" s="74">
        <f>IF(RES_hh_fech!T25=0,0,RES_hh_fech!T25/RES_summary!T$19)</f>
        <v>16.805777493829911</v>
      </c>
      <c r="U25" s="74">
        <f>IF(RES_hh_fech!U25=0,0,RES_hh_fech!U25/RES_summary!U$19)</f>
        <v>16.546271010166269</v>
      </c>
      <c r="V25" s="74">
        <f>IF(RES_hh_fech!V25=0,0,RES_hh_fech!V25/RES_summary!V$19)</f>
        <v>16.387100831385581</v>
      </c>
      <c r="W25" s="74">
        <f>IF(RES_hh_fech!W25=0,0,RES_hh_fech!W25/RES_summary!W$19)</f>
        <v>17.671955491385422</v>
      </c>
      <c r="X25" s="74">
        <f>IF(RES_hh_fech!X25=0,0,RES_hh_fech!X25/RES_summary!X$19)</f>
        <v>17.130189300292251</v>
      </c>
      <c r="Y25" s="74">
        <f>IF(RES_hh_fech!Y25=0,0,RES_hh_fech!Y25/RES_summary!Y$19)</f>
        <v>17.116557522453189</v>
      </c>
      <c r="DA25" s="90" t="s">
        <v>569</v>
      </c>
    </row>
    <row r="26" spans="1:105" ht="12" customHeight="1" x14ac:dyDescent="0.25">
      <c r="A26" s="32" t="s">
        <v>52</v>
      </c>
      <c r="B26" s="77">
        <f>IF(RES_hh_fech!B26=0,0,RES_hh_fech!B26/RES_summary!B$19)</f>
        <v>8.0914355571512697</v>
      </c>
      <c r="C26" s="77">
        <f>IF(RES_hh_fech!C26=0,0,RES_hh_fech!C26/RES_summary!C$19)</f>
        <v>8.0258470521663074</v>
      </c>
      <c r="D26" s="77">
        <f>IF(RES_hh_fech!D26=0,0,RES_hh_fech!D26/RES_summary!D$19)</f>
        <v>8.5744960159396726</v>
      </c>
      <c r="E26" s="77">
        <f>IF(RES_hh_fech!E26=0,0,RES_hh_fech!E26/RES_summary!E$19)</f>
        <v>7.9813761935361702</v>
      </c>
      <c r="F26" s="77">
        <f>IF(RES_hh_fech!F26=0,0,RES_hh_fech!F26/RES_summary!F$19)</f>
        <v>8.8031323995513677</v>
      </c>
      <c r="G26" s="77">
        <f>IF(RES_hh_fech!G26=0,0,RES_hh_fech!G26/RES_summary!G$19)</f>
        <v>9.1593141500670736</v>
      </c>
      <c r="H26" s="77">
        <f>IF(RES_hh_fech!H26=0,0,RES_hh_fech!H26/RES_summary!H$19)</f>
        <v>9.5689394456307557</v>
      </c>
      <c r="I26" s="77">
        <f>IF(RES_hh_fech!I26=0,0,RES_hh_fech!I26/RES_summary!I$19)</f>
        <v>9.3259456234272839</v>
      </c>
      <c r="J26" s="77">
        <f>IF(RES_hh_fech!J26=0,0,RES_hh_fech!J26/RES_summary!J$19)</f>
        <v>9.696326238972631</v>
      </c>
      <c r="K26" s="77">
        <f>IF(RES_hh_fech!K26=0,0,RES_hh_fech!K26/RES_summary!K$19)</f>
        <v>9.4406637075869817</v>
      </c>
      <c r="L26" s="77">
        <f>IF(RES_hh_fech!L26=0,0,RES_hh_fech!L26/RES_summary!L$19)</f>
        <v>9.5535037392476632</v>
      </c>
      <c r="M26" s="77">
        <f>IF(RES_hh_fech!M26=0,0,RES_hh_fech!M26/RES_summary!M$19)</f>
        <v>9.0540740519065182</v>
      </c>
      <c r="N26" s="77">
        <f>IF(RES_hh_fech!N26=0,0,RES_hh_fech!N26/RES_summary!N$19)</f>
        <v>9.0993693260598576</v>
      </c>
      <c r="O26" s="77">
        <f>IF(RES_hh_fech!O26=0,0,RES_hh_fech!O26/RES_summary!O$19)</f>
        <v>8.9638337739575569</v>
      </c>
      <c r="P26" s="77">
        <f>IF(RES_hh_fech!P26=0,0,RES_hh_fech!P26/RES_summary!P$19)</f>
        <v>8.7475220795141322</v>
      </c>
      <c r="Q26" s="77">
        <f>IF(RES_hh_fech!Q26=0,0,RES_hh_fech!Q26/RES_summary!Q$19)</f>
        <v>8.5520343394860099</v>
      </c>
      <c r="R26" s="77">
        <f>IF(RES_hh_fech!R26=0,0,RES_hh_fech!R26/RES_summary!R$19)</f>
        <v>8.8556643551927596</v>
      </c>
      <c r="S26" s="77">
        <f>IF(RES_hh_fech!S26=0,0,RES_hh_fech!S26/RES_summary!S$19)</f>
        <v>9.1342691801003788</v>
      </c>
      <c r="T26" s="77">
        <f>IF(RES_hh_fech!T26=0,0,RES_hh_fech!T26/RES_summary!T$19)</f>
        <v>9.1319523534468914</v>
      </c>
      <c r="U26" s="77">
        <f>IF(RES_hh_fech!U26=0,0,RES_hh_fech!U26/RES_summary!U$19)</f>
        <v>9.4824308711434213</v>
      </c>
      <c r="V26" s="77">
        <f>IF(RES_hh_fech!V26=0,0,RES_hh_fech!V26/RES_summary!V$19)</f>
        <v>9.7143639047853156</v>
      </c>
      <c r="W26" s="77">
        <f>IF(RES_hh_fech!W26=0,0,RES_hh_fech!W26/RES_summary!W$19)</f>
        <v>10.062850630731129</v>
      </c>
      <c r="X26" s="77">
        <f>IF(RES_hh_fech!X26=0,0,RES_hh_fech!X26/RES_summary!X$19)</f>
        <v>9.2935717145830523</v>
      </c>
      <c r="Y26" s="77">
        <f>IF(RES_hh_fech!Y26=0,0,RES_hh_fech!Y26/RES_summary!Y$19)</f>
        <v>9.3473112652967121</v>
      </c>
      <c r="DA26" s="92" t="s">
        <v>570</v>
      </c>
    </row>
    <row r="27" spans="1:105" ht="12.95" customHeight="1" x14ac:dyDescent="0.25">
      <c r="A27" s="68" t="s">
        <v>54</v>
      </c>
      <c r="B27" s="69">
        <f>IF(RES_hh_fech!B27=0,0,RES_hh_fech!B27/RES_summary!B$19)</f>
        <v>16.785663074550762</v>
      </c>
      <c r="C27" s="69">
        <f>IF(RES_hh_fech!C27=0,0,RES_hh_fech!C27/RES_summary!C$19)</f>
        <v>17.071018125620842</v>
      </c>
      <c r="D27" s="69">
        <f>IF(RES_hh_fech!D27=0,0,RES_hh_fech!D27/RES_summary!D$19)</f>
        <v>17.603661291818266</v>
      </c>
      <c r="E27" s="69">
        <f>IF(RES_hh_fech!E27=0,0,RES_hh_fech!E27/RES_summary!E$19)</f>
        <v>17.203227930508259</v>
      </c>
      <c r="F27" s="69">
        <f>IF(RES_hh_fech!F27=0,0,RES_hh_fech!F27/RES_summary!F$19)</f>
        <v>17.886182249520367</v>
      </c>
      <c r="G27" s="69">
        <f>IF(RES_hh_fech!G27=0,0,RES_hh_fech!G27/RES_summary!G$19)</f>
        <v>18.472874865014923</v>
      </c>
      <c r="H27" s="69">
        <f>IF(RES_hh_fech!H27=0,0,RES_hh_fech!H27/RES_summary!H$19)</f>
        <v>18.693896368690407</v>
      </c>
      <c r="I27" s="69">
        <f>IF(RES_hh_fech!I27=0,0,RES_hh_fech!I27/RES_summary!I$19)</f>
        <v>18.449818787254824</v>
      </c>
      <c r="J27" s="69">
        <f>IF(RES_hh_fech!J27=0,0,RES_hh_fech!J27/RES_summary!J$19)</f>
        <v>18.805938340179679</v>
      </c>
      <c r="K27" s="69">
        <f>IF(RES_hh_fech!K27=0,0,RES_hh_fech!K27/RES_summary!K$19)</f>
        <v>18.90475368021746</v>
      </c>
      <c r="L27" s="69">
        <f>IF(RES_hh_fech!L27=0,0,RES_hh_fech!L27/RES_summary!L$19)</f>
        <v>18.140635322120616</v>
      </c>
      <c r="M27" s="69">
        <f>IF(RES_hh_fech!M27=0,0,RES_hh_fech!M27/RES_summary!M$19)</f>
        <v>16.770252166533862</v>
      </c>
      <c r="N27" s="69">
        <f>IF(RES_hh_fech!N27=0,0,RES_hh_fech!N27/RES_summary!N$19)</f>
        <v>16.062687932785796</v>
      </c>
      <c r="O27" s="69">
        <f>IF(RES_hh_fech!O27=0,0,RES_hh_fech!O27/RES_summary!O$19)</f>
        <v>15.188178437593411</v>
      </c>
      <c r="P27" s="69">
        <f>IF(RES_hh_fech!P27=0,0,RES_hh_fech!P27/RES_summary!P$19)</f>
        <v>14.504062149113134</v>
      </c>
      <c r="Q27" s="69">
        <f>IF(RES_hh_fech!Q27=0,0,RES_hh_fech!Q27/RES_summary!Q$19)</f>
        <v>14.353713757497752</v>
      </c>
      <c r="R27" s="69">
        <f>IF(RES_hh_fech!R27=0,0,RES_hh_fech!R27/RES_summary!R$19)</f>
        <v>14.684629725126278</v>
      </c>
      <c r="S27" s="69">
        <f>IF(RES_hh_fech!S27=0,0,RES_hh_fech!S27/RES_summary!S$19)</f>
        <v>14.570288011618933</v>
      </c>
      <c r="T27" s="69">
        <f>IF(RES_hh_fech!T27=0,0,RES_hh_fech!T27/RES_summary!T$19)</f>
        <v>14.004641082903721</v>
      </c>
      <c r="U27" s="69">
        <f>IF(RES_hh_fech!U27=0,0,RES_hh_fech!U27/RES_summary!U$19)</f>
        <v>13.593526896225892</v>
      </c>
      <c r="V27" s="69">
        <f>IF(RES_hh_fech!V27=0,0,RES_hh_fech!V27/RES_summary!V$19)</f>
        <v>13.580131773064839</v>
      </c>
      <c r="W27" s="69">
        <f>IF(RES_hh_fech!W27=0,0,RES_hh_fech!W27/RES_summary!W$19)</f>
        <v>14.161163027183049</v>
      </c>
      <c r="X27" s="69">
        <f>IF(RES_hh_fech!X27=0,0,RES_hh_fech!X27/RES_summary!X$19)</f>
        <v>13.488438245545606</v>
      </c>
      <c r="Y27" s="69">
        <f>IF(RES_hh_fech!Y27=0,0,RES_hh_fech!Y27/RES_summary!Y$19)</f>
        <v>12.32605965768373</v>
      </c>
      <c r="DA27" s="88" t="s">
        <v>300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X28" s="72">
        <f>IF(RES_hh_fech!X28=0,0,RES_hh_fech!X28/RES_summary!X$19)</f>
        <v>0</v>
      </c>
      <c r="Y28" s="72">
        <f>IF(RES_hh_fech!Y28=0,0,RES_hh_fech!Y28/RES_summary!Y$19)</f>
        <v>0</v>
      </c>
      <c r="DA28" s="89" t="s">
        <v>571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17.771779170561704</v>
      </c>
      <c r="C29" s="72">
        <f>IF(RES_hh_fech!C29=0,0,RES_hh_fech!C29/RES_summary!C$19)</f>
        <v>20.895805979905131</v>
      </c>
      <c r="D29" s="72">
        <f>IF(RES_hh_fech!D29=0,0,RES_hh_fech!D29/RES_summary!D$19)</f>
        <v>18.224408589191835</v>
      </c>
      <c r="E29" s="72">
        <f>IF(RES_hh_fech!E29=0,0,RES_hh_fech!E29/RES_summary!E$19)</f>
        <v>21.478335903071397</v>
      </c>
      <c r="F29" s="72">
        <f>IF(RES_hh_fech!F29=0,0,RES_hh_fech!F29/RES_summary!F$19)</f>
        <v>20.025881833112727</v>
      </c>
      <c r="G29" s="72">
        <f>IF(RES_hh_fech!G29=0,0,RES_hh_fech!G29/RES_summary!G$19)</f>
        <v>20.219204282067398</v>
      </c>
      <c r="H29" s="72">
        <f>IF(RES_hh_fech!H29=0,0,RES_hh_fech!H29/RES_summary!H$19)</f>
        <v>19.80108657365993</v>
      </c>
      <c r="I29" s="72">
        <f>IF(RES_hh_fech!I29=0,0,RES_hh_fech!I29/RES_summary!I$19)</f>
        <v>20.60434279700473</v>
      </c>
      <c r="J29" s="72">
        <f>IF(RES_hh_fech!J29=0,0,RES_hh_fech!J29/RES_summary!J$19)</f>
        <v>20.131241837707176</v>
      </c>
      <c r="K29" s="72">
        <f>IF(RES_hh_fech!K29=0,0,RES_hh_fech!K29/RES_summary!K$19)</f>
        <v>23.067158358784813</v>
      </c>
      <c r="L29" s="72">
        <f>IF(RES_hh_fech!L29=0,0,RES_hh_fech!L29/RES_summary!L$19)</f>
        <v>20.703208437643877</v>
      </c>
      <c r="M29" s="72">
        <f>IF(RES_hh_fech!M29=0,0,RES_hh_fech!M29/RES_summary!M$19)</f>
        <v>18.332800491109904</v>
      </c>
      <c r="N29" s="72">
        <f>IF(RES_hh_fech!N29=0,0,RES_hh_fech!N29/RES_summary!N$19)</f>
        <v>17.3572720884234</v>
      </c>
      <c r="O29" s="72">
        <f>IF(RES_hh_fech!O29=0,0,RES_hh_fech!O29/RES_summary!O$19)</f>
        <v>17.136227716498091</v>
      </c>
      <c r="P29" s="72">
        <f>IF(RES_hh_fech!P29=0,0,RES_hh_fech!P29/RES_summary!P$19)</f>
        <v>15.742064426137143</v>
      </c>
      <c r="Q29" s="72">
        <f>IF(RES_hh_fech!Q29=0,0,RES_hh_fech!Q29/RES_summary!Q$19)</f>
        <v>15.918078053458032</v>
      </c>
      <c r="R29" s="72">
        <f>IF(RES_hh_fech!R29=0,0,RES_hh_fech!R29/RES_summary!R$19)</f>
        <v>16.754503199297581</v>
      </c>
      <c r="S29" s="72">
        <f>IF(RES_hh_fech!S29=0,0,RES_hh_fech!S29/RES_summary!S$19)</f>
        <v>16.379102757026512</v>
      </c>
      <c r="T29" s="72">
        <f>IF(RES_hh_fech!T29=0,0,RES_hh_fech!T29/RES_summary!T$19)</f>
        <v>15.443285698486889</v>
      </c>
      <c r="U29" s="72">
        <f>IF(RES_hh_fech!U29=0,0,RES_hh_fech!U29/RES_summary!U$19)</f>
        <v>16.085676880056628</v>
      </c>
      <c r="V29" s="72">
        <f>IF(RES_hh_fech!V29=0,0,RES_hh_fech!V29/RES_summary!V$19)</f>
        <v>15.671867046877615</v>
      </c>
      <c r="W29" s="72">
        <f>IF(RES_hh_fech!W29=0,0,RES_hh_fech!W29/RES_summary!W$19)</f>
        <v>16.407159496269294</v>
      </c>
      <c r="X29" s="72">
        <f>IF(RES_hh_fech!X29=0,0,RES_hh_fech!X29/RES_summary!X$19)</f>
        <v>15.909704211569062</v>
      </c>
      <c r="Y29" s="72">
        <f>IF(RES_hh_fech!Y29=0,0,RES_hh_fech!Y29/RES_summary!Y$19)</f>
        <v>14.153608759019768</v>
      </c>
      <c r="DA29" s="89" t="s">
        <v>572</v>
      </c>
    </row>
    <row r="30" spans="1:105" ht="12" customHeight="1" x14ac:dyDescent="0.25">
      <c r="A30" s="28" t="s">
        <v>189</v>
      </c>
      <c r="B30" s="72">
        <f>IF(RES_hh_fech!B30=0,0,RES_hh_fech!B30/RES_summary!B$19)</f>
        <v>17.713299692248359</v>
      </c>
      <c r="C30" s="72">
        <f>IF(RES_hh_fech!C30=0,0,RES_hh_fech!C30/RES_summary!C$19)</f>
        <v>21.142358108390098</v>
      </c>
      <c r="D30" s="72">
        <f>IF(RES_hh_fech!D30=0,0,RES_hh_fech!D30/RES_summary!D$19)</f>
        <v>18.117845389073256</v>
      </c>
      <c r="E30" s="72">
        <f>IF(RES_hh_fech!E30=0,0,RES_hh_fech!E30/RES_summary!E$19)</f>
        <v>21.702251281111668</v>
      </c>
      <c r="F30" s="72">
        <f>IF(RES_hh_fech!F30=0,0,RES_hh_fech!F30/RES_summary!F$19)</f>
        <v>19.69725095165089</v>
      </c>
      <c r="G30" s="72">
        <f>IF(RES_hh_fech!G30=0,0,RES_hh_fech!G30/RES_summary!G$19)</f>
        <v>20.616290645615468</v>
      </c>
      <c r="H30" s="72">
        <f>IF(RES_hh_fech!H30=0,0,RES_hh_fech!H30/RES_summary!H$19)</f>
        <v>19.913417469022466</v>
      </c>
      <c r="I30" s="72">
        <f>IF(RES_hh_fech!I30=0,0,RES_hh_fech!I30/RES_summary!I$19)</f>
        <v>21.238288613451335</v>
      </c>
      <c r="J30" s="72">
        <f>IF(RES_hh_fech!J30=0,0,RES_hh_fech!J30/RES_summary!J$19)</f>
        <v>19.714114901302494</v>
      </c>
      <c r="K30" s="72">
        <f>IF(RES_hh_fech!K30=0,0,RES_hh_fech!K30/RES_summary!K$19)</f>
        <v>21.277159097438709</v>
      </c>
      <c r="L30" s="72">
        <f>IF(RES_hh_fech!L30=0,0,RES_hh_fech!L30/RES_summary!L$19)</f>
        <v>20.511091498161385</v>
      </c>
      <c r="M30" s="72">
        <f>IF(RES_hh_fech!M30=0,0,RES_hh_fech!M30/RES_summary!M$19)</f>
        <v>18.452637531982109</v>
      </c>
      <c r="N30" s="72">
        <f>IF(RES_hh_fech!N30=0,0,RES_hh_fech!N30/RES_summary!N$19)</f>
        <v>17.600144249452192</v>
      </c>
      <c r="O30" s="72">
        <f>IF(RES_hh_fech!O30=0,0,RES_hh_fech!O30/RES_summary!O$19)</f>
        <v>16.688567399135852</v>
      </c>
      <c r="P30" s="72">
        <f>IF(RES_hh_fech!P30=0,0,RES_hh_fech!P30/RES_summary!P$19)</f>
        <v>16.321766715386211</v>
      </c>
      <c r="Q30" s="72">
        <f>IF(RES_hh_fech!Q30=0,0,RES_hh_fech!Q30/RES_summary!Q$19)</f>
        <v>15.562592324030776</v>
      </c>
      <c r="R30" s="72">
        <f>IF(RES_hh_fech!R30=0,0,RES_hh_fech!R30/RES_summary!R$19)</f>
        <v>15.894153717752445</v>
      </c>
      <c r="S30" s="72">
        <f>IF(RES_hh_fech!S30=0,0,RES_hh_fech!S30/RES_summary!S$19)</f>
        <v>16.778797427482541</v>
      </c>
      <c r="T30" s="72">
        <f>IF(RES_hh_fech!T30=0,0,RES_hh_fech!T30/RES_summary!T$19)</f>
        <v>16.297883501848013</v>
      </c>
      <c r="U30" s="72">
        <f>IF(RES_hh_fech!U30=0,0,RES_hh_fech!U30/RES_summary!U$19)</f>
        <v>15.078347054534429</v>
      </c>
      <c r="V30" s="72">
        <f>IF(RES_hh_fech!V30=0,0,RES_hh_fech!V30/RES_summary!V$19)</f>
        <v>15.29851777245125</v>
      </c>
      <c r="W30" s="72">
        <f>IF(RES_hh_fech!W30=0,0,RES_hh_fech!W30/RES_summary!W$19)</f>
        <v>16.082654251988775</v>
      </c>
      <c r="X30" s="72">
        <f>IF(RES_hh_fech!X30=0,0,RES_hh_fech!X30/RES_summary!X$19)</f>
        <v>15.627177721684989</v>
      </c>
      <c r="Y30" s="72">
        <f>IF(RES_hh_fech!Y30=0,0,RES_hh_fech!Y30/RES_summary!Y$19)</f>
        <v>14.524193294363357</v>
      </c>
      <c r="DA30" s="89" t="s">
        <v>573</v>
      </c>
    </row>
    <row r="31" spans="1:105" ht="12" customHeight="1" x14ac:dyDescent="0.25">
      <c r="A31" s="28" t="s">
        <v>202</v>
      </c>
      <c r="B31" s="72">
        <f>IF(RES_hh_fech!B31=0,0,RES_hh_fech!B31/RES_summary!B$19)</f>
        <v>18.115447605105686</v>
      </c>
      <c r="C31" s="72">
        <f>IF(RES_hh_fech!C31=0,0,RES_hh_fech!C31/RES_summary!C$19)</f>
        <v>20.964873365742772</v>
      </c>
      <c r="D31" s="72">
        <f>IF(RES_hh_fech!D31=0,0,RES_hh_fech!D31/RES_summary!D$19)</f>
        <v>18.175360798385384</v>
      </c>
      <c r="E31" s="72">
        <f>IF(RES_hh_fech!E31=0,0,RES_hh_fech!E31/RES_summary!E$19)</f>
        <v>21.744901618334552</v>
      </c>
      <c r="F31" s="72">
        <f>IF(RES_hh_fech!F31=0,0,RES_hh_fech!F31/RES_summary!F$19)</f>
        <v>19.902836874778842</v>
      </c>
      <c r="G31" s="72">
        <f>IF(RES_hh_fech!G31=0,0,RES_hh_fech!G31/RES_summary!G$19)</f>
        <v>20.401508279225638</v>
      </c>
      <c r="H31" s="72">
        <f>IF(RES_hh_fech!H31=0,0,RES_hh_fech!H31/RES_summary!H$19)</f>
        <v>19.66959834710558</v>
      </c>
      <c r="I31" s="72">
        <f>IF(RES_hh_fech!I31=0,0,RES_hh_fech!I31/RES_summary!I$19)</f>
        <v>21.842949396371203</v>
      </c>
      <c r="J31" s="72">
        <f>IF(RES_hh_fech!J31=0,0,RES_hh_fech!J31/RES_summary!J$19)</f>
        <v>19.389400231838604</v>
      </c>
      <c r="K31" s="72">
        <f>IF(RES_hh_fech!K31=0,0,RES_hh_fech!K31/RES_summary!K$19)</f>
        <v>20.81337763956752</v>
      </c>
      <c r="L31" s="72">
        <f>IF(RES_hh_fech!L31=0,0,RES_hh_fech!L31/RES_summary!L$19)</f>
        <v>19.534479515638825</v>
      </c>
      <c r="M31" s="72">
        <f>IF(RES_hh_fech!M31=0,0,RES_hh_fech!M31/RES_summary!M$19)</f>
        <v>18.708282286555235</v>
      </c>
      <c r="N31" s="72">
        <f>IF(RES_hh_fech!N31=0,0,RES_hh_fech!N31/RES_summary!N$19)</f>
        <v>18.64400572382414</v>
      </c>
      <c r="O31" s="72">
        <f>IF(RES_hh_fech!O31=0,0,RES_hh_fech!O31/RES_summary!O$19)</f>
        <v>16.5873494179354</v>
      </c>
      <c r="P31" s="72">
        <f>IF(RES_hh_fech!P31=0,0,RES_hh_fech!P31/RES_summary!P$19)</f>
        <v>16.546404892096</v>
      </c>
      <c r="Q31" s="72">
        <f>IF(RES_hh_fech!Q31=0,0,RES_hh_fech!Q31/RES_summary!Q$19)</f>
        <v>16.391035414289767</v>
      </c>
      <c r="R31" s="72">
        <f>IF(RES_hh_fech!R31=0,0,RES_hh_fech!R31/RES_summary!R$19)</f>
        <v>17.09959915719153</v>
      </c>
      <c r="S31" s="72">
        <f>IF(RES_hh_fech!S31=0,0,RES_hh_fech!S31/RES_summary!S$19)</f>
        <v>16.190158942447152</v>
      </c>
      <c r="T31" s="72">
        <f>IF(RES_hh_fech!T31=0,0,RES_hh_fech!T31/RES_summary!T$19)</f>
        <v>15.490652599974267</v>
      </c>
      <c r="U31" s="72">
        <f>IF(RES_hh_fech!U31=0,0,RES_hh_fech!U31/RES_summary!U$19)</f>
        <v>14.538670099801964</v>
      </c>
      <c r="V31" s="72">
        <f>IF(RES_hh_fech!V31=0,0,RES_hh_fech!V31/RES_summary!V$19)</f>
        <v>16.493872103682506</v>
      </c>
      <c r="W31" s="72">
        <f>IF(RES_hh_fech!W31=0,0,RES_hh_fech!W31/RES_summary!W$19)</f>
        <v>16.997938330487951</v>
      </c>
      <c r="X31" s="72">
        <f>IF(RES_hh_fech!X31=0,0,RES_hh_fech!X31/RES_summary!X$19)</f>
        <v>16.605367214096898</v>
      </c>
      <c r="Y31" s="72">
        <f>IF(RES_hh_fech!Y31=0,0,RES_hh_fech!Y31/RES_summary!Y$19)</f>
        <v>13.705021831879424</v>
      </c>
      <c r="DA31" s="89" t="s">
        <v>574</v>
      </c>
    </row>
    <row r="32" spans="1:105" ht="12" customHeight="1" x14ac:dyDescent="0.25">
      <c r="A32" s="32" t="s">
        <v>53</v>
      </c>
      <c r="B32" s="77">
        <f>IF(RES_hh_fech!B32=0,0,RES_hh_fech!B32/RES_summary!B$19)</f>
        <v>16.051617946925806</v>
      </c>
      <c r="C32" s="77">
        <f>IF(RES_hh_fech!C32=0,0,RES_hh_fech!C32/RES_summary!C$19)</f>
        <v>13.85302743113701</v>
      </c>
      <c r="D32" s="77">
        <f>IF(RES_hh_fech!D32=0,0,RES_hh_fech!D32/RES_summary!D$19)</f>
        <v>17.083391417281145</v>
      </c>
      <c r="E32" s="77">
        <f>IF(RES_hh_fech!E32=0,0,RES_hh_fech!E32/RES_summary!E$19)</f>
        <v>12.768771133972516</v>
      </c>
      <c r="F32" s="77">
        <f>IF(RES_hh_fech!F32=0,0,RES_hh_fech!F32/RES_summary!F$19)</f>
        <v>15.740214642155262</v>
      </c>
      <c r="G32" s="77">
        <f>IF(RES_hh_fech!G32=0,0,RES_hh_fech!G32/RES_summary!G$19)</f>
        <v>16.357479383526492</v>
      </c>
      <c r="H32" s="77">
        <f>IF(RES_hh_fech!H32=0,0,RES_hh_fech!H32/RES_summary!H$19)</f>
        <v>17.389673485895347</v>
      </c>
      <c r="I32" s="77">
        <f>IF(RES_hh_fech!I32=0,0,RES_hh_fech!I32/RES_summary!I$19)</f>
        <v>15.284655605303476</v>
      </c>
      <c r="J32" s="77">
        <f>IF(RES_hh_fech!J32=0,0,RES_hh_fech!J32/RES_summary!J$19)</f>
        <v>17.382460245888311</v>
      </c>
      <c r="K32" s="77">
        <f>IF(RES_hh_fech!K32=0,0,RES_hh_fech!K32/RES_summary!K$19)</f>
        <v>14.245708315702272</v>
      </c>
      <c r="L32" s="77">
        <f>IF(RES_hh_fech!L32=0,0,RES_hh_fech!L32/RES_summary!L$19)</f>
        <v>14.544261291995461</v>
      </c>
      <c r="M32" s="77">
        <f>IF(RES_hh_fech!M32=0,0,RES_hh_fech!M32/RES_summary!M$19)</f>
        <v>14.115055599592713</v>
      </c>
      <c r="N32" s="77">
        <f>IF(RES_hh_fech!N32=0,0,RES_hh_fech!N32/RES_summary!N$19)</f>
        <v>13.647223366277549</v>
      </c>
      <c r="O32" s="77">
        <f>IF(RES_hh_fech!O32=0,0,RES_hh_fech!O32/RES_summary!O$19)</f>
        <v>12.796820264207508</v>
      </c>
      <c r="P32" s="77">
        <f>IF(RES_hh_fech!P32=0,0,RES_hh_fech!P32/RES_summary!P$19)</f>
        <v>12.360314608320824</v>
      </c>
      <c r="Q32" s="77">
        <f>IF(RES_hh_fech!Q32=0,0,RES_hh_fech!Q32/RES_summary!Q$19)</f>
        <v>12.384240703398387</v>
      </c>
      <c r="R32" s="77">
        <f>IF(RES_hh_fech!R32=0,0,RES_hh_fech!R32/RES_summary!R$19)</f>
        <v>12.380832131796776</v>
      </c>
      <c r="S32" s="77">
        <f>IF(RES_hh_fech!S32=0,0,RES_hh_fech!S32/RES_summary!S$19)</f>
        <v>12.215109690487491</v>
      </c>
      <c r="T32" s="77">
        <f>IF(RES_hh_fech!T32=0,0,RES_hh_fech!T32/RES_summary!T$19)</f>
        <v>11.881840478222196</v>
      </c>
      <c r="U32" s="77">
        <f>IF(RES_hh_fech!U32=0,0,RES_hh_fech!U32/RES_summary!U$19)</f>
        <v>11.491141543580209</v>
      </c>
      <c r="V32" s="77">
        <f>IF(RES_hh_fech!V32=0,0,RES_hh_fech!V32/RES_summary!V$19)</f>
        <v>11.251131697241171</v>
      </c>
      <c r="W32" s="77">
        <f>IF(RES_hh_fech!W32=0,0,RES_hh_fech!W32/RES_summary!W$19)</f>
        <v>11.797396859916988</v>
      </c>
      <c r="X32" s="77">
        <f>IF(RES_hh_fech!X32=0,0,RES_hh_fech!X32/RES_summary!X$19)</f>
        <v>11.047325230937169</v>
      </c>
      <c r="Y32" s="77">
        <f>IF(RES_hh_fech!Y32=0,0,RES_hh_fech!Y32/RES_summary!Y$19)</f>
        <v>10.489084253180083</v>
      </c>
      <c r="DA32" s="92" t="s">
        <v>575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93.757883712700021</v>
      </c>
      <c r="C3" s="65">
        <f>IF(RES_hh_tesh!C3=0,0,RES_hh_tesh!C3/RES_summary!C$19)</f>
        <v>103.24986504480211</v>
      </c>
      <c r="D3" s="65">
        <f>IF(RES_hh_tesh!D3=0,0,RES_hh_tesh!D3/RES_summary!D$19)</f>
        <v>105.36582443444473</v>
      </c>
      <c r="E3" s="65">
        <f>IF(RES_hh_tesh!E3=0,0,RES_hh_tesh!E3/RES_summary!E$19)</f>
        <v>117.5404465488446</v>
      </c>
      <c r="F3" s="65">
        <f>IF(RES_hh_tesh!F3=0,0,RES_hh_tesh!F3/RES_summary!F$19)</f>
        <v>117.66855645307577</v>
      </c>
      <c r="G3" s="65">
        <f>IF(RES_hh_tesh!G3=0,0,RES_hh_tesh!G3/RES_summary!G$19)</f>
        <v>125.75434088269577</v>
      </c>
      <c r="H3" s="65">
        <f>IF(RES_hh_tesh!H3=0,0,RES_hh_tesh!H3/RES_summary!H$19)</f>
        <v>121.00835770167775</v>
      </c>
      <c r="I3" s="65">
        <f>IF(RES_hh_tesh!I3=0,0,RES_hh_tesh!I3/RES_summary!I$19)</f>
        <v>117.65497663883303</v>
      </c>
      <c r="J3" s="65">
        <f>IF(RES_hh_tesh!J3=0,0,RES_hh_tesh!J3/RES_summary!J$19)</f>
        <v>122.75858114639891</v>
      </c>
      <c r="K3" s="65">
        <f>IF(RES_hh_tesh!K3=0,0,RES_hh_tesh!K3/RES_summary!K$19)</f>
        <v>126.86795828108403</v>
      </c>
      <c r="L3" s="65">
        <f>IF(RES_hh_tesh!L3=0,0,RES_hh_tesh!L3/RES_summary!L$19)</f>
        <v>137.20049240525651</v>
      </c>
      <c r="M3" s="65">
        <f>IF(RES_hh_tesh!M3=0,0,RES_hh_tesh!M3/RES_summary!M$19)</f>
        <v>135.63809581805558</v>
      </c>
      <c r="N3" s="65">
        <f>IF(RES_hh_tesh!N3=0,0,RES_hh_tesh!N3/RES_summary!N$19)</f>
        <v>135.0369095763572</v>
      </c>
      <c r="O3" s="65">
        <f>IF(RES_hh_tesh!O3=0,0,RES_hh_tesh!O3/RES_summary!O$19)</f>
        <v>133.03908727576339</v>
      </c>
      <c r="P3" s="65">
        <f>IF(RES_hh_tesh!P3=0,0,RES_hh_tesh!P3/RES_summary!P$19)</f>
        <v>117.49224183922719</v>
      </c>
      <c r="Q3" s="65">
        <f>IF(RES_hh_tesh!Q3=0,0,RES_hh_tesh!Q3/RES_summary!Q$19)</f>
        <v>134.3971710085271</v>
      </c>
      <c r="R3" s="65">
        <f>IF(RES_hh_tesh!R3=0,0,RES_hh_tesh!R3/RES_summary!R$19)</f>
        <v>133.74752482452078</v>
      </c>
      <c r="S3" s="65">
        <f>IF(RES_hh_tesh!S3=0,0,RES_hh_tesh!S3/RES_summary!S$19)</f>
        <v>136.97964336895672</v>
      </c>
      <c r="T3" s="65">
        <f>IF(RES_hh_tesh!T3=0,0,RES_hh_tesh!T3/RES_summary!T$19)</f>
        <v>135.14663911433004</v>
      </c>
      <c r="U3" s="65">
        <f>IF(RES_hh_tesh!U3=0,0,RES_hh_tesh!U3/RES_summary!U$19)</f>
        <v>133.40290969426354</v>
      </c>
      <c r="V3" s="65">
        <f>IF(RES_hh_tesh!V3=0,0,RES_hh_tesh!V3/RES_summary!V$19)</f>
        <v>138.30528950275627</v>
      </c>
      <c r="W3" s="65">
        <f>IF(RES_hh_tesh!W3=0,0,RES_hh_tesh!W3/RES_summary!W$19)</f>
        <v>151.26083424977745</v>
      </c>
      <c r="X3" s="65">
        <f>IF(RES_hh_tesh!X3=0,0,RES_hh_tesh!X3/RES_summary!X$19)</f>
        <v>142.27874778463078</v>
      </c>
      <c r="Y3" s="65">
        <f>IF(RES_hh_tesh!Y3=0,0,RES_hh_tesh!Y3/RES_summary!Y$19)</f>
        <v>139.22102877206237</v>
      </c>
      <c r="DA3" s="87" t="s">
        <v>302</v>
      </c>
    </row>
    <row r="4" spans="1:105" ht="12.95" customHeight="1" x14ac:dyDescent="0.25">
      <c r="A4" s="68" t="s">
        <v>57</v>
      </c>
      <c r="B4" s="69">
        <f>IF(RES_hh_tesh!B4=0,0,RES_hh_tesh!B4/RES_summary!B$19)</f>
        <v>69.62627398995042</v>
      </c>
      <c r="C4" s="69">
        <f>IF(RES_hh_tesh!C4=0,0,RES_hh_tesh!C4/RES_summary!C$19)</f>
        <v>79.291502296553375</v>
      </c>
      <c r="D4" s="69">
        <f>IF(RES_hh_tesh!D4=0,0,RES_hh_tesh!D4/RES_summary!D$19)</f>
        <v>80.052471288627416</v>
      </c>
      <c r="E4" s="69">
        <f>IF(RES_hh_tesh!E4=0,0,RES_hh_tesh!E4/RES_summary!E$19)</f>
        <v>91.227342766192706</v>
      </c>
      <c r="F4" s="69">
        <f>IF(RES_hh_tesh!F4=0,0,RES_hh_tesh!F4/RES_summary!F$19)</f>
        <v>91.659972617154025</v>
      </c>
      <c r="G4" s="69">
        <f>IF(RES_hh_tesh!G4=0,0,RES_hh_tesh!G4/RES_summary!G$19)</f>
        <v>98.074660265692302</v>
      </c>
      <c r="H4" s="69">
        <f>IF(RES_hh_tesh!H4=0,0,RES_hh_tesh!H4/RES_summary!H$19)</f>
        <v>90.685594893125611</v>
      </c>
      <c r="I4" s="69">
        <f>IF(RES_hh_tesh!I4=0,0,RES_hh_tesh!I4/RES_summary!I$19)</f>
        <v>86.357499570663492</v>
      </c>
      <c r="J4" s="69">
        <f>IF(RES_hh_tesh!J4=0,0,RES_hh_tesh!J4/RES_summary!J$19)</f>
        <v>90.129961085669265</v>
      </c>
      <c r="K4" s="69">
        <f>IF(RES_hh_tesh!K4=0,0,RES_hh_tesh!K4/RES_summary!K$19)</f>
        <v>94.740836319552983</v>
      </c>
      <c r="L4" s="69">
        <f>IF(RES_hh_tesh!L4=0,0,RES_hh_tesh!L4/RES_summary!L$19)</f>
        <v>103.32839703913243</v>
      </c>
      <c r="M4" s="69">
        <f>IF(RES_hh_tesh!M4=0,0,RES_hh_tesh!M4/RES_summary!M$19)</f>
        <v>100.36190486041151</v>
      </c>
      <c r="N4" s="69">
        <f>IF(RES_hh_tesh!N4=0,0,RES_hh_tesh!N4/RES_summary!N$19)</f>
        <v>99.36239132757764</v>
      </c>
      <c r="O4" s="69">
        <f>IF(RES_hh_tesh!O4=0,0,RES_hh_tesh!O4/RES_summary!O$19)</f>
        <v>100.21348815662479</v>
      </c>
      <c r="P4" s="69">
        <f>IF(RES_hh_tesh!P4=0,0,RES_hh_tesh!P4/RES_summary!P$19)</f>
        <v>87.165532395838838</v>
      </c>
      <c r="Q4" s="69">
        <f>IF(RES_hh_tesh!Q4=0,0,RES_hh_tesh!Q4/RES_summary!Q$19)</f>
        <v>98.935335689604912</v>
      </c>
      <c r="R4" s="69">
        <f>IF(RES_hh_tesh!R4=0,0,RES_hh_tesh!R4/RES_summary!R$19)</f>
        <v>99.583817625460441</v>
      </c>
      <c r="S4" s="69">
        <f>IF(RES_hh_tesh!S4=0,0,RES_hh_tesh!S4/RES_summary!S$19)</f>
        <v>99.678619028316263</v>
      </c>
      <c r="T4" s="69">
        <f>IF(RES_hh_tesh!T4=0,0,RES_hh_tesh!T4/RES_summary!T$19)</f>
        <v>97.253519076774495</v>
      </c>
      <c r="U4" s="69">
        <f>IF(RES_hh_tesh!U4=0,0,RES_hh_tesh!U4/RES_summary!U$19)</f>
        <v>95.367635117477633</v>
      </c>
      <c r="V4" s="69">
        <f>IF(RES_hh_tesh!V4=0,0,RES_hh_tesh!V4/RES_summary!V$19)</f>
        <v>99.886003841688733</v>
      </c>
      <c r="W4" s="69">
        <f>IF(RES_hh_tesh!W4=0,0,RES_hh_tesh!W4/RES_summary!W$19)</f>
        <v>109.84886118288674</v>
      </c>
      <c r="X4" s="69">
        <f>IF(RES_hh_tesh!X4=0,0,RES_hh_tesh!X4/RES_summary!X$19)</f>
        <v>101.98945175187532</v>
      </c>
      <c r="Y4" s="69">
        <f>IF(RES_hh_tesh!Y4=0,0,RES_hh_tesh!Y4/RES_summary!Y$19)</f>
        <v>99.161864128811118</v>
      </c>
      <c r="DA4" s="88" t="s">
        <v>303</v>
      </c>
    </row>
    <row r="5" spans="1:105" ht="12" customHeight="1" x14ac:dyDescent="0.25">
      <c r="A5" s="28" t="s">
        <v>51</v>
      </c>
      <c r="B5" s="72">
        <f>IF(RES_hh_tesh!B5=0,0,RES_hh_tesh!B5/RES_summary!B$19)</f>
        <v>93.628116237443848</v>
      </c>
      <c r="C5" s="72">
        <f>IF(RES_hh_tesh!C5=0,0,RES_hh_tesh!C5/RES_summary!C$19)</f>
        <v>52.944501424158986</v>
      </c>
      <c r="D5" s="72">
        <f>IF(RES_hh_tesh!D5=0,0,RES_hh_tesh!D5/RES_summary!D$19)</f>
        <v>78.210803671423051</v>
      </c>
      <c r="E5" s="72">
        <f>IF(RES_hh_tesh!E5=0,0,RES_hh_tesh!E5/RES_summary!E$19)</f>
        <v>104.63845187902582</v>
      </c>
      <c r="F5" s="72">
        <f>IF(RES_hh_tesh!F5=0,0,RES_hh_tesh!F5/RES_summary!F$19)</f>
        <v>76.867427376211651</v>
      </c>
      <c r="G5" s="72">
        <f>IF(RES_hh_tesh!G5=0,0,RES_hh_tesh!G5/RES_summary!G$19)</f>
        <v>113.90942682947221</v>
      </c>
      <c r="H5" s="72">
        <f>IF(RES_hh_tesh!H5=0,0,RES_hh_tesh!H5/RES_summary!H$19)</f>
        <v>99.176105328478315</v>
      </c>
      <c r="I5" s="72">
        <f>IF(RES_hh_tesh!I5=0,0,RES_hh_tesh!I5/RES_summary!I$19)</f>
        <v>62.846187329108695</v>
      </c>
      <c r="J5" s="72">
        <f>IF(RES_hh_tesh!J5=0,0,RES_hh_tesh!J5/RES_summary!J$19)</f>
        <v>73.20081854199158</v>
      </c>
      <c r="K5" s="72">
        <f>IF(RES_hh_tesh!K5=0,0,RES_hh_tesh!K5/RES_summary!K$19)</f>
        <v>62.651175230916195</v>
      </c>
      <c r="L5" s="72">
        <f>IF(RES_hh_tesh!L5=0,0,RES_hh_tesh!L5/RES_summary!L$19)</f>
        <v>129.3595563660229</v>
      </c>
      <c r="M5" s="72">
        <f>IF(RES_hh_tesh!M5=0,0,RES_hh_tesh!M5/RES_summary!M$19)</f>
        <v>96.372959345699442</v>
      </c>
      <c r="N5" s="72">
        <f>IF(RES_hh_tesh!N5=0,0,RES_hh_tesh!N5/RES_summary!N$19)</f>
        <v>83.669761809813323</v>
      </c>
      <c r="O5" s="72">
        <f>IF(RES_hh_tesh!O5=0,0,RES_hh_tesh!O5/RES_summary!O$19)</f>
        <v>121.65256685569987</v>
      </c>
      <c r="P5" s="72">
        <f>IF(RES_hh_tesh!P5=0,0,RES_hh_tesh!P5/RES_summary!P$19)</f>
        <v>88.402335354423769</v>
      </c>
      <c r="Q5" s="72">
        <f>IF(RES_hh_tesh!Q5=0,0,RES_hh_tesh!Q5/RES_summary!Q$19)</f>
        <v>87.147925082008442</v>
      </c>
      <c r="R5" s="72">
        <f>IF(RES_hh_tesh!R5=0,0,RES_hh_tesh!R5/RES_summary!R$19)</f>
        <v>91.345231913141163</v>
      </c>
      <c r="S5" s="72">
        <f>IF(RES_hh_tesh!S5=0,0,RES_hh_tesh!S5/RES_summary!S$19)</f>
        <v>113.31499576740063</v>
      </c>
      <c r="T5" s="72">
        <f>IF(RES_hh_tesh!T5=0,0,RES_hh_tesh!T5/RES_summary!T$19)</f>
        <v>86.885803345155949</v>
      </c>
      <c r="U5" s="72">
        <f>IF(RES_hh_tesh!U5=0,0,RES_hh_tesh!U5/RES_summary!U$19)</f>
        <v>103.04223958770275</v>
      </c>
      <c r="V5" s="72">
        <f>IF(RES_hh_tesh!V5=0,0,RES_hh_tesh!V5/RES_summary!V$19)</f>
        <v>104.64590612394723</v>
      </c>
      <c r="W5" s="72">
        <f>IF(RES_hh_tesh!W5=0,0,RES_hh_tesh!W5/RES_summary!W$19)</f>
        <v>95.639118345625803</v>
      </c>
      <c r="X5" s="72">
        <f>IF(RES_hh_tesh!X5=0,0,RES_hh_tesh!X5/RES_summary!X$19)</f>
        <v>106.30918838044103</v>
      </c>
      <c r="Y5" s="72">
        <f>IF(RES_hh_tesh!Y5=0,0,RES_hh_tesh!Y5/RES_summary!Y$19)</f>
        <v>87.451035417335916</v>
      </c>
      <c r="DA5" s="89" t="s">
        <v>577</v>
      </c>
    </row>
    <row r="6" spans="1:105" ht="12" customHeight="1" x14ac:dyDescent="0.25">
      <c r="A6" s="28" t="s">
        <v>74</v>
      </c>
      <c r="B6" s="72">
        <f>IF(RES_hh_tesh!B6=0,0,RES_hh_tesh!B6/RES_summary!B$19)</f>
        <v>87.184082511921929</v>
      </c>
      <c r="C6" s="72">
        <f>IF(RES_hh_tesh!C6=0,0,RES_hh_tesh!C6/RES_summary!C$19)</f>
        <v>45.289510713052039</v>
      </c>
      <c r="D6" s="72">
        <f>IF(RES_hh_tesh!D6=0,0,RES_hh_tesh!D6/RES_summary!D$19)</f>
        <v>105.25035045447501</v>
      </c>
      <c r="E6" s="72">
        <f>IF(RES_hh_tesh!E6=0,0,RES_hh_tesh!E6/RES_summary!E$19)</f>
        <v>20.168059625109539</v>
      </c>
      <c r="F6" s="72">
        <f>IF(RES_hh_tesh!F6=0,0,RES_hh_tesh!F6/RES_summary!F$19)</f>
        <v>91.933176798186039</v>
      </c>
      <c r="G6" s="72">
        <f>IF(RES_hh_tesh!G6=0,0,RES_hh_tesh!G6/RES_summary!G$19)</f>
        <v>89.140655951258566</v>
      </c>
      <c r="H6" s="72">
        <f>IF(RES_hh_tesh!H6=0,0,RES_hh_tesh!H6/RES_summary!H$19)</f>
        <v>107.79164019341401</v>
      </c>
      <c r="I6" s="72">
        <f>IF(RES_hh_tesh!I6=0,0,RES_hh_tesh!I6/RES_summary!I$19)</f>
        <v>35.375381751889648</v>
      </c>
      <c r="J6" s="72">
        <f>IF(RES_hh_tesh!J6=0,0,RES_hh_tesh!J6/RES_summary!J$19)</f>
        <v>153.42772759562502</v>
      </c>
      <c r="K6" s="72">
        <f>IF(RES_hh_tesh!K6=0,0,RES_hh_tesh!K6/RES_summary!K$19)</f>
        <v>84.38774661419032</v>
      </c>
      <c r="L6" s="72">
        <f>IF(RES_hh_tesh!L6=0,0,RES_hh_tesh!L6/RES_summary!L$19)</f>
        <v>93.813259322034412</v>
      </c>
      <c r="M6" s="72">
        <f>IF(RES_hh_tesh!M6=0,0,RES_hh_tesh!M6/RES_summary!M$19)</f>
        <v>93.535633904580934</v>
      </c>
      <c r="N6" s="72">
        <f>IF(RES_hh_tesh!N6=0,0,RES_hh_tesh!N6/RES_summary!N$19)</f>
        <v>99.195366880321956</v>
      </c>
      <c r="O6" s="72">
        <f>IF(RES_hh_tesh!O6=0,0,RES_hh_tesh!O6/RES_summary!O$19)</f>
        <v>97.543358786112563</v>
      </c>
      <c r="P6" s="72">
        <f>IF(RES_hh_tesh!P6=0,0,RES_hh_tesh!P6/RES_summary!P$19)</f>
        <v>75.876481608059564</v>
      </c>
      <c r="Q6" s="72">
        <f>IF(RES_hh_tesh!Q6=0,0,RES_hh_tesh!Q6/RES_summary!Q$19)</f>
        <v>105.59952281581096</v>
      </c>
      <c r="R6" s="72">
        <f>IF(RES_hh_tesh!R6=0,0,RES_hh_tesh!R6/RES_summary!R$19)</f>
        <v>102.30333808639116</v>
      </c>
      <c r="S6" s="72">
        <f>IF(RES_hh_tesh!S6=0,0,RES_hh_tesh!S6/RES_summary!S$19)</f>
        <v>96.147398211518919</v>
      </c>
      <c r="T6" s="72">
        <f>IF(RES_hh_tesh!T6=0,0,RES_hh_tesh!T6/RES_summary!T$19)</f>
        <v>88.621740740229015</v>
      </c>
      <c r="U6" s="72">
        <f>IF(RES_hh_tesh!U6=0,0,RES_hh_tesh!U6/RES_summary!U$19)</f>
        <v>95.734008450653604</v>
      </c>
      <c r="V6" s="72">
        <f>IF(RES_hh_tesh!V6=0,0,RES_hh_tesh!V6/RES_summary!V$19)</f>
        <v>97.291371904607374</v>
      </c>
      <c r="W6" s="72">
        <f>IF(RES_hh_tesh!W6=0,0,RES_hh_tesh!W6/RES_summary!W$19)</f>
        <v>107.83619859001173</v>
      </c>
      <c r="X6" s="72">
        <f>IF(RES_hh_tesh!X6=0,0,RES_hh_tesh!X6/RES_summary!X$19)</f>
        <v>103.99441130346693</v>
      </c>
      <c r="Y6" s="72">
        <f>IF(RES_hh_tesh!Y6=0,0,RES_hh_tesh!Y6/RES_summary!Y$19)</f>
        <v>92.808053656208358</v>
      </c>
      <c r="DA6" s="89" t="s">
        <v>578</v>
      </c>
    </row>
    <row r="7" spans="1:105" ht="12" customHeight="1" x14ac:dyDescent="0.25">
      <c r="A7" s="28" t="s">
        <v>200</v>
      </c>
      <c r="B7" s="72">
        <f>IF(RES_hh_tesh!B7=0,0,RES_hh_tesh!B7/RES_summary!B$19)</f>
        <v>65.72591175222091</v>
      </c>
      <c r="C7" s="72">
        <f>IF(RES_hh_tesh!C7=0,0,RES_hh_tesh!C7/RES_summary!C$19)</f>
        <v>72.571535112046888</v>
      </c>
      <c r="D7" s="72">
        <f>IF(RES_hh_tesh!D7=0,0,RES_hh_tesh!D7/RES_summary!D$19)</f>
        <v>83.453433372446455</v>
      </c>
      <c r="E7" s="72">
        <f>IF(RES_hh_tesh!E7=0,0,RES_hh_tesh!E7/RES_summary!E$19)</f>
        <v>88.899005557161033</v>
      </c>
      <c r="F7" s="72">
        <f>IF(RES_hh_tesh!F7=0,0,RES_hh_tesh!F7/RES_summary!F$19)</f>
        <v>92.716942807134188</v>
      </c>
      <c r="G7" s="72">
        <f>IF(RES_hh_tesh!G7=0,0,RES_hh_tesh!G7/RES_summary!G$19)</f>
        <v>94.474791200560929</v>
      </c>
      <c r="H7" s="72">
        <f>IF(RES_hh_tesh!H7=0,0,RES_hh_tesh!H7/RES_summary!H$19)</f>
        <v>90.073502985927306</v>
      </c>
      <c r="I7" s="72">
        <f>IF(RES_hh_tesh!I7=0,0,RES_hh_tesh!I7/RES_summary!I$19)</f>
        <v>84.345488366744178</v>
      </c>
      <c r="J7" s="72">
        <f>IF(RES_hh_tesh!J7=0,0,RES_hh_tesh!J7/RES_summary!J$19)</f>
        <v>82.361531728956663</v>
      </c>
      <c r="K7" s="72">
        <f>IF(RES_hh_tesh!K7=0,0,RES_hh_tesh!K7/RES_summary!K$19)</f>
        <v>92.830927741976282</v>
      </c>
      <c r="L7" s="72">
        <f>IF(RES_hh_tesh!L7=0,0,RES_hh_tesh!L7/RES_summary!L$19)</f>
        <v>100.01816853136629</v>
      </c>
      <c r="M7" s="72">
        <f>IF(RES_hh_tesh!M7=0,0,RES_hh_tesh!M7/RES_summary!M$19)</f>
        <v>101.78308673130331</v>
      </c>
      <c r="N7" s="72">
        <f>IF(RES_hh_tesh!N7=0,0,RES_hh_tesh!N7/RES_summary!N$19)</f>
        <v>94.868459595303634</v>
      </c>
      <c r="O7" s="72">
        <f>IF(RES_hh_tesh!O7=0,0,RES_hh_tesh!O7/RES_summary!O$19)</f>
        <v>94.264633138552725</v>
      </c>
      <c r="P7" s="72">
        <f>IF(RES_hh_tesh!P7=0,0,RES_hh_tesh!P7/RES_summary!P$19)</f>
        <v>79.204465486756462</v>
      </c>
      <c r="Q7" s="72">
        <f>IF(RES_hh_tesh!Q7=0,0,RES_hh_tesh!Q7/RES_summary!Q$19)</f>
        <v>99.626653869602649</v>
      </c>
      <c r="R7" s="72">
        <f>IF(RES_hh_tesh!R7=0,0,RES_hh_tesh!R7/RES_summary!R$19)</f>
        <v>99.985507851093459</v>
      </c>
      <c r="S7" s="72">
        <f>IF(RES_hh_tesh!S7=0,0,RES_hh_tesh!S7/RES_summary!S$19)</f>
        <v>104.40523375370569</v>
      </c>
      <c r="T7" s="72">
        <f>IF(RES_hh_tesh!T7=0,0,RES_hh_tesh!T7/RES_summary!T$19)</f>
        <v>97.321959296031025</v>
      </c>
      <c r="U7" s="72">
        <f>IF(RES_hh_tesh!U7=0,0,RES_hh_tesh!U7/RES_summary!U$19)</f>
        <v>83.655909726379846</v>
      </c>
      <c r="V7" s="72">
        <f>IF(RES_hh_tesh!V7=0,0,RES_hh_tesh!V7/RES_summary!V$19)</f>
        <v>105.73181593654554</v>
      </c>
      <c r="W7" s="72">
        <f>IF(RES_hh_tesh!W7=0,0,RES_hh_tesh!W7/RES_summary!W$19)</f>
        <v>84.413538404288701</v>
      </c>
      <c r="X7" s="72">
        <f>IF(RES_hh_tesh!X7=0,0,RES_hh_tesh!X7/RES_summary!X$19)</f>
        <v>109.30483345371479</v>
      </c>
      <c r="Y7" s="72">
        <f>IF(RES_hh_tesh!Y7=0,0,RES_hh_tesh!Y7/RES_summary!Y$19)</f>
        <v>96.337061117769892</v>
      </c>
      <c r="DA7" s="89" t="s">
        <v>579</v>
      </c>
    </row>
    <row r="8" spans="1:105" ht="12" customHeight="1" x14ac:dyDescent="0.25">
      <c r="A8" s="28" t="s">
        <v>189</v>
      </c>
      <c r="B8" s="72">
        <f>IF(RES_hh_tesh!B8=0,0,RES_hh_tesh!B8/RES_summary!B$19)</f>
        <v>67.087555258940029</v>
      </c>
      <c r="C8" s="72">
        <f>IF(RES_hh_tesh!C8=0,0,RES_hh_tesh!C8/RES_summary!C$19)</f>
        <v>78.049033699349025</v>
      </c>
      <c r="D8" s="72">
        <f>IF(RES_hh_tesh!D8=0,0,RES_hh_tesh!D8/RES_summary!D$19)</f>
        <v>76.9444231656516</v>
      </c>
      <c r="E8" s="72">
        <f>IF(RES_hh_tesh!E8=0,0,RES_hh_tesh!E8/RES_summary!E$19)</f>
        <v>90.052435499472224</v>
      </c>
      <c r="F8" s="72">
        <f>IF(RES_hh_tesh!F8=0,0,RES_hh_tesh!F8/RES_summary!F$19)</f>
        <v>88.493990861417643</v>
      </c>
      <c r="G8" s="72">
        <f>IF(RES_hh_tesh!G8=0,0,RES_hh_tesh!G8/RES_summary!G$19)</f>
        <v>96.458461537647949</v>
      </c>
      <c r="H8" s="72">
        <f>IF(RES_hh_tesh!H8=0,0,RES_hh_tesh!H8/RES_summary!H$19)</f>
        <v>89.173826186104094</v>
      </c>
      <c r="I8" s="72">
        <f>IF(RES_hh_tesh!I8=0,0,RES_hh_tesh!I8/RES_summary!I$19)</f>
        <v>83.698803833562124</v>
      </c>
      <c r="J8" s="72">
        <f>IF(RES_hh_tesh!J8=0,0,RES_hh_tesh!J8/RES_summary!J$19)</f>
        <v>89.742707896405349</v>
      </c>
      <c r="K8" s="72">
        <f>IF(RES_hh_tesh!K8=0,0,RES_hh_tesh!K8/RES_summary!K$19)</f>
        <v>94.11978982949438</v>
      </c>
      <c r="L8" s="72">
        <f>IF(RES_hh_tesh!L8=0,0,RES_hh_tesh!L8/RES_summary!L$19)</f>
        <v>102.45243640291442</v>
      </c>
      <c r="M8" s="72">
        <f>IF(RES_hh_tesh!M8=0,0,RES_hh_tesh!M8/RES_summary!M$19)</f>
        <v>98.232110165263265</v>
      </c>
      <c r="N8" s="72">
        <f>IF(RES_hh_tesh!N8=0,0,RES_hh_tesh!N8/RES_summary!N$19)</f>
        <v>96.833753441669074</v>
      </c>
      <c r="O8" s="72">
        <f>IF(RES_hh_tesh!O8=0,0,RES_hh_tesh!O8/RES_summary!O$19)</f>
        <v>97.532164525123378</v>
      </c>
      <c r="P8" s="72">
        <f>IF(RES_hh_tesh!P8=0,0,RES_hh_tesh!P8/RES_summary!P$19)</f>
        <v>86.614995269025229</v>
      </c>
      <c r="Q8" s="72">
        <f>IF(RES_hh_tesh!Q8=0,0,RES_hh_tesh!Q8/RES_summary!Q$19)</f>
        <v>93.119472583207283</v>
      </c>
      <c r="R8" s="72">
        <f>IF(RES_hh_tesh!R8=0,0,RES_hh_tesh!R8/RES_summary!R$19)</f>
        <v>97.265464384090905</v>
      </c>
      <c r="S8" s="72">
        <f>IF(RES_hh_tesh!S8=0,0,RES_hh_tesh!S8/RES_summary!S$19)</f>
        <v>98.605064853676637</v>
      </c>
      <c r="T8" s="72">
        <f>IF(RES_hh_tesh!T8=0,0,RES_hh_tesh!T8/RES_summary!T$19)</f>
        <v>94.987437726014974</v>
      </c>
      <c r="U8" s="72">
        <f>IF(RES_hh_tesh!U8=0,0,RES_hh_tesh!U8/RES_summary!U$19)</f>
        <v>93.205748275469801</v>
      </c>
      <c r="V8" s="72">
        <f>IF(RES_hh_tesh!V8=0,0,RES_hh_tesh!V8/RES_summary!V$19)</f>
        <v>99.621494590473105</v>
      </c>
      <c r="W8" s="72">
        <f>IF(RES_hh_tesh!W8=0,0,RES_hh_tesh!W8/RES_summary!W$19)</f>
        <v>107.72904336606263</v>
      </c>
      <c r="X8" s="72">
        <f>IF(RES_hh_tesh!X8=0,0,RES_hh_tesh!X8/RES_summary!X$19)</f>
        <v>99.771993554392395</v>
      </c>
      <c r="Y8" s="72">
        <f>IF(RES_hh_tesh!Y8=0,0,RES_hh_tesh!Y8/RES_summary!Y$19)</f>
        <v>98.115596602313616</v>
      </c>
      <c r="DA8" s="89" t="s">
        <v>580</v>
      </c>
    </row>
    <row r="9" spans="1:105" ht="12" customHeight="1" x14ac:dyDescent="0.25">
      <c r="A9" s="28" t="s">
        <v>202</v>
      </c>
      <c r="B9" s="72">
        <f>IF(RES_hh_tesh!B9=0,0,RES_hh_tesh!B9/RES_summary!B$19)</f>
        <v>71.20695898490473</v>
      </c>
      <c r="C9" s="72">
        <f>IF(RES_hh_tesh!C9=0,0,RES_hh_tesh!C9/RES_summary!C$19)</f>
        <v>80.363269506810013</v>
      </c>
      <c r="D9" s="72">
        <f>IF(RES_hh_tesh!D9=0,0,RES_hh_tesh!D9/RES_summary!D$19)</f>
        <v>77.892081155759271</v>
      </c>
      <c r="E9" s="72">
        <f>IF(RES_hh_tesh!E9=0,0,RES_hh_tesh!E9/RES_summary!E$19)</f>
        <v>91.016585161316442</v>
      </c>
      <c r="F9" s="72">
        <f>IF(RES_hh_tesh!F9=0,0,RES_hh_tesh!F9/RES_summary!F$19)</f>
        <v>90.452576348601525</v>
      </c>
      <c r="G9" s="72">
        <f>IF(RES_hh_tesh!G9=0,0,RES_hh_tesh!G9/RES_summary!G$19)</f>
        <v>96.815919711620666</v>
      </c>
      <c r="H9" s="72">
        <f>IF(RES_hh_tesh!H9=0,0,RES_hh_tesh!H9/RES_summary!H$19)</f>
        <v>89.657399871620726</v>
      </c>
      <c r="I9" s="72">
        <f>IF(RES_hh_tesh!I9=0,0,RES_hh_tesh!I9/RES_summary!I$19)</f>
        <v>86.829030118607946</v>
      </c>
      <c r="J9" s="72">
        <f>IF(RES_hh_tesh!J9=0,0,RES_hh_tesh!J9/RES_summary!J$19)</f>
        <v>88.677718027222227</v>
      </c>
      <c r="K9" s="72">
        <f>IF(RES_hh_tesh!K9=0,0,RES_hh_tesh!K9/RES_summary!K$19)</f>
        <v>93.372722120378683</v>
      </c>
      <c r="L9" s="72">
        <f>IF(RES_hh_tesh!L9=0,0,RES_hh_tesh!L9/RES_summary!L$19)</f>
        <v>101.52386564500191</v>
      </c>
      <c r="M9" s="72">
        <f>IF(RES_hh_tesh!M9=0,0,RES_hh_tesh!M9/RES_summary!M$19)</f>
        <v>99.254499707072881</v>
      </c>
      <c r="N9" s="72">
        <f>IF(RES_hh_tesh!N9=0,0,RES_hh_tesh!N9/RES_summary!N$19)</f>
        <v>99.282994237967443</v>
      </c>
      <c r="O9" s="72">
        <f>IF(RES_hh_tesh!O9=0,0,RES_hh_tesh!O9/RES_summary!O$19)</f>
        <v>99.739273804548489</v>
      </c>
      <c r="P9" s="72">
        <f>IF(RES_hh_tesh!P9=0,0,RES_hh_tesh!P9/RES_summary!P$19)</f>
        <v>86.550099791795247</v>
      </c>
      <c r="Q9" s="72">
        <f>IF(RES_hh_tesh!Q9=0,0,RES_hh_tesh!Q9/RES_summary!Q$19)</f>
        <v>99.909399736002413</v>
      </c>
      <c r="R9" s="72">
        <f>IF(RES_hh_tesh!R9=0,0,RES_hh_tesh!R9/RES_summary!R$19)</f>
        <v>99.039560033003298</v>
      </c>
      <c r="S9" s="72">
        <f>IF(RES_hh_tesh!S9=0,0,RES_hh_tesh!S9/RES_summary!S$19)</f>
        <v>98.182379634052865</v>
      </c>
      <c r="T9" s="72">
        <f>IF(RES_hh_tesh!T9=0,0,RES_hh_tesh!T9/RES_summary!T$19)</f>
        <v>96.564331171780296</v>
      </c>
      <c r="U9" s="72">
        <f>IF(RES_hh_tesh!U9=0,0,RES_hh_tesh!U9/RES_summary!U$19)</f>
        <v>94.978588569519218</v>
      </c>
      <c r="V9" s="72">
        <f>IF(RES_hh_tesh!V9=0,0,RES_hh_tesh!V9/RES_summary!V$19)</f>
        <v>99.076892204292193</v>
      </c>
      <c r="W9" s="72">
        <f>IF(RES_hh_tesh!W9=0,0,RES_hh_tesh!W9/RES_summary!W$19)</f>
        <v>109.89877263668387</v>
      </c>
      <c r="X9" s="72">
        <f>IF(RES_hh_tesh!X9=0,0,RES_hh_tesh!X9/RES_summary!X$19)</f>
        <v>100.91411172647935</v>
      </c>
      <c r="Y9" s="72">
        <f>IF(RES_hh_tesh!Y9=0,0,RES_hh_tesh!Y9/RES_summary!Y$19)</f>
        <v>98.020522859647272</v>
      </c>
      <c r="DA9" s="89" t="s">
        <v>581</v>
      </c>
    </row>
    <row r="10" spans="1:105" ht="12" customHeight="1" x14ac:dyDescent="0.25">
      <c r="A10" s="28" t="s">
        <v>197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X10" s="72">
        <f>IF(RES_hh_tesh!X10=0,0,RES_hh_tesh!X10/RES_summary!X$19)</f>
        <v>0</v>
      </c>
      <c r="Y10" s="72">
        <f>IF(RES_hh_tesh!Y10=0,0,RES_hh_tesh!Y10/RES_summary!Y$19)</f>
        <v>0</v>
      </c>
      <c r="DA10" s="89" t="s">
        <v>582</v>
      </c>
    </row>
    <row r="11" spans="1:105" ht="12" customHeight="1" x14ac:dyDescent="0.25">
      <c r="A11" s="28" t="s">
        <v>198</v>
      </c>
      <c r="B11" s="72">
        <f>IF(RES_hh_tesh!B11=0,0,RES_hh_tesh!B11/RES_summary!B$19)</f>
        <v>63.39363865859896</v>
      </c>
      <c r="C11" s="72">
        <f>IF(RES_hh_tesh!C11=0,0,RES_hh_tesh!C11/RES_summary!C$19)</f>
        <v>78.057324127756544</v>
      </c>
      <c r="D11" s="72">
        <f>IF(RES_hh_tesh!D11=0,0,RES_hh_tesh!D11/RES_summary!D$19)</f>
        <v>80.034286922538243</v>
      </c>
      <c r="E11" s="72">
        <f>IF(RES_hh_tesh!E11=0,0,RES_hh_tesh!E11/RES_summary!E$19)</f>
        <v>90.528339670163774</v>
      </c>
      <c r="F11" s="72">
        <f>IF(RES_hh_tesh!F11=0,0,RES_hh_tesh!F11/RES_summary!F$19)</f>
        <v>91.107365208784302</v>
      </c>
      <c r="G11" s="72">
        <f>IF(RES_hh_tesh!G11=0,0,RES_hh_tesh!G11/RES_summary!G$19)</f>
        <v>98.142932347114495</v>
      </c>
      <c r="H11" s="72">
        <f>IF(RES_hh_tesh!H11=0,0,RES_hh_tesh!H11/RES_summary!H$19)</f>
        <v>89.219882688871493</v>
      </c>
      <c r="I11" s="72">
        <f>IF(RES_hh_tesh!I11=0,0,RES_hh_tesh!I11/RES_summary!I$19)</f>
        <v>85.520748078930907</v>
      </c>
      <c r="J11" s="72">
        <f>IF(RES_hh_tesh!J11=0,0,RES_hh_tesh!J11/RES_summary!J$19)</f>
        <v>90.543576674739924</v>
      </c>
      <c r="K11" s="72">
        <f>IF(RES_hh_tesh!K11=0,0,RES_hh_tesh!K11/RES_summary!K$19)</f>
        <v>94.543872495187443</v>
      </c>
      <c r="L11" s="72">
        <f>IF(RES_hh_tesh!L11=0,0,RES_hh_tesh!L11/RES_summary!L$19)</f>
        <v>102.50776592374669</v>
      </c>
      <c r="M11" s="72">
        <f>IF(RES_hh_tesh!M11=0,0,RES_hh_tesh!M11/RES_summary!M$19)</f>
        <v>101.13552945444688</v>
      </c>
      <c r="N11" s="72">
        <f>IF(RES_hh_tesh!N11=0,0,RES_hh_tesh!N11/RES_summary!N$19)</f>
        <v>97.805956067763731</v>
      </c>
      <c r="O11" s="72">
        <f>IF(RES_hh_tesh!O11=0,0,RES_hh_tesh!O11/RES_summary!O$19)</f>
        <v>101.49059704807873</v>
      </c>
      <c r="P11" s="72">
        <f>IF(RES_hh_tesh!P11=0,0,RES_hh_tesh!P11/RES_summary!P$19)</f>
        <v>86.81774913257243</v>
      </c>
      <c r="Q11" s="72">
        <f>IF(RES_hh_tesh!Q11=0,0,RES_hh_tesh!Q11/RES_summary!Q$19)</f>
        <v>96.217883969365573</v>
      </c>
      <c r="R11" s="72">
        <f>IF(RES_hh_tesh!R11=0,0,RES_hh_tesh!R11/RES_summary!R$19)</f>
        <v>99.233335489741179</v>
      </c>
      <c r="S11" s="72">
        <f>IF(RES_hh_tesh!S11=0,0,RES_hh_tesh!S11/RES_summary!S$19)</f>
        <v>99.314022468549467</v>
      </c>
      <c r="T11" s="72">
        <f>IF(RES_hh_tesh!T11=0,0,RES_hh_tesh!T11/RES_summary!T$19)</f>
        <v>95.701462278603387</v>
      </c>
      <c r="U11" s="72">
        <f>IF(RES_hh_tesh!U11=0,0,RES_hh_tesh!U11/RES_summary!U$19)</f>
        <v>95.343448241438438</v>
      </c>
      <c r="V11" s="72">
        <f>IF(RES_hh_tesh!V11=0,0,RES_hh_tesh!V11/RES_summary!V$19)</f>
        <v>100.37993985864586</v>
      </c>
      <c r="W11" s="72">
        <f>IF(RES_hh_tesh!W11=0,0,RES_hh_tesh!W11/RES_summary!W$19)</f>
        <v>110.43346811161307</v>
      </c>
      <c r="X11" s="72">
        <f>IF(RES_hh_tesh!X11=0,0,RES_hh_tesh!X11/RES_summary!X$19)</f>
        <v>101.47362377113586</v>
      </c>
      <c r="Y11" s="72">
        <f>IF(RES_hh_tesh!Y11=0,0,RES_hh_tesh!Y11/RES_summary!Y$19)</f>
        <v>97.498944208131661</v>
      </c>
      <c r="DA11" s="89" t="s">
        <v>583</v>
      </c>
    </row>
    <row r="12" spans="1:105" ht="12" customHeight="1" x14ac:dyDescent="0.25">
      <c r="A12" s="28" t="s">
        <v>95</v>
      </c>
      <c r="B12" s="72">
        <f>IF(RES_hh_tesh!B12=0,0,RES_hh_tesh!B12/RES_summary!B$19)</f>
        <v>54.472928609519265</v>
      </c>
      <c r="C12" s="72">
        <f>IF(RES_hh_tesh!C12=0,0,RES_hh_tesh!C12/RES_summary!C$19)</f>
        <v>83.190133607367784</v>
      </c>
      <c r="D12" s="72">
        <f>IF(RES_hh_tesh!D12=0,0,RES_hh_tesh!D12/RES_summary!D$19)</f>
        <v>72.772064036229736</v>
      </c>
      <c r="E12" s="72">
        <f>IF(RES_hh_tesh!E12=0,0,RES_hh_tesh!E12/RES_summary!E$19)</f>
        <v>75.440795883035094</v>
      </c>
      <c r="F12" s="72">
        <f>IF(RES_hh_tesh!F12=0,0,RES_hh_tesh!F12/RES_summary!F$19)</f>
        <v>96.111085049080586</v>
      </c>
      <c r="G12" s="72">
        <f>IF(RES_hh_tesh!G12=0,0,RES_hh_tesh!G12/RES_summary!G$19)</f>
        <v>100.35035192611821</v>
      </c>
      <c r="H12" s="72">
        <f>IF(RES_hh_tesh!H12=0,0,RES_hh_tesh!H12/RES_summary!H$19)</f>
        <v>79.527270591947058</v>
      </c>
      <c r="I12" s="72">
        <f>IF(RES_hh_tesh!I12=0,0,RES_hh_tesh!I12/RES_summary!I$19)</f>
        <v>91.011687126996335</v>
      </c>
      <c r="J12" s="72">
        <f>IF(RES_hh_tesh!J12=0,0,RES_hh_tesh!J12/RES_summary!J$19)</f>
        <v>93.146847165181228</v>
      </c>
      <c r="K12" s="72">
        <f>IF(RES_hh_tesh!K12=0,0,RES_hh_tesh!K12/RES_summary!K$19)</f>
        <v>97.051477009705152</v>
      </c>
      <c r="L12" s="72">
        <f>IF(RES_hh_tesh!L12=0,0,RES_hh_tesh!L12/RES_summary!L$19)</f>
        <v>107.48544575438352</v>
      </c>
      <c r="M12" s="72">
        <f>IF(RES_hh_tesh!M12=0,0,RES_hh_tesh!M12/RES_summary!M$19)</f>
        <v>99.087828487190663</v>
      </c>
      <c r="N12" s="72">
        <f>IF(RES_hh_tesh!N12=0,0,RES_hh_tesh!N12/RES_summary!N$19)</f>
        <v>100.26096093636551</v>
      </c>
      <c r="O12" s="72">
        <f>IF(RES_hh_tesh!O12=0,0,RES_hh_tesh!O12/RES_summary!O$19)</f>
        <v>102.22742629688661</v>
      </c>
      <c r="P12" s="72">
        <f>IF(RES_hh_tesh!P12=0,0,RES_hh_tesh!P12/RES_summary!P$19)</f>
        <v>83.297786814420121</v>
      </c>
      <c r="Q12" s="72">
        <f>IF(RES_hh_tesh!Q12=0,0,RES_hh_tesh!Q12/RES_summary!Q$19)</f>
        <v>98.783815780290595</v>
      </c>
      <c r="R12" s="72">
        <f>IF(RES_hh_tesh!R12=0,0,RES_hh_tesh!R12/RES_summary!R$19)</f>
        <v>101.78733091057832</v>
      </c>
      <c r="S12" s="72">
        <f>IF(RES_hh_tesh!S12=0,0,RES_hh_tesh!S12/RES_summary!S$19)</f>
        <v>101.42411764297681</v>
      </c>
      <c r="T12" s="72">
        <f>IF(RES_hh_tesh!T12=0,0,RES_hh_tesh!T12/RES_summary!T$19)</f>
        <v>97.281302720419561</v>
      </c>
      <c r="U12" s="72">
        <f>IF(RES_hh_tesh!U12=0,0,RES_hh_tesh!U12/RES_summary!U$19)</f>
        <v>95.300053077050066</v>
      </c>
      <c r="V12" s="72">
        <f>IF(RES_hh_tesh!V12=0,0,RES_hh_tesh!V12/RES_summary!V$19)</f>
        <v>99.196767186722042</v>
      </c>
      <c r="W12" s="72">
        <f>IF(RES_hh_tesh!W12=0,0,RES_hh_tesh!W12/RES_summary!W$19)</f>
        <v>109.92739741361024</v>
      </c>
      <c r="X12" s="72">
        <f>IF(RES_hh_tesh!X12=0,0,RES_hh_tesh!X12/RES_summary!X$19)</f>
        <v>99.239496951546627</v>
      </c>
      <c r="Y12" s="72">
        <f>IF(RES_hh_tesh!Y12=0,0,RES_hh_tesh!Y12/RES_summary!Y$19)</f>
        <v>100.00284931762316</v>
      </c>
      <c r="DA12" s="89" t="s">
        <v>584</v>
      </c>
    </row>
    <row r="13" spans="1:105" ht="12" customHeight="1" x14ac:dyDescent="0.25">
      <c r="A13" s="73" t="s">
        <v>94</v>
      </c>
      <c r="B13" s="74">
        <f>IF(RES_hh_tesh!B13=0,0,RES_hh_tesh!B13/RES_summary!B$19)</f>
        <v>64.47506744684496</v>
      </c>
      <c r="C13" s="74">
        <f>IF(RES_hh_tesh!C13=0,0,RES_hh_tesh!C13/RES_summary!C$19)</f>
        <v>80.080255674898808</v>
      </c>
      <c r="D13" s="74">
        <f>IF(RES_hh_tesh!D13=0,0,RES_hh_tesh!D13/RES_summary!D$19)</f>
        <v>84.117018817339513</v>
      </c>
      <c r="E13" s="74">
        <f>IF(RES_hh_tesh!E13=0,0,RES_hh_tesh!E13/RES_summary!E$19)</f>
        <v>85.071511305044197</v>
      </c>
      <c r="F13" s="74">
        <f>IF(RES_hh_tesh!F13=0,0,RES_hh_tesh!F13/RES_summary!F$19)</f>
        <v>93.16873341130848</v>
      </c>
      <c r="G13" s="74">
        <f>IF(RES_hh_tesh!G13=0,0,RES_hh_tesh!G13/RES_summary!G$19)</f>
        <v>100.65149009660131</v>
      </c>
      <c r="H13" s="74">
        <f>IF(RES_hh_tesh!H13=0,0,RES_hh_tesh!H13/RES_summary!H$19)</f>
        <v>91.780540150412634</v>
      </c>
      <c r="I13" s="74">
        <f>IF(RES_hh_tesh!I13=0,0,RES_hh_tesh!I13/RES_summary!I$19)</f>
        <v>78.954620431568529</v>
      </c>
      <c r="J13" s="74">
        <f>IF(RES_hh_tesh!J13=0,0,RES_hh_tesh!J13/RES_summary!J$19)</f>
        <v>93.796563253707191</v>
      </c>
      <c r="K13" s="74">
        <f>IF(RES_hh_tesh!K13=0,0,RES_hh_tesh!K13/RES_summary!K$19)</f>
        <v>96.303042528380544</v>
      </c>
      <c r="L13" s="74">
        <f>IF(RES_hh_tesh!L13=0,0,RES_hh_tesh!L13/RES_summary!L$19)</f>
        <v>113.24747491912852</v>
      </c>
      <c r="M13" s="74">
        <f>IF(RES_hh_tesh!M13=0,0,RES_hh_tesh!M13/RES_summary!M$19)</f>
        <v>99.419776143246793</v>
      </c>
      <c r="N13" s="74">
        <f>IF(RES_hh_tesh!N13=0,0,RES_hh_tesh!N13/RES_summary!N$19)</f>
        <v>96.51507405021546</v>
      </c>
      <c r="O13" s="74">
        <f>IF(RES_hh_tesh!O13=0,0,RES_hh_tesh!O13/RES_summary!O$19)</f>
        <v>93.625493789047638</v>
      </c>
      <c r="P13" s="74">
        <f>IF(RES_hh_tesh!P13=0,0,RES_hh_tesh!P13/RES_summary!P$19)</f>
        <v>99.14021862767423</v>
      </c>
      <c r="Q13" s="74">
        <f>IF(RES_hh_tesh!Q13=0,0,RES_hh_tesh!Q13/RES_summary!Q$19)</f>
        <v>68.712168048445449</v>
      </c>
      <c r="R13" s="74">
        <f>IF(RES_hh_tesh!R13=0,0,RES_hh_tesh!R13/RES_summary!R$19)</f>
        <v>65.880937366933097</v>
      </c>
      <c r="S13" s="74">
        <f>IF(RES_hh_tesh!S13=0,0,RES_hh_tesh!S13/RES_summary!S$19)</f>
        <v>89.93579647285182</v>
      </c>
      <c r="T13" s="74">
        <f>IF(RES_hh_tesh!T13=0,0,RES_hh_tesh!T13/RES_summary!T$19)</f>
        <v>117.8647747719592</v>
      </c>
      <c r="U13" s="74">
        <f>IF(RES_hh_tesh!U13=0,0,RES_hh_tesh!U13/RES_summary!U$19)</f>
        <v>117.90138833072525</v>
      </c>
      <c r="V13" s="74">
        <f>IF(RES_hh_tesh!V13=0,0,RES_hh_tesh!V13/RES_summary!V$19)</f>
        <v>35.621630414653772</v>
      </c>
      <c r="W13" s="74">
        <f>IF(RES_hh_tesh!W13=0,0,RES_hh_tesh!W13/RES_summary!W$19)</f>
        <v>112.36020337857906</v>
      </c>
      <c r="X13" s="74">
        <f>IF(RES_hh_tesh!X13=0,0,RES_hh_tesh!X13/RES_summary!X$19)</f>
        <v>104.98323157816606</v>
      </c>
      <c r="Y13" s="74">
        <f>IF(RES_hh_tesh!Y13=0,0,RES_hh_tesh!Y13/RES_summary!Y$19)</f>
        <v>105.00709886535151</v>
      </c>
      <c r="DA13" s="90" t="s">
        <v>585</v>
      </c>
    </row>
    <row r="14" spans="1:105" ht="12" customHeight="1" x14ac:dyDescent="0.25">
      <c r="A14" s="75" t="s">
        <v>97</v>
      </c>
      <c r="B14" s="76">
        <f>IF(RES_hh_tesh!B14=0,0,RES_hh_tesh!B14/RES_summary!B$19)</f>
        <v>0.98356534575498689</v>
      </c>
      <c r="C14" s="76">
        <f>IF(RES_hh_tesh!C14=0,0,RES_hh_tesh!C14/RES_summary!C$19)</f>
        <v>1.1024957317524844</v>
      </c>
      <c r="D14" s="76">
        <f>IF(RES_hh_tesh!D14=0,0,RES_hh_tesh!D14/RES_summary!D$19)</f>
        <v>1.1346243626584667</v>
      </c>
      <c r="E14" s="76">
        <f>IF(RES_hh_tesh!E14=0,0,RES_hh_tesh!E14/RES_summary!E$19)</f>
        <v>1.2077742403275513</v>
      </c>
      <c r="F14" s="76">
        <f>IF(RES_hh_tesh!F14=0,0,RES_hh_tesh!F14/RES_summary!F$19)</f>
        <v>1.2660041676167864</v>
      </c>
      <c r="G14" s="76">
        <f>IF(RES_hh_tesh!G14=0,0,RES_hh_tesh!G14/RES_summary!G$19)</f>
        <v>1.3125603562824082</v>
      </c>
      <c r="H14" s="76">
        <f>IF(RES_hh_tesh!H14=0,0,RES_hh_tesh!H14/RES_summary!H$19)</f>
        <v>1.1688767751770859</v>
      </c>
      <c r="I14" s="76">
        <f>IF(RES_hh_tesh!I14=0,0,RES_hh_tesh!I14/RES_summary!I$19)</f>
        <v>1.0540035433055781</v>
      </c>
      <c r="J14" s="76">
        <f>IF(RES_hh_tesh!J14=0,0,RES_hh_tesh!J14/RES_summary!J$19)</f>
        <v>1.0857025510696012</v>
      </c>
      <c r="K14" s="76">
        <f>IF(RES_hh_tesh!K14=0,0,RES_hh_tesh!K14/RES_summary!K$19)</f>
        <v>1.1230447666270853</v>
      </c>
      <c r="L14" s="76">
        <f>IF(RES_hh_tesh!L14=0,0,RES_hh_tesh!L14/RES_summary!L$19)</f>
        <v>1.1625929838374982</v>
      </c>
      <c r="M14" s="76">
        <f>IF(RES_hh_tesh!M14=0,0,RES_hh_tesh!M14/RES_summary!M$19)</f>
        <v>1.1030307918949622</v>
      </c>
      <c r="N14" s="76">
        <f>IF(RES_hh_tesh!N14=0,0,RES_hh_tesh!N14/RES_summary!N$19)</f>
        <v>1.0563951192330023</v>
      </c>
      <c r="O14" s="76">
        <f>IF(RES_hh_tesh!O14=0,0,RES_hh_tesh!O14/RES_summary!O$19)</f>
        <v>1.0382332806091668</v>
      </c>
      <c r="P14" s="76">
        <f>IF(RES_hh_tesh!P14=0,0,RES_hh_tesh!P14/RES_summary!P$19)</f>
        <v>0.89492262413875834</v>
      </c>
      <c r="Q14" s="76">
        <f>IF(RES_hh_tesh!Q14=0,0,RES_hh_tesh!Q14/RES_summary!Q$19)</f>
        <v>1.0096031647687493</v>
      </c>
      <c r="R14" s="76">
        <f>IF(RES_hh_tesh!R14=0,0,RES_hh_tesh!R14/RES_summary!R$19)</f>
        <v>1.0368088239918418</v>
      </c>
      <c r="S14" s="76">
        <f>IF(RES_hh_tesh!S14=0,0,RES_hh_tesh!S14/RES_summary!S$19)</f>
        <v>1.0364014049810681</v>
      </c>
      <c r="T14" s="76">
        <f>IF(RES_hh_tesh!T14=0,0,RES_hh_tesh!T14/RES_summary!T$19)</f>
        <v>1.0093199131003601</v>
      </c>
      <c r="U14" s="76">
        <f>IF(RES_hh_tesh!U14=0,0,RES_hh_tesh!U14/RES_summary!U$19)</f>
        <v>0.99210404627233617</v>
      </c>
      <c r="V14" s="76">
        <f>IF(RES_hh_tesh!V14=0,0,RES_hh_tesh!V14/RES_summary!V$19)</f>
        <v>1.0642967295019761</v>
      </c>
      <c r="W14" s="76">
        <f>IF(RES_hh_tesh!W14=0,0,RES_hh_tesh!W14/RES_summary!W$19)</f>
        <v>1.1531562168499876</v>
      </c>
      <c r="X14" s="76">
        <f>IF(RES_hh_tesh!X14=0,0,RES_hh_tesh!X14/RES_summary!X$19)</f>
        <v>1.0819819810248026</v>
      </c>
      <c r="Y14" s="76">
        <f>IF(RES_hh_tesh!Y14=0,0,RES_hh_tesh!Y14/RES_summary!Y$19)</f>
        <v>1.0621032077465631</v>
      </c>
      <c r="DA14" s="91" t="s">
        <v>586</v>
      </c>
    </row>
    <row r="15" spans="1:105" ht="12.95" customHeight="1" x14ac:dyDescent="0.25">
      <c r="A15" s="68" t="s">
        <v>92</v>
      </c>
      <c r="B15" s="69">
        <f>IF(RES_hh_tesh!B15=0,0,RES_hh_tesh!B15/RES_summary!B$19)</f>
        <v>1.6033524952661866</v>
      </c>
      <c r="C15" s="69">
        <f>IF(RES_hh_tesh!C15=0,0,RES_hh_tesh!C15/RES_summary!C$19)</f>
        <v>1.6081932711349487</v>
      </c>
      <c r="D15" s="69">
        <f>IF(RES_hh_tesh!D15=0,0,RES_hh_tesh!D15/RES_summary!D$19)</f>
        <v>1.6358967350418343</v>
      </c>
      <c r="E15" s="69">
        <f>IF(RES_hh_tesh!E15=0,0,RES_hh_tesh!E15/RES_summary!E$19)</f>
        <v>4.1840468976184333</v>
      </c>
      <c r="F15" s="69">
        <f>IF(RES_hh_tesh!F15=0,0,RES_hh_tesh!F15/RES_summary!F$19)</f>
        <v>2.0342431688718796</v>
      </c>
      <c r="G15" s="69">
        <f>IF(RES_hh_tesh!G15=0,0,RES_hh_tesh!G15/RES_summary!G$19)</f>
        <v>2.8439139135160345</v>
      </c>
      <c r="H15" s="69">
        <f>IF(RES_hh_tesh!H15=0,0,RES_hh_tesh!H15/RES_summary!H$19)</f>
        <v>4.7677530117480593</v>
      </c>
      <c r="I15" s="69">
        <f>IF(RES_hh_tesh!I15=0,0,RES_hh_tesh!I15/RES_summary!I$19)</f>
        <v>6.4560422637633001</v>
      </c>
      <c r="J15" s="69">
        <f>IF(RES_hh_tesh!J15=0,0,RES_hh_tesh!J15/RES_summary!J$19)</f>
        <v>6.9866076828879979</v>
      </c>
      <c r="K15" s="69">
        <f>IF(RES_hh_tesh!K15=0,0,RES_hh_tesh!K15/RES_summary!K$19)</f>
        <v>7.0647583046805114</v>
      </c>
      <c r="L15" s="69">
        <f>IF(RES_hh_tesh!L15=0,0,RES_hh_tesh!L15/RES_summary!L$19)</f>
        <v>9.1775953529665912</v>
      </c>
      <c r="M15" s="69">
        <f>IF(RES_hh_tesh!M15=0,0,RES_hh_tesh!M15/RES_summary!M$19)</f>
        <v>12.101707474246162</v>
      </c>
      <c r="N15" s="69">
        <f>IF(RES_hh_tesh!N15=0,0,RES_hh_tesh!N15/RES_summary!N$19)</f>
        <v>12.828881213030289</v>
      </c>
      <c r="O15" s="69">
        <f>IF(RES_hh_tesh!O15=0,0,RES_hh_tesh!O15/RES_summary!O$19)</f>
        <v>10.735980950020128</v>
      </c>
      <c r="P15" s="69">
        <f>IF(RES_hh_tesh!P15=0,0,RES_hh_tesh!P15/RES_summary!P$19)</f>
        <v>8.6875855504291106</v>
      </c>
      <c r="Q15" s="69">
        <f>IF(RES_hh_tesh!Q15=0,0,RES_hh_tesh!Q15/RES_summary!Q$19)</f>
        <v>13.919630884261347</v>
      </c>
      <c r="R15" s="69">
        <f>IF(RES_hh_tesh!R15=0,0,RES_hh_tesh!R15/RES_summary!R$19)</f>
        <v>11.983601474662569</v>
      </c>
      <c r="S15" s="69">
        <f>IF(RES_hh_tesh!S15=0,0,RES_hh_tesh!S15/RES_summary!S$19)</f>
        <v>14.698667524223016</v>
      </c>
      <c r="T15" s="69">
        <f>IF(RES_hh_tesh!T15=0,0,RES_hh_tesh!T15/RES_summary!T$19)</f>
        <v>15.420262665186572</v>
      </c>
      <c r="U15" s="69">
        <f>IF(RES_hh_tesh!U15=0,0,RES_hh_tesh!U15/RES_summary!U$19)</f>
        <v>15.63540325742736</v>
      </c>
      <c r="V15" s="69">
        <f>IF(RES_hh_tesh!V15=0,0,RES_hh_tesh!V15/RES_summary!V$19)</f>
        <v>15.590334947739928</v>
      </c>
      <c r="W15" s="69">
        <f>IF(RES_hh_tesh!W15=0,0,RES_hh_tesh!W15/RES_summary!W$19)</f>
        <v>17.010258946538759</v>
      </c>
      <c r="X15" s="69">
        <f>IF(RES_hh_tesh!X15=0,0,RES_hh_tesh!X15/RES_summary!X$19)</f>
        <v>16.631616961837221</v>
      </c>
      <c r="Y15" s="69">
        <f>IF(RES_hh_tesh!Y15=0,0,RES_hh_tesh!Y15/RES_summary!Y$19)</f>
        <v>16.427548371081535</v>
      </c>
      <c r="DA15" s="88" t="s">
        <v>304</v>
      </c>
    </row>
    <row r="16" spans="1:105" ht="12" customHeight="1" x14ac:dyDescent="0.25">
      <c r="A16" s="28" t="s">
        <v>91</v>
      </c>
      <c r="B16" s="72">
        <f>IF(RES_hh_tesh!B16=0,0,RES_hh_tesh!B16/RES_summary!B$19)</f>
        <v>1.6033524952661866</v>
      </c>
      <c r="C16" s="72">
        <f>IF(RES_hh_tesh!C16=0,0,RES_hh_tesh!C16/RES_summary!C$19)</f>
        <v>1.6081932711349487</v>
      </c>
      <c r="D16" s="72">
        <f>IF(RES_hh_tesh!D16=0,0,RES_hh_tesh!D16/RES_summary!D$19)</f>
        <v>1.6358967350418343</v>
      </c>
      <c r="E16" s="72">
        <f>IF(RES_hh_tesh!E16=0,0,RES_hh_tesh!E16/RES_summary!E$19)</f>
        <v>4.1840468976184333</v>
      </c>
      <c r="F16" s="72">
        <f>IF(RES_hh_tesh!F16=0,0,RES_hh_tesh!F16/RES_summary!F$19)</f>
        <v>2.0342431688718796</v>
      </c>
      <c r="G16" s="72">
        <f>IF(RES_hh_tesh!G16=0,0,RES_hh_tesh!G16/RES_summary!G$19)</f>
        <v>2.8439139135160345</v>
      </c>
      <c r="H16" s="72">
        <f>IF(RES_hh_tesh!H16=0,0,RES_hh_tesh!H16/RES_summary!H$19)</f>
        <v>4.7677530117480593</v>
      </c>
      <c r="I16" s="72">
        <f>IF(RES_hh_tesh!I16=0,0,RES_hh_tesh!I16/RES_summary!I$19)</f>
        <v>6.4560422637633001</v>
      </c>
      <c r="J16" s="72">
        <f>IF(RES_hh_tesh!J16=0,0,RES_hh_tesh!J16/RES_summary!J$19)</f>
        <v>6.9866076828879979</v>
      </c>
      <c r="K16" s="72">
        <f>IF(RES_hh_tesh!K16=0,0,RES_hh_tesh!K16/RES_summary!K$19)</f>
        <v>7.0647583046805114</v>
      </c>
      <c r="L16" s="72">
        <f>IF(RES_hh_tesh!L16=0,0,RES_hh_tesh!L16/RES_summary!L$19)</f>
        <v>9.1775953529665912</v>
      </c>
      <c r="M16" s="72">
        <f>IF(RES_hh_tesh!M16=0,0,RES_hh_tesh!M16/RES_summary!M$19)</f>
        <v>12.101707474246162</v>
      </c>
      <c r="N16" s="72">
        <f>IF(RES_hh_tesh!N16=0,0,RES_hh_tesh!N16/RES_summary!N$19)</f>
        <v>12.828881213030289</v>
      </c>
      <c r="O16" s="72">
        <f>IF(RES_hh_tesh!O16=0,0,RES_hh_tesh!O16/RES_summary!O$19)</f>
        <v>10.735980950020128</v>
      </c>
      <c r="P16" s="72">
        <f>IF(RES_hh_tesh!P16=0,0,RES_hh_tesh!P16/RES_summary!P$19)</f>
        <v>8.6875855504291106</v>
      </c>
      <c r="Q16" s="72">
        <f>IF(RES_hh_tesh!Q16=0,0,RES_hh_tesh!Q16/RES_summary!Q$19)</f>
        <v>13.919630884261347</v>
      </c>
      <c r="R16" s="72">
        <f>IF(RES_hh_tesh!R16=0,0,RES_hh_tesh!R16/RES_summary!R$19)</f>
        <v>11.983601474662569</v>
      </c>
      <c r="S16" s="72">
        <f>IF(RES_hh_tesh!S16=0,0,RES_hh_tesh!S16/RES_summary!S$19)</f>
        <v>14.698667524223016</v>
      </c>
      <c r="T16" s="72">
        <f>IF(RES_hh_tesh!T16=0,0,RES_hh_tesh!T16/RES_summary!T$19)</f>
        <v>15.420262665186572</v>
      </c>
      <c r="U16" s="72">
        <f>IF(RES_hh_tesh!U16=0,0,RES_hh_tesh!U16/RES_summary!U$19)</f>
        <v>15.63540325742736</v>
      </c>
      <c r="V16" s="72">
        <f>IF(RES_hh_tesh!V16=0,0,RES_hh_tesh!V16/RES_summary!V$19)</f>
        <v>15.590334947739928</v>
      </c>
      <c r="W16" s="72">
        <f>IF(RES_hh_tesh!W16=0,0,RES_hh_tesh!W16/RES_summary!W$19)</f>
        <v>17.010258946538759</v>
      </c>
      <c r="X16" s="72">
        <f>IF(RES_hh_tesh!X16=0,0,RES_hh_tesh!X16/RES_summary!X$19)</f>
        <v>16.631616961837221</v>
      </c>
      <c r="Y16" s="72">
        <f>IF(RES_hh_tesh!Y16=0,0,RES_hh_tesh!Y16/RES_summary!Y$19)</f>
        <v>16.427548371081535</v>
      </c>
      <c r="DA16" s="89" t="s">
        <v>587</v>
      </c>
    </row>
    <row r="17" spans="1:105" ht="12.95" customHeight="1" x14ac:dyDescent="0.25">
      <c r="A17" s="68" t="s">
        <v>55</v>
      </c>
      <c r="B17" s="69">
        <f>IF(RES_hh_tesh!B17=0,0,RES_hh_tesh!B17/RES_summary!B$19)</f>
        <v>11.355984150386236</v>
      </c>
      <c r="C17" s="69">
        <f>IF(RES_hh_tesh!C17=0,0,RES_hh_tesh!C17/RES_summary!C$19)</f>
        <v>11.261900612623197</v>
      </c>
      <c r="D17" s="69">
        <f>IF(RES_hh_tesh!D17=0,0,RES_hh_tesh!D17/RES_summary!D$19)</f>
        <v>12.035691016270157</v>
      </c>
      <c r="E17" s="69">
        <f>IF(RES_hh_tesh!E17=0,0,RES_hh_tesh!E17/RES_summary!E$19)</f>
        <v>11.116949668325921</v>
      </c>
      <c r="F17" s="69">
        <f>IF(RES_hh_tesh!F17=0,0,RES_hh_tesh!F17/RES_summary!F$19)</f>
        <v>12.331871333983909</v>
      </c>
      <c r="G17" s="69">
        <f>IF(RES_hh_tesh!G17=0,0,RES_hh_tesh!G17/RES_summary!G$19)</f>
        <v>12.788891683183262</v>
      </c>
      <c r="H17" s="69">
        <f>IF(RES_hh_tesh!H17=0,0,RES_hh_tesh!H17/RES_summary!H$19)</f>
        <v>13.290647735259547</v>
      </c>
      <c r="I17" s="69">
        <f>IF(RES_hh_tesh!I17=0,0,RES_hh_tesh!I17/RES_summary!I$19)</f>
        <v>12.902666693903729</v>
      </c>
      <c r="J17" s="69">
        <f>IF(RES_hh_tesh!J17=0,0,RES_hh_tesh!J17/RES_summary!J$19)</f>
        <v>13.380865948956638</v>
      </c>
      <c r="K17" s="69">
        <f>IF(RES_hh_tesh!K17=0,0,RES_hh_tesh!K17/RES_summary!K$19)</f>
        <v>13.013861518222551</v>
      </c>
      <c r="L17" s="69">
        <f>IF(RES_hh_tesh!L17=0,0,RES_hh_tesh!L17/RES_summary!L$19)</f>
        <v>13.095377118389514</v>
      </c>
      <c r="M17" s="69">
        <f>IF(RES_hh_tesh!M17=0,0,RES_hh_tesh!M17/RES_summary!M$19)</f>
        <v>12.403421542729722</v>
      </c>
      <c r="N17" s="69">
        <f>IF(RES_hh_tesh!N17=0,0,RES_hh_tesh!N17/RES_summary!N$19)</f>
        <v>12.464980704207246</v>
      </c>
      <c r="O17" s="69">
        <f>IF(RES_hh_tesh!O17=0,0,RES_hh_tesh!O17/RES_summary!O$19)</f>
        <v>12.230402875657834</v>
      </c>
      <c r="P17" s="69">
        <f>IF(RES_hh_tesh!P17=0,0,RES_hh_tesh!P17/RES_summary!P$19)</f>
        <v>12.168675859810669</v>
      </c>
      <c r="Q17" s="69">
        <f>IF(RES_hh_tesh!Q17=0,0,RES_hh_tesh!Q17/RES_summary!Q$19)</f>
        <v>12.111675404339479</v>
      </c>
      <c r="R17" s="69">
        <f>IF(RES_hh_tesh!R17=0,0,RES_hh_tesh!R17/RES_summary!R$19)</f>
        <v>12.511287622370979</v>
      </c>
      <c r="S17" s="69">
        <f>IF(RES_hh_tesh!S17=0,0,RES_hh_tesh!S17/RES_summary!S$19)</f>
        <v>12.934799997511195</v>
      </c>
      <c r="T17" s="69">
        <f>IF(RES_hh_tesh!T17=0,0,RES_hh_tesh!T17/RES_summary!T$19)</f>
        <v>13.074942033525907</v>
      </c>
      <c r="U17" s="69">
        <f>IF(RES_hh_tesh!U17=0,0,RES_hh_tesh!U17/RES_summary!U$19)</f>
        <v>13.153766972338328</v>
      </c>
      <c r="V17" s="69">
        <f>IF(RES_hh_tesh!V17=0,0,RES_hh_tesh!V17/RES_summary!V$19)</f>
        <v>13.504469082690004</v>
      </c>
      <c r="W17" s="69">
        <f>IF(RES_hh_tesh!W17=0,0,RES_hh_tesh!W17/RES_summary!W$19)</f>
        <v>14.533688682458701</v>
      </c>
      <c r="X17" s="69">
        <f>IF(RES_hh_tesh!X17=0,0,RES_hh_tesh!X17/RES_summary!X$19)</f>
        <v>14.159649338624595</v>
      </c>
      <c r="Y17" s="69">
        <f>IF(RES_hh_tesh!Y17=0,0,RES_hh_tesh!Y17/RES_summary!Y$19)</f>
        <v>14.785536336229287</v>
      </c>
      <c r="DA17" s="88" t="s">
        <v>305</v>
      </c>
    </row>
    <row r="18" spans="1:105" ht="12" customHeight="1" x14ac:dyDescent="0.25">
      <c r="A18" s="28" t="s">
        <v>51</v>
      </c>
      <c r="B18" s="72">
        <f>IF(RES_hh_tesh!B18=0,0,RES_hh_tesh!B18/RES_summary!B$19)</f>
        <v>13.688708653583848</v>
      </c>
      <c r="C18" s="72">
        <f>IF(RES_hh_tesh!C18=0,0,RES_hh_tesh!C18/RES_summary!C$19)</f>
        <v>7.1275097795080713</v>
      </c>
      <c r="D18" s="72">
        <f>IF(RES_hh_tesh!D18=0,0,RES_hh_tesh!D18/RES_summary!D$19)</f>
        <v>10.743091407466141</v>
      </c>
      <c r="E18" s="72">
        <f>IF(RES_hh_tesh!E18=0,0,RES_hh_tesh!E18/RES_summary!E$19)</f>
        <v>13.971774950959336</v>
      </c>
      <c r="F18" s="72">
        <f>IF(RES_hh_tesh!F18=0,0,RES_hh_tesh!F18/RES_summary!F$19)</f>
        <v>10.348686860183509</v>
      </c>
      <c r="G18" s="72">
        <f>IF(RES_hh_tesh!G18=0,0,RES_hh_tesh!G18/RES_summary!G$19)</f>
        <v>15.67917240431348</v>
      </c>
      <c r="H18" s="72">
        <f>IF(RES_hh_tesh!H18=0,0,RES_hh_tesh!H18/RES_summary!H$19)</f>
        <v>14.410377455671895</v>
      </c>
      <c r="I18" s="72">
        <f>IF(RES_hh_tesh!I18=0,0,RES_hh_tesh!I18/RES_summary!I$19)</f>
        <v>8.6782739569936691</v>
      </c>
      <c r="J18" s="72">
        <f>IF(RES_hh_tesh!J18=0,0,RES_hh_tesh!J18/RES_summary!J$19)</f>
        <v>9.2923887754554286</v>
      </c>
      <c r="K18" s="72">
        <f>IF(RES_hh_tesh!K18=0,0,RES_hh_tesh!K18/RES_summary!K$19)</f>
        <v>7.5204649533351615</v>
      </c>
      <c r="L18" s="72">
        <f>IF(RES_hh_tesh!L18=0,0,RES_hh_tesh!L18/RES_summary!L$19)</f>
        <v>14.416526881366142</v>
      </c>
      <c r="M18" s="72">
        <f>IF(RES_hh_tesh!M18=0,0,RES_hh_tesh!M18/RES_summary!M$19)</f>
        <v>13.469672053194499</v>
      </c>
      <c r="N18" s="72">
        <f>IF(RES_hh_tesh!N18=0,0,RES_hh_tesh!N18/RES_summary!N$19)</f>
        <v>14.427142946937195</v>
      </c>
      <c r="O18" s="72">
        <f>IF(RES_hh_tesh!O18=0,0,RES_hh_tesh!O18/RES_summary!O$19)</f>
        <v>15.476550708685069</v>
      </c>
      <c r="P18" s="72">
        <f>IF(RES_hh_tesh!P18=0,0,RES_hh_tesh!P18/RES_summary!P$19)</f>
        <v>14.148367227416113</v>
      </c>
      <c r="Q18" s="72">
        <f>IF(RES_hh_tesh!Q18=0,0,RES_hh_tesh!Q18/RES_summary!Q$19)</f>
        <v>11.497105975361906</v>
      </c>
      <c r="R18" s="72">
        <f>IF(RES_hh_tesh!R18=0,0,RES_hh_tesh!R18/RES_summary!R$19)</f>
        <v>9.4731193421695963</v>
      </c>
      <c r="S18" s="72">
        <f>IF(RES_hh_tesh!S18=0,0,RES_hh_tesh!S18/RES_summary!S$19)</f>
        <v>14.283884655795939</v>
      </c>
      <c r="T18" s="72">
        <f>IF(RES_hh_tesh!T18=0,0,RES_hh_tesh!T18/RES_summary!T$19)</f>
        <v>14.733471189384431</v>
      </c>
      <c r="U18" s="72">
        <f>IF(RES_hh_tesh!U18=0,0,RES_hh_tesh!U18/RES_summary!U$19)</f>
        <v>11.761810632215219</v>
      </c>
      <c r="V18" s="72">
        <f>IF(RES_hh_tesh!V18=0,0,RES_hh_tesh!V18/RES_summary!V$19)</f>
        <v>13.325204982515553</v>
      </c>
      <c r="W18" s="72">
        <f>IF(RES_hh_tesh!W18=0,0,RES_hh_tesh!W18/RES_summary!W$19)</f>
        <v>14.394863865926848</v>
      </c>
      <c r="X18" s="72">
        <f>IF(RES_hh_tesh!X18=0,0,RES_hh_tesh!X18/RES_summary!X$19)</f>
        <v>15.179429550954753</v>
      </c>
      <c r="Y18" s="72">
        <f>IF(RES_hh_tesh!Y18=0,0,RES_hh_tesh!Y18/RES_summary!Y$19)</f>
        <v>12.681368414727094</v>
      </c>
      <c r="DA18" s="89" t="s">
        <v>588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11.073563479651689</v>
      </c>
      <c r="C19" s="72">
        <f>IF(RES_hh_tesh!C19=0,0,RES_hh_tesh!C19/RES_summary!C$19)</f>
        <v>11.600837740128426</v>
      </c>
      <c r="D19" s="72">
        <f>IF(RES_hh_tesh!D19=0,0,RES_hh_tesh!D19/RES_summary!D$19)</f>
        <v>11.318198285721977</v>
      </c>
      <c r="E19" s="72">
        <f>IF(RES_hh_tesh!E19=0,0,RES_hh_tesh!E19/RES_summary!E$19)</f>
        <v>12.173601872178795</v>
      </c>
      <c r="F19" s="72">
        <f>IF(RES_hh_tesh!F19=0,0,RES_hh_tesh!F19/RES_summary!F$19)</f>
        <v>12.316447606429193</v>
      </c>
      <c r="G19" s="72">
        <f>IF(RES_hh_tesh!G19=0,0,RES_hh_tesh!G19/RES_summary!G$19)</f>
        <v>12.525313287609018</v>
      </c>
      <c r="H19" s="72">
        <f>IF(RES_hh_tesh!H19=0,0,RES_hh_tesh!H19/RES_summary!H$19)</f>
        <v>12.908897070371451</v>
      </c>
      <c r="I19" s="72">
        <f>IF(RES_hh_tesh!I19=0,0,RES_hh_tesh!I19/RES_summary!I$19)</f>
        <v>12.566729447900128</v>
      </c>
      <c r="J19" s="72">
        <f>IF(RES_hh_tesh!J19=0,0,RES_hh_tesh!J19/RES_summary!J$19)</f>
        <v>13.939259393282425</v>
      </c>
      <c r="K19" s="72">
        <f>IF(RES_hh_tesh!K19=0,0,RES_hh_tesh!K19/RES_summary!K$19)</f>
        <v>14.905242565949397</v>
      </c>
      <c r="L19" s="72">
        <f>IF(RES_hh_tesh!L19=0,0,RES_hh_tesh!L19/RES_summary!L$19)</f>
        <v>13.866898330303586</v>
      </c>
      <c r="M19" s="72">
        <f>IF(RES_hh_tesh!M19=0,0,RES_hh_tesh!M19/RES_summary!M$19)</f>
        <v>12.422283105742991</v>
      </c>
      <c r="N19" s="72">
        <f>IF(RES_hh_tesh!N19=0,0,RES_hh_tesh!N19/RES_summary!N$19)</f>
        <v>12.148954203329517</v>
      </c>
      <c r="O19" s="72">
        <f>IF(RES_hh_tesh!O19=0,0,RES_hh_tesh!O19/RES_summary!O$19)</f>
        <v>12.376512373196183</v>
      </c>
      <c r="P19" s="72">
        <f>IF(RES_hh_tesh!P19=0,0,RES_hh_tesh!P19/RES_summary!P$19)</f>
        <v>11.645828653722896</v>
      </c>
      <c r="Q19" s="72">
        <f>IF(RES_hh_tesh!Q19=0,0,RES_hh_tesh!Q19/RES_summary!Q$19)</f>
        <v>11.996661264559007</v>
      </c>
      <c r="R19" s="72">
        <f>IF(RES_hh_tesh!R19=0,0,RES_hh_tesh!R19/RES_summary!R$19)</f>
        <v>12.883504233012699</v>
      </c>
      <c r="S19" s="72">
        <f>IF(RES_hh_tesh!S19=0,0,RES_hh_tesh!S19/RES_summary!S$19)</f>
        <v>12.974692444529179</v>
      </c>
      <c r="T19" s="72">
        <f>IF(RES_hh_tesh!T19=0,0,RES_hh_tesh!T19/RES_summary!T$19)</f>
        <v>12.664754335371411</v>
      </c>
      <c r="U19" s="72">
        <f>IF(RES_hh_tesh!U19=0,0,RES_hh_tesh!U19/RES_summary!U$19)</f>
        <v>13.605993537388525</v>
      </c>
      <c r="V19" s="72">
        <f>IF(RES_hh_tesh!V19=0,0,RES_hh_tesh!V19/RES_summary!V$19)</f>
        <v>13.545232955360976</v>
      </c>
      <c r="W19" s="72">
        <f>IF(RES_hh_tesh!W19=0,0,RES_hh_tesh!W19/RES_summary!W$19)</f>
        <v>14.586727898893983</v>
      </c>
      <c r="X19" s="72">
        <f>IF(RES_hh_tesh!X19=0,0,RES_hh_tesh!X19/RES_summary!X$19)</f>
        <v>14.600258782697717</v>
      </c>
      <c r="Y19" s="72">
        <f>IF(RES_hh_tesh!Y19=0,0,RES_hh_tesh!Y19/RES_summary!Y$19)</f>
        <v>13.772330624962056</v>
      </c>
      <c r="DA19" s="89" t="s">
        <v>589</v>
      </c>
    </row>
    <row r="20" spans="1:105" ht="12" customHeight="1" x14ac:dyDescent="0.25">
      <c r="A20" s="28" t="s">
        <v>200</v>
      </c>
      <c r="B20" s="72">
        <f>IF(RES_hh_tesh!B20=0,0,RES_hh_tesh!B20/RES_summary!B$19)</f>
        <v>10.399532530428655</v>
      </c>
      <c r="C20" s="72">
        <f>IF(RES_hh_tesh!C20=0,0,RES_hh_tesh!C20/RES_summary!C$19)</f>
        <v>10.513601340597049</v>
      </c>
      <c r="D20" s="72">
        <f>IF(RES_hh_tesh!D20=0,0,RES_hh_tesh!D20/RES_summary!D$19)</f>
        <v>12.258589073942201</v>
      </c>
      <c r="E20" s="72">
        <f>IF(RES_hh_tesh!E20=0,0,RES_hh_tesh!E20/RES_summary!E$19)</f>
        <v>11.830060386349709</v>
      </c>
      <c r="F20" s="72">
        <f>IF(RES_hh_tesh!F20=0,0,RES_hh_tesh!F20/RES_summary!F$19)</f>
        <v>12.66515087507524</v>
      </c>
      <c r="G20" s="72">
        <f>IF(RES_hh_tesh!G20=0,0,RES_hh_tesh!G20/RES_summary!G$19)</f>
        <v>12.445248443671598</v>
      </c>
      <c r="H20" s="72">
        <f>IF(RES_hh_tesh!H20=0,0,RES_hh_tesh!H20/RES_summary!H$19)</f>
        <v>13.214246683278686</v>
      </c>
      <c r="I20" s="72">
        <f>IF(RES_hh_tesh!I20=0,0,RES_hh_tesh!I20/RES_summary!I$19)</f>
        <v>13.12221775417966</v>
      </c>
      <c r="J20" s="72">
        <f>IF(RES_hh_tesh!J20=0,0,RES_hh_tesh!J20/RES_summary!J$19)</f>
        <v>12.163713187861541</v>
      </c>
      <c r="K20" s="72">
        <f>IF(RES_hh_tesh!K20=0,0,RES_hh_tesh!K20/RES_summary!K$19)</f>
        <v>13.599529562619161</v>
      </c>
      <c r="L20" s="72">
        <f>IF(RES_hh_tesh!L20=0,0,RES_hh_tesh!L20/RES_summary!L$19)</f>
        <v>13.726240958999471</v>
      </c>
      <c r="M20" s="72">
        <f>IF(RES_hh_tesh!M20=0,0,RES_hh_tesh!M20/RES_summary!M$19)</f>
        <v>11.191584101824112</v>
      </c>
      <c r="N20" s="72">
        <f>IF(RES_hh_tesh!N20=0,0,RES_hh_tesh!N20/RES_summary!N$19)</f>
        <v>12.209490978949059</v>
      </c>
      <c r="O20" s="72">
        <f>IF(RES_hh_tesh!O20=0,0,RES_hh_tesh!O20/RES_summary!O$19)</f>
        <v>12.724569070736514</v>
      </c>
      <c r="P20" s="72">
        <f>IF(RES_hh_tesh!P20=0,0,RES_hh_tesh!P20/RES_summary!P$19)</f>
        <v>12.359762896094502</v>
      </c>
      <c r="Q20" s="72">
        <f>IF(RES_hh_tesh!Q20=0,0,RES_hh_tesh!Q20/RES_summary!Q$19)</f>
        <v>11.990857260838515</v>
      </c>
      <c r="R20" s="72">
        <f>IF(RES_hh_tesh!R20=0,0,RES_hh_tesh!R20/RES_summary!R$19)</f>
        <v>10.847927469093699</v>
      </c>
      <c r="S20" s="72">
        <f>IF(RES_hh_tesh!S20=0,0,RES_hh_tesh!S20/RES_summary!S$19)</f>
        <v>14.065314783566738</v>
      </c>
      <c r="T20" s="72">
        <f>IF(RES_hh_tesh!T20=0,0,RES_hh_tesh!T20/RES_summary!T$19)</f>
        <v>14.810554823876261</v>
      </c>
      <c r="U20" s="72">
        <f>IF(RES_hh_tesh!U20=0,0,RES_hh_tesh!U20/RES_summary!U$19)</f>
        <v>11.622099438186314</v>
      </c>
      <c r="V20" s="72">
        <f>IF(RES_hh_tesh!V20=0,0,RES_hh_tesh!V20/RES_summary!V$19)</f>
        <v>12.770419759835523</v>
      </c>
      <c r="W20" s="72">
        <f>IF(RES_hh_tesh!W20=0,0,RES_hh_tesh!W20/RES_summary!W$19)</f>
        <v>13.598065364946768</v>
      </c>
      <c r="X20" s="72">
        <f>IF(RES_hh_tesh!X20=0,0,RES_hh_tesh!X20/RES_summary!X$19)</f>
        <v>13.956734522819607</v>
      </c>
      <c r="Y20" s="72">
        <f>IF(RES_hh_tesh!Y20=0,0,RES_hh_tesh!Y20/RES_summary!Y$19)</f>
        <v>15.03129471010871</v>
      </c>
      <c r="DA20" s="89" t="s">
        <v>590</v>
      </c>
    </row>
    <row r="21" spans="1:105" ht="12" customHeight="1" x14ac:dyDescent="0.25">
      <c r="A21" s="28" t="s">
        <v>189</v>
      </c>
      <c r="B21" s="72">
        <f>IF(RES_hh_tesh!B21=0,0,RES_hh_tesh!B21/RES_summary!B$19)</f>
        <v>11.340468667410422</v>
      </c>
      <c r="C21" s="72">
        <f>IF(RES_hh_tesh!C21=0,0,RES_hh_tesh!C21/RES_summary!C$19)</f>
        <v>11.333591936833034</v>
      </c>
      <c r="D21" s="72">
        <f>IF(RES_hh_tesh!D21=0,0,RES_hh_tesh!D21/RES_summary!D$19)</f>
        <v>11.846014492684233</v>
      </c>
      <c r="E21" s="72">
        <f>IF(RES_hh_tesh!E21=0,0,RES_hh_tesh!E21/RES_summary!E$19)</f>
        <v>11.190272157945717</v>
      </c>
      <c r="F21" s="72">
        <f>IF(RES_hh_tesh!F21=0,0,RES_hh_tesh!F21/RES_summary!F$19)</f>
        <v>12.184393539558203</v>
      </c>
      <c r="G21" s="72">
        <f>IF(RES_hh_tesh!G21=0,0,RES_hh_tesh!G21/RES_summary!G$19)</f>
        <v>12.846972946100658</v>
      </c>
      <c r="H21" s="72">
        <f>IF(RES_hh_tesh!H21=0,0,RES_hh_tesh!H21/RES_summary!H$19)</f>
        <v>13.358187528838471</v>
      </c>
      <c r="I21" s="72">
        <f>IF(RES_hh_tesh!I21=0,0,RES_hh_tesh!I21/RES_summary!I$19)</f>
        <v>12.709886632994102</v>
      </c>
      <c r="J21" s="72">
        <f>IF(RES_hh_tesh!J21=0,0,RES_hh_tesh!J21/RES_summary!J$19)</f>
        <v>13.620233641237522</v>
      </c>
      <c r="K21" s="72">
        <f>IF(RES_hh_tesh!K21=0,0,RES_hh_tesh!K21/RES_summary!K$19)</f>
        <v>13.175657582002314</v>
      </c>
      <c r="L21" s="72">
        <f>IF(RES_hh_tesh!L21=0,0,RES_hh_tesh!L21/RES_summary!L$19)</f>
        <v>13.241377335086815</v>
      </c>
      <c r="M21" s="72">
        <f>IF(RES_hh_tesh!M21=0,0,RES_hh_tesh!M21/RES_summary!M$19)</f>
        <v>12.375724873452214</v>
      </c>
      <c r="N21" s="72">
        <f>IF(RES_hh_tesh!N21=0,0,RES_hh_tesh!N21/RES_summary!N$19)</f>
        <v>12.37739231625374</v>
      </c>
      <c r="O21" s="72">
        <f>IF(RES_hh_tesh!O21=0,0,RES_hh_tesh!O21/RES_summary!O$19)</f>
        <v>12.127565548397991</v>
      </c>
      <c r="P21" s="72">
        <f>IF(RES_hh_tesh!P21=0,0,RES_hh_tesh!P21/RES_summary!P$19)</f>
        <v>12.295750736685221</v>
      </c>
      <c r="Q21" s="72">
        <f>IF(RES_hh_tesh!Q21=0,0,RES_hh_tesh!Q21/RES_summary!Q$19)</f>
        <v>11.607084172455782</v>
      </c>
      <c r="R21" s="72">
        <f>IF(RES_hh_tesh!R21=0,0,RES_hh_tesh!R21/RES_summary!R$19)</f>
        <v>12.403810590532705</v>
      </c>
      <c r="S21" s="72">
        <f>IF(RES_hh_tesh!S21=0,0,RES_hh_tesh!S21/RES_summary!S$19)</f>
        <v>13.026127372370917</v>
      </c>
      <c r="T21" s="72">
        <f>IF(RES_hh_tesh!T21=0,0,RES_hh_tesh!T21/RES_summary!T$19)</f>
        <v>13.017908030378189</v>
      </c>
      <c r="U21" s="72">
        <f>IF(RES_hh_tesh!U21=0,0,RES_hh_tesh!U21/RES_summary!U$19)</f>
        <v>13.120672716917854</v>
      </c>
      <c r="V21" s="72">
        <f>IF(RES_hh_tesh!V21=0,0,RES_hh_tesh!V21/RES_summary!V$19)</f>
        <v>13.632248658820313</v>
      </c>
      <c r="W21" s="72">
        <f>IF(RES_hh_tesh!W21=0,0,RES_hh_tesh!W21/RES_summary!W$19)</f>
        <v>14.592596583491183</v>
      </c>
      <c r="X21" s="72">
        <f>IF(RES_hh_tesh!X21=0,0,RES_hh_tesh!X21/RES_summary!X$19)</f>
        <v>14.303004194717127</v>
      </c>
      <c r="Y21" s="72">
        <f>IF(RES_hh_tesh!Y21=0,0,RES_hh_tesh!Y21/RES_summary!Y$19)</f>
        <v>14.599362010620254</v>
      </c>
      <c r="DA21" s="89" t="s">
        <v>591</v>
      </c>
    </row>
    <row r="22" spans="1:105" ht="12" customHeight="1" x14ac:dyDescent="0.25">
      <c r="A22" s="28" t="s">
        <v>202</v>
      </c>
      <c r="B22" s="72">
        <f>IF(RES_hh_tesh!B22=0,0,RES_hh_tesh!B22/RES_summary!B$19)</f>
        <v>11.202443579261569</v>
      </c>
      <c r="C22" s="72">
        <f>IF(RES_hh_tesh!C22=0,0,RES_hh_tesh!C22/RES_summary!C$19)</f>
        <v>11.582631500604549</v>
      </c>
      <c r="D22" s="72">
        <f>IF(RES_hh_tesh!D22=0,0,RES_hh_tesh!D22/RES_summary!D$19)</f>
        <v>11.218659321703679</v>
      </c>
      <c r="E22" s="72">
        <f>IF(RES_hh_tesh!E22=0,0,RES_hh_tesh!E22/RES_summary!E$19)</f>
        <v>12.126216638460992</v>
      </c>
      <c r="F22" s="72">
        <f>IF(RES_hh_tesh!F22=0,0,RES_hh_tesh!F22/RES_summary!F$19)</f>
        <v>12.196974207003395</v>
      </c>
      <c r="G22" s="72">
        <f>IF(RES_hh_tesh!G22=0,0,RES_hh_tesh!G22/RES_summary!G$19)</f>
        <v>12.584010290683434</v>
      </c>
      <c r="H22" s="72">
        <f>IF(RES_hh_tesh!H22=0,0,RES_hh_tesh!H22/RES_summary!H$19)</f>
        <v>12.878680510998127</v>
      </c>
      <c r="I22" s="72">
        <f>IF(RES_hh_tesh!I22=0,0,RES_hh_tesh!I22/RES_summary!I$19)</f>
        <v>13.20080565688535</v>
      </c>
      <c r="J22" s="72">
        <f>IF(RES_hh_tesh!J22=0,0,RES_hh_tesh!J22/RES_summary!J$19)</f>
        <v>12.831137808505858</v>
      </c>
      <c r="K22" s="72">
        <f>IF(RES_hh_tesh!K22=0,0,RES_hh_tesh!K22/RES_summary!K$19)</f>
        <v>13.130906200437787</v>
      </c>
      <c r="L22" s="72">
        <f>IF(RES_hh_tesh!L22=0,0,RES_hh_tesh!L22/RES_summary!L$19)</f>
        <v>13.085355073157979</v>
      </c>
      <c r="M22" s="72">
        <f>IF(RES_hh_tesh!M22=0,0,RES_hh_tesh!M22/RES_summary!M$19)</f>
        <v>12.848937642493674</v>
      </c>
      <c r="N22" s="72">
        <f>IF(RES_hh_tesh!N22=0,0,RES_hh_tesh!N22/RES_summary!N$19)</f>
        <v>12.692160342683755</v>
      </c>
      <c r="O22" s="72">
        <f>IF(RES_hh_tesh!O22=0,0,RES_hh_tesh!O22/RES_summary!O$19)</f>
        <v>12.231163948265534</v>
      </c>
      <c r="P22" s="72">
        <f>IF(RES_hh_tesh!P22=0,0,RES_hh_tesh!P22/RES_summary!P$19)</f>
        <v>12.193274161000067</v>
      </c>
      <c r="Q22" s="72">
        <f>IF(RES_hh_tesh!Q22=0,0,RES_hh_tesh!Q22/RES_summary!Q$19)</f>
        <v>12.199194569030348</v>
      </c>
      <c r="R22" s="72">
        <f>IF(RES_hh_tesh!R22=0,0,RES_hh_tesh!R22/RES_summary!R$19)</f>
        <v>12.823052238725836</v>
      </c>
      <c r="S22" s="72">
        <f>IF(RES_hh_tesh!S22=0,0,RES_hh_tesh!S22/RES_summary!S$19)</f>
        <v>12.829645623703133</v>
      </c>
      <c r="T22" s="72">
        <f>IF(RES_hh_tesh!T22=0,0,RES_hh_tesh!T22/RES_summary!T$19)</f>
        <v>12.854743509408364</v>
      </c>
      <c r="U22" s="72">
        <f>IF(RES_hh_tesh!U22=0,0,RES_hh_tesh!U22/RES_summary!U$19)</f>
        <v>12.782677536418998</v>
      </c>
      <c r="V22" s="72">
        <f>IF(RES_hh_tesh!V22=0,0,RES_hh_tesh!V22/RES_summary!V$19)</f>
        <v>13.533162292255827</v>
      </c>
      <c r="W22" s="72">
        <f>IF(RES_hh_tesh!W22=0,0,RES_hh_tesh!W22/RES_summary!W$19)</f>
        <v>13.373308385050427</v>
      </c>
      <c r="X22" s="72">
        <f>IF(RES_hh_tesh!X22=0,0,RES_hh_tesh!X22/RES_summary!X$19)</f>
        <v>12.229747451347162</v>
      </c>
      <c r="Y22" s="72">
        <f>IF(RES_hh_tesh!Y22=0,0,RES_hh_tesh!Y22/RES_summary!Y$19)</f>
        <v>16.939263911174567</v>
      </c>
      <c r="DA22" s="89" t="s">
        <v>592</v>
      </c>
    </row>
    <row r="23" spans="1:105" ht="12" customHeight="1" x14ac:dyDescent="0.25">
      <c r="A23" s="28" t="s">
        <v>197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X23" s="72">
        <f>IF(RES_hh_tesh!X23=0,0,RES_hh_tesh!X23/RES_summary!X$19)</f>
        <v>0</v>
      </c>
      <c r="Y23" s="72">
        <f>IF(RES_hh_tesh!Y23=0,0,RES_hh_tesh!Y23/RES_summary!Y$19)</f>
        <v>0</v>
      </c>
      <c r="DA23" s="89" t="s">
        <v>593</v>
      </c>
    </row>
    <row r="24" spans="1:105" ht="12" customHeight="1" x14ac:dyDescent="0.25">
      <c r="A24" s="28" t="s">
        <v>198</v>
      </c>
      <c r="B24" s="72">
        <f>IF(RES_hh_tesh!B24=0,0,RES_hh_tesh!B24/RES_summary!B$19)</f>
        <v>10.28909266301563</v>
      </c>
      <c r="C24" s="72">
        <f>IF(RES_hh_tesh!C24=0,0,RES_hh_tesh!C24/RES_summary!C$19)</f>
        <v>11.329258156277836</v>
      </c>
      <c r="D24" s="72">
        <f>IF(RES_hh_tesh!D24=0,0,RES_hh_tesh!D24/RES_summary!D$19)</f>
        <v>11.329017513272968</v>
      </c>
      <c r="E24" s="72">
        <f>IF(RES_hh_tesh!E24=0,0,RES_hh_tesh!E24/RES_summary!E$19)</f>
        <v>11.825693050945503</v>
      </c>
      <c r="F24" s="72">
        <f>IF(RES_hh_tesh!F24=0,0,RES_hh_tesh!F24/RES_summary!F$19)</f>
        <v>12.229484647924423</v>
      </c>
      <c r="G24" s="72">
        <f>IF(RES_hh_tesh!G24=0,0,RES_hh_tesh!G24/RES_summary!G$19)</f>
        <v>12.707617784231349</v>
      </c>
      <c r="H24" s="72">
        <f>IF(RES_hh_tesh!H24=0,0,RES_hh_tesh!H24/RES_summary!H$19)</f>
        <v>12.828471068286252</v>
      </c>
      <c r="I24" s="72">
        <f>IF(RES_hh_tesh!I24=0,0,RES_hh_tesh!I24/RES_summary!I$19)</f>
        <v>13.026715249579416</v>
      </c>
      <c r="J24" s="72">
        <f>IF(RES_hh_tesh!J24=0,0,RES_hh_tesh!J24/RES_summary!J$19)</f>
        <v>13.055193409966598</v>
      </c>
      <c r="K24" s="72">
        <f>IF(RES_hh_tesh!K24=0,0,RES_hh_tesh!K24/RES_summary!K$19)</f>
        <v>13.409486243961213</v>
      </c>
      <c r="L24" s="72">
        <f>IF(RES_hh_tesh!L24=0,0,RES_hh_tesh!L24/RES_summary!L$19)</f>
        <v>13.407461799523517</v>
      </c>
      <c r="M24" s="72">
        <f>IF(RES_hh_tesh!M24=0,0,RES_hh_tesh!M24/RES_summary!M$19)</f>
        <v>11.808389870303966</v>
      </c>
      <c r="N24" s="72">
        <f>IF(RES_hh_tesh!N24=0,0,RES_hh_tesh!N24/RES_summary!N$19)</f>
        <v>12.51487839265911</v>
      </c>
      <c r="O24" s="72">
        <f>IF(RES_hh_tesh!O24=0,0,RES_hh_tesh!O24/RES_summary!O$19)</f>
        <v>12.955231084145277</v>
      </c>
      <c r="P24" s="72">
        <f>IF(RES_hh_tesh!P24=0,0,RES_hh_tesh!P24/RES_summary!P$19)</f>
        <v>12.463098186189649</v>
      </c>
      <c r="Q24" s="72">
        <f>IF(RES_hh_tesh!Q24=0,0,RES_hh_tesh!Q24/RES_summary!Q$19)</f>
        <v>11.927200773446897</v>
      </c>
      <c r="R24" s="72">
        <f>IF(RES_hh_tesh!R24=0,0,RES_hh_tesh!R24/RES_summary!R$19)</f>
        <v>12.021788435515406</v>
      </c>
      <c r="S24" s="72">
        <f>IF(RES_hh_tesh!S24=0,0,RES_hh_tesh!S24/RES_summary!S$19)</f>
        <v>12.785403897637012</v>
      </c>
      <c r="T24" s="72">
        <f>IF(RES_hh_tesh!T24=0,0,RES_hh_tesh!T24/RES_summary!T$19)</f>
        <v>13.284247441757605</v>
      </c>
      <c r="U24" s="72">
        <f>IF(RES_hh_tesh!U24=0,0,RES_hh_tesh!U24/RES_summary!U$19)</f>
        <v>12.745693929649056</v>
      </c>
      <c r="V24" s="72">
        <f>IF(RES_hh_tesh!V24=0,0,RES_hh_tesh!V24/RES_summary!V$19)</f>
        <v>13.268545606152918</v>
      </c>
      <c r="W24" s="72">
        <f>IF(RES_hh_tesh!W24=0,0,RES_hh_tesh!W24/RES_summary!W$19)</f>
        <v>14.524944971153111</v>
      </c>
      <c r="X24" s="72">
        <f>IF(RES_hh_tesh!X24=0,0,RES_hh_tesh!X24/RES_summary!X$19)</f>
        <v>14.585738005703179</v>
      </c>
      <c r="Y24" s="72">
        <f>IF(RES_hh_tesh!Y24=0,0,RES_hh_tesh!Y24/RES_summary!Y$19)</f>
        <v>14.162289481647139</v>
      </c>
      <c r="DA24" s="89" t="s">
        <v>594</v>
      </c>
    </row>
    <row r="25" spans="1:105" ht="12" customHeight="1" x14ac:dyDescent="0.25">
      <c r="A25" s="73" t="s">
        <v>53</v>
      </c>
      <c r="B25" s="74">
        <f>IF(RES_hh_tesh!B25=0,0,RES_hh_tesh!B25/RES_summary!B$19)</f>
        <v>11.498795376176108</v>
      </c>
      <c r="C25" s="74">
        <f>IF(RES_hh_tesh!C25=0,0,RES_hh_tesh!C25/RES_summary!C$19)</f>
        <v>11.12414807274569</v>
      </c>
      <c r="D25" s="74">
        <f>IF(RES_hh_tesh!D25=0,0,RES_hh_tesh!D25/RES_summary!D$19)</f>
        <v>12.144081549548893</v>
      </c>
      <c r="E25" s="74">
        <f>IF(RES_hh_tesh!E25=0,0,RES_hh_tesh!E25/RES_summary!E$19)</f>
        <v>10.529251104775069</v>
      </c>
      <c r="F25" s="74">
        <f>IF(RES_hh_tesh!F25=0,0,RES_hh_tesh!F25/RES_summary!F$19)</f>
        <v>12.154052871057317</v>
      </c>
      <c r="G25" s="74">
        <f>IF(RES_hh_tesh!G25=0,0,RES_hh_tesh!G25/RES_summary!G$19)</f>
        <v>12.574820849070175</v>
      </c>
      <c r="H25" s="74">
        <f>IF(RES_hh_tesh!H25=0,0,RES_hh_tesh!H25/RES_summary!H$19)</f>
        <v>13.089649000180788</v>
      </c>
      <c r="I25" s="74">
        <f>IF(RES_hh_tesh!I25=0,0,RES_hh_tesh!I25/RES_summary!I$19)</f>
        <v>12.540918575940436</v>
      </c>
      <c r="J25" s="74">
        <f>IF(RES_hh_tesh!J25=0,0,RES_hh_tesh!J25/RES_summary!J$19)</f>
        <v>13.01210725443989</v>
      </c>
      <c r="K25" s="74">
        <f>IF(RES_hh_tesh!K25=0,0,RES_hh_tesh!K25/RES_summary!K$19)</f>
        <v>12.224847881655799</v>
      </c>
      <c r="L25" s="74">
        <f>IF(RES_hh_tesh!L25=0,0,RES_hh_tesh!L25/RES_summary!L$19)</f>
        <v>12.310759997043444</v>
      </c>
      <c r="M25" s="74">
        <f>IF(RES_hh_tesh!M25=0,0,RES_hh_tesh!M25/RES_summary!M$19)</f>
        <v>11.745215683027528</v>
      </c>
      <c r="N25" s="74">
        <f>IF(RES_hh_tesh!N25=0,0,RES_hh_tesh!N25/RES_summary!N$19)</f>
        <v>11.646338362641641</v>
      </c>
      <c r="O25" s="74">
        <f>IF(RES_hh_tesh!O25=0,0,RES_hh_tesh!O25/RES_summary!O$19)</f>
        <v>11.21358950193469</v>
      </c>
      <c r="P25" s="74">
        <f>IF(RES_hh_tesh!P25=0,0,RES_hh_tesh!P25/RES_summary!P$19)</f>
        <v>11.053701972194025</v>
      </c>
      <c r="Q25" s="74">
        <f>IF(RES_hh_tesh!Q25=0,0,RES_hh_tesh!Q25/RES_summary!Q$19)</f>
        <v>11.158317590047371</v>
      </c>
      <c r="R25" s="74">
        <f>IF(RES_hh_tesh!R25=0,0,RES_hh_tesh!R25/RES_summary!R$19)</f>
        <v>11.324144338829525</v>
      </c>
      <c r="S25" s="74">
        <f>IF(RES_hh_tesh!S25=0,0,RES_hh_tesh!S25/RES_summary!S$19)</f>
        <v>11.506286224425539</v>
      </c>
      <c r="T25" s="74">
        <f>IF(RES_hh_tesh!T25=0,0,RES_hh_tesh!T25/RES_summary!T$19)</f>
        <v>11.559586340565954</v>
      </c>
      <c r="U25" s="74">
        <f>IF(RES_hh_tesh!U25=0,0,RES_hh_tesh!U25/RES_summary!U$19)</f>
        <v>11.610241580709351</v>
      </c>
      <c r="V25" s="74">
        <f>IF(RES_hh_tesh!V25=0,0,RES_hh_tesh!V25/RES_summary!V$19)</f>
        <v>11.709843676198023</v>
      </c>
      <c r="W25" s="74">
        <f>IF(RES_hh_tesh!W25=0,0,RES_hh_tesh!W25/RES_summary!W$19)</f>
        <v>12.831408189754614</v>
      </c>
      <c r="X25" s="74">
        <f>IF(RES_hh_tesh!X25=0,0,RES_hh_tesh!X25/RES_summary!X$19)</f>
        <v>12.607847502498471</v>
      </c>
      <c r="Y25" s="74">
        <f>IF(RES_hh_tesh!Y25=0,0,RES_hh_tesh!Y25/RES_summary!Y$19)</f>
        <v>12.761615947962783</v>
      </c>
      <c r="DA25" s="90" t="s">
        <v>595</v>
      </c>
    </row>
    <row r="26" spans="1:105" ht="12" customHeight="1" x14ac:dyDescent="0.25">
      <c r="A26" s="32" t="s">
        <v>52</v>
      </c>
      <c r="B26" s="77">
        <f>IF(RES_hh_tesh!B26=0,0,RES_hh_tesh!B26/RES_summary!B$19)</f>
        <v>8.0914355571512679</v>
      </c>
      <c r="C26" s="77">
        <f>IF(RES_hh_tesh!C26=0,0,RES_hh_tesh!C26/RES_summary!C$19)</f>
        <v>8.0258470521663074</v>
      </c>
      <c r="D26" s="77">
        <f>IF(RES_hh_tesh!D26=0,0,RES_hh_tesh!D26/RES_summary!D$19)</f>
        <v>8.5744960159396744</v>
      </c>
      <c r="E26" s="77">
        <f>IF(RES_hh_tesh!E26=0,0,RES_hh_tesh!E26/RES_summary!E$19)</f>
        <v>7.9813761935361711</v>
      </c>
      <c r="F26" s="77">
        <f>IF(RES_hh_tesh!F26=0,0,RES_hh_tesh!F26/RES_summary!F$19)</f>
        <v>8.8031323995513677</v>
      </c>
      <c r="G26" s="77">
        <f>IF(RES_hh_tesh!G26=0,0,RES_hh_tesh!G26/RES_summary!G$19)</f>
        <v>9.1593141500670754</v>
      </c>
      <c r="H26" s="77">
        <f>IF(RES_hh_tesh!H26=0,0,RES_hh_tesh!H26/RES_summary!H$19)</f>
        <v>9.568939445630761</v>
      </c>
      <c r="I26" s="77">
        <f>IF(RES_hh_tesh!I26=0,0,RES_hh_tesh!I26/RES_summary!I$19)</f>
        <v>9.3259456234272893</v>
      </c>
      <c r="J26" s="77">
        <f>IF(RES_hh_tesh!J26=0,0,RES_hh_tesh!J26/RES_summary!J$19)</f>
        <v>9.6963262389726186</v>
      </c>
      <c r="K26" s="77">
        <f>IF(RES_hh_tesh!K26=0,0,RES_hh_tesh!K26/RES_summary!K$19)</f>
        <v>9.4406637075869764</v>
      </c>
      <c r="L26" s="77">
        <f>IF(RES_hh_tesh!L26=0,0,RES_hh_tesh!L26/RES_summary!L$19)</f>
        <v>9.5535037392476703</v>
      </c>
      <c r="M26" s="77">
        <f>IF(RES_hh_tesh!M26=0,0,RES_hh_tesh!M26/RES_summary!M$19)</f>
        <v>9.0540740519065359</v>
      </c>
      <c r="N26" s="77">
        <f>IF(RES_hh_tesh!N26=0,0,RES_hh_tesh!N26/RES_summary!N$19)</f>
        <v>9.0993693260598665</v>
      </c>
      <c r="O26" s="77">
        <f>IF(RES_hh_tesh!O26=0,0,RES_hh_tesh!O26/RES_summary!O$19)</f>
        <v>8.9638337739575711</v>
      </c>
      <c r="P26" s="77">
        <f>IF(RES_hh_tesh!P26=0,0,RES_hh_tesh!P26/RES_summary!P$19)</f>
        <v>8.7475220795141144</v>
      </c>
      <c r="Q26" s="77">
        <f>IF(RES_hh_tesh!Q26=0,0,RES_hh_tesh!Q26/RES_summary!Q$19)</f>
        <v>8.5520343394860046</v>
      </c>
      <c r="R26" s="77">
        <f>IF(RES_hh_tesh!R26=0,0,RES_hh_tesh!R26/RES_summary!R$19)</f>
        <v>8.8556643551927916</v>
      </c>
      <c r="S26" s="77">
        <f>IF(RES_hh_tesh!S26=0,0,RES_hh_tesh!S26/RES_summary!S$19)</f>
        <v>9.1342691801003308</v>
      </c>
      <c r="T26" s="77">
        <f>IF(RES_hh_tesh!T26=0,0,RES_hh_tesh!T26/RES_summary!T$19)</f>
        <v>9.1319523534467848</v>
      </c>
      <c r="U26" s="77">
        <f>IF(RES_hh_tesh!U26=0,0,RES_hh_tesh!U26/RES_summary!U$19)</f>
        <v>9.4824308711434124</v>
      </c>
      <c r="V26" s="77">
        <f>IF(RES_hh_tesh!V26=0,0,RES_hh_tesh!V26/RES_summary!V$19)</f>
        <v>9.7143639047852606</v>
      </c>
      <c r="W26" s="77">
        <f>IF(RES_hh_tesh!W26=0,0,RES_hh_tesh!W26/RES_summary!W$19)</f>
        <v>10.062850630731187</v>
      </c>
      <c r="X26" s="77">
        <f>IF(RES_hh_tesh!X26=0,0,RES_hh_tesh!X26/RES_summary!X$19)</f>
        <v>9.2935717145830523</v>
      </c>
      <c r="Y26" s="77">
        <f>IF(RES_hh_tesh!Y26=0,0,RES_hh_tesh!Y26/RES_summary!Y$19)</f>
        <v>9.3473112652966943</v>
      </c>
      <c r="DA26" s="92" t="s">
        <v>596</v>
      </c>
    </row>
    <row r="27" spans="1:105" ht="12.95" customHeight="1" x14ac:dyDescent="0.25">
      <c r="A27" s="68" t="s">
        <v>54</v>
      </c>
      <c r="B27" s="69">
        <f>IF(RES_hh_tesh!B27=0,0,RES_hh_tesh!B27/RES_summary!B$19)</f>
        <v>11.17227307709717</v>
      </c>
      <c r="C27" s="69">
        <f>IF(RES_hh_tesh!C27=0,0,RES_hh_tesh!C27/RES_summary!C$19)</f>
        <v>11.088268864490578</v>
      </c>
      <c r="D27" s="69">
        <f>IF(RES_hh_tesh!D27=0,0,RES_hh_tesh!D27/RES_summary!D$19)</f>
        <v>11.641765394505335</v>
      </c>
      <c r="E27" s="69">
        <f>IF(RES_hh_tesh!E27=0,0,RES_hh_tesh!E27/RES_summary!E$19)</f>
        <v>11.012107216707539</v>
      </c>
      <c r="F27" s="69">
        <f>IF(RES_hh_tesh!F27=0,0,RES_hh_tesh!F27/RES_summary!F$19)</f>
        <v>11.642469333065932</v>
      </c>
      <c r="G27" s="69">
        <f>IF(RES_hh_tesh!G27=0,0,RES_hh_tesh!G27/RES_summary!G$19)</f>
        <v>12.046875020304183</v>
      </c>
      <c r="H27" s="69">
        <f>IF(RES_hh_tesh!H27=0,0,RES_hh_tesh!H27/RES_summary!H$19)</f>
        <v>12.264362061544578</v>
      </c>
      <c r="I27" s="69">
        <f>IF(RES_hh_tesh!I27=0,0,RES_hh_tesh!I27/RES_summary!I$19)</f>
        <v>11.938768110502512</v>
      </c>
      <c r="J27" s="69">
        <f>IF(RES_hh_tesh!J27=0,0,RES_hh_tesh!J27/RES_summary!J$19)</f>
        <v>12.261146428885018</v>
      </c>
      <c r="K27" s="69">
        <f>IF(RES_hh_tesh!K27=0,0,RES_hh_tesh!K27/RES_summary!K$19)</f>
        <v>12.048502138627983</v>
      </c>
      <c r="L27" s="69">
        <f>IF(RES_hh_tesh!L27=0,0,RES_hh_tesh!L27/RES_summary!L$19)</f>
        <v>11.599122894767991</v>
      </c>
      <c r="M27" s="69">
        <f>IF(RES_hh_tesh!M27=0,0,RES_hh_tesh!M27/RES_summary!M$19)</f>
        <v>10.771061940668183</v>
      </c>
      <c r="N27" s="69">
        <f>IF(RES_hh_tesh!N27=0,0,RES_hh_tesh!N27/RES_summary!N$19)</f>
        <v>10.380656331542042</v>
      </c>
      <c r="O27" s="69">
        <f>IF(RES_hh_tesh!O27=0,0,RES_hh_tesh!O27/RES_summary!O$19)</f>
        <v>9.8592152934606361</v>
      </c>
      <c r="P27" s="69">
        <f>IF(RES_hh_tesh!P27=0,0,RES_hh_tesh!P27/RES_summary!P$19)</f>
        <v>9.4704480331485588</v>
      </c>
      <c r="Q27" s="69">
        <f>IF(RES_hh_tesh!Q27=0,0,RES_hh_tesh!Q27/RES_summary!Q$19)</f>
        <v>9.4305290303213596</v>
      </c>
      <c r="R27" s="69">
        <f>IF(RES_hh_tesh!R27=0,0,RES_hh_tesh!R27/RES_summary!R$19)</f>
        <v>9.6688181020267745</v>
      </c>
      <c r="S27" s="69">
        <f>IF(RES_hh_tesh!S27=0,0,RES_hh_tesh!S27/RES_summary!S$19)</f>
        <v>9.66755681890624</v>
      </c>
      <c r="T27" s="69">
        <f>IF(RES_hh_tesh!T27=0,0,RES_hh_tesh!T27/RES_summary!T$19)</f>
        <v>9.397915338843065</v>
      </c>
      <c r="U27" s="69">
        <f>IF(RES_hh_tesh!U27=0,0,RES_hh_tesh!U27/RES_summary!U$19)</f>
        <v>9.246104347020232</v>
      </c>
      <c r="V27" s="69">
        <f>IF(RES_hh_tesh!V27=0,0,RES_hh_tesh!V27/RES_summary!V$19)</f>
        <v>9.3244816306375906</v>
      </c>
      <c r="W27" s="69">
        <f>IF(RES_hh_tesh!W27=0,0,RES_hh_tesh!W27/RES_summary!W$19)</f>
        <v>9.8680254378932251</v>
      </c>
      <c r="X27" s="69">
        <f>IF(RES_hh_tesh!X27=0,0,RES_hh_tesh!X27/RES_summary!X$19)</f>
        <v>9.4980297322936362</v>
      </c>
      <c r="Y27" s="69">
        <f>IF(RES_hh_tesh!Y27=0,0,RES_hh_tesh!Y27/RES_summary!Y$19)</f>
        <v>8.8460799359404216</v>
      </c>
      <c r="DA27" s="88" t="s">
        <v>306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X28" s="72">
        <f>IF(RES_hh_tesh!X28=0,0,RES_hh_tesh!X28/RES_summary!X$19)</f>
        <v>0</v>
      </c>
      <c r="Y28" s="72">
        <f>IF(RES_hh_tesh!Y28=0,0,RES_hh_tesh!Y28/RES_summary!Y$19)</f>
        <v>0</v>
      </c>
      <c r="DA28" s="89" t="s">
        <v>597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10.25419919818099</v>
      </c>
      <c r="C29" s="72">
        <f>IF(RES_hh_tesh!C29=0,0,RES_hh_tesh!C29/RES_summary!C$19)</f>
        <v>12.084010378940295</v>
      </c>
      <c r="D29" s="72">
        <f>IF(RES_hh_tesh!D29=0,0,RES_hh_tesh!D29/RES_summary!D$19)</f>
        <v>10.561169447039335</v>
      </c>
      <c r="E29" s="72">
        <f>IF(RES_hh_tesh!E29=0,0,RES_hh_tesh!E29/RES_summary!E$19)</f>
        <v>12.472362219614361</v>
      </c>
      <c r="F29" s="72">
        <f>IF(RES_hh_tesh!F29=0,0,RES_hh_tesh!F29/RES_summary!F$19)</f>
        <v>11.649644011329865</v>
      </c>
      <c r="G29" s="72">
        <f>IF(RES_hh_tesh!G29=0,0,RES_hh_tesh!G29/RES_summary!G$19)</f>
        <v>11.783294891202202</v>
      </c>
      <c r="H29" s="72">
        <f>IF(RES_hh_tesh!H29=0,0,RES_hh_tesh!H29/RES_summary!H$19)</f>
        <v>11.562485449809943</v>
      </c>
      <c r="I29" s="72">
        <f>IF(RES_hh_tesh!I29=0,0,RES_hh_tesh!I29/RES_summary!I$19)</f>
        <v>12.04409336827357</v>
      </c>
      <c r="J29" s="72">
        <f>IF(RES_hh_tesh!J29=0,0,RES_hh_tesh!J29/RES_summary!J$19)</f>
        <v>11.774662276310945</v>
      </c>
      <c r="K29" s="72">
        <f>IF(RES_hh_tesh!K29=0,0,RES_hh_tesh!K29/RES_summary!K$19)</f>
        <v>13.501686919982244</v>
      </c>
      <c r="L29" s="72">
        <f>IF(RES_hh_tesh!L29=0,0,RES_hh_tesh!L29/RES_summary!L$19)</f>
        <v>12.126727918956597</v>
      </c>
      <c r="M29" s="72">
        <f>IF(RES_hh_tesh!M29=0,0,RES_hh_tesh!M29/RES_summary!M$19)</f>
        <v>10.745214235729923</v>
      </c>
      <c r="N29" s="72">
        <f>IF(RES_hh_tesh!N29=0,0,RES_hh_tesh!N29/RES_summary!N$19)</f>
        <v>10.178678650139974</v>
      </c>
      <c r="O29" s="72">
        <f>IF(RES_hh_tesh!O29=0,0,RES_hh_tesh!O29/RES_summary!O$19)</f>
        <v>10.054218670070124</v>
      </c>
      <c r="P29" s="72">
        <f>IF(RES_hh_tesh!P29=0,0,RES_hh_tesh!P29/RES_summary!P$19)</f>
        <v>9.2395326260466781</v>
      </c>
      <c r="Q29" s="72">
        <f>IF(RES_hh_tesh!Q29=0,0,RES_hh_tesh!Q29/RES_summary!Q$19)</f>
        <v>9.3494000580273191</v>
      </c>
      <c r="R29" s="72">
        <f>IF(RES_hh_tesh!R29=0,0,RES_hh_tesh!R29/RES_summary!R$19)</f>
        <v>9.8558783328975128</v>
      </c>
      <c r="S29" s="72">
        <f>IF(RES_hh_tesh!S29=0,0,RES_hh_tesh!S29/RES_summary!S$19)</f>
        <v>9.6603849292962831</v>
      </c>
      <c r="T29" s="72">
        <f>IF(RES_hh_tesh!T29=0,0,RES_hh_tesh!T29/RES_summary!T$19)</f>
        <v>9.1413689263781031</v>
      </c>
      <c r="U29" s="72">
        <f>IF(RES_hh_tesh!U29=0,0,RES_hh_tesh!U29/RES_summary!U$19)</f>
        <v>9.563721711598939</v>
      </c>
      <c r="V29" s="72">
        <f>IF(RES_hh_tesh!V29=0,0,RES_hh_tesh!V29/RES_summary!V$19)</f>
        <v>9.3558079147254531</v>
      </c>
      <c r="W29" s="72">
        <f>IF(RES_hh_tesh!W29=0,0,RES_hh_tesh!W29/RES_summary!W$19)</f>
        <v>9.8383804719298862</v>
      </c>
      <c r="X29" s="72">
        <f>IF(RES_hh_tesh!X29=0,0,RES_hh_tesh!X29/RES_summary!X$19)</f>
        <v>9.578861389114584</v>
      </c>
      <c r="Y29" s="72">
        <f>IF(RES_hh_tesh!Y29=0,0,RES_hh_tesh!Y29/RES_summary!Y$19)</f>
        <v>8.5609675757837742</v>
      </c>
      <c r="DA29" s="89" t="s">
        <v>598</v>
      </c>
    </row>
    <row r="30" spans="1:105" ht="12" customHeight="1" x14ac:dyDescent="0.25">
      <c r="A30" s="28" t="s">
        <v>189</v>
      </c>
      <c r="B30" s="72">
        <f>IF(RES_hh_tesh!B30=0,0,RES_hh_tesh!B30/RES_summary!B$19)</f>
        <v>10.204549311926517</v>
      </c>
      <c r="C30" s="72">
        <f>IF(RES_hh_tesh!C30=0,0,RES_hh_tesh!C30/RES_summary!C$19)</f>
        <v>12.207828991613793</v>
      </c>
      <c r="D30" s="72">
        <f>IF(RES_hh_tesh!D30=0,0,RES_hh_tesh!D30/RES_summary!D$19)</f>
        <v>10.483305135428669</v>
      </c>
      <c r="E30" s="72">
        <f>IF(RES_hh_tesh!E30=0,0,RES_hh_tesh!E30/RES_summary!E$19)</f>
        <v>12.584245565396403</v>
      </c>
      <c r="F30" s="72">
        <f>IF(RES_hh_tesh!F30=0,0,RES_hh_tesh!F30/RES_summary!F$19)</f>
        <v>11.444995171592359</v>
      </c>
      <c r="G30" s="72">
        <f>IF(RES_hh_tesh!G30=0,0,RES_hh_tesh!G30/RES_summary!G$19)</f>
        <v>12.004028617847505</v>
      </c>
      <c r="H30" s="72">
        <f>IF(RES_hh_tesh!H30=0,0,RES_hh_tesh!H30/RES_summary!H$19)</f>
        <v>11.620453528682107</v>
      </c>
      <c r="I30" s="72">
        <f>IF(RES_hh_tesh!I30=0,0,RES_hh_tesh!I30/RES_summary!I$19)</f>
        <v>12.409091684860142</v>
      </c>
      <c r="J30" s="72">
        <f>IF(RES_hh_tesh!J30=0,0,RES_hh_tesh!J30/RES_summary!J$19)</f>
        <v>11.526329707233952</v>
      </c>
      <c r="K30" s="72">
        <f>IF(RES_hh_tesh!K30=0,0,RES_hh_tesh!K30/RES_summary!K$19)</f>
        <v>12.454496332382451</v>
      </c>
      <c r="L30" s="72">
        <f>IF(RES_hh_tesh!L30=0,0,RES_hh_tesh!L30/RES_summary!L$19)</f>
        <v>12.01771325869383</v>
      </c>
      <c r="M30" s="72">
        <f>IF(RES_hh_tesh!M30=0,0,RES_hh_tesh!M30/RES_summary!M$19)</f>
        <v>10.821290123523823</v>
      </c>
      <c r="N30" s="72">
        <f>IF(RES_hh_tesh!N30=0,0,RES_hh_tesh!N30/RES_summary!N$19)</f>
        <v>10.330148473310139</v>
      </c>
      <c r="O30" s="72">
        <f>IF(RES_hh_tesh!O30=0,0,RES_hh_tesh!O30/RES_summary!O$19)</f>
        <v>9.8022633310533056</v>
      </c>
      <c r="P30" s="72">
        <f>IF(RES_hh_tesh!P30=0,0,RES_hh_tesh!P30/RES_summary!P$19)</f>
        <v>9.591660050617401</v>
      </c>
      <c r="Q30" s="72">
        <f>IF(RES_hh_tesh!Q30=0,0,RES_hh_tesh!Q30/RES_summary!Q$19)</f>
        <v>9.1531538245281716</v>
      </c>
      <c r="R30" s="72">
        <f>IF(RES_hh_tesh!R30=0,0,RES_hh_tesh!R30/RES_summary!R$19)</f>
        <v>9.3681939497043594</v>
      </c>
      <c r="S30" s="72">
        <f>IF(RES_hh_tesh!S30=0,0,RES_hh_tesh!S30/RES_summary!S$19)</f>
        <v>9.9312564747241385</v>
      </c>
      <c r="T30" s="72">
        <f>IF(RES_hh_tesh!T30=0,0,RES_hh_tesh!T30/RES_summary!T$19)</f>
        <v>9.6988270142045572</v>
      </c>
      <c r="U30" s="72">
        <f>IF(RES_hh_tesh!U30=0,0,RES_hh_tesh!U30/RES_summary!U$19)</f>
        <v>9.0275451679340986</v>
      </c>
      <c r="V30" s="72">
        <f>IF(RES_hh_tesh!V30=0,0,RES_hh_tesh!V30/RES_summary!V$19)</f>
        <v>9.2228296751419983</v>
      </c>
      <c r="W30" s="72">
        <f>IF(RES_hh_tesh!W30=0,0,RES_hh_tesh!W30/RES_summary!W$19)</f>
        <v>9.761228471269094</v>
      </c>
      <c r="X30" s="72">
        <f>IF(RES_hh_tesh!X30=0,0,RES_hh_tesh!X30/RES_summary!X$19)</f>
        <v>9.5399604405334664</v>
      </c>
      <c r="Y30" s="72">
        <f>IF(RES_hh_tesh!Y30=0,0,RES_hh_tesh!Y30/RES_summary!Y$19)</f>
        <v>8.9129088250031714</v>
      </c>
      <c r="DA30" s="89" t="s">
        <v>599</v>
      </c>
    </row>
    <row r="31" spans="1:105" ht="12" customHeight="1" x14ac:dyDescent="0.25">
      <c r="A31" s="28" t="s">
        <v>202</v>
      </c>
      <c r="B31" s="72">
        <f>IF(RES_hh_tesh!B31=0,0,RES_hh_tesh!B31/RES_summary!B$19)</f>
        <v>10.426960624185082</v>
      </c>
      <c r="C31" s="72">
        <f>IF(RES_hh_tesh!C31=0,0,RES_hh_tesh!C31/RES_summary!C$19)</f>
        <v>12.090933480967076</v>
      </c>
      <c r="D31" s="72">
        <f>IF(RES_hh_tesh!D31=0,0,RES_hh_tesh!D31/RES_summary!D$19)</f>
        <v>10.501153595436431</v>
      </c>
      <c r="E31" s="72">
        <f>IF(RES_hh_tesh!E31=0,0,RES_hh_tesh!E31/RES_summary!E$19)</f>
        <v>12.586770426481733</v>
      </c>
      <c r="F31" s="72">
        <f>IF(RES_hh_tesh!F31=0,0,RES_hh_tesh!F31/RES_summary!F$19)</f>
        <v>11.541527287276455</v>
      </c>
      <c r="G31" s="72">
        <f>IF(RES_hh_tesh!G31=0,0,RES_hh_tesh!G31/RES_summary!G$19)</f>
        <v>11.852336154149395</v>
      </c>
      <c r="H31" s="72">
        <f>IF(RES_hh_tesh!H31=0,0,RES_hh_tesh!H31/RES_summary!H$19)</f>
        <v>11.449330423449744</v>
      </c>
      <c r="I31" s="72">
        <f>IF(RES_hh_tesh!I31=0,0,RES_hh_tesh!I31/RES_summary!I$19)</f>
        <v>12.726546200925023</v>
      </c>
      <c r="J31" s="72">
        <f>IF(RES_hh_tesh!J31=0,0,RES_hh_tesh!J31/RES_summary!J$19)</f>
        <v>11.301482847724239</v>
      </c>
      <c r="K31" s="72">
        <f>IF(RES_hh_tesh!K31=0,0,RES_hh_tesh!K31/RES_summary!K$19)</f>
        <v>12.138827282128229</v>
      </c>
      <c r="L31" s="72">
        <f>IF(RES_hh_tesh!L31=0,0,RES_hh_tesh!L31/RES_summary!L$19)</f>
        <v>11.399354692849773</v>
      </c>
      <c r="M31" s="72">
        <f>IF(RES_hh_tesh!M31=0,0,RES_hh_tesh!M31/RES_summary!M$19)</f>
        <v>10.923095256962638</v>
      </c>
      <c r="N31" s="72">
        <f>IF(RES_hh_tesh!N31=0,0,RES_hh_tesh!N31/RES_summary!N$19)</f>
        <v>10.890429311269145</v>
      </c>
      <c r="O31" s="72">
        <f>IF(RES_hh_tesh!O31=0,0,RES_hh_tesh!O31/RES_summary!O$19)</f>
        <v>9.6924087470437073</v>
      </c>
      <c r="P31" s="72">
        <f>IF(RES_hh_tesh!P31=0,0,RES_hh_tesh!P31/RES_summary!P$19)</f>
        <v>9.6703571691330552</v>
      </c>
      <c r="Q31" s="72">
        <f>IF(RES_hh_tesh!Q31=0,0,RES_hh_tesh!Q31/RES_summary!Q$19)</f>
        <v>9.5824876601836468</v>
      </c>
      <c r="R31" s="72">
        <f>IF(RES_hh_tesh!R31=0,0,RES_hh_tesh!R31/RES_summary!R$19)</f>
        <v>10.004757899660335</v>
      </c>
      <c r="S31" s="72">
        <f>IF(RES_hh_tesh!S31=0,0,RES_hh_tesh!S31/RES_summary!S$19)</f>
        <v>9.4868760979642133</v>
      </c>
      <c r="T31" s="72">
        <f>IF(RES_hh_tesh!T31=0,0,RES_hh_tesh!T31/RES_summary!T$19)</f>
        <v>9.1019640472889822</v>
      </c>
      <c r="U31" s="72">
        <f>IF(RES_hh_tesh!U31=0,0,RES_hh_tesh!U31/RES_summary!U$19)</f>
        <v>8.5774979405572171</v>
      </c>
      <c r="V31" s="72">
        <f>IF(RES_hh_tesh!V31=0,0,RES_hh_tesh!V31/RES_summary!V$19)</f>
        <v>9.7794711105316416</v>
      </c>
      <c r="W31" s="72">
        <f>IF(RES_hh_tesh!W31=0,0,RES_hh_tesh!W31/RES_summary!W$19)</f>
        <v>10.114780397307548</v>
      </c>
      <c r="X31" s="72">
        <f>IF(RES_hh_tesh!X31=0,0,RES_hh_tesh!X31/RES_summary!X$19)</f>
        <v>9.9075443326792048</v>
      </c>
      <c r="Y31" s="72">
        <f>IF(RES_hh_tesh!Y31=0,0,RES_hh_tesh!Y31/RES_summary!Y$19)</f>
        <v>8.1938913145139196</v>
      </c>
      <c r="DA31" s="89" t="s">
        <v>600</v>
      </c>
    </row>
    <row r="32" spans="1:105" ht="12" customHeight="1" x14ac:dyDescent="0.25">
      <c r="A32" s="32" t="s">
        <v>53</v>
      </c>
      <c r="B32" s="77">
        <f>IF(RES_hh_tesh!B32=0,0,RES_hh_tesh!B32/RES_summary!B$19)</f>
        <v>11.820686990046916</v>
      </c>
      <c r="C32" s="77">
        <f>IF(RES_hh_tesh!C32=0,0,RES_hh_tesh!C32/RES_summary!C$19)</f>
        <v>10.23508549973177</v>
      </c>
      <c r="D32" s="77">
        <f>IF(RES_hh_tesh!D32=0,0,RES_hh_tesh!D32/RES_summary!D$19)</f>
        <v>12.651129177893583</v>
      </c>
      <c r="E32" s="77">
        <f>IF(RES_hh_tesh!E32=0,0,RES_hh_tesh!E32/RES_summary!E$19)</f>
        <v>9.4813606334694001</v>
      </c>
      <c r="F32" s="77">
        <f>IF(RES_hh_tesh!F32=0,0,RES_hh_tesh!F32/RES_summary!F$19)</f>
        <v>11.729008285495937</v>
      </c>
      <c r="G32" s="77">
        <f>IF(RES_hh_tesh!G32=0,0,RES_hh_tesh!G32/RES_summary!G$19)</f>
        <v>12.240768965151389</v>
      </c>
      <c r="H32" s="77">
        <f>IF(RES_hh_tesh!H32=0,0,RES_hh_tesh!H32/RES_summary!H$19)</f>
        <v>13.074303905275887</v>
      </c>
      <c r="I32" s="77">
        <f>IF(RES_hh_tesh!I32=0,0,RES_hh_tesh!I32/RES_summary!I$19)</f>
        <v>11.522631138966949</v>
      </c>
      <c r="J32" s="77">
        <f>IF(RES_hh_tesh!J32=0,0,RES_hh_tesh!J32/RES_summary!J$19)</f>
        <v>13.115981374827298</v>
      </c>
      <c r="K32" s="77">
        <f>IF(RES_hh_tesh!K32=0,0,RES_hh_tesh!K32/RES_summary!K$19)</f>
        <v>10.768434983703392</v>
      </c>
      <c r="L32" s="77">
        <f>IF(RES_hh_tesh!L32=0,0,RES_hh_tesh!L32/RES_summary!L$19)</f>
        <v>11.017385587871491</v>
      </c>
      <c r="M32" s="77">
        <f>IF(RES_hh_tesh!M32=0,0,RES_hh_tesh!M32/RES_summary!M$19)</f>
        <v>10.721922959429158</v>
      </c>
      <c r="N32" s="77">
        <f>IF(RES_hh_tesh!N32=0,0,RES_hh_tesh!N32/RES_summary!N$19)</f>
        <v>10.408471785298246</v>
      </c>
      <c r="O32" s="77">
        <f>IF(RES_hh_tesh!O32=0,0,RES_hh_tesh!O32/RES_summary!O$19)</f>
        <v>9.8039070961302066</v>
      </c>
      <c r="P32" s="77">
        <f>IF(RES_hh_tesh!P32=0,0,RES_hh_tesh!P32/RES_summary!P$19)</f>
        <v>9.5028007567338069</v>
      </c>
      <c r="Q32" s="77">
        <f>IF(RES_hh_tesh!Q32=0,0,RES_hh_tesh!Q32/RES_summary!Q$19)</f>
        <v>9.5652504848421422</v>
      </c>
      <c r="R32" s="77">
        <f>IF(RES_hh_tesh!R32=0,0,RES_hh_tesh!R32/RES_summary!R$19)</f>
        <v>9.619389195136419</v>
      </c>
      <c r="S32" s="77">
        <f>IF(RES_hh_tesh!S32=0,0,RES_hh_tesh!S32/RES_summary!S$19)</f>
        <v>9.5881324047697944</v>
      </c>
      <c r="T32" s="77">
        <f>IF(RES_hh_tesh!T32=0,0,RES_hh_tesh!T32/RES_summary!T$19)</f>
        <v>9.4519366303513621</v>
      </c>
      <c r="U32" s="77">
        <f>IF(RES_hh_tesh!U32=0,0,RES_hh_tesh!U32/RES_summary!U$19)</f>
        <v>9.3044464801018609</v>
      </c>
      <c r="V32" s="77">
        <f>IF(RES_hh_tesh!V32=0,0,RES_hh_tesh!V32/RES_summary!V$19)</f>
        <v>9.2711261506706997</v>
      </c>
      <c r="W32" s="77">
        <f>IF(RES_hh_tesh!W32=0,0,RES_hh_tesh!W32/RES_summary!W$19)</f>
        <v>9.8856259557821584</v>
      </c>
      <c r="X32" s="77">
        <f>IF(RES_hh_tesh!X32=0,0,RES_hh_tesh!X32/RES_summary!X$19)</f>
        <v>9.3799304533797532</v>
      </c>
      <c r="Y32" s="77">
        <f>IF(RES_hh_tesh!Y32=0,0,RES_hh_tesh!Y32/RES_summary!Y$19)</f>
        <v>9.0162306618947987</v>
      </c>
      <c r="DA32" s="92" t="s">
        <v>601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15.115644017206954</v>
      </c>
      <c r="C3" s="65">
        <f>IF(RES_hh_emih!C3=0,0,RES_hh_emih!C3/RES_summary!C$19)</f>
        <v>16.708931199612397</v>
      </c>
      <c r="D3" s="65">
        <f>IF(RES_hh_emih!D3=0,0,RES_hh_emih!D3/RES_summary!D$19)</f>
        <v>17.581465503430266</v>
      </c>
      <c r="E3" s="65">
        <f>IF(RES_hh_emih!E3=0,0,RES_hh_emih!E3/RES_summary!E$19)</f>
        <v>19.169356210241212</v>
      </c>
      <c r="F3" s="65">
        <f>IF(RES_hh_emih!F3=0,0,RES_hh_emih!F3/RES_summary!F$19)</f>
        <v>18.977123286215889</v>
      </c>
      <c r="G3" s="65">
        <f>IF(RES_hh_emih!G3=0,0,RES_hh_emih!G3/RES_summary!G$19)</f>
        <v>19.370477581955246</v>
      </c>
      <c r="H3" s="65">
        <f>IF(RES_hh_emih!H3=0,0,RES_hh_emih!H3/RES_summary!H$19)</f>
        <v>17.760772231972101</v>
      </c>
      <c r="I3" s="65">
        <f>IF(RES_hh_emih!I3=0,0,RES_hh_emih!I3/RES_summary!I$19)</f>
        <v>15.994725326782884</v>
      </c>
      <c r="J3" s="65">
        <f>IF(RES_hh_emih!J3=0,0,RES_hh_emih!J3/RES_summary!J$19)</f>
        <v>16.188141066180016</v>
      </c>
      <c r="K3" s="65">
        <f>IF(RES_hh_emih!K3=0,0,RES_hh_emih!K3/RES_summary!K$19)</f>
        <v>16.592932310722677</v>
      </c>
      <c r="L3" s="65">
        <f>IF(RES_hh_emih!L3=0,0,RES_hh_emih!L3/RES_summary!L$19)</f>
        <v>16.81058163073439</v>
      </c>
      <c r="M3" s="65">
        <f>IF(RES_hh_emih!M3=0,0,RES_hh_emih!M3/RES_summary!M$19)</f>
        <v>15.148243266697179</v>
      </c>
      <c r="N3" s="65">
        <f>IF(RES_hh_emih!N3=0,0,RES_hh_emih!N3/RES_summary!N$19)</f>
        <v>13.65793188892086</v>
      </c>
      <c r="O3" s="65">
        <f>IF(RES_hh_emih!O3=0,0,RES_hh_emih!O3/RES_summary!O$19)</f>
        <v>12.823663428313091</v>
      </c>
      <c r="P3" s="65">
        <f>IF(RES_hh_emih!P3=0,0,RES_hh_emih!P3/RES_summary!P$19)</f>
        <v>11.125080445719968</v>
      </c>
      <c r="Q3" s="65">
        <f>IF(RES_hh_emih!Q3=0,0,RES_hh_emih!Q3/RES_summary!Q$19)</f>
        <v>11.81189573404362</v>
      </c>
      <c r="R3" s="65">
        <f>IF(RES_hh_emih!R3=0,0,RES_hh_emih!R3/RES_summary!R$19)</f>
        <v>12.203301523020739</v>
      </c>
      <c r="S3" s="65">
        <f>IF(RES_hh_emih!S3=0,0,RES_hh_emih!S3/RES_summary!S$19)</f>
        <v>12.399445557019236</v>
      </c>
      <c r="T3" s="65">
        <f>IF(RES_hh_emih!T3=0,0,RES_hh_emih!T3/RES_summary!T$19)</f>
        <v>11.765849521022526</v>
      </c>
      <c r="U3" s="65">
        <f>IF(RES_hh_emih!U3=0,0,RES_hh_emih!U3/RES_summary!U$19)</f>
        <v>11.098839324583381</v>
      </c>
      <c r="V3" s="65">
        <f>IF(RES_hh_emih!V3=0,0,RES_hh_emih!V3/RES_summary!V$19)</f>
        <v>11.781479719585459</v>
      </c>
      <c r="W3" s="65">
        <f>IF(RES_hh_emih!W3=0,0,RES_hh_emih!W3/RES_summary!W$19)</f>
        <v>12.040083209213785</v>
      </c>
      <c r="X3" s="65">
        <f>IF(RES_hh_emih!X3=0,0,RES_hh_emih!X3/RES_summary!X$19)</f>
        <v>11.518448472097127</v>
      </c>
      <c r="Y3" s="65">
        <f>IF(RES_hh_emih!Y3=0,0,RES_hh_emih!Y3/RES_summary!Y$19)</f>
        <v>10.979117739369684</v>
      </c>
      <c r="DA3" s="87" t="s">
        <v>308</v>
      </c>
    </row>
    <row r="4" spans="1:105" ht="12.95" customHeight="1" x14ac:dyDescent="0.25">
      <c r="A4" s="68" t="s">
        <v>57</v>
      </c>
      <c r="B4" s="69">
        <f>IF(RES_hh_emih!B4=0,0,RES_hh_emih!B4/RES_summary!B$19)</f>
        <v>12.411400452832554</v>
      </c>
      <c r="C4" s="69">
        <f>IF(RES_hh_emih!C4=0,0,RES_hh_emih!C4/RES_summary!C$19)</f>
        <v>13.617465001955789</v>
      </c>
      <c r="D4" s="69">
        <f>IF(RES_hh_emih!D4=0,0,RES_hh_emih!D4/RES_summary!D$19)</f>
        <v>14.534666063631796</v>
      </c>
      <c r="E4" s="69">
        <f>IF(RES_hh_emih!E4=0,0,RES_hh_emih!E4/RES_summary!E$19)</f>
        <v>15.762487770098247</v>
      </c>
      <c r="F4" s="69">
        <f>IF(RES_hh_emih!F4=0,0,RES_hh_emih!F4/RES_summary!F$19)</f>
        <v>15.579320446239644</v>
      </c>
      <c r="G4" s="69">
        <f>IF(RES_hh_emih!G4=0,0,RES_hh_emih!G4/RES_summary!G$19)</f>
        <v>15.872922635862599</v>
      </c>
      <c r="H4" s="69">
        <f>IF(RES_hh_emih!H4=0,0,RES_hh_emih!H4/RES_summary!H$19)</f>
        <v>14.235585934040694</v>
      </c>
      <c r="I4" s="69">
        <f>IF(RES_hh_emih!I4=0,0,RES_hh_emih!I4/RES_summary!I$19)</f>
        <v>12.401425499071481</v>
      </c>
      <c r="J4" s="69">
        <f>IF(RES_hh_emih!J4=0,0,RES_hh_emih!J4/RES_summary!J$19)</f>
        <v>12.563260686168483</v>
      </c>
      <c r="K4" s="69">
        <f>IF(RES_hh_emih!K4=0,0,RES_hh_emih!K4/RES_summary!K$19)</f>
        <v>12.674142377593771</v>
      </c>
      <c r="L4" s="69">
        <f>IF(RES_hh_emih!L4=0,0,RES_hh_emih!L4/RES_summary!L$19)</f>
        <v>13.099474768109095</v>
      </c>
      <c r="M4" s="69">
        <f>IF(RES_hh_emih!M4=0,0,RES_hh_emih!M4/RES_summary!M$19)</f>
        <v>11.891869374127596</v>
      </c>
      <c r="N4" s="69">
        <f>IF(RES_hh_emih!N4=0,0,RES_hh_emih!N4/RES_summary!N$19)</f>
        <v>10.643825659388947</v>
      </c>
      <c r="O4" s="69">
        <f>IF(RES_hh_emih!O4=0,0,RES_hh_emih!O4/RES_summary!O$19)</f>
        <v>9.9863885378567439</v>
      </c>
      <c r="P4" s="69">
        <f>IF(RES_hh_emih!P4=0,0,RES_hh_emih!P4/RES_summary!P$19)</f>
        <v>8.4693827763538643</v>
      </c>
      <c r="Q4" s="69">
        <f>IF(RES_hh_emih!Q4=0,0,RES_hh_emih!Q4/RES_summary!Q$19)</f>
        <v>9.2825827402169416</v>
      </c>
      <c r="R4" s="69">
        <f>IF(RES_hh_emih!R4=0,0,RES_hh_emih!R4/RES_summary!R$19)</f>
        <v>9.5710815632658353</v>
      </c>
      <c r="S4" s="69">
        <f>IF(RES_hh_emih!S4=0,0,RES_hh_emih!S4/RES_summary!S$19)</f>
        <v>9.6823520401402643</v>
      </c>
      <c r="T4" s="69">
        <f>IF(RES_hh_emih!T4=0,0,RES_hh_emih!T4/RES_summary!T$19)</f>
        <v>9.121455676434536</v>
      </c>
      <c r="U4" s="69">
        <f>IF(RES_hh_emih!U4=0,0,RES_hh_emih!U4/RES_summary!U$19)</f>
        <v>8.5260499155656468</v>
      </c>
      <c r="V4" s="69">
        <f>IF(RES_hh_emih!V4=0,0,RES_hh_emih!V4/RES_summary!V$19)</f>
        <v>9.2063626125085989</v>
      </c>
      <c r="W4" s="69">
        <f>IF(RES_hh_emih!W4=0,0,RES_hh_emih!W4/RES_summary!W$19)</f>
        <v>9.3756089277276295</v>
      </c>
      <c r="X4" s="69">
        <f>IF(RES_hh_emih!X4=0,0,RES_hh_emih!X4/RES_summary!X$19)</f>
        <v>8.9829291506113211</v>
      </c>
      <c r="Y4" s="69">
        <f>IF(RES_hh_emih!Y4=0,0,RES_hh_emih!Y4/RES_summary!Y$19)</f>
        <v>8.6186946809121459</v>
      </c>
      <c r="DA4" s="88" t="s">
        <v>309</v>
      </c>
    </row>
    <row r="5" spans="1:105" ht="12" customHeight="1" x14ac:dyDescent="0.25">
      <c r="A5" s="28" t="s">
        <v>51</v>
      </c>
      <c r="B5" s="72">
        <f>IF(RES_hh_emih!B5=0,0,RES_hh_emih!B5/RES_summary!B$19)</f>
        <v>59.954029680592427</v>
      </c>
      <c r="C5" s="72">
        <f>IF(RES_hh_emih!C5=0,0,RES_hh_emih!C5/RES_summary!C$19)</f>
        <v>33.881283862459291</v>
      </c>
      <c r="D5" s="72">
        <f>IF(RES_hh_emih!D5=0,0,RES_hh_emih!D5/RES_summary!D$19)</f>
        <v>49.897649679893249</v>
      </c>
      <c r="E5" s="72">
        <f>IF(RES_hh_emih!E5=0,0,RES_hh_emih!E5/RES_summary!E$19)</f>
        <v>66.328618617471363</v>
      </c>
      <c r="F5" s="72">
        <f>IF(RES_hh_emih!F5=0,0,RES_hh_emih!F5/RES_summary!F$19)</f>
        <v>48.527573500425049</v>
      </c>
      <c r="G5" s="72">
        <f>IF(RES_hh_emih!G5=0,0,RES_hh_emih!G5/RES_summary!G$19)</f>
        <v>71.487275466572939</v>
      </c>
      <c r="H5" s="72">
        <f>IF(RES_hh_emih!H5=0,0,RES_hh_emih!H5/RES_summary!H$19)</f>
        <v>62.113607270477516</v>
      </c>
      <c r="I5" s="72">
        <f>IF(RES_hh_emih!I5=0,0,RES_hh_emih!I5/RES_summary!I$19)</f>
        <v>39.312309772354951</v>
      </c>
      <c r="J5" s="72">
        <f>IF(RES_hh_emih!J5=0,0,RES_hh_emih!J5/RES_summary!J$19)</f>
        <v>45.788829724844852</v>
      </c>
      <c r="K5" s="72">
        <f>IF(RES_hh_emih!K5=0,0,RES_hh_emih!K5/RES_summary!K$19)</f>
        <v>39.074817895226836</v>
      </c>
      <c r="L5" s="72">
        <f>IF(RES_hh_emih!L5=0,0,RES_hh_emih!L5/RES_summary!L$19)</f>
        <v>79.009751318159701</v>
      </c>
      <c r="M5" s="72">
        <f>IF(RES_hh_emih!M5=0,0,RES_hh_emih!M5/RES_summary!M$19)</f>
        <v>57.552428429024324</v>
      </c>
      <c r="N5" s="72">
        <f>IF(RES_hh_emih!N5=0,0,RES_hh_emih!N5/RES_summary!N$19)</f>
        <v>48.568684749474457</v>
      </c>
      <c r="O5" s="72">
        <f>IF(RES_hh_emih!O5=0,0,RES_hh_emih!O5/RES_summary!O$19)</f>
        <v>69.183071492786567</v>
      </c>
      <c r="P5" s="72">
        <f>IF(RES_hh_emih!P5=0,0,RES_hh_emih!P5/RES_summary!P$19)</f>
        <v>50.235034067079866</v>
      </c>
      <c r="Q5" s="72">
        <f>IF(RES_hh_emih!Q5=0,0,RES_hh_emih!Q5/RES_summary!Q$19)</f>
        <v>49.45456183457226</v>
      </c>
      <c r="R5" s="72">
        <f>IF(RES_hh_emih!R5=0,0,RES_hh_emih!R5/RES_summary!R$19)</f>
        <v>51.737708862801611</v>
      </c>
      <c r="S5" s="72">
        <f>IF(RES_hh_emih!S5=0,0,RES_hh_emih!S5/RES_summary!S$19)</f>
        <v>63.650536648637498</v>
      </c>
      <c r="T5" s="72">
        <f>IF(RES_hh_emih!T5=0,0,RES_hh_emih!T5/RES_summary!T$19)</f>
        <v>48.445775857121021</v>
      </c>
      <c r="U5" s="72">
        <f>IF(RES_hh_emih!U5=0,0,RES_hh_emih!U5/RES_summary!U$19)</f>
        <v>56.838835641944108</v>
      </c>
      <c r="V5" s="72">
        <f>IF(RES_hh_emih!V5=0,0,RES_hh_emih!V5/RES_summary!V$19)</f>
        <v>57.464697962542751</v>
      </c>
      <c r="W5" s="72">
        <f>IF(RES_hh_emih!W5=0,0,RES_hh_emih!W5/RES_summary!W$19)</f>
        <v>52.370804562547178</v>
      </c>
      <c r="X5" s="72">
        <f>IF(RES_hh_emih!X5=0,0,RES_hh_emih!X5/RES_summary!X$19)</f>
        <v>58.189567256307804</v>
      </c>
      <c r="Y5" s="72">
        <f>IF(RES_hh_emih!Y5=0,0,RES_hh_emih!Y5/RES_summary!Y$19)</f>
        <v>47.844209380681328</v>
      </c>
      <c r="DA5" s="89" t="s">
        <v>603</v>
      </c>
    </row>
    <row r="6" spans="1:105" ht="12" customHeight="1" x14ac:dyDescent="0.25">
      <c r="A6" s="28" t="s">
        <v>74</v>
      </c>
      <c r="B6" s="72">
        <f>IF(RES_hh_emih!B6=0,0,RES_hh_emih!B6/RES_summary!B$19)</f>
        <v>44.857665283168011</v>
      </c>
      <c r="C6" s="72">
        <f>IF(RES_hh_emih!C6=0,0,RES_hh_emih!C6/RES_summary!C$19)</f>
        <v>23.302209002735481</v>
      </c>
      <c r="D6" s="72">
        <f>IF(RES_hh_emih!D6=0,0,RES_hh_emih!D6/RES_summary!D$19)</f>
        <v>54.153061609352392</v>
      </c>
      <c r="E6" s="72">
        <f>IF(RES_hh_emih!E6=0,0,RES_hh_emih!E6/RES_summary!E$19)</f>
        <v>10.376803219216384</v>
      </c>
      <c r="F6" s="72">
        <f>IF(RES_hh_emih!F6=0,0,RES_hh_emih!F6/RES_summary!F$19)</f>
        <v>47.301153541042488</v>
      </c>
      <c r="G6" s="72">
        <f>IF(RES_hh_emih!G6=0,0,RES_hh_emih!G6/RES_summary!G$19)</f>
        <v>45.34389605643053</v>
      </c>
      <c r="H6" s="72">
        <f>IF(RES_hh_emih!H6=0,0,RES_hh_emih!H6/RES_summary!H$19)</f>
        <v>53.956734628007091</v>
      </c>
      <c r="I6" s="72">
        <f>IF(RES_hh_emih!I6=0,0,RES_hh_emih!I6/RES_summary!I$19)</f>
        <v>17.633031074732799</v>
      </c>
      <c r="J6" s="72">
        <f>IF(RES_hh_emih!J6=0,0,RES_hh_emih!J6/RES_summary!J$19)</f>
        <v>74.989597627511742</v>
      </c>
      <c r="K6" s="72">
        <f>IF(RES_hh_emih!K6=0,0,RES_hh_emih!K6/RES_summary!K$19)</f>
        <v>40.26349640591225</v>
      </c>
      <c r="L6" s="72">
        <f>IF(RES_hh_emih!L6=0,0,RES_hh_emih!L6/RES_summary!L$19)</f>
        <v>43.899175598605943</v>
      </c>
      <c r="M6" s="72">
        <f>IF(RES_hh_emih!M6=0,0,RES_hh_emih!M6/RES_summary!M$19)</f>
        <v>42.97845079222482</v>
      </c>
      <c r="N6" s="72">
        <f>IF(RES_hh_emih!N6=0,0,RES_hh_emih!N6/RES_summary!N$19)</f>
        <v>43.723233530218103</v>
      </c>
      <c r="O6" s="72">
        <f>IF(RES_hh_emih!O6=0,0,RES_hh_emih!O6/RES_summary!O$19)</f>
        <v>40.991298949271446</v>
      </c>
      <c r="P6" s="72">
        <f>IF(RES_hh_emih!P6=0,0,RES_hh_emih!P6/RES_summary!P$19)</f>
        <v>31.858403456305982</v>
      </c>
      <c r="Q6" s="72">
        <f>IF(RES_hh_emih!Q6=0,0,RES_hh_emih!Q6/RES_summary!Q$19)</f>
        <v>43.949387963463906</v>
      </c>
      <c r="R6" s="72">
        <f>IF(RES_hh_emih!R6=0,0,RES_hh_emih!R6/RES_summary!R$19)</f>
        <v>42.453818438958358</v>
      </c>
      <c r="S6" s="72">
        <f>IF(RES_hh_emih!S6=0,0,RES_hh_emih!S6/RES_summary!S$19)</f>
        <v>39.80086626955098</v>
      </c>
      <c r="T6" s="72">
        <f>IF(RES_hh_emih!T6=0,0,RES_hh_emih!T6/RES_summary!T$19)</f>
        <v>36.56594390167816</v>
      </c>
      <c r="U6" s="72">
        <f>IF(RES_hh_emih!U6=0,0,RES_hh_emih!U6/RES_summary!U$19)</f>
        <v>38.869922115729267</v>
      </c>
      <c r="V6" s="72">
        <f>IF(RES_hh_emih!V6=0,0,RES_hh_emih!V6/RES_summary!V$19)</f>
        <v>38.579141691812318</v>
      </c>
      <c r="W6" s="72">
        <f>IF(RES_hh_emih!W6=0,0,RES_hh_emih!W6/RES_summary!W$19)</f>
        <v>41.449302863020343</v>
      </c>
      <c r="X6" s="72">
        <f>IF(RES_hh_emih!X6=0,0,RES_hh_emih!X6/RES_summary!X$19)</f>
        <v>38.750455990324994</v>
      </c>
      <c r="Y6" s="72">
        <f>IF(RES_hh_emih!Y6=0,0,RES_hh_emih!Y6/RES_summary!Y$19)</f>
        <v>33.782172971696042</v>
      </c>
      <c r="DA6" s="89" t="s">
        <v>604</v>
      </c>
    </row>
    <row r="7" spans="1:105" ht="12" customHeight="1" x14ac:dyDescent="0.25">
      <c r="A7" s="28" t="s">
        <v>200</v>
      </c>
      <c r="B7" s="72">
        <f>IF(RES_hh_emih!B7=0,0,RES_hh_emih!B7/RES_summary!B$19)</f>
        <v>41.827862040079225</v>
      </c>
      <c r="C7" s="72">
        <f>IF(RES_hh_emih!C7=0,0,RES_hh_emih!C7/RES_summary!C$19)</f>
        <v>45.873726931680814</v>
      </c>
      <c r="D7" s="72">
        <f>IF(RES_hh_emih!D7=0,0,RES_hh_emih!D7/RES_summary!D$19)</f>
        <v>52.420684502244654</v>
      </c>
      <c r="E7" s="72">
        <f>IF(RES_hh_emih!E7=0,0,RES_hh_emih!E7/RES_summary!E$19)</f>
        <v>55.512862405807866</v>
      </c>
      <c r="F7" s="72">
        <f>IF(RES_hh_emih!F7=0,0,RES_hh_emih!F7/RES_summary!F$19)</f>
        <v>57.531993202785117</v>
      </c>
      <c r="G7" s="72">
        <f>IF(RES_hh_emih!G7=0,0,RES_hh_emih!G7/RES_summary!G$19)</f>
        <v>58.491781132961414</v>
      </c>
      <c r="H7" s="72">
        <f>IF(RES_hh_emih!H7=0,0,RES_hh_emih!H7/RES_summary!H$19)</f>
        <v>55.588418255020684</v>
      </c>
      <c r="I7" s="72">
        <f>IF(RES_hh_emih!I7=0,0,RES_hh_emih!I7/RES_summary!I$19)</f>
        <v>51.881961793456128</v>
      </c>
      <c r="J7" s="72">
        <f>IF(RES_hh_emih!J7=0,0,RES_hh_emih!J7/RES_summary!J$19)</f>
        <v>50.460327429140527</v>
      </c>
      <c r="K7" s="72">
        <f>IF(RES_hh_emih!K7=0,0,RES_hh_emih!K7/RES_summary!K$19)</f>
        <v>56.632222268170594</v>
      </c>
      <c r="L7" s="72">
        <f>IF(RES_hh_emih!L7=0,0,RES_hh_emih!L7/RES_summary!L$19)</f>
        <v>59.84668554493993</v>
      </c>
      <c r="M7" s="72">
        <f>IF(RES_hh_emih!M7=0,0,RES_hh_emih!M7/RES_summary!M$19)</f>
        <v>59.030946054279319</v>
      </c>
      <c r="N7" s="72">
        <f>IF(RES_hh_emih!N7=0,0,RES_hh_emih!N7/RES_summary!N$19)</f>
        <v>52.728249674140031</v>
      </c>
      <c r="O7" s="72">
        <f>IF(RES_hh_emih!O7=0,0,RES_hh_emih!O7/RES_summary!O$19)</f>
        <v>49.363721549120271</v>
      </c>
      <c r="P7" s="72">
        <f>IF(RES_hh_emih!P7=0,0,RES_hh_emih!P7/RES_summary!P$19)</f>
        <v>41.227138394823072</v>
      </c>
      <c r="Q7" s="72">
        <f>IF(RES_hh_emih!Q7=0,0,RES_hh_emih!Q7/RES_summary!Q$19)</f>
        <v>50.548664307266428</v>
      </c>
      <c r="R7" s="72">
        <f>IF(RES_hh_emih!R7=0,0,RES_hh_emih!R7/RES_summary!R$19)</f>
        <v>49.281182370542055</v>
      </c>
      <c r="S7" s="72">
        <f>IF(RES_hh_emih!S7=0,0,RES_hh_emih!S7/RES_summary!S$19)</f>
        <v>49.888277387072314</v>
      </c>
      <c r="T7" s="72">
        <f>IF(RES_hh_emih!T7=0,0,RES_hh_emih!T7/RES_summary!T$19)</f>
        <v>45.714503446039402</v>
      </c>
      <c r="U7" s="72">
        <f>IF(RES_hh_emih!U7=0,0,RES_hh_emih!U7/RES_summary!U$19)</f>
        <v>38.893078675020917</v>
      </c>
      <c r="V7" s="72">
        <f>IF(RES_hh_emih!V7=0,0,RES_hh_emih!V7/RES_summary!V$19)</f>
        <v>48.93935801734942</v>
      </c>
      <c r="W7" s="72">
        <f>IF(RES_hh_emih!W7=0,0,RES_hh_emih!W7/RES_summary!W$19)</f>
        <v>39.051629158977192</v>
      </c>
      <c r="X7" s="72">
        <f>IF(RES_hh_emih!X7=0,0,RES_hh_emih!X7/RES_summary!X$19)</f>
        <v>50.292029512976555</v>
      </c>
      <c r="Y7" s="72">
        <f>IF(RES_hh_emih!Y7=0,0,RES_hh_emih!Y7/RES_summary!Y$19)</f>
        <v>43.570688028412526</v>
      </c>
      <c r="DA7" s="89" t="s">
        <v>605</v>
      </c>
    </row>
    <row r="8" spans="1:105" ht="12" customHeight="1" x14ac:dyDescent="0.25">
      <c r="A8" s="28" t="s">
        <v>189</v>
      </c>
      <c r="B8" s="72">
        <f>IF(RES_hh_emih!B8=0,0,RES_hh_emih!B8/RES_summary!B$19)</f>
        <v>29.21049995179532</v>
      </c>
      <c r="C8" s="72">
        <f>IF(RES_hh_emih!C8=0,0,RES_hh_emih!C8/RES_summary!C$19)</f>
        <v>33.794004109074933</v>
      </c>
      <c r="D8" s="72">
        <f>IF(RES_hh_emih!D8=0,0,RES_hh_emih!D8/RES_summary!D$19)</f>
        <v>33.021636614962702</v>
      </c>
      <c r="E8" s="72">
        <f>IF(RES_hh_emih!E8=0,0,RES_hh_emih!E8/RES_summary!E$19)</f>
        <v>38.288673926700206</v>
      </c>
      <c r="F8" s="72">
        <f>IF(RES_hh_emih!F8=0,0,RES_hh_emih!F8/RES_summary!F$19)</f>
        <v>37.22797755816827</v>
      </c>
      <c r="G8" s="72">
        <f>IF(RES_hh_emih!G8=0,0,RES_hh_emih!G8/RES_summary!G$19)</f>
        <v>40.097216679052352</v>
      </c>
      <c r="H8" s="72">
        <f>IF(RES_hh_emih!H8=0,0,RES_hh_emih!H8/RES_summary!H$19)</f>
        <v>36.598666494296381</v>
      </c>
      <c r="I8" s="72">
        <f>IF(RES_hh_emih!I8=0,0,RES_hh_emih!I8/RES_summary!I$19)</f>
        <v>33.940304314568664</v>
      </c>
      <c r="J8" s="72">
        <f>IF(RES_hh_emih!J8=0,0,RES_hh_emih!J8/RES_summary!J$19)</f>
        <v>35.898596653095296</v>
      </c>
      <c r="K8" s="72">
        <f>IF(RES_hh_emih!K8=0,0,RES_hh_emih!K8/RES_summary!K$19)</f>
        <v>37.151871286899272</v>
      </c>
      <c r="L8" s="72">
        <f>IF(RES_hh_emih!L8=0,0,RES_hh_emih!L8/RES_summary!L$19)</f>
        <v>39.879065796432698</v>
      </c>
      <c r="M8" s="72">
        <f>IF(RES_hh_emih!M8=0,0,RES_hh_emih!M8/RES_summary!M$19)</f>
        <v>37.665754159294423</v>
      </c>
      <c r="N8" s="72">
        <f>IF(RES_hh_emih!N8=0,0,RES_hh_emih!N8/RES_summary!N$19)</f>
        <v>36.40482076294554</v>
      </c>
      <c r="O8" s="72">
        <f>IF(RES_hh_emih!O8=0,0,RES_hh_emih!O8/RES_summary!O$19)</f>
        <v>35.888821635319154</v>
      </c>
      <c r="P8" s="72">
        <f>IF(RES_hh_emih!P8=0,0,RES_hh_emih!P8/RES_summary!P$19)</f>
        <v>31.672427041139994</v>
      </c>
      <c r="Q8" s="72">
        <f>IF(RES_hh_emih!Q8=0,0,RES_hh_emih!Q8/RES_summary!Q$19)</f>
        <v>33.646393460640247</v>
      </c>
      <c r="R8" s="72">
        <f>IF(RES_hh_emih!R8=0,0,RES_hh_emih!R8/RES_summary!R$19)</f>
        <v>34.347531062199401</v>
      </c>
      <c r="S8" s="72">
        <f>IF(RES_hh_emih!S8=0,0,RES_hh_emih!S8/RES_summary!S$19)</f>
        <v>33.714357016798068</v>
      </c>
      <c r="T8" s="72">
        <f>IF(RES_hh_emih!T8=0,0,RES_hh_emih!T8/RES_summary!T$19)</f>
        <v>31.399528261304336</v>
      </c>
      <c r="U8" s="72">
        <f>IF(RES_hh_emih!U8=0,0,RES_hh_emih!U8/RES_summary!U$19)</f>
        <v>29.794714301158862</v>
      </c>
      <c r="V8" s="72">
        <f>IF(RES_hh_emih!V8=0,0,RES_hh_emih!V8/RES_summary!V$19)</f>
        <v>30.884706452339412</v>
      </c>
      <c r="W8" s="72">
        <f>IF(RES_hh_emih!W8=0,0,RES_hh_emih!W8/RES_summary!W$19)</f>
        <v>32.394913186431594</v>
      </c>
      <c r="X8" s="72">
        <f>IF(RES_hh_emih!X8=0,0,RES_hh_emih!X8/RES_summary!X$19)</f>
        <v>29.201107009490528</v>
      </c>
      <c r="Y8" s="72">
        <f>IF(RES_hh_emih!Y8=0,0,RES_hh_emih!Y8/RES_summary!Y$19)</f>
        <v>28.031074698646716</v>
      </c>
      <c r="DA8" s="89" t="s">
        <v>606</v>
      </c>
    </row>
    <row r="9" spans="1:105" ht="12" customHeight="1" x14ac:dyDescent="0.25">
      <c r="A9" s="28" t="s">
        <v>202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X9" s="72">
        <f>IF(RES_hh_emih!X9=0,0,RES_hh_emih!X9/RES_summary!X$19)</f>
        <v>0</v>
      </c>
      <c r="Y9" s="72">
        <f>IF(RES_hh_emih!Y9=0,0,RES_hh_emih!Y9/RES_summary!Y$19)</f>
        <v>0</v>
      </c>
      <c r="DA9" s="89" t="s">
        <v>607</v>
      </c>
    </row>
    <row r="10" spans="1:105" ht="12" customHeight="1" x14ac:dyDescent="0.25">
      <c r="A10" s="28" t="s">
        <v>197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X10" s="72">
        <f>IF(RES_hh_emih!X10=0,0,RES_hh_emih!X10/RES_summary!X$19)</f>
        <v>0</v>
      </c>
      <c r="Y10" s="72">
        <f>IF(RES_hh_emih!Y10=0,0,RES_hh_emih!Y10/RES_summary!Y$19)</f>
        <v>0</v>
      </c>
      <c r="DA10" s="89" t="s">
        <v>608</v>
      </c>
    </row>
    <row r="11" spans="1:105" ht="12" customHeight="1" x14ac:dyDescent="0.25">
      <c r="A11" s="28" t="s">
        <v>198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X11" s="72">
        <f>IF(RES_hh_emih!X11=0,0,RES_hh_emih!X11/RES_summary!X$19)</f>
        <v>0</v>
      </c>
      <c r="Y11" s="72">
        <f>IF(RES_hh_emih!Y11=0,0,RES_hh_emih!Y11/RES_summary!Y$19)</f>
        <v>0</v>
      </c>
      <c r="DA11" s="89" t="s">
        <v>609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X12" s="72">
        <f>IF(RES_hh_emih!X12=0,0,RES_hh_emih!X12/RES_summary!X$19)</f>
        <v>0</v>
      </c>
      <c r="Y12" s="72">
        <f>IF(RES_hh_emih!Y12=0,0,RES_hh_emih!Y12/RES_summary!Y$19)</f>
        <v>0</v>
      </c>
      <c r="DA12" s="89" t="s">
        <v>610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X13" s="74">
        <f>IF(RES_hh_emih!X13=0,0,RES_hh_emih!X13/RES_summary!X$19)</f>
        <v>0</v>
      </c>
      <c r="Y13" s="74">
        <f>IF(RES_hh_emih!Y13=0,0,RES_hh_emih!Y13/RES_summary!Y$19)</f>
        <v>0</v>
      </c>
      <c r="DA13" s="90" t="s">
        <v>611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X14" s="76">
        <f>IF(RES_hh_emih!X14=0,0,RES_hh_emih!X14/RES_summary!X$19)</f>
        <v>0</v>
      </c>
      <c r="Y14" s="76">
        <f>IF(RES_hh_emih!Y14=0,0,RES_hh_emih!Y14/RES_summary!Y$19)</f>
        <v>0</v>
      </c>
      <c r="DA14" s="91" t="s">
        <v>612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X15" s="69">
        <f>IF(RES_hh_emih!X15=0,0,RES_hh_emih!X15/RES_summary!X$19)</f>
        <v>0</v>
      </c>
      <c r="Y15" s="69">
        <f>IF(RES_hh_emih!Y15=0,0,RES_hh_emih!Y15/RES_summary!Y$19)</f>
        <v>0</v>
      </c>
      <c r="DA15" s="88" t="s">
        <v>310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X16" s="72">
        <f>IF(RES_hh_emih!X16=0,0,RES_hh_emih!X16/RES_summary!X$19)</f>
        <v>0</v>
      </c>
      <c r="Y16" s="72">
        <f>IF(RES_hh_emih!Y16=0,0,RES_hh_emih!Y16/RES_summary!Y$19)</f>
        <v>0</v>
      </c>
      <c r="DA16" s="89" t="s">
        <v>613</v>
      </c>
    </row>
    <row r="17" spans="1:105" ht="12.95" customHeight="1" x14ac:dyDescent="0.25">
      <c r="A17" s="68" t="s">
        <v>55</v>
      </c>
      <c r="B17" s="69">
        <f>IF(RES_hh_emih!B17=0,0,RES_hh_emih!B17/RES_summary!B$19)</f>
        <v>1.376953648560113</v>
      </c>
      <c r="C17" s="69">
        <f>IF(RES_hh_emih!C17=0,0,RES_hh_emih!C17/RES_summary!C$19)</f>
        <v>1.3880136803476339</v>
      </c>
      <c r="D17" s="69">
        <f>IF(RES_hh_emih!D17=0,0,RES_hh_emih!D17/RES_summary!D$19)</f>
        <v>1.4846173730593504</v>
      </c>
      <c r="E17" s="69">
        <f>IF(RES_hh_emih!E17=0,0,RES_hh_emih!E17/RES_summary!E$19)</f>
        <v>1.4348956892371665</v>
      </c>
      <c r="F17" s="69">
        <f>IF(RES_hh_emih!F17=0,0,RES_hh_emih!F17/RES_summary!F$19)</f>
        <v>1.5228646682717453</v>
      </c>
      <c r="G17" s="69">
        <f>IF(RES_hh_emih!G17=0,0,RES_hh_emih!G17/RES_summary!G$19)</f>
        <v>1.5456280668763296</v>
      </c>
      <c r="H17" s="69">
        <f>IF(RES_hh_emih!H17=0,0,RES_hh_emih!H17/RES_summary!H$19)</f>
        <v>1.5767747896613515</v>
      </c>
      <c r="I17" s="69">
        <f>IF(RES_hh_emih!I17=0,0,RES_hh_emih!I17/RES_summary!I$19)</f>
        <v>1.4815357407540091</v>
      </c>
      <c r="J17" s="69">
        <f>IF(RES_hh_emih!J17=0,0,RES_hh_emih!J17/RES_summary!J$19)</f>
        <v>1.52131611069239</v>
      </c>
      <c r="K17" s="69">
        <f>IF(RES_hh_emih!K17=0,0,RES_hh_emih!K17/RES_summary!K$19)</f>
        <v>1.4821007556821122</v>
      </c>
      <c r="L17" s="69">
        <f>IF(RES_hh_emih!L17=0,0,RES_hh_emih!L17/RES_summary!L$19)</f>
        <v>1.423908197665072</v>
      </c>
      <c r="M17" s="69">
        <f>IF(RES_hh_emih!M17=0,0,RES_hh_emih!M17/RES_summary!M$19)</f>
        <v>1.2287734989908452</v>
      </c>
      <c r="N17" s="69">
        <f>IF(RES_hh_emih!N17=0,0,RES_hh_emih!N17/RES_summary!N$19)</f>
        <v>1.1668363638238635</v>
      </c>
      <c r="O17" s="69">
        <f>IF(RES_hh_emih!O17=0,0,RES_hh_emih!O17/RES_summary!O$19)</f>
        <v>1.0955935421509009</v>
      </c>
      <c r="P17" s="69">
        <f>IF(RES_hh_emih!P17=0,0,RES_hh_emih!P17/RES_summary!P$19)</f>
        <v>1.0631588467827131</v>
      </c>
      <c r="Q17" s="69">
        <f>IF(RES_hh_emih!Q17=0,0,RES_hh_emih!Q17/RES_summary!Q$19)</f>
        <v>0.98240165925245726</v>
      </c>
      <c r="R17" s="69">
        <f>IF(RES_hh_emih!R17=0,0,RES_hh_emih!R17/RES_summary!R$19)</f>
        <v>1.0249253652813508</v>
      </c>
      <c r="S17" s="69">
        <f>IF(RES_hh_emih!S17=0,0,RES_hh_emih!S17/RES_summary!S$19)</f>
        <v>1.0937510097586773</v>
      </c>
      <c r="T17" s="69">
        <f>IF(RES_hh_emih!T17=0,0,RES_hh_emih!T17/RES_summary!T$19)</f>
        <v>1.0952732215098648</v>
      </c>
      <c r="U17" s="69">
        <f>IF(RES_hh_emih!U17=0,0,RES_hh_emih!U17/RES_summary!U$19)</f>
        <v>1.0660266041361504</v>
      </c>
      <c r="V17" s="69">
        <f>IF(RES_hh_emih!V17=0,0,RES_hh_emih!V17/RES_summary!V$19)</f>
        <v>1.1027145807789007</v>
      </c>
      <c r="W17" s="69">
        <f>IF(RES_hh_emih!W17=0,0,RES_hh_emih!W17/RES_summary!W$19)</f>
        <v>1.1563060378884511</v>
      </c>
      <c r="X17" s="69">
        <f>IF(RES_hh_emih!X17=0,0,RES_hh_emih!X17/RES_summary!X$19)</f>
        <v>1.1093481087540957</v>
      </c>
      <c r="Y17" s="69">
        <f>IF(RES_hh_emih!Y17=0,0,RES_hh_emih!Y17/RES_summary!Y$19)</f>
        <v>1.0906558824325343</v>
      </c>
      <c r="DA17" s="88" t="s">
        <v>311</v>
      </c>
    </row>
    <row r="18" spans="1:105" ht="12" customHeight="1" x14ac:dyDescent="0.25">
      <c r="A18" s="28" t="s">
        <v>51</v>
      </c>
      <c r="B18" s="72">
        <f>IF(RES_hh_emih!B18=0,0,RES_hh_emih!B18/RES_summary!B$19)</f>
        <v>8.671111152931358</v>
      </c>
      <c r="C18" s="72">
        <f>IF(RES_hh_emih!C18=0,0,RES_hh_emih!C18/RES_summary!C$19)</f>
        <v>4.5128925365819521</v>
      </c>
      <c r="D18" s="72">
        <f>IF(RES_hh_emih!D18=0,0,RES_hh_emih!D18/RES_summary!D$19)</f>
        <v>6.7842754930028155</v>
      </c>
      <c r="E18" s="72">
        <f>IF(RES_hh_emih!E18=0,0,RES_hh_emih!E18/RES_summary!E$19)</f>
        <v>8.7849608733796369</v>
      </c>
      <c r="F18" s="72">
        <f>IF(RES_hh_emih!F18=0,0,RES_hh_emih!F18/RES_summary!F$19)</f>
        <v>6.4747271846793391</v>
      </c>
      <c r="G18" s="72">
        <f>IF(RES_hh_emih!G18=0,0,RES_hh_emih!G18/RES_summary!G$19)</f>
        <v>9.7914268159976192</v>
      </c>
      <c r="H18" s="72">
        <f>IF(RES_hh_emih!H18=0,0,RES_hh_emih!H18/RES_summary!H$19)</f>
        <v>8.9700792531550775</v>
      </c>
      <c r="I18" s="72">
        <f>IF(RES_hh_emih!I18=0,0,RES_hh_emih!I18/RES_summary!I$19)</f>
        <v>5.3601349081165166</v>
      </c>
      <c r="J18" s="72">
        <f>IF(RES_hh_emih!J18=0,0,RES_hh_emih!J18/RES_summary!J$19)</f>
        <v>5.7034114958887461</v>
      </c>
      <c r="K18" s="72">
        <f>IF(RES_hh_emih!K18=0,0,RES_hh_emih!K18/RES_summary!K$19)</f>
        <v>4.5617583964257102</v>
      </c>
      <c r="L18" s="72">
        <f>IF(RES_hh_emih!L18=0,0,RES_hh_emih!L18/RES_summary!L$19)</f>
        <v>8.5763776490397277</v>
      </c>
      <c r="M18" s="72">
        <f>IF(RES_hh_emih!M18=0,0,RES_hh_emih!M18/RES_summary!M$19)</f>
        <v>7.8404129820676225</v>
      </c>
      <c r="N18" s="72">
        <f>IF(RES_hh_emih!N18=0,0,RES_hh_emih!N18/RES_summary!N$19)</f>
        <v>8.1741227840757524</v>
      </c>
      <c r="O18" s="72">
        <f>IF(RES_hh_emih!O18=0,0,RES_hh_emih!O18/RES_summary!O$19)</f>
        <v>8.6166987950705813</v>
      </c>
      <c r="P18" s="72">
        <f>IF(RES_hh_emih!P18=0,0,RES_hh_emih!P18/RES_summary!P$19)</f>
        <v>7.8685479345785874</v>
      </c>
      <c r="Q18" s="72">
        <f>IF(RES_hh_emih!Q18=0,0,RES_hh_emih!Q18/RES_summary!Q$19)</f>
        <v>6.3732218465474793</v>
      </c>
      <c r="R18" s="72">
        <f>IF(RES_hh_emih!R18=0,0,RES_hh_emih!R18/RES_summary!R$19)</f>
        <v>5.2128269858041216</v>
      </c>
      <c r="S18" s="72">
        <f>IF(RES_hh_emih!S18=0,0,RES_hh_emih!S18/RES_summary!S$19)</f>
        <v>7.8287859251999166</v>
      </c>
      <c r="T18" s="72">
        <f>IF(RES_hh_emih!T18=0,0,RES_hh_emih!T18/RES_summary!T$19)</f>
        <v>7.9981781184970639</v>
      </c>
      <c r="U18" s="72">
        <f>IF(RES_hh_emih!U18=0,0,RES_hh_emih!U18/RES_summary!U$19)</f>
        <v>6.2523520264657346</v>
      </c>
      <c r="V18" s="72">
        <f>IF(RES_hh_emih!V18=0,0,RES_hh_emih!V18/RES_summary!V$19)</f>
        <v>6.9524844924370708</v>
      </c>
      <c r="W18" s="72">
        <f>IF(RES_hh_emih!W18=0,0,RES_hh_emih!W18/RES_summary!W$19)</f>
        <v>7.3708784281343807</v>
      </c>
      <c r="X18" s="72">
        <f>IF(RES_hh_emih!X18=0,0,RES_hh_emih!X18/RES_summary!X$19)</f>
        <v>7.6339094877827565</v>
      </c>
      <c r="Y18" s="72">
        <f>IF(RES_hh_emih!Y18=0,0,RES_hh_emih!Y18/RES_summary!Y$19)</f>
        <v>6.3563595596362346</v>
      </c>
      <c r="DA18" s="89" t="s">
        <v>614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4.7294548485256724</v>
      </c>
      <c r="C19" s="72">
        <f>IF(RES_hh_emih!C19=0,0,RES_hh_emih!C19/RES_summary!C$19)</f>
        <v>4.9224547580354523</v>
      </c>
      <c r="D19" s="72">
        <f>IF(RES_hh_emih!D19=0,0,RES_hh_emih!D19/RES_summary!D$19)</f>
        <v>4.7664233503592879</v>
      </c>
      <c r="E19" s="72">
        <f>IF(RES_hh_emih!E19=0,0,RES_hh_emih!E19/RES_summary!E$19)</f>
        <v>5.0870213776101423</v>
      </c>
      <c r="F19" s="72">
        <f>IF(RES_hh_emih!F19=0,0,RES_hh_emih!F19/RES_summary!F$19)</f>
        <v>5.1086757198377697</v>
      </c>
      <c r="G19" s="72">
        <f>IF(RES_hh_emih!G19=0,0,RES_hh_emih!G19/RES_summary!G$19)</f>
        <v>5.1542673738700477</v>
      </c>
      <c r="H19" s="72">
        <f>IF(RES_hh_emih!H19=0,0,RES_hh_emih!H19/RES_summary!H$19)</f>
        <v>5.2625969184763228</v>
      </c>
      <c r="I19" s="72">
        <f>IF(RES_hh_emih!I19=0,0,RES_hh_emih!I19/RES_summary!I$19)</f>
        <v>5.0952300365472922</v>
      </c>
      <c r="J19" s="72">
        <f>IF(RES_hh_emih!J19=0,0,RES_hh_emih!J19/RES_summary!J$19)</f>
        <v>5.6317064626544191</v>
      </c>
      <c r="K19" s="72">
        <f>IF(RES_hh_emih!K19=0,0,RES_hh_emih!K19/RES_summary!K$19)</f>
        <v>5.988019968679434</v>
      </c>
      <c r="L19" s="72">
        <f>IF(RES_hh_emih!L19=0,0,RES_hh_emih!L19/RES_summary!L$19)</f>
        <v>5.5355363666331794</v>
      </c>
      <c r="M19" s="72">
        <f>IF(RES_hh_emih!M19=0,0,RES_hh_emih!M19/RES_summary!M$19)</f>
        <v>4.9193721858587773</v>
      </c>
      <c r="N19" s="72">
        <f>IF(RES_hh_emih!N19=0,0,RES_hh_emih!N19/RES_summary!N$19)</f>
        <v>4.7717530675887172</v>
      </c>
      <c r="O19" s="72">
        <f>IF(RES_hh_emih!O19=0,0,RES_hh_emih!O19/RES_summary!O$19)</f>
        <v>4.7925721039608078</v>
      </c>
      <c r="P19" s="72">
        <f>IF(RES_hh_emih!P19=0,0,RES_hh_emih!P19/RES_summary!P$19)</f>
        <v>4.4341855648389972</v>
      </c>
      <c r="Q19" s="72">
        <f>IF(RES_hh_emih!Q19=0,0,RES_hh_emih!Q19/RES_summary!Q$19)</f>
        <v>4.4395036043060223</v>
      </c>
      <c r="R19" s="72">
        <f>IF(RES_hh_emih!R19=0,0,RES_hh_emih!R19/RES_summary!R$19)</f>
        <v>4.6152491568447402</v>
      </c>
      <c r="S19" s="72">
        <f>IF(RES_hh_emih!S19=0,0,RES_hh_emih!S19/RES_summary!S$19)</f>
        <v>4.4847594985710133</v>
      </c>
      <c r="T19" s="72">
        <f>IF(RES_hh_emih!T19=0,0,RES_hh_emih!T19/RES_summary!T$19)</f>
        <v>4.2345094974934847</v>
      </c>
      <c r="U19" s="72">
        <f>IF(RES_hh_emih!U19=0,0,RES_hh_emih!U19/RES_summary!U$19)</f>
        <v>4.4212310915250841</v>
      </c>
      <c r="V19" s="72">
        <f>IF(RES_hh_emih!V19=0,0,RES_hh_emih!V19/RES_summary!V$19)</f>
        <v>4.3164531639819446</v>
      </c>
      <c r="W19" s="72">
        <f>IF(RES_hh_emih!W19=0,0,RES_hh_emih!W19/RES_summary!W$19)</f>
        <v>4.565433241670136</v>
      </c>
      <c r="X19" s="72">
        <f>IF(RES_hh_emih!X19=0,0,RES_hh_emih!X19/RES_summary!X$19)</f>
        <v>4.5056103314306775</v>
      </c>
      <c r="Y19" s="72">
        <f>IF(RES_hh_emih!Y19=0,0,RES_hh_emih!Y19/RES_summary!Y$19)</f>
        <v>4.1917841372621547</v>
      </c>
      <c r="DA19" s="89" t="s">
        <v>615</v>
      </c>
    </row>
    <row r="20" spans="1:105" ht="12" customHeight="1" x14ac:dyDescent="0.25">
      <c r="A20" s="28" t="s">
        <v>200</v>
      </c>
      <c r="B20" s="72">
        <f>IF(RES_hh_emih!B20=0,0,RES_hh_emih!B20/RES_summary!B$19)</f>
        <v>5.7943680721880231</v>
      </c>
      <c r="C20" s="72">
        <f>IF(RES_hh_emih!C20=0,0,RES_hh_emih!C20/RES_summary!C$19)</f>
        <v>5.8452827929106803</v>
      </c>
      <c r="D20" s="72">
        <f>IF(RES_hh_emih!D20=0,0,RES_hh_emih!D20/RES_summary!D$19)</f>
        <v>6.8074592018011808</v>
      </c>
      <c r="E20" s="72">
        <f>IF(RES_hh_emih!E20=0,0,RES_hh_emih!E20/RES_summary!E$19)</f>
        <v>6.5422829328171899</v>
      </c>
      <c r="F20" s="72">
        <f>IF(RES_hh_emih!F20=0,0,RES_hh_emih!F20/RES_summary!F$19)</f>
        <v>6.9854536430031926</v>
      </c>
      <c r="G20" s="72">
        <f>IF(RES_hh_emih!G20=0,0,RES_hh_emih!G20/RES_summary!G$19)</f>
        <v>6.8536587457889659</v>
      </c>
      <c r="H20" s="72">
        <f>IF(RES_hh_emih!H20=0,0,RES_hh_emih!H20/RES_summary!H$19)</f>
        <v>7.2488573426118048</v>
      </c>
      <c r="I20" s="72">
        <f>IF(RES_hh_emih!I20=0,0,RES_hh_emih!I20/RES_summary!I$19)</f>
        <v>7.1640126627588803</v>
      </c>
      <c r="J20" s="72">
        <f>IF(RES_hh_emih!J20=0,0,RES_hh_emih!J20/RES_summary!J$19)</f>
        <v>6.5899061641702659</v>
      </c>
      <c r="K20" s="72">
        <f>IF(RES_hh_emih!K20=0,0,RES_hh_emih!K20/RES_summary!K$19)</f>
        <v>7.3319372022911091</v>
      </c>
      <c r="L20" s="72">
        <f>IF(RES_hh_emih!L20=0,0,RES_hh_emih!L20/RES_summary!L$19)</f>
        <v>7.3156225911007926</v>
      </c>
      <c r="M20" s="72">
        <f>IF(RES_hh_emih!M20=0,0,RES_hh_emih!M20/RES_summary!M$19)</f>
        <v>5.8598670445313745</v>
      </c>
      <c r="N20" s="72">
        <f>IF(RES_hh_emih!N20=0,0,RES_hh_emih!N20/RES_summary!N$19)</f>
        <v>6.217925007280404</v>
      </c>
      <c r="O20" s="72">
        <f>IF(RES_hh_emih!O20=0,0,RES_hh_emih!O20/RES_summary!O$19)</f>
        <v>6.2327147942977819</v>
      </c>
      <c r="P20" s="72">
        <f>IF(RES_hh_emih!P20=0,0,RES_hh_emih!P20/RES_summary!P$19)</f>
        <v>5.9800644330773087</v>
      </c>
      <c r="Q20" s="72">
        <f>IF(RES_hh_emih!Q20=0,0,RES_hh_emih!Q20/RES_summary!Q$19)</f>
        <v>5.6921504262685909</v>
      </c>
      <c r="R20" s="72">
        <f>IF(RES_hh_emih!R20=0,0,RES_hh_emih!R20/RES_summary!R$19)</f>
        <v>5.022763800161405</v>
      </c>
      <c r="S20" s="72">
        <f>IF(RES_hh_emih!S20=0,0,RES_hh_emih!S20/RES_summary!S$19)</f>
        <v>6.3138621137056816</v>
      </c>
      <c r="T20" s="72">
        <f>IF(RES_hh_emih!T20=0,0,RES_hh_emih!T20/RES_summary!T$19)</f>
        <v>6.4053204939141581</v>
      </c>
      <c r="U20" s="72">
        <f>IF(RES_hh_emih!U20=0,0,RES_hh_emih!U20/RES_summary!U$19)</f>
        <v>4.8286077238419409</v>
      </c>
      <c r="V20" s="72">
        <f>IF(RES_hh_emih!V20=0,0,RES_hh_emih!V20/RES_summary!V$19)</f>
        <v>5.1483865931704829</v>
      </c>
      <c r="W20" s="72">
        <f>IF(RES_hh_emih!W20=0,0,RES_hh_emih!W20/RES_summary!W$19)</f>
        <v>5.4084298019581745</v>
      </c>
      <c r="X20" s="72">
        <f>IF(RES_hh_emih!X20=0,0,RES_hh_emih!X20/RES_summary!X$19)</f>
        <v>5.5279486062830623</v>
      </c>
      <c r="Y20" s="72">
        <f>IF(RES_hh_emih!Y20=0,0,RES_hh_emih!Y20/RES_summary!Y$19)</f>
        <v>5.9253046484685603</v>
      </c>
      <c r="DA20" s="89" t="s">
        <v>616</v>
      </c>
    </row>
    <row r="21" spans="1:105" ht="12" customHeight="1" x14ac:dyDescent="0.25">
      <c r="A21" s="28" t="s">
        <v>189</v>
      </c>
      <c r="B21" s="72">
        <f>IF(RES_hh_emih!B21=0,0,RES_hh_emih!B21/RES_summary!B$19)</f>
        <v>4.6036108414285506</v>
      </c>
      <c r="C21" s="72">
        <f>IF(RES_hh_emih!C21=0,0,RES_hh_emih!C21/RES_summary!C$19)</f>
        <v>4.5701534802575488</v>
      </c>
      <c r="D21" s="72">
        <f>IF(RES_hh_emih!D21=0,0,RES_hh_emih!D21/RES_summary!D$19)</f>
        <v>4.733890441787862</v>
      </c>
      <c r="E21" s="72">
        <f>IF(RES_hh_emih!E21=0,0,RES_hh_emih!E21/RES_summary!E$19)</f>
        <v>4.4304012368314218</v>
      </c>
      <c r="F21" s="72">
        <f>IF(RES_hh_emih!F21=0,0,RES_hh_emih!F21/RES_summary!F$19)</f>
        <v>4.7741591999816695</v>
      </c>
      <c r="G21" s="72">
        <f>IF(RES_hh_emih!G21=0,0,RES_hh_emih!G21/RES_summary!G$19)</f>
        <v>4.9724054711226087</v>
      </c>
      <c r="H21" s="72">
        <f>IF(RES_hh_emih!H21=0,0,RES_hh_emih!H21/RES_summary!H$19)</f>
        <v>5.1038187954231677</v>
      </c>
      <c r="I21" s="72">
        <f>IF(RES_hh_emih!I21=0,0,RES_hh_emih!I21/RES_summary!I$19)</f>
        <v>4.7939915891250999</v>
      </c>
      <c r="J21" s="72">
        <f>IF(RES_hh_emih!J21=0,0,RES_hh_emih!J21/RES_summary!J$19)</f>
        <v>5.0658499650518998</v>
      </c>
      <c r="K21" s="72">
        <f>IF(RES_hh_emih!K21=0,0,RES_hh_emih!K21/RES_summary!K$19)</f>
        <v>4.8301590289063716</v>
      </c>
      <c r="L21" s="72">
        <f>IF(RES_hh_emih!L21=0,0,RES_hh_emih!L21/RES_summary!L$19)</f>
        <v>4.782984966920063</v>
      </c>
      <c r="M21" s="72">
        <f>IF(RES_hh_emih!M21=0,0,RES_hh_emih!M21/RES_summary!M$19)</f>
        <v>4.4005471686351214</v>
      </c>
      <c r="N21" s="72">
        <f>IF(RES_hh_emih!N21=0,0,RES_hh_emih!N21/RES_summary!N$19)</f>
        <v>4.3150001564138369</v>
      </c>
      <c r="O21" s="72">
        <f>IF(RES_hh_emih!O21=0,0,RES_hh_emih!O21/RES_summary!O$19)</f>
        <v>4.1473476413015371</v>
      </c>
      <c r="P21" s="72">
        <f>IF(RES_hh_emih!P21=0,0,RES_hh_emih!P21/RES_summary!P$19)</f>
        <v>4.1796997043815241</v>
      </c>
      <c r="Q21" s="72">
        <f>IF(RES_hh_emih!Q21=0,0,RES_hh_emih!Q21/RES_summary!Q$19)</f>
        <v>3.9045220075136156</v>
      </c>
      <c r="R21" s="72">
        <f>IF(RES_hh_emih!R21=0,0,RES_hh_emih!R21/RES_summary!R$19)</f>
        <v>4.0868434853799105</v>
      </c>
      <c r="S21" s="72">
        <f>IF(RES_hh_emih!S21=0,0,RES_hh_emih!S21/RES_summary!S$19)</f>
        <v>4.1749516851967616</v>
      </c>
      <c r="T21" s="72">
        <f>IF(RES_hh_emih!T21=0,0,RES_hh_emih!T21/RES_summary!T$19)</f>
        <v>4.0525302427891692</v>
      </c>
      <c r="U21" s="72">
        <f>IF(RES_hh_emih!U21=0,0,RES_hh_emih!U21/RES_summary!U$19)</f>
        <v>3.9704302401534464</v>
      </c>
      <c r="V21" s="72">
        <f>IF(RES_hh_emih!V21=0,0,RES_hh_emih!V21/RES_summary!V$19)</f>
        <v>4.0169442429513333</v>
      </c>
      <c r="W21" s="72">
        <f>IF(RES_hh_emih!W21=0,0,RES_hh_emih!W21/RES_summary!W$19)</f>
        <v>4.1989011797037445</v>
      </c>
      <c r="X21" s="72">
        <f>IF(RES_hh_emih!X21=0,0,RES_hh_emih!X21/RES_summary!X$19)</f>
        <v>4.0297279250157425</v>
      </c>
      <c r="Y21" s="72">
        <f>IF(RES_hh_emih!Y21=0,0,RES_hh_emih!Y21/RES_summary!Y$19)</f>
        <v>4.0393926631844552</v>
      </c>
      <c r="DA21" s="89" t="s">
        <v>617</v>
      </c>
    </row>
    <row r="22" spans="1:105" ht="12" customHeight="1" x14ac:dyDescent="0.25">
      <c r="A22" s="28" t="s">
        <v>202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X22" s="72">
        <f>IF(RES_hh_emih!X22=0,0,RES_hh_emih!X22/RES_summary!X$19)</f>
        <v>0</v>
      </c>
      <c r="Y22" s="72">
        <f>IF(RES_hh_emih!Y22=0,0,RES_hh_emih!Y22/RES_summary!Y$19)</f>
        <v>0</v>
      </c>
      <c r="DA22" s="89" t="s">
        <v>618</v>
      </c>
    </row>
    <row r="23" spans="1:105" ht="12" customHeight="1" x14ac:dyDescent="0.25">
      <c r="A23" s="28" t="s">
        <v>197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X23" s="72">
        <f>IF(RES_hh_emih!X23=0,0,RES_hh_emih!X23/RES_summary!X$19)</f>
        <v>0</v>
      </c>
      <c r="Y23" s="72">
        <f>IF(RES_hh_emih!Y23=0,0,RES_hh_emih!Y23/RES_summary!Y$19)</f>
        <v>0</v>
      </c>
      <c r="DA23" s="89" t="s">
        <v>619</v>
      </c>
    </row>
    <row r="24" spans="1:105" ht="12" customHeight="1" x14ac:dyDescent="0.25">
      <c r="A24" s="28" t="s">
        <v>198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X24" s="72">
        <f>IF(RES_hh_emih!X24=0,0,RES_hh_emih!X24/RES_summary!X$19)</f>
        <v>0</v>
      </c>
      <c r="Y24" s="72">
        <f>IF(RES_hh_emih!Y24=0,0,RES_hh_emih!Y24/RES_summary!Y$19)</f>
        <v>0</v>
      </c>
      <c r="DA24" s="89" t="s">
        <v>620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X25" s="74">
        <f>IF(RES_hh_emih!X25=0,0,RES_hh_emih!X25/RES_summary!X$19)</f>
        <v>0</v>
      </c>
      <c r="Y25" s="74">
        <f>IF(RES_hh_emih!Y25=0,0,RES_hh_emih!Y25/RES_summary!Y$19)</f>
        <v>0</v>
      </c>
      <c r="DA25" s="90" t="s">
        <v>621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X26" s="77">
        <f>IF(RES_hh_emih!X26=0,0,RES_hh_emih!X26/RES_summary!X$19)</f>
        <v>0</v>
      </c>
      <c r="Y26" s="77">
        <f>IF(RES_hh_emih!Y26=0,0,RES_hh_emih!Y26/RES_summary!Y$19)</f>
        <v>0</v>
      </c>
      <c r="DA26" s="92" t="s">
        <v>622</v>
      </c>
    </row>
    <row r="27" spans="1:105" ht="12.95" customHeight="1" x14ac:dyDescent="0.25">
      <c r="A27" s="68" t="s">
        <v>54</v>
      </c>
      <c r="B27" s="69">
        <f>IF(RES_hh_emih!B27=0,0,RES_hh_emih!B27/RES_summary!B$19)</f>
        <v>1.3272899158142841</v>
      </c>
      <c r="C27" s="69">
        <f>IF(RES_hh_emih!C27=0,0,RES_hh_emih!C27/RES_summary!C$19)</f>
        <v>1.7034525173089718</v>
      </c>
      <c r="D27" s="69">
        <f>IF(RES_hh_emih!D27=0,0,RES_hh_emih!D27/RES_summary!D$19)</f>
        <v>1.5621820667391157</v>
      </c>
      <c r="E27" s="69">
        <f>IF(RES_hh_emih!E27=0,0,RES_hh_emih!E27/RES_summary!E$19)</f>
        <v>1.9719727509057956</v>
      </c>
      <c r="F27" s="69">
        <f>IF(RES_hh_emih!F27=0,0,RES_hh_emih!F27/RES_summary!F$19)</f>
        <v>1.8749381717044991</v>
      </c>
      <c r="G27" s="69">
        <f>IF(RES_hh_emih!G27=0,0,RES_hh_emih!G27/RES_summary!G$19)</f>
        <v>1.9519268792163194</v>
      </c>
      <c r="H27" s="69">
        <f>IF(RES_hh_emih!H27=0,0,RES_hh_emih!H27/RES_summary!H$19)</f>
        <v>1.9484115082700528</v>
      </c>
      <c r="I27" s="69">
        <f>IF(RES_hh_emih!I27=0,0,RES_hh_emih!I27/RES_summary!I$19)</f>
        <v>2.1117640869573941</v>
      </c>
      <c r="J27" s="69">
        <f>IF(RES_hh_emih!J27=0,0,RES_hh_emih!J27/RES_summary!J$19)</f>
        <v>2.1035642693191399</v>
      </c>
      <c r="K27" s="69">
        <f>IF(RES_hh_emih!K27=0,0,RES_hh_emih!K27/RES_summary!K$19)</f>
        <v>2.4366891774467923</v>
      </c>
      <c r="L27" s="69">
        <f>IF(RES_hh_emih!L27=0,0,RES_hh_emih!L27/RES_summary!L$19)</f>
        <v>2.2871986649602256</v>
      </c>
      <c r="M27" s="69">
        <f>IF(RES_hh_emih!M27=0,0,RES_hh_emih!M27/RES_summary!M$19)</f>
        <v>2.027600393578739</v>
      </c>
      <c r="N27" s="69">
        <f>IF(RES_hh_emih!N27=0,0,RES_hh_emih!N27/RES_summary!N$19)</f>
        <v>1.8472698657080522</v>
      </c>
      <c r="O27" s="69">
        <f>IF(RES_hh_emih!O27=0,0,RES_hh_emih!O27/RES_summary!O$19)</f>
        <v>1.7416813483054481</v>
      </c>
      <c r="P27" s="69">
        <f>IF(RES_hh_emih!P27=0,0,RES_hh_emih!P27/RES_summary!P$19)</f>
        <v>1.5925388225833905</v>
      </c>
      <c r="Q27" s="69">
        <f>IF(RES_hh_emih!Q27=0,0,RES_hh_emih!Q27/RES_summary!Q$19)</f>
        <v>1.5469113345742229</v>
      </c>
      <c r="R27" s="69">
        <f>IF(RES_hh_emih!R27=0,0,RES_hh_emih!R27/RES_summary!R$19)</f>
        <v>1.6072945944735513</v>
      </c>
      <c r="S27" s="69">
        <f>IF(RES_hh_emih!S27=0,0,RES_hh_emih!S27/RES_summary!S$19)</f>
        <v>1.6233425071202952</v>
      </c>
      <c r="T27" s="69">
        <f>IF(RES_hh_emih!T27=0,0,RES_hh_emih!T27/RES_summary!T$19)</f>
        <v>1.5491206230781227</v>
      </c>
      <c r="U27" s="69">
        <f>IF(RES_hh_emih!U27=0,0,RES_hh_emih!U27/RES_summary!U$19)</f>
        <v>1.5067628048815811</v>
      </c>
      <c r="V27" s="69">
        <f>IF(RES_hh_emih!V27=0,0,RES_hh_emih!V27/RES_summary!V$19)</f>
        <v>1.4724025262979608</v>
      </c>
      <c r="W27" s="69">
        <f>IF(RES_hh_emih!W27=0,0,RES_hh_emih!W27/RES_summary!W$19)</f>
        <v>1.5081682435977042</v>
      </c>
      <c r="X27" s="69">
        <f>IF(RES_hh_emih!X27=0,0,RES_hh_emih!X27/RES_summary!X$19)</f>
        <v>1.4261712127317103</v>
      </c>
      <c r="Y27" s="69">
        <f>IF(RES_hh_emih!Y27=0,0,RES_hh_emih!Y27/RES_summary!Y$19)</f>
        <v>1.269767176025004</v>
      </c>
      <c r="DA27" s="88" t="s">
        <v>312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X28" s="72">
        <f>IF(RES_hh_emih!X28=0,0,RES_hh_emih!X28/RES_summary!X$19)</f>
        <v>0</v>
      </c>
      <c r="Y28" s="72">
        <f>IF(RES_hh_emih!Y28=0,0,RES_hh_emih!Y28/RES_summary!Y$19)</f>
        <v>0</v>
      </c>
      <c r="DA28" s="89" t="s">
        <v>623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4.0370373563847988</v>
      </c>
      <c r="C29" s="72">
        <f>IF(RES_hh_emih!C29=0,0,RES_hh_emih!C29/RES_summary!C$19)</f>
        <v>4.7466912863952517</v>
      </c>
      <c r="D29" s="72">
        <f>IF(RES_hh_emih!D29=0,0,RES_hh_emih!D29/RES_summary!D$19)</f>
        <v>4.1398566551208136</v>
      </c>
      <c r="E29" s="72">
        <f>IF(RES_hh_emih!E29=0,0,RES_hh_emih!E29/RES_summary!E$19)</f>
        <v>4.8790187837416958</v>
      </c>
      <c r="F29" s="72">
        <f>IF(RES_hh_emih!F29=0,0,RES_hh_emih!F29/RES_summary!F$19)</f>
        <v>4.549079317209884</v>
      </c>
      <c r="G29" s="72">
        <f>IF(RES_hh_emih!G29=0,0,RES_hh_emih!G29/RES_summary!G$19)</f>
        <v>4.5929944447144262</v>
      </c>
      <c r="H29" s="72">
        <f>IF(RES_hh_emih!H29=0,0,RES_hh_emih!H29/RES_summary!H$19)</f>
        <v>4.498014826072585</v>
      </c>
      <c r="I29" s="72">
        <f>IF(RES_hh_emih!I29=0,0,RES_hh_emih!I29/RES_summary!I$19)</f>
        <v>4.6804825097675939</v>
      </c>
      <c r="J29" s="72">
        <f>IF(RES_hh_emih!J29=0,0,RES_hh_emih!J29/RES_summary!J$19)</f>
        <v>4.5730128958535552</v>
      </c>
      <c r="K29" s="72">
        <f>IF(RES_hh_emih!K29=0,0,RES_hh_emih!K29/RES_summary!K$19)</f>
        <v>5.2399356927815495</v>
      </c>
      <c r="L29" s="72">
        <f>IF(RES_hh_emih!L29=0,0,RES_hh_emih!L29/RES_summary!L$19)</f>
        <v>4.7029408286951773</v>
      </c>
      <c r="M29" s="72">
        <f>IF(RES_hh_emih!M29=0,0,RES_hh_emih!M29/RES_summary!M$19)</f>
        <v>4.1644789595605047</v>
      </c>
      <c r="N29" s="72">
        <f>IF(RES_hh_emih!N29=0,0,RES_hh_emih!N29/RES_summary!N$19)</f>
        <v>3.9428779276062467</v>
      </c>
      <c r="O29" s="72">
        <f>IF(RES_hh_emih!O29=0,0,RES_hh_emih!O29/RES_summary!O$19)</f>
        <v>3.8926654880796843</v>
      </c>
      <c r="P29" s="72">
        <f>IF(RES_hh_emih!P29=0,0,RES_hh_emih!P29/RES_summary!P$19)</f>
        <v>3.5759673550412998</v>
      </c>
      <c r="Q29" s="72">
        <f>IF(RES_hh_emih!Q29=0,0,RES_hh_emih!Q29/RES_summary!Q$19)</f>
        <v>3.6159506106235235</v>
      </c>
      <c r="R29" s="72">
        <f>IF(RES_hh_emih!R29=0,0,RES_hh_emih!R29/RES_summary!R$19)</f>
        <v>3.80595294675242</v>
      </c>
      <c r="S29" s="72">
        <f>IF(RES_hh_emih!S29=0,0,RES_hh_emih!S29/RES_summary!S$19)</f>
        <v>3.7206769822861476</v>
      </c>
      <c r="T29" s="72">
        <f>IF(RES_hh_emih!T29=0,0,RES_hh_emih!T29/RES_summary!T$19)</f>
        <v>3.508096779268282</v>
      </c>
      <c r="U29" s="72">
        <f>IF(RES_hh_emih!U29=0,0,RES_hh_emih!U29/RES_summary!U$19)</f>
        <v>3.6540223600736628</v>
      </c>
      <c r="V29" s="72">
        <f>IF(RES_hh_emih!V29=0,0,RES_hh_emih!V29/RES_summary!V$19)</f>
        <v>3.5600213183687357</v>
      </c>
      <c r="W29" s="72">
        <f>IF(RES_hh_emih!W29=0,0,RES_hh_emih!W29/RES_summary!W$19)</f>
        <v>3.7270503511725375</v>
      </c>
      <c r="X29" s="72">
        <f>IF(RES_hh_emih!X29=0,0,RES_hh_emih!X29/RES_summary!X$19)</f>
        <v>3.6140484087000138</v>
      </c>
      <c r="Y29" s="72">
        <f>IF(RES_hh_emih!Y29=0,0,RES_hh_emih!Y29/RES_summary!Y$19)</f>
        <v>3.2151337656988943</v>
      </c>
      <c r="DA29" s="89" t="s">
        <v>624</v>
      </c>
    </row>
    <row r="30" spans="1:105" ht="12" customHeight="1" x14ac:dyDescent="0.25">
      <c r="A30" s="28" t="s">
        <v>189</v>
      </c>
      <c r="B30" s="72">
        <f>IF(RES_hh_emih!B30=0,0,RES_hh_emih!B30/RES_summary!B$19)</f>
        <v>3.5690894848170838</v>
      </c>
      <c r="C30" s="72">
        <f>IF(RES_hh_emih!C30=0,0,RES_hh_emih!C30/RES_summary!C$19)</f>
        <v>4.2611497071842122</v>
      </c>
      <c r="D30" s="72">
        <f>IF(RES_hh_emih!D30=0,0,RES_hh_emih!D30/RES_summary!D$19)</f>
        <v>3.6494316972642449</v>
      </c>
      <c r="E30" s="72">
        <f>IF(RES_hh_emih!E30=0,0,RES_hh_emih!E30/RES_summary!E$19)</f>
        <v>4.372916024779463</v>
      </c>
      <c r="F30" s="72">
        <f>IF(RES_hh_emih!F30=0,0,RES_hh_emih!F30/RES_summary!F$19)</f>
        <v>3.969437883246242</v>
      </c>
      <c r="G30" s="72">
        <f>IF(RES_hh_emih!G30=0,0,RES_hh_emih!G30/RES_summary!G$19)</f>
        <v>4.1541040585994446</v>
      </c>
      <c r="H30" s="72">
        <f>IF(RES_hh_emih!H30=0,0,RES_hh_emih!H30/RES_summary!H$19)</f>
        <v>4.0116748555531103</v>
      </c>
      <c r="I30" s="72">
        <f>IF(RES_hh_emih!I30=0,0,RES_hh_emih!I30/RES_summary!I$19)</f>
        <v>4.2804852360011933</v>
      </c>
      <c r="J30" s="72">
        <f>IF(RES_hh_emih!J30=0,0,RES_hh_emih!J30/RES_summary!J$19)</f>
        <v>3.9769988740631024</v>
      </c>
      <c r="K30" s="72">
        <f>IF(RES_hh_emih!K30=0,0,RES_hh_emih!K30/RES_summary!K$19)</f>
        <v>4.2923786488002991</v>
      </c>
      <c r="L30" s="72">
        <f>IF(RES_hh_emih!L30=0,0,RES_hh_emih!L30/RES_summary!L$19)</f>
        <v>4.1381353327692647</v>
      </c>
      <c r="M30" s="72">
        <f>IF(RES_hh_emih!M30=0,0,RES_hh_emih!M30/RES_summary!M$19)</f>
        <v>3.7237893330842984</v>
      </c>
      <c r="N30" s="72">
        <f>IF(RES_hh_emih!N30=0,0,RES_hh_emih!N30/RES_summary!N$19)</f>
        <v>3.5523208616008182</v>
      </c>
      <c r="O30" s="72">
        <f>IF(RES_hh_emih!O30=0,0,RES_hh_emih!O30/RES_summary!O$19)</f>
        <v>3.3690949966304404</v>
      </c>
      <c r="P30" s="72">
        <f>IF(RES_hh_emih!P30=0,0,RES_hh_emih!P30/RES_summary!P$19)</f>
        <v>3.2956622934946584</v>
      </c>
      <c r="Q30" s="72">
        <f>IF(RES_hh_emih!Q30=0,0,RES_hh_emih!Q30/RES_summary!Q$19)</f>
        <v>3.142894870209588</v>
      </c>
      <c r="R30" s="72">
        <f>IF(RES_hh_emih!R30=0,0,RES_hh_emih!R30/RES_summary!R$19)</f>
        <v>3.2099832848372838</v>
      </c>
      <c r="S30" s="72">
        <f>IF(RES_hh_emih!S30=0,0,RES_hh_emih!S30/RES_summary!S$19)</f>
        <v>3.3886459284543737</v>
      </c>
      <c r="T30" s="72">
        <f>IF(RES_hh_emih!T30=0,0,RES_hh_emih!T30/RES_summary!T$19)</f>
        <v>3.2915205520332274</v>
      </c>
      <c r="U30" s="72">
        <f>IF(RES_hh_emih!U30=0,0,RES_hh_emih!U30/RES_summary!U$19)</f>
        <v>3.0452229711337786</v>
      </c>
      <c r="V30" s="72">
        <f>IF(RES_hh_emih!V30=0,0,RES_hh_emih!V30/RES_summary!V$19)</f>
        <v>3.0896886493242603</v>
      </c>
      <c r="W30" s="72">
        <f>IF(RES_hh_emih!W30=0,0,RES_hh_emih!W30/RES_summary!W$19)</f>
        <v>3.2480528527316497</v>
      </c>
      <c r="X30" s="72">
        <f>IF(RES_hh_emih!X30=0,0,RES_hh_emih!X30/RES_summary!X$19)</f>
        <v>3.156064812671505</v>
      </c>
      <c r="Y30" s="72">
        <f>IF(RES_hh_emih!Y30=0,0,RES_hh_emih!Y30/RES_summary!Y$19)</f>
        <v>2.9333060777296227</v>
      </c>
      <c r="DA30" s="89" t="s">
        <v>625</v>
      </c>
    </row>
    <row r="31" spans="1:105" ht="12" customHeight="1" x14ac:dyDescent="0.25">
      <c r="A31" s="28" t="s">
        <v>202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X31" s="72">
        <f>IF(RES_hh_emih!X31=0,0,RES_hh_emih!X31/RES_summary!X$19)</f>
        <v>0</v>
      </c>
      <c r="Y31" s="72">
        <f>IF(RES_hh_emih!Y31=0,0,RES_hh_emih!Y31/RES_summary!Y$19)</f>
        <v>0</v>
      </c>
      <c r="DA31" s="89" t="s">
        <v>626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X32" s="77">
        <f>IF(RES_hh_emih!X32=0,0,RES_hh_emih!X32/RES_summary!X$19)</f>
        <v>0</v>
      </c>
      <c r="Y32" s="77">
        <f>IF(RES_hh_emih!Y32=0,0,RES_hh_emih!Y32/RES_summary!Y$19)</f>
        <v>0</v>
      </c>
      <c r="DA32" s="92" t="s">
        <v>627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Y3" si="0">C4</f>
        <v>37575</v>
      </c>
      <c r="D3" s="67">
        <f t="shared" si="0"/>
        <v>36961</v>
      </c>
      <c r="E3" s="67">
        <f t="shared" si="0"/>
        <v>36788</v>
      </c>
      <c r="F3" s="67">
        <f t="shared" si="0"/>
        <v>36644</v>
      </c>
      <c r="G3" s="67">
        <f t="shared" si="0"/>
        <v>36505</v>
      </c>
      <c r="H3" s="67">
        <f t="shared" si="0"/>
        <v>36409</v>
      </c>
      <c r="I3" s="67">
        <f t="shared" si="0"/>
        <v>36335</v>
      </c>
      <c r="J3" s="67">
        <f t="shared" si="0"/>
        <v>36673</v>
      </c>
      <c r="K3" s="67">
        <f t="shared" si="0"/>
        <v>36466</v>
      </c>
      <c r="L3" s="67">
        <f t="shared" si="0"/>
        <v>36305</v>
      </c>
      <c r="M3" s="67">
        <f t="shared" si="0"/>
        <v>36269</v>
      </c>
      <c r="N3" s="67">
        <f t="shared" si="0"/>
        <v>36160</v>
      </c>
      <c r="O3" s="67">
        <f t="shared" si="0"/>
        <v>36082</v>
      </c>
      <c r="P3" s="67">
        <f t="shared" si="0"/>
        <v>35857</v>
      </c>
      <c r="Q3" s="67">
        <f t="shared" si="0"/>
        <v>35589</v>
      </c>
      <c r="R3" s="67">
        <f t="shared" si="0"/>
        <v>35292</v>
      </c>
      <c r="S3" s="67">
        <f t="shared" si="0"/>
        <v>34859</v>
      </c>
      <c r="T3" s="67">
        <f t="shared" si="0"/>
        <v>34606</v>
      </c>
      <c r="U3" s="67">
        <f t="shared" si="0"/>
        <v>34147</v>
      </c>
      <c r="V3" s="67">
        <f t="shared" si="0"/>
        <v>34070</v>
      </c>
      <c r="W3" s="67">
        <f t="shared" si="0"/>
        <v>33644</v>
      </c>
      <c r="X3" s="67">
        <f t="shared" si="0"/>
        <v>38268</v>
      </c>
      <c r="Y3" s="67">
        <f t="shared" si="0"/>
        <v>39741</v>
      </c>
      <c r="DA3" s="87" t="s">
        <v>629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37575</v>
      </c>
      <c r="D4" s="71">
        <f t="shared" si="1"/>
        <v>36961</v>
      </c>
      <c r="E4" s="71">
        <f t="shared" si="1"/>
        <v>36788</v>
      </c>
      <c r="F4" s="71">
        <f t="shared" si="1"/>
        <v>36644</v>
      </c>
      <c r="G4" s="71">
        <f t="shared" si="1"/>
        <v>36505</v>
      </c>
      <c r="H4" s="71">
        <f t="shared" si="1"/>
        <v>36409</v>
      </c>
      <c r="I4" s="71">
        <f t="shared" si="1"/>
        <v>36335</v>
      </c>
      <c r="J4" s="71">
        <f t="shared" si="1"/>
        <v>36673</v>
      </c>
      <c r="K4" s="71">
        <f t="shared" si="1"/>
        <v>36466</v>
      </c>
      <c r="L4" s="71">
        <f t="shared" si="1"/>
        <v>36305</v>
      </c>
      <c r="M4" s="71">
        <f t="shared" si="1"/>
        <v>36269</v>
      </c>
      <c r="N4" s="71">
        <f t="shared" si="1"/>
        <v>36160</v>
      </c>
      <c r="O4" s="71">
        <f t="shared" si="1"/>
        <v>36082</v>
      </c>
      <c r="P4" s="71">
        <f t="shared" si="1"/>
        <v>35857</v>
      </c>
      <c r="Q4" s="71">
        <f t="shared" si="1"/>
        <v>35589</v>
      </c>
      <c r="R4" s="71">
        <f t="shared" ref="R4:V4" si="2">SUM(R5:R13)</f>
        <v>35292</v>
      </c>
      <c r="S4" s="71">
        <f t="shared" si="2"/>
        <v>34859</v>
      </c>
      <c r="T4" s="71">
        <f t="shared" si="2"/>
        <v>34606</v>
      </c>
      <c r="U4" s="71">
        <f t="shared" si="2"/>
        <v>34147</v>
      </c>
      <c r="V4" s="71">
        <f t="shared" si="2"/>
        <v>34070</v>
      </c>
      <c r="W4" s="71">
        <f t="shared" ref="W4:Y4" si="3">SUM(W5:W13)</f>
        <v>33644</v>
      </c>
      <c r="X4" s="71">
        <f t="shared" si="3"/>
        <v>38268</v>
      </c>
      <c r="Y4" s="71">
        <f t="shared" si="3"/>
        <v>39741</v>
      </c>
      <c r="DA4" s="88" t="s">
        <v>630</v>
      </c>
    </row>
    <row r="5" spans="1:105" ht="12" customHeight="1" x14ac:dyDescent="0.25">
      <c r="A5" s="28" t="s">
        <v>51</v>
      </c>
      <c r="B5" s="82"/>
      <c r="C5" s="82">
        <v>33</v>
      </c>
      <c r="D5" s="82">
        <v>116</v>
      </c>
      <c r="E5" s="82">
        <v>218</v>
      </c>
      <c r="F5" s="82">
        <v>104</v>
      </c>
      <c r="G5" s="82">
        <v>135</v>
      </c>
      <c r="H5" s="82">
        <v>0</v>
      </c>
      <c r="I5" s="82">
        <v>0</v>
      </c>
      <c r="J5" s="82">
        <v>0</v>
      </c>
      <c r="K5" s="82">
        <v>8</v>
      </c>
      <c r="L5" s="82">
        <v>159</v>
      </c>
      <c r="M5" s="82">
        <v>140</v>
      </c>
      <c r="N5" s="82">
        <v>138</v>
      </c>
      <c r="O5" s="82">
        <v>120</v>
      </c>
      <c r="P5" s="82">
        <v>0</v>
      </c>
      <c r="Q5" s="82">
        <v>0</v>
      </c>
      <c r="R5" s="82">
        <v>0</v>
      </c>
      <c r="S5" s="82">
        <v>46</v>
      </c>
      <c r="T5" s="82">
        <v>7</v>
      </c>
      <c r="U5" s="82">
        <v>20</v>
      </c>
      <c r="V5" s="82">
        <v>0</v>
      </c>
      <c r="W5" s="82">
        <v>0</v>
      </c>
      <c r="X5" s="82">
        <v>0</v>
      </c>
      <c r="Y5" s="82">
        <v>0</v>
      </c>
      <c r="DA5" s="89" t="s">
        <v>631</v>
      </c>
    </row>
    <row r="6" spans="1:105" ht="12" customHeight="1" x14ac:dyDescent="0.25">
      <c r="A6" s="28" t="s">
        <v>74</v>
      </c>
      <c r="B6" s="82"/>
      <c r="C6" s="82">
        <v>0</v>
      </c>
      <c r="D6" s="82">
        <v>0</v>
      </c>
      <c r="E6" s="82">
        <v>0</v>
      </c>
      <c r="F6" s="82">
        <v>0</v>
      </c>
      <c r="G6" s="82">
        <v>129</v>
      </c>
      <c r="H6" s="82">
        <v>203</v>
      </c>
      <c r="I6" s="82">
        <v>55</v>
      </c>
      <c r="J6" s="82">
        <v>197</v>
      </c>
      <c r="K6" s="82">
        <v>214</v>
      </c>
      <c r="L6" s="82">
        <v>87</v>
      </c>
      <c r="M6" s="82">
        <v>0</v>
      </c>
      <c r="N6" s="82">
        <v>121</v>
      </c>
      <c r="O6" s="82">
        <v>129</v>
      </c>
      <c r="P6" s="82">
        <v>0</v>
      </c>
      <c r="Q6" s="82">
        <v>95</v>
      </c>
      <c r="R6" s="82">
        <v>10</v>
      </c>
      <c r="S6" s="82">
        <v>0</v>
      </c>
      <c r="T6" s="82">
        <v>0</v>
      </c>
      <c r="U6" s="82">
        <v>61</v>
      </c>
      <c r="V6" s="82">
        <v>104</v>
      </c>
      <c r="W6" s="82">
        <v>111</v>
      </c>
      <c r="X6" s="82">
        <v>117</v>
      </c>
      <c r="Y6" s="82">
        <v>66</v>
      </c>
      <c r="DA6" s="89" t="s">
        <v>632</v>
      </c>
    </row>
    <row r="7" spans="1:105" ht="12" customHeight="1" x14ac:dyDescent="0.25">
      <c r="A7" s="28" t="s">
        <v>200</v>
      </c>
      <c r="B7" s="82"/>
      <c r="C7" s="82">
        <v>5546</v>
      </c>
      <c r="D7" s="82">
        <v>4602</v>
      </c>
      <c r="E7" s="82">
        <v>2484</v>
      </c>
      <c r="F7" s="82">
        <v>1897</v>
      </c>
      <c r="G7" s="82">
        <v>0</v>
      </c>
      <c r="H7" s="82">
        <v>0</v>
      </c>
      <c r="I7" s="82">
        <v>0</v>
      </c>
      <c r="J7" s="82">
        <v>0</v>
      </c>
      <c r="K7" s="82">
        <v>198</v>
      </c>
      <c r="L7" s="82">
        <v>1763</v>
      </c>
      <c r="M7" s="82">
        <v>2471</v>
      </c>
      <c r="N7" s="82">
        <v>2078</v>
      </c>
      <c r="O7" s="82">
        <v>2516</v>
      </c>
      <c r="P7" s="82">
        <v>132</v>
      </c>
      <c r="Q7" s="82">
        <v>3004</v>
      </c>
      <c r="R7" s="82">
        <v>2622</v>
      </c>
      <c r="S7" s="82">
        <v>1510</v>
      </c>
      <c r="T7" s="82">
        <v>0</v>
      </c>
      <c r="U7" s="82">
        <v>0</v>
      </c>
      <c r="V7" s="82">
        <v>0</v>
      </c>
      <c r="W7" s="82">
        <v>0</v>
      </c>
      <c r="X7" s="82">
        <v>475</v>
      </c>
      <c r="Y7" s="82">
        <v>1415</v>
      </c>
      <c r="DA7" s="89" t="s">
        <v>633</v>
      </c>
    </row>
    <row r="8" spans="1:105" ht="12" customHeight="1" x14ac:dyDescent="0.25">
      <c r="A8" s="28" t="s">
        <v>189</v>
      </c>
      <c r="B8" s="82"/>
      <c r="C8" s="82">
        <v>7614</v>
      </c>
      <c r="D8" s="82">
        <v>8324</v>
      </c>
      <c r="E8" s="82">
        <v>8919</v>
      </c>
      <c r="F8" s="82">
        <v>9457</v>
      </c>
      <c r="G8" s="82">
        <v>9533</v>
      </c>
      <c r="H8" s="82">
        <v>9630</v>
      </c>
      <c r="I8" s="82">
        <v>8516</v>
      </c>
      <c r="J8" s="82">
        <v>10051</v>
      </c>
      <c r="K8" s="82">
        <v>7691</v>
      </c>
      <c r="L8" s="82">
        <v>6564</v>
      </c>
      <c r="M8" s="82">
        <v>5108</v>
      </c>
      <c r="N8" s="82">
        <v>5352</v>
      </c>
      <c r="O8" s="82">
        <v>5542</v>
      </c>
      <c r="P8" s="82">
        <v>5083</v>
      </c>
      <c r="Q8" s="82">
        <v>7195</v>
      </c>
      <c r="R8" s="82">
        <v>12376</v>
      </c>
      <c r="S8" s="82">
        <v>12345</v>
      </c>
      <c r="T8" s="82">
        <v>13496</v>
      </c>
      <c r="U8" s="82">
        <v>10934</v>
      </c>
      <c r="V8" s="82">
        <v>11202</v>
      </c>
      <c r="W8" s="82">
        <v>10093</v>
      </c>
      <c r="X8" s="82">
        <v>9976</v>
      </c>
      <c r="Y8" s="82">
        <v>9657</v>
      </c>
      <c r="DA8" s="89" t="s">
        <v>634</v>
      </c>
    </row>
    <row r="9" spans="1:105" ht="12" customHeight="1" x14ac:dyDescent="0.25">
      <c r="A9" s="28" t="s">
        <v>202</v>
      </c>
      <c r="B9" s="82"/>
      <c r="C9" s="82">
        <v>20459</v>
      </c>
      <c r="D9" s="82">
        <v>20314</v>
      </c>
      <c r="E9" s="82">
        <v>20097</v>
      </c>
      <c r="F9" s="82">
        <v>19585</v>
      </c>
      <c r="G9" s="82">
        <v>21300</v>
      </c>
      <c r="H9" s="82">
        <v>21148</v>
      </c>
      <c r="I9" s="82">
        <v>21610</v>
      </c>
      <c r="J9" s="82">
        <v>20446</v>
      </c>
      <c r="K9" s="82">
        <v>22898</v>
      </c>
      <c r="L9" s="82">
        <v>23412</v>
      </c>
      <c r="M9" s="82">
        <v>24967</v>
      </c>
      <c r="N9" s="82">
        <v>25301</v>
      </c>
      <c r="O9" s="82">
        <v>24642</v>
      </c>
      <c r="P9" s="82">
        <v>29674</v>
      </c>
      <c r="Q9" s="82">
        <v>24445</v>
      </c>
      <c r="R9" s="82">
        <v>17437</v>
      </c>
      <c r="S9" s="82">
        <v>17901</v>
      </c>
      <c r="T9" s="82">
        <v>17069</v>
      </c>
      <c r="U9" s="82">
        <v>19253</v>
      </c>
      <c r="V9" s="82">
        <v>17207</v>
      </c>
      <c r="W9" s="82">
        <v>18683</v>
      </c>
      <c r="X9" s="82">
        <v>21754</v>
      </c>
      <c r="Y9" s="82">
        <v>23331</v>
      </c>
      <c r="DA9" s="89" t="s">
        <v>635</v>
      </c>
    </row>
    <row r="10" spans="1:105" ht="12" customHeight="1" x14ac:dyDescent="0.25">
      <c r="A10" s="28" t="s">
        <v>197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X10" s="82">
        <v>0</v>
      </c>
      <c r="Y10" s="82">
        <v>0</v>
      </c>
      <c r="DA10" s="89" t="s">
        <v>636</v>
      </c>
    </row>
    <row r="11" spans="1:105" ht="12" customHeight="1" x14ac:dyDescent="0.25">
      <c r="A11" s="28" t="s">
        <v>198</v>
      </c>
      <c r="B11" s="82"/>
      <c r="C11" s="82">
        <v>2201</v>
      </c>
      <c r="D11" s="82">
        <v>1849</v>
      </c>
      <c r="E11" s="82">
        <v>3318</v>
      </c>
      <c r="F11" s="82">
        <v>3076</v>
      </c>
      <c r="G11" s="82">
        <v>3102</v>
      </c>
      <c r="H11" s="82">
        <v>3084</v>
      </c>
      <c r="I11" s="82">
        <v>3390</v>
      </c>
      <c r="J11" s="82">
        <v>3564</v>
      </c>
      <c r="K11" s="82">
        <v>3572</v>
      </c>
      <c r="L11" s="82">
        <v>3232</v>
      </c>
      <c r="M11" s="82">
        <v>3265</v>
      </c>
      <c r="N11" s="82">
        <v>2895</v>
      </c>
      <c r="O11" s="82">
        <v>2854</v>
      </c>
      <c r="P11" s="82">
        <v>3</v>
      </c>
      <c r="Q11" s="82">
        <v>0</v>
      </c>
      <c r="R11" s="82">
        <v>1700</v>
      </c>
      <c r="S11" s="82">
        <v>2224</v>
      </c>
      <c r="T11" s="82">
        <v>2824</v>
      </c>
      <c r="U11" s="82">
        <v>2752</v>
      </c>
      <c r="V11" s="82">
        <v>3025</v>
      </c>
      <c r="W11" s="82">
        <v>2371</v>
      </c>
      <c r="X11" s="82">
        <v>2285</v>
      </c>
      <c r="Y11" s="82">
        <v>2478</v>
      </c>
      <c r="DA11" s="89" t="s">
        <v>637</v>
      </c>
    </row>
    <row r="12" spans="1:105" ht="12" customHeight="1" x14ac:dyDescent="0.25">
      <c r="A12" s="28" t="s">
        <v>95</v>
      </c>
      <c r="B12" s="82"/>
      <c r="C12" s="82">
        <v>533</v>
      </c>
      <c r="D12" s="82">
        <v>713</v>
      </c>
      <c r="E12" s="82">
        <v>949</v>
      </c>
      <c r="F12" s="82">
        <v>1288</v>
      </c>
      <c r="G12" s="82">
        <v>1373</v>
      </c>
      <c r="H12" s="82">
        <v>1398</v>
      </c>
      <c r="I12" s="82">
        <v>1785</v>
      </c>
      <c r="J12" s="82">
        <v>1486</v>
      </c>
      <c r="K12" s="82">
        <v>1168</v>
      </c>
      <c r="L12" s="82">
        <v>684</v>
      </c>
      <c r="M12" s="82">
        <v>318</v>
      </c>
      <c r="N12" s="82">
        <v>275</v>
      </c>
      <c r="O12" s="82">
        <v>279</v>
      </c>
      <c r="P12" s="82">
        <v>965</v>
      </c>
      <c r="Q12" s="82">
        <v>848</v>
      </c>
      <c r="R12" s="82">
        <v>1147</v>
      </c>
      <c r="S12" s="82">
        <v>833</v>
      </c>
      <c r="T12" s="82">
        <v>709</v>
      </c>
      <c r="U12" s="82">
        <v>583</v>
      </c>
      <c r="V12" s="82">
        <v>679</v>
      </c>
      <c r="W12" s="82">
        <v>668</v>
      </c>
      <c r="X12" s="82">
        <v>664</v>
      </c>
      <c r="Y12" s="82">
        <v>965</v>
      </c>
      <c r="DA12" s="89" t="s">
        <v>638</v>
      </c>
    </row>
    <row r="13" spans="1:105" ht="12" customHeight="1" x14ac:dyDescent="0.25">
      <c r="A13" s="73" t="s">
        <v>94</v>
      </c>
      <c r="B13" s="83"/>
      <c r="C13" s="83">
        <v>1189</v>
      </c>
      <c r="D13" s="83">
        <v>1043</v>
      </c>
      <c r="E13" s="83">
        <v>803</v>
      </c>
      <c r="F13" s="83">
        <v>1237</v>
      </c>
      <c r="G13" s="83">
        <v>933</v>
      </c>
      <c r="H13" s="83">
        <v>946</v>
      </c>
      <c r="I13" s="83">
        <v>979</v>
      </c>
      <c r="J13" s="83">
        <v>929</v>
      </c>
      <c r="K13" s="83">
        <v>717</v>
      </c>
      <c r="L13" s="83">
        <v>404</v>
      </c>
      <c r="M13" s="83">
        <v>0</v>
      </c>
      <c r="N13" s="83">
        <v>0</v>
      </c>
      <c r="O13" s="83">
        <v>0</v>
      </c>
      <c r="P13" s="83">
        <v>0</v>
      </c>
      <c r="Q13" s="83">
        <v>2</v>
      </c>
      <c r="R13" s="83">
        <v>0</v>
      </c>
      <c r="S13" s="83">
        <v>0</v>
      </c>
      <c r="T13" s="83">
        <v>501</v>
      </c>
      <c r="U13" s="83">
        <v>544</v>
      </c>
      <c r="V13" s="83">
        <v>1853</v>
      </c>
      <c r="W13" s="83">
        <v>1718</v>
      </c>
      <c r="X13" s="83">
        <v>2997</v>
      </c>
      <c r="Y13" s="83">
        <v>1829</v>
      </c>
      <c r="DA13" s="90" t="s">
        <v>639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35853</v>
      </c>
      <c r="D14" s="85">
        <f t="shared" si="4"/>
        <v>35205</v>
      </c>
      <c r="E14" s="85">
        <f t="shared" si="4"/>
        <v>35036</v>
      </c>
      <c r="F14" s="85">
        <f t="shared" si="4"/>
        <v>34119</v>
      </c>
      <c r="G14" s="85">
        <f t="shared" si="4"/>
        <v>34199</v>
      </c>
      <c r="H14" s="85">
        <f t="shared" si="4"/>
        <v>34065</v>
      </c>
      <c r="I14" s="85">
        <f t="shared" si="4"/>
        <v>33571</v>
      </c>
      <c r="J14" s="85">
        <f t="shared" si="4"/>
        <v>34258</v>
      </c>
      <c r="K14" s="85">
        <f t="shared" si="4"/>
        <v>34581</v>
      </c>
      <c r="L14" s="85">
        <f t="shared" si="4"/>
        <v>35217</v>
      </c>
      <c r="M14" s="85">
        <f t="shared" si="4"/>
        <v>35951</v>
      </c>
      <c r="N14" s="85">
        <f t="shared" si="4"/>
        <v>35885</v>
      </c>
      <c r="O14" s="85">
        <f t="shared" si="4"/>
        <v>35803</v>
      </c>
      <c r="P14" s="85">
        <f t="shared" si="4"/>
        <v>34892</v>
      </c>
      <c r="Q14" s="85">
        <f t="shared" si="4"/>
        <v>34739</v>
      </c>
      <c r="R14" s="85">
        <f t="shared" ref="R14:V14" si="5">SUM(R5:R11)</f>
        <v>34145</v>
      </c>
      <c r="S14" s="85">
        <f t="shared" si="5"/>
        <v>34026</v>
      </c>
      <c r="T14" s="85">
        <f t="shared" si="5"/>
        <v>33396</v>
      </c>
      <c r="U14" s="85">
        <f t="shared" si="5"/>
        <v>33020</v>
      </c>
      <c r="V14" s="85">
        <f t="shared" si="5"/>
        <v>31538</v>
      </c>
      <c r="W14" s="85">
        <f t="shared" ref="W14:Y14" si="6">SUM(W5:W11)</f>
        <v>31258</v>
      </c>
      <c r="X14" s="85">
        <f t="shared" si="6"/>
        <v>34607</v>
      </c>
      <c r="Y14" s="85">
        <f t="shared" si="6"/>
        <v>36947</v>
      </c>
      <c r="DA14" s="93"/>
    </row>
    <row r="15" spans="1:105" ht="12.95" customHeight="1" x14ac:dyDescent="0.25">
      <c r="A15" s="68" t="s">
        <v>92</v>
      </c>
      <c r="B15" s="71"/>
      <c r="C15" s="71">
        <f t="shared" ref="C15:Y15" si="7">C16</f>
        <v>5191</v>
      </c>
      <c r="D15" s="71">
        <f t="shared" si="7"/>
        <v>5077</v>
      </c>
      <c r="E15" s="71">
        <f t="shared" si="7"/>
        <v>10165</v>
      </c>
      <c r="F15" s="71">
        <f t="shared" si="7"/>
        <v>13517</v>
      </c>
      <c r="G15" s="71">
        <f t="shared" si="7"/>
        <v>12118</v>
      </c>
      <c r="H15" s="71">
        <f t="shared" si="7"/>
        <v>18406</v>
      </c>
      <c r="I15" s="71">
        <f t="shared" si="7"/>
        <v>23448</v>
      </c>
      <c r="J15" s="71">
        <f t="shared" si="7"/>
        <v>14890</v>
      </c>
      <c r="K15" s="71">
        <f t="shared" si="7"/>
        <v>14484</v>
      </c>
      <c r="L15" s="71">
        <f t="shared" si="7"/>
        <v>6797</v>
      </c>
      <c r="M15" s="71">
        <f t="shared" si="7"/>
        <v>7452</v>
      </c>
      <c r="N15" s="71">
        <f t="shared" si="7"/>
        <v>8078</v>
      </c>
      <c r="O15" s="71">
        <f t="shared" si="7"/>
        <v>5346</v>
      </c>
      <c r="P15" s="71">
        <f t="shared" si="7"/>
        <v>6320</v>
      </c>
      <c r="Q15" s="71">
        <f t="shared" si="7"/>
        <v>3580</v>
      </c>
      <c r="R15" s="71">
        <f t="shared" si="7"/>
        <v>5890</v>
      </c>
      <c r="S15" s="71">
        <f t="shared" si="7"/>
        <v>2633</v>
      </c>
      <c r="T15" s="71">
        <f t="shared" si="7"/>
        <v>5924</v>
      </c>
      <c r="U15" s="71">
        <f t="shared" si="7"/>
        <v>1008</v>
      </c>
      <c r="V15" s="71">
        <f t="shared" si="7"/>
        <v>8940</v>
      </c>
      <c r="W15" s="71">
        <f t="shared" si="7"/>
        <v>16946</v>
      </c>
      <c r="X15" s="71">
        <f t="shared" si="7"/>
        <v>32364</v>
      </c>
      <c r="Y15" s="71">
        <f t="shared" si="7"/>
        <v>16600</v>
      </c>
      <c r="DA15" s="88" t="s">
        <v>640</v>
      </c>
    </row>
    <row r="16" spans="1:105" ht="12" customHeight="1" x14ac:dyDescent="0.25">
      <c r="A16" s="28" t="s">
        <v>91</v>
      </c>
      <c r="B16" s="82"/>
      <c r="C16" s="82">
        <v>5191</v>
      </c>
      <c r="D16" s="82">
        <v>5077</v>
      </c>
      <c r="E16" s="82">
        <v>10165</v>
      </c>
      <c r="F16" s="82">
        <v>13517</v>
      </c>
      <c r="G16" s="82">
        <v>12118</v>
      </c>
      <c r="H16" s="82">
        <v>18406</v>
      </c>
      <c r="I16" s="82">
        <v>23448</v>
      </c>
      <c r="J16" s="82">
        <v>14890</v>
      </c>
      <c r="K16" s="82">
        <v>14484</v>
      </c>
      <c r="L16" s="82">
        <v>6797</v>
      </c>
      <c r="M16" s="82">
        <v>7452</v>
      </c>
      <c r="N16" s="82">
        <v>8078</v>
      </c>
      <c r="O16" s="82">
        <v>5346</v>
      </c>
      <c r="P16" s="82">
        <v>6320</v>
      </c>
      <c r="Q16" s="82">
        <v>3580</v>
      </c>
      <c r="R16" s="82">
        <v>5890</v>
      </c>
      <c r="S16" s="82">
        <v>2633</v>
      </c>
      <c r="T16" s="82">
        <v>5924</v>
      </c>
      <c r="U16" s="82">
        <v>1008</v>
      </c>
      <c r="V16" s="82">
        <v>8940</v>
      </c>
      <c r="W16" s="82">
        <v>16946</v>
      </c>
      <c r="X16" s="82">
        <v>32364</v>
      </c>
      <c r="Y16" s="82">
        <v>16600</v>
      </c>
      <c r="DA16" s="89" t="s">
        <v>641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37575</v>
      </c>
      <c r="D17" s="71">
        <f t="shared" si="8"/>
        <v>36961</v>
      </c>
      <c r="E17" s="71">
        <f t="shared" si="8"/>
        <v>36788</v>
      </c>
      <c r="F17" s="71">
        <f t="shared" si="8"/>
        <v>36644</v>
      </c>
      <c r="G17" s="71">
        <f t="shared" si="8"/>
        <v>36505</v>
      </c>
      <c r="H17" s="71">
        <f t="shared" si="8"/>
        <v>36409</v>
      </c>
      <c r="I17" s="71">
        <f t="shared" si="8"/>
        <v>36335</v>
      </c>
      <c r="J17" s="71">
        <f t="shared" si="8"/>
        <v>36673</v>
      </c>
      <c r="K17" s="71">
        <f t="shared" si="8"/>
        <v>36466</v>
      </c>
      <c r="L17" s="71">
        <f t="shared" si="8"/>
        <v>36305</v>
      </c>
      <c r="M17" s="71">
        <f t="shared" si="8"/>
        <v>36269</v>
      </c>
      <c r="N17" s="71">
        <f t="shared" si="8"/>
        <v>36160</v>
      </c>
      <c r="O17" s="71">
        <f t="shared" si="8"/>
        <v>36082</v>
      </c>
      <c r="P17" s="71">
        <f t="shared" si="8"/>
        <v>35857</v>
      </c>
      <c r="Q17" s="71">
        <f t="shared" si="8"/>
        <v>35589</v>
      </c>
      <c r="R17" s="71">
        <f t="shared" ref="R17:V17" si="9">SUM(R18:R25)</f>
        <v>35292</v>
      </c>
      <c r="S17" s="71">
        <f t="shared" si="9"/>
        <v>34859</v>
      </c>
      <c r="T17" s="71">
        <f t="shared" si="9"/>
        <v>34606</v>
      </c>
      <c r="U17" s="71">
        <f t="shared" si="9"/>
        <v>34147</v>
      </c>
      <c r="V17" s="71">
        <f t="shared" si="9"/>
        <v>34070</v>
      </c>
      <c r="W17" s="71">
        <f t="shared" ref="W17:Y17" si="10">SUM(W18:W25)</f>
        <v>33644</v>
      </c>
      <c r="X17" s="71">
        <f t="shared" si="10"/>
        <v>38268</v>
      </c>
      <c r="Y17" s="71">
        <f t="shared" si="10"/>
        <v>39741</v>
      </c>
      <c r="DA17" s="88" t="s">
        <v>642</v>
      </c>
    </row>
    <row r="18" spans="1:105" ht="12" customHeight="1" x14ac:dyDescent="0.25">
      <c r="A18" s="28" t="s">
        <v>51</v>
      </c>
      <c r="B18" s="82"/>
      <c r="C18" s="82">
        <v>0</v>
      </c>
      <c r="D18" s="82">
        <v>1</v>
      </c>
      <c r="E18" s="82">
        <v>4</v>
      </c>
      <c r="F18" s="82">
        <v>3</v>
      </c>
      <c r="G18" s="82">
        <v>0</v>
      </c>
      <c r="H18" s="82">
        <v>0</v>
      </c>
      <c r="I18" s="82">
        <v>0</v>
      </c>
      <c r="J18" s="82">
        <v>0</v>
      </c>
      <c r="K18" s="82">
        <v>2</v>
      </c>
      <c r="L18" s="82">
        <v>34</v>
      </c>
      <c r="M18" s="82">
        <v>34</v>
      </c>
      <c r="N18" s="82">
        <v>51</v>
      </c>
      <c r="O18" s="82">
        <v>54</v>
      </c>
      <c r="P18" s="82">
        <v>0</v>
      </c>
      <c r="Q18" s="82">
        <v>0</v>
      </c>
      <c r="R18" s="82">
        <v>0</v>
      </c>
      <c r="S18" s="82">
        <v>2</v>
      </c>
      <c r="T18" s="82">
        <v>0</v>
      </c>
      <c r="U18" s="82">
        <v>2</v>
      </c>
      <c r="V18" s="82">
        <v>0</v>
      </c>
      <c r="W18" s="82">
        <v>0</v>
      </c>
      <c r="X18" s="82">
        <v>0</v>
      </c>
      <c r="Y18" s="82">
        <v>0</v>
      </c>
      <c r="DA18" s="89" t="s">
        <v>643</v>
      </c>
    </row>
    <row r="19" spans="1:105" s="2" customFormat="1" ht="12" customHeight="1" x14ac:dyDescent="0.25">
      <c r="A19" s="28" t="s">
        <v>74</v>
      </c>
      <c r="B19" s="82"/>
      <c r="C19" s="82">
        <v>1046</v>
      </c>
      <c r="D19" s="82">
        <v>1093</v>
      </c>
      <c r="E19" s="82">
        <v>1098</v>
      </c>
      <c r="F19" s="82">
        <v>929</v>
      </c>
      <c r="G19" s="82">
        <v>875</v>
      </c>
      <c r="H19" s="82">
        <v>1000</v>
      </c>
      <c r="I19" s="82">
        <v>1116</v>
      </c>
      <c r="J19" s="82">
        <v>959</v>
      </c>
      <c r="K19" s="82">
        <v>1088</v>
      </c>
      <c r="L19" s="82">
        <v>970</v>
      </c>
      <c r="M19" s="82">
        <v>863</v>
      </c>
      <c r="N19" s="82">
        <v>458</v>
      </c>
      <c r="O19" s="82">
        <v>601</v>
      </c>
      <c r="P19" s="82">
        <v>811</v>
      </c>
      <c r="Q19" s="82">
        <v>950</v>
      </c>
      <c r="R19" s="82">
        <v>750</v>
      </c>
      <c r="S19" s="82">
        <v>626</v>
      </c>
      <c r="T19" s="82">
        <v>517</v>
      </c>
      <c r="U19" s="82">
        <v>471</v>
      </c>
      <c r="V19" s="82">
        <v>372</v>
      </c>
      <c r="W19" s="82">
        <v>399</v>
      </c>
      <c r="X19" s="82">
        <v>445</v>
      </c>
      <c r="Y19" s="82">
        <v>514</v>
      </c>
      <c r="DA19" s="89" t="s">
        <v>644</v>
      </c>
    </row>
    <row r="20" spans="1:105" ht="12" customHeight="1" x14ac:dyDescent="0.25">
      <c r="A20" s="28" t="s">
        <v>200</v>
      </c>
      <c r="B20" s="82"/>
      <c r="C20" s="82">
        <v>174</v>
      </c>
      <c r="D20" s="82">
        <v>234</v>
      </c>
      <c r="E20" s="82">
        <v>289</v>
      </c>
      <c r="F20" s="82">
        <v>28</v>
      </c>
      <c r="G20" s="82">
        <v>0</v>
      </c>
      <c r="H20" s="82">
        <v>0</v>
      </c>
      <c r="I20" s="82">
        <v>0</v>
      </c>
      <c r="J20" s="82">
        <v>0</v>
      </c>
      <c r="K20" s="82">
        <v>67</v>
      </c>
      <c r="L20" s="82">
        <v>552</v>
      </c>
      <c r="M20" s="82">
        <v>969</v>
      </c>
      <c r="N20" s="82">
        <v>1237</v>
      </c>
      <c r="O20" s="82">
        <v>1703</v>
      </c>
      <c r="P20" s="82">
        <v>78</v>
      </c>
      <c r="Q20" s="82">
        <v>471</v>
      </c>
      <c r="R20" s="82">
        <v>397</v>
      </c>
      <c r="S20" s="82">
        <v>311</v>
      </c>
      <c r="T20" s="82">
        <v>0</v>
      </c>
      <c r="U20" s="82">
        <v>0</v>
      </c>
      <c r="V20" s="82">
        <v>0</v>
      </c>
      <c r="W20" s="82">
        <v>0</v>
      </c>
      <c r="X20" s="82">
        <v>7</v>
      </c>
      <c r="Y20" s="82">
        <v>48</v>
      </c>
      <c r="DA20" s="89" t="s">
        <v>645</v>
      </c>
    </row>
    <row r="21" spans="1:105" ht="12" customHeight="1" x14ac:dyDescent="0.25">
      <c r="A21" s="28" t="s">
        <v>189</v>
      </c>
      <c r="B21" s="82"/>
      <c r="C21" s="82">
        <v>7614</v>
      </c>
      <c r="D21" s="82">
        <v>8178</v>
      </c>
      <c r="E21" s="82">
        <v>8615</v>
      </c>
      <c r="F21" s="82">
        <v>8462</v>
      </c>
      <c r="G21" s="82">
        <v>8989</v>
      </c>
      <c r="H21" s="82">
        <v>8799</v>
      </c>
      <c r="I21" s="82">
        <v>8516</v>
      </c>
      <c r="J21" s="82">
        <v>9323</v>
      </c>
      <c r="K21" s="82">
        <v>7691</v>
      </c>
      <c r="L21" s="82">
        <v>6215</v>
      </c>
      <c r="M21" s="82">
        <v>4728</v>
      </c>
      <c r="N21" s="82">
        <v>4916</v>
      </c>
      <c r="O21" s="82">
        <v>5159</v>
      </c>
      <c r="P21" s="82">
        <v>4565</v>
      </c>
      <c r="Q21" s="82">
        <v>6494</v>
      </c>
      <c r="R21" s="82">
        <v>12081</v>
      </c>
      <c r="S21" s="82">
        <v>11622</v>
      </c>
      <c r="T21" s="82">
        <v>12739</v>
      </c>
      <c r="U21" s="82">
        <v>10302</v>
      </c>
      <c r="V21" s="82">
        <v>11202</v>
      </c>
      <c r="W21" s="82">
        <v>8828</v>
      </c>
      <c r="X21" s="82">
        <v>8692</v>
      </c>
      <c r="Y21" s="82">
        <v>6550</v>
      </c>
      <c r="DA21" s="89" t="s">
        <v>646</v>
      </c>
    </row>
    <row r="22" spans="1:105" ht="12" customHeight="1" x14ac:dyDescent="0.25">
      <c r="A22" s="28" t="s">
        <v>202</v>
      </c>
      <c r="B22" s="82"/>
      <c r="C22" s="82">
        <v>232</v>
      </c>
      <c r="D22" s="82">
        <v>444</v>
      </c>
      <c r="E22" s="82">
        <v>565</v>
      </c>
      <c r="F22" s="82">
        <v>434</v>
      </c>
      <c r="G22" s="82">
        <v>467</v>
      </c>
      <c r="H22" s="82">
        <v>446</v>
      </c>
      <c r="I22" s="82">
        <v>899</v>
      </c>
      <c r="J22" s="82">
        <v>2889</v>
      </c>
      <c r="K22" s="82">
        <v>2689</v>
      </c>
      <c r="L22" s="82">
        <v>2507</v>
      </c>
      <c r="M22" s="82">
        <v>2726</v>
      </c>
      <c r="N22" s="82">
        <v>2280</v>
      </c>
      <c r="O22" s="82">
        <v>1949</v>
      </c>
      <c r="P22" s="82">
        <v>570</v>
      </c>
      <c r="Q22" s="82">
        <v>683</v>
      </c>
      <c r="R22" s="82">
        <v>707</v>
      </c>
      <c r="S22" s="82">
        <v>1013</v>
      </c>
      <c r="T22" s="82">
        <v>946</v>
      </c>
      <c r="U22" s="82">
        <v>908</v>
      </c>
      <c r="V22" s="82">
        <v>814</v>
      </c>
      <c r="W22" s="82">
        <v>1056</v>
      </c>
      <c r="X22" s="82">
        <v>2040</v>
      </c>
      <c r="Y22" s="82">
        <v>5227</v>
      </c>
      <c r="DA22" s="89" t="s">
        <v>647</v>
      </c>
    </row>
    <row r="23" spans="1:105" ht="12" customHeight="1" x14ac:dyDescent="0.25">
      <c r="A23" s="28" t="s">
        <v>197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X23" s="82">
        <v>0</v>
      </c>
      <c r="Y23" s="82">
        <v>0</v>
      </c>
      <c r="DA23" s="89" t="s">
        <v>648</v>
      </c>
    </row>
    <row r="24" spans="1:105" ht="12" customHeight="1" x14ac:dyDescent="0.25">
      <c r="A24" s="28" t="s">
        <v>198</v>
      </c>
      <c r="B24" s="82"/>
      <c r="C24" s="82">
        <v>433</v>
      </c>
      <c r="D24" s="82">
        <v>559</v>
      </c>
      <c r="E24" s="82">
        <v>1053</v>
      </c>
      <c r="F24" s="82">
        <v>220</v>
      </c>
      <c r="G24" s="82">
        <v>350</v>
      </c>
      <c r="H24" s="82">
        <v>315</v>
      </c>
      <c r="I24" s="82">
        <v>2612</v>
      </c>
      <c r="J24" s="82">
        <v>3381</v>
      </c>
      <c r="K24" s="82">
        <v>3222</v>
      </c>
      <c r="L24" s="82">
        <v>2380</v>
      </c>
      <c r="M24" s="82">
        <v>2011</v>
      </c>
      <c r="N24" s="82">
        <v>2313</v>
      </c>
      <c r="O24" s="82">
        <v>2099</v>
      </c>
      <c r="P24" s="82">
        <v>1</v>
      </c>
      <c r="Q24" s="82">
        <v>0</v>
      </c>
      <c r="R24" s="82">
        <v>287</v>
      </c>
      <c r="S24" s="82">
        <v>571</v>
      </c>
      <c r="T24" s="82">
        <v>836</v>
      </c>
      <c r="U24" s="82">
        <v>843</v>
      </c>
      <c r="V24" s="82">
        <v>1223</v>
      </c>
      <c r="W24" s="82">
        <v>979</v>
      </c>
      <c r="X24" s="82">
        <v>1074</v>
      </c>
      <c r="Y24" s="82">
        <v>678</v>
      </c>
      <c r="DA24" s="89" t="s">
        <v>649</v>
      </c>
    </row>
    <row r="25" spans="1:105" ht="12" customHeight="1" x14ac:dyDescent="0.25">
      <c r="A25" s="73" t="s">
        <v>53</v>
      </c>
      <c r="B25" s="83"/>
      <c r="C25" s="83">
        <v>28076</v>
      </c>
      <c r="D25" s="83">
        <v>26452</v>
      </c>
      <c r="E25" s="83">
        <v>25164</v>
      </c>
      <c r="F25" s="83">
        <v>26568</v>
      </c>
      <c r="G25" s="83">
        <v>25824</v>
      </c>
      <c r="H25" s="83">
        <v>25849</v>
      </c>
      <c r="I25" s="83">
        <v>23192</v>
      </c>
      <c r="J25" s="83">
        <v>20121</v>
      </c>
      <c r="K25" s="83">
        <v>21707</v>
      </c>
      <c r="L25" s="83">
        <v>23647</v>
      </c>
      <c r="M25" s="83">
        <v>24938</v>
      </c>
      <c r="N25" s="83">
        <v>24905</v>
      </c>
      <c r="O25" s="83">
        <v>24517</v>
      </c>
      <c r="P25" s="83">
        <v>29832</v>
      </c>
      <c r="Q25" s="83">
        <v>26991</v>
      </c>
      <c r="R25" s="83">
        <v>21070</v>
      </c>
      <c r="S25" s="83">
        <v>20714</v>
      </c>
      <c r="T25" s="83">
        <v>19568</v>
      </c>
      <c r="U25" s="83">
        <v>21621</v>
      </c>
      <c r="V25" s="83">
        <v>20459</v>
      </c>
      <c r="W25" s="83">
        <v>22382</v>
      </c>
      <c r="X25" s="83">
        <v>26010</v>
      </c>
      <c r="Y25" s="83">
        <v>26724</v>
      </c>
      <c r="DA25" s="90" t="s">
        <v>650</v>
      </c>
    </row>
    <row r="26" spans="1:105" ht="12" customHeight="1" x14ac:dyDescent="0.25">
      <c r="A26" s="84" t="s">
        <v>52</v>
      </c>
      <c r="B26" s="85"/>
      <c r="C26" s="85">
        <v>828</v>
      </c>
      <c r="D26" s="85">
        <v>721</v>
      </c>
      <c r="E26" s="85">
        <v>1363</v>
      </c>
      <c r="F26" s="85">
        <v>701</v>
      </c>
      <c r="G26" s="85">
        <v>782</v>
      </c>
      <c r="H26" s="85">
        <v>890</v>
      </c>
      <c r="I26" s="85">
        <v>2124</v>
      </c>
      <c r="J26" s="85">
        <v>1921</v>
      </c>
      <c r="K26" s="85">
        <v>2057</v>
      </c>
      <c r="L26" s="85">
        <v>1867</v>
      </c>
      <c r="M26" s="85">
        <v>3022</v>
      </c>
      <c r="N26" s="85">
        <v>2655</v>
      </c>
      <c r="O26" s="85">
        <v>3388</v>
      </c>
      <c r="P26" s="85">
        <v>5524</v>
      </c>
      <c r="Q26" s="85">
        <v>5220</v>
      </c>
      <c r="R26" s="85">
        <v>3539</v>
      </c>
      <c r="S26" s="85">
        <v>3526</v>
      </c>
      <c r="T26" s="85">
        <v>3920</v>
      </c>
      <c r="U26" s="85">
        <v>4024</v>
      </c>
      <c r="V26" s="85">
        <v>3874</v>
      </c>
      <c r="W26" s="85">
        <v>3917</v>
      </c>
      <c r="X26" s="85">
        <v>5192</v>
      </c>
      <c r="Y26" s="85">
        <v>5789</v>
      </c>
      <c r="DA26" s="93" t="s">
        <v>651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37575</v>
      </c>
      <c r="D27" s="71">
        <f t="shared" si="11"/>
        <v>36961</v>
      </c>
      <c r="E27" s="71">
        <f t="shared" si="11"/>
        <v>36788</v>
      </c>
      <c r="F27" s="71">
        <f t="shared" si="11"/>
        <v>36644</v>
      </c>
      <c r="G27" s="71">
        <f t="shared" si="11"/>
        <v>36505</v>
      </c>
      <c r="H27" s="71">
        <f t="shared" si="11"/>
        <v>36409</v>
      </c>
      <c r="I27" s="71">
        <f t="shared" si="11"/>
        <v>36335</v>
      </c>
      <c r="J27" s="71">
        <f t="shared" si="11"/>
        <v>36673</v>
      </c>
      <c r="K27" s="71">
        <f t="shared" si="11"/>
        <v>36466</v>
      </c>
      <c r="L27" s="71">
        <f t="shared" si="11"/>
        <v>36305</v>
      </c>
      <c r="M27" s="71">
        <f t="shared" si="11"/>
        <v>36269</v>
      </c>
      <c r="N27" s="71">
        <f t="shared" si="11"/>
        <v>36160</v>
      </c>
      <c r="O27" s="71">
        <f t="shared" si="11"/>
        <v>36082</v>
      </c>
      <c r="P27" s="71">
        <f t="shared" si="11"/>
        <v>35857</v>
      </c>
      <c r="Q27" s="71">
        <f t="shared" si="11"/>
        <v>35589</v>
      </c>
      <c r="R27" s="71">
        <f t="shared" ref="R27:V27" si="12">SUM(R28:R32)</f>
        <v>35292</v>
      </c>
      <c r="S27" s="71">
        <f t="shared" si="12"/>
        <v>34859</v>
      </c>
      <c r="T27" s="71">
        <f t="shared" si="12"/>
        <v>34606</v>
      </c>
      <c r="U27" s="71">
        <f t="shared" si="12"/>
        <v>34147</v>
      </c>
      <c r="V27" s="71">
        <f t="shared" si="12"/>
        <v>34070</v>
      </c>
      <c r="W27" s="71">
        <f t="shared" ref="W27:Y27" si="13">SUM(W28:W32)</f>
        <v>33644</v>
      </c>
      <c r="X27" s="71">
        <f t="shared" si="13"/>
        <v>38268</v>
      </c>
      <c r="Y27" s="71">
        <f t="shared" si="13"/>
        <v>39741</v>
      </c>
      <c r="DA27" s="88" t="s">
        <v>652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X28" s="82">
        <v>0</v>
      </c>
      <c r="Y28" s="82">
        <v>0</v>
      </c>
      <c r="DA28" s="89" t="s">
        <v>653</v>
      </c>
    </row>
    <row r="29" spans="1:105" s="2" customFormat="1" ht="12" customHeight="1" x14ac:dyDescent="0.25">
      <c r="A29" s="28" t="s">
        <v>74</v>
      </c>
      <c r="B29" s="82"/>
      <c r="C29" s="82">
        <v>13705</v>
      </c>
      <c r="D29" s="82">
        <v>11677</v>
      </c>
      <c r="E29" s="82">
        <v>11917</v>
      </c>
      <c r="F29" s="82">
        <v>9422</v>
      </c>
      <c r="G29" s="82">
        <v>8640</v>
      </c>
      <c r="H29" s="82">
        <v>9710</v>
      </c>
      <c r="I29" s="82">
        <v>12611</v>
      </c>
      <c r="J29" s="82">
        <v>14788</v>
      </c>
      <c r="K29" s="82">
        <v>12731</v>
      </c>
      <c r="L29" s="82">
        <v>12223</v>
      </c>
      <c r="M29" s="82">
        <v>10723</v>
      </c>
      <c r="N29" s="82">
        <v>7201</v>
      </c>
      <c r="O29" s="82">
        <v>8954</v>
      </c>
      <c r="P29" s="82">
        <v>9410</v>
      </c>
      <c r="Q29" s="82">
        <v>11165</v>
      </c>
      <c r="R29" s="82">
        <v>9772</v>
      </c>
      <c r="S29" s="82">
        <v>7867</v>
      </c>
      <c r="T29" s="82">
        <v>6889</v>
      </c>
      <c r="U29" s="82">
        <v>6607</v>
      </c>
      <c r="V29" s="82">
        <v>5453</v>
      </c>
      <c r="W29" s="82">
        <v>5483</v>
      </c>
      <c r="X29" s="82">
        <v>5861</v>
      </c>
      <c r="Y29" s="82">
        <v>7535</v>
      </c>
      <c r="DA29" s="89" t="s">
        <v>654</v>
      </c>
    </row>
    <row r="30" spans="1:105" ht="12" customHeight="1" x14ac:dyDescent="0.25">
      <c r="A30" s="28" t="s">
        <v>189</v>
      </c>
      <c r="B30" s="82"/>
      <c r="C30" s="82">
        <v>1181</v>
      </c>
      <c r="D30" s="82">
        <v>1188</v>
      </c>
      <c r="E30" s="82">
        <v>1341</v>
      </c>
      <c r="F30" s="82">
        <v>2688</v>
      </c>
      <c r="G30" s="82">
        <v>2907</v>
      </c>
      <c r="H30" s="82">
        <v>8984</v>
      </c>
      <c r="I30" s="82">
        <v>2906</v>
      </c>
      <c r="J30" s="82">
        <v>9641</v>
      </c>
      <c r="K30" s="82">
        <v>3511</v>
      </c>
      <c r="L30" s="82">
        <v>3062</v>
      </c>
      <c r="M30" s="82">
        <v>2925</v>
      </c>
      <c r="N30" s="82">
        <v>3271</v>
      </c>
      <c r="O30" s="82">
        <v>3486</v>
      </c>
      <c r="P30" s="82">
        <v>4952</v>
      </c>
      <c r="Q30" s="82">
        <v>6680</v>
      </c>
      <c r="R30" s="82">
        <v>11381</v>
      </c>
      <c r="S30" s="82">
        <v>11168</v>
      </c>
      <c r="T30" s="82">
        <v>10576</v>
      </c>
      <c r="U30" s="82">
        <v>6977</v>
      </c>
      <c r="V30" s="82">
        <v>8462</v>
      </c>
      <c r="W30" s="82">
        <v>7541</v>
      </c>
      <c r="X30" s="82">
        <v>9807</v>
      </c>
      <c r="Y30" s="82">
        <v>8760</v>
      </c>
      <c r="DA30" s="89" t="s">
        <v>655</v>
      </c>
    </row>
    <row r="31" spans="1:105" ht="12" customHeight="1" x14ac:dyDescent="0.25">
      <c r="A31" s="28" t="s">
        <v>202</v>
      </c>
      <c r="B31" s="82"/>
      <c r="C31" s="82">
        <v>589</v>
      </c>
      <c r="D31" s="82">
        <v>779</v>
      </c>
      <c r="E31" s="82">
        <v>986</v>
      </c>
      <c r="F31" s="82">
        <v>970</v>
      </c>
      <c r="G31" s="82">
        <v>972</v>
      </c>
      <c r="H31" s="82">
        <v>1094</v>
      </c>
      <c r="I31" s="82">
        <v>957</v>
      </c>
      <c r="J31" s="82">
        <v>2397</v>
      </c>
      <c r="K31" s="82">
        <v>3178</v>
      </c>
      <c r="L31" s="82">
        <v>2915</v>
      </c>
      <c r="M31" s="82">
        <v>3219</v>
      </c>
      <c r="N31" s="82">
        <v>2775</v>
      </c>
      <c r="O31" s="82">
        <v>2035</v>
      </c>
      <c r="P31" s="82">
        <v>1837</v>
      </c>
      <c r="Q31" s="82">
        <v>1131</v>
      </c>
      <c r="R31" s="82">
        <v>1066</v>
      </c>
      <c r="S31" s="82">
        <v>909</v>
      </c>
      <c r="T31" s="82">
        <v>1137</v>
      </c>
      <c r="U31" s="82">
        <v>1393</v>
      </c>
      <c r="V31" s="82">
        <v>1937</v>
      </c>
      <c r="W31" s="82">
        <v>1351</v>
      </c>
      <c r="X31" s="82">
        <v>1250</v>
      </c>
      <c r="Y31" s="82">
        <v>679</v>
      </c>
      <c r="DA31" s="89" t="s">
        <v>656</v>
      </c>
    </row>
    <row r="32" spans="1:105" ht="12" customHeight="1" x14ac:dyDescent="0.25">
      <c r="A32" s="32" t="s">
        <v>53</v>
      </c>
      <c r="B32" s="86"/>
      <c r="C32" s="86">
        <v>22100</v>
      </c>
      <c r="D32" s="86">
        <v>23317</v>
      </c>
      <c r="E32" s="86">
        <v>22544</v>
      </c>
      <c r="F32" s="86">
        <v>23564</v>
      </c>
      <c r="G32" s="86">
        <v>23986</v>
      </c>
      <c r="H32" s="86">
        <v>16621</v>
      </c>
      <c r="I32" s="86">
        <v>19861</v>
      </c>
      <c r="J32" s="86">
        <v>9847</v>
      </c>
      <c r="K32" s="86">
        <v>17046</v>
      </c>
      <c r="L32" s="86">
        <v>18105</v>
      </c>
      <c r="M32" s="86">
        <v>19402</v>
      </c>
      <c r="N32" s="86">
        <v>22913</v>
      </c>
      <c r="O32" s="86">
        <v>21607</v>
      </c>
      <c r="P32" s="86">
        <v>19658</v>
      </c>
      <c r="Q32" s="86">
        <v>16613</v>
      </c>
      <c r="R32" s="86">
        <v>13073</v>
      </c>
      <c r="S32" s="86">
        <v>14915</v>
      </c>
      <c r="T32" s="86">
        <v>16004</v>
      </c>
      <c r="U32" s="86">
        <v>19170</v>
      </c>
      <c r="V32" s="86">
        <v>18218</v>
      </c>
      <c r="W32" s="86">
        <v>19269</v>
      </c>
      <c r="X32" s="86">
        <v>21350</v>
      </c>
      <c r="Y32" s="86">
        <v>22767</v>
      </c>
      <c r="DA32" s="92" t="s">
        <v>657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Y14 C17:Y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48.347460334802982</v>
      </c>
      <c r="D3" s="65">
        <f t="shared" si="0"/>
        <v>47.089298423461557</v>
      </c>
      <c r="E3" s="65">
        <f t="shared" si="0"/>
        <v>51.297800040519078</v>
      </c>
      <c r="F3" s="65">
        <f t="shared" si="0"/>
        <v>50.184602864094913</v>
      </c>
      <c r="G3" s="65">
        <f t="shared" si="0"/>
        <v>52.447569948432772</v>
      </c>
      <c r="H3" s="65">
        <f t="shared" si="0"/>
        <v>49.923765498688311</v>
      </c>
      <c r="I3" s="65">
        <f t="shared" si="0"/>
        <v>46.923426800418</v>
      </c>
      <c r="J3" s="65">
        <f t="shared" si="0"/>
        <v>48.199018481389643</v>
      </c>
      <c r="K3" s="65">
        <f t="shared" si="0"/>
        <v>47.7549444799361</v>
      </c>
      <c r="L3" s="65">
        <f t="shared" si="0"/>
        <v>49.545297237735667</v>
      </c>
      <c r="M3" s="65">
        <f t="shared" si="0"/>
        <v>47.081659227375617</v>
      </c>
      <c r="N3" s="65">
        <f t="shared" si="0"/>
        <v>44.801300637383889</v>
      </c>
      <c r="O3" s="65">
        <f t="shared" si="0"/>
        <v>42.584861939159822</v>
      </c>
      <c r="P3" s="65">
        <f t="shared" si="0"/>
        <v>35.94369605178791</v>
      </c>
      <c r="Q3" s="65">
        <f t="shared" si="0"/>
        <v>38.013694607527086</v>
      </c>
      <c r="R3" s="65">
        <f t="shared" ref="R3:V3" si="1">SUM(R4,R15,R17,R27)</f>
        <v>35.850007142372519</v>
      </c>
      <c r="S3" s="65">
        <f t="shared" si="1"/>
        <v>33.787657876919248</v>
      </c>
      <c r="T3" s="65">
        <f t="shared" si="1"/>
        <v>31.304445060495034</v>
      </c>
      <c r="U3" s="65">
        <f t="shared" si="1"/>
        <v>28.404000945765297</v>
      </c>
      <c r="V3" s="65">
        <f t="shared" si="1"/>
        <v>27.488106621985381</v>
      </c>
      <c r="W3" s="65">
        <f t="shared" ref="W3:Y3" si="2">SUM(W4,W15,W17,W27)</f>
        <v>27.269605510978156</v>
      </c>
      <c r="X3" s="65">
        <f t="shared" si="2"/>
        <v>25.375759548305805</v>
      </c>
      <c r="Y3" s="65">
        <f t="shared" si="2"/>
        <v>19.735431015973624</v>
      </c>
      <c r="DA3" s="87" t="s">
        <v>659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38.953534561670239</v>
      </c>
      <c r="D4" s="69">
        <f t="shared" si="3"/>
        <v>37.366235379142019</v>
      </c>
      <c r="E4" s="69">
        <f t="shared" si="3"/>
        <v>41.257931973638719</v>
      </c>
      <c r="F4" s="69">
        <f t="shared" si="3"/>
        <v>40.108441928653335</v>
      </c>
      <c r="G4" s="69">
        <f t="shared" si="3"/>
        <v>42.055946405625761</v>
      </c>
      <c r="H4" s="69">
        <f t="shared" si="3"/>
        <v>38.214084870429573</v>
      </c>
      <c r="I4" s="69">
        <f t="shared" si="3"/>
        <v>35.196072074917964</v>
      </c>
      <c r="J4" s="69">
        <f t="shared" si="3"/>
        <v>36.756231802993831</v>
      </c>
      <c r="K4" s="69">
        <f t="shared" si="3"/>
        <v>36.925523159066529</v>
      </c>
      <c r="L4" s="69">
        <f t="shared" si="3"/>
        <v>39.507062718159652</v>
      </c>
      <c r="M4" s="69">
        <f t="shared" si="3"/>
        <v>37.49046328163012</v>
      </c>
      <c r="N4" s="69">
        <f t="shared" si="3"/>
        <v>35.469909049053378</v>
      </c>
      <c r="O4" s="69">
        <f t="shared" si="3"/>
        <v>34.082288809994154</v>
      </c>
      <c r="P4" s="69">
        <f t="shared" si="3"/>
        <v>27.832279052564182</v>
      </c>
      <c r="Q4" s="69">
        <f t="shared" si="3"/>
        <v>30.037616287217144</v>
      </c>
      <c r="R4" s="69">
        <f t="shared" ref="R4:V4" si="4">SUM(R5:R14)</f>
        <v>27.587511075145002</v>
      </c>
      <c r="S4" s="69">
        <f t="shared" si="4"/>
        <v>25.824078435964779</v>
      </c>
      <c r="T4" s="69">
        <f t="shared" si="4"/>
        <v>23.287763050930831</v>
      </c>
      <c r="U4" s="69">
        <f t="shared" si="4"/>
        <v>21.163207804741567</v>
      </c>
      <c r="V4" s="69">
        <f t="shared" si="4"/>
        <v>19.502171756971762</v>
      </c>
      <c r="W4" s="69">
        <f t="shared" ref="W4:Y4" si="5">SUM(W5:W14)</f>
        <v>18.390001190475061</v>
      </c>
      <c r="X4" s="69">
        <f t="shared" si="5"/>
        <v>15.201351278553226</v>
      </c>
      <c r="Y4" s="69">
        <f t="shared" si="5"/>
        <v>10.593108524253303</v>
      </c>
      <c r="DA4" s="88" t="s">
        <v>660</v>
      </c>
    </row>
    <row r="5" spans="1:105" ht="12" customHeight="1" x14ac:dyDescent="0.25">
      <c r="A5" s="28" t="s">
        <v>51</v>
      </c>
      <c r="B5" s="72"/>
      <c r="C5" s="72">
        <v>2.0311312396672821E-2</v>
      </c>
      <c r="D5" s="72">
        <v>0.10362432412810203</v>
      </c>
      <c r="E5" s="72">
        <v>0.25895831527390595</v>
      </c>
      <c r="F5" s="72">
        <v>9.0123960510954643E-2</v>
      </c>
      <c r="G5" s="72">
        <v>0.17248984289846564</v>
      </c>
      <c r="H5" s="72">
        <v>0</v>
      </c>
      <c r="I5" s="72">
        <v>0</v>
      </c>
      <c r="J5" s="72">
        <v>0</v>
      </c>
      <c r="K5" s="72">
        <v>5.2534441548656189E-3</v>
      </c>
      <c r="L5" s="72">
        <v>0.21061123722193503</v>
      </c>
      <c r="M5" s="72">
        <v>0.13466172911459093</v>
      </c>
      <c r="N5" s="72">
        <v>0.11153752566683624</v>
      </c>
      <c r="O5" s="72">
        <v>0.13638528726497456</v>
      </c>
      <c r="P5" s="72">
        <v>0</v>
      </c>
      <c r="Q5" s="72">
        <v>0</v>
      </c>
      <c r="R5" s="72">
        <v>0</v>
      </c>
      <c r="S5" s="72">
        <v>3.8721647936305462E-2</v>
      </c>
      <c r="T5" s="72">
        <v>4.1522961767723222E-3</v>
      </c>
      <c r="U5" s="72">
        <v>1.2850440435534653E-2</v>
      </c>
      <c r="V5" s="72">
        <v>0</v>
      </c>
      <c r="W5" s="72">
        <v>0</v>
      </c>
      <c r="X5" s="72">
        <v>0</v>
      </c>
      <c r="Y5" s="72">
        <v>0</v>
      </c>
      <c r="DA5" s="89" t="s">
        <v>661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0.15713903650396424</v>
      </c>
      <c r="H6" s="72">
        <v>0.29632186343910188</v>
      </c>
      <c r="I6" s="72">
        <v>2.5894796008742536E-2</v>
      </c>
      <c r="J6" s="72">
        <v>0.39437373752625215</v>
      </c>
      <c r="K6" s="72">
        <v>0.22853168798519918</v>
      </c>
      <c r="L6" s="72">
        <v>0.10035400601628863</v>
      </c>
      <c r="M6" s="72">
        <v>0</v>
      </c>
      <c r="N6" s="72">
        <v>0.13291324975330313</v>
      </c>
      <c r="O6" s="72">
        <v>0.12923256810508843</v>
      </c>
      <c r="P6" s="72">
        <v>0</v>
      </c>
      <c r="Q6" s="72">
        <v>8.7510415012297088E-2</v>
      </c>
      <c r="R6" s="72">
        <v>8.4368840749320089E-3</v>
      </c>
      <c r="S6" s="72">
        <v>0</v>
      </c>
      <c r="T6" s="72">
        <v>0</v>
      </c>
      <c r="U6" s="72">
        <v>4.0301273276056662E-2</v>
      </c>
      <c r="V6" s="72">
        <v>6.4793780162218498E-2</v>
      </c>
      <c r="W6" s="72">
        <v>6.4823739730639166E-2</v>
      </c>
      <c r="X6" s="72">
        <v>5.2297127446641306E-2</v>
      </c>
      <c r="Y6" s="72">
        <v>1.8275488673455884E-2</v>
      </c>
      <c r="DA6" s="89" t="s">
        <v>662</v>
      </c>
    </row>
    <row r="7" spans="1:105" ht="12" customHeight="1" x14ac:dyDescent="0.25">
      <c r="A7" s="28" t="s">
        <v>200</v>
      </c>
      <c r="B7" s="72"/>
      <c r="C7" s="72">
        <v>6.0205373447474839</v>
      </c>
      <c r="D7" s="72">
        <v>5.6304080769644766</v>
      </c>
      <c r="E7" s="72">
        <v>3.2108173954557171</v>
      </c>
      <c r="F7" s="72">
        <v>2.5344932667436186</v>
      </c>
      <c r="G7" s="72">
        <v>0</v>
      </c>
      <c r="H7" s="72">
        <v>0</v>
      </c>
      <c r="I7" s="72">
        <v>0</v>
      </c>
      <c r="J7" s="72">
        <v>0</v>
      </c>
      <c r="K7" s="72">
        <v>0.24273849929345001</v>
      </c>
      <c r="L7" s="72">
        <v>2.260538601085734</v>
      </c>
      <c r="M7" s="72">
        <v>3.0897132716124749</v>
      </c>
      <c r="N7" s="72">
        <v>2.2724654496243146</v>
      </c>
      <c r="O7" s="72">
        <v>2.5319793296065898</v>
      </c>
      <c r="P7" s="72">
        <v>0.1020571803307265</v>
      </c>
      <c r="Q7" s="72">
        <v>2.718256806821957</v>
      </c>
      <c r="R7" s="72">
        <v>2.2697333111913887</v>
      </c>
      <c r="S7" s="72">
        <v>1.3002578581703892</v>
      </c>
      <c r="T7" s="72">
        <v>0</v>
      </c>
      <c r="U7" s="72">
        <v>0</v>
      </c>
      <c r="V7" s="72">
        <v>0</v>
      </c>
      <c r="W7" s="72">
        <v>0</v>
      </c>
      <c r="X7" s="72">
        <v>0.22472021850249541</v>
      </c>
      <c r="Y7" s="72">
        <v>0.41163489794009245</v>
      </c>
      <c r="DA7" s="89" t="s">
        <v>663</v>
      </c>
    </row>
    <row r="8" spans="1:105" ht="12" customHeight="1" x14ac:dyDescent="0.25">
      <c r="A8" s="28" t="s">
        <v>189</v>
      </c>
      <c r="B8" s="72"/>
      <c r="C8" s="72">
        <v>8.1505293972698585</v>
      </c>
      <c r="D8" s="72">
        <v>8.616192174618881</v>
      </c>
      <c r="E8" s="72">
        <v>10.721666366881546</v>
      </c>
      <c r="F8" s="72">
        <v>11.076823298150661</v>
      </c>
      <c r="G8" s="72">
        <v>12.089602944603552</v>
      </c>
      <c r="H8" s="72">
        <v>11.190424557395465</v>
      </c>
      <c r="I8" s="72">
        <v>9.1262833365138274</v>
      </c>
      <c r="J8" s="72">
        <v>11.321675480516284</v>
      </c>
      <c r="K8" s="72">
        <v>8.8069648794469888</v>
      </c>
      <c r="L8" s="72">
        <v>7.946687020247202</v>
      </c>
      <c r="M8" s="72">
        <v>5.6766134171979159</v>
      </c>
      <c r="N8" s="72">
        <v>5.4914100738941656</v>
      </c>
      <c r="O8" s="72">
        <v>5.2802230997001747</v>
      </c>
      <c r="P8" s="72">
        <v>3.9254483976236694</v>
      </c>
      <c r="Q8" s="72">
        <v>5.506529012757384</v>
      </c>
      <c r="R8" s="72">
        <v>9.3487563217254408</v>
      </c>
      <c r="S8" s="72">
        <v>8.9244567580703169</v>
      </c>
      <c r="T8" s="72">
        <v>8.8536731604016943</v>
      </c>
      <c r="U8" s="72">
        <v>6.5601018374157114</v>
      </c>
      <c r="V8" s="72">
        <v>6.6063164746860545</v>
      </c>
      <c r="W8" s="72">
        <v>5.3927958229579893</v>
      </c>
      <c r="X8" s="72">
        <v>3.879183579720304</v>
      </c>
      <c r="Y8" s="72">
        <v>2.5580440091378231</v>
      </c>
      <c r="DA8" s="89" t="s">
        <v>664</v>
      </c>
    </row>
    <row r="9" spans="1:105" ht="12" customHeight="1" x14ac:dyDescent="0.25">
      <c r="A9" s="28" t="s">
        <v>202</v>
      </c>
      <c r="B9" s="72"/>
      <c r="C9" s="72">
        <v>21.663380397542909</v>
      </c>
      <c r="D9" s="72">
        <v>20.235557918631706</v>
      </c>
      <c r="E9" s="72">
        <v>22.986584853383707</v>
      </c>
      <c r="F9" s="72">
        <v>21.860744064283036</v>
      </c>
      <c r="G9" s="72">
        <v>25.049452821488259</v>
      </c>
      <c r="H9" s="72">
        <v>22.634442200150811</v>
      </c>
      <c r="I9" s="72">
        <v>21.836764396086352</v>
      </c>
      <c r="J9" s="72">
        <v>20.548264567848463</v>
      </c>
      <c r="K9" s="72">
        <v>23.377278043431854</v>
      </c>
      <c r="L9" s="72">
        <v>25.175066992124179</v>
      </c>
      <c r="M9" s="72">
        <v>25.408248573864874</v>
      </c>
      <c r="N9" s="72">
        <v>24.788280755566845</v>
      </c>
      <c r="O9" s="72">
        <v>23.361768175679792</v>
      </c>
      <c r="P9" s="72">
        <v>23.483793706478412</v>
      </c>
      <c r="Q9" s="72">
        <v>21.363886513797738</v>
      </c>
      <c r="R9" s="72">
        <v>14.319777905867612</v>
      </c>
      <c r="S9" s="72">
        <v>13.697878471669414</v>
      </c>
      <c r="T9" s="72">
        <v>11.993146149412018</v>
      </c>
      <c r="U9" s="72">
        <v>12.318715248246912</v>
      </c>
      <c r="V9" s="72">
        <v>10.496090920770968</v>
      </c>
      <c r="W9" s="72">
        <v>10.544948473960721</v>
      </c>
      <c r="X9" s="72">
        <v>8.8169702917105681</v>
      </c>
      <c r="Y9" s="72">
        <v>6.341662876985378</v>
      </c>
      <c r="DA9" s="89" t="s">
        <v>665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666</v>
      </c>
    </row>
    <row r="11" spans="1:105" ht="12" customHeight="1" x14ac:dyDescent="0.25">
      <c r="A11" s="28" t="s">
        <v>198</v>
      </c>
      <c r="B11" s="72"/>
      <c r="C11" s="72">
        <v>1.630522761560885</v>
      </c>
      <c r="D11" s="72">
        <v>1.3880688065319946</v>
      </c>
      <c r="E11" s="72">
        <v>2.8178927732436092</v>
      </c>
      <c r="F11" s="72">
        <v>2.6270644496253275</v>
      </c>
      <c r="G11" s="72">
        <v>2.8578302177812978</v>
      </c>
      <c r="H11" s="72">
        <v>2.5814507778394056</v>
      </c>
      <c r="I11" s="72">
        <v>2.6955165608654479</v>
      </c>
      <c r="J11" s="72">
        <v>2.9688816570199461</v>
      </c>
      <c r="K11" s="72">
        <v>3.0440713800390387</v>
      </c>
      <c r="L11" s="72">
        <v>2.9357624195814118</v>
      </c>
      <c r="M11" s="72">
        <v>2.8671200821462328</v>
      </c>
      <c r="N11" s="72">
        <v>2.3867010451893487</v>
      </c>
      <c r="O11" s="72">
        <v>2.3634253850620444</v>
      </c>
      <c r="P11" s="72">
        <v>2.0414733268888275E-3</v>
      </c>
      <c r="Q11" s="72">
        <v>0</v>
      </c>
      <c r="R11" s="72">
        <v>1.2126426187921706</v>
      </c>
      <c r="S11" s="72">
        <v>1.5124784463070999</v>
      </c>
      <c r="T11" s="72">
        <v>1.7541835275260991</v>
      </c>
      <c r="U11" s="72">
        <v>1.5983031526140061</v>
      </c>
      <c r="V11" s="72">
        <v>1.7121327897047665</v>
      </c>
      <c r="W11" s="72">
        <v>1.2416726290613915</v>
      </c>
      <c r="X11" s="72">
        <v>0.86322909320155583</v>
      </c>
      <c r="Y11" s="72">
        <v>0.62342701189737482</v>
      </c>
      <c r="DA11" s="89" t="s">
        <v>667</v>
      </c>
    </row>
    <row r="12" spans="1:105" ht="12" customHeight="1" x14ac:dyDescent="0.25">
      <c r="A12" s="28" t="s">
        <v>95</v>
      </c>
      <c r="B12" s="72"/>
      <c r="C12" s="72">
        <v>0.1963678227458405</v>
      </c>
      <c r="D12" s="72">
        <v>0.21391643368522953</v>
      </c>
      <c r="E12" s="72">
        <v>0.27896692751276297</v>
      </c>
      <c r="F12" s="72">
        <v>0.45691828630588777</v>
      </c>
      <c r="G12" s="72">
        <v>0.48390974041778795</v>
      </c>
      <c r="H12" s="72">
        <v>0.37164924333389882</v>
      </c>
      <c r="I12" s="72">
        <v>0.51369787904120534</v>
      </c>
      <c r="J12" s="72">
        <v>0.41391935370511512</v>
      </c>
      <c r="K12" s="72">
        <v>0.31764442823125866</v>
      </c>
      <c r="L12" s="72">
        <v>0.19374654938486446</v>
      </c>
      <c r="M12" s="72">
        <v>7.7247649156594003E-2</v>
      </c>
      <c r="N12" s="72">
        <v>6.1780538580445889E-2</v>
      </c>
      <c r="O12" s="72">
        <v>5.7819485422740749E-2</v>
      </c>
      <c r="P12" s="72">
        <v>0.14722907220304557</v>
      </c>
      <c r="Q12" s="72">
        <v>0.14080496879407617</v>
      </c>
      <c r="R12" s="72">
        <v>0.18945117719946994</v>
      </c>
      <c r="S12" s="72">
        <v>0.13129837359003307</v>
      </c>
      <c r="T12" s="72">
        <v>0.10195420286384289</v>
      </c>
      <c r="U12" s="72">
        <v>7.7292182446302801E-2</v>
      </c>
      <c r="V12" s="72">
        <v>8.6761851709884111E-2</v>
      </c>
      <c r="W12" s="72">
        <v>7.8753174854544902E-2</v>
      </c>
      <c r="X12" s="72">
        <v>5.4806164188842529E-2</v>
      </c>
      <c r="Y12" s="72">
        <v>5.5060309252365554E-2</v>
      </c>
      <c r="DA12" s="89" t="s">
        <v>668</v>
      </c>
    </row>
    <row r="13" spans="1:105" ht="12" customHeight="1" x14ac:dyDescent="0.25">
      <c r="A13" s="73" t="s">
        <v>94</v>
      </c>
      <c r="B13" s="74"/>
      <c r="C13" s="74">
        <v>0.98684647654830315</v>
      </c>
      <c r="D13" s="74">
        <v>0.89573002858138551</v>
      </c>
      <c r="E13" s="74">
        <v>0.69550440798861946</v>
      </c>
      <c r="F13" s="74">
        <v>1.1688839963701168</v>
      </c>
      <c r="G13" s="74">
        <v>0.95103954613333774</v>
      </c>
      <c r="H13" s="74">
        <v>0.8763788232112899</v>
      </c>
      <c r="I13" s="74">
        <v>0.77118503536686411</v>
      </c>
      <c r="J13" s="74">
        <v>0.85812040184346039</v>
      </c>
      <c r="K13" s="74">
        <v>0.66454087497768022</v>
      </c>
      <c r="L13" s="74">
        <v>0.43167644147716588</v>
      </c>
      <c r="M13" s="74">
        <v>0</v>
      </c>
      <c r="N13" s="74">
        <v>0</v>
      </c>
      <c r="O13" s="74">
        <v>0</v>
      </c>
      <c r="P13" s="74">
        <v>0</v>
      </c>
      <c r="Q13" s="74">
        <v>1.0964620359853747E-3</v>
      </c>
      <c r="R13" s="74">
        <v>0</v>
      </c>
      <c r="S13" s="74">
        <v>0</v>
      </c>
      <c r="T13" s="74">
        <v>0.38523459892086309</v>
      </c>
      <c r="U13" s="74">
        <v>0.38797600452787651</v>
      </c>
      <c r="V13" s="74">
        <v>0.37529386485597865</v>
      </c>
      <c r="W13" s="74">
        <v>0.92408143951660582</v>
      </c>
      <c r="X13" s="74">
        <v>1.1974255639001248</v>
      </c>
      <c r="Y13" s="74">
        <v>0.50362024323877896</v>
      </c>
      <c r="DA13" s="90" t="s">
        <v>669</v>
      </c>
    </row>
    <row r="14" spans="1:105" ht="12" customHeight="1" x14ac:dyDescent="0.25">
      <c r="A14" s="75" t="s">
        <v>97</v>
      </c>
      <c r="B14" s="76"/>
      <c r="C14" s="76">
        <v>0.28503904885828768</v>
      </c>
      <c r="D14" s="76">
        <v>0.28273761600024655</v>
      </c>
      <c r="E14" s="76">
        <v>0.28754093389885432</v>
      </c>
      <c r="F14" s="76">
        <v>0.29339060666372879</v>
      </c>
      <c r="G14" s="76">
        <v>0.29448225579909298</v>
      </c>
      <c r="H14" s="76">
        <v>0.26341740505959965</v>
      </c>
      <c r="I14" s="76">
        <v>0.22673007103552645</v>
      </c>
      <c r="J14" s="76">
        <v>0.25099660453430783</v>
      </c>
      <c r="K14" s="76">
        <v>0.23849992150619062</v>
      </c>
      <c r="L14" s="76">
        <v>0.2526194510208799</v>
      </c>
      <c r="M14" s="76">
        <v>0.23685855853743665</v>
      </c>
      <c r="N14" s="76">
        <v>0.22482041077812465</v>
      </c>
      <c r="O14" s="76">
        <v>0.22145547915274919</v>
      </c>
      <c r="P14" s="76">
        <v>0.17170922260143864</v>
      </c>
      <c r="Q14" s="76">
        <v>0.21953210799770762</v>
      </c>
      <c r="R14" s="76">
        <v>0.23871285629398525</v>
      </c>
      <c r="S14" s="76">
        <v>0.21898688022121932</v>
      </c>
      <c r="T14" s="76">
        <v>0.19541911562954134</v>
      </c>
      <c r="U14" s="76">
        <v>0.16766766577917167</v>
      </c>
      <c r="V14" s="76">
        <v>0.16078207508188905</v>
      </c>
      <c r="W14" s="76">
        <v>0.14292591039317157</v>
      </c>
      <c r="X14" s="76">
        <v>0.112719239882694</v>
      </c>
      <c r="Y14" s="76">
        <v>8.1383687128035287E-2</v>
      </c>
      <c r="DA14" s="91" t="s">
        <v>670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0.43837198893362916</v>
      </c>
      <c r="D15" s="69">
        <f t="shared" si="6"/>
        <v>0.38095502497327471</v>
      </c>
      <c r="E15" s="69">
        <f t="shared" si="6"/>
        <v>1.5954126879903809</v>
      </c>
      <c r="F15" s="69">
        <f t="shared" si="6"/>
        <v>0.81559778268188621</v>
      </c>
      <c r="G15" s="69">
        <f t="shared" si="6"/>
        <v>0.85538144167266261</v>
      </c>
      <c r="H15" s="69">
        <f t="shared" si="6"/>
        <v>1.7390321927754817</v>
      </c>
      <c r="I15" s="69">
        <f t="shared" si="6"/>
        <v>2.3311503606508031</v>
      </c>
      <c r="J15" s="69">
        <f t="shared" si="6"/>
        <v>1.3935583802288805</v>
      </c>
      <c r="K15" s="69">
        <f t="shared" si="6"/>
        <v>1.2044810812739715</v>
      </c>
      <c r="L15" s="69">
        <f t="shared" si="6"/>
        <v>0.68276309253952161</v>
      </c>
      <c r="M15" s="69">
        <f t="shared" si="6"/>
        <v>0.91182255760549502</v>
      </c>
      <c r="N15" s="69">
        <f t="shared" si="6"/>
        <v>0.95703056322348556</v>
      </c>
      <c r="O15" s="69">
        <f t="shared" si="6"/>
        <v>0.48767745367529092</v>
      </c>
      <c r="P15" s="69">
        <f t="shared" si="6"/>
        <v>0.42651708933549848</v>
      </c>
      <c r="Q15" s="69">
        <f t="shared" si="6"/>
        <v>0.36240596181716239</v>
      </c>
      <c r="R15" s="69">
        <f t="shared" si="6"/>
        <v>0.48583712258725409</v>
      </c>
      <c r="S15" s="69">
        <f t="shared" si="6"/>
        <v>0.25787389238405434</v>
      </c>
      <c r="T15" s="69">
        <f t="shared" si="6"/>
        <v>0.57563912844884735</v>
      </c>
      <c r="U15" s="69">
        <f t="shared" si="6"/>
        <v>9.6404378305084609E-2</v>
      </c>
      <c r="V15" s="69">
        <f t="shared" si="6"/>
        <v>0.78512479079543251</v>
      </c>
      <c r="W15" s="69">
        <f t="shared" si="6"/>
        <v>1.3838132903166798</v>
      </c>
      <c r="X15" s="69">
        <f t="shared" si="6"/>
        <v>1.9929686608699784</v>
      </c>
      <c r="Y15" s="69">
        <f t="shared" si="6"/>
        <v>0.81312560339096551</v>
      </c>
      <c r="DA15" s="88" t="s">
        <v>671</v>
      </c>
    </row>
    <row r="16" spans="1:105" ht="12" customHeight="1" x14ac:dyDescent="0.25">
      <c r="A16" s="28" t="s">
        <v>91</v>
      </c>
      <c r="B16" s="72"/>
      <c r="C16" s="72">
        <v>0.43837198893362916</v>
      </c>
      <c r="D16" s="72">
        <v>0.38095502497327471</v>
      </c>
      <c r="E16" s="72">
        <v>1.5954126879903809</v>
      </c>
      <c r="F16" s="72">
        <v>0.81559778268188621</v>
      </c>
      <c r="G16" s="72">
        <v>0.85538144167266261</v>
      </c>
      <c r="H16" s="72">
        <v>1.7390321927754817</v>
      </c>
      <c r="I16" s="72">
        <v>2.3311503606508031</v>
      </c>
      <c r="J16" s="72">
        <v>1.3935583802288805</v>
      </c>
      <c r="K16" s="72">
        <v>1.2044810812739715</v>
      </c>
      <c r="L16" s="72">
        <v>0.68276309253952161</v>
      </c>
      <c r="M16" s="72">
        <v>0.91182255760549502</v>
      </c>
      <c r="N16" s="72">
        <v>0.95703056322348556</v>
      </c>
      <c r="O16" s="72">
        <v>0.48767745367529092</v>
      </c>
      <c r="P16" s="72">
        <v>0.42651708933549848</v>
      </c>
      <c r="Q16" s="72">
        <v>0.36240596181716239</v>
      </c>
      <c r="R16" s="72">
        <v>0.48583712258725409</v>
      </c>
      <c r="S16" s="72">
        <v>0.25787389238405434</v>
      </c>
      <c r="T16" s="72">
        <v>0.57563912844884735</v>
      </c>
      <c r="U16" s="72">
        <v>9.6404378305084609E-2</v>
      </c>
      <c r="V16" s="72">
        <v>0.78512479079543251</v>
      </c>
      <c r="W16" s="72">
        <v>1.3838132903166798</v>
      </c>
      <c r="X16" s="72">
        <v>1.9929686608699784</v>
      </c>
      <c r="Y16" s="72">
        <v>0.81312560339096551</v>
      </c>
      <c r="DA16" s="89" t="s">
        <v>672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4.738955754705783</v>
      </c>
      <c r="D17" s="69">
        <f t="shared" si="7"/>
        <v>5.0051511737910444</v>
      </c>
      <c r="E17" s="69">
        <f t="shared" si="7"/>
        <v>4.4446500446889612</v>
      </c>
      <c r="F17" s="69">
        <f t="shared" si="7"/>
        <v>4.9959274287039852</v>
      </c>
      <c r="G17" s="69">
        <f t="shared" si="7"/>
        <v>5.1509419228732716</v>
      </c>
      <c r="H17" s="69">
        <f t="shared" si="7"/>
        <v>5.3213147132221827</v>
      </c>
      <c r="I17" s="69">
        <f t="shared" si="7"/>
        <v>4.972468738974027</v>
      </c>
      <c r="J17" s="69">
        <f t="shared" si="7"/>
        <v>5.1995620796211597</v>
      </c>
      <c r="K17" s="69">
        <f t="shared" si="7"/>
        <v>4.9518015959869244</v>
      </c>
      <c r="L17" s="69">
        <f t="shared" si="7"/>
        <v>4.9499852979255721</v>
      </c>
      <c r="M17" s="69">
        <f t="shared" si="7"/>
        <v>4.6144498778929419</v>
      </c>
      <c r="N17" s="69">
        <f t="shared" si="7"/>
        <v>4.5575584787614369</v>
      </c>
      <c r="O17" s="69">
        <f t="shared" si="7"/>
        <v>4.3584859985519282</v>
      </c>
      <c r="P17" s="69">
        <f t="shared" si="7"/>
        <v>4.1554495394466739</v>
      </c>
      <c r="Q17" s="69">
        <f t="shared" si="7"/>
        <v>4.0488040923054669</v>
      </c>
      <c r="R17" s="69">
        <f t="shared" ref="R17:V17" si="8">SUM(R18:R26)</f>
        <v>4.0730579964681501</v>
      </c>
      <c r="S17" s="69">
        <f t="shared" si="8"/>
        <v>4.0906421081063984</v>
      </c>
      <c r="T17" s="69">
        <f t="shared" si="8"/>
        <v>4.0138784439369264</v>
      </c>
      <c r="U17" s="69">
        <f t="shared" si="8"/>
        <v>3.9560539747220518</v>
      </c>
      <c r="V17" s="69">
        <f t="shared" si="8"/>
        <v>3.9860654020493542</v>
      </c>
      <c r="W17" s="69">
        <f t="shared" ref="W17:Y17" si="9">SUM(W18:W26)</f>
        <v>4.1810218423098133</v>
      </c>
      <c r="X17" s="69">
        <f t="shared" si="9"/>
        <v>4.5248086671847325</v>
      </c>
      <c r="Y17" s="69">
        <f t="shared" si="9"/>
        <v>4.78571683524346</v>
      </c>
      <c r="DA17" s="88" t="s">
        <v>673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1.1845147560588773E-4</v>
      </c>
      <c r="E18" s="72">
        <v>6.1161802078959842E-4</v>
      </c>
      <c r="F18" s="72">
        <v>3.3722776537981601E-4</v>
      </c>
      <c r="G18" s="72">
        <v>0</v>
      </c>
      <c r="H18" s="72">
        <v>0</v>
      </c>
      <c r="I18" s="72">
        <v>0</v>
      </c>
      <c r="J18" s="72">
        <v>0</v>
      </c>
      <c r="K18" s="72">
        <v>1.5720636627192556E-4</v>
      </c>
      <c r="L18" s="72">
        <v>5.0847942846339441E-3</v>
      </c>
      <c r="M18" s="72">
        <v>4.7162587731698555E-3</v>
      </c>
      <c r="N18" s="72">
        <v>7.5289515274795287E-3</v>
      </c>
      <c r="O18" s="72">
        <v>8.5065917854192149E-3</v>
      </c>
      <c r="P18" s="72">
        <v>0</v>
      </c>
      <c r="Q18" s="72">
        <v>0</v>
      </c>
      <c r="R18" s="72">
        <v>0</v>
      </c>
      <c r="S18" s="72">
        <v>2.7144020791851993E-4</v>
      </c>
      <c r="T18" s="72">
        <v>0</v>
      </c>
      <c r="U18" s="72">
        <v>2.1188697325248134E-4</v>
      </c>
      <c r="V18" s="72">
        <v>0</v>
      </c>
      <c r="W18" s="72">
        <v>0</v>
      </c>
      <c r="X18" s="72">
        <v>0</v>
      </c>
      <c r="Y18" s="72">
        <v>0</v>
      </c>
      <c r="DA18" s="89" t="s">
        <v>674</v>
      </c>
    </row>
    <row r="19" spans="1:105" s="2" customFormat="1" ht="12" customHeight="1" x14ac:dyDescent="0.25">
      <c r="A19" s="28" t="s">
        <v>74</v>
      </c>
      <c r="B19" s="72"/>
      <c r="C19" s="72">
        <v>0.14836714684113528</v>
      </c>
      <c r="D19" s="72">
        <v>0.15059410845351792</v>
      </c>
      <c r="E19" s="72">
        <v>0.16186746008721603</v>
      </c>
      <c r="F19" s="72">
        <v>0.1380282970429477</v>
      </c>
      <c r="G19" s="72">
        <v>0.13160028576251645</v>
      </c>
      <c r="H19" s="72">
        <v>0.15428260802457436</v>
      </c>
      <c r="I19" s="72">
        <v>0.16667325127405122</v>
      </c>
      <c r="J19" s="72">
        <v>0.15792452427356204</v>
      </c>
      <c r="K19" s="72">
        <v>0.19012597106032364</v>
      </c>
      <c r="L19" s="72">
        <v>0.15646434761674757</v>
      </c>
      <c r="M19" s="72">
        <v>0.12256371249028386</v>
      </c>
      <c r="N19" s="72">
        <v>6.1791616175467787E-2</v>
      </c>
      <c r="O19" s="72">
        <v>7.9319951512002426E-2</v>
      </c>
      <c r="P19" s="72">
        <v>9.6356141783775273E-2</v>
      </c>
      <c r="Q19" s="72">
        <v>0.11172305066118642</v>
      </c>
      <c r="R19" s="72">
        <v>9.2367449851902941E-2</v>
      </c>
      <c r="S19" s="72">
        <v>7.5903548532851611E-2</v>
      </c>
      <c r="T19" s="72">
        <v>5.9927284141174236E-2</v>
      </c>
      <c r="U19" s="72">
        <v>5.7472840536338207E-2</v>
      </c>
      <c r="V19" s="72">
        <v>4.4568032707385553E-2</v>
      </c>
      <c r="W19" s="72">
        <v>5.0536402906456064E-2</v>
      </c>
      <c r="X19" s="72">
        <v>5.5572127096645232E-2</v>
      </c>
      <c r="Y19" s="72">
        <v>5.9784929261534253E-2</v>
      </c>
      <c r="DA19" s="89" t="s">
        <v>675</v>
      </c>
    </row>
    <row r="20" spans="1:105" ht="12" customHeight="1" x14ac:dyDescent="0.25">
      <c r="A20" s="28" t="s">
        <v>200</v>
      </c>
      <c r="B20" s="72"/>
      <c r="C20" s="72">
        <v>2.4791877379605216E-2</v>
      </c>
      <c r="D20" s="72">
        <v>3.8659198296299033E-2</v>
      </c>
      <c r="E20" s="72">
        <v>4.5802809362498344E-2</v>
      </c>
      <c r="F20" s="72">
        <v>4.722650525016415E-3</v>
      </c>
      <c r="G20" s="72">
        <v>0</v>
      </c>
      <c r="H20" s="72">
        <v>0</v>
      </c>
      <c r="I20" s="72">
        <v>0</v>
      </c>
      <c r="J20" s="72">
        <v>0</v>
      </c>
      <c r="K20" s="72">
        <v>1.168484251069111E-2</v>
      </c>
      <c r="L20" s="72">
        <v>9.5969008510721113E-2</v>
      </c>
      <c r="M20" s="72">
        <v>0.13458724426017687</v>
      </c>
      <c r="N20" s="72">
        <v>0.18085486591466696</v>
      </c>
      <c r="O20" s="72">
        <v>0.24732637692918799</v>
      </c>
      <c r="P20" s="72">
        <v>1.0396975368495671E-2</v>
      </c>
      <c r="Q20" s="72">
        <v>5.7975070952111893E-2</v>
      </c>
      <c r="R20" s="72">
        <v>4.2864997279022717E-2</v>
      </c>
      <c r="S20" s="72">
        <v>4.2139176314820281E-2</v>
      </c>
      <c r="T20" s="72">
        <v>0</v>
      </c>
      <c r="U20" s="72">
        <v>0</v>
      </c>
      <c r="V20" s="72">
        <v>0</v>
      </c>
      <c r="W20" s="72">
        <v>0</v>
      </c>
      <c r="X20" s="72">
        <v>8.4893217317256087E-4</v>
      </c>
      <c r="Y20" s="72">
        <v>6.1653391982032677E-3</v>
      </c>
      <c r="DA20" s="89" t="s">
        <v>676</v>
      </c>
    </row>
    <row r="21" spans="1:105" ht="12" customHeight="1" x14ac:dyDescent="0.25">
      <c r="A21" s="28" t="s">
        <v>189</v>
      </c>
      <c r="B21" s="72"/>
      <c r="C21" s="72">
        <v>1.0650094448380858</v>
      </c>
      <c r="D21" s="72">
        <v>1.1826196505037698</v>
      </c>
      <c r="E21" s="72">
        <v>1.1631292540962532</v>
      </c>
      <c r="F21" s="72">
        <v>1.2312638990888971</v>
      </c>
      <c r="G21" s="72">
        <v>1.3637041315837861</v>
      </c>
      <c r="H21" s="72">
        <v>1.3731105308721459</v>
      </c>
      <c r="I21" s="72">
        <v>1.2499702585318344</v>
      </c>
      <c r="J21" s="72">
        <v>1.4494432099339569</v>
      </c>
      <c r="K21" s="72">
        <v>1.141749689678808</v>
      </c>
      <c r="L21" s="72">
        <v>0.91479055101074358</v>
      </c>
      <c r="M21" s="72">
        <v>0.63662873856178737</v>
      </c>
      <c r="N21" s="72">
        <v>0.64285686027701328</v>
      </c>
      <c r="O21" s="72">
        <v>0.63562835791974026</v>
      </c>
      <c r="P21" s="72">
        <v>0.54396751213779093</v>
      </c>
      <c r="Q21" s="72">
        <v>0.70732339931980137</v>
      </c>
      <c r="R21" s="72">
        <v>1.3765386026572872</v>
      </c>
      <c r="S21" s="72">
        <v>1.3662834718032226</v>
      </c>
      <c r="T21" s="72">
        <v>1.4758246296638653</v>
      </c>
      <c r="U21" s="72">
        <v>1.1871180561972807</v>
      </c>
      <c r="V21" s="72">
        <v>1.3271679369959715</v>
      </c>
      <c r="W21" s="72">
        <v>1.1025026645417526</v>
      </c>
      <c r="X21" s="72">
        <v>1.0488464034348786</v>
      </c>
      <c r="Y21" s="72">
        <v>0.7951132848329816</v>
      </c>
      <c r="DA21" s="89" t="s">
        <v>677</v>
      </c>
    </row>
    <row r="22" spans="1:105" ht="12" customHeight="1" x14ac:dyDescent="0.25">
      <c r="A22" s="28" t="s">
        <v>202</v>
      </c>
      <c r="B22" s="72"/>
      <c r="C22" s="72">
        <v>3.2915285322323011E-2</v>
      </c>
      <c r="D22" s="72">
        <v>5.9535019402569951E-2</v>
      </c>
      <c r="E22" s="72">
        <v>7.9845752981244592E-2</v>
      </c>
      <c r="F22" s="72">
        <v>6.0333315389635496E-2</v>
      </c>
      <c r="G22" s="72">
        <v>6.5463385773776542E-2</v>
      </c>
      <c r="H22" s="72">
        <v>6.2572204228629427E-2</v>
      </c>
      <c r="I22" s="72">
        <v>0.12639693880036632</v>
      </c>
      <c r="J22" s="72">
        <v>0.38674840329581178</v>
      </c>
      <c r="K22" s="72">
        <v>0.3607367296341647</v>
      </c>
      <c r="L22" s="72">
        <v>0.3285310499194859</v>
      </c>
      <c r="M22" s="72">
        <v>0.34432208570588319</v>
      </c>
      <c r="N22" s="72">
        <v>0.28008187157933995</v>
      </c>
      <c r="O22" s="72">
        <v>0.22778408052393581</v>
      </c>
      <c r="P22" s="72">
        <v>6.5444465800388263E-2</v>
      </c>
      <c r="Q22" s="72">
        <v>7.757022528682625E-2</v>
      </c>
      <c r="R22" s="72">
        <v>8.2657059458186216E-2</v>
      </c>
      <c r="S22" s="72">
        <v>0.11615921764014589</v>
      </c>
      <c r="T22" s="72">
        <v>0.10631614387573543</v>
      </c>
      <c r="U22" s="72">
        <v>9.9407259765223605E-2</v>
      </c>
      <c r="V22" s="72">
        <v>9.2583133799518783E-2</v>
      </c>
      <c r="W22" s="72">
        <v>0.11625362780312483</v>
      </c>
      <c r="X22" s="72">
        <v>0.20128032336345775</v>
      </c>
      <c r="Y22" s="72">
        <v>0.70119678904889426</v>
      </c>
      <c r="DA22" s="89" t="s">
        <v>678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679</v>
      </c>
    </row>
    <row r="24" spans="1:105" ht="12" customHeight="1" x14ac:dyDescent="0.25">
      <c r="A24" s="28" t="s">
        <v>198</v>
      </c>
      <c r="B24" s="72"/>
      <c r="C24" s="72">
        <v>4.226036289198136E-2</v>
      </c>
      <c r="D24" s="72">
        <v>5.4374413365547145E-2</v>
      </c>
      <c r="E24" s="72">
        <v>0.10650590832364994</v>
      </c>
      <c r="F24" s="72">
        <v>2.2956164231370018E-2</v>
      </c>
      <c r="G24" s="72">
        <v>3.7839116172367029E-2</v>
      </c>
      <c r="H24" s="72">
        <v>3.4286107469486564E-2</v>
      </c>
      <c r="I24" s="72">
        <v>0.28780087469442334</v>
      </c>
      <c r="J24" s="72">
        <v>0.37262307007809581</v>
      </c>
      <c r="K24" s="72">
        <v>0.36374722782894875</v>
      </c>
      <c r="L24" s="72">
        <v>0.26797179201936461</v>
      </c>
      <c r="M24" s="72">
        <v>0.19859684200290159</v>
      </c>
      <c r="N24" s="72">
        <v>0.24068027767456487</v>
      </c>
      <c r="O24" s="72">
        <v>0.2242577093938701</v>
      </c>
      <c r="P24" s="72">
        <v>1.0193150868877646E-4</v>
      </c>
      <c r="Q24" s="72">
        <v>0</v>
      </c>
      <c r="R24" s="72">
        <v>2.7726584243131187E-2</v>
      </c>
      <c r="S24" s="72">
        <v>5.8145795472687029E-2</v>
      </c>
      <c r="T24" s="72">
        <v>8.7805463664425182E-2</v>
      </c>
      <c r="U24" s="72">
        <v>8.4447336005383233E-2</v>
      </c>
      <c r="V24" s="72">
        <v>0.12645300142002591</v>
      </c>
      <c r="W24" s="72">
        <v>0.10917922382349259</v>
      </c>
      <c r="X24" s="72">
        <v>0.11835498464999766</v>
      </c>
      <c r="Y24" s="72">
        <v>7.1425049833562695E-2</v>
      </c>
      <c r="DA24" s="89" t="s">
        <v>680</v>
      </c>
    </row>
    <row r="25" spans="1:105" ht="12" customHeight="1" x14ac:dyDescent="0.25">
      <c r="A25" s="73" t="s">
        <v>53</v>
      </c>
      <c r="B25" s="74"/>
      <c r="C25" s="74">
        <v>3.3807129611459401</v>
      </c>
      <c r="D25" s="74">
        <v>3.4775032593751862</v>
      </c>
      <c r="E25" s="74">
        <v>2.8134894899897995</v>
      </c>
      <c r="F25" s="74">
        <v>3.4966589924903473</v>
      </c>
      <c r="G25" s="74">
        <v>3.5040233804627929</v>
      </c>
      <c r="H25" s="74">
        <v>3.6396081368166611</v>
      </c>
      <c r="I25" s="74">
        <v>3.0079229948335904</v>
      </c>
      <c r="J25" s="74">
        <v>2.7070095244433561</v>
      </c>
      <c r="K25" s="74">
        <v>2.7524057662606642</v>
      </c>
      <c r="L25" s="74">
        <v>3.0606876249951767</v>
      </c>
      <c r="M25" s="74">
        <v>2.9881539113713038</v>
      </c>
      <c r="N25" s="74">
        <v>2.9805992826246452</v>
      </c>
      <c r="O25" s="74">
        <v>2.7305965407553581</v>
      </c>
      <c r="P25" s="74">
        <v>3.1126010725240509</v>
      </c>
      <c r="Q25" s="74">
        <v>2.7923797360006839</v>
      </c>
      <c r="R25" s="74">
        <v>2.2391356454608773</v>
      </c>
      <c r="S25" s="74">
        <v>2.2143855662176892</v>
      </c>
      <c r="T25" s="74">
        <v>2.0427188933547122</v>
      </c>
      <c r="U25" s="74">
        <v>2.2707395712013407</v>
      </c>
      <c r="V25" s="74">
        <v>2.1425948589992831</v>
      </c>
      <c r="W25" s="74">
        <v>2.5405846413515643</v>
      </c>
      <c r="X25" s="74">
        <v>2.7823655715555886</v>
      </c>
      <c r="Y25" s="74">
        <v>2.7994555404176706</v>
      </c>
      <c r="DA25" s="90" t="s">
        <v>681</v>
      </c>
    </row>
    <row r="26" spans="1:105" ht="12" customHeight="1" x14ac:dyDescent="0.25">
      <c r="A26" s="32" t="s">
        <v>52</v>
      </c>
      <c r="B26" s="77"/>
      <c r="C26" s="77">
        <v>4.4898676286712028E-2</v>
      </c>
      <c r="D26" s="77">
        <v>4.1747072918548657E-2</v>
      </c>
      <c r="E26" s="77">
        <v>7.3397751827510571E-2</v>
      </c>
      <c r="F26" s="77">
        <v>4.162688217039201E-2</v>
      </c>
      <c r="G26" s="77">
        <v>4.8311623118032901E-2</v>
      </c>
      <c r="H26" s="77">
        <v>5.7455125810685508E-2</v>
      </c>
      <c r="I26" s="77">
        <v>0.13370442083976083</v>
      </c>
      <c r="J26" s="77">
        <v>0.12581334759637769</v>
      </c>
      <c r="K26" s="77">
        <v>0.13119416264705211</v>
      </c>
      <c r="L26" s="77">
        <v>0.12048612956869842</v>
      </c>
      <c r="M26" s="77">
        <v>0.18488108472743542</v>
      </c>
      <c r="N26" s="77">
        <v>0.16316475298825975</v>
      </c>
      <c r="O26" s="77">
        <v>0.20506638973241448</v>
      </c>
      <c r="P26" s="77">
        <v>0.32658144032348396</v>
      </c>
      <c r="Q26" s="77">
        <v>0.30183261008485651</v>
      </c>
      <c r="R26" s="77">
        <v>0.21176765751774229</v>
      </c>
      <c r="S26" s="77">
        <v>0.2173538919170635</v>
      </c>
      <c r="T26" s="77">
        <v>0.24128602923701389</v>
      </c>
      <c r="U26" s="77">
        <v>0.25665702404323282</v>
      </c>
      <c r="V26" s="77">
        <v>0.25269843812716947</v>
      </c>
      <c r="W26" s="77">
        <v>0.26196528188342294</v>
      </c>
      <c r="X26" s="77">
        <v>0.31754032491099216</v>
      </c>
      <c r="Y26" s="77">
        <v>0.35257590265061256</v>
      </c>
      <c r="DA26" s="92" t="s">
        <v>682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4.2165980294933263</v>
      </c>
      <c r="D27" s="69">
        <f t="shared" si="10"/>
        <v>4.3369568455552177</v>
      </c>
      <c r="E27" s="69">
        <f t="shared" si="10"/>
        <v>3.9998053342010111</v>
      </c>
      <c r="F27" s="69">
        <f t="shared" si="10"/>
        <v>4.2646357240557116</v>
      </c>
      <c r="G27" s="69">
        <f t="shared" si="10"/>
        <v>4.385300178261077</v>
      </c>
      <c r="H27" s="69">
        <f t="shared" si="10"/>
        <v>4.6493337222610771</v>
      </c>
      <c r="I27" s="69">
        <f t="shared" si="10"/>
        <v>4.4237356258752012</v>
      </c>
      <c r="J27" s="69">
        <f t="shared" si="10"/>
        <v>4.8496662185457691</v>
      </c>
      <c r="K27" s="69">
        <f t="shared" si="10"/>
        <v>4.6731386436086808</v>
      </c>
      <c r="L27" s="69">
        <f t="shared" si="10"/>
        <v>4.4054861291109182</v>
      </c>
      <c r="M27" s="69">
        <f t="shared" si="10"/>
        <v>4.0649235102470547</v>
      </c>
      <c r="N27" s="69">
        <f t="shared" si="10"/>
        <v>3.8168025463455941</v>
      </c>
      <c r="O27" s="69">
        <f t="shared" si="10"/>
        <v>3.6564096769384538</v>
      </c>
      <c r="P27" s="69">
        <f t="shared" si="10"/>
        <v>3.5294503704415607</v>
      </c>
      <c r="Q27" s="69">
        <f t="shared" si="10"/>
        <v>3.5648682661873128</v>
      </c>
      <c r="R27" s="69">
        <f t="shared" ref="R27:V27" si="11">SUM(R28:R32)</f>
        <v>3.7036009481721157</v>
      </c>
      <c r="S27" s="69">
        <f t="shared" si="11"/>
        <v>3.6150634404640165</v>
      </c>
      <c r="T27" s="69">
        <f t="shared" si="11"/>
        <v>3.427164437178428</v>
      </c>
      <c r="U27" s="69">
        <f t="shared" si="11"/>
        <v>3.1883347879965926</v>
      </c>
      <c r="V27" s="69">
        <f t="shared" si="11"/>
        <v>3.2147446721688304</v>
      </c>
      <c r="W27" s="69">
        <f t="shared" ref="W27:Y27" si="12">SUM(W28:W32)</f>
        <v>3.314769187876601</v>
      </c>
      <c r="X27" s="69">
        <f t="shared" si="12"/>
        <v>3.6566309416978706</v>
      </c>
      <c r="Y27" s="69">
        <f t="shared" si="12"/>
        <v>3.5434800530858972</v>
      </c>
      <c r="DA27" s="88" t="s">
        <v>683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684</v>
      </c>
    </row>
    <row r="29" spans="1:105" s="2" customFormat="1" ht="12" customHeight="1" x14ac:dyDescent="0.25">
      <c r="A29" s="28" t="s">
        <v>74</v>
      </c>
      <c r="B29" s="72"/>
      <c r="C29" s="72">
        <v>1.9221369134236403</v>
      </c>
      <c r="D29" s="72">
        <v>1.4322236664768839</v>
      </c>
      <c r="E29" s="72">
        <v>1.7279800113530999</v>
      </c>
      <c r="F29" s="72">
        <v>1.2779777877040874</v>
      </c>
      <c r="G29" s="72">
        <v>1.1877561102034626</v>
      </c>
      <c r="H29" s="72">
        <v>1.3131884058914551</v>
      </c>
      <c r="I29" s="72">
        <v>1.781656028702004</v>
      </c>
      <c r="J29" s="72">
        <v>2.049035813965125</v>
      </c>
      <c r="K29" s="72">
        <v>2.0293342392306752</v>
      </c>
      <c r="L29" s="72">
        <v>1.7561027796818893</v>
      </c>
      <c r="M29" s="72">
        <v>1.3705470358583418</v>
      </c>
      <c r="N29" s="72">
        <v>0.87559551276396019</v>
      </c>
      <c r="O29" s="72">
        <v>1.0804866130565594</v>
      </c>
      <c r="P29" s="72">
        <v>1.0482828441573899</v>
      </c>
      <c r="Q29" s="72">
        <v>1.2627504176264908</v>
      </c>
      <c r="R29" s="72">
        <v>1.1657576578539652</v>
      </c>
      <c r="S29" s="72">
        <v>0.91847286278229412</v>
      </c>
      <c r="T29" s="72">
        <v>0.75993412785034087</v>
      </c>
      <c r="U29" s="72">
        <v>0.76153751028289474</v>
      </c>
      <c r="V29" s="72">
        <v>0.61596227959888927</v>
      </c>
      <c r="W29" s="72">
        <v>0.65392686668238575</v>
      </c>
      <c r="X29" s="72">
        <v>0.6849841607486048</v>
      </c>
      <c r="Y29" s="72">
        <v>0.79289801651021408</v>
      </c>
      <c r="DA29" s="89" t="s">
        <v>685</v>
      </c>
    </row>
    <row r="30" spans="1:105" ht="12" customHeight="1" x14ac:dyDescent="0.25">
      <c r="A30" s="28" t="s">
        <v>189</v>
      </c>
      <c r="B30" s="72"/>
      <c r="C30" s="72">
        <v>0.16755077716113359</v>
      </c>
      <c r="D30" s="72">
        <v>0.14478839989008063</v>
      </c>
      <c r="E30" s="72">
        <v>0.196344330966431</v>
      </c>
      <c r="F30" s="72">
        <v>0.35837669029951502</v>
      </c>
      <c r="G30" s="72">
        <v>0.40722489338791196</v>
      </c>
      <c r="H30" s="72">
        <v>1.2211056544955528</v>
      </c>
      <c r="I30" s="72">
        <v>0.42289070409398033</v>
      </c>
      <c r="J30" s="72">
        <v>1.307030580354106</v>
      </c>
      <c r="K30" s="72">
        <v>0.51585760060469987</v>
      </c>
      <c r="L30" s="72">
        <v>0.43552620554666305</v>
      </c>
      <c r="M30" s="72">
        <v>0.37604694153918428</v>
      </c>
      <c r="N30" s="72">
        <v>0.40311967545416622</v>
      </c>
      <c r="O30" s="72">
        <v>0.40955026705053255</v>
      </c>
      <c r="P30" s="72">
        <v>0.57178723462087722</v>
      </c>
      <c r="Q30" s="72">
        <v>0.7379478769363309</v>
      </c>
      <c r="R30" s="72">
        <v>1.2851136330776289</v>
      </c>
      <c r="S30" s="72">
        <v>1.3312746260067829</v>
      </c>
      <c r="T30" s="72">
        <v>1.2258424578068241</v>
      </c>
      <c r="U30" s="72">
        <v>0.74984810399362012</v>
      </c>
      <c r="V30" s="72">
        <v>0.92912163799506942</v>
      </c>
      <c r="W30" s="72">
        <v>0.87912111869209897</v>
      </c>
      <c r="X30" s="72">
        <v>1.1246167423793798</v>
      </c>
      <c r="Y30" s="72">
        <v>0.94550005770044621</v>
      </c>
      <c r="DA30" s="89" t="s">
        <v>686</v>
      </c>
    </row>
    <row r="31" spans="1:105" ht="12" customHeight="1" x14ac:dyDescent="0.25">
      <c r="A31" s="28" t="s">
        <v>202</v>
      </c>
      <c r="B31" s="72"/>
      <c r="C31" s="72">
        <v>8.2873455988664829E-2</v>
      </c>
      <c r="D31" s="72">
        <v>9.5273476692038339E-2</v>
      </c>
      <c r="E31" s="72">
        <v>0.14471982887025664</v>
      </c>
      <c r="F31" s="72">
        <v>0.13076755021670741</v>
      </c>
      <c r="G31" s="72">
        <v>0.13486461035263955</v>
      </c>
      <c r="H31" s="72">
        <v>0.14703424429337325</v>
      </c>
      <c r="I31" s="72">
        <v>0.14340707533460928</v>
      </c>
      <c r="J31" s="72">
        <v>0.32005622236058545</v>
      </c>
      <c r="K31" s="72">
        <v>0.45734932401348544</v>
      </c>
      <c r="L31" s="72">
        <v>0.39540744253019167</v>
      </c>
      <c r="M31" s="72">
        <v>0.42013596770291722</v>
      </c>
      <c r="N31" s="72">
        <v>0.36267960843285429</v>
      </c>
      <c r="O31" s="72">
        <v>0.23783019653124443</v>
      </c>
      <c r="P31" s="72">
        <v>0.21521181446410007</v>
      </c>
      <c r="Q31" s="72">
        <v>0.13180440507865537</v>
      </c>
      <c r="R31" s="72">
        <v>0.12996597764635426</v>
      </c>
      <c r="S31" s="72">
        <v>0.10513682513387833</v>
      </c>
      <c r="T31" s="72">
        <v>0.12625533060823652</v>
      </c>
      <c r="U31" s="72">
        <v>0.14586934812080629</v>
      </c>
      <c r="V31" s="72">
        <v>0.23198984399505596</v>
      </c>
      <c r="W31" s="72">
        <v>0.16813945407213524</v>
      </c>
      <c r="X31" s="72">
        <v>0.15337539186819951</v>
      </c>
      <c r="Y31" s="72">
        <v>6.9415642290680132E-2</v>
      </c>
      <c r="DA31" s="89" t="s">
        <v>687</v>
      </c>
    </row>
    <row r="32" spans="1:105" ht="12" customHeight="1" x14ac:dyDescent="0.25">
      <c r="A32" s="32" t="s">
        <v>53</v>
      </c>
      <c r="B32" s="77"/>
      <c r="C32" s="77">
        <v>2.0440368829198872</v>
      </c>
      <c r="D32" s="77">
        <v>2.664671302496215</v>
      </c>
      <c r="E32" s="77">
        <v>1.9307611630112234</v>
      </c>
      <c r="F32" s="77">
        <v>2.4975136958354023</v>
      </c>
      <c r="G32" s="77">
        <v>2.6554545643170631</v>
      </c>
      <c r="H32" s="77">
        <v>1.9680054175806958</v>
      </c>
      <c r="I32" s="77">
        <v>2.0757818177446068</v>
      </c>
      <c r="J32" s="77">
        <v>1.1735436018659531</v>
      </c>
      <c r="K32" s="77">
        <v>1.6705974797598204</v>
      </c>
      <c r="L32" s="77">
        <v>1.8184497013521745</v>
      </c>
      <c r="M32" s="77">
        <v>1.8981935651466115</v>
      </c>
      <c r="N32" s="77">
        <v>2.1754077496946134</v>
      </c>
      <c r="O32" s="77">
        <v>1.9285426003001176</v>
      </c>
      <c r="P32" s="77">
        <v>1.6941684771991934</v>
      </c>
      <c r="Q32" s="77">
        <v>1.4323655665458361</v>
      </c>
      <c r="R32" s="77">
        <v>1.1227636795941673</v>
      </c>
      <c r="S32" s="77">
        <v>1.2601791265410611</v>
      </c>
      <c r="T32" s="77">
        <v>1.3151325209130267</v>
      </c>
      <c r="U32" s="77">
        <v>1.5310798255992719</v>
      </c>
      <c r="V32" s="77">
        <v>1.437670910579816</v>
      </c>
      <c r="W32" s="77">
        <v>1.613581748429981</v>
      </c>
      <c r="X32" s="77">
        <v>1.6936546467016864</v>
      </c>
      <c r="Y32" s="77">
        <v>1.7356663365845568</v>
      </c>
      <c r="DA32" s="92" t="s">
        <v>688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27.596792820261904</v>
      </c>
      <c r="D3" s="65">
        <f t="shared" si="0"/>
        <v>27.2831754441887</v>
      </c>
      <c r="E3" s="65">
        <f t="shared" si="0"/>
        <v>32.530195389206561</v>
      </c>
      <c r="F3" s="65">
        <f t="shared" si="0"/>
        <v>31.301464409175637</v>
      </c>
      <c r="G3" s="65">
        <f t="shared" si="0"/>
        <v>33.391953918944836</v>
      </c>
      <c r="H3" s="65">
        <f t="shared" si="0"/>
        <v>33.973791497035208</v>
      </c>
      <c r="I3" s="65">
        <f t="shared" si="0"/>
        <v>34.477822494771324</v>
      </c>
      <c r="J3" s="65">
        <f t="shared" si="0"/>
        <v>33.288672063818993</v>
      </c>
      <c r="K3" s="65">
        <f t="shared" si="0"/>
        <v>33.149280835987611</v>
      </c>
      <c r="L3" s="65">
        <f t="shared" si="0"/>
        <v>33.107625066256219</v>
      </c>
      <c r="M3" s="65">
        <f t="shared" si="0"/>
        <v>32.510559327769336</v>
      </c>
      <c r="N3" s="65">
        <f t="shared" si="0"/>
        <v>31.822294538734607</v>
      </c>
      <c r="O3" s="65">
        <f t="shared" si="0"/>
        <v>29.644184985466037</v>
      </c>
      <c r="P3" s="65">
        <f t="shared" si="0"/>
        <v>25.740536192014766</v>
      </c>
      <c r="Q3" s="65">
        <f t="shared" si="0"/>
        <v>27.317592299077578</v>
      </c>
      <c r="R3" s="65">
        <f t="shared" ref="R3:V3" si="1">SUM(R4,R15,R17,R27)</f>
        <v>27.035004613351681</v>
      </c>
      <c r="S3" s="65">
        <f t="shared" si="1"/>
        <v>25.199217443665489</v>
      </c>
      <c r="T3" s="65">
        <f t="shared" si="1"/>
        <v>24.850856047893167</v>
      </c>
      <c r="U3" s="65">
        <f t="shared" si="1"/>
        <v>21.469633020913317</v>
      </c>
      <c r="V3" s="65">
        <f t="shared" si="1"/>
        <v>23.22267095532219</v>
      </c>
      <c r="W3" s="65">
        <f t="shared" ref="W3:Y3" si="2">SUM(W4,W15,W17,W27)</f>
        <v>25.147710479131902</v>
      </c>
      <c r="X3" s="65">
        <f t="shared" si="2"/>
        <v>25.789045139693439</v>
      </c>
      <c r="Y3" s="65">
        <f t="shared" si="2"/>
        <v>17.918502898836575</v>
      </c>
      <c r="DA3" s="87" t="s">
        <v>690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20.954718078124841</v>
      </c>
      <c r="D4" s="69">
        <f t="shared" si="3"/>
        <v>20.391127765583189</v>
      </c>
      <c r="E4" s="69">
        <f t="shared" si="3"/>
        <v>23.297368254174355</v>
      </c>
      <c r="F4" s="69">
        <f t="shared" si="3"/>
        <v>23.290744074133496</v>
      </c>
      <c r="G4" s="69">
        <f t="shared" si="3"/>
        <v>24.988342776453862</v>
      </c>
      <c r="H4" s="69">
        <f t="shared" si="3"/>
        <v>22.932751843343567</v>
      </c>
      <c r="I4" s="69">
        <f t="shared" si="3"/>
        <v>21.842910599758405</v>
      </c>
      <c r="J4" s="69">
        <f t="shared" si="3"/>
        <v>22.875077610677131</v>
      </c>
      <c r="K4" s="69">
        <f t="shared" si="3"/>
        <v>23.300768372633616</v>
      </c>
      <c r="L4" s="69">
        <f t="shared" si="3"/>
        <v>24.880860396221053</v>
      </c>
      <c r="M4" s="69">
        <f t="shared" si="3"/>
        <v>23.806710012524029</v>
      </c>
      <c r="N4" s="69">
        <f t="shared" si="3"/>
        <v>22.923639010118141</v>
      </c>
      <c r="O4" s="69">
        <f t="shared" si="3"/>
        <v>22.439848382866963</v>
      </c>
      <c r="P4" s="69">
        <f t="shared" si="3"/>
        <v>18.836929144680862</v>
      </c>
      <c r="Q4" s="69">
        <f t="shared" si="3"/>
        <v>20.631435102991638</v>
      </c>
      <c r="R4" s="69">
        <f t="shared" ref="R4:V4" si="4">SUM(R5:R14)</f>
        <v>19.763855828106703</v>
      </c>
      <c r="S4" s="69">
        <f t="shared" si="4"/>
        <v>18.72910289906492</v>
      </c>
      <c r="T4" s="69">
        <f t="shared" si="4"/>
        <v>17.226140578306143</v>
      </c>
      <c r="U4" s="69">
        <f t="shared" si="4"/>
        <v>15.759478513870196</v>
      </c>
      <c r="V4" s="69">
        <f t="shared" si="4"/>
        <v>14.773866452441261</v>
      </c>
      <c r="W4" s="69">
        <f t="shared" ref="W4:Y4" si="5">SUM(W5:W14)</f>
        <v>14.046717494356312</v>
      </c>
      <c r="X4" s="69">
        <f t="shared" si="5"/>
        <v>11.674788848095822</v>
      </c>
      <c r="Y4" s="69">
        <f t="shared" si="5"/>
        <v>8.1930604492468824</v>
      </c>
      <c r="DA4" s="88" t="s">
        <v>691</v>
      </c>
    </row>
    <row r="5" spans="1:105" ht="12" customHeight="1" x14ac:dyDescent="0.25">
      <c r="A5" s="28" t="s">
        <v>51</v>
      </c>
      <c r="B5" s="72"/>
      <c r="C5" s="72">
        <v>1.2234479548963621E-2</v>
      </c>
      <c r="D5" s="72">
        <v>6.2893557801825192E-2</v>
      </c>
      <c r="E5" s="72">
        <v>0.15841519771272705</v>
      </c>
      <c r="F5" s="72">
        <v>5.5579569051701208E-2</v>
      </c>
      <c r="G5" s="72">
        <v>0.10726282984486239</v>
      </c>
      <c r="H5" s="72">
        <v>0</v>
      </c>
      <c r="I5" s="72">
        <v>0</v>
      </c>
      <c r="J5" s="72">
        <v>0</v>
      </c>
      <c r="K5" s="72">
        <v>3.3838022713742586E-3</v>
      </c>
      <c r="L5" s="72">
        <v>0.13690571601937856</v>
      </c>
      <c r="M5" s="72">
        <v>8.8332091567060622E-2</v>
      </c>
      <c r="N5" s="72">
        <v>7.3779972111284398E-2</v>
      </c>
      <c r="O5" s="72">
        <v>9.0889604349863609E-2</v>
      </c>
      <c r="P5" s="72">
        <v>0</v>
      </c>
      <c r="Q5" s="72">
        <v>0</v>
      </c>
      <c r="R5" s="72">
        <v>0</v>
      </c>
      <c r="S5" s="72">
        <v>2.7696117223448752E-2</v>
      </c>
      <c r="T5" s="72">
        <v>3.0593365106008478E-3</v>
      </c>
      <c r="U5" s="72">
        <v>9.7213777387030569E-3</v>
      </c>
      <c r="V5" s="72">
        <v>0</v>
      </c>
      <c r="W5" s="72">
        <v>0</v>
      </c>
      <c r="X5" s="72">
        <v>0</v>
      </c>
      <c r="Y5" s="72">
        <v>0</v>
      </c>
      <c r="DA5" s="89" t="s">
        <v>692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8.0323337604408768E-2</v>
      </c>
      <c r="H6" s="72">
        <v>0.15301632947208124</v>
      </c>
      <c r="I6" s="72">
        <v>1.3513187339695068E-2</v>
      </c>
      <c r="J6" s="72">
        <v>0.20814705979427239</v>
      </c>
      <c r="K6" s="72">
        <v>0.12212947041687371</v>
      </c>
      <c r="L6" s="72">
        <v>5.4366619454032275E-2</v>
      </c>
      <c r="M6" s="72">
        <v>0</v>
      </c>
      <c r="N6" s="72">
        <v>7.6532589343258323E-2</v>
      </c>
      <c r="O6" s="72">
        <v>7.8171058614452782E-2</v>
      </c>
      <c r="P6" s="72">
        <v>0</v>
      </c>
      <c r="Q6" s="72">
        <v>5.820815826983948E-2</v>
      </c>
      <c r="R6" s="72">
        <v>5.697267834726797E-3</v>
      </c>
      <c r="S6" s="72">
        <v>0</v>
      </c>
      <c r="T6" s="72">
        <v>0</v>
      </c>
      <c r="U6" s="72">
        <v>2.7481659712849962E-2</v>
      </c>
      <c r="V6" s="72">
        <v>4.4289813138268436E-2</v>
      </c>
      <c r="W6" s="72">
        <v>4.4474467011342063E-2</v>
      </c>
      <c r="X6" s="72">
        <v>3.5984336670980485E-2</v>
      </c>
      <c r="Y6" s="72">
        <v>1.2606326468569844E-2</v>
      </c>
      <c r="DA6" s="89" t="s">
        <v>693</v>
      </c>
    </row>
    <row r="7" spans="1:105" ht="12" customHeight="1" x14ac:dyDescent="0.25">
      <c r="A7" s="28" t="s">
        <v>200</v>
      </c>
      <c r="B7" s="72"/>
      <c r="C7" s="72">
        <v>2.8162573510461759</v>
      </c>
      <c r="D7" s="72">
        <v>2.6599835122028743</v>
      </c>
      <c r="E7" s="72">
        <v>1.5326397171059034</v>
      </c>
      <c r="F7" s="72">
        <v>1.2221683197152244</v>
      </c>
      <c r="G7" s="72">
        <v>0</v>
      </c>
      <c r="H7" s="72">
        <v>0</v>
      </c>
      <c r="I7" s="72">
        <v>0</v>
      </c>
      <c r="J7" s="72">
        <v>0</v>
      </c>
      <c r="K7" s="72">
        <v>0.12399293281492092</v>
      </c>
      <c r="L7" s="72">
        <v>1.171471491899212</v>
      </c>
      <c r="M7" s="72">
        <v>1.6426422706853621</v>
      </c>
      <c r="N7" s="72">
        <v>1.2558861986965209</v>
      </c>
      <c r="O7" s="72">
        <v>1.4737252318410057</v>
      </c>
      <c r="P7" s="72">
        <v>6.2858718811053441E-2</v>
      </c>
      <c r="Q7" s="72">
        <v>1.7477407701584933</v>
      </c>
      <c r="R7" s="72">
        <v>1.482744455672129</v>
      </c>
      <c r="S7" s="72">
        <v>0.85572348906908613</v>
      </c>
      <c r="T7" s="72">
        <v>0</v>
      </c>
      <c r="U7" s="72">
        <v>0</v>
      </c>
      <c r="V7" s="72">
        <v>0</v>
      </c>
      <c r="W7" s="72">
        <v>0</v>
      </c>
      <c r="X7" s="72">
        <v>0.14932611770566398</v>
      </c>
      <c r="Y7" s="72">
        <v>0.27381214984967323</v>
      </c>
      <c r="DA7" s="89" t="s">
        <v>694</v>
      </c>
    </row>
    <row r="8" spans="1:105" ht="12" customHeight="1" x14ac:dyDescent="0.25">
      <c r="A8" s="28" t="s">
        <v>189</v>
      </c>
      <c r="B8" s="72"/>
      <c r="C8" s="72">
        <v>4.1586136318759293</v>
      </c>
      <c r="D8" s="72">
        <v>4.4361763713249758</v>
      </c>
      <c r="E8" s="72">
        <v>5.573084430837735</v>
      </c>
      <c r="F8" s="72">
        <v>5.8121194078429612</v>
      </c>
      <c r="G8" s="72">
        <v>6.406104493868833</v>
      </c>
      <c r="H8" s="72">
        <v>5.9900905683368784</v>
      </c>
      <c r="I8" s="72">
        <v>4.9371598389108389</v>
      </c>
      <c r="J8" s="72">
        <v>6.1957999886736825</v>
      </c>
      <c r="K8" s="72">
        <v>4.8819516907460159</v>
      </c>
      <c r="L8" s="72">
        <v>4.4682109730149335</v>
      </c>
      <c r="M8" s="72">
        <v>3.2752598064384073</v>
      </c>
      <c r="N8" s="72">
        <v>3.296292666067195</v>
      </c>
      <c r="O8" s="72">
        <v>3.3443023186691105</v>
      </c>
      <c r="P8" s="72">
        <v>2.6393064316082091</v>
      </c>
      <c r="Q8" s="72">
        <v>3.8835021496176449</v>
      </c>
      <c r="R8" s="72">
        <v>6.7495978560093866</v>
      </c>
      <c r="S8" s="72">
        <v>6.5576230577639647</v>
      </c>
      <c r="T8" s="72">
        <v>6.5979614723968378</v>
      </c>
      <c r="U8" s="72">
        <v>4.9484550519433048</v>
      </c>
      <c r="V8" s="72">
        <v>5.0381448374721627</v>
      </c>
      <c r="W8" s="72">
        <v>4.146439797703878</v>
      </c>
      <c r="X8" s="72">
        <v>2.9974920316678926</v>
      </c>
      <c r="Y8" s="72">
        <v>1.9835442952834343</v>
      </c>
      <c r="DA8" s="89" t="s">
        <v>695</v>
      </c>
    </row>
    <row r="9" spans="1:105" ht="12" customHeight="1" x14ac:dyDescent="0.25">
      <c r="A9" s="28" t="s">
        <v>202</v>
      </c>
      <c r="B9" s="72"/>
      <c r="C9" s="72">
        <v>11.504401241257783</v>
      </c>
      <c r="D9" s="72">
        <v>10.958135308749561</v>
      </c>
      <c r="E9" s="72">
        <v>12.690990270328813</v>
      </c>
      <c r="F9" s="72">
        <v>12.302551437150749</v>
      </c>
      <c r="G9" s="72">
        <v>14.366183537989206</v>
      </c>
      <c r="H9" s="72">
        <v>13.225827413795887</v>
      </c>
      <c r="I9" s="72">
        <v>12.99688086108001</v>
      </c>
      <c r="J9" s="72">
        <v>12.453452936984252</v>
      </c>
      <c r="K9" s="72">
        <v>14.421487627575543</v>
      </c>
      <c r="L9" s="72">
        <v>15.801681964375256</v>
      </c>
      <c r="M9" s="72">
        <v>16.199410077972892</v>
      </c>
      <c r="N9" s="72">
        <v>16.016738341056083</v>
      </c>
      <c r="O9" s="72">
        <v>15.258683141475904</v>
      </c>
      <c r="P9" s="72">
        <v>15.480284485888347</v>
      </c>
      <c r="Q9" s="72">
        <v>14.236892497026552</v>
      </c>
      <c r="R9" s="72">
        <v>9.6973437852249944</v>
      </c>
      <c r="S9" s="72">
        <v>9.4426858399258276</v>
      </c>
      <c r="T9" s="72">
        <v>8.4145589662697109</v>
      </c>
      <c r="U9" s="72">
        <v>8.7824952098907403</v>
      </c>
      <c r="V9" s="72">
        <v>7.5827862966953274</v>
      </c>
      <c r="W9" s="72">
        <v>7.6985565716897373</v>
      </c>
      <c r="X9" s="72">
        <v>6.4989113979896267</v>
      </c>
      <c r="Y9" s="72">
        <v>4.716342272906469</v>
      </c>
      <c r="DA9" s="89" t="s">
        <v>696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697</v>
      </c>
    </row>
    <row r="11" spans="1:105" ht="12" customHeight="1" x14ac:dyDescent="0.25">
      <c r="A11" s="28" t="s">
        <v>198</v>
      </c>
      <c r="B11" s="72"/>
      <c r="C11" s="72">
        <v>1.2027327087108841</v>
      </c>
      <c r="D11" s="72">
        <v>1.0256928924963444</v>
      </c>
      <c r="E11" s="72">
        <v>2.0859992210420177</v>
      </c>
      <c r="F11" s="72">
        <v>1.9482519667209268</v>
      </c>
      <c r="G11" s="72">
        <v>2.1233080188622084</v>
      </c>
      <c r="H11" s="72">
        <v>1.9215779357907352</v>
      </c>
      <c r="I11" s="72">
        <v>2.0103561151523532</v>
      </c>
      <c r="J11" s="72">
        <v>2.2186867834679544</v>
      </c>
      <c r="K11" s="72">
        <v>2.279705895909768</v>
      </c>
      <c r="L11" s="72">
        <v>2.2035244910615543</v>
      </c>
      <c r="M11" s="72">
        <v>2.158671151217848</v>
      </c>
      <c r="N11" s="72">
        <v>1.8044707630600914</v>
      </c>
      <c r="O11" s="72">
        <v>1.7966116529343994</v>
      </c>
      <c r="P11" s="72">
        <v>1.5616777414692536E-3</v>
      </c>
      <c r="Q11" s="72">
        <v>0</v>
      </c>
      <c r="R11" s="72">
        <v>0.93734820816864284</v>
      </c>
      <c r="S11" s="72">
        <v>1.1742244605662613</v>
      </c>
      <c r="T11" s="72">
        <v>1.367594731261518</v>
      </c>
      <c r="U11" s="72">
        <v>1.2510568049573505</v>
      </c>
      <c r="V11" s="72">
        <v>1.3452231473866321</v>
      </c>
      <c r="W11" s="72">
        <v>0.97896775658462254</v>
      </c>
      <c r="X11" s="72">
        <v>0.68421542612497399</v>
      </c>
      <c r="Y11" s="72">
        <v>0.49665682466014865</v>
      </c>
      <c r="DA11" s="89" t="s">
        <v>698</v>
      </c>
    </row>
    <row r="12" spans="1:105" ht="12" customHeight="1" x14ac:dyDescent="0.25">
      <c r="A12" s="28" t="s">
        <v>95</v>
      </c>
      <c r="B12" s="72"/>
      <c r="C12" s="72">
        <v>0.30924789887968462</v>
      </c>
      <c r="D12" s="72">
        <v>0.35793850733898119</v>
      </c>
      <c r="E12" s="72">
        <v>0.4947042165737715</v>
      </c>
      <c r="F12" s="72">
        <v>0.8563179591943938</v>
      </c>
      <c r="G12" s="72">
        <v>0.95642830331025785</v>
      </c>
      <c r="H12" s="72">
        <v>0.77313063340597488</v>
      </c>
      <c r="I12" s="72">
        <v>1.1228219475766861</v>
      </c>
      <c r="J12" s="72">
        <v>0.94946145363001644</v>
      </c>
      <c r="K12" s="72">
        <v>0.76400986533797166</v>
      </c>
      <c r="L12" s="72">
        <v>0.48827699531653412</v>
      </c>
      <c r="M12" s="72">
        <v>0.20553605610501843</v>
      </c>
      <c r="N12" s="72">
        <v>0.17511806900558166</v>
      </c>
      <c r="O12" s="72">
        <v>0.17600989582947937</v>
      </c>
      <c r="P12" s="72">
        <v>0.48120860803034271</v>
      </c>
      <c r="Q12" s="72">
        <v>0.48477335702294838</v>
      </c>
      <c r="R12" s="72">
        <v>0.65241139890283883</v>
      </c>
      <c r="S12" s="72">
        <v>0.45216305429511183</v>
      </c>
      <c r="T12" s="72">
        <v>0.35111843550557348</v>
      </c>
      <c r="U12" s="72">
        <v>0.26619399880091366</v>
      </c>
      <c r="V12" s="72">
        <v>0.29968621519138494</v>
      </c>
      <c r="W12" s="72">
        <v>0.27627157820978049</v>
      </c>
      <c r="X12" s="72">
        <v>0.19622343939727807</v>
      </c>
      <c r="Y12" s="72">
        <v>0.20169827478052971</v>
      </c>
      <c r="DA12" s="89" t="s">
        <v>699</v>
      </c>
    </row>
    <row r="13" spans="1:105" ht="12" customHeight="1" x14ac:dyDescent="0.25">
      <c r="A13" s="73" t="s">
        <v>94</v>
      </c>
      <c r="B13" s="74"/>
      <c r="C13" s="74">
        <v>0.66619171794713417</v>
      </c>
      <c r="D13" s="74">
        <v>0.60756999966837688</v>
      </c>
      <c r="E13" s="74">
        <v>0.47399426667453576</v>
      </c>
      <c r="F13" s="74">
        <v>0.80036480779381303</v>
      </c>
      <c r="G13" s="74">
        <v>0.65424999917499305</v>
      </c>
      <c r="H13" s="74">
        <v>0.60569155748240999</v>
      </c>
      <c r="I13" s="74">
        <v>0.5354485786632962</v>
      </c>
      <c r="J13" s="74">
        <v>0.59853278359264428</v>
      </c>
      <c r="K13" s="74">
        <v>0.46560716605496316</v>
      </c>
      <c r="L13" s="74">
        <v>0.30380269405927246</v>
      </c>
      <c r="M13" s="74">
        <v>0</v>
      </c>
      <c r="N13" s="74">
        <v>0</v>
      </c>
      <c r="O13" s="74">
        <v>0</v>
      </c>
      <c r="P13" s="74">
        <v>0</v>
      </c>
      <c r="Q13" s="74">
        <v>7.8606289845306826E-4</v>
      </c>
      <c r="R13" s="74">
        <v>0</v>
      </c>
      <c r="S13" s="74">
        <v>0</v>
      </c>
      <c r="T13" s="74">
        <v>0.2964285207323637</v>
      </c>
      <c r="U13" s="74">
        <v>0.30640674504716214</v>
      </c>
      <c r="V13" s="74">
        <v>0.30295406747559839</v>
      </c>
      <c r="W13" s="74">
        <v>0.75908141276377872</v>
      </c>
      <c r="X13" s="74">
        <v>0.9999168586567142</v>
      </c>
      <c r="Y13" s="74">
        <v>0.42701661817002357</v>
      </c>
      <c r="DA13" s="90" t="s">
        <v>700</v>
      </c>
    </row>
    <row r="14" spans="1:105" ht="12" customHeight="1" x14ac:dyDescent="0.25">
      <c r="A14" s="75" t="s">
        <v>97</v>
      </c>
      <c r="B14" s="76"/>
      <c r="C14" s="76">
        <v>0.28503904885828768</v>
      </c>
      <c r="D14" s="76">
        <v>0.28273761600024655</v>
      </c>
      <c r="E14" s="76">
        <v>0.28754093389885432</v>
      </c>
      <c r="F14" s="76">
        <v>0.29339060666372879</v>
      </c>
      <c r="G14" s="76">
        <v>0.29448225579909298</v>
      </c>
      <c r="H14" s="76">
        <v>0.26341740505959965</v>
      </c>
      <c r="I14" s="76">
        <v>0.22673007103552645</v>
      </c>
      <c r="J14" s="76">
        <v>0.25099660453430783</v>
      </c>
      <c r="K14" s="76">
        <v>0.23849992150619062</v>
      </c>
      <c r="L14" s="76">
        <v>0.2526194510208799</v>
      </c>
      <c r="M14" s="76">
        <v>0.23685855853743665</v>
      </c>
      <c r="N14" s="76">
        <v>0.22482041077812465</v>
      </c>
      <c r="O14" s="76">
        <v>0.22145547915274919</v>
      </c>
      <c r="P14" s="76">
        <v>0.17170922260143864</v>
      </c>
      <c r="Q14" s="76">
        <v>0.21953210799770762</v>
      </c>
      <c r="R14" s="76">
        <v>0.23871285629398525</v>
      </c>
      <c r="S14" s="76">
        <v>0.21898688022121932</v>
      </c>
      <c r="T14" s="76">
        <v>0.19541911562954134</v>
      </c>
      <c r="U14" s="76">
        <v>0.16766766577917167</v>
      </c>
      <c r="V14" s="76">
        <v>0.16078207508188905</v>
      </c>
      <c r="W14" s="76">
        <v>0.14292591039317157</v>
      </c>
      <c r="X14" s="76">
        <v>0.112719239882694</v>
      </c>
      <c r="Y14" s="76">
        <v>8.1383687128035287E-2</v>
      </c>
      <c r="DA14" s="91" t="s">
        <v>701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0.97881340769572012</v>
      </c>
      <c r="D15" s="69">
        <f t="shared" si="6"/>
        <v>0.88564273305765129</v>
      </c>
      <c r="E15" s="69">
        <f t="shared" si="6"/>
        <v>3.8579204395639777</v>
      </c>
      <c r="F15" s="69">
        <f t="shared" si="6"/>
        <v>2.0489611172625133</v>
      </c>
      <c r="G15" s="69">
        <f t="shared" si="6"/>
        <v>2.2304940357912391</v>
      </c>
      <c r="H15" s="69">
        <f t="shared" si="6"/>
        <v>4.7026773469464844</v>
      </c>
      <c r="I15" s="69">
        <f t="shared" si="6"/>
        <v>6.5321307687068551</v>
      </c>
      <c r="J15" s="69">
        <f t="shared" si="6"/>
        <v>4.0439050255278008</v>
      </c>
      <c r="K15" s="69">
        <f t="shared" si="6"/>
        <v>3.618075489757814</v>
      </c>
      <c r="L15" s="69">
        <f t="shared" si="6"/>
        <v>2.1221171520208237</v>
      </c>
      <c r="M15" s="69">
        <f t="shared" si="6"/>
        <v>2.9430296350443301</v>
      </c>
      <c r="N15" s="69">
        <f t="shared" si="6"/>
        <v>3.2215481728798236</v>
      </c>
      <c r="O15" s="69">
        <f t="shared" si="6"/>
        <v>1.7183587955967652</v>
      </c>
      <c r="P15" s="69">
        <f t="shared" si="6"/>
        <v>1.5714649958665585</v>
      </c>
      <c r="Q15" s="69">
        <f t="shared" si="6"/>
        <v>1.3799940102714363</v>
      </c>
      <c r="R15" s="69">
        <f t="shared" si="6"/>
        <v>1.8629997125224715</v>
      </c>
      <c r="S15" s="69">
        <f t="shared" si="6"/>
        <v>0.98961429525948141</v>
      </c>
      <c r="T15" s="69">
        <f t="shared" si="6"/>
        <v>2.2109680498254276</v>
      </c>
      <c r="U15" s="69">
        <f t="shared" si="6"/>
        <v>0.37063260756560984</v>
      </c>
      <c r="V15" s="69">
        <f t="shared" si="6"/>
        <v>3.0266933322641547</v>
      </c>
      <c r="W15" s="69">
        <f t="shared" si="6"/>
        <v>5.3822903799802475</v>
      </c>
      <c r="X15" s="69">
        <f t="shared" si="6"/>
        <v>7.8358248164890174</v>
      </c>
      <c r="Y15" s="69">
        <f t="shared" si="6"/>
        <v>3.2357385454495748</v>
      </c>
      <c r="DA15" s="88" t="s">
        <v>702</v>
      </c>
    </row>
    <row r="16" spans="1:105" ht="12" customHeight="1" x14ac:dyDescent="0.25">
      <c r="A16" s="28" t="s">
        <v>91</v>
      </c>
      <c r="B16" s="72"/>
      <c r="C16" s="72">
        <v>0.97881340769572012</v>
      </c>
      <c r="D16" s="72">
        <v>0.88564273305765129</v>
      </c>
      <c r="E16" s="72">
        <v>3.8579204395639777</v>
      </c>
      <c r="F16" s="72">
        <v>2.0489611172625133</v>
      </c>
      <c r="G16" s="72">
        <v>2.2304940357912391</v>
      </c>
      <c r="H16" s="72">
        <v>4.7026773469464844</v>
      </c>
      <c r="I16" s="72">
        <v>6.5321307687068551</v>
      </c>
      <c r="J16" s="72">
        <v>4.0439050255278008</v>
      </c>
      <c r="K16" s="72">
        <v>3.618075489757814</v>
      </c>
      <c r="L16" s="72">
        <v>2.1221171520208237</v>
      </c>
      <c r="M16" s="72">
        <v>2.9430296350443301</v>
      </c>
      <c r="N16" s="72">
        <v>3.2215481728798236</v>
      </c>
      <c r="O16" s="72">
        <v>1.7183587955967652</v>
      </c>
      <c r="P16" s="72">
        <v>1.5714649958665585</v>
      </c>
      <c r="Q16" s="72">
        <v>1.3799940102714363</v>
      </c>
      <c r="R16" s="72">
        <v>1.8629997125224715</v>
      </c>
      <c r="S16" s="72">
        <v>0.98961429525948141</v>
      </c>
      <c r="T16" s="72">
        <v>2.2109680498254276</v>
      </c>
      <c r="U16" s="72">
        <v>0.37063260756560984</v>
      </c>
      <c r="V16" s="72">
        <v>3.0266933322641547</v>
      </c>
      <c r="W16" s="72">
        <v>5.3822903799802475</v>
      </c>
      <c r="X16" s="72">
        <v>7.8358248164890174</v>
      </c>
      <c r="Y16" s="72">
        <v>3.2357385454495748</v>
      </c>
      <c r="DA16" s="89" t="s">
        <v>703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2.8652833796467139</v>
      </c>
      <c r="D17" s="69">
        <f t="shared" si="7"/>
        <v>3.0312213727458861</v>
      </c>
      <c r="E17" s="69">
        <f t="shared" si="7"/>
        <v>2.7155416788447617</v>
      </c>
      <c r="F17" s="69">
        <f t="shared" si="7"/>
        <v>3.048655842016081</v>
      </c>
      <c r="G17" s="69">
        <f t="shared" si="7"/>
        <v>3.1584357341490605</v>
      </c>
      <c r="H17" s="69">
        <f t="shared" si="7"/>
        <v>3.2818935573084302</v>
      </c>
      <c r="I17" s="69">
        <f t="shared" si="7"/>
        <v>3.1558175627937617</v>
      </c>
      <c r="J17" s="69">
        <f t="shared" si="7"/>
        <v>3.324934956205134</v>
      </c>
      <c r="K17" s="69">
        <f t="shared" si="7"/>
        <v>3.19954576660834</v>
      </c>
      <c r="L17" s="69">
        <f t="shared" si="7"/>
        <v>3.200271167072553</v>
      </c>
      <c r="M17" s="69">
        <f t="shared" si="7"/>
        <v>3.0364897395275268</v>
      </c>
      <c r="N17" s="69">
        <f t="shared" si="7"/>
        <v>3.040390088733445</v>
      </c>
      <c r="O17" s="69">
        <f t="shared" si="7"/>
        <v>2.97773353760557</v>
      </c>
      <c r="P17" s="69">
        <f t="shared" si="7"/>
        <v>2.9298099007662333</v>
      </c>
      <c r="Q17" s="69">
        <f t="shared" si="7"/>
        <v>2.9177231530787386</v>
      </c>
      <c r="R17" s="69">
        <f t="shared" ref="R17:V17" si="8">SUM(R18:R26)</f>
        <v>2.9766822807365827</v>
      </c>
      <c r="S17" s="69">
        <f t="shared" si="8"/>
        <v>3.0408866042939446</v>
      </c>
      <c r="T17" s="69">
        <f t="shared" si="8"/>
        <v>3.040939788757155</v>
      </c>
      <c r="U17" s="69">
        <f t="shared" si="8"/>
        <v>3.0305905119728602</v>
      </c>
      <c r="V17" s="69">
        <f t="shared" si="8"/>
        <v>3.09426272392004</v>
      </c>
      <c r="W17" s="69">
        <f t="shared" ref="W17:Y17" si="9">SUM(W18:W26)</f>
        <v>3.2663818335296817</v>
      </c>
      <c r="X17" s="69">
        <f t="shared" si="9"/>
        <v>3.5804246882066431</v>
      </c>
      <c r="Y17" s="69">
        <f t="shared" si="9"/>
        <v>3.8384232338921915</v>
      </c>
      <c r="DA17" s="88" t="s">
        <v>704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7.2507018143751491E-5</v>
      </c>
      <c r="E18" s="72">
        <v>3.7689335943228092E-4</v>
      </c>
      <c r="F18" s="72">
        <v>2.0923586092696679E-4</v>
      </c>
      <c r="G18" s="72">
        <v>0</v>
      </c>
      <c r="H18" s="72">
        <v>0</v>
      </c>
      <c r="I18" s="72">
        <v>0</v>
      </c>
      <c r="J18" s="72">
        <v>0</v>
      </c>
      <c r="K18" s="72">
        <v>1.0121842215351683E-4</v>
      </c>
      <c r="L18" s="72">
        <v>3.2996149547316308E-3</v>
      </c>
      <c r="M18" s="72">
        <v>3.0842815556851896E-3</v>
      </c>
      <c r="N18" s="72">
        <v>4.9592066006117503E-3</v>
      </c>
      <c r="O18" s="72">
        <v>5.639012770866262E-3</v>
      </c>
      <c r="P18" s="72">
        <v>0</v>
      </c>
      <c r="Q18" s="72">
        <v>0</v>
      </c>
      <c r="R18" s="72">
        <v>0</v>
      </c>
      <c r="S18" s="72">
        <v>1.9125535947622733E-4</v>
      </c>
      <c r="T18" s="72">
        <v>0</v>
      </c>
      <c r="U18" s="72">
        <v>1.5675378816351848E-4</v>
      </c>
      <c r="V18" s="72">
        <v>0</v>
      </c>
      <c r="W18" s="72">
        <v>0</v>
      </c>
      <c r="X18" s="72">
        <v>0</v>
      </c>
      <c r="Y18" s="72">
        <v>0</v>
      </c>
      <c r="DA18" s="89" t="s">
        <v>705</v>
      </c>
    </row>
    <row r="19" spans="1:105" s="2" customFormat="1" ht="12" customHeight="1" x14ac:dyDescent="0.25">
      <c r="A19" s="28" t="s">
        <v>74</v>
      </c>
      <c r="B19" s="72"/>
      <c r="C19" s="72">
        <v>8.1990766889127487E-2</v>
      </c>
      <c r="D19" s="72">
        <v>8.3519975546933162E-2</v>
      </c>
      <c r="E19" s="72">
        <v>9.0137710079831915E-2</v>
      </c>
      <c r="F19" s="72">
        <v>7.7179460194561539E-2</v>
      </c>
      <c r="G19" s="72">
        <v>7.3920691053542376E-2</v>
      </c>
      <c r="H19" s="72">
        <v>8.7089885377215473E-2</v>
      </c>
      <c r="I19" s="72">
        <v>9.4593757489809485E-2</v>
      </c>
      <c r="J19" s="72">
        <v>9.0190101148682936E-2</v>
      </c>
      <c r="K19" s="72">
        <v>0.10938645643836938</v>
      </c>
      <c r="L19" s="72">
        <v>9.0798026676736948E-2</v>
      </c>
      <c r="M19" s="72">
        <v>7.2368015008088357E-2</v>
      </c>
      <c r="N19" s="72">
        <v>3.7517915946684084E-2</v>
      </c>
      <c r="O19" s="72">
        <v>5.0098993029747491E-2</v>
      </c>
      <c r="P19" s="72">
        <v>6.3714558163318238E-2</v>
      </c>
      <c r="Q19" s="72">
        <v>7.6856673233726802E-2</v>
      </c>
      <c r="R19" s="72">
        <v>6.5140434014683654E-2</v>
      </c>
      <c r="S19" s="72">
        <v>5.475293841358967E-2</v>
      </c>
      <c r="T19" s="72">
        <v>4.4094391180066382E-2</v>
      </c>
      <c r="U19" s="72">
        <v>4.2995686876992102E-2</v>
      </c>
      <c r="V19" s="72">
        <v>3.3773305966128042E-2</v>
      </c>
      <c r="W19" s="72">
        <v>3.8597013802559962E-2</v>
      </c>
      <c r="X19" s="72">
        <v>4.2627667637045591E-2</v>
      </c>
      <c r="Y19" s="72">
        <v>4.5959761182387371E-2</v>
      </c>
      <c r="DA19" s="89" t="s">
        <v>706</v>
      </c>
    </row>
    <row r="20" spans="1:105" ht="12" customHeight="1" x14ac:dyDescent="0.25">
      <c r="A20" s="28" t="s">
        <v>200</v>
      </c>
      <c r="B20" s="72"/>
      <c r="C20" s="72">
        <v>1.2359882709955305E-2</v>
      </c>
      <c r="D20" s="72">
        <v>1.9362836845561039E-2</v>
      </c>
      <c r="E20" s="72">
        <v>2.3061510285501331E-2</v>
      </c>
      <c r="F20" s="72">
        <v>2.3904885024957877E-3</v>
      </c>
      <c r="G20" s="72">
        <v>0</v>
      </c>
      <c r="H20" s="72">
        <v>0</v>
      </c>
      <c r="I20" s="72">
        <v>0</v>
      </c>
      <c r="J20" s="72">
        <v>0</v>
      </c>
      <c r="K20" s="72">
        <v>6.1352680272045938E-3</v>
      </c>
      <c r="L20" s="72">
        <v>5.0946963459808543E-2</v>
      </c>
      <c r="M20" s="72">
        <v>7.3041367265384419E-2</v>
      </c>
      <c r="N20" s="72">
        <v>0.10168010152206924</v>
      </c>
      <c r="O20" s="72">
        <v>0.14610706527998538</v>
      </c>
      <c r="P20" s="72">
        <v>6.5016200583533574E-3</v>
      </c>
      <c r="Q20" s="72">
        <v>3.8059627427043136E-2</v>
      </c>
      <c r="R20" s="72">
        <v>2.9006264502317729E-2</v>
      </c>
      <c r="S20" s="72">
        <v>2.9307911154829992E-2</v>
      </c>
      <c r="T20" s="72">
        <v>0</v>
      </c>
      <c r="U20" s="72">
        <v>0</v>
      </c>
      <c r="V20" s="72">
        <v>0</v>
      </c>
      <c r="W20" s="72">
        <v>0</v>
      </c>
      <c r="X20" s="72">
        <v>6.3520062094948393E-4</v>
      </c>
      <c r="Y20" s="72">
        <v>4.6232394690987385E-3</v>
      </c>
      <c r="DA20" s="89" t="s">
        <v>707</v>
      </c>
    </row>
    <row r="21" spans="1:105" ht="12" customHeight="1" x14ac:dyDescent="0.25">
      <c r="A21" s="28" t="s">
        <v>189</v>
      </c>
      <c r="B21" s="72"/>
      <c r="C21" s="72">
        <v>0.58290095498241457</v>
      </c>
      <c r="D21" s="72">
        <v>0.6539121602583976</v>
      </c>
      <c r="E21" s="72">
        <v>0.6499624076370959</v>
      </c>
      <c r="F21" s="72">
        <v>0.69531916793975101</v>
      </c>
      <c r="G21" s="72">
        <v>0.77849389203395469</v>
      </c>
      <c r="H21" s="72">
        <v>0.79258962130232646</v>
      </c>
      <c r="I21" s="72">
        <v>0.72976834580895866</v>
      </c>
      <c r="J21" s="72">
        <v>0.85643559859570817</v>
      </c>
      <c r="K21" s="72">
        <v>0.68334592689311513</v>
      </c>
      <c r="L21" s="72">
        <v>0.55506924517449796</v>
      </c>
      <c r="M21" s="72">
        <v>0.39440569592440911</v>
      </c>
      <c r="N21" s="72">
        <v>0.41011032604593561</v>
      </c>
      <c r="O21" s="72">
        <v>0.42136068007815702</v>
      </c>
      <c r="P21" s="72">
        <v>0.37638177528305627</v>
      </c>
      <c r="Q21" s="72">
        <v>0.50737955996408557</v>
      </c>
      <c r="R21" s="72">
        <v>1.0087989596141045</v>
      </c>
      <c r="S21" s="72">
        <v>1.0193517062014796</v>
      </c>
      <c r="T21" s="72">
        <v>1.1175003026951513</v>
      </c>
      <c r="U21" s="72">
        <v>0.90984608834676772</v>
      </c>
      <c r="V21" s="72">
        <v>1.0271427233861594</v>
      </c>
      <c r="W21" s="72">
        <v>0.85874079208652909</v>
      </c>
      <c r="X21" s="72">
        <v>0.8196068928392185</v>
      </c>
      <c r="Y21" s="72">
        <v>0.6225124681079709</v>
      </c>
      <c r="DA21" s="89" t="s">
        <v>708</v>
      </c>
    </row>
    <row r="22" spans="1:105" ht="12" customHeight="1" x14ac:dyDescent="0.25">
      <c r="A22" s="28" t="s">
        <v>202</v>
      </c>
      <c r="B22" s="72"/>
      <c r="C22" s="72">
        <v>1.8155736902883041E-2</v>
      </c>
      <c r="D22" s="72">
        <v>3.3622939209666608E-2</v>
      </c>
      <c r="E22" s="72">
        <v>4.6155122624585418E-2</v>
      </c>
      <c r="F22" s="72">
        <v>3.5684772163453067E-2</v>
      </c>
      <c r="G22" s="72">
        <v>3.9603158222232905E-2</v>
      </c>
      <c r="H22" s="72">
        <v>3.8704422346403658E-2</v>
      </c>
      <c r="I22" s="72">
        <v>7.9909255379666713E-2</v>
      </c>
      <c r="J22" s="72">
        <v>0.24979307331445463</v>
      </c>
      <c r="K22" s="72">
        <v>0.2379099194459369</v>
      </c>
      <c r="L22" s="72">
        <v>0.22111789843480445</v>
      </c>
      <c r="M22" s="72">
        <v>0.23602828802326911</v>
      </c>
      <c r="N22" s="72">
        <v>0.19501220482867254</v>
      </c>
      <c r="O22" s="72">
        <v>0.16060507332935192</v>
      </c>
      <c r="P22" s="72">
        <v>4.6640437930828109E-2</v>
      </c>
      <c r="Q22" s="72">
        <v>5.5985186380134881E-2</v>
      </c>
      <c r="R22" s="72">
        <v>6.0778685858173975E-2</v>
      </c>
      <c r="S22" s="72">
        <v>8.7188074631990437E-2</v>
      </c>
      <c r="T22" s="72">
        <v>8.1438520748591828E-2</v>
      </c>
      <c r="U22" s="72">
        <v>7.7561557450615479E-2</v>
      </c>
      <c r="V22" s="72">
        <v>7.3342758709609393E-2</v>
      </c>
      <c r="W22" s="72">
        <v>9.3209405705911935E-2</v>
      </c>
      <c r="X22" s="72">
        <v>0.16292396748281535</v>
      </c>
      <c r="Y22" s="72">
        <v>0.57263841452914177</v>
      </c>
      <c r="DA22" s="89" t="s">
        <v>709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710</v>
      </c>
    </row>
    <row r="24" spans="1:105" ht="12" customHeight="1" x14ac:dyDescent="0.25">
      <c r="A24" s="28" t="s">
        <v>198</v>
      </c>
      <c r="B24" s="72"/>
      <c r="C24" s="72">
        <v>3.3144314414688882E-2</v>
      </c>
      <c r="D24" s="72">
        <v>4.2748480420638092E-2</v>
      </c>
      <c r="E24" s="72">
        <v>8.3941319943473369E-2</v>
      </c>
      <c r="F24" s="72">
        <v>1.8137548909918578E-2</v>
      </c>
      <c r="G24" s="72">
        <v>2.9972340644225937E-2</v>
      </c>
      <c r="H24" s="72">
        <v>2.7228179698718394E-2</v>
      </c>
      <c r="I24" s="72">
        <v>0.22916003220046816</v>
      </c>
      <c r="J24" s="72">
        <v>0.29751598754150926</v>
      </c>
      <c r="K24" s="72">
        <v>0.29127274841072265</v>
      </c>
      <c r="L24" s="72">
        <v>0.21523804477917577</v>
      </c>
      <c r="M24" s="72">
        <v>0.16019054109524122</v>
      </c>
      <c r="N24" s="72">
        <v>0.1952426878482012</v>
      </c>
      <c r="O24" s="72">
        <v>0.18327143235157509</v>
      </c>
      <c r="P24" s="72">
        <v>8.4017825173956202E-5</v>
      </c>
      <c r="Q24" s="72">
        <v>0</v>
      </c>
      <c r="R24" s="72">
        <v>2.3178288767633101E-2</v>
      </c>
      <c r="S24" s="72">
        <v>4.8894659409829962E-2</v>
      </c>
      <c r="T24" s="72">
        <v>7.4254027905270914E-2</v>
      </c>
      <c r="U24" s="72">
        <v>7.1799571210756322E-2</v>
      </c>
      <c r="V24" s="72">
        <v>0.10806114511782909</v>
      </c>
      <c r="W24" s="72">
        <v>9.3734909597602833E-2</v>
      </c>
      <c r="X24" s="72">
        <v>0.10215354164953128</v>
      </c>
      <c r="Y24" s="72">
        <v>6.1961429149750752E-2</v>
      </c>
      <c r="DA24" s="89" t="s">
        <v>711</v>
      </c>
    </row>
    <row r="25" spans="1:105" ht="12" customHeight="1" x14ac:dyDescent="0.25">
      <c r="A25" s="73" t="s">
        <v>53</v>
      </c>
      <c r="B25" s="74"/>
      <c r="C25" s="74">
        <v>2.0918330474609328</v>
      </c>
      <c r="D25" s="74">
        <v>2.1562354005279976</v>
      </c>
      <c r="E25" s="74">
        <v>1.7485089630873312</v>
      </c>
      <c r="F25" s="74">
        <v>2.1781082862745818</v>
      </c>
      <c r="G25" s="74">
        <v>2.1881340290770717</v>
      </c>
      <c r="H25" s="74">
        <v>2.2788263227730807</v>
      </c>
      <c r="I25" s="74">
        <v>1.8886817510750979</v>
      </c>
      <c r="J25" s="74">
        <v>1.7051868480084011</v>
      </c>
      <c r="K25" s="74">
        <v>1.7402000663237858</v>
      </c>
      <c r="L25" s="74">
        <v>1.9433152440240993</v>
      </c>
      <c r="M25" s="74">
        <v>1.9124904659280135</v>
      </c>
      <c r="N25" s="74">
        <v>1.9327028929530106</v>
      </c>
      <c r="O25" s="74">
        <v>1.8055848910334724</v>
      </c>
      <c r="P25" s="74">
        <v>2.1099060511820196</v>
      </c>
      <c r="Q25" s="74">
        <v>1.9376094959888917</v>
      </c>
      <c r="R25" s="74">
        <v>1.5780119904619276</v>
      </c>
      <c r="S25" s="74">
        <v>1.5838461672056852</v>
      </c>
      <c r="T25" s="74">
        <v>1.4823665169910603</v>
      </c>
      <c r="U25" s="74">
        <v>1.6715738302563321</v>
      </c>
      <c r="V25" s="74">
        <v>1.5992443526131448</v>
      </c>
      <c r="W25" s="74">
        <v>1.920134430453655</v>
      </c>
      <c r="X25" s="74">
        <v>2.1349370930660907</v>
      </c>
      <c r="Y25" s="74">
        <v>2.1781520188032291</v>
      </c>
      <c r="DA25" s="90" t="s">
        <v>712</v>
      </c>
    </row>
    <row r="26" spans="1:105" ht="12" customHeight="1" x14ac:dyDescent="0.25">
      <c r="A26" s="32" t="s">
        <v>52</v>
      </c>
      <c r="B26" s="77"/>
      <c r="C26" s="77">
        <v>4.4898676286712028E-2</v>
      </c>
      <c r="D26" s="77">
        <v>4.1747072918548657E-2</v>
      </c>
      <c r="E26" s="77">
        <v>7.3397751827510571E-2</v>
      </c>
      <c r="F26" s="77">
        <v>4.162688217039201E-2</v>
      </c>
      <c r="G26" s="77">
        <v>4.8311623118032901E-2</v>
      </c>
      <c r="H26" s="77">
        <v>5.7455125810685508E-2</v>
      </c>
      <c r="I26" s="77">
        <v>0.13370442083976083</v>
      </c>
      <c r="J26" s="77">
        <v>0.12581334759637769</v>
      </c>
      <c r="K26" s="77">
        <v>0.13119416264705211</v>
      </c>
      <c r="L26" s="77">
        <v>0.12048612956869842</v>
      </c>
      <c r="M26" s="77">
        <v>0.18488108472743542</v>
      </c>
      <c r="N26" s="77">
        <v>0.16316475298825975</v>
      </c>
      <c r="O26" s="77">
        <v>0.20506638973241448</v>
      </c>
      <c r="P26" s="77">
        <v>0.32658144032348396</v>
      </c>
      <c r="Q26" s="77">
        <v>0.30183261008485651</v>
      </c>
      <c r="R26" s="77">
        <v>0.21176765751774229</v>
      </c>
      <c r="S26" s="77">
        <v>0.2173538919170635</v>
      </c>
      <c r="T26" s="77">
        <v>0.24128602923701389</v>
      </c>
      <c r="U26" s="77">
        <v>0.25665702404323282</v>
      </c>
      <c r="V26" s="77">
        <v>0.25269843812716947</v>
      </c>
      <c r="W26" s="77">
        <v>0.26196528188342294</v>
      </c>
      <c r="X26" s="77">
        <v>0.31754032491099216</v>
      </c>
      <c r="Y26" s="77">
        <v>0.35257590265061256</v>
      </c>
      <c r="DA26" s="92" t="s">
        <v>713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2.7979779547946269</v>
      </c>
      <c r="D27" s="69">
        <f t="shared" si="10"/>
        <v>2.9751835728019742</v>
      </c>
      <c r="E27" s="69">
        <f t="shared" si="10"/>
        <v>2.6593650166234664</v>
      </c>
      <c r="F27" s="69">
        <f t="shared" si="10"/>
        <v>2.9131033757635461</v>
      </c>
      <c r="G27" s="69">
        <f t="shared" si="10"/>
        <v>3.0146813725506729</v>
      </c>
      <c r="H27" s="69">
        <f t="shared" si="10"/>
        <v>3.0564687494367293</v>
      </c>
      <c r="I27" s="69">
        <f t="shared" si="10"/>
        <v>2.9469635635122993</v>
      </c>
      <c r="J27" s="69">
        <f t="shared" si="10"/>
        <v>3.0447544714089307</v>
      </c>
      <c r="K27" s="69">
        <f t="shared" si="10"/>
        <v>3.0308912069878398</v>
      </c>
      <c r="L27" s="69">
        <f t="shared" si="10"/>
        <v>2.9043763509417917</v>
      </c>
      <c r="M27" s="69">
        <f t="shared" si="10"/>
        <v>2.724329940673452</v>
      </c>
      <c r="N27" s="69">
        <f t="shared" si="10"/>
        <v>2.6367172670031964</v>
      </c>
      <c r="O27" s="69">
        <f t="shared" si="10"/>
        <v>2.5082442693967395</v>
      </c>
      <c r="P27" s="69">
        <f t="shared" si="10"/>
        <v>2.4023321507011088</v>
      </c>
      <c r="Q27" s="69">
        <f t="shared" si="10"/>
        <v>2.3884400327357662</v>
      </c>
      <c r="R27" s="69">
        <f t="shared" ref="R27:V27" si="11">SUM(R28:R32)</f>
        <v>2.4314667919859279</v>
      </c>
      <c r="S27" s="69">
        <f t="shared" si="11"/>
        <v>2.4396136450471406</v>
      </c>
      <c r="T27" s="69">
        <f t="shared" si="11"/>
        <v>2.3728076310044424</v>
      </c>
      <c r="U27" s="69">
        <f t="shared" si="11"/>
        <v>2.3089313875046504</v>
      </c>
      <c r="V27" s="69">
        <f t="shared" si="11"/>
        <v>2.3278484466967333</v>
      </c>
      <c r="W27" s="69">
        <f t="shared" ref="W27:Y27" si="12">SUM(W28:W32)</f>
        <v>2.4523207712656605</v>
      </c>
      <c r="X27" s="69">
        <f t="shared" si="12"/>
        <v>2.6980067869019573</v>
      </c>
      <c r="Y27" s="69">
        <f t="shared" si="12"/>
        <v>2.6512806702479264</v>
      </c>
      <c r="DA27" s="88" t="s">
        <v>714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715</v>
      </c>
    </row>
    <row r="29" spans="1:105" s="2" customFormat="1" ht="12" customHeight="1" x14ac:dyDescent="0.25">
      <c r="A29" s="28" t="s">
        <v>74</v>
      </c>
      <c r="B29" s="72"/>
      <c r="C29" s="72">
        <v>1.121039546307351</v>
      </c>
      <c r="D29" s="72">
        <v>0.83588824635997916</v>
      </c>
      <c r="E29" s="72">
        <v>1.0091986586679382</v>
      </c>
      <c r="F29" s="72">
        <v>0.74689857186300146</v>
      </c>
      <c r="G29" s="72">
        <v>0.69464959587220554</v>
      </c>
      <c r="H29" s="72">
        <v>0.76853837784828882</v>
      </c>
      <c r="I29" s="72">
        <v>1.043427328843918</v>
      </c>
      <c r="J29" s="72">
        <v>1.200846682857678</v>
      </c>
      <c r="K29" s="72">
        <v>1.1901210166753518</v>
      </c>
      <c r="L29" s="72">
        <v>1.030592233956352</v>
      </c>
      <c r="M29" s="72">
        <v>0.80474468000303523</v>
      </c>
      <c r="N29" s="72">
        <v>0.51427410668169238</v>
      </c>
      <c r="O29" s="72">
        <v>0.6347261418995227</v>
      </c>
      <c r="P29" s="72">
        <v>0.61610834193440822</v>
      </c>
      <c r="Q29" s="72">
        <v>0.7436291302088085</v>
      </c>
      <c r="R29" s="72">
        <v>0.69007892184784758</v>
      </c>
      <c r="S29" s="72">
        <v>0.54766281321052313</v>
      </c>
      <c r="T29" s="72">
        <v>0.45673039350539518</v>
      </c>
      <c r="U29" s="72">
        <v>0.46098400837702719</v>
      </c>
      <c r="V29" s="72">
        <v>0.37475063900306838</v>
      </c>
      <c r="W29" s="72">
        <v>0.39881164115231255</v>
      </c>
      <c r="X29" s="72">
        <v>0.41802776061252994</v>
      </c>
      <c r="Y29" s="72">
        <v>0.4839165890608389</v>
      </c>
      <c r="DA29" s="89" t="s">
        <v>716</v>
      </c>
    </row>
    <row r="30" spans="1:105" ht="12" customHeight="1" x14ac:dyDescent="0.25">
      <c r="A30" s="28" t="s">
        <v>189</v>
      </c>
      <c r="B30" s="72"/>
      <c r="C30" s="72">
        <v>9.7593105615705722E-2</v>
      </c>
      <c r="D30" s="72">
        <v>8.4414994252782732E-2</v>
      </c>
      <c r="E30" s="72">
        <v>0.11458215144031558</v>
      </c>
      <c r="F30" s="72">
        <v>0.20933929288821682</v>
      </c>
      <c r="G30" s="72">
        <v>0.23809887984655914</v>
      </c>
      <c r="H30" s="72">
        <v>0.71464103790230848</v>
      </c>
      <c r="I30" s="72">
        <v>0.24772747232519818</v>
      </c>
      <c r="J30" s="72">
        <v>0.76637756475851582</v>
      </c>
      <c r="K30" s="72">
        <v>0.30275935527904457</v>
      </c>
      <c r="L30" s="72">
        <v>0.25585413724399209</v>
      </c>
      <c r="M30" s="72">
        <v>0.2210709313086574</v>
      </c>
      <c r="N30" s="72">
        <v>0.23708143745018945</v>
      </c>
      <c r="O30" s="72">
        <v>0.24092103329327835</v>
      </c>
      <c r="P30" s="72">
        <v>0.33658276694253447</v>
      </c>
      <c r="Q30" s="72">
        <v>0.43557319604616329</v>
      </c>
      <c r="R30" s="72">
        <v>0.76393475225212648</v>
      </c>
      <c r="S30" s="72">
        <v>0.79926219985846902</v>
      </c>
      <c r="T30" s="72">
        <v>0.74393184108161969</v>
      </c>
      <c r="U30" s="72">
        <v>0.45950793534303941</v>
      </c>
      <c r="V30" s="72">
        <v>0.57327472802510959</v>
      </c>
      <c r="W30" s="72">
        <v>0.54420106320079609</v>
      </c>
      <c r="X30" s="72">
        <v>0.69663014323126127</v>
      </c>
      <c r="Y30" s="72">
        <v>0.58571719190875737</v>
      </c>
      <c r="DA30" s="89" t="s">
        <v>717</v>
      </c>
    </row>
    <row r="31" spans="1:105" ht="12" customHeight="1" x14ac:dyDescent="0.25">
      <c r="A31" s="28" t="s">
        <v>202</v>
      </c>
      <c r="B31" s="72"/>
      <c r="C31" s="72">
        <v>4.8206536567254182E-2</v>
      </c>
      <c r="D31" s="72">
        <v>5.5447171438349069E-2</v>
      </c>
      <c r="E31" s="72">
        <v>8.4265972296618835E-2</v>
      </c>
      <c r="F31" s="72">
        <v>7.6179986551077536E-2</v>
      </c>
      <c r="G31" s="72">
        <v>7.8605968619945815E-2</v>
      </c>
      <c r="H31" s="72">
        <v>8.5741789108005839E-2</v>
      </c>
      <c r="I31" s="72">
        <v>8.366832299021025E-2</v>
      </c>
      <c r="J31" s="72">
        <v>0.18682419760447538</v>
      </c>
      <c r="K31" s="72">
        <v>0.26709834567741092</v>
      </c>
      <c r="L31" s="72">
        <v>0.23103844144819152</v>
      </c>
      <c r="M31" s="72">
        <v>0.24558024442017518</v>
      </c>
      <c r="N31" s="72">
        <v>0.21204031068304394</v>
      </c>
      <c r="O31" s="72">
        <v>0.13906476411009311</v>
      </c>
      <c r="P31" s="72">
        <v>0.12588359393432</v>
      </c>
      <c r="Q31" s="72">
        <v>7.7206665632365459E-2</v>
      </c>
      <c r="R31" s="72">
        <v>7.6415904642195567E-2</v>
      </c>
      <c r="S31" s="72">
        <v>6.214365356928904E-2</v>
      </c>
      <c r="T31" s="72">
        <v>7.50564591220306E-2</v>
      </c>
      <c r="U31" s="72">
        <v>8.7169862629307843E-2</v>
      </c>
      <c r="V31" s="72">
        <v>0.13914595200943675</v>
      </c>
      <c r="W31" s="72">
        <v>0.10102707387861738</v>
      </c>
      <c r="X31" s="72">
        <v>9.2213721786851E-2</v>
      </c>
      <c r="Y31" s="72">
        <v>4.1737302295188905E-2</v>
      </c>
      <c r="DA31" s="89" t="s">
        <v>718</v>
      </c>
    </row>
    <row r="32" spans="1:105" ht="12" customHeight="1" x14ac:dyDescent="0.25">
      <c r="A32" s="32" t="s">
        <v>53</v>
      </c>
      <c r="B32" s="77"/>
      <c r="C32" s="77">
        <v>1.5311387663043161</v>
      </c>
      <c r="D32" s="77">
        <v>1.9994331607508633</v>
      </c>
      <c r="E32" s="77">
        <v>1.451318234218594</v>
      </c>
      <c r="F32" s="77">
        <v>1.8806855244612499</v>
      </c>
      <c r="G32" s="77">
        <v>2.0033269282119623</v>
      </c>
      <c r="H32" s="77">
        <v>1.4875475445781259</v>
      </c>
      <c r="I32" s="77">
        <v>1.572140439352973</v>
      </c>
      <c r="J32" s="77">
        <v>0.89070602618826134</v>
      </c>
      <c r="K32" s="77">
        <v>1.2709124893560326</v>
      </c>
      <c r="L32" s="77">
        <v>1.3868915382932561</v>
      </c>
      <c r="M32" s="77">
        <v>1.4529340849415844</v>
      </c>
      <c r="N32" s="77">
        <v>1.6733214121882705</v>
      </c>
      <c r="O32" s="77">
        <v>1.4935323300938455</v>
      </c>
      <c r="P32" s="77">
        <v>1.3237574478898462</v>
      </c>
      <c r="Q32" s="77">
        <v>1.1320310408484291</v>
      </c>
      <c r="R32" s="77">
        <v>0.90103721324375829</v>
      </c>
      <c r="S32" s="77">
        <v>1.0305449784088594</v>
      </c>
      <c r="T32" s="77">
        <v>1.0970889372953969</v>
      </c>
      <c r="U32" s="77">
        <v>1.3012695811552759</v>
      </c>
      <c r="V32" s="77">
        <v>1.2406771276591189</v>
      </c>
      <c r="W32" s="77">
        <v>1.4082809930339344</v>
      </c>
      <c r="X32" s="77">
        <v>1.4911351612713151</v>
      </c>
      <c r="Y32" s="77">
        <v>1.5399095869831412</v>
      </c>
      <c r="DA32" s="92" t="s">
        <v>719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0.57080129192218021</v>
      </c>
      <c r="D3" s="66">
        <f>IF(RES_hh_tes_in!D3=0,"",RES_hh_tes_in!D3/RES_hh_fec_in!D3)</f>
        <v>0.57939226868148141</v>
      </c>
      <c r="E3" s="66">
        <f>IF(RES_hh_tes_in!E3=0,"",RES_hh_tes_in!E3/RES_hh_fec_in!E3)</f>
        <v>0.63414406394643885</v>
      </c>
      <c r="F3" s="66">
        <f>IF(RES_hh_tes_in!F3=0,"",RES_hh_tes_in!F3/RES_hh_fec_in!F3)</f>
        <v>0.62372645438568552</v>
      </c>
      <c r="G3" s="66">
        <f>IF(RES_hh_tes_in!G3=0,"",RES_hh_tes_in!G3/RES_hh_fec_in!G3)</f>
        <v>0.6366730422739566</v>
      </c>
      <c r="H3" s="66">
        <f>IF(RES_hh_tes_in!H3=0,"",RES_hh_tes_in!H3/RES_hh_fec_in!H3)</f>
        <v>0.68051340193735643</v>
      </c>
      <c r="I3" s="66">
        <f>IF(RES_hh_tes_in!I3=0,"",RES_hh_tes_in!I3/RES_hh_fec_in!I3)</f>
        <v>0.7347677875577534</v>
      </c>
      <c r="J3" s="66">
        <f>IF(RES_hh_tes_in!J3=0,"",RES_hh_tes_in!J3/RES_hh_fec_in!J3)</f>
        <v>0.6906504139015246</v>
      </c>
      <c r="K3" s="66">
        <f>IF(RES_hh_tes_in!K3=0,"",RES_hh_tes_in!K3/RES_hh_fec_in!K3)</f>
        <v>0.69415389750720047</v>
      </c>
      <c r="L3" s="66">
        <f>IF(RES_hh_tes_in!L3=0,"",RES_hh_tes_in!L3/RES_hh_fec_in!L3)</f>
        <v>0.66822941655580859</v>
      </c>
      <c r="M3" s="66">
        <f>IF(RES_hh_tes_in!M3=0,"",RES_hh_tes_in!M3/RES_hh_fec_in!M3)</f>
        <v>0.69051430772146793</v>
      </c>
      <c r="N3" s="66">
        <f>IF(RES_hh_tes_in!N3=0,"",RES_hh_tes_in!N3/RES_hh_fec_in!N3)</f>
        <v>0.7102984530806431</v>
      </c>
      <c r="O3" s="66">
        <f>IF(RES_hh_tes_in!O3=0,"",RES_hh_tes_in!O3/RES_hh_fec_in!O3)</f>
        <v>0.69612025578051928</v>
      </c>
      <c r="P3" s="66">
        <f>IF(RES_hh_tes_in!P3=0,"",RES_hh_tes_in!P3/RES_hh_fec_in!P3)</f>
        <v>0.71613492822017066</v>
      </c>
      <c r="Q3" s="66">
        <f>IF(RES_hh_tes_in!Q3=0,"",RES_hh_tes_in!Q3/RES_hh_fec_in!Q3)</f>
        <v>0.71862502661523531</v>
      </c>
      <c r="R3" s="66">
        <f>IF(RES_hh_tes_in!R3=0,"",RES_hh_tes_in!R3/RES_hh_fec_in!R3)</f>
        <v>0.75411434385456388</v>
      </c>
      <c r="S3" s="66">
        <f>IF(RES_hh_tes_in!S3=0,"",RES_hh_tes_in!S3/RES_hh_fec_in!S3)</f>
        <v>0.74581131179499049</v>
      </c>
      <c r="T3" s="66">
        <f>IF(RES_hh_tes_in!T3=0,"",RES_hh_tes_in!T3/RES_hh_fec_in!T3)</f>
        <v>0.79384432465962984</v>
      </c>
      <c r="U3" s="66">
        <f>IF(RES_hh_tes_in!U3=0,"",RES_hh_tes_in!U3/RES_hh_fec_in!U3)</f>
        <v>0.75586650845095782</v>
      </c>
      <c r="V3" s="66">
        <f>IF(RES_hh_tes_in!V3=0,"",RES_hh_tes_in!V3/RES_hh_fec_in!V3)</f>
        <v>0.84482613788860839</v>
      </c>
      <c r="W3" s="66">
        <f>IF(RES_hh_tes_in!W3=0,"",RES_hh_tes_in!W3/RES_hh_fec_in!W3)</f>
        <v>0.92218827547791171</v>
      </c>
      <c r="X3" s="66">
        <f>IF(RES_hh_tes_in!X3=0,"",RES_hh_tes_in!X3/RES_hh_fec_in!X3)</f>
        <v>1.0162866293953052</v>
      </c>
      <c r="Y3" s="66">
        <f>IF(RES_hh_tes_in!Y3=0,"",RES_hh_tes_in!Y3/RES_hh_fec_in!Y3)</f>
        <v>0.90793572657894073</v>
      </c>
      <c r="DA3" s="87" t="s">
        <v>721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0.53794137846335532</v>
      </c>
      <c r="D4" s="70">
        <f>IF(RES_hh_tes_in!D4=0,"",RES_hh_tes_in!D4/RES_hh_fec_in!D4)</f>
        <v>0.54570998546365734</v>
      </c>
      <c r="E4" s="70">
        <f>IF(RES_hh_tes_in!E4=0,"",RES_hh_tes_in!E4/RES_hh_fec_in!E4)</f>
        <v>0.56467610322931217</v>
      </c>
      <c r="F4" s="70">
        <f>IF(RES_hh_tes_in!F4=0,"",RES_hh_tes_in!F4/RES_hh_fec_in!F4)</f>
        <v>0.58069431157570517</v>
      </c>
      <c r="G4" s="70">
        <f>IF(RES_hh_tes_in!G4=0,"",RES_hh_tes_in!G4/RES_hh_fec_in!G4)</f>
        <v>0.59416907505643979</v>
      </c>
      <c r="H4" s="70">
        <f>IF(RES_hh_tes_in!H4=0,"",RES_hh_tes_in!H4/RES_hh_fec_in!H4)</f>
        <v>0.60011254805918823</v>
      </c>
      <c r="I4" s="70">
        <f>IF(RES_hh_tes_in!I4=0,"",RES_hh_tes_in!I4/RES_hh_fec_in!I4)</f>
        <v>0.62060648566873688</v>
      </c>
      <c r="J4" s="70">
        <f>IF(RES_hh_tes_in!J4=0,"",RES_hh_tes_in!J4/RES_hh_fec_in!J4)</f>
        <v>0.62234555852414486</v>
      </c>
      <c r="K4" s="70">
        <f>IF(RES_hh_tes_in!K4=0,"",RES_hh_tes_in!K4/RES_hh_fec_in!K4)</f>
        <v>0.63102067023558062</v>
      </c>
      <c r="L4" s="70">
        <f>IF(RES_hh_tes_in!L4=0,"",RES_hh_tes_in!L4/RES_hh_fec_in!L4)</f>
        <v>0.62978259289279992</v>
      </c>
      <c r="M4" s="70">
        <f>IF(RES_hh_tes_in!M4=0,"",RES_hh_tes_in!M4/RES_hh_fec_in!M4)</f>
        <v>0.63500709056825744</v>
      </c>
      <c r="N4" s="70">
        <f>IF(RES_hh_tes_in!N4=0,"",RES_hh_tes_in!N4/RES_hh_fec_in!N4)</f>
        <v>0.64628412151877024</v>
      </c>
      <c r="O4" s="70">
        <f>IF(RES_hh_tes_in!O4=0,"",RES_hh_tes_in!O4/RES_hh_fec_in!O4)</f>
        <v>0.65840203713920742</v>
      </c>
      <c r="P4" s="70">
        <f>IF(RES_hh_tes_in!P4=0,"",RES_hh_tes_in!P4/RES_hh_fec_in!P4)</f>
        <v>0.67680153353971995</v>
      </c>
      <c r="Q4" s="70">
        <f>IF(RES_hh_tes_in!Q4=0,"",RES_hh_tes_in!Q4/RES_hh_fec_in!Q4)</f>
        <v>0.68685327443148625</v>
      </c>
      <c r="R4" s="70">
        <f>IF(RES_hh_tes_in!R4=0,"",RES_hh_tes_in!R4/RES_hh_fec_in!R4)</f>
        <v>0.7164059046237401</v>
      </c>
      <c r="S4" s="70">
        <f>IF(RES_hh_tes_in!S4=0,"",RES_hh_tes_in!S4/RES_hh_fec_in!S4)</f>
        <v>0.72525735799273283</v>
      </c>
      <c r="T4" s="70">
        <f>IF(RES_hh_tes_in!T4=0,"",RES_hh_tes_in!T4/RES_hh_fec_in!T4)</f>
        <v>0.73970782597848528</v>
      </c>
      <c r="U4" s="70">
        <f>IF(RES_hh_tes_in!U4=0,"",RES_hh_tes_in!U4/RES_hh_fec_in!U4)</f>
        <v>0.7446639781299752</v>
      </c>
      <c r="V4" s="70">
        <f>IF(RES_hh_tes_in!V4=0,"",RES_hh_tes_in!V4/RES_hh_fec_in!V4)</f>
        <v>0.75754980709570485</v>
      </c>
      <c r="W4" s="70">
        <f>IF(RES_hh_tes_in!W4=0,"",RES_hh_tes_in!W4/RES_hh_fec_in!W4)</f>
        <v>0.76382363159561317</v>
      </c>
      <c r="X4" s="70">
        <f>IF(RES_hh_tes_in!X4=0,"",RES_hh_tes_in!X4/RES_hh_fec_in!X4)</f>
        <v>0.76800993768015602</v>
      </c>
      <c r="Y4" s="70">
        <f>IF(RES_hh_tes_in!Y4=0,"",RES_hh_tes_in!Y4/RES_hh_fec_in!Y4)</f>
        <v>0.77343307023510388</v>
      </c>
      <c r="DA4" s="88" t="s">
        <v>722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0.60234805659174151</v>
      </c>
      <c r="D5" s="78">
        <f>IF(RES_hh_tes_in!D5=0,"",RES_hh_tes_in!D5/RES_hh_fec_in!D5)</f>
        <v>0.60693817142850726</v>
      </c>
      <c r="E5" s="78">
        <f>IF(RES_hh_tes_in!E5=0,"",RES_hh_tes_in!E5/RES_hh_fec_in!E5)</f>
        <v>0.61174014646012731</v>
      </c>
      <c r="F5" s="78">
        <f>IF(RES_hh_tes_in!F5=0,"",RES_hh_tes_in!F5/RES_hh_fec_in!F5)</f>
        <v>0.6167013603995517</v>
      </c>
      <c r="G5" s="78">
        <f>IF(RES_hh_tes_in!G5=0,"",RES_hh_tes_in!G5/RES_hh_fec_in!G5)</f>
        <v>0.62185012196921963</v>
      </c>
      <c r="H5" s="78" t="str">
        <f>IF(RES_hh_tes_in!H5=0,"",RES_hh_tes_in!H5/RES_hh_fec_in!H5)</f>
        <v/>
      </c>
      <c r="I5" s="78" t="str">
        <f>IF(RES_hh_tes_in!I5=0,"",RES_hh_tes_in!I5/RES_hh_fec_in!I5)</f>
        <v/>
      </c>
      <c r="J5" s="78" t="str">
        <f>IF(RES_hh_tes_in!J5=0,"",RES_hh_tes_in!J5/RES_hh_fec_in!J5)</f>
        <v/>
      </c>
      <c r="K5" s="78">
        <f>IF(RES_hh_tes_in!K5=0,"",RES_hh_tes_in!K5/RES_hh_fec_in!K5)</f>
        <v>0.644111210022145</v>
      </c>
      <c r="L5" s="78">
        <f>IF(RES_hh_tes_in!L5=0,"",RES_hh_tes_in!L5/RES_hh_fec_in!L5)</f>
        <v>0.65003994005843069</v>
      </c>
      <c r="M5" s="78">
        <f>IF(RES_hh_tes_in!M5=0,"",RES_hh_tes_in!M5/RES_hh_fec_in!M5)</f>
        <v>0.65595542362220882</v>
      </c>
      <c r="N5" s="78">
        <f>IF(RES_hh_tes_in!N5=0,"",RES_hh_tes_in!N5/RES_hh_fec_in!N5)</f>
        <v>0.6614811622383121</v>
      </c>
      <c r="O5" s="78">
        <f>IF(RES_hh_tes_in!O5=0,"",RES_hh_tes_in!O5/RES_hh_fec_in!O5)</f>
        <v>0.66641795586997443</v>
      </c>
      <c r="P5" s="78" t="str">
        <f>IF(RES_hh_tes_in!P5=0,"",RES_hh_tes_in!P5/RES_hh_fec_in!P5)</f>
        <v/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>
        <f>IF(RES_hh_tes_in!S5=0,"",RES_hh_tes_in!S5/RES_hh_fec_in!S5)</f>
        <v>0.71526184187736597</v>
      </c>
      <c r="T5" s="78">
        <f>IF(RES_hh_tes_in!T5=0,"",RES_hh_tes_in!T5/RES_hh_fec_in!T5)</f>
        <v>0.7367818624583139</v>
      </c>
      <c r="U5" s="78">
        <f>IF(RES_hh_tes_in!U5=0,"",RES_hh_tes_in!U5/RES_hh_fec_in!U5)</f>
        <v>0.7565015212880204</v>
      </c>
      <c r="V5" s="78" t="str">
        <f>IF(RES_hh_tes_in!V5=0,"",RES_hh_tes_in!V5/RES_hh_fec_in!V5)</f>
        <v/>
      </c>
      <c r="W5" s="78" t="str">
        <f>IF(RES_hh_tes_in!W5=0,"",RES_hh_tes_in!W5/RES_hh_fec_in!W5)</f>
        <v/>
      </c>
      <c r="X5" s="78" t="str">
        <f>IF(RES_hh_tes_in!X5=0,"",RES_hh_tes_in!X5/RES_hh_fec_in!X5)</f>
        <v/>
      </c>
      <c r="Y5" s="78" t="str">
        <f>IF(RES_hh_tes_in!Y5=0,"",RES_hh_tes_in!Y5/RES_hh_fec_in!Y5)</f>
        <v/>
      </c>
      <c r="DA5" s="89" t="s">
        <v>723</v>
      </c>
    </row>
    <row r="6" spans="1:105" ht="12" customHeight="1" x14ac:dyDescent="0.25">
      <c r="A6" s="28" t="s">
        <v>74</v>
      </c>
      <c r="B6" s="78"/>
      <c r="C6" s="78" t="str">
        <f>IF(RES_hh_tes_in!C6=0,"",RES_hh_tes_in!C6/RES_hh_fec_in!C6)</f>
        <v/>
      </c>
      <c r="D6" s="78" t="str">
        <f>IF(RES_hh_tes_in!D6=0,"",RES_hh_tes_in!D6/RES_hh_fec_in!D6)</f>
        <v/>
      </c>
      <c r="E6" s="78" t="str">
        <f>IF(RES_hh_tes_in!E6=0,"",RES_hh_tes_in!E6/RES_hh_fec_in!E6)</f>
        <v/>
      </c>
      <c r="F6" s="78" t="str">
        <f>IF(RES_hh_tes_in!F6=0,"",RES_hh_tes_in!F6/RES_hh_fec_in!F6)</f>
        <v/>
      </c>
      <c r="G6" s="78">
        <f>IF(RES_hh_tes_in!G6=0,"",RES_hh_tes_in!G6/RES_hh_fec_in!G6)</f>
        <v>0.51116093996403245</v>
      </c>
      <c r="H6" s="78">
        <f>IF(RES_hh_tes_in!H6=0,"",RES_hh_tes_in!H6/RES_hh_fec_in!H6)</f>
        <v>0.51638555352000937</v>
      </c>
      <c r="I6" s="78">
        <f>IF(RES_hh_tes_in!I6=0,"",RES_hh_tes_in!I6/RES_hh_fec_in!I6)</f>
        <v>0.52184953822894686</v>
      </c>
      <c r="J6" s="78">
        <f>IF(RES_hh_tes_in!J6=0,"",RES_hh_tes_in!J6/RES_hh_fec_in!J6)</f>
        <v>0.5277913815962878</v>
      </c>
      <c r="K6" s="78">
        <f>IF(RES_hh_tes_in!K6=0,"",RES_hh_tes_in!K6/RES_hh_fec_in!K6)</f>
        <v>0.53440934818975039</v>
      </c>
      <c r="L6" s="78">
        <f>IF(RES_hh_tes_in!L6=0,"",RES_hh_tes_in!L6/RES_hh_fec_in!L6)</f>
        <v>0.54174837270779141</v>
      </c>
      <c r="M6" s="78" t="str">
        <f>IF(RES_hh_tes_in!M6=0,"",RES_hh_tes_in!M6/RES_hh_fec_in!M6)</f>
        <v/>
      </c>
      <c r="N6" s="78">
        <f>IF(RES_hh_tes_in!N6=0,"",RES_hh_tes_in!N6/RES_hh_fec_in!N6)</f>
        <v>0.57580857804100416</v>
      </c>
      <c r="O6" s="78">
        <f>IF(RES_hh_tes_in!O6=0,"",RES_hh_tes_in!O6/RES_hh_fec_in!O6)</f>
        <v>0.60488667648302241</v>
      </c>
      <c r="P6" s="78" t="str">
        <f>IF(RES_hh_tes_in!P6=0,"",RES_hh_tes_in!P6/RES_hh_fec_in!P6)</f>
        <v/>
      </c>
      <c r="Q6" s="78">
        <f>IF(RES_hh_tes_in!Q6=0,"",RES_hh_tes_in!Q6/RES_hh_fec_in!Q6)</f>
        <v>0.66515692174080066</v>
      </c>
      <c r="R6" s="78">
        <f>IF(RES_hh_tes_in!R6=0,"",RES_hh_tes_in!R6/RES_hh_fec_in!R6)</f>
        <v>0.67528103789581939</v>
      </c>
      <c r="S6" s="78" t="str">
        <f>IF(RES_hh_tes_in!S6=0,"",RES_hh_tes_in!S6/RES_hh_fec_in!S6)</f>
        <v/>
      </c>
      <c r="T6" s="78" t="str">
        <f>IF(RES_hh_tes_in!T6=0,"",RES_hh_tes_in!T6/RES_hh_fec_in!T6)</f>
        <v/>
      </c>
      <c r="U6" s="78">
        <f>IF(RES_hh_tes_in!U6=0,"",RES_hh_tes_in!U6/RES_hh_fec_in!U6)</f>
        <v>0.68190549525831123</v>
      </c>
      <c r="V6" s="78">
        <f>IF(RES_hh_tes_in!V6=0,"",RES_hh_tes_in!V6/RES_hh_fec_in!V6)</f>
        <v>0.68355038133882484</v>
      </c>
      <c r="W6" s="78">
        <f>IF(RES_hh_tes_in!W6=0,"",RES_hh_tes_in!W6/RES_hh_fec_in!W6)</f>
        <v>0.68608301829153884</v>
      </c>
      <c r="X6" s="78">
        <f>IF(RES_hh_tes_in!X6=0,"",RES_hh_tes_in!X6/RES_hh_fec_in!X6)</f>
        <v>0.68807482222986838</v>
      </c>
      <c r="Y6" s="78">
        <f>IF(RES_hh_tes_in!Y6=0,"",RES_hh_tes_in!Y6/RES_hh_fec_in!Y6)</f>
        <v>0.68979422076301689</v>
      </c>
      <c r="DA6" s="89" t="s">
        <v>724</v>
      </c>
    </row>
    <row r="7" spans="1:105" ht="12" customHeight="1" x14ac:dyDescent="0.25">
      <c r="A7" s="28" t="s">
        <v>200</v>
      </c>
      <c r="B7" s="78"/>
      <c r="C7" s="78">
        <f>IF(RES_hh_tes_in!C7=0,"",RES_hh_tes_in!C7/RES_hh_fec_in!C7)</f>
        <v>0.46777508215328523</v>
      </c>
      <c r="D7" s="78">
        <f>IF(RES_hh_tes_in!D7=0,"",RES_hh_tes_in!D7/RES_hh_fec_in!D7)</f>
        <v>0.47243174488285972</v>
      </c>
      <c r="E7" s="78">
        <f>IF(RES_hh_tes_in!E7=0,"",RES_hh_tes_in!E7/RES_hh_fec_in!E7)</f>
        <v>0.4773363067220997</v>
      </c>
      <c r="F7" s="78">
        <f>IF(RES_hh_tes_in!F7=0,"",RES_hh_tes_in!F7/RES_hh_fec_in!F7)</f>
        <v>0.48221407243488057</v>
      </c>
      <c r="G7" s="78" t="str">
        <f>IF(RES_hh_tes_in!G7=0,"",RES_hh_tes_in!G7/RES_hh_fec_in!G7)</f>
        <v/>
      </c>
      <c r="H7" s="78" t="str">
        <f>IF(RES_hh_tes_in!H7=0,"",RES_hh_tes_in!H7/RES_hh_fec_in!H7)</f>
        <v/>
      </c>
      <c r="I7" s="78" t="str">
        <f>IF(RES_hh_tes_in!I7=0,"",RES_hh_tes_in!I7/RES_hh_fec_in!I7)</f>
        <v/>
      </c>
      <c r="J7" s="78" t="str">
        <f>IF(RES_hh_tes_in!J7=0,"",RES_hh_tes_in!J7/RES_hh_fec_in!J7)</f>
        <v/>
      </c>
      <c r="K7" s="78">
        <f>IF(RES_hh_tes_in!K7=0,"",RES_hh_tes_in!K7/RES_hh_fec_in!K7)</f>
        <v>0.51080868167115145</v>
      </c>
      <c r="L7" s="78">
        <f>IF(RES_hh_tes_in!L7=0,"",RES_hh_tes_in!L7/RES_hh_fec_in!L7)</f>
        <v>0.51822671434876433</v>
      </c>
      <c r="M7" s="78">
        <f>IF(RES_hh_tes_in!M7=0,"",RES_hh_tes_in!M7/RES_hh_fec_in!M7)</f>
        <v>0.53164877329477622</v>
      </c>
      <c r="N7" s="78">
        <f>IF(RES_hh_tes_in!N7=0,"",RES_hh_tes_in!N7/RES_hh_fec_in!N7)</f>
        <v>0.55265359431719618</v>
      </c>
      <c r="O7" s="78">
        <f>IF(RES_hh_tes_in!O7=0,"",RES_hh_tes_in!O7/RES_hh_fec_in!O7)</f>
        <v>0.58204473259660772</v>
      </c>
      <c r="P7" s="78">
        <f>IF(RES_hh_tes_in!P7=0,"",RES_hh_tes_in!P7/RES_hh_fec_in!P7)</f>
        <v>0.61591667149095708</v>
      </c>
      <c r="Q7" s="78">
        <f>IF(RES_hh_tes_in!Q7=0,"",RES_hh_tes_in!Q7/RES_hh_fec_in!Q7)</f>
        <v>0.64296381628557753</v>
      </c>
      <c r="R7" s="78">
        <f>IF(RES_hh_tes_in!R7=0,"",RES_hh_tes_in!R7/RES_hh_fec_in!R7)</f>
        <v>0.65326813875495915</v>
      </c>
      <c r="S7" s="78">
        <f>IF(RES_hh_tes_in!S7=0,"",RES_hh_tes_in!S7/RES_hh_fec_in!S7)</f>
        <v>0.6581182983759748</v>
      </c>
      <c r="T7" s="78" t="str">
        <f>IF(RES_hh_tes_in!T7=0,"",RES_hh_tes_in!T7/RES_hh_fec_in!T7)</f>
        <v/>
      </c>
      <c r="U7" s="78" t="str">
        <f>IF(RES_hh_tes_in!U7=0,"",RES_hh_tes_in!U7/RES_hh_fec_in!U7)</f>
        <v/>
      </c>
      <c r="V7" s="78" t="str">
        <f>IF(RES_hh_tes_in!V7=0,"",RES_hh_tes_in!V7/RES_hh_fec_in!V7)</f>
        <v/>
      </c>
      <c r="W7" s="78" t="str">
        <f>IF(RES_hh_tes_in!W7=0,"",RES_hh_tes_in!W7/RES_hh_fec_in!W7)</f>
        <v/>
      </c>
      <c r="X7" s="78">
        <f>IF(RES_hh_tes_in!X7=0,"",RES_hh_tes_in!X7/RES_hh_fec_in!X7)</f>
        <v>0.66449791968320726</v>
      </c>
      <c r="Y7" s="78">
        <f>IF(RES_hh_tes_in!Y7=0,"",RES_hh_tes_in!Y7/RES_hh_fec_in!Y7)</f>
        <v>0.66518206114177092</v>
      </c>
      <c r="DA7" s="89" t="s">
        <v>725</v>
      </c>
    </row>
    <row r="8" spans="1:105" ht="12" customHeight="1" x14ac:dyDescent="0.25">
      <c r="A8" s="28" t="s">
        <v>189</v>
      </c>
      <c r="B8" s="78"/>
      <c r="C8" s="78">
        <f>IF(RES_hh_tes_in!C8=0,"",RES_hh_tes_in!C8/RES_hh_fec_in!C8)</f>
        <v>0.51022619871402697</v>
      </c>
      <c r="D8" s="78">
        <f>IF(RES_hh_tes_in!D8=0,"",RES_hh_tes_in!D8/RES_hh_fec_in!D8)</f>
        <v>0.51486506816698296</v>
      </c>
      <c r="E8" s="78">
        <f>IF(RES_hh_tes_in!E8=0,"",RES_hh_tes_in!E8/RES_hh_fec_in!E8)</f>
        <v>0.51979647940292106</v>
      </c>
      <c r="F8" s="78">
        <f>IF(RES_hh_tes_in!F8=0,"",RES_hh_tes_in!F8/RES_hh_fec_in!F8)</f>
        <v>0.52470995080451699</v>
      </c>
      <c r="G8" s="78">
        <f>IF(RES_hh_tes_in!G8=0,"",RES_hh_tes_in!G8/RES_hh_fec_in!G8)</f>
        <v>0.52988543322908155</v>
      </c>
      <c r="H8" s="78">
        <f>IF(RES_hh_tes_in!H8=0,"",RES_hh_tes_in!H8/RES_hh_fec_in!H8)</f>
        <v>0.53528715891106926</v>
      </c>
      <c r="I8" s="78">
        <f>IF(RES_hh_tes_in!I8=0,"",RES_hh_tes_in!I8/RES_hh_fec_in!I8)</f>
        <v>0.54098252890719445</v>
      </c>
      <c r="J8" s="78">
        <f>IF(RES_hh_tes_in!J8=0,"",RES_hh_tes_in!J8/RES_hh_fec_in!J8)</f>
        <v>0.54725115547925474</v>
      </c>
      <c r="K8" s="78">
        <f>IF(RES_hh_tes_in!K8=0,"",RES_hh_tes_in!K8/RES_hh_fec_in!K8)</f>
        <v>0.55432850676390633</v>
      </c>
      <c r="L8" s="78">
        <f>IF(RES_hh_tes_in!L8=0,"",RES_hh_tes_in!L8/RES_hh_fec_in!L8)</f>
        <v>0.56227343062970392</v>
      </c>
      <c r="M8" s="78">
        <f>IF(RES_hh_tes_in!M8=0,"",RES_hh_tes_in!M8/RES_hh_fec_in!M8)</f>
        <v>0.57697425660793678</v>
      </c>
      <c r="N8" s="78">
        <f>IF(RES_hh_tes_in!N8=0,"",RES_hh_tes_in!N8/RES_hh_fec_in!N8)</f>
        <v>0.6002634335646454</v>
      </c>
      <c r="O8" s="78">
        <f>IF(RES_hh_tes_in!O8=0,"",RES_hh_tes_in!O8/RES_hh_fec_in!O8)</f>
        <v>0.63336382867212737</v>
      </c>
      <c r="P8" s="78">
        <f>IF(RES_hh_tes_in!P8=0,"",RES_hh_tes_in!P8/RES_hh_fec_in!P8)</f>
        <v>0.6723579485100234</v>
      </c>
      <c r="Q8" s="78">
        <f>IF(RES_hh_tes_in!Q8=0,"",RES_hh_tes_in!Q8/RES_hh_fec_in!Q8)</f>
        <v>0.70525409756680613</v>
      </c>
      <c r="R8" s="78">
        <f>IF(RES_hh_tes_in!R8=0,"",RES_hh_tes_in!R8/RES_hh_fec_in!R8)</f>
        <v>0.72197815663716602</v>
      </c>
      <c r="S8" s="78">
        <f>IF(RES_hh_tes_in!S8=0,"",RES_hh_tes_in!S8/RES_hh_fec_in!S8)</f>
        <v>0.73479240647717381</v>
      </c>
      <c r="T8" s="78">
        <f>IF(RES_hh_tes_in!T8=0,"",RES_hh_tes_in!T8/RES_hh_fec_in!T8)</f>
        <v>0.7452230676310041</v>
      </c>
      <c r="U8" s="78">
        <f>IF(RES_hh_tes_in!U8=0,"",RES_hh_tes_in!U8/RES_hh_fec_in!U8)</f>
        <v>0.7543259502039531</v>
      </c>
      <c r="V8" s="78">
        <f>IF(RES_hh_tes_in!V8=0,"",RES_hh_tes_in!V8/RES_hh_fec_in!V8)</f>
        <v>0.76262541414375484</v>
      </c>
      <c r="W8" s="78">
        <f>IF(RES_hh_tes_in!W8=0,"",RES_hh_tes_in!W8/RES_hh_fec_in!W8)</f>
        <v>0.76888499654517317</v>
      </c>
      <c r="X8" s="78">
        <f>IF(RES_hh_tes_in!X8=0,"",RES_hh_tes_in!X8/RES_hh_fec_in!X8)</f>
        <v>0.77271208491865628</v>
      </c>
      <c r="Y8" s="78">
        <f>IF(RES_hh_tes_in!Y8=0,"",RES_hh_tes_in!Y8/RES_hh_fec_in!Y8)</f>
        <v>0.77541445268253173</v>
      </c>
      <c r="DA8" s="89" t="s">
        <v>726</v>
      </c>
    </row>
    <row r="9" spans="1:105" ht="12" customHeight="1" x14ac:dyDescent="0.25">
      <c r="A9" s="28" t="s">
        <v>202</v>
      </c>
      <c r="B9" s="78"/>
      <c r="C9" s="78">
        <f>IF(RES_hh_tes_in!C9=0,"",RES_hh_tes_in!C9/RES_hh_fec_in!C9)</f>
        <v>0.53105291187900794</v>
      </c>
      <c r="D9" s="78">
        <f>IF(RES_hh_tes_in!D9=0,"",RES_hh_tes_in!D9/RES_hh_fec_in!D9)</f>
        <v>0.54152869680257043</v>
      </c>
      <c r="E9" s="78">
        <f>IF(RES_hh_tes_in!E9=0,"",RES_hh_tes_in!E9/RES_hh_fec_in!E9)</f>
        <v>0.55210420996752174</v>
      </c>
      <c r="F9" s="78">
        <f>IF(RES_hh_tes_in!F9=0,"",RES_hh_tes_in!F9/RES_hh_fec_in!F9)</f>
        <v>0.56276910799441415</v>
      </c>
      <c r="G9" s="78">
        <f>IF(RES_hh_tes_in!G9=0,"",RES_hh_tes_in!G9/RES_hh_fec_in!G9)</f>
        <v>0.57351286833959958</v>
      </c>
      <c r="H9" s="78">
        <f>IF(RES_hh_tes_in!H9=0,"",RES_hh_tes_in!H9/RES_hh_fec_in!H9)</f>
        <v>0.58432309914435465</v>
      </c>
      <c r="I9" s="78">
        <f>IF(RES_hh_tes_in!I9=0,"",RES_hh_tes_in!I9/RES_hh_fec_in!I9)</f>
        <v>0.59518345416637586</v>
      </c>
      <c r="J9" s="78">
        <f>IF(RES_hh_tes_in!J9=0,"",RES_hh_tes_in!J9/RES_hh_fec_in!J9)</f>
        <v>0.60605862338710437</v>
      </c>
      <c r="K9" s="78">
        <f>IF(RES_hh_tes_in!K9=0,"",RES_hh_tes_in!K9/RES_hh_fec_in!K9)</f>
        <v>0.61690191650124315</v>
      </c>
      <c r="L9" s="78">
        <f>IF(RES_hh_tes_in!L9=0,"",RES_hh_tes_in!L9/RES_hh_fec_in!L9)</f>
        <v>0.62767189335856333</v>
      </c>
      <c r="M9" s="78">
        <f>IF(RES_hh_tes_in!M9=0,"",RES_hh_tes_in!M9/RES_hh_fec_in!M9)</f>
        <v>0.63756500299023888</v>
      </c>
      <c r="N9" s="78">
        <f>IF(RES_hh_tes_in!N9=0,"",RES_hh_tes_in!N9/RES_hh_fec_in!N9)</f>
        <v>0.64614155773829185</v>
      </c>
      <c r="O9" s="78">
        <f>IF(RES_hh_tes_in!O9=0,"",RES_hh_tes_in!O9/RES_hh_fec_in!O9)</f>
        <v>0.65314761394476084</v>
      </c>
      <c r="P9" s="78">
        <f>IF(RES_hh_tes_in!P9=0,"",RES_hh_tes_in!P9/RES_hh_fec_in!P9)</f>
        <v>0.65919010698930824</v>
      </c>
      <c r="Q9" s="78">
        <f>IF(RES_hh_tes_in!Q9=0,"",RES_hh_tes_in!Q9/RES_hh_fec_in!Q9)</f>
        <v>0.66639993092229455</v>
      </c>
      <c r="R9" s="78">
        <f>IF(RES_hh_tes_in!R9=0,"",RES_hh_tes_in!R9/RES_hh_fec_in!R9)</f>
        <v>0.6771993147499481</v>
      </c>
      <c r="S9" s="78">
        <f>IF(RES_hh_tes_in!S9=0,"",RES_hh_tes_in!S9/RES_hh_fec_in!S9)</f>
        <v>0.68935389224365129</v>
      </c>
      <c r="T9" s="78">
        <f>IF(RES_hh_tes_in!T9=0,"",RES_hh_tes_in!T9/RES_hh_fec_in!T9)</f>
        <v>0.7016139769698585</v>
      </c>
      <c r="U9" s="78">
        <f>IF(RES_hh_tes_in!U9=0,"",RES_hh_tes_in!U9/RES_hh_fec_in!U9)</f>
        <v>0.71293921751625722</v>
      </c>
      <c r="V9" s="78">
        <f>IF(RES_hh_tes_in!V9=0,"",RES_hh_tes_in!V9/RES_hh_fec_in!V9)</f>
        <v>0.72243908269597479</v>
      </c>
      <c r="W9" s="78">
        <f>IF(RES_hh_tes_in!W9=0,"",RES_hh_tes_in!W9/RES_hh_fec_in!W9)</f>
        <v>0.73007057272022224</v>
      </c>
      <c r="X9" s="78">
        <f>IF(RES_hh_tes_in!X9=0,"",RES_hh_tes_in!X9/RES_hh_fec_in!X9)</f>
        <v>0.73709122101723468</v>
      </c>
      <c r="Y9" s="78">
        <f>IF(RES_hh_tes_in!Y9=0,"",RES_hh_tes_in!Y9/RES_hh_fec_in!Y9)</f>
        <v>0.74370750454468593</v>
      </c>
      <c r="DA9" s="89" t="s">
        <v>727</v>
      </c>
    </row>
    <row r="10" spans="1:105" ht="12" customHeight="1" x14ac:dyDescent="0.25">
      <c r="A10" s="28" t="s">
        <v>197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X10" s="78" t="str">
        <f>IF(RES_hh_tes_in!X10=0,"",RES_hh_tes_in!X10/RES_hh_fec_in!X10)</f>
        <v/>
      </c>
      <c r="Y10" s="78" t="str">
        <f>IF(RES_hh_tes_in!Y10=0,"",RES_hh_tes_in!Y10/RES_hh_fec_in!Y10)</f>
        <v/>
      </c>
      <c r="DA10" s="89" t="s">
        <v>728</v>
      </c>
    </row>
    <row r="11" spans="1:105" ht="12" customHeight="1" x14ac:dyDescent="0.25">
      <c r="A11" s="28" t="s">
        <v>198</v>
      </c>
      <c r="B11" s="78"/>
      <c r="C11" s="78">
        <f>IF(RES_hh_tes_in!C11=0,"",RES_hh_tes_in!C11/RES_hh_fec_in!C11)</f>
        <v>0.73763625817741951</v>
      </c>
      <c r="D11" s="78">
        <f>IF(RES_hh_tes_in!D11=0,"",RES_hh_tes_in!D11/RES_hh_fec_in!D11)</f>
        <v>0.73893519375237293</v>
      </c>
      <c r="E11" s="78">
        <f>IF(RES_hh_tes_in!E11=0,"",RES_hh_tes_in!E11/RES_hh_fec_in!E11)</f>
        <v>0.74026919719903816</v>
      </c>
      <c r="F11" s="78">
        <f>IF(RES_hh_tes_in!F11=0,"",RES_hh_tes_in!F11/RES_hh_fec_in!F11)</f>
        <v>0.74160798262820959</v>
      </c>
      <c r="G11" s="78">
        <f>IF(RES_hh_tes_in!G11=0,"",RES_hh_tes_in!G11/RES_hh_fec_in!G11)</f>
        <v>0.74297906350456944</v>
      </c>
      <c r="H11" s="78">
        <f>IF(RES_hh_tes_in!H11=0,"",RES_hh_tes_in!H11/RES_hh_fec_in!H11)</f>
        <v>0.74437907253030655</v>
      </c>
      <c r="I11" s="78">
        <f>IF(RES_hh_tes_in!I11=0,"",RES_hh_tes_in!I11/RES_hh_fec_in!I11)</f>
        <v>0.74581478902392251</v>
      </c>
      <c r="J11" s="78">
        <f>IF(RES_hh_tes_in!J11=0,"",RES_hh_tes_in!J11/RES_hh_fec_in!J11)</f>
        <v>0.74731398546043437</v>
      </c>
      <c r="K11" s="78">
        <f>IF(RES_hh_tes_in!K11=0,"",RES_hh_tes_in!K11/RES_hh_fec_in!K11)</f>
        <v>0.74890027574863638</v>
      </c>
      <c r="L11" s="78">
        <f>IF(RES_hh_tes_in!L11=0,"",RES_hh_tes_in!L11/RES_hh_fec_in!L11)</f>
        <v>0.7505799775772517</v>
      </c>
      <c r="M11" s="78">
        <f>IF(RES_hh_tes_in!M11=0,"",RES_hh_tes_in!M11/RES_hh_fec_in!M11)</f>
        <v>0.75290573445460196</v>
      </c>
      <c r="N11" s="78">
        <f>IF(RES_hh_tes_in!N11=0,"",RES_hh_tes_in!N11/RES_hh_fec_in!N11)</f>
        <v>0.7560522783937248</v>
      </c>
      <c r="O11" s="78">
        <f>IF(RES_hh_tes_in!O11=0,"",RES_hh_tes_in!O11/RES_hh_fec_in!O11)</f>
        <v>0.76017278323649506</v>
      </c>
      <c r="P11" s="78">
        <f>IF(RES_hh_tes_in!P11=0,"",RES_hh_tes_in!P11/RES_hh_fec_in!P11)</f>
        <v>0.76497582451847435</v>
      </c>
      <c r="Q11" s="78" t="str">
        <f>IF(RES_hh_tes_in!Q11=0,"",RES_hh_tes_in!Q11/RES_hh_fec_in!Q11)</f>
        <v/>
      </c>
      <c r="R11" s="78">
        <f>IF(RES_hh_tes_in!R11=0,"",RES_hh_tes_in!R11/RES_hh_fec_in!R11)</f>
        <v>0.77297976637360022</v>
      </c>
      <c r="S11" s="78">
        <f>IF(RES_hh_tes_in!S11=0,"",RES_hh_tes_in!S11/RES_hh_fec_in!S11)</f>
        <v>0.77635781417796279</v>
      </c>
      <c r="T11" s="78">
        <f>IF(RES_hh_tes_in!T11=0,"",RES_hh_tes_in!T11/RES_hh_fec_in!T11)</f>
        <v>0.77961895651261648</v>
      </c>
      <c r="U11" s="78">
        <f>IF(RES_hh_tes_in!U11=0,"",RES_hh_tes_in!U11/RES_hh_fec_in!U11)</f>
        <v>0.78274062271056755</v>
      </c>
      <c r="V11" s="78">
        <f>IF(RES_hh_tes_in!V11=0,"",RES_hh_tes_in!V11/RES_hh_fec_in!V11)</f>
        <v>0.78570024210481781</v>
      </c>
      <c r="W11" s="78">
        <f>IF(RES_hh_tes_in!W11=0,"",RES_hh_tes_in!W11/RES_hh_fec_in!W11)</f>
        <v>0.78842662201924063</v>
      </c>
      <c r="X11" s="78">
        <f>IF(RES_hh_tes_in!X11=0,"",RES_hh_tes_in!X11/RES_hh_fec_in!X11)</f>
        <v>0.79262322309752853</v>
      </c>
      <c r="Y11" s="78">
        <f>IF(RES_hh_tes_in!Y11=0,"",RES_hh_tes_in!Y11/RES_hh_fec_in!Y11)</f>
        <v>0.79665592793067108</v>
      </c>
      <c r="DA11" s="89" t="s">
        <v>729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1.5748399842470382</v>
      </c>
      <c r="D12" s="78">
        <f>IF(RES_hh_tes_in!D12=0,"",RES_hh_tes_in!D12/RES_hh_fec_in!D12)</f>
        <v>1.6732632513202566</v>
      </c>
      <c r="E12" s="78">
        <f>IF(RES_hh_tes_in!E12=0,"",RES_hh_tes_in!E12/RES_hh_fec_in!E12)</f>
        <v>1.7733436037902319</v>
      </c>
      <c r="F12" s="78">
        <f>IF(RES_hh_tes_in!F12=0,"",RES_hh_tes_in!F12/RES_hh_fec_in!F12)</f>
        <v>1.8741161928921457</v>
      </c>
      <c r="G12" s="78">
        <f>IF(RES_hh_tes_in!G12=0,"",RES_hh_tes_in!G12/RES_hh_fec_in!G12)</f>
        <v>1.9764601193696094</v>
      </c>
      <c r="H12" s="78">
        <f>IF(RES_hh_tes_in!H12=0,"",RES_hh_tes_in!H12/RES_hh_fec_in!H12)</f>
        <v>2.0802696286169358</v>
      </c>
      <c r="I12" s="78">
        <f>IF(RES_hh_tes_in!I12=0,"",RES_hh_tes_in!I12/RES_hh_fec_in!I12)</f>
        <v>2.1857632538261287</v>
      </c>
      <c r="J12" s="78">
        <f>IF(RES_hh_tes_in!J12=0,"",RES_hh_tes_in!J12/RES_hh_fec_in!J12)</f>
        <v>2.2938319871518567</v>
      </c>
      <c r="K12" s="78">
        <f>IF(RES_hh_tes_in!K12=0,"",RES_hh_tes_in!K12/RES_hh_fec_in!K12)</f>
        <v>2.4052361616799396</v>
      </c>
      <c r="L12" s="78">
        <f>IF(RES_hh_tes_in!L12=0,"",RES_hh_tes_in!L12/RES_hh_fec_in!L12)</f>
        <v>2.5201842142055639</v>
      </c>
      <c r="M12" s="78">
        <f>IF(RES_hh_tes_in!M12=0,"",RES_hh_tes_in!M12/RES_hh_fec_in!M12)</f>
        <v>2.6607418911656744</v>
      </c>
      <c r="N12" s="78">
        <f>IF(RES_hh_tes_in!N12=0,"",RES_hh_tes_in!N12/RES_hh_fec_in!N12)</f>
        <v>2.8345183293854959</v>
      </c>
      <c r="O12" s="78">
        <f>IF(RES_hh_tes_in!O12=0,"",RES_hh_tes_in!O12/RES_hh_fec_in!O12)</f>
        <v>3.0441276767270162</v>
      </c>
      <c r="P12" s="78">
        <f>IF(RES_hh_tes_in!P12=0,"",RES_hh_tes_in!P12/RES_hh_fec_in!P12)</f>
        <v>3.2684346972363008</v>
      </c>
      <c r="Q12" s="78">
        <f>IF(RES_hh_tes_in!Q12=0,"",RES_hh_tes_in!Q12/RES_hh_fec_in!Q12)</f>
        <v>3.4428710944989276</v>
      </c>
      <c r="R12" s="78">
        <f>IF(RES_hh_tes_in!R12=0,"",RES_hh_tes_in!R12/RES_hh_fec_in!R12)</f>
        <v>3.4436914488840884</v>
      </c>
      <c r="S12" s="78">
        <f>IF(RES_hh_tes_in!S12=0,"",RES_hh_tes_in!S12/RES_hh_fec_in!S12)</f>
        <v>3.4437825993713282</v>
      </c>
      <c r="T12" s="78">
        <f>IF(RES_hh_tes_in!T12=0,"",RES_hh_tes_in!T12/RES_hh_fec_in!T12)</f>
        <v>3.4438838776904834</v>
      </c>
      <c r="U12" s="78">
        <f>IF(RES_hh_tes_in!U12=0,"",RES_hh_tes_in!U12/RES_hh_fec_in!U12)</f>
        <v>3.4439964091562123</v>
      </c>
      <c r="V12" s="78">
        <f>IF(RES_hh_tes_in!V12=0,"",RES_hh_tes_in!V12/RES_hh_fec_in!V12)</f>
        <v>3.4541242410717703</v>
      </c>
      <c r="W12" s="78">
        <f>IF(RES_hh_tes_in!W12=0,"",RES_hh_tes_in!W12/RES_hh_fec_in!W12)</f>
        <v>3.5080690869929629</v>
      </c>
      <c r="X12" s="78">
        <f>IF(RES_hh_tes_in!X12=0,"",RES_hh_tes_in!X12/RES_hh_fec_in!X12)</f>
        <v>3.580316964368496</v>
      </c>
      <c r="Y12" s="78">
        <f>IF(RES_hh_tes_in!Y12=0,"",RES_hh_tes_in!Y12/RES_hh_fec_in!Y12)</f>
        <v>3.6632245172481328</v>
      </c>
      <c r="DA12" s="89" t="s">
        <v>730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0.67507128391163296</v>
      </c>
      <c r="D13" s="79">
        <f>IF(RES_hh_tes_in!D13=0,"",RES_hh_tes_in!D13/RES_hh_fec_in!D13)</f>
        <v>0.67829589305007143</v>
      </c>
      <c r="E13" s="79">
        <f>IF(RES_hh_tes_in!E13=0,"",RES_hh_tes_in!E13/RES_hh_fec_in!E13)</f>
        <v>0.68151152060317599</v>
      </c>
      <c r="F13" s="79">
        <f>IF(RES_hh_tes_in!F13=0,"",RES_hh_tes_in!F13/RES_hh_fec_in!F13)</f>
        <v>0.68472561030802637</v>
      </c>
      <c r="G13" s="79">
        <f>IF(RES_hh_tes_in!G13=0,"",RES_hh_tes_in!G13/RES_hh_fec_in!G13)</f>
        <v>0.68793143443402704</v>
      </c>
      <c r="H13" s="79">
        <f>IF(RES_hh_tes_in!H13=0,"",RES_hh_tes_in!H13/RES_hh_fec_in!H13)</f>
        <v>0.69112984184509585</v>
      </c>
      <c r="I13" s="79">
        <f>IF(RES_hh_tes_in!I13=0,"",RES_hh_tes_in!I13/RES_hh_fec_in!I13)</f>
        <v>0.69431920240591205</v>
      </c>
      <c r="J13" s="79">
        <f>IF(RES_hh_tes_in!J13=0,"",RES_hh_tes_in!J13/RES_hh_fec_in!J13)</f>
        <v>0.69749277876023452</v>
      </c>
      <c r="K13" s="79">
        <f>IF(RES_hh_tes_in!K13=0,"",RES_hh_tes_in!K13/RES_hh_fec_in!K13)</f>
        <v>0.70064488669805514</v>
      </c>
      <c r="L13" s="79">
        <f>IF(RES_hh_tes_in!L13=0,"",RES_hh_tes_in!L13/RES_hh_fec_in!L13)</f>
        <v>0.70377408834191035</v>
      </c>
      <c r="M13" s="79" t="str">
        <f>IF(RES_hh_tes_in!M13=0,"",RES_hh_tes_in!M13/RES_hh_fec_in!M13)</f>
        <v/>
      </c>
      <c r="N13" s="79" t="str">
        <f>IF(RES_hh_tes_in!N13=0,"",RES_hh_tes_in!N13/RES_hh_fec_in!N13)</f>
        <v/>
      </c>
      <c r="O13" s="79" t="str">
        <f>IF(RES_hh_tes_in!O13=0,"",RES_hh_tes_in!O13/RES_hh_fec_in!O13)</f>
        <v/>
      </c>
      <c r="P13" s="79" t="str">
        <f>IF(RES_hh_tes_in!P13=0,"",RES_hh_tes_in!P13/RES_hh_fec_in!P13)</f>
        <v/>
      </c>
      <c r="Q13" s="79">
        <f>IF(RES_hh_tes_in!Q13=0,"",RES_hh_tes_in!Q13/RES_hh_fec_in!Q13)</f>
        <v>0.7169084497728595</v>
      </c>
      <c r="R13" s="79" t="str">
        <f>IF(RES_hh_tes_in!R13=0,"",RES_hh_tes_in!R13/RES_hh_fec_in!R13)</f>
        <v/>
      </c>
      <c r="S13" s="79" t="str">
        <f>IF(RES_hh_tes_in!S13=0,"",RES_hh_tes_in!S13/RES_hh_fec_in!S13)</f>
        <v/>
      </c>
      <c r="T13" s="79">
        <f>IF(RES_hh_tes_in!T13=0,"",RES_hh_tes_in!T13/RES_hh_fec_in!T13)</f>
        <v>0.76947533155831005</v>
      </c>
      <c r="U13" s="79">
        <f>IF(RES_hh_tes_in!U13=0,"",RES_hh_tes_in!U13/RES_hh_fec_in!U13)</f>
        <v>0.7897569475205688</v>
      </c>
      <c r="V13" s="79">
        <f>IF(RES_hh_tes_in!V13=0,"",RES_hh_tes_in!V13/RES_hh_fec_in!V13)</f>
        <v>0.80724492416591698</v>
      </c>
      <c r="W13" s="79">
        <f>IF(RES_hh_tes_in!W13=0,"",RES_hh_tes_in!W13/RES_hh_fec_in!W13)</f>
        <v>0.82144428002023295</v>
      </c>
      <c r="X13" s="79">
        <f>IF(RES_hh_tes_in!X13=0,"",RES_hh_tes_in!X13/RES_hh_fec_in!X13)</f>
        <v>0.83505554650085589</v>
      </c>
      <c r="Y13" s="79">
        <f>IF(RES_hh_tes_in!Y13=0,"",RES_hh_tes_in!Y13/RES_hh_fec_in!Y13)</f>
        <v>0.84789407078611867</v>
      </c>
      <c r="DA13" s="90" t="s">
        <v>731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X14" s="80">
        <f>IF(RES_hh_tes_in!X14=0,"",RES_hh_tes_in!X14/RES_hh_fec_in!X14)</f>
        <v>1</v>
      </c>
      <c r="Y14" s="80">
        <f>IF(RES_hh_tes_in!Y14=0,"",RES_hh_tes_in!Y14/RES_hh_fec_in!Y14)</f>
        <v>1</v>
      </c>
      <c r="DA14" s="91" t="s">
        <v>732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2.2328374814201815</v>
      </c>
      <c r="D15" s="70">
        <f>IF(RES_hh_tes_in!D15=0,"",RES_hh_tes_in!D15/RES_hh_fec_in!D15)</f>
        <v>2.3247960389019204</v>
      </c>
      <c r="E15" s="70">
        <f>IF(RES_hh_tes_in!E15=0,"",RES_hh_tes_in!E15/RES_hh_fec_in!E15)</f>
        <v>2.4181332319874578</v>
      </c>
      <c r="F15" s="70">
        <f>IF(RES_hh_tes_in!F15=0,"",RES_hh_tes_in!F15/RES_hh_fec_in!F15)</f>
        <v>2.5122200682363616</v>
      </c>
      <c r="G15" s="70">
        <f>IF(RES_hh_tes_in!G15=0,"",RES_hh_tes_in!G15/RES_hh_fec_in!G15)</f>
        <v>2.6076016232355959</v>
      </c>
      <c r="H15" s="70">
        <f>IF(RES_hh_tes_in!H15=0,"",RES_hh_tes_in!H15/RES_hh_fec_in!H15)</f>
        <v>2.704192232025934</v>
      </c>
      <c r="I15" s="70">
        <f>IF(RES_hh_tes_in!I15=0,"",RES_hh_tes_in!I15/RES_hh_fec_in!I15)</f>
        <v>2.8021061528108535</v>
      </c>
      <c r="J15" s="70">
        <f>IF(RES_hh_tes_in!J15=0,"",RES_hh_tes_in!J15/RES_hh_fec_in!J15)</f>
        <v>2.9018554822680791</v>
      </c>
      <c r="K15" s="70">
        <f>IF(RES_hh_tes_in!K15=0,"",RES_hh_tes_in!K15/RES_hh_fec_in!K15)</f>
        <v>3.0038458436648918</v>
      </c>
      <c r="L15" s="70">
        <f>IF(RES_hh_tes_in!L15=0,"",RES_hh_tes_in!L15/RES_hh_fec_in!L15)</f>
        <v>3.1081310270121043</v>
      </c>
      <c r="M15" s="70">
        <f>IF(RES_hh_tes_in!M15=0,"",RES_hh_tes_in!M15/RES_hh_fec_in!M15)</f>
        <v>3.2276341602832423</v>
      </c>
      <c r="N15" s="70">
        <f>IF(RES_hh_tes_in!N15=0,"",RES_hh_tes_in!N15/RES_hh_fec_in!N15)</f>
        <v>3.3661915268713614</v>
      </c>
      <c r="O15" s="70">
        <f>IF(RES_hh_tes_in!O15=0,"",RES_hh_tes_in!O15/RES_hh_fec_in!O15)</f>
        <v>3.5235559541386872</v>
      </c>
      <c r="P15" s="70">
        <f>IF(RES_hh_tes_in!P15=0,"",RES_hh_tes_in!P15/RES_hh_fec_in!P15)</f>
        <v>3.6844127355245164</v>
      </c>
      <c r="Q15" s="70">
        <f>IF(RES_hh_tes_in!Q15=0,"",RES_hh_tes_in!Q15/RES_hh_fec_in!Q15)</f>
        <v>3.8078678489501718</v>
      </c>
      <c r="R15" s="70">
        <f>IF(RES_hh_tes_in!R15=0,"",RES_hh_tes_in!R15/RES_hh_fec_in!R15)</f>
        <v>3.834617870699836</v>
      </c>
      <c r="S15" s="70">
        <f>IF(RES_hh_tes_in!S15=0,"",RES_hh_tes_in!S15/RES_hh_fec_in!S15)</f>
        <v>3.8375900953386872</v>
      </c>
      <c r="T15" s="70">
        <f>IF(RES_hh_tes_in!T15=0,"",RES_hh_tes_in!T15/RES_hh_fec_in!T15)</f>
        <v>3.8408925671596341</v>
      </c>
      <c r="U15" s="70">
        <f>IF(RES_hh_tes_in!U15=0,"",RES_hh_tes_in!U15/RES_hh_fec_in!U15)</f>
        <v>3.844561980294019</v>
      </c>
      <c r="V15" s="70">
        <f>IF(RES_hh_tes_in!V15=0,"",RES_hh_tes_in!V15/RES_hh_fec_in!V15)</f>
        <v>3.8550474621973465</v>
      </c>
      <c r="W15" s="70">
        <f>IF(RES_hh_tes_in!W15=0,"",RES_hh_tes_in!W15/RES_hh_fec_in!W15)</f>
        <v>3.8894628470785486</v>
      </c>
      <c r="X15" s="70">
        <f>IF(RES_hh_tes_in!X15=0,"",RES_hh_tes_in!X15/RES_hh_fec_in!X15)</f>
        <v>3.9317350896368302</v>
      </c>
      <c r="Y15" s="70">
        <f>IF(RES_hh_tes_in!Y15=0,"",RES_hh_tes_in!Y15/RES_hh_fec_in!Y15)</f>
        <v>3.9793834211536607</v>
      </c>
      <c r="DA15" s="88" t="s">
        <v>733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2.2328374814201815</v>
      </c>
      <c r="D16" s="78">
        <f>IF(RES_hh_tes_in!D16=0,"",RES_hh_tes_in!D16/RES_hh_fec_in!D16)</f>
        <v>2.3247960389019204</v>
      </c>
      <c r="E16" s="78">
        <f>IF(RES_hh_tes_in!E16=0,"",RES_hh_tes_in!E16/RES_hh_fec_in!E16)</f>
        <v>2.4181332319874578</v>
      </c>
      <c r="F16" s="78">
        <f>IF(RES_hh_tes_in!F16=0,"",RES_hh_tes_in!F16/RES_hh_fec_in!F16)</f>
        <v>2.5122200682363616</v>
      </c>
      <c r="G16" s="78">
        <f>IF(RES_hh_tes_in!G16=0,"",RES_hh_tes_in!G16/RES_hh_fec_in!G16)</f>
        <v>2.6076016232355959</v>
      </c>
      <c r="H16" s="78">
        <f>IF(RES_hh_tes_in!H16=0,"",RES_hh_tes_in!H16/RES_hh_fec_in!H16)</f>
        <v>2.704192232025934</v>
      </c>
      <c r="I16" s="78">
        <f>IF(RES_hh_tes_in!I16=0,"",RES_hh_tes_in!I16/RES_hh_fec_in!I16)</f>
        <v>2.8021061528108535</v>
      </c>
      <c r="J16" s="78">
        <f>IF(RES_hh_tes_in!J16=0,"",RES_hh_tes_in!J16/RES_hh_fec_in!J16)</f>
        <v>2.9018554822680791</v>
      </c>
      <c r="K16" s="78">
        <f>IF(RES_hh_tes_in!K16=0,"",RES_hh_tes_in!K16/RES_hh_fec_in!K16)</f>
        <v>3.0038458436648918</v>
      </c>
      <c r="L16" s="78">
        <f>IF(RES_hh_tes_in!L16=0,"",RES_hh_tes_in!L16/RES_hh_fec_in!L16)</f>
        <v>3.1081310270121043</v>
      </c>
      <c r="M16" s="78">
        <f>IF(RES_hh_tes_in!M16=0,"",RES_hh_tes_in!M16/RES_hh_fec_in!M16)</f>
        <v>3.2276341602832423</v>
      </c>
      <c r="N16" s="78">
        <f>IF(RES_hh_tes_in!N16=0,"",RES_hh_tes_in!N16/RES_hh_fec_in!N16)</f>
        <v>3.3661915268713614</v>
      </c>
      <c r="O16" s="78">
        <f>IF(RES_hh_tes_in!O16=0,"",RES_hh_tes_in!O16/RES_hh_fec_in!O16)</f>
        <v>3.5235559541386872</v>
      </c>
      <c r="P16" s="78">
        <f>IF(RES_hh_tes_in!P16=0,"",RES_hh_tes_in!P16/RES_hh_fec_in!P16)</f>
        <v>3.6844127355245164</v>
      </c>
      <c r="Q16" s="78">
        <f>IF(RES_hh_tes_in!Q16=0,"",RES_hh_tes_in!Q16/RES_hh_fec_in!Q16)</f>
        <v>3.8078678489501718</v>
      </c>
      <c r="R16" s="78">
        <f>IF(RES_hh_tes_in!R16=0,"",RES_hh_tes_in!R16/RES_hh_fec_in!R16)</f>
        <v>3.834617870699836</v>
      </c>
      <c r="S16" s="78">
        <f>IF(RES_hh_tes_in!S16=0,"",RES_hh_tes_in!S16/RES_hh_fec_in!S16)</f>
        <v>3.8375900953386872</v>
      </c>
      <c r="T16" s="78">
        <f>IF(RES_hh_tes_in!T16=0,"",RES_hh_tes_in!T16/RES_hh_fec_in!T16)</f>
        <v>3.8408925671596341</v>
      </c>
      <c r="U16" s="78">
        <f>IF(RES_hh_tes_in!U16=0,"",RES_hh_tes_in!U16/RES_hh_fec_in!U16)</f>
        <v>3.844561980294019</v>
      </c>
      <c r="V16" s="78">
        <f>IF(RES_hh_tes_in!V16=0,"",RES_hh_tes_in!V16/RES_hh_fec_in!V16)</f>
        <v>3.8550474621973465</v>
      </c>
      <c r="W16" s="78">
        <f>IF(RES_hh_tes_in!W16=0,"",RES_hh_tes_in!W16/RES_hh_fec_in!W16)</f>
        <v>3.8894628470785486</v>
      </c>
      <c r="X16" s="78">
        <f>IF(RES_hh_tes_in!X16=0,"",RES_hh_tes_in!X16/RES_hh_fec_in!X16)</f>
        <v>3.9317350896368302</v>
      </c>
      <c r="Y16" s="78">
        <f>IF(RES_hh_tes_in!Y16=0,"",RES_hh_tes_in!Y16/RES_hh_fec_in!Y16)</f>
        <v>3.9793834211536607</v>
      </c>
      <c r="DA16" s="89" t="s">
        <v>734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0.60462336598131083</v>
      </c>
      <c r="D17" s="70">
        <f>IF(RES_hh_tes_in!D17=0,"",RES_hh_tes_in!D17/RES_hh_fec_in!D17)</f>
        <v>0.60562034342110638</v>
      </c>
      <c r="E17" s="70">
        <f>IF(RES_hh_tes_in!E17=0,"",RES_hh_tes_in!E17/RES_hh_fec_in!E17)</f>
        <v>0.61096861429836069</v>
      </c>
      <c r="F17" s="70">
        <f>IF(RES_hh_tes_in!F17=0,"",RES_hh_tes_in!F17/RES_hh_fec_in!F17)</f>
        <v>0.61022820797998378</v>
      </c>
      <c r="G17" s="70">
        <f>IF(RES_hh_tes_in!G17=0,"",RES_hh_tes_in!G17/RES_hh_fec_in!G17)</f>
        <v>0.61317634355839101</v>
      </c>
      <c r="H17" s="70">
        <f>IF(RES_hh_tes_in!H17=0,"",RES_hh_tes_in!H17/RES_hh_fec_in!H17)</f>
        <v>0.616744871178868</v>
      </c>
      <c r="I17" s="70">
        <f>IF(RES_hh_tes_in!I17=0,"",RES_hh_tes_in!I17/RES_hh_fec_in!I17)</f>
        <v>0.63465810012209423</v>
      </c>
      <c r="J17" s="70">
        <f>IF(RES_hh_tes_in!J17=0,"",RES_hh_tes_in!J17/RES_hh_fec_in!J17)</f>
        <v>0.63946442128976155</v>
      </c>
      <c r="K17" s="70">
        <f>IF(RES_hh_tes_in!K17=0,"",RES_hh_tes_in!K17/RES_hh_fec_in!K17)</f>
        <v>0.64613771464538072</v>
      </c>
      <c r="L17" s="70">
        <f>IF(RES_hh_tes_in!L17=0,"",RES_hh_tes_in!L17/RES_hh_fec_in!L17)</f>
        <v>0.6465213479348545</v>
      </c>
      <c r="M17" s="70">
        <f>IF(RES_hh_tes_in!M17=0,"",RES_hh_tes_in!M17/RES_hh_fec_in!M17)</f>
        <v>0.6580393806149768</v>
      </c>
      <c r="N17" s="70">
        <f>IF(RES_hh_tes_in!N17=0,"",RES_hh_tes_in!N17/RES_hh_fec_in!N17)</f>
        <v>0.66710939703832439</v>
      </c>
      <c r="O17" s="70">
        <f>IF(RES_hh_tes_in!O17=0,"",RES_hh_tes_in!O17/RES_hh_fec_in!O17)</f>
        <v>0.68320364883468665</v>
      </c>
      <c r="P17" s="70">
        <f>IF(RES_hh_tes_in!P17=0,"",RES_hh_tes_in!P17/RES_hh_fec_in!P17)</f>
        <v>0.70505245532505179</v>
      </c>
      <c r="Q17" s="70">
        <f>IF(RES_hh_tes_in!Q17=0,"",RES_hh_tes_in!Q17/RES_hh_fec_in!Q17)</f>
        <v>0.72063826417872712</v>
      </c>
      <c r="R17" s="70">
        <f>IF(RES_hh_tes_in!R17=0,"",RES_hh_tes_in!R17/RES_hh_fec_in!R17)</f>
        <v>0.73082246393685968</v>
      </c>
      <c r="S17" s="70">
        <f>IF(RES_hh_tes_in!S17=0,"",RES_hh_tes_in!S17/RES_hh_fec_in!S17)</f>
        <v>0.7433763511767113</v>
      </c>
      <c r="T17" s="70">
        <f>IF(RES_hh_tes_in!T17=0,"",RES_hh_tes_in!T17/RES_hh_fec_in!T17)</f>
        <v>0.75760634788295045</v>
      </c>
      <c r="U17" s="70">
        <f>IF(RES_hh_tes_in!U17=0,"",RES_hh_tes_in!U17/RES_hh_fec_in!U17)</f>
        <v>0.76606399491447441</v>
      </c>
      <c r="V17" s="70">
        <f>IF(RES_hh_tes_in!V17=0,"",RES_hh_tes_in!V17/RES_hh_fec_in!V17)</f>
        <v>0.77626993333556138</v>
      </c>
      <c r="W17" s="70">
        <f>IF(RES_hh_tes_in!W17=0,"",RES_hh_tes_in!W17/RES_hh_fec_in!W17)</f>
        <v>0.78124007879498736</v>
      </c>
      <c r="X17" s="70">
        <f>IF(RES_hh_tes_in!X17=0,"",RES_hh_tes_in!X17/RES_hh_fec_in!X17)</f>
        <v>0.79128753314431943</v>
      </c>
      <c r="Y17" s="70">
        <f>IF(RES_hh_tes_in!Y17=0,"",RES_hh_tes_in!Y17/RES_hh_fec_in!Y17)</f>
        <v>0.8020581589000183</v>
      </c>
      <c r="DA17" s="88" t="s">
        <v>735</v>
      </c>
    </row>
    <row r="18" spans="1:105" ht="12" customHeight="1" x14ac:dyDescent="0.25">
      <c r="A18" s="28" t="s">
        <v>51</v>
      </c>
      <c r="B18" s="78"/>
      <c r="C18" s="78" t="str">
        <f>IF(RES_hh_tes_in!C18=0,"",RES_hh_tes_in!C18/RES_hh_fec_in!C18)</f>
        <v/>
      </c>
      <c r="D18" s="78">
        <f>IF(RES_hh_tes_in!D18=0,"",RES_hh_tes_in!D18/RES_hh_fec_in!D18)</f>
        <v>0.61212422870101812</v>
      </c>
      <c r="E18" s="78">
        <f>IF(RES_hh_tes_in!E18=0,"",RES_hh_tes_in!E18/RES_hh_fec_in!E18)</f>
        <v>0.61622343786684353</v>
      </c>
      <c r="F18" s="78">
        <f>IF(RES_hh_tes_in!F18=0,"",RES_hh_tes_in!F18/RES_hh_fec_in!F18)</f>
        <v>0.62045858143177113</v>
      </c>
      <c r="G18" s="78" t="str">
        <f>IF(RES_hh_tes_in!G18=0,"",RES_hh_tes_in!G18/RES_hh_fec_in!G18)</f>
        <v/>
      </c>
      <c r="H18" s="78" t="str">
        <f>IF(RES_hh_tes_in!H18=0,"",RES_hh_tes_in!H18/RES_hh_fec_in!H18)</f>
        <v/>
      </c>
      <c r="I18" s="78" t="str">
        <f>IF(RES_hh_tes_in!I18=0,"",RES_hh_tes_in!I18/RES_hh_fec_in!I18)</f>
        <v/>
      </c>
      <c r="J18" s="78" t="str">
        <f>IF(RES_hh_tes_in!J18=0,"",RES_hh_tes_in!J18/RES_hh_fec_in!J18)</f>
        <v/>
      </c>
      <c r="K18" s="78">
        <f>IF(RES_hh_tes_in!K18=0,"",RES_hh_tes_in!K18/RES_hh_fec_in!K18)</f>
        <v>0.64385701771412773</v>
      </c>
      <c r="L18" s="78">
        <f>IF(RES_hh_tes_in!L18=0,"",RES_hh_tes_in!L18/RES_hh_fec_in!L18)</f>
        <v>0.64891808203587353</v>
      </c>
      <c r="M18" s="78">
        <f>IF(RES_hh_tes_in!M18=0,"",RES_hh_tes_in!M18/RES_hh_fec_in!M18)</f>
        <v>0.65396783849759077</v>
      </c>
      <c r="N18" s="78">
        <f>IF(RES_hh_tes_in!N18=0,"",RES_hh_tes_in!N18/RES_hh_fec_in!N18)</f>
        <v>0.65868488892661881</v>
      </c>
      <c r="O18" s="78">
        <f>IF(RES_hh_tes_in!O18=0,"",RES_hh_tes_in!O18/RES_hh_fec_in!O18)</f>
        <v>0.66289918607965326</v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>
        <f>IF(RES_hh_tes_in!S18=0,"",RES_hh_tes_in!S18/RES_hh_fec_in!S18)</f>
        <v>0.70459480171647149</v>
      </c>
      <c r="T18" s="78" t="str">
        <f>IF(RES_hh_tes_in!T18=0,"",RES_hh_tes_in!T18/RES_hh_fec_in!T18)</f>
        <v/>
      </c>
      <c r="U18" s="78">
        <f>IF(RES_hh_tes_in!U18=0,"",RES_hh_tes_in!U18/RES_hh_fec_in!U18)</f>
        <v>0.73979908135613892</v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X18" s="78" t="str">
        <f>IF(RES_hh_tes_in!X18=0,"",RES_hh_tes_in!X18/RES_hh_fec_in!X18)</f>
        <v/>
      </c>
      <c r="Y18" s="78" t="str">
        <f>IF(RES_hh_tes_in!Y18=0,"",RES_hh_tes_in!Y18/RES_hh_fec_in!Y18)</f>
        <v/>
      </c>
      <c r="DA18" s="89" t="s">
        <v>736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0.5526207697241724</v>
      </c>
      <c r="D19" s="78">
        <f>IF(RES_hh_tes_in!D19=0,"",RES_hh_tes_in!D19/RES_hh_fec_in!D19)</f>
        <v>0.55460320728756973</v>
      </c>
      <c r="E19" s="78">
        <f>IF(RES_hh_tes_in!E19=0,"",RES_hh_tes_in!E19/RES_hh_fec_in!E19)</f>
        <v>0.5568612124466813</v>
      </c>
      <c r="F19" s="78">
        <f>IF(RES_hh_tes_in!F19=0,"",RES_hh_tes_in!F19/RES_hh_fec_in!F19)</f>
        <v>0.55915679500520854</v>
      </c>
      <c r="G19" s="78">
        <f>IF(RES_hh_tes_in!G19=0,"",RES_hh_tes_in!G19/RES_hh_fec_in!G19)</f>
        <v>0.56170615911076627</v>
      </c>
      <c r="H19" s="78">
        <f>IF(RES_hh_tes_in!H19=0,"",RES_hh_tes_in!H19/RES_hh_fec_in!H19)</f>
        <v>0.56448284412811889</v>
      </c>
      <c r="I19" s="78">
        <f>IF(RES_hh_tes_in!I19=0,"",RES_hh_tes_in!I19/RES_hh_fec_in!I19)</f>
        <v>0.56754012276555654</v>
      </c>
      <c r="J19" s="78">
        <f>IF(RES_hh_tes_in!J19=0,"",RES_hh_tes_in!J19/RES_hh_fec_in!J19)</f>
        <v>0.57109623450536839</v>
      </c>
      <c r="K19" s="78">
        <f>IF(RES_hh_tes_in!K19=0,"",RES_hh_tes_in!K19/RES_hh_fec_in!K19)</f>
        <v>0.57533674031131166</v>
      </c>
      <c r="L19" s="78">
        <f>IF(RES_hh_tes_in!L19=0,"",RES_hh_tes_in!L19/RES_hh_fec_in!L19)</f>
        <v>0.5803112853488045</v>
      </c>
      <c r="M19" s="78">
        <f>IF(RES_hh_tes_in!M19=0,"",RES_hh_tes_in!M19/RES_hh_fec_in!M19)</f>
        <v>0.5904522108354483</v>
      </c>
      <c r="N19" s="78">
        <f>IF(RES_hh_tes_in!N19=0,"",RES_hh_tes_in!N19/RES_hh_fec_in!N19)</f>
        <v>0.60716838737710943</v>
      </c>
      <c r="O19" s="78">
        <f>IF(RES_hh_tes_in!O19=0,"",RES_hh_tes_in!O19/RES_hh_fec_in!O19)</f>
        <v>0.63160645051789621</v>
      </c>
      <c r="P19" s="78">
        <f>IF(RES_hh_tes_in!P19=0,"",RES_hh_tes_in!P19/RES_hh_fec_in!P19)</f>
        <v>0.66124023838869272</v>
      </c>
      <c r="Q19" s="78">
        <f>IF(RES_hh_tes_in!Q19=0,"",RES_hh_tes_in!Q19/RES_hh_fec_in!Q19)</f>
        <v>0.68792136250203106</v>
      </c>
      <c r="R19" s="78">
        <f>IF(RES_hh_tes_in!R19=0,"",RES_hh_tes_in!R19/RES_hh_fec_in!R19)</f>
        <v>0.70523148705660232</v>
      </c>
      <c r="S19" s="78">
        <f>IF(RES_hh_tes_in!S19=0,"",RES_hh_tes_in!S19/RES_hh_fec_in!S19)</f>
        <v>0.72134886275958754</v>
      </c>
      <c r="T19" s="78">
        <f>IF(RES_hh_tes_in!T19=0,"",RES_hh_tes_in!T19/RES_hh_fec_in!T19)</f>
        <v>0.73579825637001384</v>
      </c>
      <c r="U19" s="78">
        <f>IF(RES_hh_tes_in!U19=0,"",RES_hh_tes_in!U19/RES_hh_fec_in!U19)</f>
        <v>0.74810443464695864</v>
      </c>
      <c r="V19" s="78">
        <f>IF(RES_hh_tes_in!V19=0,"",RES_hh_tes_in!V19/RES_hh_fec_in!V19)</f>
        <v>0.75779216434947838</v>
      </c>
      <c r="W19" s="78">
        <f>IF(RES_hh_tes_in!W19=0,"",RES_hh_tes_in!W19/RES_hh_fec_in!W19)</f>
        <v>0.76374675645205381</v>
      </c>
      <c r="X19" s="78">
        <f>IF(RES_hh_tes_in!X19=0,"",RES_hh_tes_in!X19/RES_hh_fec_in!X19)</f>
        <v>0.76706921012600449</v>
      </c>
      <c r="Y19" s="78">
        <f>IF(RES_hh_tes_in!Y19=0,"",RES_hh_tes_in!Y19/RES_hh_fec_in!Y19)</f>
        <v>0.76875161934762004</v>
      </c>
      <c r="DA19" s="89" t="s">
        <v>737</v>
      </c>
    </row>
    <row r="20" spans="1:105" ht="12" customHeight="1" x14ac:dyDescent="0.25">
      <c r="A20" s="28" t="s">
        <v>200</v>
      </c>
      <c r="B20" s="78"/>
      <c r="C20" s="78">
        <f>IF(RES_hh_tes_in!C20=0,"",RES_hh_tes_in!C20/RES_hh_fec_in!C20)</f>
        <v>0.49854565351000957</v>
      </c>
      <c r="D20" s="78">
        <f>IF(RES_hh_tes_in!D20=0,"",RES_hh_tes_in!D20/RES_hh_fec_in!D20)</f>
        <v>0.50085976168353974</v>
      </c>
      <c r="E20" s="78">
        <f>IF(RES_hh_tes_in!E20=0,"",RES_hh_tes_in!E20/RES_hh_fec_in!E20)</f>
        <v>0.50349554113558914</v>
      </c>
      <c r="F20" s="78">
        <f>IF(RES_hh_tes_in!F20=0,"",RES_hh_tes_in!F20/RES_hh_fec_in!F20)</f>
        <v>0.50617518485289126</v>
      </c>
      <c r="G20" s="78" t="str">
        <f>IF(RES_hh_tes_in!G20=0,"",RES_hh_tes_in!G20/RES_hh_fec_in!G20)</f>
        <v/>
      </c>
      <c r="H20" s="78" t="str">
        <f>IF(RES_hh_tes_in!H20=0,"",RES_hh_tes_in!H20/RES_hh_fec_in!H20)</f>
        <v/>
      </c>
      <c r="I20" s="78" t="str">
        <f>IF(RES_hh_tes_in!I20=0,"",RES_hh_tes_in!I20/RES_hh_fec_in!I20)</f>
        <v/>
      </c>
      <c r="J20" s="78" t="str">
        <f>IF(RES_hh_tes_in!J20=0,"",RES_hh_tes_in!J20/RES_hh_fec_in!J20)</f>
        <v/>
      </c>
      <c r="K20" s="78">
        <f>IF(RES_hh_tes_in!K20=0,"",RES_hh_tes_in!K20/RES_hh_fec_in!K20)</f>
        <v>0.52506210687829957</v>
      </c>
      <c r="L20" s="78">
        <f>IF(RES_hh_tes_in!L20=0,"",RES_hh_tes_in!L20/RES_hh_fec_in!L20)</f>
        <v>0.53086891539696424</v>
      </c>
      <c r="M20" s="78">
        <f>IF(RES_hh_tes_in!M20=0,"",RES_hh_tes_in!M20/RES_hh_fec_in!M20)</f>
        <v>0.54270646276243495</v>
      </c>
      <c r="N20" s="78">
        <f>IF(RES_hh_tes_in!N20=0,"",RES_hh_tes_in!N20/RES_hh_fec_in!N20)</f>
        <v>0.56221932989099188</v>
      </c>
      <c r="O20" s="78">
        <f>IF(RES_hh_tes_in!O20=0,"",RES_hh_tes_in!O20/RES_hh_fec_in!O20)</f>
        <v>0.59074598954650637</v>
      </c>
      <c r="P20" s="78">
        <f>IF(RES_hh_tes_in!P20=0,"",RES_hh_tes_in!P20/RES_hh_fec_in!P20)</f>
        <v>0.62533764175821749</v>
      </c>
      <c r="Q20" s="78">
        <f>IF(RES_hh_tes_in!Q20=0,"",RES_hh_tes_in!Q20/RES_hh_fec_in!Q20)</f>
        <v>0.65648263645042959</v>
      </c>
      <c r="R20" s="78">
        <f>IF(RES_hh_tes_in!R20=0,"",RES_hh_tes_in!R20/RES_hh_fec_in!R20)</f>
        <v>0.67668882173271061</v>
      </c>
      <c r="S20" s="78">
        <f>IF(RES_hh_tes_in!S20=0,"",RES_hh_tes_in!S20/RES_hh_fec_in!S20)</f>
        <v>0.69550270598247188</v>
      </c>
      <c r="T20" s="78" t="str">
        <f>IF(RES_hh_tes_in!T20=0,"",RES_hh_tes_in!T20/RES_hh_fec_in!T20)</f>
        <v/>
      </c>
      <c r="U20" s="78" t="str">
        <f>IF(RES_hh_tes_in!U20=0,"",RES_hh_tes_in!U20/RES_hh_fec_in!U20)</f>
        <v/>
      </c>
      <c r="V20" s="78" t="str">
        <f>IF(RES_hh_tes_in!V20=0,"",RES_hh_tes_in!V20/RES_hh_fec_in!V20)</f>
        <v/>
      </c>
      <c r="W20" s="78" t="str">
        <f>IF(RES_hh_tes_in!W20=0,"",RES_hh_tes_in!W20/RES_hh_fec_in!W20)</f>
        <v/>
      </c>
      <c r="X20" s="78">
        <f>IF(RES_hh_tes_in!X20=0,"",RES_hh_tes_in!X20/RES_hh_fec_in!X20)</f>
        <v>0.74823483079415332</v>
      </c>
      <c r="Y20" s="78">
        <f>IF(RES_hh_tes_in!Y20=0,"",RES_hh_tes_in!Y20/RES_hh_fec_in!Y20)</f>
        <v>0.74987593066186287</v>
      </c>
      <c r="DA20" s="89" t="s">
        <v>738</v>
      </c>
    </row>
    <row r="21" spans="1:105" ht="12" customHeight="1" x14ac:dyDescent="0.25">
      <c r="A21" s="28" t="s">
        <v>189</v>
      </c>
      <c r="B21" s="78"/>
      <c r="C21" s="78">
        <f>IF(RES_hh_tes_in!C21=0,"",RES_hh_tes_in!C21/RES_hh_fec_in!C21)</f>
        <v>0.54731998651057356</v>
      </c>
      <c r="D21" s="78">
        <f>IF(RES_hh_tes_in!D21=0,"",RES_hh_tes_in!D21/RES_hh_fec_in!D21)</f>
        <v>0.55293530762815035</v>
      </c>
      <c r="E21" s="78">
        <f>IF(RES_hh_tes_in!E21=0,"",RES_hh_tes_in!E21/RES_hh_fec_in!E21)</f>
        <v>0.55880496973839255</v>
      </c>
      <c r="F21" s="78">
        <f>IF(RES_hh_tes_in!F21=0,"",RES_hh_tes_in!F21/RES_hh_fec_in!F21)</f>
        <v>0.5647198528717271</v>
      </c>
      <c r="G21" s="78">
        <f>IF(RES_hh_tes_in!G21=0,"",RES_hh_tes_in!G21/RES_hh_fec_in!G21)</f>
        <v>0.5708671507285259</v>
      </c>
      <c r="H21" s="78">
        <f>IF(RES_hh_tes_in!H21=0,"",RES_hh_tes_in!H21/RES_hh_fec_in!H21)</f>
        <v>0.57722201052445843</v>
      </c>
      <c r="I21" s="78">
        <f>IF(RES_hh_tes_in!I21=0,"",RES_hh_tes_in!I21/RES_hh_fec_in!I21)</f>
        <v>0.58382856778217718</v>
      </c>
      <c r="J21" s="78">
        <f>IF(RES_hh_tes_in!J21=0,"",RES_hh_tes_in!J21/RES_hh_fec_in!J21)</f>
        <v>0.59087213126116966</v>
      </c>
      <c r="K21" s="78">
        <f>IF(RES_hh_tes_in!K21=0,"",RES_hh_tes_in!K21/RES_hh_fec_in!K21)</f>
        <v>0.59850765283356544</v>
      </c>
      <c r="L21" s="78">
        <f>IF(RES_hh_tes_in!L21=0,"",RES_hh_tes_in!L21/RES_hh_fec_in!L21)</f>
        <v>0.60677194857468419</v>
      </c>
      <c r="M21" s="78">
        <f>IF(RES_hh_tes_in!M21=0,"",RES_hh_tes_in!M21/RES_hh_fec_in!M21)</f>
        <v>0.61952229303284967</v>
      </c>
      <c r="N21" s="78">
        <f>IF(RES_hh_tes_in!N21=0,"",RES_hh_tes_in!N21/RES_hh_fec_in!N21)</f>
        <v>0.63794967649441447</v>
      </c>
      <c r="O21" s="78">
        <f>IF(RES_hh_tes_in!O21=0,"",RES_hh_tes_in!O21/RES_hh_fec_in!O21)</f>
        <v>0.66290415590828866</v>
      </c>
      <c r="P21" s="78">
        <f>IF(RES_hh_tes_in!P21=0,"",RES_hh_tes_in!P21/RES_hh_fec_in!P21)</f>
        <v>0.69191958505734441</v>
      </c>
      <c r="Q21" s="78">
        <f>IF(RES_hh_tes_in!Q21=0,"",RES_hh_tes_in!Q21/RES_hh_fec_in!Q21)</f>
        <v>0.71732330706436109</v>
      </c>
      <c r="R21" s="78">
        <f>IF(RES_hh_tes_in!R21=0,"",RES_hh_tes_in!R21/RES_hh_fec_in!R21)</f>
        <v>0.73285192123686649</v>
      </c>
      <c r="S21" s="78">
        <f>IF(RES_hh_tes_in!S21=0,"",RES_hh_tes_in!S21/RES_hh_fec_in!S21)</f>
        <v>0.74607629180797885</v>
      </c>
      <c r="T21" s="78">
        <f>IF(RES_hh_tes_in!T21=0,"",RES_hh_tes_in!T21/RES_hh_fec_in!T21)</f>
        <v>0.75720399309887776</v>
      </c>
      <c r="U21" s="78">
        <f>IF(RES_hh_tes_in!U21=0,"",RES_hh_tes_in!U21/RES_hh_fec_in!U21)</f>
        <v>0.76643269268542347</v>
      </c>
      <c r="V21" s="78">
        <f>IF(RES_hh_tes_in!V21=0,"",RES_hh_tes_in!V21/RES_hh_fec_in!V21)</f>
        <v>0.77393575805567194</v>
      </c>
      <c r="W21" s="78">
        <f>IF(RES_hh_tes_in!W21=0,"",RES_hh_tes_in!W21/RES_hh_fec_in!W21)</f>
        <v>0.77890133031420705</v>
      </c>
      <c r="X21" s="78">
        <f>IF(RES_hh_tes_in!X21=0,"",RES_hh_tes_in!X21/RES_hh_fec_in!X21)</f>
        <v>0.78143652889029214</v>
      </c>
      <c r="Y21" s="78">
        <f>IF(RES_hh_tes_in!Y21=0,"",RES_hh_tes_in!Y21/RES_hh_fec_in!Y21)</f>
        <v>0.78292298718003872</v>
      </c>
      <c r="DA21" s="89" t="s">
        <v>739</v>
      </c>
    </row>
    <row r="22" spans="1:105" ht="12" customHeight="1" x14ac:dyDescent="0.25">
      <c r="A22" s="28" t="s">
        <v>202</v>
      </c>
      <c r="B22" s="78"/>
      <c r="C22" s="78">
        <f>IF(RES_hh_tes_in!C22=0,"",RES_hh_tes_in!C22/RES_hh_fec_in!C22)</f>
        <v>0.55158983812818096</v>
      </c>
      <c r="D22" s="78">
        <f>IF(RES_hh_tes_in!D22=0,"",RES_hh_tes_in!D22/RES_hh_fec_in!D22)</f>
        <v>0.56475901993600774</v>
      </c>
      <c r="E22" s="78">
        <f>IF(RES_hh_tes_in!E22=0,"",RES_hh_tes_in!E22/RES_hh_fec_in!E22)</f>
        <v>0.57805357080704156</v>
      </c>
      <c r="F22" s="78">
        <f>IF(RES_hh_tes_in!F22=0,"",RES_hh_tes_in!F22/RES_hh_fec_in!F22)</f>
        <v>0.5914604880073151</v>
      </c>
      <c r="G22" s="78">
        <f>IF(RES_hh_tes_in!G22=0,"",RES_hh_tes_in!G22/RES_hh_fec_in!G22)</f>
        <v>0.60496654357430468</v>
      </c>
      <c r="H22" s="78">
        <f>IF(RES_hh_tes_in!H22=0,"",RES_hh_tes_in!H22/RES_hh_fec_in!H22)</f>
        <v>0.61855615961655297</v>
      </c>
      <c r="I22" s="78">
        <f>IF(RES_hh_tes_in!I22=0,"",RES_hh_tes_in!I22/RES_hh_fec_in!I22)</f>
        <v>0.63220878715960738</v>
      </c>
      <c r="J22" s="78">
        <f>IF(RES_hh_tes_in!J22=0,"",RES_hh_tes_in!J22/RES_hh_fec_in!J22)</f>
        <v>0.64588003773449509</v>
      </c>
      <c r="K22" s="78">
        <f>IF(RES_hh_tes_in!K22=0,"",RES_hh_tes_in!K22/RES_hh_fec_in!K22)</f>
        <v>0.65951121663493872</v>
      </c>
      <c r="L22" s="78">
        <f>IF(RES_hh_tes_in!L22=0,"",RES_hh_tes_in!L22/RES_hh_fec_in!L22)</f>
        <v>0.67305022916097124</v>
      </c>
      <c r="M22" s="78">
        <f>IF(RES_hh_tes_in!M22=0,"",RES_hh_tes_in!M22/RES_hh_fec_in!M22)</f>
        <v>0.68548692582236026</v>
      </c>
      <c r="N22" s="78">
        <f>IF(RES_hh_tes_in!N22=0,"",RES_hh_tes_in!N22/RES_hh_fec_in!N22)</f>
        <v>0.69626857221792959</v>
      </c>
      <c r="O22" s="78">
        <f>IF(RES_hh_tes_in!O22=0,"",RES_hh_tes_in!O22/RES_hh_fec_in!O22)</f>
        <v>0.70507593401583368</v>
      </c>
      <c r="P22" s="78">
        <f>IF(RES_hh_tes_in!P22=0,"",RES_hh_tes_in!P22/RES_hh_fec_in!P22)</f>
        <v>0.71267199388693614</v>
      </c>
      <c r="Q22" s="78">
        <f>IF(RES_hh_tes_in!Q22=0,"",RES_hh_tes_in!Q22/RES_hh_fec_in!Q22)</f>
        <v>0.72173551350562914</v>
      </c>
      <c r="R22" s="78">
        <f>IF(RES_hh_tes_in!R22=0,"",RES_hh_tes_in!R22/RES_hh_fec_in!R22)</f>
        <v>0.73531149373781113</v>
      </c>
      <c r="S22" s="78">
        <f>IF(RES_hh_tes_in!S22=0,"",RES_hh_tes_in!S22/RES_hh_fec_in!S22)</f>
        <v>0.75059109731690621</v>
      </c>
      <c r="T22" s="78">
        <f>IF(RES_hh_tes_in!T22=0,"",RES_hh_tes_in!T22/RES_hh_fec_in!T22)</f>
        <v>0.76600333476897831</v>
      </c>
      <c r="U22" s="78">
        <f>IF(RES_hh_tes_in!U22=0,"",RES_hh_tes_in!U22/RES_hh_fec_in!U22)</f>
        <v>0.78024037312563987</v>
      </c>
      <c r="V22" s="78">
        <f>IF(RES_hh_tes_in!V22=0,"",RES_hh_tes_in!V22/RES_hh_fec_in!V22)</f>
        <v>0.79218271946191787</v>
      </c>
      <c r="W22" s="78">
        <f>IF(RES_hh_tes_in!W22=0,"",RES_hh_tes_in!W22/RES_hh_fec_in!W22)</f>
        <v>0.8017763184454062</v>
      </c>
      <c r="X22" s="78">
        <f>IF(RES_hh_tes_in!X22=0,"",RES_hh_tes_in!X22/RES_hh_fec_in!X22)</f>
        <v>0.80943812470242704</v>
      </c>
      <c r="Y22" s="78">
        <f>IF(RES_hh_tes_in!Y22=0,"",RES_hh_tes_in!Y22/RES_hh_fec_in!Y22)</f>
        <v>0.81665863773545011</v>
      </c>
      <c r="DA22" s="89" t="s">
        <v>740</v>
      </c>
    </row>
    <row r="23" spans="1:105" ht="12" customHeight="1" x14ac:dyDescent="0.25">
      <c r="A23" s="28" t="s">
        <v>197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X23" s="78" t="str">
        <f>IF(RES_hh_tes_in!X23=0,"",RES_hh_tes_in!X23/RES_hh_fec_in!X23)</f>
        <v/>
      </c>
      <c r="Y23" s="78" t="str">
        <f>IF(RES_hh_tes_in!Y23=0,"",RES_hh_tes_in!Y23/RES_hh_fec_in!Y23)</f>
        <v/>
      </c>
      <c r="DA23" s="89" t="s">
        <v>741</v>
      </c>
    </row>
    <row r="24" spans="1:105" ht="12" customHeight="1" x14ac:dyDescent="0.25">
      <c r="A24" s="28" t="s">
        <v>198</v>
      </c>
      <c r="B24" s="78"/>
      <c r="C24" s="78">
        <f>IF(RES_hh_tes_in!C24=0,"",RES_hh_tes_in!C24/RES_hh_fec_in!C24)</f>
        <v>0.7842884477685782</v>
      </c>
      <c r="D24" s="78">
        <f>IF(RES_hh_tes_in!D24=0,"",RES_hh_tes_in!D24/RES_hh_fec_in!D24)</f>
        <v>0.78618743218891429</v>
      </c>
      <c r="E24" s="78">
        <f>IF(RES_hh_tes_in!E24=0,"",RES_hh_tes_in!E24/RES_hh_fec_in!E24)</f>
        <v>0.78813768423431174</v>
      </c>
      <c r="F24" s="78">
        <f>IF(RES_hh_tes_in!F24=0,"",RES_hh_tes_in!F24/RES_hh_fec_in!F24)</f>
        <v>0.79009492731949027</v>
      </c>
      <c r="G24" s="78">
        <f>IF(RES_hh_tes_in!G24=0,"",RES_hh_tes_in!G24/RES_hh_fec_in!G24)</f>
        <v>0.79209938487183784</v>
      </c>
      <c r="H24" s="78">
        <f>IF(RES_hh_tes_in!H24=0,"",RES_hh_tes_in!H24/RES_hh_fec_in!H24)</f>
        <v>0.79414613405591528</v>
      </c>
      <c r="I24" s="78">
        <f>IF(RES_hh_tes_in!I24=0,"",RES_hh_tes_in!I24/RES_hh_fec_in!I24)</f>
        <v>0.7962450859254061</v>
      </c>
      <c r="J24" s="78">
        <f>IF(RES_hh_tes_in!J24=0,"",RES_hh_tes_in!J24/RES_hh_fec_in!J24)</f>
        <v>0.79843684256896574</v>
      </c>
      <c r="K24" s="78">
        <f>IF(RES_hh_tes_in!K24=0,"",RES_hh_tes_in!K24/RES_hh_fec_in!K24)</f>
        <v>0.8007559264415699</v>
      </c>
      <c r="L24" s="78">
        <f>IF(RES_hh_tes_in!L24=0,"",RES_hh_tes_in!L24/RES_hh_fec_in!L24)</f>
        <v>0.8032115737152733</v>
      </c>
      <c r="M24" s="78">
        <f>IF(RES_hh_tes_in!M24=0,"",RES_hh_tes_in!M24/RES_hh_fec_in!M24)</f>
        <v>0.80661172393114267</v>
      </c>
      <c r="N24" s="78">
        <f>IF(RES_hh_tes_in!N24=0,"",RES_hh_tes_in!N24/RES_hh_fec_in!N24)</f>
        <v>0.81121182730309971</v>
      </c>
      <c r="O24" s="78">
        <f>IF(RES_hh_tes_in!O24=0,"",RES_hh_tes_in!O24/RES_hh_fec_in!O24)</f>
        <v>0.81723581698451375</v>
      </c>
      <c r="P24" s="78">
        <f>IF(RES_hh_tes_in!P24=0,"",RES_hh_tes_in!P24/RES_hh_fec_in!P24)</f>
        <v>0.82425764373295585</v>
      </c>
      <c r="Q24" s="78" t="str">
        <f>IF(RES_hh_tes_in!Q24=0,"",RES_hh_tes_in!Q24/RES_hh_fec_in!Q24)</f>
        <v/>
      </c>
      <c r="R24" s="78">
        <f>IF(RES_hh_tes_in!R24=0,"",RES_hh_tes_in!R24/RES_hh_fec_in!R24)</f>
        <v>0.83595904076699057</v>
      </c>
      <c r="S24" s="78">
        <f>IF(RES_hh_tes_in!S24=0,"",RES_hh_tes_in!S24/RES_hh_fec_in!S24)</f>
        <v>0.84089759220505245</v>
      </c>
      <c r="T24" s="78">
        <f>IF(RES_hh_tes_in!T24=0,"",RES_hh_tes_in!T24/RES_hh_fec_in!T24)</f>
        <v>0.84566523319157982</v>
      </c>
      <c r="U24" s="78">
        <f>IF(RES_hh_tes_in!U24=0,"",RES_hh_tes_in!U24/RES_hh_fec_in!U24)</f>
        <v>0.85022896644340962</v>
      </c>
      <c r="V24" s="78">
        <f>IF(RES_hh_tes_in!V24=0,"",RES_hh_tes_in!V24/RES_hh_fec_in!V24)</f>
        <v>0.85455579467737197</v>
      </c>
      <c r="W24" s="78">
        <f>IF(RES_hh_tes_in!W24=0,"",RES_hh_tes_in!W24/RES_hh_fec_in!W24)</f>
        <v>0.85854163745605849</v>
      </c>
      <c r="X24" s="78">
        <f>IF(RES_hh_tes_in!X24=0,"",RES_hh_tes_in!X24/RES_hh_fec_in!X24)</f>
        <v>0.86311144352409241</v>
      </c>
      <c r="Y24" s="78">
        <f>IF(RES_hh_tes_in!Y24=0,"",RES_hh_tes_in!Y24/RES_hh_fec_in!Y24)</f>
        <v>0.86750277800485365</v>
      </c>
      <c r="DA24" s="89" t="s">
        <v>742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0.61875499975954085</v>
      </c>
      <c r="D25" s="79">
        <f>IF(RES_hh_tes_in!D25=0,"",RES_hh_tes_in!D25/RES_hh_fec_in!D25)</f>
        <v>0.62005273315413512</v>
      </c>
      <c r="E25" s="79">
        <f>IF(RES_hh_tes_in!E25=0,"",RES_hh_tes_in!E25/RES_hh_fec_in!E25)</f>
        <v>0.62147342981319276</v>
      </c>
      <c r="F25" s="79">
        <f>IF(RES_hh_tes_in!F25=0,"",RES_hh_tes_in!F25/RES_hh_fec_in!F25)</f>
        <v>0.62291126785666806</v>
      </c>
      <c r="G25" s="79">
        <f>IF(RES_hh_tes_in!G25=0,"",RES_hh_tes_in!G25/RES_hh_fec_in!G25)</f>
        <v>0.62446330731619559</v>
      </c>
      <c r="H25" s="79">
        <f>IF(RES_hh_tes_in!H25=0,"",RES_hh_tes_in!H25/RES_hh_fec_in!H25)</f>
        <v>0.62611859219718868</v>
      </c>
      <c r="I25" s="79">
        <f>IF(RES_hh_tes_in!I25=0,"",RES_hh_tes_in!I25/RES_hh_fec_in!I25)</f>
        <v>0.6279022948124332</v>
      </c>
      <c r="J25" s="79">
        <f>IF(RES_hh_tes_in!J25=0,"",RES_hh_tes_in!J25/RES_hh_fec_in!J25)</f>
        <v>0.62991534850954756</v>
      </c>
      <c r="K25" s="79">
        <f>IF(RES_hh_tes_in!K25=0,"",RES_hh_tes_in!K25/RES_hh_fec_in!K25)</f>
        <v>0.6322469192789002</v>
      </c>
      <c r="L25" s="79">
        <f>IF(RES_hh_tes_in!L25=0,"",RES_hh_tes_in!L25/RES_hh_fec_in!L25)</f>
        <v>0.63492766401705625</v>
      </c>
      <c r="M25" s="79">
        <f>IF(RES_hh_tes_in!M25=0,"",RES_hh_tes_in!M25/RES_hh_fec_in!M25)</f>
        <v>0.64002408264517607</v>
      </c>
      <c r="N25" s="79">
        <f>IF(RES_hh_tes_in!N25=0,"",RES_hh_tes_in!N25/RES_hh_fec_in!N25)</f>
        <v>0.6484276179692019</v>
      </c>
      <c r="O25" s="79">
        <f>IF(RES_hh_tes_in!O25=0,"",RES_hh_tes_in!O25/RES_hh_fec_in!O25)</f>
        <v>0.66124191695269563</v>
      </c>
      <c r="P25" s="79">
        <f>IF(RES_hh_tes_in!P25=0,"",RES_hh_tes_in!P25/RES_hh_fec_in!P25)</f>
        <v>0.67785945002938264</v>
      </c>
      <c r="Q25" s="79">
        <f>IF(RES_hh_tes_in!Q25=0,"",RES_hh_tes_in!Q25/RES_hh_fec_in!Q25)</f>
        <v>0.69389183391080766</v>
      </c>
      <c r="R25" s="79">
        <f>IF(RES_hh_tes_in!R25=0,"",RES_hh_tes_in!R25/RES_hh_fec_in!R25)</f>
        <v>0.70474157903780243</v>
      </c>
      <c r="S25" s="79">
        <f>IF(RES_hh_tes_in!S25=0,"",RES_hh_tes_in!S25/RES_hh_fec_in!S25)</f>
        <v>0.71525311190995289</v>
      </c>
      <c r="T25" s="79">
        <f>IF(RES_hh_tes_in!T25=0,"",RES_hh_tes_in!T25/RES_hh_fec_in!T25)</f>
        <v>0.72568306966437379</v>
      </c>
      <c r="U25" s="79">
        <f>IF(RES_hh_tes_in!U25=0,"",RES_hh_tes_in!U25/RES_hh_fec_in!U25)</f>
        <v>0.73613630178293921</v>
      </c>
      <c r="V25" s="79">
        <f>IF(RES_hh_tes_in!V25=0,"",RES_hh_tes_in!V25/RES_hh_fec_in!V25)</f>
        <v>0.7464053905926411</v>
      </c>
      <c r="W25" s="79">
        <f>IF(RES_hh_tes_in!W25=0,"",RES_hh_tes_in!W25/RES_hh_fec_in!W25)</f>
        <v>0.75578447543167215</v>
      </c>
      <c r="X25" s="79">
        <f>IF(RES_hh_tes_in!X25=0,"",RES_hh_tes_in!X25/RES_hh_fec_in!X25)</f>
        <v>0.76731005978932953</v>
      </c>
      <c r="Y25" s="79">
        <f>IF(RES_hh_tes_in!Y25=0,"",RES_hh_tes_in!Y25/RES_hh_fec_in!Y25)</f>
        <v>0.7780627294685506</v>
      </c>
      <c r="DA25" s="90" t="s">
        <v>743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X26" s="81">
        <f>IF(RES_hh_tes_in!X26=0,"",RES_hh_tes_in!X26/RES_hh_fec_in!X26)</f>
        <v>1</v>
      </c>
      <c r="Y26" s="81">
        <f>IF(RES_hh_tes_in!Y26=0,"",RES_hh_tes_in!Y26/RES_hh_fec_in!Y26)</f>
        <v>1</v>
      </c>
      <c r="DA26" s="92" t="s">
        <v>744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0.66356288534594721</v>
      </c>
      <c r="D27" s="70">
        <f>IF(RES_hh_tes_in!D27=0,"",RES_hh_tes_in!D27/RES_hh_fec_in!D27)</f>
        <v>0.68600718862377585</v>
      </c>
      <c r="E27" s="70">
        <f>IF(RES_hh_tes_in!E27=0,"",RES_hh_tes_in!E27/RES_hh_fec_in!E27)</f>
        <v>0.66487361119405397</v>
      </c>
      <c r="F27" s="70">
        <f>IF(RES_hh_tes_in!F27=0,"",RES_hh_tes_in!F27/RES_hh_fec_in!F27)</f>
        <v>0.6830837530463576</v>
      </c>
      <c r="G27" s="70">
        <f>IF(RES_hh_tes_in!G27=0,"",RES_hh_tes_in!G27/RES_hh_fec_in!G27)</f>
        <v>0.68745154265496555</v>
      </c>
      <c r="H27" s="70">
        <f>IF(RES_hh_tes_in!H27=0,"",RES_hh_tes_in!H27/RES_hh_fec_in!H27)</f>
        <v>0.65739930321678408</v>
      </c>
      <c r="I27" s="70">
        <f>IF(RES_hh_tes_in!I27=0,"",RES_hh_tes_in!I27/RES_hh_fec_in!I27)</f>
        <v>0.66617081415873847</v>
      </c>
      <c r="J27" s="70">
        <f>IF(RES_hh_tes_in!J27=0,"",RES_hh_tes_in!J27/RES_hh_fec_in!J27)</f>
        <v>0.62782763476904546</v>
      </c>
      <c r="K27" s="70">
        <f>IF(RES_hh_tes_in!K27=0,"",RES_hh_tes_in!K27/RES_hh_fec_in!K27)</f>
        <v>0.64857720648479023</v>
      </c>
      <c r="L27" s="70">
        <f>IF(RES_hh_tes_in!L27=0,"",RES_hh_tes_in!L27/RES_hh_fec_in!L27)</f>
        <v>0.65926353320012177</v>
      </c>
      <c r="M27" s="70">
        <f>IF(RES_hh_tes_in!M27=0,"",RES_hh_tes_in!M27/RES_hh_fec_in!M27)</f>
        <v>0.67020447833909547</v>
      </c>
      <c r="N27" s="70">
        <f>IF(RES_hh_tes_in!N27=0,"",RES_hh_tes_in!N27/RES_hh_fec_in!N27)</f>
        <v>0.6908183577711472</v>
      </c>
      <c r="O27" s="70">
        <f>IF(RES_hh_tes_in!O27=0,"",RES_hh_tes_in!O27/RES_hh_fec_in!O27)</f>
        <v>0.68598556808790534</v>
      </c>
      <c r="P27" s="70">
        <f>IF(RES_hh_tes_in!P27=0,"",RES_hh_tes_in!P27/RES_hh_fec_in!P27)</f>
        <v>0.68065333084724999</v>
      </c>
      <c r="Q27" s="70">
        <f>IF(RES_hh_tes_in!Q27=0,"",RES_hh_tes_in!Q27/RES_hh_fec_in!Q27)</f>
        <v>0.66999391124492891</v>
      </c>
      <c r="R27" s="70">
        <f>IF(RES_hh_tes_in!R27=0,"",RES_hh_tes_in!R27/RES_hh_fec_in!R27)</f>
        <v>0.6565142481632531</v>
      </c>
      <c r="S27" s="70">
        <f>IF(RES_hh_tes_in!S27=0,"",RES_hh_tes_in!S27/RES_hh_fec_in!S27)</f>
        <v>0.67484670330819996</v>
      </c>
      <c r="T27" s="70">
        <f>IF(RES_hh_tes_in!T27=0,"",RES_hh_tes_in!T27/RES_hh_fec_in!T27)</f>
        <v>0.69235301500676349</v>
      </c>
      <c r="U27" s="70">
        <f>IF(RES_hh_tes_in!U27=0,"",RES_hh_tes_in!U27/RES_hh_fec_in!U27)</f>
        <v>0.72418097252436908</v>
      </c>
      <c r="V27" s="70">
        <f>IF(RES_hh_tes_in!V27=0,"",RES_hh_tes_in!V27/RES_hh_fec_in!V27)</f>
        <v>0.72411612245592372</v>
      </c>
      <c r="W27" s="70">
        <f>IF(RES_hh_tes_in!W27=0,"",RES_hh_tes_in!W27/RES_hh_fec_in!W27)</f>
        <v>0.73981644943326685</v>
      </c>
      <c r="X27" s="70">
        <f>IF(RES_hh_tes_in!X27=0,"",RES_hh_tes_in!X27/RES_hh_fec_in!X27)</f>
        <v>0.73783951126585423</v>
      </c>
      <c r="Y27" s="70">
        <f>IF(RES_hh_tes_in!Y27=0,"",RES_hh_tes_in!Y27/RES_hh_fec_in!Y27)</f>
        <v>0.74821379844907421</v>
      </c>
      <c r="DA27" s="88" t="s">
        <v>745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X28" s="78" t="str">
        <f>IF(RES_hh_tes_in!X28=0,"",RES_hh_tes_in!X28/RES_hh_fec_in!X28)</f>
        <v/>
      </c>
      <c r="Y28" s="78" t="str">
        <f>IF(RES_hh_tes_in!Y28=0,"",RES_hh_tes_in!Y28/RES_hh_fec_in!Y28)</f>
        <v/>
      </c>
      <c r="DA28" s="89" t="s">
        <v>746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0.58322564770404217</v>
      </c>
      <c r="D29" s="78">
        <f>IF(RES_hh_tes_in!D29=0,"",RES_hh_tes_in!D29/RES_hh_fec_in!D29)</f>
        <v>0.58362968433287676</v>
      </c>
      <c r="E29" s="78">
        <f>IF(RES_hh_tes_in!E29=0,"",RES_hh_tes_in!E29/RES_hh_fec_in!E29)</f>
        <v>0.5840337573567661</v>
      </c>
      <c r="F29" s="78">
        <f>IF(RES_hh_tes_in!F29=0,"",RES_hh_tes_in!F29/RES_hh_fec_in!F29)</f>
        <v>0.58443783534361704</v>
      </c>
      <c r="G29" s="78">
        <f>IF(RES_hh_tes_in!G29=0,"",RES_hh_tes_in!G29/RES_hh_fec_in!G29)</f>
        <v>0.58484194684817248</v>
      </c>
      <c r="H29" s="78">
        <f>IF(RES_hh_tes_in!H29=0,"",RES_hh_tes_in!H29/RES_hh_fec_in!H29)</f>
        <v>0.58524608837569514</v>
      </c>
      <c r="I29" s="78">
        <f>IF(RES_hh_tes_in!I29=0,"",RES_hh_tes_in!I29/RES_hh_fec_in!I29)</f>
        <v>0.58565026696207445</v>
      </c>
      <c r="J29" s="78">
        <f>IF(RES_hh_tes_in!J29=0,"",RES_hh_tes_in!J29/RES_hh_fec_in!J29)</f>
        <v>0.58605451143086595</v>
      </c>
      <c r="K29" s="78">
        <f>IF(RES_hh_tes_in!K29=0,"",RES_hh_tes_in!K29/RES_hh_fec_in!K29)</f>
        <v>0.58645884628967238</v>
      </c>
      <c r="L29" s="78">
        <f>IF(RES_hh_tes_in!L29=0,"",RES_hh_tes_in!L29/RES_hh_fec_in!L29)</f>
        <v>0.58686327809528294</v>
      </c>
      <c r="M29" s="78">
        <f>IF(RES_hh_tes_in!M29=0,"",RES_hh_tes_in!M29/RES_hh_fec_in!M29)</f>
        <v>0.58717042096920247</v>
      </c>
      <c r="N29" s="78">
        <f>IF(RES_hh_tes_in!N29=0,"",RES_hh_tes_in!N29/RES_hh_fec_in!N29)</f>
        <v>0.58734209938822346</v>
      </c>
      <c r="O29" s="78">
        <f>IF(RES_hh_tes_in!O29=0,"",RES_hh_tes_in!O29/RES_hh_fec_in!O29)</f>
        <v>0.58744470706949625</v>
      </c>
      <c r="P29" s="78">
        <f>IF(RES_hh_tes_in!P29=0,"",RES_hh_tes_in!P29/RES_hh_fec_in!P29)</f>
        <v>0.58773101684177265</v>
      </c>
      <c r="Q29" s="78">
        <f>IF(RES_hh_tes_in!Q29=0,"",RES_hh_tes_in!Q29/RES_hh_fec_in!Q29)</f>
        <v>0.58889636449818761</v>
      </c>
      <c r="R29" s="78">
        <f>IF(RES_hh_tes_in!R29=0,"",RES_hh_tes_in!R29/RES_hh_fec_in!R29)</f>
        <v>0.59195744261136474</v>
      </c>
      <c r="S29" s="78">
        <f>IF(RES_hh_tes_in!S29=0,"",RES_hh_tes_in!S29/RES_hh_fec_in!S29)</f>
        <v>0.59627544307788194</v>
      </c>
      <c r="T29" s="78">
        <f>IF(RES_hh_tes_in!T29=0,"",RES_hh_tes_in!T29/RES_hh_fec_in!T29)</f>
        <v>0.60101313622717345</v>
      </c>
      <c r="U29" s="78">
        <f>IF(RES_hh_tes_in!U29=0,"",RES_hh_tes_in!U29/RES_hh_fec_in!U29)</f>
        <v>0.60533329238868561</v>
      </c>
      <c r="V29" s="78">
        <f>IF(RES_hh_tes_in!V29=0,"",RES_hh_tes_in!V29/RES_hh_fec_in!V29)</f>
        <v>0.60839868189185808</v>
      </c>
      <c r="W29" s="78">
        <f>IF(RES_hh_tes_in!W29=0,"",RES_hh_tes_in!W29/RES_hh_fec_in!W29)</f>
        <v>0.60987193136081463</v>
      </c>
      <c r="X29" s="78">
        <f>IF(RES_hh_tes_in!X29=0,"",RES_hh_tes_in!X29/RES_hh_fec_in!X29)</f>
        <v>0.61027361589744822</v>
      </c>
      <c r="Y29" s="78">
        <f>IF(RES_hh_tes_in!Y29=0,"",RES_hh_tes_in!Y29/RES_hh_fec_in!Y29)</f>
        <v>0.61031378435111161</v>
      </c>
      <c r="DA29" s="89" t="s">
        <v>747</v>
      </c>
    </row>
    <row r="30" spans="1:105" ht="12" customHeight="1" x14ac:dyDescent="0.25">
      <c r="A30" s="28" t="s">
        <v>189</v>
      </c>
      <c r="B30" s="78"/>
      <c r="C30" s="78">
        <f>IF(RES_hh_tes_in!C30=0,"",RES_hh_tes_in!C30/RES_hh_fec_in!C30)</f>
        <v>0.5824688328473131</v>
      </c>
      <c r="D30" s="78">
        <f>IF(RES_hh_tes_in!D30=0,"",RES_hh_tes_in!D30/RES_hh_fec_in!D30)</f>
        <v>0.58302318636623007</v>
      </c>
      <c r="E30" s="78">
        <f>IF(RES_hh_tes_in!E30=0,"",RES_hh_tes_in!E30/RES_hh_fec_in!E30)</f>
        <v>0.58357758982053676</v>
      </c>
      <c r="F30" s="78">
        <f>IF(RES_hh_tes_in!F30=0,"",RES_hh_tes_in!F30/RES_hh_fec_in!F30)</f>
        <v>0.58413200008421451</v>
      </c>
      <c r="G30" s="78">
        <f>IF(RES_hh_tes_in!G30=0,"",RES_hh_tes_in!G30/RES_hh_fec_in!G30)</f>
        <v>0.58468645633544869</v>
      </c>
      <c r="H30" s="78">
        <f>IF(RES_hh_tes_in!H30=0,"",RES_hh_tes_in!H30/RES_hh_fec_in!H30)</f>
        <v>0.5852409537793285</v>
      </c>
      <c r="I30" s="78">
        <f>IF(RES_hh_tes_in!I30=0,"",RES_hh_tes_in!I30/RES_hh_fec_in!I30)</f>
        <v>0.5857955020693596</v>
      </c>
      <c r="J30" s="78">
        <f>IF(RES_hh_tes_in!J30=0,"",RES_hh_tes_in!J30/RES_hh_fec_in!J30)</f>
        <v>0.58635014075254899</v>
      </c>
      <c r="K30" s="78">
        <f>IF(RES_hh_tes_in!K30=0,"",RES_hh_tes_in!K30/RES_hh_fec_in!K30)</f>
        <v>0.58690490345425417</v>
      </c>
      <c r="L30" s="78">
        <f>IF(RES_hh_tes_in!L30=0,"",RES_hh_tes_in!L30/RES_hh_fec_in!L30)</f>
        <v>0.58745979917063662</v>
      </c>
      <c r="M30" s="78">
        <f>IF(RES_hh_tes_in!M30=0,"",RES_hh_tes_in!M30/RES_hh_fec_in!M30)</f>
        <v>0.58788121079724753</v>
      </c>
      <c r="N30" s="78">
        <f>IF(RES_hh_tes_in!N30=0,"",RES_hh_tes_in!N30/RES_hh_fec_in!N30)</f>
        <v>0.58811676007400704</v>
      </c>
      <c r="O30" s="78">
        <f>IF(RES_hh_tes_in!O30=0,"",RES_hh_tes_in!O30/RES_hh_fec_in!O30)</f>
        <v>0.58825754168914313</v>
      </c>
      <c r="P30" s="78">
        <f>IF(RES_hh_tes_in!P30=0,"",RES_hh_tes_in!P30/RES_hh_fec_in!P30)</f>
        <v>0.58865036951324257</v>
      </c>
      <c r="Q30" s="78">
        <f>IF(RES_hh_tes_in!Q30=0,"",RES_hh_tes_in!Q30/RES_hh_fec_in!Q30)</f>
        <v>0.59024927052367404</v>
      </c>
      <c r="R30" s="78">
        <f>IF(RES_hh_tes_in!R30=0,"",RES_hh_tes_in!R30/RES_hh_fec_in!R30)</f>
        <v>0.59444918533984614</v>
      </c>
      <c r="S30" s="78">
        <f>IF(RES_hh_tes_in!S30=0,"",RES_hh_tes_in!S30/RES_hh_fec_in!S30)</f>
        <v>0.60037364511024394</v>
      </c>
      <c r="T30" s="78">
        <f>IF(RES_hh_tes_in!T30=0,"",RES_hh_tes_in!T30/RES_hh_fec_in!T30)</f>
        <v>0.60687393909703613</v>
      </c>
      <c r="U30" s="78">
        <f>IF(RES_hh_tes_in!U30=0,"",RES_hh_tes_in!U30/RES_hh_fec_in!U30)</f>
        <v>0.6128013565624072</v>
      </c>
      <c r="V30" s="78">
        <f>IF(RES_hh_tes_in!V30=0,"",RES_hh_tes_in!V30/RES_hh_fec_in!V30)</f>
        <v>0.6170071867685335</v>
      </c>
      <c r="W30" s="78">
        <f>IF(RES_hh_tes_in!W30=0,"",RES_hh_tes_in!W30/RES_hh_fec_in!W30)</f>
        <v>0.61902854069803737</v>
      </c>
      <c r="X30" s="78">
        <f>IF(RES_hh_tes_in!X30=0,"",RES_hh_tes_in!X30/RES_hh_fec_in!X30)</f>
        <v>0.61943781999668923</v>
      </c>
      <c r="Y30" s="78">
        <f>IF(RES_hh_tes_in!Y30=0,"",RES_hh_tes_in!Y30/RES_hh_fec_in!Y30)</f>
        <v>0.61947874792655444</v>
      </c>
      <c r="DA30" s="89" t="s">
        <v>748</v>
      </c>
    </row>
    <row r="31" spans="1:105" ht="12" customHeight="1" x14ac:dyDescent="0.25">
      <c r="A31" s="28" t="s">
        <v>202</v>
      </c>
      <c r="B31" s="78"/>
      <c r="C31" s="78">
        <f>IF(RES_hh_tes_in!C31=0,"",RES_hh_tes_in!C31/RES_hh_fec_in!C31)</f>
        <v>0.58168850317823984</v>
      </c>
      <c r="D31" s="78">
        <f>IF(RES_hh_tes_in!D31=0,"",RES_hh_tes_in!D31/RES_hh_fec_in!D31)</f>
        <v>0.58197909180512342</v>
      </c>
      <c r="E31" s="78">
        <f>IF(RES_hh_tes_in!E31=0,"",RES_hh_tes_in!E31/RES_hh_fec_in!E31)</f>
        <v>0.58226970660782407</v>
      </c>
      <c r="F31" s="78">
        <f>IF(RES_hh_tes_in!F31=0,"",RES_hh_tes_in!F31/RES_hh_fec_in!F31)</f>
        <v>0.58256032497995414</v>
      </c>
      <c r="G31" s="78">
        <f>IF(RES_hh_tes_in!G31=0,"",RES_hh_tes_in!G31/RES_hh_fec_in!G31)</f>
        <v>0.58285096745847198</v>
      </c>
      <c r="H31" s="78">
        <f>IF(RES_hh_tes_in!H31=0,"",RES_hh_tes_in!H31/RES_hh_fec_in!H31)</f>
        <v>0.58314163152991549</v>
      </c>
      <c r="I31" s="78">
        <f>IF(RES_hh_tes_in!I31=0,"",RES_hh_tes_in!I31/RES_hh_fec_in!I31)</f>
        <v>0.58343232225459152</v>
      </c>
      <c r="J31" s="78">
        <f>IF(RES_hh_tes_in!J31=0,"",RES_hh_tes_in!J31/RES_hh_fec_in!J31)</f>
        <v>0.58372306036279253</v>
      </c>
      <c r="K31" s="78">
        <f>IF(RES_hh_tes_in!K31=0,"",RES_hh_tes_in!K31/RES_hh_fec_in!K31)</f>
        <v>0.58401386348071926</v>
      </c>
      <c r="L31" s="78">
        <f>IF(RES_hh_tes_in!L31=0,"",RES_hh_tes_in!L31/RES_hh_fec_in!L31)</f>
        <v>0.58430473632410296</v>
      </c>
      <c r="M31" s="78">
        <f>IF(RES_hh_tes_in!M31=0,"",RES_hh_tes_in!M31/RES_hh_fec_in!M31)</f>
        <v>0.58452563764744769</v>
      </c>
      <c r="N31" s="78">
        <f>IF(RES_hh_tes_in!N31=0,"",RES_hh_tes_in!N31/RES_hh_fec_in!N31)</f>
        <v>0.58464911109635931</v>
      </c>
      <c r="O31" s="78">
        <f>IF(RES_hh_tes_in!O31=0,"",RES_hh_tes_in!O31/RES_hh_fec_in!O31)</f>
        <v>0.58472290793328163</v>
      </c>
      <c r="P31" s="78">
        <f>IF(RES_hh_tes_in!P31=0,"",RES_hh_tes_in!P31/RES_hh_fec_in!P31)</f>
        <v>0.58492882580718586</v>
      </c>
      <c r="Q31" s="78">
        <f>IF(RES_hh_tes_in!Q31=0,"",RES_hh_tes_in!Q31/RES_hh_fec_in!Q31)</f>
        <v>0.58576695965731751</v>
      </c>
      <c r="R31" s="78">
        <f>IF(RES_hh_tes_in!R31=0,"",RES_hh_tes_in!R31/RES_hh_fec_in!R31)</f>
        <v>0.58796852858005755</v>
      </c>
      <c r="S31" s="78">
        <f>IF(RES_hh_tes_in!S31=0,"",RES_hh_tes_in!S31/RES_hh_fec_in!S31)</f>
        <v>0.59107409311777326</v>
      </c>
      <c r="T31" s="78">
        <f>IF(RES_hh_tes_in!T31=0,"",RES_hh_tes_in!T31/RES_hh_fec_in!T31)</f>
        <v>0.59448150632884367</v>
      </c>
      <c r="U31" s="78">
        <f>IF(RES_hh_tes_in!U31=0,"",RES_hh_tes_in!U31/RES_hh_fec_in!U31)</f>
        <v>0.59758862127165591</v>
      </c>
      <c r="V31" s="78">
        <f>IF(RES_hh_tes_in!V31=0,"",RES_hh_tes_in!V31/RES_hh_fec_in!V31)</f>
        <v>0.59979329100459311</v>
      </c>
      <c r="W31" s="78">
        <f>IF(RES_hh_tes_in!W31=0,"",RES_hh_tes_in!W31/RES_hh_fec_in!W31)</f>
        <v>0.60085287201702653</v>
      </c>
      <c r="X31" s="78">
        <f>IF(RES_hh_tes_in!X31=0,"",RES_hh_tes_in!X31/RES_hh_fec_in!X31)</f>
        <v>0.60122892377737669</v>
      </c>
      <c r="Y31" s="78">
        <f>IF(RES_hh_tes_in!Y31=0,"",RES_hh_tes_in!Y31/RES_hh_fec_in!Y31)</f>
        <v>0.60126652895341182</v>
      </c>
      <c r="DA31" s="89" t="s">
        <v>749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0.74907589931405694</v>
      </c>
      <c r="D32" s="81">
        <f>IF(RES_hh_tes_in!D32=0,"",RES_hh_tes_in!D32/RES_hh_fec_in!D32)</f>
        <v>0.75034889251737391</v>
      </c>
      <c r="E32" s="81">
        <f>IF(RES_hh_tes_in!E32=0,"",RES_hh_tes_in!E32/RES_hh_fec_in!E32)</f>
        <v>0.75168190764470932</v>
      </c>
      <c r="F32" s="81">
        <f>IF(RES_hh_tes_in!F32=0,"",RES_hh_tes_in!F32/RES_hh_fec_in!F32)</f>
        <v>0.75302310757986557</v>
      </c>
      <c r="G32" s="81">
        <f>IF(RES_hh_tes_in!G32=0,"",RES_hh_tes_in!G32/RES_hh_fec_in!G32)</f>
        <v>0.75441958417661092</v>
      </c>
      <c r="H32" s="81">
        <f>IF(RES_hh_tes_in!H32=0,"",RES_hh_tes_in!H32/RES_hh_fec_in!H32)</f>
        <v>0.75586557399155674</v>
      </c>
      <c r="I32" s="81">
        <f>IF(RES_hh_tes_in!I32=0,"",RES_hh_tes_in!I32/RES_hh_fec_in!I32)</f>
        <v>0.75737268045884809</v>
      </c>
      <c r="J32" s="81">
        <f>IF(RES_hh_tes_in!J32=0,"",RES_hh_tes_in!J32/RES_hh_fec_in!J32)</f>
        <v>0.75898843875253086</v>
      </c>
      <c r="K32" s="81">
        <f>IF(RES_hh_tes_in!K32=0,"",RES_hh_tes_in!K32/RES_hh_fec_in!K32)</f>
        <v>0.76075326627378248</v>
      </c>
      <c r="L32" s="81">
        <f>IF(RES_hh_tes_in!L32=0,"",RES_hh_tes_in!L32/RES_hh_fec_in!L32)</f>
        <v>0.76267797633444701</v>
      </c>
      <c r="M32" s="81">
        <f>IF(RES_hh_tes_in!M32=0,"",RES_hh_tes_in!M32/RES_hh_fec_in!M32)</f>
        <v>0.76542988640326759</v>
      </c>
      <c r="N32" s="81">
        <f>IF(RES_hh_tes_in!N32=0,"",RES_hh_tes_in!N32/RES_hh_fec_in!N32)</f>
        <v>0.76919897542112436</v>
      </c>
      <c r="O32" s="81">
        <f>IF(RES_hh_tes_in!O32=0,"",RES_hh_tes_in!O32/RES_hh_fec_in!O32)</f>
        <v>0.77443574741954035</v>
      </c>
      <c r="P32" s="81">
        <f>IF(RES_hh_tes_in!P32=0,"",RES_hh_tes_in!P32/RES_hh_fec_in!P32)</f>
        <v>0.78136116077327067</v>
      </c>
      <c r="Q32" s="81">
        <f>IF(RES_hh_tes_in!Q32=0,"",RES_hh_tes_in!Q32/RES_hh_fec_in!Q32)</f>
        <v>0.79032271320116498</v>
      </c>
      <c r="R32" s="81">
        <f>IF(RES_hh_tes_in!R32=0,"",RES_hh_tes_in!R32/RES_hh_fec_in!R32)</f>
        <v>0.80251724349459364</v>
      </c>
      <c r="S32" s="81">
        <f>IF(RES_hh_tes_in!S32=0,"",RES_hh_tes_in!S32/RES_hh_fec_in!S32)</f>
        <v>0.81777658168128731</v>
      </c>
      <c r="T32" s="81">
        <f>IF(RES_hh_tes_in!T32=0,"",RES_hh_tes_in!T32/RES_hh_fec_in!T32)</f>
        <v>0.83420409719147259</v>
      </c>
      <c r="U32" s="81">
        <f>IF(RES_hh_tes_in!U32=0,"",RES_hh_tes_in!U32/RES_hh_fec_in!U32)</f>
        <v>0.84990315945542083</v>
      </c>
      <c r="V32" s="81">
        <f>IF(RES_hh_tes_in!V32=0,"",RES_hh_tes_in!V32/RES_hh_fec_in!V32)</f>
        <v>0.86297713790338215</v>
      </c>
      <c r="W32" s="81">
        <f>IF(RES_hh_tes_in!W32=0,"",RES_hh_tes_in!W32/RES_hh_fec_in!W32)</f>
        <v>0.87276705652142827</v>
      </c>
      <c r="X32" s="81">
        <f>IF(RES_hh_tes_in!X32=0,"",RES_hh_tes_in!X32/RES_hh_fec_in!X32)</f>
        <v>0.88042456835886307</v>
      </c>
      <c r="Y32" s="81">
        <f>IF(RES_hh_tes_in!Y32=0,"",RES_hh_tes_in!Y32/RES_hh_fec_in!Y32)</f>
        <v>0.88721521788189683</v>
      </c>
      <c r="DA32" s="92" t="s">
        <v>750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46.336109763633686</v>
      </c>
      <c r="D3" s="65">
        <f t="shared" si="0"/>
        <v>45.561383554589362</v>
      </c>
      <c r="E3" s="65">
        <f t="shared" si="0"/>
        <v>44.537160758486294</v>
      </c>
      <c r="F3" s="65">
        <f t="shared" si="0"/>
        <v>41.704792987574834</v>
      </c>
      <c r="G3" s="65">
        <f t="shared" si="0"/>
        <v>37.112337311501115</v>
      </c>
      <c r="H3" s="65">
        <f t="shared" si="0"/>
        <v>36.956185726003838</v>
      </c>
      <c r="I3" s="65">
        <f t="shared" si="0"/>
        <v>30.528582286736651</v>
      </c>
      <c r="J3" s="65">
        <f t="shared" si="0"/>
        <v>39.902000001548984</v>
      </c>
      <c r="K3" s="65">
        <f t="shared" si="0"/>
        <v>31.833574738143241</v>
      </c>
      <c r="L3" s="65">
        <f t="shared" si="0"/>
        <v>35.377865978276894</v>
      </c>
      <c r="M3" s="65">
        <f t="shared" si="0"/>
        <v>30.273239108792225</v>
      </c>
      <c r="N3" s="65">
        <f t="shared" si="0"/>
        <v>26.321388909120671</v>
      </c>
      <c r="O3" s="65">
        <f t="shared" si="0"/>
        <v>27.518042229153757</v>
      </c>
      <c r="P3" s="65">
        <f t="shared" si="0"/>
        <v>15.2121815353408</v>
      </c>
      <c r="Q3" s="65">
        <f t="shared" si="0"/>
        <v>28.819449608434468</v>
      </c>
      <c r="R3" s="65">
        <f t="shared" ref="R3:V3" si="1">SUM(R4,R15,R17,R27)</f>
        <v>38.737764266450355</v>
      </c>
      <c r="S3" s="65">
        <f t="shared" si="1"/>
        <v>34.25733016157217</v>
      </c>
      <c r="T3" s="65">
        <f t="shared" si="1"/>
        <v>29.324684462457025</v>
      </c>
      <c r="U3" s="65">
        <f t="shared" si="1"/>
        <v>22.283405040446599</v>
      </c>
      <c r="V3" s="65">
        <f t="shared" si="1"/>
        <v>22.732655544359119</v>
      </c>
      <c r="W3" s="65">
        <f t="shared" ref="W3:Y3" si="2">SUM(W4,W15,W17,W27)</f>
        <v>19.353355310781915</v>
      </c>
      <c r="X3" s="65">
        <f t="shared" si="2"/>
        <v>17.010851415468757</v>
      </c>
      <c r="Y3" s="65">
        <f t="shared" si="2"/>
        <v>13.693815000904014</v>
      </c>
      <c r="DA3" s="87" t="s">
        <v>752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37.899971871802961</v>
      </c>
      <c r="D4" s="69">
        <f t="shared" si="3"/>
        <v>38.149357595139001</v>
      </c>
      <c r="E4" s="69">
        <f t="shared" si="3"/>
        <v>36.21352305766537</v>
      </c>
      <c r="F4" s="69">
        <f t="shared" si="3"/>
        <v>34.222126853873085</v>
      </c>
      <c r="G4" s="69">
        <f t="shared" si="3"/>
        <v>29.476771834142752</v>
      </c>
      <c r="H4" s="69">
        <f t="shared" si="3"/>
        <v>27.001245368267242</v>
      </c>
      <c r="I4" s="69">
        <f t="shared" si="3"/>
        <v>21.46020175071212</v>
      </c>
      <c r="J4" s="69">
        <f t="shared" si="3"/>
        <v>27.604363312151563</v>
      </c>
      <c r="K4" s="69">
        <f t="shared" si="3"/>
        <v>22.043963139618498</v>
      </c>
      <c r="L4" s="69">
        <f t="shared" si="3"/>
        <v>26.836637138313272</v>
      </c>
      <c r="M4" s="69">
        <f t="shared" si="3"/>
        <v>23.512912335768043</v>
      </c>
      <c r="N4" s="69">
        <f t="shared" si="3"/>
        <v>20.794267226632993</v>
      </c>
      <c r="O4" s="69">
        <f t="shared" si="3"/>
        <v>21.194474610408932</v>
      </c>
      <c r="P4" s="69">
        <f t="shared" si="3"/>
        <v>9.535707067422269</v>
      </c>
      <c r="Q4" s="69">
        <f t="shared" si="3"/>
        <v>21.613554700348605</v>
      </c>
      <c r="R4" s="69">
        <f t="shared" ref="R4:V4" si="4">SUM(R5:R14)</f>
        <v>29.029169734662979</v>
      </c>
      <c r="S4" s="69">
        <f t="shared" si="4"/>
        <v>25.162337649614763</v>
      </c>
      <c r="T4" s="69">
        <f t="shared" si="4"/>
        <v>20.813054931687571</v>
      </c>
      <c r="U4" s="69">
        <f t="shared" si="4"/>
        <v>15.569251690966988</v>
      </c>
      <c r="V4" s="69">
        <f t="shared" si="4"/>
        <v>15.688058578729123</v>
      </c>
      <c r="W4" s="69">
        <f t="shared" ref="W4:Y4" si="5">SUM(W5:W14)</f>
        <v>12.837826731566624</v>
      </c>
      <c r="X4" s="69">
        <f t="shared" si="5"/>
        <v>9.9467447048398476</v>
      </c>
      <c r="Y4" s="69">
        <f t="shared" si="5"/>
        <v>7.3336657928216304</v>
      </c>
      <c r="DA4" s="88" t="s">
        <v>753</v>
      </c>
    </row>
    <row r="5" spans="1:105" ht="12" customHeight="1" x14ac:dyDescent="0.25">
      <c r="A5" s="28" t="s">
        <v>51</v>
      </c>
      <c r="B5" s="72"/>
      <c r="C5" s="72">
        <v>8.6059875575298456E-2</v>
      </c>
      <c r="D5" s="72">
        <v>0.43906057210265209</v>
      </c>
      <c r="E5" s="72">
        <v>1.0972171544814551</v>
      </c>
      <c r="F5" s="72">
        <v>0.38185896984167211</v>
      </c>
      <c r="G5" s="72">
        <v>0.7308466399382636</v>
      </c>
      <c r="H5" s="72">
        <v>0</v>
      </c>
      <c r="I5" s="72">
        <v>0</v>
      </c>
      <c r="J5" s="72">
        <v>0</v>
      </c>
      <c r="K5" s="72">
        <v>2.225906142744247E-2</v>
      </c>
      <c r="L5" s="72">
        <v>0.89236857353680721</v>
      </c>
      <c r="M5" s="72">
        <v>0.57056734818645294</v>
      </c>
      <c r="N5" s="72">
        <v>0.47146198008593243</v>
      </c>
      <c r="O5" s="72">
        <v>0.57787013576964752</v>
      </c>
      <c r="P5" s="72">
        <v>0</v>
      </c>
      <c r="Q5" s="72">
        <v>0</v>
      </c>
      <c r="R5" s="72">
        <v>0</v>
      </c>
      <c r="S5" s="72">
        <v>0.16406523312668042</v>
      </c>
      <c r="T5" s="72">
        <v>1.7593451636505286E-2</v>
      </c>
      <c r="U5" s="72">
        <v>5.4447850703682445E-2</v>
      </c>
      <c r="V5" s="72">
        <v>0</v>
      </c>
      <c r="W5" s="72">
        <v>0</v>
      </c>
      <c r="X5" s="72">
        <v>0</v>
      </c>
      <c r="Y5" s="72">
        <v>0</v>
      </c>
      <c r="DA5" s="89" t="s">
        <v>754</v>
      </c>
    </row>
    <row r="6" spans="1:105" ht="12" customHeight="1" x14ac:dyDescent="0.25">
      <c r="A6" s="28" t="s">
        <v>74</v>
      </c>
      <c r="B6" s="72"/>
      <c r="C6" s="72">
        <v>0</v>
      </c>
      <c r="D6" s="72">
        <v>0</v>
      </c>
      <c r="E6" s="72">
        <v>0</v>
      </c>
      <c r="F6" s="72">
        <v>0</v>
      </c>
      <c r="G6" s="72">
        <v>0.41514103207995728</v>
      </c>
      <c r="H6" s="72">
        <v>0.78284407842135095</v>
      </c>
      <c r="I6" s="72">
        <v>6.8410705447453465E-2</v>
      </c>
      <c r="J6" s="72">
        <v>1.04188446145747</v>
      </c>
      <c r="K6" s="72">
        <v>0.60375119336280869</v>
      </c>
      <c r="L6" s="72">
        <v>0.26512231815745729</v>
      </c>
      <c r="M6" s="72">
        <v>0</v>
      </c>
      <c r="N6" s="72">
        <v>0.35113963345635879</v>
      </c>
      <c r="O6" s="72">
        <v>0.34141574808584452</v>
      </c>
      <c r="P6" s="72">
        <v>0</v>
      </c>
      <c r="Q6" s="72">
        <v>0.23119121011686936</v>
      </c>
      <c r="R6" s="72">
        <v>2.2289157680547889E-2</v>
      </c>
      <c r="S6" s="72">
        <v>0</v>
      </c>
      <c r="T6" s="72">
        <v>0</v>
      </c>
      <c r="U6" s="72">
        <v>0.10647075707083445</v>
      </c>
      <c r="V6" s="72">
        <v>0.17117679583218434</v>
      </c>
      <c r="W6" s="72">
        <v>0.17125594514117551</v>
      </c>
      <c r="X6" s="72">
        <v>0.13816225392516024</v>
      </c>
      <c r="Y6" s="72">
        <v>4.828147988213384E-2</v>
      </c>
      <c r="DA6" s="89" t="s">
        <v>755</v>
      </c>
    </row>
    <row r="7" spans="1:105" ht="12" customHeight="1" x14ac:dyDescent="0.25">
      <c r="A7" s="28" t="s">
        <v>200</v>
      </c>
      <c r="B7" s="72"/>
      <c r="C7" s="72">
        <v>18.709270130787338</v>
      </c>
      <c r="D7" s="72">
        <v>17.525992855495346</v>
      </c>
      <c r="E7" s="72">
        <v>9.9911738287853638</v>
      </c>
      <c r="F7" s="72">
        <v>7.8794521532414867</v>
      </c>
      <c r="G7" s="72">
        <v>0</v>
      </c>
      <c r="H7" s="72">
        <v>0</v>
      </c>
      <c r="I7" s="72">
        <v>0</v>
      </c>
      <c r="J7" s="72">
        <v>0</v>
      </c>
      <c r="K7" s="72">
        <v>0.75509616911373956</v>
      </c>
      <c r="L7" s="72">
        <v>7.0333153539559037</v>
      </c>
      <c r="M7" s="72">
        <v>9.6195395163152604</v>
      </c>
      <c r="N7" s="72">
        <v>7.0814687569391248</v>
      </c>
      <c r="O7" s="72">
        <v>7.877915091640153</v>
      </c>
      <c r="P7" s="72">
        <v>0.31754107391581921</v>
      </c>
      <c r="Q7" s="72">
        <v>8.4491764099318427</v>
      </c>
      <c r="R7" s="72">
        <v>7.0485703420465882</v>
      </c>
      <c r="S7" s="72">
        <v>4.0365547903076573</v>
      </c>
      <c r="T7" s="72">
        <v>0</v>
      </c>
      <c r="U7" s="72">
        <v>0</v>
      </c>
      <c r="V7" s="72">
        <v>0</v>
      </c>
      <c r="W7" s="72">
        <v>0</v>
      </c>
      <c r="X7" s="72">
        <v>0.69717623062224943</v>
      </c>
      <c r="Y7" s="72">
        <v>1.277063846105424</v>
      </c>
      <c r="DA7" s="89" t="s">
        <v>756</v>
      </c>
    </row>
    <row r="8" spans="1:105" ht="12" customHeight="1" x14ac:dyDescent="0.25">
      <c r="A8" s="28" t="s">
        <v>189</v>
      </c>
      <c r="B8" s="72"/>
      <c r="C8" s="72">
        <v>19.104641865440328</v>
      </c>
      <c r="D8" s="72">
        <v>20.184304167541004</v>
      </c>
      <c r="E8" s="72">
        <v>25.12513207439855</v>
      </c>
      <c r="F8" s="72">
        <v>25.960815730789928</v>
      </c>
      <c r="G8" s="72">
        <v>28.33078416212453</v>
      </c>
      <c r="H8" s="72">
        <v>26.21840128984589</v>
      </c>
      <c r="I8" s="72">
        <v>21.391791045264664</v>
      </c>
      <c r="J8" s="72">
        <v>26.562478850694092</v>
      </c>
      <c r="K8" s="72">
        <v>20.662856715714508</v>
      </c>
      <c r="L8" s="72">
        <v>18.645830892663103</v>
      </c>
      <c r="M8" s="72">
        <v>13.32280547126633</v>
      </c>
      <c r="N8" s="72">
        <v>12.890196856151578</v>
      </c>
      <c r="O8" s="72">
        <v>12.397273634913287</v>
      </c>
      <c r="P8" s="72">
        <v>9.2181659935064495</v>
      </c>
      <c r="Q8" s="72">
        <v>12.933187080299893</v>
      </c>
      <c r="R8" s="72">
        <v>21.958310234935844</v>
      </c>
      <c r="S8" s="72">
        <v>20.961717626180423</v>
      </c>
      <c r="T8" s="72">
        <v>20.795461480051067</v>
      </c>
      <c r="U8" s="72">
        <v>15.408333083192471</v>
      </c>
      <c r="V8" s="72">
        <v>15.516881782896938</v>
      </c>
      <c r="W8" s="72">
        <v>12.666570786425448</v>
      </c>
      <c r="X8" s="72">
        <v>9.1114062202924373</v>
      </c>
      <c r="Y8" s="72">
        <v>6.0083204668340722</v>
      </c>
      <c r="DA8" s="89" t="s">
        <v>757</v>
      </c>
    </row>
    <row r="9" spans="1:105" ht="12" customHeight="1" x14ac:dyDescent="0.25">
      <c r="A9" s="28" t="s">
        <v>202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X9" s="72">
        <v>0</v>
      </c>
      <c r="Y9" s="72">
        <v>0</v>
      </c>
      <c r="DA9" s="89" t="s">
        <v>758</v>
      </c>
    </row>
    <row r="10" spans="1:105" ht="12" customHeight="1" x14ac:dyDescent="0.25">
      <c r="A10" s="28" t="s">
        <v>197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DA10" s="89" t="s">
        <v>759</v>
      </c>
    </row>
    <row r="11" spans="1:105" ht="12" customHeight="1" x14ac:dyDescent="0.25">
      <c r="A11" s="28" t="s">
        <v>198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DA11" s="89" t="s">
        <v>760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X12" s="72">
        <v>0</v>
      </c>
      <c r="Y12" s="72">
        <v>0</v>
      </c>
      <c r="DA12" s="89" t="s">
        <v>761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X13" s="74">
        <v>0</v>
      </c>
      <c r="Y13" s="74">
        <v>0</v>
      </c>
      <c r="DA13" s="90" t="s">
        <v>762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X14" s="76">
        <v>0</v>
      </c>
      <c r="Y14" s="76">
        <v>0</v>
      </c>
      <c r="DA14" s="91" t="s">
        <v>763</v>
      </c>
    </row>
    <row r="15" spans="1:105" ht="12.95" customHeight="1" x14ac:dyDescent="0.25">
      <c r="A15" s="68" t="s">
        <v>92</v>
      </c>
      <c r="B15" s="69"/>
      <c r="C15" s="69">
        <f t="shared" ref="C15:Y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X15" s="69">
        <f t="shared" si="6"/>
        <v>0</v>
      </c>
      <c r="Y15" s="69">
        <f t="shared" si="6"/>
        <v>0</v>
      </c>
      <c r="DA15" s="88" t="s">
        <v>764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X16" s="72">
        <v>0</v>
      </c>
      <c r="Y16" s="72">
        <v>0</v>
      </c>
      <c r="DA16" s="89" t="s">
        <v>765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2.9653655766988605</v>
      </c>
      <c r="D17" s="69">
        <f t="shared" si="7"/>
        <v>3.2890945623095007</v>
      </c>
      <c r="E17" s="69">
        <f t="shared" si="7"/>
        <v>3.2984248432077741</v>
      </c>
      <c r="F17" s="69">
        <f t="shared" si="7"/>
        <v>3.2664843823399252</v>
      </c>
      <c r="G17" s="69">
        <f t="shared" si="7"/>
        <v>3.5433761867112312</v>
      </c>
      <c r="H17" s="69">
        <f t="shared" si="7"/>
        <v>3.6246990127357379</v>
      </c>
      <c r="I17" s="69">
        <f t="shared" si="7"/>
        <v>3.3702297474571545</v>
      </c>
      <c r="J17" s="69">
        <f t="shared" si="7"/>
        <v>3.8178440093791384</v>
      </c>
      <c r="K17" s="69">
        <f t="shared" si="7"/>
        <v>3.2180702198314397</v>
      </c>
      <c r="L17" s="69">
        <f t="shared" si="7"/>
        <v>2.8799285966185044</v>
      </c>
      <c r="M17" s="69">
        <f t="shared" si="7"/>
        <v>2.2569500681304357</v>
      </c>
      <c r="N17" s="69">
        <f t="shared" si="7"/>
        <v>2.2676532353493006</v>
      </c>
      <c r="O17" s="69">
        <f t="shared" si="7"/>
        <v>2.5074910931568049</v>
      </c>
      <c r="P17" s="69">
        <f t="shared" si="7"/>
        <v>1.5643134946375752</v>
      </c>
      <c r="Q17" s="69">
        <f t="shared" si="7"/>
        <v>2.1366529534817085</v>
      </c>
      <c r="R17" s="69">
        <f t="shared" ref="R17:V17" si="8">SUM(R18:R26)</f>
        <v>3.6103451968447517</v>
      </c>
      <c r="S17" s="69">
        <f t="shared" si="8"/>
        <v>3.5416149562437771</v>
      </c>
      <c r="T17" s="69">
        <f t="shared" si="8"/>
        <v>3.6247293579622841</v>
      </c>
      <c r="U17" s="69">
        <f t="shared" si="8"/>
        <v>2.9410303105084581</v>
      </c>
      <c r="V17" s="69">
        <f t="shared" si="8"/>
        <v>3.2349881333659525</v>
      </c>
      <c r="W17" s="69">
        <f t="shared" ref="W17:Y17" si="9">SUM(W18:W26)</f>
        <v>2.7230631726374144</v>
      </c>
      <c r="X17" s="69">
        <f t="shared" si="9"/>
        <v>2.6129731013910362</v>
      </c>
      <c r="Y17" s="69">
        <f t="shared" si="9"/>
        <v>2.0446294719596216</v>
      </c>
      <c r="DA17" s="88" t="s">
        <v>766</v>
      </c>
    </row>
    <row r="18" spans="1:105" ht="12" customHeight="1" x14ac:dyDescent="0.25">
      <c r="A18" s="28" t="s">
        <v>51</v>
      </c>
      <c r="B18" s="72"/>
      <c r="C18" s="72">
        <v>0</v>
      </c>
      <c r="D18" s="72">
        <v>5.0188382972353159E-4</v>
      </c>
      <c r="E18" s="72">
        <v>2.5914509973951937E-3</v>
      </c>
      <c r="F18" s="72">
        <v>1.4288480705893203E-3</v>
      </c>
      <c r="G18" s="72">
        <v>0</v>
      </c>
      <c r="H18" s="72">
        <v>0</v>
      </c>
      <c r="I18" s="72">
        <v>0</v>
      </c>
      <c r="J18" s="72">
        <v>0</v>
      </c>
      <c r="K18" s="72">
        <v>6.6608991367898558E-4</v>
      </c>
      <c r="L18" s="72">
        <v>2.1544484911436262E-2</v>
      </c>
      <c r="M18" s="72">
        <v>1.9982984618285644E-2</v>
      </c>
      <c r="N18" s="72">
        <v>3.1824396084589861E-2</v>
      </c>
      <c r="O18" s="72">
        <v>3.6042783269039487E-2</v>
      </c>
      <c r="P18" s="72">
        <v>0</v>
      </c>
      <c r="Q18" s="72">
        <v>0</v>
      </c>
      <c r="R18" s="72">
        <v>0</v>
      </c>
      <c r="S18" s="72">
        <v>1.1501034528634184E-3</v>
      </c>
      <c r="T18" s="72">
        <v>0</v>
      </c>
      <c r="U18" s="72">
        <v>8.9777392016885088E-4</v>
      </c>
      <c r="V18" s="72">
        <v>0</v>
      </c>
      <c r="W18" s="72">
        <v>0</v>
      </c>
      <c r="X18" s="72">
        <v>0</v>
      </c>
      <c r="Y18" s="72">
        <v>0</v>
      </c>
      <c r="DA18" s="89" t="s">
        <v>767</v>
      </c>
    </row>
    <row r="19" spans="1:105" s="2" customFormat="1" ht="12" customHeight="1" x14ac:dyDescent="0.25">
      <c r="A19" s="28" t="s">
        <v>74</v>
      </c>
      <c r="B19" s="72"/>
      <c r="C19" s="72">
        <v>0.3919668329189076</v>
      </c>
      <c r="D19" s="72">
        <v>0.39785017777538223</v>
      </c>
      <c r="E19" s="72">
        <v>0.42763291627458161</v>
      </c>
      <c r="F19" s="72">
        <v>0.36465292753148987</v>
      </c>
      <c r="G19" s="72">
        <v>0.34767095222764804</v>
      </c>
      <c r="H19" s="72">
        <v>0.40759471708796874</v>
      </c>
      <c r="I19" s="72">
        <v>0.44032919568197876</v>
      </c>
      <c r="J19" s="72">
        <v>0.41721618928221482</v>
      </c>
      <c r="K19" s="72">
        <v>0.50228825126591414</v>
      </c>
      <c r="L19" s="72">
        <v>0.41335859120973506</v>
      </c>
      <c r="M19" s="72">
        <v>0.32379749316767631</v>
      </c>
      <c r="N19" s="72">
        <v>0.16324546645877605</v>
      </c>
      <c r="O19" s="72">
        <v>0.20955306375697513</v>
      </c>
      <c r="P19" s="72">
        <v>0.25456047737921589</v>
      </c>
      <c r="Q19" s="72">
        <v>0.29515786522870913</v>
      </c>
      <c r="R19" s="72">
        <v>0.24402286863420675</v>
      </c>
      <c r="S19" s="72">
        <v>0.20052736848532357</v>
      </c>
      <c r="T19" s="72">
        <v>0.15832014209587134</v>
      </c>
      <c r="U19" s="72">
        <v>0.15183581920600825</v>
      </c>
      <c r="V19" s="72">
        <v>0.11774298422308685</v>
      </c>
      <c r="W19" s="72">
        <v>0.1335106471756014</v>
      </c>
      <c r="X19" s="72">
        <v>0.14681437987051582</v>
      </c>
      <c r="Y19" s="72">
        <v>0.15794405889611293</v>
      </c>
      <c r="DA19" s="89" t="s">
        <v>768</v>
      </c>
    </row>
    <row r="20" spans="1:105" ht="12" customHeight="1" x14ac:dyDescent="0.25">
      <c r="A20" s="28" t="s">
        <v>200</v>
      </c>
      <c r="B20" s="72"/>
      <c r="C20" s="72">
        <v>7.7042613372219626E-2</v>
      </c>
      <c r="D20" s="72">
        <v>0.12033600831032436</v>
      </c>
      <c r="E20" s="72">
        <v>0.14252564809045681</v>
      </c>
      <c r="F20" s="72">
        <v>1.4682184930859344E-2</v>
      </c>
      <c r="G20" s="72">
        <v>0</v>
      </c>
      <c r="H20" s="72">
        <v>0</v>
      </c>
      <c r="I20" s="72">
        <v>0</v>
      </c>
      <c r="J20" s="72">
        <v>0</v>
      </c>
      <c r="K20" s="72">
        <v>3.6348497836982012E-2</v>
      </c>
      <c r="L20" s="72">
        <v>0.29859268969713115</v>
      </c>
      <c r="M20" s="72">
        <v>0.41902506826372216</v>
      </c>
      <c r="N20" s="72">
        <v>0.56358088204459067</v>
      </c>
      <c r="O20" s="72">
        <v>0.76952294775402807</v>
      </c>
      <c r="P20" s="72">
        <v>3.2349186145352066E-2</v>
      </c>
      <c r="Q20" s="72">
        <v>0.18020431352304997</v>
      </c>
      <c r="R20" s="72">
        <v>0.13311561628984278</v>
      </c>
      <c r="S20" s="72">
        <v>0.13081797040823331</v>
      </c>
      <c r="T20" s="72">
        <v>0</v>
      </c>
      <c r="U20" s="72">
        <v>0</v>
      </c>
      <c r="V20" s="72">
        <v>0</v>
      </c>
      <c r="W20" s="72">
        <v>0</v>
      </c>
      <c r="X20" s="72">
        <v>2.633743133975408E-3</v>
      </c>
      <c r="Y20" s="72">
        <v>1.9127464236882743E-2</v>
      </c>
      <c r="DA20" s="89" t="s">
        <v>769</v>
      </c>
    </row>
    <row r="21" spans="1:105" ht="12" customHeight="1" x14ac:dyDescent="0.25">
      <c r="A21" s="28" t="s">
        <v>189</v>
      </c>
      <c r="B21" s="72"/>
      <c r="C21" s="72">
        <v>2.4963561304077331</v>
      </c>
      <c r="D21" s="72">
        <v>2.7704064923940703</v>
      </c>
      <c r="E21" s="72">
        <v>2.7256748278453404</v>
      </c>
      <c r="F21" s="72">
        <v>2.8857204218069867</v>
      </c>
      <c r="G21" s="72">
        <v>3.195705234483583</v>
      </c>
      <c r="H21" s="72">
        <v>3.2171042956477693</v>
      </c>
      <c r="I21" s="72">
        <v>2.9299005517751757</v>
      </c>
      <c r="J21" s="72">
        <v>3.4006278200969238</v>
      </c>
      <c r="K21" s="72">
        <v>2.6787673808148647</v>
      </c>
      <c r="L21" s="72">
        <v>2.1464328308002019</v>
      </c>
      <c r="M21" s="72">
        <v>1.4941445220807517</v>
      </c>
      <c r="N21" s="72">
        <v>1.509002490761344</v>
      </c>
      <c r="O21" s="72">
        <v>1.4923722983767624</v>
      </c>
      <c r="P21" s="72">
        <v>1.2774038311130074</v>
      </c>
      <c r="Q21" s="72">
        <v>1.6612907747299492</v>
      </c>
      <c r="R21" s="72">
        <v>3.2332067119207024</v>
      </c>
      <c r="S21" s="72">
        <v>3.2091195138973569</v>
      </c>
      <c r="T21" s="72">
        <v>3.4664092158664128</v>
      </c>
      <c r="U21" s="72">
        <v>2.788296717382281</v>
      </c>
      <c r="V21" s="72">
        <v>3.1172451491428657</v>
      </c>
      <c r="W21" s="72">
        <v>2.589552525461813</v>
      </c>
      <c r="X21" s="72">
        <v>2.4635249783865452</v>
      </c>
      <c r="Y21" s="72">
        <v>1.8675579488266261</v>
      </c>
      <c r="DA21" s="89" t="s">
        <v>770</v>
      </c>
    </row>
    <row r="22" spans="1:105" ht="12" customHeight="1" x14ac:dyDescent="0.25">
      <c r="A22" s="28" t="s">
        <v>202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X22" s="72">
        <v>0</v>
      </c>
      <c r="Y22" s="72">
        <v>0</v>
      </c>
      <c r="DA22" s="89" t="s">
        <v>771</v>
      </c>
    </row>
    <row r="23" spans="1:105" ht="12" customHeight="1" x14ac:dyDescent="0.25">
      <c r="A23" s="28" t="s">
        <v>197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X23" s="72">
        <v>0</v>
      </c>
      <c r="Y23" s="72">
        <v>0</v>
      </c>
      <c r="DA23" s="89" t="s">
        <v>772</v>
      </c>
    </row>
    <row r="24" spans="1:105" ht="12" customHeight="1" x14ac:dyDescent="0.25">
      <c r="A24" s="28" t="s">
        <v>198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X24" s="72">
        <v>0</v>
      </c>
      <c r="Y24" s="72">
        <v>0</v>
      </c>
      <c r="DA24" s="89" t="s">
        <v>773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X25" s="74">
        <v>0</v>
      </c>
      <c r="Y25" s="74">
        <v>0</v>
      </c>
      <c r="DA25" s="90" t="s">
        <v>774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X26" s="77">
        <v>0</v>
      </c>
      <c r="Y26" s="77">
        <v>0</v>
      </c>
      <c r="DA26" s="92" t="s">
        <v>775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5.4707723151318683</v>
      </c>
      <c r="D27" s="69">
        <f t="shared" si="10"/>
        <v>4.1229313971408619</v>
      </c>
      <c r="E27" s="69">
        <f t="shared" si="10"/>
        <v>5.0252128576131465</v>
      </c>
      <c r="F27" s="69">
        <f t="shared" si="10"/>
        <v>4.2161817513618249</v>
      </c>
      <c r="G27" s="69">
        <f t="shared" si="10"/>
        <v>4.0921892906471315</v>
      </c>
      <c r="H27" s="69">
        <f t="shared" si="10"/>
        <v>6.3302413450008546</v>
      </c>
      <c r="I27" s="69">
        <f t="shared" si="10"/>
        <v>5.698150788567375</v>
      </c>
      <c r="J27" s="69">
        <f t="shared" si="10"/>
        <v>8.479792680018285</v>
      </c>
      <c r="K27" s="69">
        <f t="shared" si="10"/>
        <v>6.5715413786933041</v>
      </c>
      <c r="L27" s="69">
        <f t="shared" si="10"/>
        <v>5.6613002433451154</v>
      </c>
      <c r="M27" s="69">
        <f t="shared" si="10"/>
        <v>4.5033767048937445</v>
      </c>
      <c r="N27" s="69">
        <f t="shared" si="10"/>
        <v>3.2594684471383788</v>
      </c>
      <c r="O27" s="69">
        <f t="shared" si="10"/>
        <v>3.8160765255880209</v>
      </c>
      <c r="P27" s="69">
        <f t="shared" si="10"/>
        <v>4.1121609732809556</v>
      </c>
      <c r="Q27" s="69">
        <f t="shared" si="10"/>
        <v>5.0692419546041538</v>
      </c>
      <c r="R27" s="69">
        <f t="shared" ref="R27:V27" si="11">SUM(R28:R32)</f>
        <v>6.0982493349426257</v>
      </c>
      <c r="S27" s="69">
        <f t="shared" si="11"/>
        <v>5.5533775557136273</v>
      </c>
      <c r="T27" s="69">
        <f t="shared" si="11"/>
        <v>4.8869001728071702</v>
      </c>
      <c r="U27" s="69">
        <f t="shared" si="11"/>
        <v>3.7731230389711543</v>
      </c>
      <c r="V27" s="69">
        <f t="shared" si="11"/>
        <v>3.8096088322640433</v>
      </c>
      <c r="W27" s="69">
        <f t="shared" ref="W27:Y27" si="12">SUM(W28:W32)</f>
        <v>3.7924654065778736</v>
      </c>
      <c r="X27" s="69">
        <f t="shared" si="12"/>
        <v>4.451133609237873</v>
      </c>
      <c r="Y27" s="69">
        <f t="shared" si="12"/>
        <v>4.3155197361227611</v>
      </c>
      <c r="DA27" s="88" t="s">
        <v>776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X28" s="72">
        <v>0</v>
      </c>
      <c r="Y28" s="72">
        <v>0</v>
      </c>
      <c r="DA28" s="89" t="s">
        <v>777</v>
      </c>
    </row>
    <row r="29" spans="1:105" s="2" customFormat="1" ht="12" customHeight="1" x14ac:dyDescent="0.25">
      <c r="A29" s="28" t="s">
        <v>74</v>
      </c>
      <c r="B29" s="72"/>
      <c r="C29" s="72">
        <v>5.078037385176045</v>
      </c>
      <c r="D29" s="72">
        <v>3.7837498835342185</v>
      </c>
      <c r="E29" s="72">
        <v>4.5650999349774235</v>
      </c>
      <c r="F29" s="72">
        <v>3.3762522003840285</v>
      </c>
      <c r="G29" s="72">
        <v>3.1378981850681109</v>
      </c>
      <c r="H29" s="72">
        <v>3.4692741044231834</v>
      </c>
      <c r="I29" s="72">
        <v>4.7069050378717874</v>
      </c>
      <c r="J29" s="72">
        <v>5.4132878850686961</v>
      </c>
      <c r="K29" s="72">
        <v>5.3612388700637359</v>
      </c>
      <c r="L29" s="72">
        <v>4.6393966554404171</v>
      </c>
      <c r="M29" s="72">
        <v>3.6208081940607055</v>
      </c>
      <c r="N29" s="72">
        <v>2.3132102177821343</v>
      </c>
      <c r="O29" s="72">
        <v>2.8545060328250229</v>
      </c>
      <c r="P29" s="72">
        <v>2.7694278361203599</v>
      </c>
      <c r="Q29" s="72">
        <v>3.3360234560152322</v>
      </c>
      <c r="R29" s="72">
        <v>3.079781116160782</v>
      </c>
      <c r="S29" s="72">
        <v>2.4264866367769504</v>
      </c>
      <c r="T29" s="72">
        <v>2.0076477822912824</v>
      </c>
      <c r="U29" s="72">
        <v>2.0118837115210799</v>
      </c>
      <c r="V29" s="72">
        <v>1.6272927603737417</v>
      </c>
      <c r="W29" s="72">
        <v>1.7275902944236883</v>
      </c>
      <c r="X29" s="72">
        <v>1.8096396527442455</v>
      </c>
      <c r="Y29" s="72">
        <v>2.094734117196253</v>
      </c>
      <c r="DA29" s="89" t="s">
        <v>778</v>
      </c>
    </row>
    <row r="30" spans="1:105" ht="12" customHeight="1" x14ac:dyDescent="0.25">
      <c r="A30" s="28" t="s">
        <v>189</v>
      </c>
      <c r="B30" s="72"/>
      <c r="C30" s="72">
        <v>0.39273492995582321</v>
      </c>
      <c r="D30" s="72">
        <v>0.33918151360664339</v>
      </c>
      <c r="E30" s="72">
        <v>0.46011292263572284</v>
      </c>
      <c r="F30" s="72">
        <v>0.83992955097779654</v>
      </c>
      <c r="G30" s="72">
        <v>0.95429110557902064</v>
      </c>
      <c r="H30" s="72">
        <v>2.8609672405776712</v>
      </c>
      <c r="I30" s="72">
        <v>0.99124575069558729</v>
      </c>
      <c r="J30" s="72">
        <v>3.0665047949495881</v>
      </c>
      <c r="K30" s="72">
        <v>1.2103025086295685</v>
      </c>
      <c r="L30" s="72">
        <v>1.021903587904698</v>
      </c>
      <c r="M30" s="72">
        <v>0.88256851083303911</v>
      </c>
      <c r="N30" s="72">
        <v>0.94625822935624471</v>
      </c>
      <c r="O30" s="72">
        <v>0.96157049276299822</v>
      </c>
      <c r="P30" s="72">
        <v>1.3427331371605957</v>
      </c>
      <c r="Q30" s="72">
        <v>1.7332184985889216</v>
      </c>
      <c r="R30" s="72">
        <v>3.0184682187818432</v>
      </c>
      <c r="S30" s="72">
        <v>3.1268909189366774</v>
      </c>
      <c r="T30" s="72">
        <v>2.8792523905158882</v>
      </c>
      <c r="U30" s="72">
        <v>1.7612393274500744</v>
      </c>
      <c r="V30" s="72">
        <v>2.1823160718903019</v>
      </c>
      <c r="W30" s="72">
        <v>2.0648751121541853</v>
      </c>
      <c r="X30" s="72">
        <v>2.6414939564936271</v>
      </c>
      <c r="Y30" s="72">
        <v>2.2207856189265085</v>
      </c>
      <c r="DA30" s="89" t="s">
        <v>779</v>
      </c>
    </row>
    <row r="31" spans="1:105" ht="12" customHeight="1" x14ac:dyDescent="0.25">
      <c r="A31" s="28" t="s">
        <v>202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X31" s="72">
        <v>0</v>
      </c>
      <c r="Y31" s="72">
        <v>0</v>
      </c>
      <c r="DA31" s="89" t="s">
        <v>780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X32" s="77">
        <v>0</v>
      </c>
      <c r="Y32" s="77">
        <v>0</v>
      </c>
      <c r="DA32" s="92" t="s">
        <v>781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14964.230570692182</v>
      </c>
      <c r="D3" s="65">
        <f>IF(RES_hh_fec_in!D3=0,0,1000*11630*RES_hh_fec_in!D3/RES_hh_num_in!D3)</f>
        <v>14816.929754737639</v>
      </c>
      <c r="E3" s="65">
        <f>IF(RES_hh_fec_in!E3=0,0,1000*11630*RES_hh_fec_in!E3/RES_hh_num_in!E3)</f>
        <v>16217.065740764294</v>
      </c>
      <c r="F3" s="65">
        <f>IF(RES_hh_fec_in!F3=0,0,1000*11630*RES_hh_fec_in!F3/RES_hh_num_in!F3)</f>
        <v>15927.489665686709</v>
      </c>
      <c r="G3" s="65">
        <f>IF(RES_hh_fec_in!G3=0,0,1000*11630*RES_hh_fec_in!G3/RES_hh_num_in!G3)</f>
        <v>16709.087481174443</v>
      </c>
      <c r="H3" s="65">
        <f>IF(RES_hh_fec_in!H3=0,0,1000*11630*RES_hh_fec_in!H3/RES_hh_num_in!H3)</f>
        <v>15946.974449991623</v>
      </c>
      <c r="I3" s="65">
        <f>IF(RES_hh_fec_in!I3=0,0,1000*11630*RES_hh_fec_in!I3/RES_hh_num_in!I3)</f>
        <v>15019.11252755914</v>
      </c>
      <c r="J3" s="65">
        <f>IF(RES_hh_fec_in!J3=0,0,1000*11630*RES_hh_fec_in!J3/RES_hh_num_in!J3)</f>
        <v>15285.212143499621</v>
      </c>
      <c r="K3" s="65">
        <f>IF(RES_hh_fec_in!K3=0,0,1000*11630*RES_hh_fec_in!K3/RES_hh_num_in!K3)</f>
        <v>15230.351678321089</v>
      </c>
      <c r="L3" s="65">
        <f>IF(RES_hh_fec_in!L3=0,0,1000*11630*RES_hh_fec_in!L3/RES_hh_num_in!L3)</f>
        <v>15871.417349534933</v>
      </c>
      <c r="M3" s="65">
        <f>IF(RES_hh_fec_in!M3=0,0,1000*11630*RES_hh_fec_in!M3/RES_hh_num_in!M3)</f>
        <v>15097.182078755366</v>
      </c>
      <c r="N3" s="65">
        <f>IF(RES_hh_fec_in!N3=0,0,1000*11630*RES_hh_fec_in!N3/RES_hh_num_in!N3)</f>
        <v>14409.267876459475</v>
      </c>
      <c r="O3" s="65">
        <f>IF(RES_hh_fec_in!O3=0,0,1000*11630*RES_hh_fec_in!O3/RES_hh_num_in!O3)</f>
        <v>13726.011428203225</v>
      </c>
      <c r="P3" s="65">
        <f>IF(RES_hh_fec_in!P3=0,0,1000*11630*RES_hh_fec_in!P3/RES_hh_num_in!P3)</f>
        <v>11658.119337431837</v>
      </c>
      <c r="Q3" s="65">
        <f>IF(RES_hh_fec_in!Q3=0,0,1000*11630*RES_hh_fec_in!Q3/RES_hh_num_in!Q3)</f>
        <v>12422.357140845204</v>
      </c>
      <c r="R3" s="65">
        <f>IF(RES_hh_fec_in!R3=0,0,1000*11630*RES_hh_fec_in!R3/RES_hh_num_in!R3)</f>
        <v>11813.883686551977</v>
      </c>
      <c r="S3" s="65">
        <f>IF(RES_hh_fec_in!S3=0,0,1000*11630*RES_hh_fec_in!S3/RES_hh_num_in!S3)</f>
        <v>11272.568378569978</v>
      </c>
      <c r="T3" s="65">
        <f>IF(RES_hh_fec_in!T3=0,0,1000*11630*RES_hh_fec_in!T3/RES_hh_num_in!T3)</f>
        <v>10520.450096906816</v>
      </c>
      <c r="U3" s="65">
        <f>IF(RES_hh_fec_in!U3=0,0,1000*11630*RES_hh_fec_in!U3/RES_hh_num_in!U3)</f>
        <v>9674.0132661507723</v>
      </c>
      <c r="V3" s="65">
        <f>IF(RES_hh_fec_in!V3=0,0,1000*11630*RES_hh_fec_in!V3/RES_hh_num_in!V3)</f>
        <v>9383.2309954120919</v>
      </c>
      <c r="W3" s="65">
        <f>IF(RES_hh_fec_in!W3=0,0,1000*11630*RES_hh_fec_in!W3/RES_hh_num_in!W3)</f>
        <v>9426.5102869063121</v>
      </c>
      <c r="X3" s="65">
        <f>IF(RES_hh_fec_in!X3=0,0,1000*11630*RES_hh_fec_in!X3/RES_hh_num_in!X3)</f>
        <v>7711.9285969163921</v>
      </c>
      <c r="Y3" s="65">
        <f>IF(RES_hh_fec_in!Y3=0,0,1000*11630*RES_hh_fec_in!Y3/RES_hh_num_in!Y3)</f>
        <v>5775.472753976328</v>
      </c>
      <c r="DA3" s="87" t="s">
        <v>783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12056.67616639321</v>
      </c>
      <c r="D4" s="69">
        <f>IF(RES_hh_fec_in!D4=0,0,1000*11630*RES_hh_fec_in!D4/RES_hh_num_in!D4)</f>
        <v>11757.509738898345</v>
      </c>
      <c r="E4" s="69">
        <f>IF(RES_hh_fec_in!E4=0,0,1000*11630*RES_hh_fec_in!E4/RES_hh_num_in!E4)</f>
        <v>13043.105057448578</v>
      </c>
      <c r="F4" s="69">
        <f>IF(RES_hh_fec_in!F4=0,0,1000*11630*RES_hh_fec_in!F4/RES_hh_num_in!F4)</f>
        <v>12729.53770413269</v>
      </c>
      <c r="G4" s="69">
        <f>IF(RES_hh_fec_in!G4=0,0,1000*11630*RES_hh_fec_in!G4/RES_hh_num_in!G4)</f>
        <v>13398.456559304961</v>
      </c>
      <c r="H4" s="69">
        <f>IF(RES_hh_fec_in!H4=0,0,1000*11630*RES_hh_fec_in!H4/RES_hh_num_in!H4)</f>
        <v>12206.591970202311</v>
      </c>
      <c r="I4" s="69">
        <f>IF(RES_hh_fec_in!I4=0,0,1000*11630*RES_hh_fec_in!I4/RES_hh_num_in!I4)</f>
        <v>11265.455297407347</v>
      </c>
      <c r="J4" s="69">
        <f>IF(RES_hh_fec_in!J4=0,0,1000*11630*RES_hh_fec_in!J4/RES_hh_num_in!J4)</f>
        <v>11656.395055458192</v>
      </c>
      <c r="K4" s="69">
        <f>IF(RES_hh_fec_in!K4=0,0,1000*11630*RES_hh_fec_in!K4/RES_hh_num_in!K4)</f>
        <v>11776.554443589746</v>
      </c>
      <c r="L4" s="69">
        <f>IF(RES_hh_fec_in!L4=0,0,1000*11630*RES_hh_fec_in!L4/RES_hh_num_in!L4)</f>
        <v>12655.753736735898</v>
      </c>
      <c r="M4" s="69">
        <f>IF(RES_hh_fec_in!M4=0,0,1000*11630*RES_hh_fec_in!M4/RES_hh_num_in!M4)</f>
        <v>12021.673825177379</v>
      </c>
      <c r="N4" s="69">
        <f>IF(RES_hh_fec_in!N4=0,0,1000*11630*RES_hh_fec_in!N4/RES_hh_num_in!N4)</f>
        <v>11408.048734526847</v>
      </c>
      <c r="O4" s="69">
        <f>IF(RES_hh_fec_in!O4=0,0,1000*11630*RES_hh_fec_in!O4/RES_hh_num_in!O4)</f>
        <v>10985.450331473643</v>
      </c>
      <c r="P4" s="69">
        <f>IF(RES_hh_fec_in!P4=0,0,1000*11630*RES_hh_fec_in!P4/RES_hh_num_in!P4)</f>
        <v>9027.2305374493517</v>
      </c>
      <c r="Q4" s="69">
        <f>IF(RES_hh_fec_in!Q4=0,0,1000*11630*RES_hh_fec_in!Q4/RES_hh_num_in!Q4)</f>
        <v>9815.8834870419341</v>
      </c>
      <c r="R4" s="69">
        <f>IF(RES_hh_fec_in!R4=0,0,1000*11630*RES_hh_fec_in!R4/RES_hh_num_in!R4)</f>
        <v>9091.0901565209224</v>
      </c>
      <c r="S4" s="69">
        <f>IF(RES_hh_fec_in!S4=0,0,1000*11630*RES_hh_fec_in!S4/RES_hh_num_in!S4)</f>
        <v>8615.6812361304219</v>
      </c>
      <c r="T4" s="69">
        <f>IF(RES_hh_fec_in!T4=0,0,1000*11630*RES_hh_fec_in!T4/RES_hh_num_in!T4)</f>
        <v>7826.2926741699575</v>
      </c>
      <c r="U4" s="69">
        <f>IF(RES_hh_fec_in!U4=0,0,1000*11630*RES_hh_fec_in!U4/RES_hh_num_in!U4)</f>
        <v>7207.8984030557422</v>
      </c>
      <c r="V4" s="69">
        <f>IF(RES_hh_fec_in!V4=0,0,1000*11630*RES_hh_fec_in!V4/RES_hh_num_in!V4)</f>
        <v>6657.183960480821</v>
      </c>
      <c r="W4" s="69">
        <f>IF(RES_hh_fec_in!W4=0,0,1000*11630*RES_hh_fec_in!W4/RES_hh_num_in!W4)</f>
        <v>6357.0239521229632</v>
      </c>
      <c r="X4" s="69">
        <f>IF(RES_hh_fec_in!X4=0,0,1000*11630*RES_hh_fec_in!X4/RES_hh_num_in!X4)</f>
        <v>4619.831592180778</v>
      </c>
      <c r="Y4" s="69">
        <f>IF(RES_hh_fec_in!Y4=0,0,1000*11630*RES_hh_fec_in!Y4/RES_hh_num_in!Y4)</f>
        <v>3100.0189259723188</v>
      </c>
      <c r="DA4" s="88" t="s">
        <v>784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7158.1988840395434</v>
      </c>
      <c r="D5" s="72">
        <f>IF(RES_hh_fec_in!D5=0,0,1000*11630*RES_hh_fec_in!D5/RES_hh_num_in!D5)</f>
        <v>10389.231806981265</v>
      </c>
      <c r="E5" s="72">
        <f>IF(RES_hh_fec_in!E5=0,0,1000*11630*RES_hh_fec_in!E5/RES_hh_num_in!E5)</f>
        <v>13815.069755208837</v>
      </c>
      <c r="F5" s="72">
        <f>IF(RES_hh_fec_in!F5=0,0,1000*11630*RES_hh_fec_in!F5/RES_hh_num_in!F5)</f>
        <v>10078.285199446178</v>
      </c>
      <c r="G5" s="72">
        <f>IF(RES_hh_fec_in!G5=0,0,1000*11630*RES_hh_fec_in!G5/RES_hh_num_in!G5)</f>
        <v>14859.680540067819</v>
      </c>
      <c r="H5" s="72">
        <f>IF(RES_hh_fec_in!H5=0,0,1000*11630*RES_hh_fec_in!H5/RES_hh_num_in!H5)</f>
        <v>0</v>
      </c>
      <c r="I5" s="72">
        <f>IF(RES_hh_fec_in!I5=0,0,1000*11630*RES_hh_fec_in!I5/RES_hh_num_in!I5)</f>
        <v>0</v>
      </c>
      <c r="J5" s="72">
        <f>IF(RES_hh_fec_in!J5=0,0,1000*11630*RES_hh_fec_in!J5/RES_hh_num_in!J5)</f>
        <v>0</v>
      </c>
      <c r="K5" s="72">
        <f>IF(RES_hh_fec_in!K5=0,0,1000*11630*RES_hh_fec_in!K5/RES_hh_num_in!K5)</f>
        <v>7637.1944401358933</v>
      </c>
      <c r="L5" s="72">
        <f>IF(RES_hh_fec_in!L5=0,0,1000*11630*RES_hh_fec_in!L5/RES_hh_num_in!L5)</f>
        <v>15405.086093654745</v>
      </c>
      <c r="M5" s="72">
        <f>IF(RES_hh_fec_in!M5=0,0,1000*11630*RES_hh_fec_in!M5/RES_hh_num_in!M5)</f>
        <v>11186.542211447804</v>
      </c>
      <c r="N5" s="72">
        <f>IF(RES_hh_fec_in!N5=0,0,1000*11630*RES_hh_fec_in!N5/RES_hh_num_in!N5)</f>
        <v>9399.8653877196048</v>
      </c>
      <c r="O5" s="72">
        <f>IF(RES_hh_fec_in!O5=0,0,1000*11630*RES_hh_fec_in!O5/RES_hh_num_in!O5)</f>
        <v>13218.007424097119</v>
      </c>
      <c r="P5" s="72">
        <f>IF(RES_hh_fec_in!P5=0,0,1000*11630*RES_hh_fec_in!P5/RES_hh_num_in!P5)</f>
        <v>0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9789.8427282441844</v>
      </c>
      <c r="T5" s="72">
        <f>IF(RES_hh_fec_in!T5=0,0,1000*11630*RES_hh_fec_in!T5/RES_hh_num_in!T5)</f>
        <v>6898.7435051231587</v>
      </c>
      <c r="U5" s="72">
        <f>IF(RES_hh_fec_in!U5=0,0,1000*11630*RES_hh_fec_in!U5/RES_hh_num_in!U5)</f>
        <v>7472.5311132633997</v>
      </c>
      <c r="V5" s="72">
        <f>IF(RES_hh_fec_in!V5=0,0,1000*11630*RES_hh_fec_in!V5/RES_hh_num_in!V5)</f>
        <v>0</v>
      </c>
      <c r="W5" s="72">
        <f>IF(RES_hh_fec_in!W5=0,0,1000*11630*RES_hh_fec_in!W5/RES_hh_num_in!W5)</f>
        <v>0</v>
      </c>
      <c r="X5" s="72">
        <f>IF(RES_hh_fec_in!X5=0,0,1000*11630*RES_hh_fec_in!X5/RES_hh_num_in!X5)</f>
        <v>0</v>
      </c>
      <c r="Y5" s="72">
        <f>IF(RES_hh_fec_in!Y5=0,0,1000*11630*RES_hh_fec_in!Y5/RES_hh_num_in!Y5)</f>
        <v>0</v>
      </c>
      <c r="DA5" s="89" t="s">
        <v>785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0</v>
      </c>
      <c r="D6" s="72">
        <f>IF(RES_hh_fec_in!D6=0,0,1000*11630*RES_hh_fec_in!D6/RES_hh_num_in!D6)</f>
        <v>0</v>
      </c>
      <c r="E6" s="72">
        <f>IF(RES_hh_fec_in!E6=0,0,1000*11630*RES_hh_fec_in!E6/RES_hh_num_in!E6)</f>
        <v>0</v>
      </c>
      <c r="F6" s="72">
        <f>IF(RES_hh_fec_in!F6=0,0,1000*11630*RES_hh_fec_in!F6/RES_hh_num_in!F6)</f>
        <v>0</v>
      </c>
      <c r="G6" s="72">
        <f>IF(RES_hh_fec_in!G6=0,0,1000*11630*RES_hh_fec_in!G6/RES_hh_num_in!G6)</f>
        <v>14166.875926675226</v>
      </c>
      <c r="H6" s="72">
        <f>IF(RES_hh_fec_in!H6=0,0,1000*11630*RES_hh_fec_in!H6/RES_hh_num_in!H6)</f>
        <v>16976.469319195836</v>
      </c>
      <c r="I6" s="72">
        <f>IF(RES_hh_fec_in!I6=0,0,1000*11630*RES_hh_fec_in!I6/RES_hh_num_in!I6)</f>
        <v>5475.5723196668305</v>
      </c>
      <c r="J6" s="72">
        <f>IF(RES_hh_fec_in!J6=0,0,1000*11630*RES_hh_fec_in!J6/RES_hh_num_in!J6)</f>
        <v>23282.063794062502</v>
      </c>
      <c r="K6" s="72">
        <f>IF(RES_hh_fec_in!K6=0,0,1000*11630*RES_hh_fec_in!K6/RES_hh_num_in!K6)</f>
        <v>12419.736127419937</v>
      </c>
      <c r="L6" s="72">
        <f>IF(RES_hh_fec_in!L6=0,0,1000*11630*RES_hh_fec_in!L6/RES_hh_num_in!L6)</f>
        <v>13415.138965165941</v>
      </c>
      <c r="M6" s="72">
        <f>IF(RES_hh_fec_in!M6=0,0,1000*11630*RES_hh_fec_in!M6/RES_hh_num_in!M6)</f>
        <v>0</v>
      </c>
      <c r="N6" s="72">
        <f>IF(RES_hh_fec_in!N6=0,0,1000*11630*RES_hh_fec_in!N6/RES_hh_num_in!N6)</f>
        <v>12775.050368850541</v>
      </c>
      <c r="O6" s="72">
        <f>IF(RES_hh_fec_in!O6=0,0,1000*11630*RES_hh_fec_in!O6/RES_hh_num_in!O6)</f>
        <v>11650.967186528515</v>
      </c>
      <c r="P6" s="72">
        <f>IF(RES_hh_fec_in!P6=0,0,1000*11630*RES_hh_fec_in!P6/RES_hh_num_in!P6)</f>
        <v>0</v>
      </c>
      <c r="Q6" s="72">
        <f>IF(RES_hh_fec_in!Q6=0,0,1000*11630*RES_hh_fec_in!Q6/RES_hh_num_in!Q6)</f>
        <v>10713.117122031739</v>
      </c>
      <c r="R6" s="72">
        <f>IF(RES_hh_fec_in!R6=0,0,1000*11630*RES_hh_fec_in!R6/RES_hh_num_in!R6)</f>
        <v>9812.0961791459267</v>
      </c>
      <c r="S6" s="72">
        <f>IF(RES_hh_fec_in!S6=0,0,1000*11630*RES_hh_fec_in!S6/RES_hh_num_in!S6)</f>
        <v>0</v>
      </c>
      <c r="T6" s="72">
        <f>IF(RES_hh_fec_in!T6=0,0,1000*11630*RES_hh_fec_in!T6/RES_hh_num_in!T6)</f>
        <v>0</v>
      </c>
      <c r="U6" s="72">
        <f>IF(RES_hh_fec_in!U6=0,0,1000*11630*RES_hh_fec_in!U6/RES_hh_num_in!U6)</f>
        <v>7683.6689868940812</v>
      </c>
      <c r="V6" s="72">
        <f>IF(RES_hh_fec_in!V6=0,0,1000*11630*RES_hh_fec_in!V6/RES_hh_num_in!V6)</f>
        <v>7245.6890700634722</v>
      </c>
      <c r="W6" s="72">
        <f>IF(RES_hh_fec_in!W6=0,0,1000*11630*RES_hh_fec_in!W6/RES_hh_num_in!W6)</f>
        <v>6791.8927303363371</v>
      </c>
      <c r="X6" s="72">
        <f>IF(RES_hh_fec_in!X6=0,0,1000*11630*RES_hh_fec_in!X6/RES_hh_num_in!X6)</f>
        <v>5198.4238649952003</v>
      </c>
      <c r="Y6" s="72">
        <f>IF(RES_hh_fec_in!Y6=0,0,1000*11630*RES_hh_fec_in!Y6/RES_hh_num_in!Y6)</f>
        <v>3220.3626253377565</v>
      </c>
      <c r="DA6" s="89" t="s">
        <v>786</v>
      </c>
    </row>
    <row r="7" spans="1:105" ht="12" customHeight="1" x14ac:dyDescent="0.25">
      <c r="A7" s="28" t="s">
        <v>200</v>
      </c>
      <c r="B7" s="72"/>
      <c r="C7" s="72">
        <f>IF(RES_hh_fec_in!C7=0,0,1000*11630*RES_hh_fec_in!C7/RES_hh_num_in!C7)</f>
        <v>12625.108063363368</v>
      </c>
      <c r="D7" s="72">
        <f>IF(RES_hh_fec_in!D7=0,0,1000*11630*RES_hh_fec_in!D7/RES_hh_num_in!D7)</f>
        <v>14228.953918969331</v>
      </c>
      <c r="E7" s="72">
        <f>IF(RES_hh_fec_in!E7=0,0,1000*11630*RES_hh_fec_in!E7/RES_hh_num_in!E7)</f>
        <v>15032.933296759255</v>
      </c>
      <c r="F7" s="72">
        <f>IF(RES_hh_fec_in!F7=0,0,1000*11630*RES_hh_fec_in!F7/RES_hh_num_in!F7)</f>
        <v>15538.30083934016</v>
      </c>
      <c r="G7" s="72">
        <f>IF(RES_hh_fec_in!G7=0,0,1000*11630*RES_hh_fec_in!G7/RES_hh_num_in!G7)</f>
        <v>0</v>
      </c>
      <c r="H7" s="72">
        <f>IF(RES_hh_fec_in!H7=0,0,1000*11630*RES_hh_fec_in!H7/RES_hh_num_in!H7)</f>
        <v>0</v>
      </c>
      <c r="I7" s="72">
        <f>IF(RES_hh_fec_in!I7=0,0,1000*11630*RES_hh_fec_in!I7/RES_hh_num_in!I7)</f>
        <v>0</v>
      </c>
      <c r="J7" s="72">
        <f>IF(RES_hh_fec_in!J7=0,0,1000*11630*RES_hh_fec_in!J7/RES_hh_num_in!J7)</f>
        <v>0</v>
      </c>
      <c r="K7" s="72">
        <f>IF(RES_hh_fec_in!K7=0,0,1000*11630*RES_hh_fec_in!K7/RES_hh_num_in!K7)</f>
        <v>14257.821953448603</v>
      </c>
      <c r="L7" s="72">
        <f>IF(RES_hh_fec_in!L7=0,0,1000*11630*RES_hh_fec_in!L7/RES_hh_num_in!L7)</f>
        <v>14912.117941365335</v>
      </c>
      <c r="M7" s="72">
        <f>IF(RES_hh_fec_in!M7=0,0,1000*11630*RES_hh_fec_in!M7/RES_hh_num_in!M7)</f>
        <v>14542.03373081873</v>
      </c>
      <c r="N7" s="72">
        <f>IF(RES_hh_fec_in!N7=0,0,1000*11630*RES_hh_fec_in!N7/RES_hh_num_in!N7)</f>
        <v>12718.370153575928</v>
      </c>
      <c r="O7" s="72">
        <f>IF(RES_hh_fec_in!O7=0,0,1000*11630*RES_hh_fec_in!O7/RES_hh_num_in!O7)</f>
        <v>11703.863117378633</v>
      </c>
      <c r="P7" s="72">
        <f>IF(RES_hh_fec_in!P7=0,0,1000*11630*RES_hh_fec_in!P7/RES_hh_num_in!P7)</f>
        <v>8991.8561155026455</v>
      </c>
      <c r="Q7" s="72">
        <f>IF(RES_hh_fec_in!Q7=0,0,1000*11630*RES_hh_fec_in!Q7/RES_hh_num_in!Q7)</f>
        <v>10523.743895918562</v>
      </c>
      <c r="R7" s="72">
        <f>IF(RES_hh_fec_in!R7=0,0,1000*11630*RES_hh_fec_in!R7/RES_hh_num_in!R7)</f>
        <v>10067.505114094527</v>
      </c>
      <c r="S7" s="72">
        <f>IF(RES_hh_fec_in!S7=0,0,1000*11630*RES_hh_fec_in!S7/RES_hh_num_in!S7)</f>
        <v>10014.568801669951</v>
      </c>
      <c r="T7" s="72">
        <f>IF(RES_hh_fec_in!T7=0,0,1000*11630*RES_hh_fec_in!T7/RES_hh_num_in!T7)</f>
        <v>0</v>
      </c>
      <c r="U7" s="72">
        <f>IF(RES_hh_fec_in!U7=0,0,1000*11630*RES_hh_fec_in!U7/RES_hh_num_in!U7)</f>
        <v>0</v>
      </c>
      <c r="V7" s="72">
        <f>IF(RES_hh_fec_in!V7=0,0,1000*11630*RES_hh_fec_in!V7/RES_hh_num_in!V7)</f>
        <v>0</v>
      </c>
      <c r="W7" s="72">
        <f>IF(RES_hh_fec_in!W7=0,0,1000*11630*RES_hh_fec_in!W7/RES_hh_num_in!W7)</f>
        <v>0</v>
      </c>
      <c r="X7" s="72">
        <f>IF(RES_hh_fec_in!X7=0,0,1000*11630*RES_hh_fec_in!X7/RES_hh_num_in!X7)</f>
        <v>5502.0971393347827</v>
      </c>
      <c r="Y7" s="72">
        <f>IF(RES_hh_fec_in!Y7=0,0,1000*11630*RES_hh_fec_in!Y7/RES_hh_num_in!Y7)</f>
        <v>3383.260680595954</v>
      </c>
      <c r="DA7" s="89" t="s">
        <v>787</v>
      </c>
    </row>
    <row r="8" spans="1:105" ht="12" customHeight="1" x14ac:dyDescent="0.25">
      <c r="A8" s="28" t="s">
        <v>189</v>
      </c>
      <c r="B8" s="72"/>
      <c r="C8" s="72">
        <f>IF(RES_hh_fec_in!C8=0,0,1000*11630*RES_hh_fec_in!C8/RES_hh_num_in!C8)</f>
        <v>12449.521524855325</v>
      </c>
      <c r="D8" s="72">
        <f>IF(RES_hh_fec_in!D8=0,0,1000*11630*RES_hh_fec_in!D8/RES_hh_num_in!D8)</f>
        <v>12038.240628401922</v>
      </c>
      <c r="E8" s="72">
        <f>IF(RES_hh_fec_in!E8=0,0,1000*11630*RES_hh_fec_in!E8/RES_hh_num_in!E8)</f>
        <v>13980.600947060475</v>
      </c>
      <c r="F8" s="72">
        <f>IF(RES_hh_fec_in!F8=0,0,1000*11630*RES_hh_fec_in!F8/RES_hh_num_in!F8)</f>
        <v>13622.021249602642</v>
      </c>
      <c r="G8" s="72">
        <f>IF(RES_hh_fec_in!G8=0,0,1000*11630*RES_hh_fec_in!G8/RES_hh_num_in!G8)</f>
        <v>14748.985864443439</v>
      </c>
      <c r="H8" s="72">
        <f>IF(RES_hh_fec_in!H8=0,0,1000*11630*RES_hh_fec_in!H8/RES_hh_num_in!H8)</f>
        <v>13514.500270250182</v>
      </c>
      <c r="I8" s="72">
        <f>IF(RES_hh_fec_in!I8=0,0,1000*11630*RES_hh_fec_in!I8/RES_hh_num_in!I8)</f>
        <v>12463.442367737884</v>
      </c>
      <c r="J8" s="72">
        <f>IF(RES_hh_fec_in!J8=0,0,1000*11630*RES_hh_fec_in!J8/RES_hh_num_in!J8)</f>
        <v>13100.29706878961</v>
      </c>
      <c r="K8" s="72">
        <f>IF(RES_hh_fec_in!K8=0,0,1000*11630*RES_hh_fec_in!K8/RES_hh_num_in!K8)</f>
        <v>13317.514178646272</v>
      </c>
      <c r="L8" s="72">
        <f>IF(RES_hh_fec_in!L8=0,0,1000*11630*RES_hh_fec_in!L8/RES_hh_num_in!L8)</f>
        <v>14079.824808877966</v>
      </c>
      <c r="M8" s="72">
        <f>IF(RES_hh_fec_in!M8=0,0,1000*11630*RES_hh_fec_in!M8/RES_hh_num_in!M8)</f>
        <v>12924.630783479201</v>
      </c>
      <c r="N8" s="72">
        <f>IF(RES_hh_fec_in!N8=0,0,1000*11630*RES_hh_fec_in!N8/RES_hh_num_in!N8)</f>
        <v>11932.940799586911</v>
      </c>
      <c r="O8" s="72">
        <f>IF(RES_hh_fec_in!O8=0,0,1000*11630*RES_hh_fec_in!O8/RES_hh_num_in!O8)</f>
        <v>11080.655837155004</v>
      </c>
      <c r="P8" s="72">
        <f>IF(RES_hh_fec_in!P8=0,0,1000*11630*RES_hh_fec_in!P8/RES_hh_num_in!P8)</f>
        <v>8981.5000716827217</v>
      </c>
      <c r="Q8" s="72">
        <f>IF(RES_hh_fec_in!Q8=0,0,1000*11630*RES_hh_fec_in!Q8/RES_hh_num_in!Q8)</f>
        <v>8900.7550268753821</v>
      </c>
      <c r="R8" s="72">
        <f>IF(RES_hh_fec_in!R8=0,0,1000*11630*RES_hh_fec_in!R8/RES_hh_num_in!R8)</f>
        <v>8785.2323870125128</v>
      </c>
      <c r="S8" s="72">
        <f>IF(RES_hh_fec_in!S8=0,0,1000*11630*RES_hh_fec_in!S8/RES_hh_num_in!S8)</f>
        <v>8407.5684160678647</v>
      </c>
      <c r="T8" s="72">
        <f>IF(RES_hh_fec_in!T8=0,0,1000*11630*RES_hh_fec_in!T8/RES_hh_num_in!T8)</f>
        <v>7629.536074056884</v>
      </c>
      <c r="U8" s="72">
        <f>IF(RES_hh_fec_in!U8=0,0,1000*11630*RES_hh_fec_in!U8/RES_hh_num_in!U8)</f>
        <v>6977.6828579792136</v>
      </c>
      <c r="V8" s="72">
        <f>IF(RES_hh_fec_in!V8=0,0,1000*11630*RES_hh_fec_in!V8/RES_hh_num_in!V8)</f>
        <v>6858.7270666487066</v>
      </c>
      <c r="W8" s="72">
        <f>IF(RES_hh_fec_in!W8=0,0,1000*11630*RES_hh_fec_in!W8/RES_hh_num_in!W8)</f>
        <v>6214.0310533044112</v>
      </c>
      <c r="X8" s="72">
        <f>IF(RES_hh_fec_in!X8=0,0,1000*11630*RES_hh_fec_in!X8/RES_hh_num_in!X8)</f>
        <v>4522.3441291246127</v>
      </c>
      <c r="Y8" s="72">
        <f>IF(RES_hh_fec_in!Y8=0,0,1000*11630*RES_hh_fec_in!Y8/RES_hh_num_in!Y8)</f>
        <v>3080.6722404756015</v>
      </c>
      <c r="DA8" s="89" t="s">
        <v>788</v>
      </c>
    </row>
    <row r="9" spans="1:105" ht="12" customHeight="1" x14ac:dyDescent="0.25">
      <c r="A9" s="28" t="s">
        <v>202</v>
      </c>
      <c r="B9" s="72"/>
      <c r="C9" s="72">
        <f>IF(RES_hh_fec_in!C9=0,0,1000*11630*RES_hh_fec_in!C9/RES_hh_num_in!C9)</f>
        <v>12314.634831781808</v>
      </c>
      <c r="D9" s="72">
        <f>IF(RES_hh_fec_in!D9=0,0,1000*11630*RES_hh_fec_in!D9/RES_hh_num_in!D9)</f>
        <v>11585.091000969122</v>
      </c>
      <c r="E9" s="72">
        <f>IF(RES_hh_fec_in!E9=0,0,1000*11630*RES_hh_fec_in!E9/RES_hh_num_in!E9)</f>
        <v>13302.183502256681</v>
      </c>
      <c r="F9" s="72">
        <f>IF(RES_hh_fec_in!F9=0,0,1000*11630*RES_hh_fec_in!F9/RES_hh_num_in!F9)</f>
        <v>12981.386442053188</v>
      </c>
      <c r="G9" s="72">
        <f>IF(RES_hh_fec_in!G9=0,0,1000*11630*RES_hh_fec_in!G9/RES_hh_num_in!G9)</f>
        <v>13677.236446662369</v>
      </c>
      <c r="H9" s="72">
        <f>IF(RES_hh_fec_in!H9=0,0,1000*11630*RES_hh_fec_in!H9/RES_hh_num_in!H9)</f>
        <v>12447.444807440606</v>
      </c>
      <c r="I9" s="72">
        <f>IF(RES_hh_fec_in!I9=0,0,1000*11630*RES_hh_fec_in!I9/RES_hh_num_in!I9)</f>
        <v>11752.039330239901</v>
      </c>
      <c r="J9" s="72">
        <f>IF(RES_hh_fec_in!J9=0,0,1000*11630*RES_hh_fec_in!J9/RES_hh_num_in!J9)</f>
        <v>11688.169662725111</v>
      </c>
      <c r="K9" s="72">
        <f>IF(RES_hh_fec_in!K9=0,0,1000*11630*RES_hh_fec_in!K9/RES_hh_num_in!K9)</f>
        <v>11873.427532758864</v>
      </c>
      <c r="L9" s="72">
        <f>IF(RES_hh_fec_in!L9=0,0,1000*11630*RES_hh_fec_in!L9/RES_hh_num_in!L9)</f>
        <v>12505.810230582787</v>
      </c>
      <c r="M9" s="72">
        <f>IF(RES_hh_fec_in!M9=0,0,1000*11630*RES_hh_fec_in!M9/RES_hh_num_in!M9)</f>
        <v>11835.540149559358</v>
      </c>
      <c r="N9" s="72">
        <f>IF(RES_hh_fec_in!N9=0,0,1000*11630*RES_hh_fec_in!N9/RES_hh_num_in!N9)</f>
        <v>11394.320587614813</v>
      </c>
      <c r="O9" s="72">
        <f>IF(RES_hh_fec_in!O9=0,0,1000*11630*RES_hh_fec_in!O9/RES_hh_num_in!O9)</f>
        <v>11025.783779042124</v>
      </c>
      <c r="P9" s="72">
        <f>IF(RES_hh_fec_in!P9=0,0,1000*11630*RES_hh_fec_in!P9/RES_hh_num_in!P9)</f>
        <v>9203.8997373574148</v>
      </c>
      <c r="Q9" s="72">
        <f>IF(RES_hh_fec_in!Q9=0,0,1000*11630*RES_hh_fec_in!Q9/RES_hh_num_in!Q9)</f>
        <v>10164.123549006656</v>
      </c>
      <c r="R9" s="72">
        <f>IF(RES_hh_fec_in!R9=0,0,1000*11630*RES_hh_fec_in!R9/RES_hh_num_in!R9)</f>
        <v>9550.8984943075266</v>
      </c>
      <c r="S9" s="72">
        <f>IF(RES_hh_fec_in!S9=0,0,1000*11630*RES_hh_fec_in!S9/RES_hh_num_in!S9)</f>
        <v>8899.2976160837534</v>
      </c>
      <c r="T9" s="72">
        <f>IF(RES_hh_fec_in!T9=0,0,1000*11630*RES_hh_fec_in!T9/RES_hh_num_in!T9)</f>
        <v>8171.5560207195367</v>
      </c>
      <c r="U9" s="72">
        <f>IF(RES_hh_fec_in!U9=0,0,1000*11630*RES_hh_fec_in!U9/RES_hh_num_in!U9)</f>
        <v>7441.2641321929877</v>
      </c>
      <c r="V9" s="72">
        <f>IF(RES_hh_fec_in!V9=0,0,1000*11630*RES_hh_fec_in!V9/RES_hh_num_in!V9)</f>
        <v>7094.1789625481697</v>
      </c>
      <c r="W9" s="72">
        <f>IF(RES_hh_fec_in!W9=0,0,1000*11630*RES_hh_fec_in!W9/RES_hh_num_in!W9)</f>
        <v>6564.1358856802008</v>
      </c>
      <c r="X9" s="72">
        <f>IF(RES_hh_fec_in!X9=0,0,1000*11630*RES_hh_fec_in!X9/RES_hh_num_in!X9)</f>
        <v>4713.6786104897446</v>
      </c>
      <c r="Y9" s="72">
        <f>IF(RES_hh_fec_in!Y9=0,0,1000*11630*RES_hh_fec_in!Y9/RES_hh_num_in!Y9)</f>
        <v>3161.1820864660726</v>
      </c>
      <c r="DA9" s="89" t="s">
        <v>789</v>
      </c>
    </row>
    <row r="10" spans="1:105" ht="12" customHeight="1" x14ac:dyDescent="0.25">
      <c r="A10" s="28" t="s">
        <v>197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X10" s="72">
        <f>IF(RES_hh_fec_in!X10=0,0,1000*11630*RES_hh_fec_in!X10/RES_hh_num_in!X10)</f>
        <v>0</v>
      </c>
      <c r="Y10" s="72">
        <f>IF(RES_hh_fec_in!Y10=0,0,1000*11630*RES_hh_fec_in!Y10/RES_hh_num_in!Y10)</f>
        <v>0</v>
      </c>
      <c r="DA10" s="89" t="s">
        <v>790</v>
      </c>
    </row>
    <row r="11" spans="1:105" ht="12" customHeight="1" x14ac:dyDescent="0.25">
      <c r="A11" s="28" t="s">
        <v>198</v>
      </c>
      <c r="B11" s="72"/>
      <c r="C11" s="72">
        <f>IF(RES_hh_fec_in!C11=0,0,1000*11630*RES_hh_fec_in!C11/RES_hh_num_in!C11)</f>
        <v>8615.620044049565</v>
      </c>
      <c r="D11" s="72">
        <f>IF(RES_hh_fec_in!D11=0,0,1000*11630*RES_hh_fec_in!D11/RES_hh_num_in!D11)</f>
        <v>8730.7951433029193</v>
      </c>
      <c r="E11" s="72">
        <f>IF(RES_hh_fec_in!E11=0,0,1000*11630*RES_hh_fec_in!E11/RES_hh_num_in!E11)</f>
        <v>9877.0623727616548</v>
      </c>
      <c r="F11" s="72">
        <f>IF(RES_hh_fec_in!F11=0,0,1000*11630*RES_hh_fec_in!F11/RES_hh_num_in!F11)</f>
        <v>9932.6266414637703</v>
      </c>
      <c r="G11" s="72">
        <f>IF(RES_hh_fec_in!G11=0,0,1000*11630*RES_hh_fec_in!G11/RES_hh_num_in!G11)</f>
        <v>10714.560100837038</v>
      </c>
      <c r="H11" s="72">
        <f>IF(RES_hh_fec_in!H11=0,0,1000*11630*RES_hh_fec_in!H11/RES_hh_num_in!H11)</f>
        <v>9734.8484261583289</v>
      </c>
      <c r="I11" s="72">
        <f>IF(RES_hh_fec_in!I11=0,0,1000*11630*RES_hh_fec_in!I11/RES_hh_num_in!I11)</f>
        <v>9247.4506203142064</v>
      </c>
      <c r="J11" s="72">
        <f>IF(RES_hh_fec_in!J11=0,0,1000*11630*RES_hh_fec_in!J11/RES_hh_num_in!J11)</f>
        <v>9688.017303911889</v>
      </c>
      <c r="K11" s="72">
        <f>IF(RES_hh_fec_in!K11=0,0,1000*11630*RES_hh_fec_in!K11/RES_hh_num_in!K11)</f>
        <v>9911.1282614372958</v>
      </c>
      <c r="L11" s="72">
        <f>IF(RES_hh_fec_in!L11=0,0,1000*11630*RES_hh_fec_in!L11/RES_hh_num_in!L11)</f>
        <v>10564.021330362568</v>
      </c>
      <c r="M11" s="72">
        <f>IF(RES_hh_fec_in!M11=0,0,1000*11630*RES_hh_fec_in!M11/RES_hh_num_in!M11)</f>
        <v>10212.743202254422</v>
      </c>
      <c r="N11" s="72">
        <f>IF(RES_hh_fec_in!N11=0,0,1000*11630*RES_hh_fec_in!N11/RES_hh_num_in!N11)</f>
        <v>9588.0252696207699</v>
      </c>
      <c r="O11" s="72">
        <f>IF(RES_hh_fec_in!O11=0,0,1000*11630*RES_hh_fec_in!O11/RES_hh_num_in!O11)</f>
        <v>9630.9170386375536</v>
      </c>
      <c r="P11" s="72">
        <f>IF(RES_hh_fec_in!P11=0,0,1000*11630*RES_hh_fec_in!P11/RES_hh_num_in!P11)</f>
        <v>7914.1115972390216</v>
      </c>
      <c r="Q11" s="72">
        <f>IF(RES_hh_fec_in!Q11=0,0,1000*11630*RES_hh_fec_in!Q11/RES_hh_num_in!Q11)</f>
        <v>0</v>
      </c>
      <c r="R11" s="72">
        <f>IF(RES_hh_fec_in!R11=0,0,1000*11630*RES_hh_fec_in!R11/RES_hh_num_in!R11)</f>
        <v>8295.9021509134964</v>
      </c>
      <c r="S11" s="72">
        <f>IF(RES_hh_fec_in!S11=0,0,1000*11630*RES_hh_fec_in!S11/RES_hh_num_in!S11)</f>
        <v>7909.2285658954906</v>
      </c>
      <c r="T11" s="72">
        <f>IF(RES_hh_fec_in!T11=0,0,1000*11630*RES_hh_fec_in!T11/RES_hh_num_in!T11)</f>
        <v>7224.2048247622279</v>
      </c>
      <c r="U11" s="72">
        <f>IF(RES_hh_fec_in!U11=0,0,1000*11630*RES_hh_fec_in!U11/RES_hh_num_in!U11)</f>
        <v>6754.4570003273584</v>
      </c>
      <c r="V11" s="72">
        <f>IF(RES_hh_fec_in!V11=0,0,1000*11630*RES_hh_fec_in!V11/RES_hh_num_in!V11)</f>
        <v>6582.5138328153498</v>
      </c>
      <c r="W11" s="72">
        <f>IF(RES_hh_fec_in!W11=0,0,1000*11630*RES_hh_fec_in!W11/RES_hh_num_in!W11)</f>
        <v>6090.5325499721566</v>
      </c>
      <c r="X11" s="72">
        <f>IF(RES_hh_fec_in!X11=0,0,1000*11630*RES_hh_fec_in!X11/RES_hh_num_in!X11)</f>
        <v>4393.5905268858178</v>
      </c>
      <c r="Y11" s="72">
        <f>IF(RES_hh_fec_in!Y11=0,0,1000*11630*RES_hh_fec_in!Y11/RES_hh_num_in!Y11)</f>
        <v>2925.9306490583008</v>
      </c>
      <c r="DA11" s="89" t="s">
        <v>791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4284.7237871184334</v>
      </c>
      <c r="D12" s="72">
        <f>IF(RES_hh_fec_in!D12=0,0,1000*11630*RES_hh_fec_in!D12/RES_hh_num_in!D12)</f>
        <v>3489.2680557632812</v>
      </c>
      <c r="E12" s="72">
        <f>IF(RES_hh_fec_in!E12=0,0,1000*11630*RES_hh_fec_in!E12/RES_hh_num_in!E12)</f>
        <v>3418.7411664630486</v>
      </c>
      <c r="F12" s="72">
        <f>IF(RES_hh_fec_in!F12=0,0,1000*11630*RES_hh_fec_in!F12/RES_hh_num_in!F12)</f>
        <v>4125.7450851999029</v>
      </c>
      <c r="G12" s="72">
        <f>IF(RES_hh_fec_in!G12=0,0,1000*11630*RES_hh_fec_in!G12/RES_hh_num_in!G12)</f>
        <v>4098.9586897733971</v>
      </c>
      <c r="H12" s="72">
        <f>IF(RES_hh_fec_in!H12=0,0,1000*11630*RES_hh_fec_in!H12/RES_hh_num_in!H12)</f>
        <v>3091.760157348529</v>
      </c>
      <c r="I12" s="72">
        <f>IF(RES_hh_fec_in!I12=0,0,1000*11630*RES_hh_fec_in!I12/RES_hh_num_in!I12)</f>
        <v>3346.9503267502619</v>
      </c>
      <c r="J12" s="72">
        <f>IF(RES_hh_fec_in!J12=0,0,1000*11630*RES_hh_fec_in!J12/RES_hh_num_in!J12)</f>
        <v>3239.4899620393599</v>
      </c>
      <c r="K12" s="72">
        <f>IF(RES_hh_fec_in!K12=0,0,1000*11630*RES_hh_fec_in!K12/RES_hh_num_in!K12)</f>
        <v>3162.8464900081663</v>
      </c>
      <c r="L12" s="72">
        <f>IF(RES_hh_fec_in!L12=0,0,1000*11630*RES_hh_fec_in!L12/RES_hh_num_in!L12)</f>
        <v>3294.257849921014</v>
      </c>
      <c r="M12" s="72">
        <f>IF(RES_hh_fec_in!M12=0,0,1000*11630*RES_hh_fec_in!M12/RES_hh_num_in!M12)</f>
        <v>2825.12628833707</v>
      </c>
      <c r="N12" s="72">
        <f>IF(RES_hh_fec_in!N12=0,0,1000*11630*RES_hh_fec_in!N12/RES_hh_num_in!N12)</f>
        <v>2612.7551406930388</v>
      </c>
      <c r="O12" s="72">
        <f>IF(RES_hh_fec_in!O12=0,0,1000*11630*RES_hh_fec_in!O12/RES_hh_num_in!O12)</f>
        <v>2410.1814174425622</v>
      </c>
      <c r="P12" s="72">
        <f>IF(RES_hh_fec_in!P12=0,0,1000*11630*RES_hh_fec_in!P12/RES_hh_num_in!P12)</f>
        <v>1774.377315773492</v>
      </c>
      <c r="Q12" s="72">
        <f>IF(RES_hh_fec_in!Q12=0,0,1000*11630*RES_hh_fec_in!Q12/RES_hh_num_in!Q12)</f>
        <v>1931.0870130602664</v>
      </c>
      <c r="R12" s="72">
        <f>IF(RES_hh_fec_in!R12=0,0,1000*11630*RES_hh_fec_in!R12/RES_hh_num_in!R12)</f>
        <v>1920.9391376022977</v>
      </c>
      <c r="S12" s="72">
        <f>IF(RES_hh_fec_in!S12=0,0,1000*11630*RES_hh_fec_in!S12/RES_hh_num_in!S12)</f>
        <v>1833.1333551645675</v>
      </c>
      <c r="T12" s="72">
        <f>IF(RES_hh_fec_in!T12=0,0,1000*11630*RES_hh_fec_in!T12/RES_hh_num_in!T12)</f>
        <v>1672.3940469767176</v>
      </c>
      <c r="U12" s="72">
        <f>IF(RES_hh_fec_in!U12=0,0,1000*11630*RES_hh_fec_in!U12/RES_hh_num_in!U12)</f>
        <v>1541.8663496578072</v>
      </c>
      <c r="V12" s="72">
        <f>IF(RES_hh_fec_in!V12=0,0,1000*11630*RES_hh_fec_in!V12/RES_hh_num_in!V12)</f>
        <v>1486.0682406273229</v>
      </c>
      <c r="W12" s="72">
        <f>IF(RES_hh_fec_in!W12=0,0,1000*11630*RES_hh_fec_in!W12/RES_hh_num_in!W12)</f>
        <v>1371.1069214945467</v>
      </c>
      <c r="X12" s="72">
        <f>IF(RES_hh_fec_in!X12=0,0,1000*11630*RES_hh_fec_in!X12/RES_hh_num_in!X12)</f>
        <v>959.93326734373284</v>
      </c>
      <c r="Y12" s="72">
        <f>IF(RES_hh_fec_in!Y12=0,0,1000*11630*RES_hh_fec_in!Y12/RES_hh_num_in!Y12)</f>
        <v>663.57657679275792</v>
      </c>
      <c r="DA12" s="89" t="s">
        <v>792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9652.6699093833176</v>
      </c>
      <c r="D13" s="74">
        <f>IF(RES_hh_fec_in!D13=0,0,1000*11630*RES_hh_fec_in!D13/RES_hh_num_in!D13)</f>
        <v>9987.8621595412387</v>
      </c>
      <c r="E13" s="74">
        <f>IF(RES_hh_fec_in!E13=0,0,1000*11630*RES_hh_fec_in!E13/RES_hh_num_in!E13)</f>
        <v>10073.121126908647</v>
      </c>
      <c r="F13" s="74">
        <f>IF(RES_hh_fec_in!F13=0,0,1000*11630*RES_hh_fec_in!F13/RES_hh_num_in!F13)</f>
        <v>10989.588421814437</v>
      </c>
      <c r="G13" s="74">
        <f>IF(RES_hh_fec_in!G13=0,0,1000*11630*RES_hh_fec_in!G13/RES_hh_num_in!G13)</f>
        <v>11854.865939475581</v>
      </c>
      <c r="H13" s="74">
        <f>IF(RES_hh_fec_in!H13=0,0,1000*11630*RES_hh_fec_in!H13/RES_hh_num_in!H13)</f>
        <v>10774.086378379812</v>
      </c>
      <c r="I13" s="74">
        <f>IF(RES_hh_fec_in!I13=0,0,1000*11630*RES_hh_fec_in!I13/RES_hh_num_in!I13)</f>
        <v>9161.2686019577432</v>
      </c>
      <c r="J13" s="74">
        <f>IF(RES_hh_fec_in!J13=0,0,1000*11630*RES_hh_fec_in!J13/RES_hh_num_in!J13)</f>
        <v>10742.669831474106</v>
      </c>
      <c r="K13" s="74">
        <f>IF(RES_hh_fec_in!K13=0,0,1000*11630*RES_hh_fec_in!K13/RES_hh_num_in!K13)</f>
        <v>10779.093969303236</v>
      </c>
      <c r="L13" s="74">
        <f>IF(RES_hh_fec_in!L13=0,0,1000*11630*RES_hh_fec_in!L13/RES_hh_num_in!L13)</f>
        <v>12426.725283117423</v>
      </c>
      <c r="M13" s="74">
        <f>IF(RES_hh_fec_in!M13=0,0,1000*11630*RES_hh_fec_in!M13/RES_hh_num_in!M13)</f>
        <v>0</v>
      </c>
      <c r="N13" s="74">
        <f>IF(RES_hh_fec_in!N13=0,0,1000*11630*RES_hh_fec_in!N13/RES_hh_num_in!N13)</f>
        <v>0</v>
      </c>
      <c r="O13" s="74">
        <f>IF(RES_hh_fec_in!O13=0,0,1000*11630*RES_hh_fec_in!O13/RES_hh_num_in!O13)</f>
        <v>0</v>
      </c>
      <c r="P13" s="74">
        <f>IF(RES_hh_fec_in!P13=0,0,1000*11630*RES_hh_fec_in!P13/RES_hh_num_in!P13)</f>
        <v>0</v>
      </c>
      <c r="Q13" s="74">
        <f>IF(RES_hh_fec_in!Q13=0,0,1000*11630*RES_hh_fec_in!Q13/RES_hh_num_in!Q13)</f>
        <v>6375.9267392549536</v>
      </c>
      <c r="R13" s="74">
        <f>IF(RES_hh_fec_in!R13=0,0,1000*11630*RES_hh_fec_in!R13/RES_hh_num_in!R13)</f>
        <v>0</v>
      </c>
      <c r="S13" s="74">
        <f>IF(RES_hh_fec_in!S13=0,0,1000*11630*RES_hh_fec_in!S13/RES_hh_num_in!S13)</f>
        <v>0</v>
      </c>
      <c r="T13" s="74">
        <f>IF(RES_hh_fec_in!T13=0,0,1000*11630*RES_hh_fec_in!T13/RES_hh_num_in!T13)</f>
        <v>8942.6714280431897</v>
      </c>
      <c r="U13" s="74">
        <f>IF(RES_hh_fec_in!U13=0,0,1000*11630*RES_hh_fec_in!U13/RES_hh_num_in!U13)</f>
        <v>8294.4134791529486</v>
      </c>
      <c r="V13" s="74">
        <f>IF(RES_hh_fec_in!V13=0,0,1000*11630*RES_hh_fec_in!V13/RES_hh_num_in!V13)</f>
        <v>2355.4601447787545</v>
      </c>
      <c r="W13" s="74">
        <f>IF(RES_hh_fec_in!W13=0,0,1000*11630*RES_hh_fec_in!W13/RES_hh_num_in!W13)</f>
        <v>6255.5687669255676</v>
      </c>
      <c r="X13" s="74">
        <f>IF(RES_hh_fec_in!X13=0,0,1000*11630*RES_hh_fec_in!X13/RES_hh_num_in!X13)</f>
        <v>4646.6664358219723</v>
      </c>
      <c r="Y13" s="74">
        <f>IF(RES_hh_fec_in!Y13=0,0,1000*11630*RES_hh_fec_in!Y13/RES_hh_num_in!Y13)</f>
        <v>3202.3528862039361</v>
      </c>
      <c r="DA13" s="90" t="s">
        <v>793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92.46099735648022</v>
      </c>
      <c r="D14" s="76">
        <f>IF(RES_hh_fec_in!D14=0,0,1000*11630*RES_hh_fec_in!D14/RES_hh_num_in!D14)</f>
        <v>93.402598326455532</v>
      </c>
      <c r="E14" s="76">
        <f>IF(RES_hh_fec_in!E14=0,0,1000*11630*RES_hh_fec_in!E14/RES_hh_num_in!E14)</f>
        <v>95.447569963571055</v>
      </c>
      <c r="F14" s="76">
        <f>IF(RES_hh_fec_in!F14=0,0,1000*11630*RES_hh_fec_in!F14/RES_hh_num_in!F14)</f>
        <v>100.0068218734185</v>
      </c>
      <c r="G14" s="76">
        <f>IF(RES_hh_fec_in!G14=0,0,1000*11630*RES_hh_fec_in!G14/RES_hh_num_in!G14)</f>
        <v>100.14411634677772</v>
      </c>
      <c r="H14" s="76">
        <f>IF(RES_hh_fec_in!H14=0,0,1000*11630*RES_hh_fec_in!H14/RES_hh_num_in!H14)</f>
        <v>89.932318239927895</v>
      </c>
      <c r="I14" s="76">
        <f>IF(RES_hh_fec_in!I14=0,0,1000*11630*RES_hh_fec_in!I14/RES_hh_num_in!I14)</f>
        <v>78.546088175603117</v>
      </c>
      <c r="J14" s="76">
        <f>IF(RES_hh_fec_in!J14=0,0,1000*11630*RES_hh_fec_in!J14/RES_hh_num_in!J14)</f>
        <v>85.209017185299786</v>
      </c>
      <c r="K14" s="76">
        <f>IF(RES_hh_fec_in!K14=0,0,1000*11630*RES_hh_fec_in!K14/RES_hh_num_in!K14)</f>
        <v>80.210349241404145</v>
      </c>
      <c r="L14" s="76">
        <f>IF(RES_hh_fec_in!L14=0,0,1000*11630*RES_hh_fec_in!L14/RES_hh_num_in!L14)</f>
        <v>83.424602191351724</v>
      </c>
      <c r="M14" s="76">
        <f>IF(RES_hh_fec_in!M14=0,0,1000*11630*RES_hh_fec_in!M14/RES_hh_num_in!M14)</f>
        <v>76.622765313632115</v>
      </c>
      <c r="N14" s="76">
        <f>IF(RES_hh_fec_in!N14=0,0,1000*11630*RES_hh_fec_in!N14/RES_hh_num_in!N14)</f>
        <v>72.862237072581564</v>
      </c>
      <c r="O14" s="76">
        <f>IF(RES_hh_fec_in!O14=0,0,1000*11630*RES_hh_fec_in!O14/RES_hh_num_in!O14)</f>
        <v>71.936073025904903</v>
      </c>
      <c r="P14" s="76">
        <f>IF(RES_hh_fec_in!P14=0,0,1000*11630*RES_hh_fec_in!P14/RES_hh_num_in!P14)</f>
        <v>57.233126758418301</v>
      </c>
      <c r="Q14" s="76">
        <f>IF(RES_hh_fec_in!Q14=0,0,1000*11630*RES_hh_fec_in!Q14/RES_hh_num_in!Q14)</f>
        <v>73.495449380043738</v>
      </c>
      <c r="R14" s="76">
        <f>IF(RES_hh_fec_in!R14=0,0,1000*11630*RES_hh_fec_in!R14/RES_hh_num_in!R14)</f>
        <v>81.307087968928059</v>
      </c>
      <c r="S14" s="76">
        <f>IF(RES_hh_fec_in!S14=0,0,1000*11630*RES_hh_fec_in!S14/RES_hh_num_in!S14)</f>
        <v>74.849157026179412</v>
      </c>
      <c r="T14" s="76">
        <f>IF(RES_hh_fec_in!T14=0,0,1000*11630*RES_hh_fec_in!T14/RES_hh_num_in!T14)</f>
        <v>68.053788321103298</v>
      </c>
      <c r="U14" s="76">
        <f>IF(RES_hh_fec_in!U14=0,0,1000*11630*RES_hh_fec_in!U14/RES_hh_num_in!U14)</f>
        <v>59.054359570313949</v>
      </c>
      <c r="V14" s="76">
        <f>IF(RES_hh_fec_in!V14=0,0,1000*11630*RES_hh_fec_in!V14/RES_hh_num_in!V14)</f>
        <v>59.290238226976022</v>
      </c>
      <c r="W14" s="76">
        <f>IF(RES_hh_fec_in!W14=0,0,1000*11630*RES_hh_fec_in!W14/RES_hh_num_in!W14)</f>
        <v>53.177693322432184</v>
      </c>
      <c r="X14" s="76">
        <f>IF(RES_hh_fec_in!X14=0,0,1000*11630*RES_hh_fec_in!X14/RES_hh_num_in!X14)</f>
        <v>37.880335187555445</v>
      </c>
      <c r="Y14" s="76">
        <f>IF(RES_hh_fec_in!Y14=0,0,1000*11630*RES_hh_fec_in!Y14/RES_hh_num_in!Y14)</f>
        <v>25.617567902645693</v>
      </c>
      <c r="DA14" s="91" t="s">
        <v>794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135.68240136521908</v>
      </c>
      <c r="D15" s="69">
        <f t="shared" si="0"/>
        <v>119.86978005030127</v>
      </c>
      <c r="E15" s="69">
        <f t="shared" si="0"/>
        <v>504.36690119952516</v>
      </c>
      <c r="F15" s="69">
        <f t="shared" si="0"/>
        <v>258.85280571417798</v>
      </c>
      <c r="G15" s="69">
        <f t="shared" si="0"/>
        <v>272.51297539112636</v>
      </c>
      <c r="H15" s="69">
        <f t="shared" si="0"/>
        <v>555.49299354497111</v>
      </c>
      <c r="I15" s="69">
        <f t="shared" si="0"/>
        <v>746.14775545256202</v>
      </c>
      <c r="J15" s="69">
        <f t="shared" si="0"/>
        <v>441.93504654819293</v>
      </c>
      <c r="K15" s="69">
        <f t="shared" si="0"/>
        <v>384.14180264400505</v>
      </c>
      <c r="L15" s="69">
        <f t="shared" si="0"/>
        <v>218.71738785937575</v>
      </c>
      <c r="M15" s="69">
        <f t="shared" si="0"/>
        <v>292.38458035655538</v>
      </c>
      <c r="N15" s="69">
        <f t="shared" si="0"/>
        <v>307.80601355888103</v>
      </c>
      <c r="O15" s="69">
        <f t="shared" si="0"/>
        <v>157.18886941532159</v>
      </c>
      <c r="P15" s="69">
        <f t="shared" si="0"/>
        <v>138.3382254224237</v>
      </c>
      <c r="Q15" s="69">
        <f t="shared" si="0"/>
        <v>118.42932748696504</v>
      </c>
      <c r="R15" s="69">
        <f t="shared" si="0"/>
        <v>160.10103523999106</v>
      </c>
      <c r="S15" s="69">
        <f t="shared" si="0"/>
        <v>86.034406277476464</v>
      </c>
      <c r="T15" s="69">
        <f t="shared" si="0"/>
        <v>193.45440281627739</v>
      </c>
      <c r="U15" s="69">
        <f t="shared" si="0"/>
        <v>32.834009420685099</v>
      </c>
      <c r="V15" s="69">
        <f t="shared" si="0"/>
        <v>268.00708297478366</v>
      </c>
      <c r="W15" s="69">
        <f t="shared" si="0"/>
        <v>478.35419588583358</v>
      </c>
      <c r="X15" s="69">
        <f t="shared" si="0"/>
        <v>605.68165375556202</v>
      </c>
      <c r="Y15" s="69">
        <f t="shared" si="0"/>
        <v>237.95704102657027</v>
      </c>
      <c r="DA15" s="88" t="s">
        <v>795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135.68240136521908</v>
      </c>
      <c r="D16" s="72">
        <f>IF(RES_hh_fec_in!D16=0,0,1000*11630*RES_hh_fec_in!D16/RES_hh_num_in!D$3)</f>
        <v>119.86978005030127</v>
      </c>
      <c r="E16" s="72">
        <f>IF(RES_hh_fec_in!E16=0,0,1000*11630*RES_hh_fec_in!E16/RES_hh_num_in!E$3)</f>
        <v>504.36690119952516</v>
      </c>
      <c r="F16" s="72">
        <f>IF(RES_hh_fec_in!F16=0,0,1000*11630*RES_hh_fec_in!F16/RES_hh_num_in!F$3)</f>
        <v>258.85280571417798</v>
      </c>
      <c r="G16" s="72">
        <f>IF(RES_hh_fec_in!G16=0,0,1000*11630*RES_hh_fec_in!G16/RES_hh_num_in!G$3)</f>
        <v>272.51297539112636</v>
      </c>
      <c r="H16" s="72">
        <f>IF(RES_hh_fec_in!H16=0,0,1000*11630*RES_hh_fec_in!H16/RES_hh_num_in!H$3)</f>
        <v>555.49299354497111</v>
      </c>
      <c r="I16" s="72">
        <f>IF(RES_hh_fec_in!I16=0,0,1000*11630*RES_hh_fec_in!I16/RES_hh_num_in!I$3)</f>
        <v>746.14775545256202</v>
      </c>
      <c r="J16" s="72">
        <f>IF(RES_hh_fec_in!J16=0,0,1000*11630*RES_hh_fec_in!J16/RES_hh_num_in!J$3)</f>
        <v>441.93504654819293</v>
      </c>
      <c r="K16" s="72">
        <f>IF(RES_hh_fec_in!K16=0,0,1000*11630*RES_hh_fec_in!K16/RES_hh_num_in!K$3)</f>
        <v>384.14180264400505</v>
      </c>
      <c r="L16" s="72">
        <f>IF(RES_hh_fec_in!L16=0,0,1000*11630*RES_hh_fec_in!L16/RES_hh_num_in!L$3)</f>
        <v>218.71738785937575</v>
      </c>
      <c r="M16" s="72">
        <f>IF(RES_hh_fec_in!M16=0,0,1000*11630*RES_hh_fec_in!M16/RES_hh_num_in!M$3)</f>
        <v>292.38458035655538</v>
      </c>
      <c r="N16" s="72">
        <f>IF(RES_hh_fec_in!N16=0,0,1000*11630*RES_hh_fec_in!N16/RES_hh_num_in!N$3)</f>
        <v>307.80601355888103</v>
      </c>
      <c r="O16" s="72">
        <f>IF(RES_hh_fec_in!O16=0,0,1000*11630*RES_hh_fec_in!O16/RES_hh_num_in!O$3)</f>
        <v>157.18886941532159</v>
      </c>
      <c r="P16" s="72">
        <f>IF(RES_hh_fec_in!P16=0,0,1000*11630*RES_hh_fec_in!P16/RES_hh_num_in!P$3)</f>
        <v>138.3382254224237</v>
      </c>
      <c r="Q16" s="72">
        <f>IF(RES_hh_fec_in!Q16=0,0,1000*11630*RES_hh_fec_in!Q16/RES_hh_num_in!Q$3)</f>
        <v>118.42932748696504</v>
      </c>
      <c r="R16" s="72">
        <f>IF(RES_hh_fec_in!R16=0,0,1000*11630*RES_hh_fec_in!R16/RES_hh_num_in!R$3)</f>
        <v>160.10103523999106</v>
      </c>
      <c r="S16" s="72">
        <f>IF(RES_hh_fec_in!S16=0,0,1000*11630*RES_hh_fec_in!S16/RES_hh_num_in!S$3)</f>
        <v>86.034406277476464</v>
      </c>
      <c r="T16" s="72">
        <f>IF(RES_hh_fec_in!T16=0,0,1000*11630*RES_hh_fec_in!T16/RES_hh_num_in!T$3)</f>
        <v>193.45440281627739</v>
      </c>
      <c r="U16" s="72">
        <f>IF(RES_hh_fec_in!U16=0,0,1000*11630*RES_hh_fec_in!U16/RES_hh_num_in!U$3)</f>
        <v>32.834009420685099</v>
      </c>
      <c r="V16" s="72">
        <f>IF(RES_hh_fec_in!V16=0,0,1000*11630*RES_hh_fec_in!V16/RES_hh_num_in!V$3)</f>
        <v>268.00708297478366</v>
      </c>
      <c r="W16" s="72">
        <f>IF(RES_hh_fec_in!W16=0,0,1000*11630*RES_hh_fec_in!W16/RES_hh_num_in!W$3)</f>
        <v>478.35419588583358</v>
      </c>
      <c r="X16" s="72">
        <f>IF(RES_hh_fec_in!X16=0,0,1000*11630*RES_hh_fec_in!X16/RES_hh_num_in!X$3)</f>
        <v>605.68165375556202</v>
      </c>
      <c r="Y16" s="72">
        <f>IF(RES_hh_fec_in!Y16=0,0,1000*11630*RES_hh_fec_in!Y16/RES_hh_num_in!Y$3)</f>
        <v>237.95704102657027</v>
      </c>
      <c r="DA16" s="89" t="s">
        <v>796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1466.7745955350167</v>
      </c>
      <c r="D17" s="69">
        <f>IF(RES_hh_fec_in!D17=0,0,1000*11630*RES_hh_fec_in!D17/RES_hh_num_in!D17)</f>
        <v>1574.9007914068843</v>
      </c>
      <c r="E17" s="69">
        <f>IF(RES_hh_fec_in!E17=0,0,1000*11630*RES_hh_fec_in!E17/RES_hh_num_in!E17)</f>
        <v>1405.1125372331362</v>
      </c>
      <c r="F17" s="69">
        <f>IF(RES_hh_fec_in!F17=0,0,1000*11630*RES_hh_fec_in!F17/RES_hh_num_in!F17)</f>
        <v>1585.5975329065427</v>
      </c>
      <c r="G17" s="69">
        <f>IF(RES_hh_fec_in!G17=0,0,1000*11630*RES_hh_fec_in!G17/RES_hh_num_in!G17)</f>
        <v>1641.0205331602833</v>
      </c>
      <c r="H17" s="69">
        <f>IF(RES_hh_fec_in!H17=0,0,1000*11630*RES_hh_fec_in!H17/RES_hh_num_in!H17)</f>
        <v>1699.7690163084399</v>
      </c>
      <c r="I17" s="69">
        <f>IF(RES_hh_fec_in!I17=0,0,1000*11630*RES_hh_fec_in!I17/RES_hh_num_in!I17)</f>
        <v>1591.5731783202953</v>
      </c>
      <c r="J17" s="69">
        <f>IF(RES_hh_fec_in!J17=0,0,1000*11630*RES_hh_fec_in!J17/RES_hh_num_in!J17)</f>
        <v>1648.9217404083136</v>
      </c>
      <c r="K17" s="69">
        <f>IF(RES_hh_fec_in!K17=0,0,1000*11630*RES_hh_fec_in!K17/RES_hh_num_in!K17)</f>
        <v>1579.2643163858918</v>
      </c>
      <c r="L17" s="69">
        <f>IF(RES_hh_fec_in!L17=0,0,1000*11630*RES_hh_fec_in!L17/RES_hh_num_in!L17)</f>
        <v>1585.685966530076</v>
      </c>
      <c r="M17" s="69">
        <f>IF(RES_hh_fec_in!M17=0,0,1000*11630*RES_hh_fec_in!M17/RES_hh_num_in!M17)</f>
        <v>1479.6672662575454</v>
      </c>
      <c r="N17" s="69">
        <f>IF(RES_hh_fec_in!N17=0,0,1000*11630*RES_hh_fec_in!N17/RES_hh_num_in!N17)</f>
        <v>1465.8297872786368</v>
      </c>
      <c r="O17" s="69">
        <f>IF(RES_hh_fec_in!O17=0,0,1000*11630*RES_hh_fec_in!O17/RES_hh_num_in!O17)</f>
        <v>1404.8332177584093</v>
      </c>
      <c r="P17" s="69">
        <f>IF(RES_hh_fec_in!P17=0,0,1000*11630*RES_hh_fec_in!P17/RES_hh_num_in!P17)</f>
        <v>1347.7948000045965</v>
      </c>
      <c r="Q17" s="69">
        <f>IF(RES_hh_fec_in!Q17=0,0,1000*11630*RES_hh_fec_in!Q17/RES_hh_num_in!Q17)</f>
        <v>1323.0939782942082</v>
      </c>
      <c r="R17" s="69">
        <f>IF(RES_hh_fec_in!R17=0,0,1000*11630*RES_hh_fec_in!R17/RES_hh_num_in!R17)</f>
        <v>1342.2210273978403</v>
      </c>
      <c r="S17" s="69">
        <f>IF(RES_hh_fec_in!S17=0,0,1000*11630*RES_hh_fec_in!S17/RES_hh_num_in!S17)</f>
        <v>1364.7599677924616</v>
      </c>
      <c r="T17" s="69">
        <f>IF(RES_hh_fec_in!T17=0,0,1000*11630*RES_hh_fec_in!T17/RES_hh_num_in!T17)</f>
        <v>1348.9396723974585</v>
      </c>
      <c r="U17" s="69">
        <f>IF(RES_hh_fec_in!U17=0,0,1000*11630*RES_hh_fec_in!U17/RES_hh_num_in!U17)</f>
        <v>1347.3777411197898</v>
      </c>
      <c r="V17" s="69">
        <f>IF(RES_hh_fec_in!V17=0,0,1000*11630*RES_hh_fec_in!V17/RES_hh_num_in!V17)</f>
        <v>1360.6674677380097</v>
      </c>
      <c r="W17" s="69">
        <f>IF(RES_hh_fec_in!W17=0,0,1000*11630*RES_hh_fec_in!W17/RES_hh_num_in!W17)</f>
        <v>1445.2884325901537</v>
      </c>
      <c r="X17" s="69">
        <f>IF(RES_hh_fec_in!X17=0,0,1000*11630*RES_hh_fec_in!X17/RES_hh_num_in!X17)</f>
        <v>1375.1313055126593</v>
      </c>
      <c r="Y17" s="69">
        <f>IF(RES_hh_fec_in!Y17=0,0,1000*11630*RES_hh_fec_in!Y17/RES_hh_num_in!Y17)</f>
        <v>1400.5155077597806</v>
      </c>
      <c r="DA17" s="88" t="s">
        <v>797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0</v>
      </c>
      <c r="D18" s="72">
        <f>IF(RES_hh_fec_in!D18=0,0,1000*11630*RES_hh_fec_in!D18/RES_hh_num_in!D18)</f>
        <v>1377.5906612964743</v>
      </c>
      <c r="E18" s="72">
        <f>IF(RES_hh_fec_in!E18=0,0,1000*11630*RES_hh_fec_in!E18/RES_hh_num_in!E18)</f>
        <v>1778.2793954457575</v>
      </c>
      <c r="F18" s="72">
        <f>IF(RES_hh_fec_in!F18=0,0,1000*11630*RES_hh_fec_in!F18/RES_hh_num_in!F18)</f>
        <v>1307.3196371224201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0</v>
      </c>
      <c r="I18" s="72">
        <f>IF(RES_hh_fec_in!I18=0,0,1000*11630*RES_hh_fec_in!I18/RES_hh_num_in!I18)</f>
        <v>0</v>
      </c>
      <c r="J18" s="72">
        <f>IF(RES_hh_fec_in!J18=0,0,1000*11630*RES_hh_fec_in!J18/RES_hh_num_in!J18)</f>
        <v>0</v>
      </c>
      <c r="K18" s="72">
        <f>IF(RES_hh_fec_in!K18=0,0,1000*11630*RES_hh_fec_in!K18/RES_hh_num_in!K18)</f>
        <v>914.15501987124719</v>
      </c>
      <c r="L18" s="72">
        <f>IF(RES_hh_fec_in!L18=0,0,1000*11630*RES_hh_fec_in!L18/RES_hh_num_in!L18)</f>
        <v>1739.2987508909637</v>
      </c>
      <c r="M18" s="72">
        <f>IF(RES_hh_fec_in!M18=0,0,1000*11630*RES_hh_fec_in!M18/RES_hh_num_in!M18)</f>
        <v>1613.2379274107477</v>
      </c>
      <c r="N18" s="72">
        <f>IF(RES_hh_fec_in!N18=0,0,1000*11630*RES_hh_fec_in!N18/RES_hh_num_in!N18)</f>
        <v>1716.8962012664101</v>
      </c>
      <c r="O18" s="72">
        <f>IF(RES_hh_fec_in!O18=0,0,1000*11630*RES_hh_fec_in!O18/RES_hh_num_in!O18)</f>
        <v>1832.0678234152863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1578.4248090461933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1232.1227494631789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X18" s="72">
        <f>IF(RES_hh_fec_in!X18=0,0,1000*11630*RES_hh_fec_in!X18/RES_hh_num_in!X18)</f>
        <v>0</v>
      </c>
      <c r="Y18" s="72">
        <f>IF(RES_hh_fec_in!Y18=0,0,1000*11630*RES_hh_fec_in!Y18/RES_hh_num_in!Y18)</f>
        <v>0</v>
      </c>
      <c r="DA18" s="89" t="s">
        <v>798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1649.6270724305959</v>
      </c>
      <c r="D19" s="72">
        <f>IF(RES_hh_fec_in!D19=0,0,1000*11630*RES_hh_fec_in!D19/RES_hh_num_in!D19)</f>
        <v>1602.3874485950719</v>
      </c>
      <c r="E19" s="72">
        <f>IF(RES_hh_fec_in!E19=0,0,1000*11630*RES_hh_fec_in!E19/RES_hh_num_in!E19)</f>
        <v>1714.4977785194194</v>
      </c>
      <c r="F19" s="72">
        <f>IF(RES_hh_fec_in!F19=0,0,1000*11630*RES_hh_fec_in!F19/RES_hh_num_in!F19)</f>
        <v>1727.9538155107446</v>
      </c>
      <c r="G19" s="72">
        <f>IF(RES_hh_fec_in!G19=0,0,1000*11630*RES_hh_fec_in!G19/RES_hh_num_in!G19)</f>
        <v>1749.155798192076</v>
      </c>
      <c r="H19" s="72">
        <f>IF(RES_hh_fec_in!H19=0,0,1000*11630*RES_hh_fec_in!H19/RES_hh_num_in!H19)</f>
        <v>1794.3067313257998</v>
      </c>
      <c r="I19" s="72">
        <f>IF(RES_hh_fec_in!I19=0,0,1000*11630*RES_hh_fec_in!I19/RES_hh_num_in!I19)</f>
        <v>1736.926444728688</v>
      </c>
      <c r="J19" s="72">
        <f>IF(RES_hh_fec_in!J19=0,0,1000*11630*RES_hh_fec_in!J19/RES_hh_num_in!J19)</f>
        <v>1915.1847938493499</v>
      </c>
      <c r="K19" s="72">
        <f>IF(RES_hh_fec_in!K19=0,0,1000*11630*RES_hh_fec_in!K19/RES_hh_num_in!K19)</f>
        <v>2032.3208119775402</v>
      </c>
      <c r="L19" s="72">
        <f>IF(RES_hh_fec_in!L19=0,0,1000*11630*RES_hh_fec_in!L19/RES_hh_num_in!L19)</f>
        <v>1875.959136889458</v>
      </c>
      <c r="M19" s="72">
        <f>IF(RES_hh_fec_in!M19=0,0,1000*11630*RES_hh_fec_in!M19/RES_hh_num_in!M19)</f>
        <v>1651.6986978702216</v>
      </c>
      <c r="N19" s="72">
        <f>IF(RES_hh_fec_in!N19=0,0,1000*11630*RES_hh_fec_in!N19/RES_hh_num_in!N19)</f>
        <v>1569.0753190408086</v>
      </c>
      <c r="O19" s="72">
        <f>IF(RES_hh_fec_in!O19=0,0,1000*11630*RES_hh_fec_in!O19/RES_hh_num_in!O19)</f>
        <v>1534.9268487264364</v>
      </c>
      <c r="P19" s="72">
        <f>IF(RES_hh_fec_in!P19=0,0,1000*11630*RES_hh_fec_in!P19/RES_hh_num_in!P19)</f>
        <v>1381.7779641742372</v>
      </c>
      <c r="Q19" s="72">
        <f>IF(RES_hh_fec_in!Q19=0,0,1000*11630*RES_hh_fec_in!Q19/RES_hh_num_in!Q19)</f>
        <v>1367.7253465153665</v>
      </c>
      <c r="R19" s="72">
        <f>IF(RES_hh_fec_in!R19=0,0,1000*11630*RES_hh_fec_in!R19/RES_hh_num_in!R19)</f>
        <v>1432.3112557035083</v>
      </c>
      <c r="S19" s="72">
        <f>IF(RES_hh_fec_in!S19=0,0,1000*11630*RES_hh_fec_in!S19/RES_hh_num_in!S19)</f>
        <v>1410.1569799314125</v>
      </c>
      <c r="T19" s="72">
        <f>IF(RES_hh_fec_in!T19=0,0,1000*11630*RES_hh_fec_in!T19/RES_hh_num_in!T19)</f>
        <v>1348.0741094039774</v>
      </c>
      <c r="U19" s="72">
        <f>IF(RES_hh_fec_in!U19=0,0,1000*11630*RES_hh_fec_in!U19/RES_hh_num_in!U19)</f>
        <v>1419.1276760883511</v>
      </c>
      <c r="V19" s="72">
        <f>IF(RES_hh_fec_in!V19=0,0,1000*11630*RES_hh_fec_in!V19/RES_hh_num_in!V19)</f>
        <v>1393.3500548034785</v>
      </c>
      <c r="W19" s="72">
        <f>IF(RES_hh_fec_in!W19=0,0,1000*11630*RES_hh_fec_in!W19/RES_hh_num_in!W19)</f>
        <v>1473.0284857195088</v>
      </c>
      <c r="X19" s="72">
        <f>IF(RES_hh_fec_in!X19=0,0,1000*11630*RES_hh_fec_in!X19/RES_hh_num_in!X19)</f>
        <v>1452.3681755819866</v>
      </c>
      <c r="Y19" s="72">
        <f>IF(RES_hh_fec_in!Y19=0,0,1000*11630*RES_hh_fec_in!Y19/RES_hh_num_in!Y19)</f>
        <v>1352.7212593611737</v>
      </c>
      <c r="DA19" s="89" t="s">
        <v>799</v>
      </c>
    </row>
    <row r="20" spans="1:105" ht="12" customHeight="1" x14ac:dyDescent="0.25">
      <c r="A20" s="28" t="s">
        <v>200</v>
      </c>
      <c r="B20" s="72"/>
      <c r="C20" s="72">
        <f>IF(RES_hh_fec_in!C20=0,0,1000*11630*RES_hh_fec_in!C20/RES_hh_num_in!C20)</f>
        <v>1657.0662869241878</v>
      </c>
      <c r="D20" s="72">
        <f>IF(RES_hh_fec_in!D20=0,0,1000*11630*RES_hh_fec_in!D20/RES_hh_num_in!D20)</f>
        <v>1921.3951973758876</v>
      </c>
      <c r="E20" s="72">
        <f>IF(RES_hh_fec_in!E20=0,0,1000*11630*RES_hh_fec_in!E20/RES_hh_num_in!E20)</f>
        <v>1843.2064805738955</v>
      </c>
      <c r="F20" s="72">
        <f>IF(RES_hh_fec_in!F20=0,0,1000*11630*RES_hh_fec_in!F20/RES_hh_num_in!F20)</f>
        <v>1961.5866287836038</v>
      </c>
      <c r="G20" s="72">
        <f>IF(RES_hh_fec_in!G20=0,0,1000*11630*RES_hh_fec_in!G20/RES_hh_num_in!G20)</f>
        <v>0</v>
      </c>
      <c r="H20" s="72">
        <f>IF(RES_hh_fec_in!H20=0,0,1000*11630*RES_hh_fec_in!H20/RES_hh_num_in!H20)</f>
        <v>0</v>
      </c>
      <c r="I20" s="72">
        <f>IF(RES_hh_fec_in!I20=0,0,1000*11630*RES_hh_fec_in!I20/RES_hh_num_in!I20)</f>
        <v>0</v>
      </c>
      <c r="J20" s="72">
        <f>IF(RES_hh_fec_in!J20=0,0,1000*11630*RES_hh_fec_in!J20/RES_hh_num_in!J20)</f>
        <v>0</v>
      </c>
      <c r="K20" s="72">
        <f>IF(RES_hh_fec_in!K20=0,0,1000*11630*RES_hh_fec_in!K20/RES_hh_num_in!K20)</f>
        <v>2028.2793790945911</v>
      </c>
      <c r="L20" s="72">
        <f>IF(RES_hh_fec_in!L20=0,0,1000*11630*RES_hh_fec_in!L20/RES_hh_num_in!L20)</f>
        <v>2021.9557409052293</v>
      </c>
      <c r="M20" s="72">
        <f>IF(RES_hh_fec_in!M20=0,0,1000*11630*RES_hh_fec_in!M20/RES_hh_num_in!M20)</f>
        <v>1615.3247169719887</v>
      </c>
      <c r="N20" s="72">
        <f>IF(RES_hh_fec_in!N20=0,0,1000*11630*RES_hh_fec_in!N20/RES_hh_num_in!N20)</f>
        <v>1700.3573893189789</v>
      </c>
      <c r="O20" s="72">
        <f>IF(RES_hh_fec_in!O20=0,0,1000*11630*RES_hh_fec_in!O20/RES_hh_num_in!O20)</f>
        <v>1689.0227620002679</v>
      </c>
      <c r="P20" s="72">
        <f>IF(RES_hh_fec_in!P20=0,0,1000*11630*RES_hh_fec_in!P20/RES_hh_num_in!P20)</f>
        <v>1550.2156863539058</v>
      </c>
      <c r="Q20" s="72">
        <f>IF(RES_hh_fec_in!Q20=0,0,1000*11630*RES_hh_fec_in!Q20/RES_hh_num_in!Q20)</f>
        <v>1431.5288220234847</v>
      </c>
      <c r="R20" s="72">
        <f>IF(RES_hh_fec_in!R20=0,0,1000*11630*RES_hh_fec_in!R20/RES_hh_num_in!R20)</f>
        <v>1255.7176784761566</v>
      </c>
      <c r="S20" s="72">
        <f>IF(RES_hh_fec_in!S20=0,0,1000*11630*RES_hh_fec_in!S20/RES_hh_num_in!S20)</f>
        <v>1575.8155001329899</v>
      </c>
      <c r="T20" s="72">
        <f>IF(RES_hh_fec_in!T20=0,0,1000*11630*RES_hh_fec_in!T20/RES_hh_num_in!T20)</f>
        <v>0</v>
      </c>
      <c r="U20" s="72">
        <f>IF(RES_hh_fec_in!U20=0,0,1000*11630*RES_hh_fec_in!U20/RES_hh_num_in!U20)</f>
        <v>0</v>
      </c>
      <c r="V20" s="72">
        <f>IF(RES_hh_fec_in!V20=0,0,1000*11630*RES_hh_fec_in!V20/RES_hh_num_in!V20)</f>
        <v>0</v>
      </c>
      <c r="W20" s="72">
        <f>IF(RES_hh_fec_in!W20=0,0,1000*11630*RES_hh_fec_in!W20/RES_hh_num_in!W20)</f>
        <v>0</v>
      </c>
      <c r="X20" s="72">
        <f>IF(RES_hh_fec_in!X20=0,0,1000*11630*RES_hh_fec_in!X20/RES_hh_num_in!X20)</f>
        <v>1410.4401677138405</v>
      </c>
      <c r="Y20" s="72">
        <f>IF(RES_hh_fec_in!Y20=0,0,1000*11630*RES_hh_fec_in!Y20/RES_hh_num_in!Y20)</f>
        <v>1493.810309898</v>
      </c>
      <c r="DA20" s="89" t="s">
        <v>800</v>
      </c>
    </row>
    <row r="21" spans="1:105" ht="12" customHeight="1" x14ac:dyDescent="0.25">
      <c r="A21" s="28" t="s">
        <v>189</v>
      </c>
      <c r="B21" s="72"/>
      <c r="C21" s="72">
        <f>IF(RES_hh_fec_in!C21=0,0,1000*11630*RES_hh_fec_in!C21/RES_hh_num_in!C21)</f>
        <v>1626.7480750547593</v>
      </c>
      <c r="D21" s="72">
        <f>IF(RES_hh_fec_in!D21=0,0,1000*11630*RES_hh_fec_in!D21/RES_hh_num_in!D21)</f>
        <v>1681.8129781558869</v>
      </c>
      <c r="E21" s="72">
        <f>IF(RES_hh_fec_in!E21=0,0,1000*11630*RES_hh_fec_in!E21/RES_hh_num_in!E21)</f>
        <v>1570.1907400045761</v>
      </c>
      <c r="F21" s="72">
        <f>IF(RES_hh_fec_in!F21=0,0,1000*11630*RES_hh_fec_in!F21/RES_hh_num_in!F21)</f>
        <v>1692.2239596317506</v>
      </c>
      <c r="G21" s="72">
        <f>IF(RES_hh_fec_in!G21=0,0,1000*11630*RES_hh_fec_in!G21/RES_hh_num_in!G21)</f>
        <v>1764.3652297607557</v>
      </c>
      <c r="H21" s="72">
        <f>IF(RES_hh_fec_in!H21=0,0,1000*11630*RES_hh_fec_in!H21/RES_hh_num_in!H21)</f>
        <v>1814.8966330313735</v>
      </c>
      <c r="I21" s="72">
        <f>IF(RES_hh_fec_in!I21=0,0,1000*11630*RES_hh_fec_in!I21/RES_hh_num_in!I21)</f>
        <v>1707.040172231709</v>
      </c>
      <c r="J21" s="72">
        <f>IF(RES_hh_fec_in!J21=0,0,1000*11630*RES_hh_fec_in!J21/RES_hh_num_in!J21)</f>
        <v>1808.1116090884821</v>
      </c>
      <c r="K21" s="72">
        <f>IF(RES_hh_fec_in!K21=0,0,1000*11630*RES_hh_fec_in!K21/RES_hh_num_in!K21)</f>
        <v>1726.5048616518704</v>
      </c>
      <c r="L21" s="72">
        <f>IF(RES_hh_fec_in!L21=0,0,1000*11630*RES_hh_fec_in!L21/RES_hh_num_in!L21)</f>
        <v>1711.8284969034512</v>
      </c>
      <c r="M21" s="72">
        <f>IF(RES_hh_fec_in!M21=0,0,1000*11630*RES_hh_fec_in!M21/RES_hh_num_in!M21)</f>
        <v>1565.9882042033814</v>
      </c>
      <c r="N21" s="72">
        <f>IF(RES_hh_fec_in!N21=0,0,1000*11630*RES_hh_fec_in!N21/RES_hh_num_in!N21)</f>
        <v>1520.8350864568072</v>
      </c>
      <c r="O21" s="72">
        <f>IF(RES_hh_fec_in!O21=0,0,1000*11630*RES_hh_fec_in!O21/RES_hh_num_in!O21)</f>
        <v>1432.9051759268423</v>
      </c>
      <c r="P21" s="72">
        <f>IF(RES_hh_fec_in!P21=0,0,1000*11630*RES_hh_fec_in!P21/RES_hh_num_in!P21)</f>
        <v>1385.8361809775483</v>
      </c>
      <c r="Q21" s="72">
        <f>IF(RES_hh_fec_in!Q21=0,0,1000*11630*RES_hh_fec_in!Q21/RES_hh_num_in!Q21)</f>
        <v>1266.7340828594533</v>
      </c>
      <c r="R21" s="72">
        <f>IF(RES_hh_fec_in!R21=0,0,1000*11630*RES_hh_fec_in!R21/RES_hh_num_in!R21)</f>
        <v>1325.1505627766121</v>
      </c>
      <c r="S21" s="72">
        <f>IF(RES_hh_fec_in!S21=0,0,1000*11630*RES_hh_fec_in!S21/RES_hh_num_in!S21)</f>
        <v>1367.2239525960661</v>
      </c>
      <c r="T21" s="72">
        <f>IF(RES_hh_fec_in!T21=0,0,1000*11630*RES_hh_fec_in!T21/RES_hh_num_in!T21)</f>
        <v>1347.3459802960008</v>
      </c>
      <c r="U21" s="72">
        <f>IF(RES_hh_fec_in!U21=0,0,1000*11630*RES_hh_fec_in!U21/RES_hh_num_in!U21)</f>
        <v>1340.1458933774388</v>
      </c>
      <c r="V21" s="72">
        <f>IF(RES_hh_fec_in!V21=0,0,1000*11630*RES_hh_fec_in!V21/RES_hh_num_in!V21)</f>
        <v>1377.8756567812129</v>
      </c>
      <c r="W21" s="72">
        <f>IF(RES_hh_fec_in!W21=0,0,1000*11630*RES_hh_fec_in!W21/RES_hh_num_in!W21)</f>
        <v>1452.4361110807185</v>
      </c>
      <c r="X21" s="72">
        <f>IF(RES_hh_fec_in!X21=0,0,1000*11630*RES_hh_fec_in!X21/RES_hh_num_in!X21)</f>
        <v>1403.3690372696315</v>
      </c>
      <c r="Y21" s="72">
        <f>IF(RES_hh_fec_in!Y21=0,0,1000*11630*RES_hh_fec_in!Y21/RES_hh_num_in!Y21)</f>
        <v>1411.7812981080269</v>
      </c>
      <c r="DA21" s="89" t="s">
        <v>801</v>
      </c>
    </row>
    <row r="22" spans="1:105" ht="12" customHeight="1" x14ac:dyDescent="0.25">
      <c r="A22" s="28" t="s">
        <v>202</v>
      </c>
      <c r="B22" s="72"/>
      <c r="C22" s="72">
        <f>IF(RES_hh_fec_in!C22=0,0,1000*11630*RES_hh_fec_in!C22/RES_hh_num_in!C22)</f>
        <v>1650.0205530112785</v>
      </c>
      <c r="D22" s="72">
        <f>IF(RES_hh_fec_in!D22=0,0,1000*11630*RES_hh_fec_in!D22/RES_hh_num_in!D22)</f>
        <v>1559.4420622790283</v>
      </c>
      <c r="E22" s="72">
        <f>IF(RES_hh_fec_in!E22=0,0,1000*11630*RES_hh_fec_in!E22/RES_hh_num_in!E22)</f>
        <v>1643.5506321626099</v>
      </c>
      <c r="F22" s="72">
        <f>IF(RES_hh_fec_in!F22=0,0,1000*11630*RES_hh_fec_in!F22/RES_hh_num_in!F22)</f>
        <v>1616.7660322153476</v>
      </c>
      <c r="G22" s="72">
        <f>IF(RES_hh_fec_in!G22=0,0,1000*11630*RES_hh_fec_in!G22/RES_hh_num_in!G22)</f>
        <v>1630.2766093126791</v>
      </c>
      <c r="H22" s="72">
        <f>IF(RES_hh_fec_in!H22=0,0,1000*11630*RES_hh_fec_in!H22/RES_hh_num_in!H22)</f>
        <v>1631.647388293633</v>
      </c>
      <c r="I22" s="72">
        <f>IF(RES_hh_fec_in!I22=0,0,1000*11630*RES_hh_fec_in!I22/RES_hh_num_in!I22)</f>
        <v>1635.1461604541269</v>
      </c>
      <c r="J22" s="72">
        <f>IF(RES_hh_fec_in!J22=0,0,1000*11630*RES_hh_fec_in!J22/RES_hh_num_in!J22)</f>
        <v>1556.8999412704366</v>
      </c>
      <c r="K22" s="72">
        <f>IF(RES_hh_fec_in!K22=0,0,1000*11630*RES_hh_fec_in!K22/RES_hh_num_in!K22)</f>
        <v>1560.1964171235909</v>
      </c>
      <c r="L22" s="72">
        <f>IF(RES_hh_fec_in!L22=0,0,1000*11630*RES_hh_fec_in!L22/RES_hh_num_in!L22)</f>
        <v>1524.059078804795</v>
      </c>
      <c r="M22" s="72">
        <f>IF(RES_hh_fec_in!M22=0,0,1000*11630*RES_hh_fec_in!M22/RES_hh_num_in!M22)</f>
        <v>1468.9896759939184</v>
      </c>
      <c r="N22" s="72">
        <f>IF(RES_hh_fec_in!N22=0,0,1000*11630*RES_hh_fec_in!N22/RES_hh_num_in!N22)</f>
        <v>1428.6632309068962</v>
      </c>
      <c r="O22" s="72">
        <f>IF(RES_hh_fec_in!O22=0,0,1000*11630*RES_hh_fec_in!O22/RES_hh_num_in!O22)</f>
        <v>1359.2246570001917</v>
      </c>
      <c r="P22" s="72">
        <f>IF(RES_hh_fec_in!P22=0,0,1000*11630*RES_hh_fec_in!P22/RES_hh_num_in!P22)</f>
        <v>1335.2967320324833</v>
      </c>
      <c r="Q22" s="72">
        <f>IF(RES_hh_fec_in!Q22=0,0,1000*11630*RES_hh_fec_in!Q22/RES_hh_num_in!Q22)</f>
        <v>1320.8517131563533</v>
      </c>
      <c r="R22" s="72">
        <f>IF(RES_hh_fec_in!R22=0,0,1000*11630*RES_hh_fec_in!R22/RES_hh_num_in!R22)</f>
        <v>1359.691091228721</v>
      </c>
      <c r="S22" s="72">
        <f>IF(RES_hh_fec_in!S22=0,0,1000*11630*RES_hh_fec_in!S22/RES_hh_num_in!S22)</f>
        <v>1333.5949665892367</v>
      </c>
      <c r="T22" s="72">
        <f>IF(RES_hh_fec_in!T22=0,0,1000*11630*RES_hh_fec_in!T22/RES_hh_num_in!T22)</f>
        <v>1307.0367370769588</v>
      </c>
      <c r="U22" s="72">
        <f>IF(RES_hh_fec_in!U22=0,0,1000*11630*RES_hh_fec_in!U22/RES_hh_num_in!U22)</f>
        <v>1273.2449681382716</v>
      </c>
      <c r="V22" s="72">
        <f>IF(RES_hh_fec_in!V22=0,0,1000*11630*RES_hh_fec_in!V22/RES_hh_num_in!V22)</f>
        <v>1322.7786806982842</v>
      </c>
      <c r="W22" s="72">
        <f>IF(RES_hh_fec_in!W22=0,0,1000*11630*RES_hh_fec_in!W22/RES_hh_num_in!W22)</f>
        <v>1280.331147112066</v>
      </c>
      <c r="X22" s="72">
        <f>IF(RES_hh_fec_in!X22=0,0,1000*11630*RES_hh_fec_in!X22/RES_hh_num_in!X22)</f>
        <v>1147.4951768220656</v>
      </c>
      <c r="Y22" s="72">
        <f>IF(RES_hh_fec_in!Y22=0,0,1000*11630*RES_hh_fec_in!Y22/RES_hh_num_in!Y22)</f>
        <v>1560.1527944592767</v>
      </c>
      <c r="DA22" s="89" t="s">
        <v>802</v>
      </c>
    </row>
    <row r="23" spans="1:105" ht="12" customHeight="1" x14ac:dyDescent="0.25">
      <c r="A23" s="28" t="s">
        <v>197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X23" s="72">
        <f>IF(RES_hh_fec_in!X23=0,0,1000*11630*RES_hh_fec_in!X23/RES_hh_num_in!X23)</f>
        <v>0</v>
      </c>
      <c r="Y23" s="72">
        <f>IF(RES_hh_fec_in!Y23=0,0,1000*11630*RES_hh_fec_in!Y23/RES_hh_num_in!Y23)</f>
        <v>0</v>
      </c>
      <c r="DA23" s="89" t="s">
        <v>803</v>
      </c>
    </row>
    <row r="24" spans="1:105" ht="12" customHeight="1" x14ac:dyDescent="0.25">
      <c r="A24" s="28" t="s">
        <v>198</v>
      </c>
      <c r="B24" s="72"/>
      <c r="C24" s="72">
        <f>IF(RES_hh_fec_in!C24=0,0,1000*11630*RES_hh_fec_in!C24/RES_hh_num_in!C24)</f>
        <v>1135.0762596622244</v>
      </c>
      <c r="D24" s="72">
        <f>IF(RES_hh_fec_in!D24=0,0,1000*11630*RES_hh_fec_in!D24/RES_hh_num_in!D24)</f>
        <v>1131.2601564245317</v>
      </c>
      <c r="E24" s="72">
        <f>IF(RES_hh_fec_in!E24=0,0,1000*11630*RES_hh_fec_in!E24/RES_hh_num_in!E24)</f>
        <v>1176.3188165280615</v>
      </c>
      <c r="F24" s="72">
        <f>IF(RES_hh_fec_in!F24=0,0,1000*11630*RES_hh_fec_in!F24/RES_hh_num_in!F24)</f>
        <v>1213.5463182310605</v>
      </c>
      <c r="G24" s="72">
        <f>IF(RES_hh_fec_in!G24=0,0,1000*11630*RES_hh_fec_in!G24/RES_hh_num_in!G24)</f>
        <v>1257.3397745275101</v>
      </c>
      <c r="H24" s="72">
        <f>IF(RES_hh_fec_in!H24=0,0,1000*11630*RES_hh_fec_in!H24/RES_hh_num_in!H24)</f>
        <v>1265.8648567305675</v>
      </c>
      <c r="I24" s="72">
        <f>IF(RES_hh_fec_in!I24=0,0,1000*11630*RES_hh_fec_in!I24/RES_hh_num_in!I24)</f>
        <v>1281.441107464067</v>
      </c>
      <c r="J24" s="72">
        <f>IF(RES_hh_fec_in!J24=0,0,1000*11630*RES_hh_fec_in!J24/RES_hh_num_in!J24)</f>
        <v>1281.7528260893978</v>
      </c>
      <c r="K24" s="72">
        <f>IF(RES_hh_fec_in!K24=0,0,1000*11630*RES_hh_fec_in!K24/RES_hh_num_in!K24)</f>
        <v>1312.9671817661929</v>
      </c>
      <c r="L24" s="72">
        <f>IF(RES_hh_fec_in!L24=0,0,1000*11630*RES_hh_fec_in!L24/RES_hh_num_in!L24)</f>
        <v>1309.4587988173153</v>
      </c>
      <c r="M24" s="72">
        <f>IF(RES_hh_fec_in!M24=0,0,1000*11630*RES_hh_fec_in!M24/RES_hh_num_in!M24)</f>
        <v>1148.5237555911217</v>
      </c>
      <c r="N24" s="72">
        <f>IF(RES_hh_fec_in!N24=0,0,1000*11630*RES_hh_fec_in!N24/RES_hh_num_in!N24)</f>
        <v>1210.164993236139</v>
      </c>
      <c r="O24" s="72">
        <f>IF(RES_hh_fec_in!O24=0,0,1000*11630*RES_hh_fec_in!O24/RES_hh_num_in!O24)</f>
        <v>1242.5522440451211</v>
      </c>
      <c r="P24" s="72">
        <f>IF(RES_hh_fec_in!P24=0,0,1000*11630*RES_hh_fec_in!P24/RES_hh_num_in!P24)</f>
        <v>1185.4634460504701</v>
      </c>
      <c r="Q24" s="72">
        <f>IF(RES_hh_fec_in!Q24=0,0,1000*11630*RES_hh_fec_in!Q24/RES_hh_num_in!Q24)</f>
        <v>0</v>
      </c>
      <c r="R24" s="72">
        <f>IF(RES_hh_fec_in!R24=0,0,1000*11630*RES_hh_fec_in!R24/RES_hh_num_in!R24)</f>
        <v>1123.5546158453508</v>
      </c>
      <c r="S24" s="72">
        <f>IF(RES_hh_fec_in!S24=0,0,1000*11630*RES_hh_fec_in!S24/RES_hh_num_in!S24)</f>
        <v>1184.3005277536781</v>
      </c>
      <c r="T24" s="72">
        <f>IF(RES_hh_fec_in!T24=0,0,1000*11630*RES_hh_fec_in!T24/RES_hh_num_in!T24)</f>
        <v>1221.5042373412259</v>
      </c>
      <c r="U24" s="72">
        <f>IF(RES_hh_fec_in!U24=0,0,1000*11630*RES_hh_fec_in!U24/RES_hh_num_in!U24)</f>
        <v>1165.0326426365446</v>
      </c>
      <c r="V24" s="72">
        <f>IF(RES_hh_fec_in!V24=0,0,1000*11630*RES_hh_fec_in!V24/RES_hh_num_in!V24)</f>
        <v>1202.4925646074419</v>
      </c>
      <c r="W24" s="72">
        <f>IF(RES_hh_fec_in!W24=0,0,1000*11630*RES_hh_fec_in!W24/RES_hh_num_in!W24)</f>
        <v>1296.9911880155453</v>
      </c>
      <c r="X24" s="72">
        <f>IF(RES_hh_fec_in!X24=0,0,1000*11630*RES_hh_fec_in!X24/RES_hh_num_in!X24)</f>
        <v>1281.6279995153379</v>
      </c>
      <c r="Y24" s="72">
        <f>IF(RES_hh_fec_in!Y24=0,0,1000*11630*RES_hh_fec_in!Y24/RES_hh_num_in!Y24)</f>
        <v>1225.1819020122923</v>
      </c>
      <c r="DA24" s="89" t="s">
        <v>804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1400.4021847174556</v>
      </c>
      <c r="D25" s="74">
        <f>IF(RES_hh_fec_in!D25=0,0,1000*11630*RES_hh_fec_in!D25/RES_hh_num_in!D25)</f>
        <v>1528.934027919757</v>
      </c>
      <c r="E25" s="74">
        <f>IF(RES_hh_fec_in!E25=0,0,1000*11630*RES_hh_fec_in!E25/RES_hh_num_in!E25)</f>
        <v>1300.305307923278</v>
      </c>
      <c r="F25" s="74">
        <f>IF(RES_hh_fec_in!F25=0,0,1000*11630*RES_hh_fec_in!F25/RES_hh_num_in!F25)</f>
        <v>1530.6437851047403</v>
      </c>
      <c r="G25" s="74">
        <f>IF(RES_hh_fec_in!G25=0,0,1000*11630*RES_hh_fec_in!G25/RES_hh_num_in!G25)</f>
        <v>1578.058856675274</v>
      </c>
      <c r="H25" s="74">
        <f>IF(RES_hh_fec_in!H25=0,0,1000*11630*RES_hh_fec_in!H25/RES_hh_num_in!H25)</f>
        <v>1637.535016100343</v>
      </c>
      <c r="I25" s="74">
        <f>IF(RES_hh_fec_in!I25=0,0,1000*11630*RES_hh_fec_in!I25/RES_hh_num_in!I25)</f>
        <v>1508.3711810070133</v>
      </c>
      <c r="J25" s="74">
        <f>IF(RES_hh_fec_in!J25=0,0,1000*11630*RES_hh_fec_in!J25/RES_hh_num_in!J25)</f>
        <v>1564.6598463931332</v>
      </c>
      <c r="K25" s="74">
        <f>IF(RES_hh_fec_in!K25=0,0,1000*11630*RES_hh_fec_in!K25/RES_hh_num_in!K25)</f>
        <v>1474.6615866592124</v>
      </c>
      <c r="L25" s="74">
        <f>IF(RES_hh_fec_in!L25=0,0,1000*11630*RES_hh_fec_in!L25/RES_hh_num_in!L25)</f>
        <v>1505.2986458617966</v>
      </c>
      <c r="M25" s="74">
        <f>IF(RES_hh_fec_in!M25=0,0,1000*11630*RES_hh_fec_in!M25/RES_hh_num_in!M25)</f>
        <v>1393.5451916452105</v>
      </c>
      <c r="N25" s="74">
        <f>IF(RES_hh_fec_in!N25=0,0,1000*11630*RES_hh_fec_in!N25/RES_hh_num_in!N25)</f>
        <v>1391.8638689791057</v>
      </c>
      <c r="O25" s="74">
        <f>IF(RES_hh_fec_in!O25=0,0,1000*11630*RES_hh_fec_in!O25/RES_hh_num_in!O25)</f>
        <v>1295.298681281756</v>
      </c>
      <c r="P25" s="74">
        <f>IF(RES_hh_fec_in!P25=0,0,1000*11630*RES_hh_fec_in!P25/RES_hh_num_in!P25)</f>
        <v>1213.4469855676693</v>
      </c>
      <c r="Q25" s="74">
        <f>IF(RES_hh_fec_in!Q25=0,0,1000*11630*RES_hh_fec_in!Q25/RES_hh_num_in!Q25)</f>
        <v>1203.1927801744268</v>
      </c>
      <c r="R25" s="74">
        <f>IF(RES_hh_fec_in!R25=0,0,1000*11630*RES_hh_fec_in!R25/RES_hh_num_in!R25)</f>
        <v>1235.9348626820124</v>
      </c>
      <c r="S25" s="74">
        <f>IF(RES_hh_fec_in!S25=0,0,1000*11630*RES_hh_fec_in!S25/RES_hh_num_in!S25)</f>
        <v>1243.2801069379032</v>
      </c>
      <c r="T25" s="74">
        <f>IF(RES_hh_fec_in!T25=0,0,1000*11630*RES_hh_fec_in!T25/RES_hh_num_in!T25)</f>
        <v>1214.0648369641917</v>
      </c>
      <c r="U25" s="74">
        <f>IF(RES_hh_fec_in!U25=0,0,1000*11630*RES_hh_fec_in!U25/RES_hh_num_in!U25)</f>
        <v>1221.43754743405</v>
      </c>
      <c r="V25" s="74">
        <f>IF(RES_hh_fec_in!V25=0,0,1000*11630*RES_hh_fec_in!V25/RES_hh_num_in!V25)</f>
        <v>1217.9665775532364</v>
      </c>
      <c r="W25" s="74">
        <f>IF(RES_hh_fec_in!W25=0,0,1000*11630*RES_hh_fec_in!W25/RES_hh_num_in!W25)</f>
        <v>1320.1232856276781</v>
      </c>
      <c r="X25" s="74">
        <f>IF(RES_hh_fec_in!X25=0,0,1000*11630*RES_hh_fec_in!X25/RES_hh_num_in!X25)</f>
        <v>1244.0950248824104</v>
      </c>
      <c r="Y25" s="74">
        <f>IF(RES_hh_fec_in!Y25=0,0,1000*11630*RES_hh_fec_in!Y25/RES_hh_num_in!Y25)</f>
        <v>1218.2932171477889</v>
      </c>
      <c r="DA25" s="90" t="s">
        <v>805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630.64203528316534</v>
      </c>
      <c r="D26" s="77">
        <f>IF(RES_hh_fec_in!D26=0,0,1000*11630*RES_hh_fec_in!D26/RES_hh_num_in!D26)</f>
        <v>673.39591961542419</v>
      </c>
      <c r="E26" s="77">
        <f>IF(RES_hh_fec_in!E26=0,0,1000*11630*RES_hh_fec_in!E26/RES_hh_num_in!E26)</f>
        <v>626.2772221232193</v>
      </c>
      <c r="F26" s="77">
        <f>IF(RES_hh_fec_in!F26=0,0,1000*11630*RES_hh_fec_in!F26/RES_hh_num_in!F26)</f>
        <v>690.61432188539106</v>
      </c>
      <c r="G26" s="77">
        <f>IF(RES_hh_fec_in!G26=0,0,1000*11630*RES_hh_fec_in!G26/RES_hh_num_in!G26)</f>
        <v>718.49638985002889</v>
      </c>
      <c r="H26" s="77">
        <f>IF(RES_hh_fec_in!H26=0,0,1000*11630*RES_hh_fec_in!H26/RES_hh_num_in!H26)</f>
        <v>750.79001480704778</v>
      </c>
      <c r="I26" s="77">
        <f>IF(RES_hh_fec_in!I26=0,0,1000*11630*RES_hh_fec_in!I26/RES_hh_num_in!I26)</f>
        <v>732.10094838343616</v>
      </c>
      <c r="J26" s="77">
        <f>IF(RES_hh_fec_in!J26=0,0,1000*11630*RES_hh_fec_in!J26/RES_hh_num_in!J26)</f>
        <v>761.6914276657327</v>
      </c>
      <c r="K26" s="77">
        <f>IF(RES_hh_fec_in!K26=0,0,1000*11630*RES_hh_fec_in!K26/RES_hh_num_in!K26)</f>
        <v>741.75406494176764</v>
      </c>
      <c r="L26" s="77">
        <f>IF(RES_hh_fec_in!L26=0,0,1000*11630*RES_hh_fec_in!L26/RES_hh_num_in!L26)</f>
        <v>750.53759340330089</v>
      </c>
      <c r="M26" s="77">
        <f>IF(RES_hh_fec_in!M26=0,0,1000*11630*RES_hh_fec_in!M26/RES_hh_num_in!M26)</f>
        <v>711.50463778294966</v>
      </c>
      <c r="N26" s="77">
        <f>IF(RES_hh_fec_in!N26=0,0,1000*11630*RES_hh_fec_in!N26/RES_hh_num_in!N26)</f>
        <v>714.72921930450502</v>
      </c>
      <c r="O26" s="77">
        <f>IF(RES_hh_fec_in!O26=0,0,1000*11630*RES_hh_fec_in!O26/RES_hh_num_in!O26)</f>
        <v>703.93214657260341</v>
      </c>
      <c r="P26" s="77">
        <f>IF(RES_hh_fec_in!P26=0,0,1000*11630*RES_hh_fec_in!P26/RES_hh_num_in!P26)</f>
        <v>687.57099039864568</v>
      </c>
      <c r="Q26" s="77">
        <f>IF(RES_hh_fec_in!Q26=0,0,1000*11630*RES_hh_fec_in!Q26/RES_hh_num_in!Q26)</f>
        <v>672.47380369480481</v>
      </c>
      <c r="R26" s="77">
        <f>IF(RES_hh_fec_in!R26=0,0,1000*11630*RES_hh_fec_in!R26/RES_hh_num_in!R26)</f>
        <v>695.91914578449916</v>
      </c>
      <c r="S26" s="77">
        <f>IF(RES_hh_fec_in!S26=0,0,1000*11630*RES_hh_fec_in!S26/RES_hh_num_in!S26)</f>
        <v>716.91031281776759</v>
      </c>
      <c r="T26" s="77">
        <f>IF(RES_hh_fec_in!T26=0,0,1000*11630*RES_hh_fec_in!T26/RES_hh_num_in!T26)</f>
        <v>715.85625510879379</v>
      </c>
      <c r="U26" s="77">
        <f>IF(RES_hh_fec_in!U26=0,0,1000*11630*RES_hh_fec_in!U26/RES_hh_num_in!U26)</f>
        <v>741.77961968757393</v>
      </c>
      <c r="V26" s="77">
        <f>IF(RES_hh_fec_in!V26=0,0,1000*11630*RES_hh_fec_in!V26/RES_hh_num_in!V26)</f>
        <v>758.61714904981443</v>
      </c>
      <c r="W26" s="77">
        <f>IF(RES_hh_fec_in!W26=0,0,1000*11630*RES_hh_fec_in!W26/RES_hh_num_in!W26)</f>
        <v>777.80347927092384</v>
      </c>
      <c r="X26" s="77">
        <f>IF(RES_hh_fec_in!X26=0,0,1000*11630*RES_hh_fec_in!X26/RES_hh_num_in!X26)</f>
        <v>711.28543503752667</v>
      </c>
      <c r="Y26" s="77">
        <f>IF(RES_hh_fec_in!Y26=0,0,1000*11630*RES_hh_fec_in!Y26/RES_hh_num_in!Y26)</f>
        <v>708.31883707490488</v>
      </c>
      <c r="DA26" s="92" t="s">
        <v>806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1305.0974073987329</v>
      </c>
      <c r="D27" s="69">
        <f>IF(RES_hh_fec_in!D27=0,0,1000*11630*RES_hh_fec_in!D27/RES_hh_num_in!D27)</f>
        <v>1364.6494443821102</v>
      </c>
      <c r="E27" s="69">
        <f>IF(RES_hh_fec_in!E27=0,0,1000*11630*RES_hh_fec_in!E27/RES_hh_num_in!E27)</f>
        <v>1264.4812448830533</v>
      </c>
      <c r="F27" s="69">
        <f>IF(RES_hh_fec_in!F27=0,0,1000*11630*RES_hh_fec_in!F27/RES_hh_num_in!F27)</f>
        <v>1353.5016229333021</v>
      </c>
      <c r="G27" s="69">
        <f>IF(RES_hh_fec_in!G27=0,0,1000*11630*RES_hh_fec_in!G27/RES_hh_num_in!G27)</f>
        <v>1397.0974133180748</v>
      </c>
      <c r="H27" s="69">
        <f>IF(RES_hh_fec_in!H27=0,0,1000*11630*RES_hh_fec_in!H27/RES_hh_num_in!H27)</f>
        <v>1485.1204699359041</v>
      </c>
      <c r="I27" s="69">
        <f>IF(RES_hh_fec_in!I27=0,0,1000*11630*RES_hh_fec_in!I27/RES_hh_num_in!I27)</f>
        <v>1415.9362963789347</v>
      </c>
      <c r="J27" s="69">
        <f>IF(RES_hh_fec_in!J27=0,0,1000*11630*RES_hh_fec_in!J27/RES_hh_num_in!J27)</f>
        <v>1537.9603010849205</v>
      </c>
      <c r="K27" s="69">
        <f>IF(RES_hh_fec_in!K27=0,0,1000*11630*RES_hh_fec_in!K27/RES_hh_num_in!K27)</f>
        <v>1490.3911157014468</v>
      </c>
      <c r="L27" s="69">
        <f>IF(RES_hh_fec_in!L27=0,0,1000*11630*RES_hh_fec_in!L27/RES_hh_num_in!L27)</f>
        <v>1411.2602584095848</v>
      </c>
      <c r="M27" s="69">
        <f>IF(RES_hh_fec_in!M27=0,0,1000*11630*RES_hh_fec_in!M27/RES_hh_num_in!M27)</f>
        <v>1303.4564069638877</v>
      </c>
      <c r="N27" s="69">
        <f>IF(RES_hh_fec_in!N27=0,0,1000*11630*RES_hh_fec_in!N27/RES_hh_num_in!N27)</f>
        <v>1227.5833410951122</v>
      </c>
      <c r="O27" s="69">
        <f>IF(RES_hh_fec_in!O27=0,0,1000*11630*RES_hh_fec_in!O27/RES_hh_num_in!O27)</f>
        <v>1178.5390095558512</v>
      </c>
      <c r="P27" s="69">
        <f>IF(RES_hh_fec_in!P27=0,0,1000*11630*RES_hh_fec_in!P27/RES_hh_num_in!P27)</f>
        <v>1144.7557745554664</v>
      </c>
      <c r="Q27" s="69">
        <f>IF(RES_hh_fec_in!Q27=0,0,1000*11630*RES_hh_fec_in!Q27/RES_hh_num_in!Q27)</f>
        <v>1164.9503480220981</v>
      </c>
      <c r="R27" s="69">
        <f>IF(RES_hh_fec_in!R27=0,0,1000*11630*RES_hh_fec_in!R27/RES_hh_num_in!R27)</f>
        <v>1220.4714673932253</v>
      </c>
      <c r="S27" s="69">
        <f>IF(RES_hh_fec_in!S27=0,0,1000*11630*RES_hh_fec_in!S27/RES_hh_num_in!S27)</f>
        <v>1206.0927683696179</v>
      </c>
      <c r="T27" s="69">
        <f>IF(RES_hh_fec_in!T27=0,0,1000*11630*RES_hh_fec_in!T27/RES_hh_num_in!T27)</f>
        <v>1151.7633475231207</v>
      </c>
      <c r="U27" s="69">
        <f>IF(RES_hh_fec_in!U27=0,0,1000*11630*RES_hh_fec_in!U27/RES_hh_num_in!U27)</f>
        <v>1085.9031125545544</v>
      </c>
      <c r="V27" s="69">
        <f>IF(RES_hh_fec_in!V27=0,0,1000*11630*RES_hh_fec_in!V27/RES_hh_num_in!V27)</f>
        <v>1097.3724842184765</v>
      </c>
      <c r="W27" s="69">
        <f>IF(RES_hh_fec_in!W27=0,0,1000*11630*RES_hh_fec_in!W27/RES_hh_num_in!W27)</f>
        <v>1145.8437063073613</v>
      </c>
      <c r="X27" s="69">
        <f>IF(RES_hh_fec_in!X27=0,0,1000*11630*RES_hh_fec_in!X27/RES_hh_num_in!X27)</f>
        <v>1111.284045467394</v>
      </c>
      <c r="Y27" s="69">
        <f>IF(RES_hh_fec_in!Y27=0,0,1000*11630*RES_hh_fec_in!Y27/RES_hh_num_in!Y27)</f>
        <v>1036.981279217659</v>
      </c>
      <c r="DA27" s="88" t="s">
        <v>807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X28" s="72">
        <f>IF(RES_hh_fec_in!X28=0,0,1000*11630*RES_hh_fec_in!X28/RES_hh_num_in!X28)</f>
        <v>0</v>
      </c>
      <c r="Y28" s="72">
        <f>IF(RES_hh_fec_in!Y28=0,0,1000*11630*RES_hh_fec_in!Y28/RES_hh_num_in!Y28)</f>
        <v>0</v>
      </c>
      <c r="DA28" s="89" t="s">
        <v>808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1631.1165489322827</v>
      </c>
      <c r="D29" s="72">
        <f>IF(RES_hh_fec_in!D29=0,0,1000*11630*RES_hh_fec_in!D29/RES_hh_num_in!D29)</f>
        <v>1426.45895702031</v>
      </c>
      <c r="E29" s="72">
        <f>IF(RES_hh_fec_in!E29=0,0,1000*11630*RES_hh_fec_in!E29/RES_hh_num_in!E29)</f>
        <v>1686.3646498310438</v>
      </c>
      <c r="F29" s="72">
        <f>IF(RES_hh_fec_in!F29=0,0,1000*11630*RES_hh_fec_in!F29/RES_hh_num_in!F29)</f>
        <v>1577.4656836126658</v>
      </c>
      <c r="G29" s="72">
        <f>IF(RES_hh_fec_in!G29=0,0,1000*11630*RES_hh_fec_in!G29/RES_hh_num_in!G29)</f>
        <v>1598.7967085261887</v>
      </c>
      <c r="H29" s="72">
        <f>IF(RES_hh_fec_in!H29=0,0,1000*11630*RES_hh_fec_in!H29/RES_hh_num_in!H29)</f>
        <v>1572.8507889307543</v>
      </c>
      <c r="I29" s="72">
        <f>IF(RES_hh_fec_in!I29=0,0,1000*11630*RES_hh_fec_in!I29/RES_hh_num_in!I29)</f>
        <v>1643.0623752124579</v>
      </c>
      <c r="J29" s="72">
        <f>IF(RES_hh_fec_in!J29=0,0,1000*11630*RES_hh_fec_in!J29/RES_hh_num_in!J29)</f>
        <v>1611.4610844207739</v>
      </c>
      <c r="K29" s="72">
        <f>IF(RES_hh_fec_in!K29=0,0,1000*11630*RES_hh_fec_in!K29/RES_hh_num_in!K29)</f>
        <v>1853.8337288706898</v>
      </c>
      <c r="L29" s="72">
        <f>IF(RES_hh_fec_in!L29=0,0,1000*11630*RES_hh_fec_in!L29/RES_hh_num_in!L29)</f>
        <v>1670.9052873844696</v>
      </c>
      <c r="M29" s="72">
        <f>IF(RES_hh_fec_in!M29=0,0,1000*11630*RES_hh_fec_in!M29/RES_hh_num_in!M29)</f>
        <v>1486.4741235691984</v>
      </c>
      <c r="N29" s="72">
        <f>IF(RES_hh_fec_in!N29=0,0,1000*11630*RES_hh_fec_in!N29/RES_hh_num_in!N29)</f>
        <v>1414.1335666497509</v>
      </c>
      <c r="O29" s="72">
        <f>IF(RES_hh_fec_in!O29=0,0,1000*11630*RES_hh_fec_in!O29/RES_hh_num_in!O29)</f>
        <v>1403.4017545061186</v>
      </c>
      <c r="P29" s="72">
        <f>IF(RES_hh_fec_in!P29=0,0,1000*11630*RES_hh_fec_in!P29/RES_hh_num_in!P29)</f>
        <v>1295.5929306642342</v>
      </c>
      <c r="Q29" s="72">
        <f>IF(RES_hh_fec_in!Q29=0,0,1000*11630*RES_hh_fec_in!Q29/RES_hh_num_in!Q29)</f>
        <v>1315.3414560677195</v>
      </c>
      <c r="R29" s="72">
        <f>IF(RES_hh_fec_in!R29=0,0,1000*11630*RES_hh_fec_in!R29/RES_hh_num_in!R29)</f>
        <v>1387.4090831806811</v>
      </c>
      <c r="S29" s="72">
        <f>IF(RES_hh_fec_in!S29=0,0,1000*11630*RES_hh_fec_in!S29/RES_hh_num_in!S29)</f>
        <v>1357.8034058927267</v>
      </c>
      <c r="T29" s="72">
        <f>IF(RES_hh_fec_in!T29=0,0,1000*11630*RES_hh_fec_in!T29/RES_hh_num_in!T29)</f>
        <v>1282.9197135867998</v>
      </c>
      <c r="U29" s="72">
        <f>IF(RES_hh_fec_in!U29=0,0,1000*11630*RES_hh_fec_in!U29/RES_hh_num_in!U29)</f>
        <v>1340.4996586332777</v>
      </c>
      <c r="V29" s="72">
        <f>IF(RES_hh_fec_in!V29=0,0,1000*11630*RES_hh_fec_in!V29/RES_hh_num_in!V29)</f>
        <v>1313.7064573143375</v>
      </c>
      <c r="W29" s="72">
        <f>IF(RES_hh_fec_in!W29=0,0,1000*11630*RES_hh_fec_in!W29/RES_hh_num_in!W29)</f>
        <v>1387.0453145205447</v>
      </c>
      <c r="X29" s="72">
        <f>IF(RES_hh_fec_in!X29=0,0,1000*11630*RES_hh_fec_in!X29/RES_hh_num_in!X29)</f>
        <v>1359.2161387999101</v>
      </c>
      <c r="Y29" s="72">
        <f>IF(RES_hh_fec_in!Y29=0,0,1000*11630*RES_hh_fec_in!Y29/RES_hh_num_in!Y29)</f>
        <v>1223.8094136713721</v>
      </c>
      <c r="DA29" s="89" t="s">
        <v>809</v>
      </c>
    </row>
    <row r="30" spans="1:105" ht="12" customHeight="1" x14ac:dyDescent="0.25">
      <c r="A30" s="28" t="s">
        <v>189</v>
      </c>
      <c r="B30" s="72"/>
      <c r="C30" s="72">
        <f>IF(RES_hh_fec_in!C30=0,0,1000*11630*RES_hh_fec_in!C30/RES_hh_num_in!C30)</f>
        <v>1649.9708199695035</v>
      </c>
      <c r="D30" s="72">
        <f>IF(RES_hh_fec_in!D30=0,0,1000*11630*RES_hh_fec_in!D30/RES_hh_num_in!D30)</f>
        <v>1417.415059529998</v>
      </c>
      <c r="E30" s="72">
        <f>IF(RES_hh_fec_in!E30=0,0,1000*11630*RES_hh_fec_in!E30/RES_hh_num_in!E30)</f>
        <v>1702.822199209241</v>
      </c>
      <c r="F30" s="72">
        <f>IF(RES_hh_fec_in!F30=0,0,1000*11630*RES_hh_fec_in!F30/RES_hh_num_in!F30)</f>
        <v>1550.5658140563094</v>
      </c>
      <c r="G30" s="72">
        <f>IF(RES_hh_fec_in!G30=0,0,1000*11630*RES_hh_fec_in!G30/RES_hh_num_in!G30)</f>
        <v>1629.1797420369508</v>
      </c>
      <c r="H30" s="72">
        <f>IF(RES_hh_fec_in!H30=0,0,1000*11630*RES_hh_fec_in!H30/RES_hh_num_in!H30)</f>
        <v>1580.7500847933302</v>
      </c>
      <c r="I30" s="72">
        <f>IF(RES_hh_fec_in!I30=0,0,1000*11630*RES_hh_fec_in!I30/RES_hh_num_in!I30)</f>
        <v>1692.4359561641402</v>
      </c>
      <c r="J30" s="72">
        <f>IF(RES_hh_fec_in!J30=0,0,1000*11630*RES_hh_fec_in!J30/RES_hh_num_in!J30)</f>
        <v>1576.6793537515043</v>
      </c>
      <c r="K30" s="72">
        <f>IF(RES_hh_fec_in!K30=0,0,1000*11630*RES_hh_fec_in!K30/RES_hh_num_in!K30)</f>
        <v>1708.7507533559269</v>
      </c>
      <c r="L30" s="72">
        <f>IF(RES_hh_fec_in!L30=0,0,1000*11630*RES_hh_fec_in!L30/RES_hh_num_in!L30)</f>
        <v>1654.2030602572474</v>
      </c>
      <c r="M30" s="72">
        <f>IF(RES_hh_fec_in!M30=0,0,1000*11630*RES_hh_fec_in!M30/RES_hh_num_in!M30)</f>
        <v>1495.1883521711839</v>
      </c>
      <c r="N30" s="72">
        <f>IF(RES_hh_fec_in!N30=0,0,1000*11630*RES_hh_fec_in!N30/RES_hh_num_in!N30)</f>
        <v>1433.2870148370384</v>
      </c>
      <c r="O30" s="72">
        <f>IF(RES_hh_fec_in!O30=0,0,1000*11630*RES_hh_fec_in!O30/RES_hh_num_in!O30)</f>
        <v>1366.3423998272212</v>
      </c>
      <c r="P30" s="72">
        <f>IF(RES_hh_fec_in!P30=0,0,1000*11630*RES_hh_fec_in!P30/RES_hh_num_in!P30)</f>
        <v>1342.8686467368339</v>
      </c>
      <c r="Q30" s="72">
        <f>IF(RES_hh_fec_in!Q30=0,0,1000*11630*RES_hh_fec_in!Q30/RES_hh_num_in!Q30)</f>
        <v>1284.7805102948396</v>
      </c>
      <c r="R30" s="72">
        <f>IF(RES_hh_fec_in!R30=0,0,1000*11630*RES_hh_fec_in!R30/RES_hh_num_in!R30)</f>
        <v>1313.230081073089</v>
      </c>
      <c r="S30" s="72">
        <f>IF(RES_hh_fec_in!S30=0,0,1000*11630*RES_hh_fec_in!S30/RES_hh_num_in!S30)</f>
        <v>1386.3470541241838</v>
      </c>
      <c r="T30" s="72">
        <f>IF(RES_hh_fec_in!T30=0,0,1000*11630*RES_hh_fec_in!T30/RES_hh_num_in!T30)</f>
        <v>1348.0094349747887</v>
      </c>
      <c r="U30" s="72">
        <f>IF(RES_hh_fec_in!U30=0,0,1000*11630*RES_hh_fec_in!U30/RES_hh_num_in!U30)</f>
        <v>1249.9259638018923</v>
      </c>
      <c r="V30" s="72">
        <f>IF(RES_hh_fec_in!V30=0,0,1000*11630*RES_hh_fec_in!V30/RES_hh_num_in!V30)</f>
        <v>1276.9658059421718</v>
      </c>
      <c r="W30" s="72">
        <f>IF(RES_hh_fec_in!W30=0,0,1000*11630*RES_hh_fec_in!W30/RES_hh_num_in!W30)</f>
        <v>1355.8120422210729</v>
      </c>
      <c r="X30" s="72">
        <f>IF(RES_hh_fec_in!X30=0,0,1000*11630*RES_hh_fec_in!X30/RES_hh_num_in!X30)</f>
        <v>1333.6690847223601</v>
      </c>
      <c r="Y30" s="72">
        <f>IF(RES_hh_fec_in!Y30=0,0,1000*11630*RES_hh_fec_in!Y30/RES_hh_num_in!Y30)</f>
        <v>1255.2700537735375</v>
      </c>
      <c r="DA30" s="89" t="s">
        <v>810</v>
      </c>
    </row>
    <row r="31" spans="1:105" ht="12" customHeight="1" x14ac:dyDescent="0.25">
      <c r="A31" s="28" t="s">
        <v>202</v>
      </c>
      <c r="B31" s="72"/>
      <c r="C31" s="72">
        <f>IF(RES_hh_fec_in!C31=0,0,1000*11630*RES_hh_fec_in!C31/RES_hh_num_in!C31)</f>
        <v>1636.3638253788997</v>
      </c>
      <c r="D31" s="72">
        <f>IF(RES_hh_fec_in!D31=0,0,1000*11630*RES_hh_fec_in!D31/RES_hh_num_in!D31)</f>
        <v>1422.3755249401875</v>
      </c>
      <c r="E31" s="72">
        <f>IF(RES_hh_fec_in!E31=0,0,1000*11630*RES_hh_fec_in!E31/RES_hh_num_in!E31)</f>
        <v>1706.9894622323375</v>
      </c>
      <c r="F31" s="72">
        <f>IF(RES_hh_fec_in!F31=0,0,1000*11630*RES_hh_fec_in!F31/RES_hh_num_in!F31)</f>
        <v>1567.8624835260898</v>
      </c>
      <c r="G31" s="72">
        <f>IF(RES_hh_fec_in!G31=0,0,1000*11630*RES_hh_fec_in!G31/RES_hh_num_in!G31)</f>
        <v>1613.6578378613149</v>
      </c>
      <c r="H31" s="72">
        <f>IF(RES_hh_fec_in!H31=0,0,1000*11630*RES_hh_fec_in!H31/RES_hh_num_in!H31)</f>
        <v>1563.0788492979259</v>
      </c>
      <c r="I31" s="72">
        <f>IF(RES_hh_fec_in!I31=0,0,1000*11630*RES_hh_fec_in!I31/RES_hh_num_in!I31)</f>
        <v>1742.7630994164117</v>
      </c>
      <c r="J31" s="72">
        <f>IF(RES_hh_fec_in!J31=0,0,1000*11630*RES_hh_fec_in!J31/RES_hh_num_in!J31)</f>
        <v>1552.8802111195698</v>
      </c>
      <c r="K31" s="72">
        <f>IF(RES_hh_fec_in!K31=0,0,1000*11630*RES_hh_fec_in!K31/RES_hh_num_in!K31)</f>
        <v>1673.685537532044</v>
      </c>
      <c r="L31" s="72">
        <f>IF(RES_hh_fec_in!L31=0,0,1000*11630*RES_hh_fec_in!L31/RES_hh_num_in!L31)</f>
        <v>1577.5603967842637</v>
      </c>
      <c r="M31" s="72">
        <f>IF(RES_hh_fec_in!M31=0,0,1000*11630*RES_hh_fec_in!M31/RES_hh_num_in!M31)</f>
        <v>1517.9190134777655</v>
      </c>
      <c r="N31" s="72">
        <f>IF(RES_hh_fec_in!N31=0,0,1000*11630*RES_hh_fec_in!N31/RES_hh_num_in!N31)</f>
        <v>1519.9869715582324</v>
      </c>
      <c r="O31" s="72">
        <f>IF(RES_hh_fec_in!O31=0,0,1000*11630*RES_hh_fec_in!O31/RES_hh_num_in!O31)</f>
        <v>1359.196651429176</v>
      </c>
      <c r="P31" s="72">
        <f>IF(RES_hh_fec_in!P31=0,0,1000*11630*RES_hh_fec_in!P31/RES_hh_num_in!P31)</f>
        <v>1362.5004911363546</v>
      </c>
      <c r="Q31" s="72">
        <f>IF(RES_hh_fec_in!Q31=0,0,1000*11630*RES_hh_fec_in!Q31/RES_hh_num_in!Q31)</f>
        <v>1355.33619015452</v>
      </c>
      <c r="R31" s="72">
        <f>IF(RES_hh_fec_in!R31=0,0,1000*11630*RES_hh_fec_in!R31/RES_hh_num_in!R31)</f>
        <v>1417.9215009635084</v>
      </c>
      <c r="S31" s="72">
        <f>IF(RES_hh_fec_in!S31=0,0,1000*11630*RES_hh_fec_in!S31/RES_hh_num_in!S31)</f>
        <v>1345.1499189295985</v>
      </c>
      <c r="T31" s="72">
        <f>IF(RES_hh_fec_in!T31=0,0,1000*11630*RES_hh_fec_in!T31/RES_hh_num_in!T31)</f>
        <v>1291.4243579364913</v>
      </c>
      <c r="U31" s="72">
        <f>IF(RES_hh_fec_in!U31=0,0,1000*11630*RES_hh_fec_in!U31/RES_hh_num_in!U31)</f>
        <v>1217.8467470531064</v>
      </c>
      <c r="V31" s="72">
        <f>IF(RES_hh_fec_in!V31=0,0,1000*11630*RES_hh_fec_in!V31/RES_hh_num_in!V31)</f>
        <v>1392.8972047818795</v>
      </c>
      <c r="W31" s="72">
        <f>IF(RES_hh_fec_in!W31=0,0,1000*11630*RES_hh_fec_in!W31/RES_hh_num_in!W31)</f>
        <v>1447.4180983411791</v>
      </c>
      <c r="X31" s="72">
        <f>IF(RES_hh_fec_in!X31=0,0,1000*11630*RES_hh_fec_in!X31/RES_hh_num_in!X31)</f>
        <v>1427.0046459417283</v>
      </c>
      <c r="Y31" s="72">
        <f>IF(RES_hh_fec_in!Y31=0,0,1000*11630*RES_hh_fec_in!Y31/RES_hh_num_in!Y31)</f>
        <v>1188.9601175855817</v>
      </c>
      <c r="DA31" s="89" t="s">
        <v>811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1075.6628483420038</v>
      </c>
      <c r="D32" s="77">
        <f>IF(RES_hh_fec_in!D32=0,0,1000*11630*RES_hh_fec_in!D32/RES_hh_num_in!D32)</f>
        <v>1329.0786656958862</v>
      </c>
      <c r="E32" s="77">
        <f>IF(RES_hh_fec_in!E32=0,0,1000*11630*RES_hh_fec_in!E32/RES_hh_num_in!E32)</f>
        <v>996.04117839871049</v>
      </c>
      <c r="F32" s="77">
        <f>IF(RES_hh_fec_in!F32=0,0,1000*11630*RES_hh_fec_in!F32/RES_hh_num_in!F32)</f>
        <v>1232.6465915195097</v>
      </c>
      <c r="G32" s="77">
        <f>IF(RES_hh_fec_in!G32=0,0,1000*11630*RES_hh_fec_in!G32/RES_hh_num_in!G32)</f>
        <v>1287.5400893440942</v>
      </c>
      <c r="H32" s="77">
        <f>IF(RES_hh_fec_in!H32=0,0,1000*11630*RES_hh_fec_in!H32/RES_hh_num_in!H32)</f>
        <v>1377.0472899623062</v>
      </c>
      <c r="I32" s="77">
        <f>IF(RES_hh_fec_in!I32=0,0,1000*11630*RES_hh_fec_in!I32/RES_hh_num_in!I32)</f>
        <v>1215.5149559624278</v>
      </c>
      <c r="J32" s="77">
        <f>IF(RES_hh_fec_in!J32=0,0,1000*11630*RES_hh_fec_in!J32/RES_hh_num_in!J32)</f>
        <v>1386.0375840053857</v>
      </c>
      <c r="K32" s="77">
        <f>IF(RES_hh_fec_in!K32=0,0,1000*11630*RES_hh_fec_in!K32/RES_hh_num_in!K32)</f>
        <v>1139.80104949001</v>
      </c>
      <c r="L32" s="77">
        <f>IF(RES_hh_fec_in!L32=0,0,1000*11630*RES_hh_fec_in!L32/RES_hh_num_in!L32)</f>
        <v>1168.1066018627889</v>
      </c>
      <c r="M32" s="77">
        <f>IF(RES_hh_fec_in!M32=0,0,1000*11630*RES_hh_fec_in!M32/RES_hh_num_in!M32)</f>
        <v>1137.8203877257547</v>
      </c>
      <c r="N32" s="77">
        <f>IF(RES_hh_fec_in!N32=0,0,1000*11630*RES_hh_fec_in!N32/RES_hh_num_in!N32)</f>
        <v>1104.1763247478877</v>
      </c>
      <c r="O32" s="77">
        <f>IF(RES_hh_fec_in!O32=0,0,1000*11630*RES_hh_fec_in!O32/RES_hh_num_in!O32)</f>
        <v>1038.0409330999382</v>
      </c>
      <c r="P32" s="77">
        <f>IF(RES_hh_fec_in!P32=0,0,1000*11630*RES_hh_fec_in!P32/RES_hh_num_in!P32)</f>
        <v>1002.2982699067361</v>
      </c>
      <c r="Q32" s="77">
        <f>IF(RES_hh_fec_in!Q32=0,0,1000*11630*RES_hh_fec_in!Q32/RES_hh_num_in!Q32)</f>
        <v>1002.7334941869665</v>
      </c>
      <c r="R32" s="77">
        <f>IF(RES_hh_fec_in!R32=0,0,1000*11630*RES_hh_fec_in!R32/RES_hh_num_in!R32)</f>
        <v>998.83283054235187</v>
      </c>
      <c r="S32" s="77">
        <f>IF(RES_hh_fec_in!S32=0,0,1000*11630*RES_hh_fec_in!S32/RES_hh_num_in!S32)</f>
        <v>982.62710302866515</v>
      </c>
      <c r="T32" s="77">
        <f>IF(RES_hh_fec_in!T32=0,0,1000*11630*RES_hh_fec_in!T32/RES_hh_num_in!T32)</f>
        <v>955.69802663199823</v>
      </c>
      <c r="U32" s="77">
        <f>IF(RES_hh_fec_in!U32=0,0,1000*11630*RES_hh_fec_in!U32/RES_hh_num_in!U32)</f>
        <v>928.8710679039923</v>
      </c>
      <c r="V32" s="77">
        <f>IF(RES_hh_fec_in!V32=0,0,1000*11630*RES_hh_fec_in!V32/RES_hh_num_in!V32)</f>
        <v>917.77981611830387</v>
      </c>
      <c r="W32" s="77">
        <f>IF(RES_hh_fec_in!W32=0,0,1000*11630*RES_hh_fec_in!W32/RES_hh_num_in!W32)</f>
        <v>973.89359770827139</v>
      </c>
      <c r="X32" s="77">
        <f>IF(RES_hh_fec_in!X32=0,0,1000*11630*RES_hh_fec_in!X32/RES_hh_num_in!X32)</f>
        <v>922.5856459550638</v>
      </c>
      <c r="Y32" s="77">
        <f>IF(RES_hh_fec_in!Y32=0,0,1000*11630*RES_hh_fec_in!Y32/RES_hh_num_in!Y32)</f>
        <v>886.62535663365384</v>
      </c>
      <c r="DA32" s="92" t="s">
        <v>812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8541.6021423724796</v>
      </c>
      <c r="D3" s="65">
        <f>IF(RES_hh_tes_in!D3=0,0,1000*11630*RES_hh_tes_in!D3/RES_hh_num_in!D3)</f>
        <v>8584.8145454915884</v>
      </c>
      <c r="E3" s="65">
        <f>IF(RES_hh_tes_in!E3=0,0,1000*11630*RES_hh_tes_in!E3/RES_hh_num_in!E3)</f>
        <v>10283.955974134835</v>
      </c>
      <c r="F3" s="65">
        <f>IF(RES_hh_tes_in!F3=0,0,1000*11630*RES_hh_tes_in!F3/RES_hh_num_in!F3)</f>
        <v>9934.3966564434195</v>
      </c>
      <c r="G3" s="65">
        <f>IF(RES_hh_tes_in!G3=0,0,1000*11630*RES_hh_tes_in!G3/RES_hh_num_in!G3)</f>
        <v>10638.225560261017</v>
      </c>
      <c r="H3" s="65">
        <f>IF(RES_hh_tes_in!H3=0,0,1000*11630*RES_hh_tes_in!H3/RES_hh_num_in!H3)</f>
        <v>10852.129833571904</v>
      </c>
      <c r="I3" s="65">
        <f>IF(RES_hh_tes_in!I3=0,0,1000*11630*RES_hh_tes_in!I3/RES_hh_num_in!I3)</f>
        <v>11035.560082955566</v>
      </c>
      <c r="J3" s="65">
        <f>IF(RES_hh_tes_in!J3=0,0,1000*11630*RES_hh_tes_in!J3/RES_hh_num_in!J3)</f>
        <v>10556.738093480622</v>
      </c>
      <c r="K3" s="65">
        <f>IF(RES_hh_tes_in!K3=0,0,1000*11630*RES_hh_tes_in!K3/RES_hh_num_in!K3)</f>
        <v>10572.207977911914</v>
      </c>
      <c r="L3" s="65">
        <f>IF(RES_hh_tes_in!L3=0,0,1000*11630*RES_hh_tes_in!L3/RES_hh_num_in!L3)</f>
        <v>10605.747955393468</v>
      </c>
      <c r="M3" s="65">
        <f>IF(RES_hh_tes_in!M3=0,0,1000*11630*RES_hh_tes_in!M3/RES_hh_num_in!M3)</f>
        <v>10424.820231656715</v>
      </c>
      <c r="N3" s="65">
        <f>IF(RES_hh_tes_in!N3=0,0,1000*11630*RES_hh_tes_in!N3/RES_hh_num_in!N3)</f>
        <v>10234.880682673769</v>
      </c>
      <c r="O3" s="65">
        <f>IF(RES_hh_tes_in!O3=0,0,1000*11630*RES_hh_tes_in!O3/RES_hh_num_in!O3)</f>
        <v>9554.9545862471587</v>
      </c>
      <c r="P3" s="65">
        <f>IF(RES_hh_tes_in!P3=0,0,1000*11630*RES_hh_tes_in!P3/RES_hh_num_in!P3)</f>
        <v>8348.7864548939324</v>
      </c>
      <c r="Q3" s="65">
        <f>IF(RES_hh_tes_in!Q3=0,0,1000*11630*RES_hh_tes_in!Q3/RES_hh_num_in!Q3)</f>
        <v>8927.0167309638437</v>
      </c>
      <c r="R3" s="65">
        <f>IF(RES_hh_tes_in!R3=0,0,1000*11630*RES_hh_tes_in!R3/RES_hh_num_in!R3)</f>
        <v>8909.0191446582812</v>
      </c>
      <c r="S3" s="65">
        <f>IF(RES_hh_tes_in!S3=0,0,1000*11630*RES_hh_tes_in!S3/RES_hh_num_in!S3)</f>
        <v>8407.2090097200053</v>
      </c>
      <c r="T3" s="65">
        <f>IF(RES_hh_tes_in!T3=0,0,1000*11630*RES_hh_tes_in!T3/RES_hh_num_in!T3)</f>
        <v>8351.5996022943273</v>
      </c>
      <c r="U3" s="65">
        <f>IF(RES_hh_tes_in!U3=0,0,1000*11630*RES_hh_tes_in!U3/RES_hh_num_in!U3)</f>
        <v>7312.2626301936298</v>
      </c>
      <c r="V3" s="65">
        <f>IF(RES_hh_tes_in!V3=0,0,1000*11630*RES_hh_tes_in!V3/RES_hh_num_in!V3)</f>
        <v>7927.1988027706802</v>
      </c>
      <c r="W3" s="65">
        <f>IF(RES_hh_tes_in!W3=0,0,1000*11630*RES_hh_tes_in!W3/RES_hh_num_in!W3)</f>
        <v>8693.0172652569254</v>
      </c>
      <c r="X3" s="65">
        <f>IF(RES_hh_tes_in!X3=0,0,1000*11630*RES_hh_tes_in!X3/RES_hh_num_in!X3)</f>
        <v>7837.5299198974262</v>
      </c>
      <c r="Y3" s="65">
        <f>IF(RES_hh_tes_in!Y3=0,0,1000*11630*RES_hh_tes_in!Y3/RES_hh_num_in!Y3)</f>
        <v>5243.7580512183731</v>
      </c>
      <c r="DA3" s="87" t="s">
        <v>814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6485.7849966358453</v>
      </c>
      <c r="D4" s="69">
        <f>IF(RES_hh_tes_in!D4=0,0,1000*11630*RES_hh_tes_in!D4/RES_hh_num_in!D4)</f>
        <v>6416.1904687030246</v>
      </c>
      <c r="E4" s="69">
        <f>IF(RES_hh_tes_in!E4=0,0,1000*11630*RES_hh_tes_in!E4/RES_hh_num_in!E4)</f>
        <v>7365.1297378505969</v>
      </c>
      <c r="F4" s="69">
        <f>IF(RES_hh_tes_in!F4=0,0,1000*11630*RES_hh_tes_in!F4/RES_hh_num_in!F4)</f>
        <v>7391.9701337783154</v>
      </c>
      <c r="G4" s="69">
        <f>IF(RES_hh_tes_in!G4=0,0,1000*11630*RES_hh_tes_in!G4/RES_hh_num_in!G4)</f>
        <v>7960.9485410261177</v>
      </c>
      <c r="H4" s="69">
        <f>IF(RES_hh_tes_in!H4=0,0,1000*11630*RES_hh_tes_in!H4/RES_hh_num_in!H4)</f>
        <v>7325.3290103569361</v>
      </c>
      <c r="I4" s="69">
        <f>IF(RES_hh_tes_in!I4=0,0,1000*11630*RES_hh_tes_in!I4/RES_hh_num_in!I4)</f>
        <v>6991.4146215822275</v>
      </c>
      <c r="J4" s="69">
        <f>IF(RES_hh_tes_in!J4=0,0,1000*11630*RES_hh_tes_in!J4/RES_hh_num_in!J4)</f>
        <v>7254.3056911672084</v>
      </c>
      <c r="K4" s="69">
        <f>IF(RES_hh_tes_in!K4=0,0,1000*11630*RES_hh_tes_in!K4/RES_hh_num_in!K4)</f>
        <v>7431.2492780598077</v>
      </c>
      <c r="L4" s="69">
        <f>IF(RES_hh_tes_in!L4=0,0,1000*11630*RES_hh_tes_in!L4/RES_hh_num_in!L4)</f>
        <v>7970.3734033342744</v>
      </c>
      <c r="M4" s="69">
        <f>IF(RES_hh_tes_in!M4=0,0,1000*11630*RES_hh_tes_in!M4/RES_hh_num_in!M4)</f>
        <v>7633.8481194864607</v>
      </c>
      <c r="N4" s="69">
        <f>IF(RES_hh_tes_in!N4=0,0,1000*11630*RES_hh_tes_in!N4/RES_hh_num_in!N4)</f>
        <v>7372.8407546370017</v>
      </c>
      <c r="O4" s="69">
        <f>IF(RES_hh_tes_in!O4=0,0,1000*11630*RES_hh_tes_in!O4/RES_hh_num_in!O4)</f>
        <v>7232.8428771338276</v>
      </c>
      <c r="P4" s="69">
        <f>IF(RES_hh_tes_in!P4=0,0,1000*11630*RES_hh_tes_in!P4/RES_hh_num_in!P4)</f>
        <v>6109.6434713623121</v>
      </c>
      <c r="Q4" s="69">
        <f>IF(RES_hh_tes_in!Q4=0,0,1000*11630*RES_hh_tes_in!Q4/RES_hh_num_in!Q4)</f>
        <v>6742.0717145127073</v>
      </c>
      <c r="R4" s="69">
        <f>IF(RES_hh_tes_in!R4=0,0,1000*11630*RES_hh_tes_in!R4/RES_hh_num_in!R4)</f>
        <v>6512.9106675983494</v>
      </c>
      <c r="S4" s="69">
        <f>IF(RES_hh_tes_in!S4=0,0,1000*11630*RES_hh_tes_in!S4/RES_hh_num_in!S4)</f>
        <v>6248.5862106235118</v>
      </c>
      <c r="T4" s="69">
        <f>IF(RES_hh_tes_in!T4=0,0,1000*11630*RES_hh_tes_in!T4/RES_hh_num_in!T4)</f>
        <v>5789.169939481606</v>
      </c>
      <c r="U4" s="69">
        <f>IF(RES_hh_tes_in!U4=0,0,1000*11630*RES_hh_tes_in!U4/RES_hh_num_in!U4)</f>
        <v>5367.462298776185</v>
      </c>
      <c r="V4" s="69">
        <f>IF(RES_hh_tes_in!V4=0,0,1000*11630*RES_hh_tes_in!V4/RES_hh_num_in!V4)</f>
        <v>5043.1484250628664</v>
      </c>
      <c r="W4" s="69">
        <f>IF(RES_hh_tes_in!W4=0,0,1000*11630*RES_hh_tes_in!W4/RES_hh_num_in!W4)</f>
        <v>4855.6451212508591</v>
      </c>
      <c r="X4" s="69">
        <f>IF(RES_hh_tes_in!X4=0,0,1000*11630*RES_hh_tes_in!X4/RES_hh_num_in!X4)</f>
        <v>3548.0765732035752</v>
      </c>
      <c r="Y4" s="69">
        <f>IF(RES_hh_tes_in!Y4=0,0,1000*11630*RES_hh_tes_in!Y4/RES_hh_num_in!Y4)</f>
        <v>2397.6571557016996</v>
      </c>
      <c r="DA4" s="88" t="s">
        <v>815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4311.7271864983913</v>
      </c>
      <c r="D5" s="72">
        <f>IF(RES_hh_tes_in!D5=0,0,1000*11630*RES_hh_tes_in!D5/RES_hh_num_in!D5)</f>
        <v>6305.6213554760943</v>
      </c>
      <c r="E5" s="72">
        <f>IF(RES_hh_tes_in!E5=0,0,1000*11630*RES_hh_tes_in!E5/RES_hh_num_in!E5)</f>
        <v>8451.2327954083285</v>
      </c>
      <c r="F5" s="72">
        <f>IF(RES_hh_tes_in!F5=0,0,1000*11630*RES_hh_tes_in!F5/RES_hh_num_in!F5)</f>
        <v>6215.2921929931263</v>
      </c>
      <c r="G5" s="72">
        <f>IF(RES_hh_tes_in!G5=0,0,1000*11630*RES_hh_tes_in!G5/RES_hh_num_in!G5)</f>
        <v>9240.4941562648128</v>
      </c>
      <c r="H5" s="72">
        <f>IF(RES_hh_tes_in!H5=0,0,1000*11630*RES_hh_tes_in!H5/RES_hh_num_in!H5)</f>
        <v>0</v>
      </c>
      <c r="I5" s="72">
        <f>IF(RES_hh_tes_in!I5=0,0,1000*11630*RES_hh_tes_in!I5/RES_hh_num_in!I5)</f>
        <v>0</v>
      </c>
      <c r="J5" s="72">
        <f>IF(RES_hh_tes_in!J5=0,0,1000*11630*RES_hh_tes_in!J5/RES_hh_num_in!J5)</f>
        <v>0</v>
      </c>
      <c r="K5" s="72">
        <f>IF(RES_hh_tes_in!K5=0,0,1000*11630*RES_hh_tes_in!K5/RES_hh_num_in!K5)</f>
        <v>4919.202552010328</v>
      </c>
      <c r="L5" s="72">
        <f>IF(RES_hh_tes_in!L5=0,0,1000*11630*RES_hh_tes_in!L5/RES_hh_num_in!L5)</f>
        <v>10013.921240914295</v>
      </c>
      <c r="M5" s="72">
        <f>IF(RES_hh_tes_in!M5=0,0,1000*11630*RES_hh_tes_in!M5/RES_hh_num_in!M5)</f>
        <v>7337.8730351779641</v>
      </c>
      <c r="N5" s="72">
        <f>IF(RES_hh_tes_in!N5=0,0,1000*11630*RES_hh_tes_in!N5/RES_hh_num_in!N5)</f>
        <v>6217.8338815524457</v>
      </c>
      <c r="O5" s="72">
        <f>IF(RES_hh_tes_in!O5=0,0,1000*11630*RES_hh_tes_in!O5/RES_hh_num_in!O5)</f>
        <v>8808.7174882409472</v>
      </c>
      <c r="P5" s="72">
        <f>IF(RES_hh_tes_in!P5=0,0,1000*11630*RES_hh_tes_in!P5/RES_hh_num_in!P5)</f>
        <v>0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7002.3009414936732</v>
      </c>
      <c r="T5" s="72">
        <f>IF(RES_hh_tes_in!T5=0,0,1000*11630*RES_hh_tes_in!T5/RES_hh_num_in!T5)</f>
        <v>5082.8690883268373</v>
      </c>
      <c r="U5" s="72">
        <f>IF(RES_hh_tes_in!U5=0,0,1000*11630*RES_hh_tes_in!U5/RES_hh_num_in!U5)</f>
        <v>5652.9811550558279</v>
      </c>
      <c r="V5" s="72">
        <f>IF(RES_hh_tes_in!V5=0,0,1000*11630*RES_hh_tes_in!V5/RES_hh_num_in!V5)</f>
        <v>0</v>
      </c>
      <c r="W5" s="72">
        <f>IF(RES_hh_tes_in!W5=0,0,1000*11630*RES_hh_tes_in!W5/RES_hh_num_in!W5)</f>
        <v>0</v>
      </c>
      <c r="X5" s="72">
        <f>IF(RES_hh_tes_in!X5=0,0,1000*11630*RES_hh_tes_in!X5/RES_hh_num_in!X5)</f>
        <v>0</v>
      </c>
      <c r="Y5" s="72">
        <f>IF(RES_hh_tes_in!Y5=0,0,1000*11630*RES_hh_tes_in!Y5/RES_hh_num_in!Y5)</f>
        <v>0</v>
      </c>
      <c r="DA5" s="89" t="s">
        <v>816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0</v>
      </c>
      <c r="D6" s="72">
        <f>IF(RES_hh_tes_in!D6=0,0,1000*11630*RES_hh_tes_in!D6/RES_hh_num_in!D6)</f>
        <v>0</v>
      </c>
      <c r="E6" s="72">
        <f>IF(RES_hh_tes_in!E6=0,0,1000*11630*RES_hh_tes_in!E6/RES_hh_num_in!E6)</f>
        <v>0</v>
      </c>
      <c r="F6" s="72">
        <f>IF(RES_hh_tes_in!F6=0,0,1000*11630*RES_hh_tes_in!F6/RES_hh_num_in!F6)</f>
        <v>0</v>
      </c>
      <c r="G6" s="72">
        <f>IF(RES_hh_tes_in!G6=0,0,1000*11630*RES_hh_tes_in!G6/RES_hh_num_in!G6)</f>
        <v>7241.5536150331309</v>
      </c>
      <c r="H6" s="72">
        <f>IF(RES_hh_tes_in!H6=0,0,1000*11630*RES_hh_tes_in!H6/RES_hh_num_in!H6)</f>
        <v>8766.4035062083985</v>
      </c>
      <c r="I6" s="72">
        <f>IF(RES_hh_tes_in!I6=0,0,1000*11630*RES_hh_tes_in!I6/RES_hh_num_in!I6)</f>
        <v>2857.4248865573391</v>
      </c>
      <c r="J6" s="72">
        <f>IF(RES_hh_tes_in!J6=0,0,1000*11630*RES_hh_tes_in!J6/RES_hh_num_in!J6)</f>
        <v>12288.072616281159</v>
      </c>
      <c r="K6" s="72">
        <f>IF(RES_hh_tes_in!K6=0,0,1000*11630*RES_hh_tes_in!K6/RES_hh_num_in!K6)</f>
        <v>6637.2230885431836</v>
      </c>
      <c r="L6" s="72">
        <f>IF(RES_hh_tes_in!L6=0,0,1000*11630*RES_hh_tes_in!L6/RES_hh_num_in!L6)</f>
        <v>7267.6297040275331</v>
      </c>
      <c r="M6" s="72">
        <f>IF(RES_hh_tes_in!M6=0,0,1000*11630*RES_hh_tes_in!M6/RES_hh_num_in!M6)</f>
        <v>0</v>
      </c>
      <c r="N6" s="72">
        <f>IF(RES_hh_tes_in!N6=0,0,1000*11630*RES_hh_tes_in!N6/RES_hh_num_in!N6)</f>
        <v>7355.9835872900348</v>
      </c>
      <c r="O6" s="72">
        <f>IF(RES_hh_tes_in!O6=0,0,1000*11630*RES_hh_tes_in!O6/RES_hh_num_in!O6)</f>
        <v>7047.5148192719835</v>
      </c>
      <c r="P6" s="72">
        <f>IF(RES_hh_tes_in!P6=0,0,1000*11630*RES_hh_tes_in!P6/RES_hh_num_in!P6)</f>
        <v>0</v>
      </c>
      <c r="Q6" s="72">
        <f>IF(RES_hh_tes_in!Q6=0,0,1000*11630*RES_hh_tes_in!Q6/RES_hh_num_in!Q6)</f>
        <v>7125.9040071392956</v>
      </c>
      <c r="R6" s="72">
        <f>IF(RES_hh_tes_in!R6=0,0,1000*11630*RES_hh_tes_in!R6/RES_hh_num_in!R6)</f>
        <v>6625.9224917872652</v>
      </c>
      <c r="S6" s="72">
        <f>IF(RES_hh_tes_in!S6=0,0,1000*11630*RES_hh_tes_in!S6/RES_hh_num_in!S6)</f>
        <v>0</v>
      </c>
      <c r="T6" s="72">
        <f>IF(RES_hh_tes_in!T6=0,0,1000*11630*RES_hh_tes_in!T6/RES_hh_num_in!T6)</f>
        <v>0</v>
      </c>
      <c r="U6" s="72">
        <f>IF(RES_hh_tes_in!U6=0,0,1000*11630*RES_hh_tes_in!U6/RES_hh_num_in!U6)</f>
        <v>5239.5361059089355</v>
      </c>
      <c r="V6" s="72">
        <f>IF(RES_hh_tes_in!V6=0,0,1000*11630*RES_hh_tes_in!V6/RES_hh_num_in!V6)</f>
        <v>4952.793526904441</v>
      </c>
      <c r="W6" s="72">
        <f>IF(RES_hh_tes_in!W6=0,0,1000*11630*RES_hh_tes_in!W6/RES_hh_num_in!W6)</f>
        <v>4659.8022643415152</v>
      </c>
      <c r="X6" s="72">
        <f>IF(RES_hh_tes_in!X6=0,0,1000*11630*RES_hh_tes_in!X6/RES_hh_num_in!X6)</f>
        <v>3576.9045767820776</v>
      </c>
      <c r="Y6" s="72">
        <f>IF(RES_hh_tes_in!Y6=0,0,1000*11630*RES_hh_tes_in!Y6/RES_hh_num_in!Y6)</f>
        <v>2221.3875277192014</v>
      </c>
      <c r="DA6" s="89" t="s">
        <v>817</v>
      </c>
    </row>
    <row r="7" spans="1:105" ht="12" customHeight="1" x14ac:dyDescent="0.25">
      <c r="A7" s="28" t="s">
        <v>200</v>
      </c>
      <c r="B7" s="72"/>
      <c r="C7" s="72">
        <f>IF(RES_hh_tes_in!C7=0,0,1000*11630*RES_hh_tes_in!C7/RES_hh_num_in!C7)</f>
        <v>5905.7109615339032</v>
      </c>
      <c r="D7" s="72">
        <f>IF(RES_hh_tes_in!D7=0,0,1000*11630*RES_hh_tes_in!D7/RES_hh_num_in!D7)</f>
        <v>6722.2095277964854</v>
      </c>
      <c r="E7" s="72">
        <f>IF(RES_hh_tes_in!E7=0,0,1000*11630*RES_hh_tes_in!E7/RES_hh_num_in!E7)</f>
        <v>7175.7648590747413</v>
      </c>
      <c r="F7" s="72">
        <f>IF(RES_hh_tes_in!F7=0,0,1000*11630*RES_hh_tes_in!F7/RES_hh_num_in!F7)</f>
        <v>7492.7873264565424</v>
      </c>
      <c r="G7" s="72">
        <f>IF(RES_hh_tes_in!G7=0,0,1000*11630*RES_hh_tes_in!G7/RES_hh_num_in!G7)</f>
        <v>0</v>
      </c>
      <c r="H7" s="72">
        <f>IF(RES_hh_tes_in!H7=0,0,1000*11630*RES_hh_tes_in!H7/RES_hh_num_in!H7)</f>
        <v>0</v>
      </c>
      <c r="I7" s="72">
        <f>IF(RES_hh_tes_in!I7=0,0,1000*11630*RES_hh_tes_in!I7/RES_hh_num_in!I7)</f>
        <v>0</v>
      </c>
      <c r="J7" s="72">
        <f>IF(RES_hh_tes_in!J7=0,0,1000*11630*RES_hh_tes_in!J7/RES_hh_num_in!J7)</f>
        <v>0</v>
      </c>
      <c r="K7" s="72">
        <f>IF(RES_hh_tes_in!K7=0,0,1000*11630*RES_hh_tes_in!K7/RES_hh_num_in!K7)</f>
        <v>7283.0192355430827</v>
      </c>
      <c r="L7" s="72">
        <f>IF(RES_hh_tes_in!L7=0,0,1000*11630*RES_hh_tes_in!L7/RES_hh_num_in!L7)</f>
        <v>7727.8578847350173</v>
      </c>
      <c r="M7" s="72">
        <f>IF(RES_hh_tes_in!M7=0,0,1000*11630*RES_hh_tes_in!M7/RES_hh_num_in!M7)</f>
        <v>7731.2543942010361</v>
      </c>
      <c r="N7" s="72">
        <f>IF(RES_hh_tes_in!N7=0,0,1000*11630*RES_hh_tes_in!N7/RES_hh_num_in!N7)</f>
        <v>7028.8529792302879</v>
      </c>
      <c r="O7" s="72">
        <f>IF(RES_hh_tes_in!O7=0,0,1000*11630*RES_hh_tes_in!O7/RES_hh_num_in!O7)</f>
        <v>6812.1718785019457</v>
      </c>
      <c r="P7" s="72">
        <f>IF(RES_hh_tes_in!P7=0,0,1000*11630*RES_hh_tes_in!P7/RES_hh_num_in!P7)</f>
        <v>5538.2340891859958</v>
      </c>
      <c r="Q7" s="72">
        <f>IF(RES_hh_tes_in!Q7=0,0,1000*11630*RES_hh_tes_in!Q7/RES_hh_num_in!Q7)</f>
        <v>6766.3865369318501</v>
      </c>
      <c r="R7" s="72">
        <f>IF(RES_hh_tes_in!R7=0,0,1000*11630*RES_hh_tes_in!R7/RES_hh_num_in!R7)</f>
        <v>6576.7803277905641</v>
      </c>
      <c r="S7" s="72">
        <f>IF(RES_hh_tes_in!S7=0,0,1000*11630*RES_hh_tes_in!S7/RES_hh_num_in!S7)</f>
        <v>6590.7709787241538</v>
      </c>
      <c r="T7" s="72">
        <f>IF(RES_hh_tes_in!T7=0,0,1000*11630*RES_hh_tes_in!T7/RES_hh_num_in!T7)</f>
        <v>0</v>
      </c>
      <c r="U7" s="72">
        <f>IF(RES_hh_tes_in!U7=0,0,1000*11630*RES_hh_tes_in!U7/RES_hh_num_in!U7)</f>
        <v>0</v>
      </c>
      <c r="V7" s="72">
        <f>IF(RES_hh_tes_in!V7=0,0,1000*11630*RES_hh_tes_in!V7/RES_hh_num_in!V7)</f>
        <v>0</v>
      </c>
      <c r="W7" s="72">
        <f>IF(RES_hh_tes_in!W7=0,0,1000*11630*RES_hh_tes_in!W7/RES_hh_num_in!W7)</f>
        <v>0</v>
      </c>
      <c r="X7" s="72">
        <f>IF(RES_hh_tes_in!X7=0,0,1000*11630*RES_hh_tes_in!X7/RES_hh_num_in!X7)</f>
        <v>3656.1321029828887</v>
      </c>
      <c r="Y7" s="72">
        <f>IF(RES_hh_tes_in!Y7=0,0,1000*11630*RES_hh_tes_in!Y7/RES_hh_num_in!Y7)</f>
        <v>2250.4843128987277</v>
      </c>
      <c r="DA7" s="89" t="s">
        <v>818</v>
      </c>
    </row>
    <row r="8" spans="1:105" ht="12" customHeight="1" x14ac:dyDescent="0.25">
      <c r="A8" s="28" t="s">
        <v>189</v>
      </c>
      <c r="B8" s="72"/>
      <c r="C8" s="72">
        <f>IF(RES_hh_tes_in!C8=0,0,1000*11630*RES_hh_tes_in!C8/RES_hh_num_in!C8)</f>
        <v>6352.0720434353889</v>
      </c>
      <c r="D8" s="72">
        <f>IF(RES_hh_tes_in!D8=0,0,1000*11630*RES_hh_tes_in!D8/RES_hh_num_in!D8)</f>
        <v>6198.0695817526994</v>
      </c>
      <c r="E8" s="72">
        <f>IF(RES_hh_tes_in!E8=0,0,1000*11630*RES_hh_tes_in!E8/RES_hh_num_in!E8)</f>
        <v>7267.0671522191788</v>
      </c>
      <c r="F8" s="72">
        <f>IF(RES_hh_tes_in!F8=0,0,1000*11630*RES_hh_tes_in!F8/RES_hh_num_in!F8)</f>
        <v>7147.6100997370877</v>
      </c>
      <c r="G8" s="72">
        <f>IF(RES_hh_tes_in!G8=0,0,1000*11630*RES_hh_tes_in!G8/RES_hh_num_in!G8)</f>
        <v>7815.2727644702118</v>
      </c>
      <c r="H8" s="72">
        <f>IF(RES_hh_tes_in!H8=0,0,1000*11630*RES_hh_tes_in!H8/RES_hh_num_in!H8)</f>
        <v>7234.1384537650974</v>
      </c>
      <c r="I8" s="72">
        <f>IF(RES_hh_tes_in!I8=0,0,1000*11630*RES_hh_tes_in!I8/RES_hh_num_in!I8)</f>
        <v>6742.5045709879123</v>
      </c>
      <c r="J8" s="72">
        <f>IF(RES_hh_tes_in!J8=0,0,1000*11630*RES_hh_tes_in!J8/RES_hh_num_in!J8)</f>
        <v>7169.1527080166079</v>
      </c>
      <c r="K8" s="72">
        <f>IF(RES_hh_tes_in!K8=0,0,1000*11630*RES_hh_tes_in!K8/RES_hh_num_in!K8)</f>
        <v>7382.2777484561393</v>
      </c>
      <c r="L8" s="72">
        <f>IF(RES_hh_tes_in!L8=0,0,1000*11630*RES_hh_tes_in!L8/RES_hh_num_in!L8)</f>
        <v>7916.7113979530286</v>
      </c>
      <c r="M8" s="72">
        <f>IF(RES_hh_tes_in!M8=0,0,1000*11630*RES_hh_tes_in!M8/RES_hh_num_in!M8)</f>
        <v>7457.1792382299682</v>
      </c>
      <c r="N8" s="72">
        <f>IF(RES_hh_tes_in!N8=0,0,1000*11630*RES_hh_tes_in!N8/RES_hh_num_in!N8)</f>
        <v>7162.9080168836845</v>
      </c>
      <c r="O8" s="72">
        <f>IF(RES_hh_tes_in!O8=0,0,1000*11630*RES_hh_tes_in!O8/RES_hh_num_in!O8)</f>
        <v>7018.0866052186493</v>
      </c>
      <c r="P8" s="72">
        <f>IF(RES_hh_tes_in!P8=0,0,1000*11630*RES_hh_tes_in!P8/RES_hh_num_in!P8)</f>
        <v>6038.7829627392239</v>
      </c>
      <c r="Q8" s="72">
        <f>IF(RES_hh_tes_in!Q8=0,0,1000*11630*RES_hh_tes_in!Q8/RES_hh_num_in!Q8)</f>
        <v>6277.293954142212</v>
      </c>
      <c r="R8" s="72">
        <f>IF(RES_hh_tes_in!R8=0,0,1000*11630*RES_hh_tes_in!R8/RES_hh_num_in!R8)</f>
        <v>6342.7458844044259</v>
      </c>
      <c r="S8" s="72">
        <f>IF(RES_hh_tes_in!S8=0,0,1000*11630*RES_hh_tes_in!S8/RES_hh_num_in!S8)</f>
        <v>6177.8174290639863</v>
      </c>
      <c r="T8" s="72">
        <f>IF(RES_hh_tes_in!T8=0,0,1000*11630*RES_hh_tes_in!T8/RES_hh_num_in!T8)</f>
        <v>5685.7062777100791</v>
      </c>
      <c r="U8" s="72">
        <f>IF(RES_hh_tes_in!U8=0,0,1000*11630*RES_hh_tes_in!U8/RES_hh_num_in!U8)</f>
        <v>5263.4472520670051</v>
      </c>
      <c r="V8" s="72">
        <f>IF(RES_hh_tes_in!V8=0,0,1000*11630*RES_hh_tes_in!V8/RES_hh_num_in!V8)</f>
        <v>5230.6395697019507</v>
      </c>
      <c r="W8" s="72">
        <f>IF(RES_hh_tes_in!W8=0,0,1000*11630*RES_hh_tes_in!W8/RES_hh_num_in!W8)</f>
        <v>4777.8752449515605</v>
      </c>
      <c r="X8" s="72">
        <f>IF(RES_hh_tes_in!X8=0,0,1000*11630*RES_hh_tes_in!X8/RES_hh_num_in!X8)</f>
        <v>3494.4699607355246</v>
      </c>
      <c r="Y8" s="72">
        <f>IF(RES_hh_tes_in!Y8=0,0,1000*11630*RES_hh_tes_in!Y8/RES_hh_num_in!Y8)</f>
        <v>2388.7977792426573</v>
      </c>
      <c r="DA8" s="89" t="s">
        <v>819</v>
      </c>
    </row>
    <row r="9" spans="1:105" ht="12" customHeight="1" x14ac:dyDescent="0.25">
      <c r="A9" s="28" t="s">
        <v>202</v>
      </c>
      <c r="B9" s="72"/>
      <c r="C9" s="72">
        <f>IF(RES_hh_tes_in!C9=0,0,1000*11630*RES_hh_tes_in!C9/RES_hh_num_in!C9)</f>
        <v>6539.7226861443869</v>
      </c>
      <c r="D9" s="72">
        <f>IF(RES_hh_tes_in!D9=0,0,1000*11630*RES_hh_tes_in!D9/RES_hh_num_in!D9)</f>
        <v>6273.6592320939944</v>
      </c>
      <c r="E9" s="72">
        <f>IF(RES_hh_tes_in!E9=0,0,1000*11630*RES_hh_tes_in!E9/RES_hh_num_in!E9)</f>
        <v>7344.1915133564262</v>
      </c>
      <c r="F9" s="72">
        <f>IF(RES_hh_tes_in!F9=0,0,1000*11630*RES_hh_tes_in!F9/RES_hh_num_in!F9)</f>
        <v>7305.5232685250548</v>
      </c>
      <c r="G9" s="72">
        <f>IF(RES_hh_tes_in!G9=0,0,1000*11630*RES_hh_tes_in!G9/RES_hh_num_in!G9)</f>
        <v>7844.0711054842477</v>
      </c>
      <c r="H9" s="72">
        <f>IF(RES_hh_tes_in!H9=0,0,1000*11630*RES_hh_tes_in!H9/RES_hh_num_in!H9)</f>
        <v>7273.3295263119999</v>
      </c>
      <c r="I9" s="72">
        <f>IF(RES_hh_tes_in!I9=0,0,1000*11630*RES_hh_tes_in!I9/RES_hh_num_in!I9)</f>
        <v>6994.6193620712875</v>
      </c>
      <c r="J9" s="72">
        <f>IF(RES_hh_tes_in!J9=0,0,1000*11630*RES_hh_tes_in!J9/RES_hh_num_in!J9)</f>
        <v>7083.7160157060962</v>
      </c>
      <c r="K9" s="72">
        <f>IF(RES_hh_tes_in!K9=0,0,1000*11630*RES_hh_tes_in!K9/RES_hh_num_in!K9)</f>
        <v>7324.7402003975694</v>
      </c>
      <c r="L9" s="72">
        <f>IF(RES_hh_tes_in!L9=0,0,1000*11630*RES_hh_tes_in!L9/RES_hh_num_in!L9)</f>
        <v>7849.5455854127895</v>
      </c>
      <c r="M9" s="72">
        <f>IF(RES_hh_tes_in!M9=0,0,1000*11630*RES_hh_tes_in!M9/RES_hh_num_in!M9)</f>
        <v>7545.9261908449052</v>
      </c>
      <c r="N9" s="72">
        <f>IF(RES_hh_tes_in!N9=0,0,1000*11630*RES_hh_tes_in!N9/RES_hh_num_in!N9)</f>
        <v>7362.3440538509249</v>
      </c>
      <c r="O9" s="72">
        <f>IF(RES_hh_tes_in!O9=0,0,1000*11630*RES_hh_tes_in!O9/RES_hh_num_in!O9)</f>
        <v>7201.4643671522099</v>
      </c>
      <c r="P9" s="72">
        <f>IF(RES_hh_tes_in!P9=0,0,1000*11630*RES_hh_tes_in!P9/RES_hh_num_in!P9)</f>
        <v>6067.1196525875002</v>
      </c>
      <c r="Q9" s="72">
        <f>IF(RES_hh_tes_in!Q9=0,0,1000*11630*RES_hh_tes_in!Q9/RES_hh_num_in!Q9)</f>
        <v>6773.3712309437014</v>
      </c>
      <c r="R9" s="72">
        <f>IF(RES_hh_tes_in!R9=0,0,1000*11630*RES_hh_tes_in!R9/RES_hh_num_in!R9)</f>
        <v>6467.8619155913684</v>
      </c>
      <c r="S9" s="72">
        <f>IF(RES_hh_tes_in!S9=0,0,1000*11630*RES_hh_tes_in!S9/RES_hh_num_in!S9)</f>
        <v>6134.7654498819829</v>
      </c>
      <c r="T9" s="72">
        <f>IF(RES_hh_tes_in!T9=0,0,1000*11630*RES_hh_tes_in!T9/RES_hh_num_in!T9)</f>
        <v>5733.2779177290258</v>
      </c>
      <c r="U9" s="72">
        <f>IF(RES_hh_tes_in!U9=0,0,1000*11630*RES_hh_tes_in!U9/RES_hh_num_in!U9)</f>
        <v>5305.1690277374591</v>
      </c>
      <c r="V9" s="72">
        <f>IF(RES_hh_tes_in!V9=0,0,1000*11630*RES_hh_tes_in!V9/RES_hh_num_in!V9)</f>
        <v>5125.1121421843818</v>
      </c>
      <c r="W9" s="72">
        <f>IF(RES_hh_tes_in!W9=0,0,1000*11630*RES_hh_tes_in!W9/RES_hh_num_in!W9)</f>
        <v>4792.2824454719075</v>
      </c>
      <c r="X9" s="72">
        <f>IF(RES_hh_tes_in!X9=0,0,1000*11630*RES_hh_tes_in!X9/RES_hh_num_in!X9)</f>
        <v>3474.4111224887083</v>
      </c>
      <c r="Y9" s="72">
        <f>IF(RES_hh_tes_in!Y9=0,0,1000*11630*RES_hh_tes_in!Y9/RES_hh_num_in!Y9)</f>
        <v>2350.9948409370468</v>
      </c>
      <c r="DA9" s="89" t="s">
        <v>820</v>
      </c>
    </row>
    <row r="10" spans="1:105" ht="12" customHeight="1" x14ac:dyDescent="0.25">
      <c r="A10" s="28" t="s">
        <v>197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X10" s="72">
        <f>IF(RES_hh_tes_in!X10=0,0,1000*11630*RES_hh_tes_in!X10/RES_hh_num_in!X10)</f>
        <v>0</v>
      </c>
      <c r="Y10" s="72">
        <f>IF(RES_hh_tes_in!Y10=0,0,1000*11630*RES_hh_tes_in!Y10/RES_hh_num_in!Y10)</f>
        <v>0</v>
      </c>
      <c r="DA10" s="89" t="s">
        <v>821</v>
      </c>
    </row>
    <row r="11" spans="1:105" ht="12" customHeight="1" x14ac:dyDescent="0.25">
      <c r="A11" s="28" t="s">
        <v>198</v>
      </c>
      <c r="B11" s="72"/>
      <c r="C11" s="72">
        <f>IF(RES_hh_tes_in!C11=0,0,1000*11630*RES_hh_tes_in!C11/RES_hh_num_in!C11)</f>
        <v>6355.1937311710963</v>
      </c>
      <c r="D11" s="72">
        <f>IF(RES_hh_tes_in!D11=0,0,1000*11630*RES_hh_tes_in!D11/RES_hh_num_in!D11)</f>
        <v>6451.4918008288187</v>
      </c>
      <c r="E11" s="72">
        <f>IF(RES_hh_tes_in!E11=0,0,1000*11630*RES_hh_tes_in!E11/RES_hh_num_in!E11)</f>
        <v>7311.6850333690973</v>
      </c>
      <c r="F11" s="72">
        <f>IF(RES_hh_tes_in!F11=0,0,1000*11630*RES_hh_tes_in!F11/RES_hh_num_in!F11)</f>
        <v>7366.1152057751551</v>
      </c>
      <c r="G11" s="72">
        <f>IF(RES_hh_tes_in!G11=0,0,1000*11630*RES_hh_tes_in!G11/RES_hh_num_in!G11)</f>
        <v>7960.6938295833288</v>
      </c>
      <c r="H11" s="72">
        <f>IF(RES_hh_tes_in!H11=0,0,1000*11630*RES_hh_tes_in!H11/RES_hh_num_in!H11)</f>
        <v>7246.4174426868522</v>
      </c>
      <c r="I11" s="72">
        <f>IF(RES_hh_tes_in!I11=0,0,1000*11630*RES_hh_tes_in!I11/RES_hh_num_in!I11)</f>
        <v>6896.885433398782</v>
      </c>
      <c r="J11" s="72">
        <f>IF(RES_hh_tes_in!J11=0,0,1000*11630*RES_hh_tes_in!J11/RES_hh_num_in!J11)</f>
        <v>7239.9908225960471</v>
      </c>
      <c r="K11" s="72">
        <f>IF(RES_hh_tes_in!K11=0,0,1000*11630*RES_hh_tes_in!K11/RES_hh_num_in!K11)</f>
        <v>7422.4466879704933</v>
      </c>
      <c r="L11" s="72">
        <f>IF(RES_hh_tes_in!L11=0,0,1000*11630*RES_hh_tes_in!L11/RES_hh_num_in!L11)</f>
        <v>7929.1428932691451</v>
      </c>
      <c r="M11" s="72">
        <f>IF(RES_hh_tes_in!M11=0,0,1000*11630*RES_hh_tes_in!M11/RES_hh_num_in!M11)</f>
        <v>7689.232921489609</v>
      </c>
      <c r="N11" s="72">
        <f>IF(RES_hh_tes_in!N11=0,0,1000*11630*RES_hh_tes_in!N11/RES_hh_num_in!N11)</f>
        <v>7249.0483503933901</v>
      </c>
      <c r="O11" s="72">
        <f>IF(RES_hh_tes_in!O11=0,0,1000*11630*RES_hh_tes_in!O11/RES_hh_num_in!O11)</f>
        <v>7321.1610103808916</v>
      </c>
      <c r="P11" s="72">
        <f>IF(RES_hh_tes_in!P11=0,0,1000*11630*RES_hh_tes_in!P11/RES_hh_num_in!P11)</f>
        <v>6054.1040444291402</v>
      </c>
      <c r="Q11" s="72">
        <f>IF(RES_hh_tes_in!Q11=0,0,1000*11630*RES_hh_tes_in!Q11/RES_hh_num_in!Q11)</f>
        <v>0</v>
      </c>
      <c r="R11" s="72">
        <f>IF(RES_hh_tes_in!R11=0,0,1000*11630*RES_hh_tes_in!R11/RES_hh_num_in!R11)</f>
        <v>6412.5645064713617</v>
      </c>
      <c r="S11" s="72">
        <f>IF(RES_hh_tes_in!S11=0,0,1000*11630*RES_hh_tes_in!S11/RES_hh_num_in!S11)</f>
        <v>6140.3914012525265</v>
      </c>
      <c r="T11" s="72">
        <f>IF(RES_hh_tes_in!T11=0,0,1000*11630*RES_hh_tes_in!T11/RES_hh_num_in!T11)</f>
        <v>5632.1270271145377</v>
      </c>
      <c r="U11" s="72">
        <f>IF(RES_hh_tes_in!U11=0,0,1000*11630*RES_hh_tes_in!U11/RES_hh_num_in!U11)</f>
        <v>5286.9878785079891</v>
      </c>
      <c r="V11" s="72">
        <f>IF(RES_hh_tes_in!V11=0,0,1000*11630*RES_hh_tes_in!V11/RES_hh_num_in!V11)</f>
        <v>5171.8827121013319</v>
      </c>
      <c r="W11" s="72">
        <f>IF(RES_hh_tes_in!W11=0,0,1000*11630*RES_hh_tes_in!W11/RES_hh_num_in!W11)</f>
        <v>4801.9380046727792</v>
      </c>
      <c r="X11" s="72">
        <f>IF(RES_hh_tes_in!X11=0,0,1000*11630*RES_hh_tes_in!X11/RES_hh_num_in!X11)</f>
        <v>3482.4618843910052</v>
      </c>
      <c r="Y11" s="72">
        <f>IF(RES_hh_tes_in!Y11=0,0,1000*11630*RES_hh_tes_in!Y11/RES_hh_num_in!Y11)</f>
        <v>2330.9599962863313</v>
      </c>
      <c r="DA11" s="89" t="s">
        <v>822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6747.754341408503</v>
      </c>
      <c r="D12" s="72">
        <f>IF(RES_hh_tes_in!D12=0,0,1000*11630*RES_hh_tes_in!D12/RES_hh_num_in!D12)</f>
        <v>5838.4640117143781</v>
      </c>
      <c r="E12" s="72">
        <f>IF(RES_hh_tes_in!E12=0,0,1000*11630*RES_hh_tes_in!E12/RES_hh_num_in!E12)</f>
        <v>6062.602780561605</v>
      </c>
      <c r="F12" s="72">
        <f>IF(RES_hh_tes_in!F12=0,0,1000*11630*RES_hh_tes_in!F12/RES_hh_num_in!F12)</f>
        <v>7732.125671918323</v>
      </c>
      <c r="G12" s="72">
        <f>IF(RES_hh_tes_in!G12=0,0,1000*11630*RES_hh_tes_in!G12/RES_hh_num_in!G12)</f>
        <v>8101.4283812806252</v>
      </c>
      <c r="H12" s="72">
        <f>IF(RES_hh_tes_in!H12=0,0,1000*11630*RES_hh_tes_in!H12/RES_hh_num_in!H12)</f>
        <v>6431.6947543000633</v>
      </c>
      <c r="I12" s="72">
        <f>IF(RES_hh_tes_in!I12=0,0,1000*11630*RES_hh_tes_in!I12/RES_hh_num_in!I12)</f>
        <v>7315.6410365920774</v>
      </c>
      <c r="J12" s="72">
        <f>IF(RES_hh_tes_in!J12=0,0,1000*11630*RES_hh_tes_in!J12/RES_hh_num_in!J12)</f>
        <v>7430.8456969832368</v>
      </c>
      <c r="K12" s="72">
        <f>IF(RES_hh_tes_in!K12=0,0,1000*11630*RES_hh_tes_in!K12/RES_hh_num_in!K12)</f>
        <v>7607.3927516101121</v>
      </c>
      <c r="L12" s="72">
        <f>IF(RES_hh_tes_in!L12=0,0,1000*11630*RES_hh_tes_in!L12/RES_hh_num_in!L12)</f>
        <v>8302.1366308937013</v>
      </c>
      <c r="M12" s="72">
        <f>IF(RES_hh_tes_in!M12=0,0,1000*11630*RES_hh_tes_in!M12/RES_hh_num_in!M12)</f>
        <v>7516.9318632118375</v>
      </c>
      <c r="N12" s="72">
        <f>IF(RES_hh_tes_in!N12=0,0,1000*11630*RES_hh_tes_in!N12/RES_hh_num_in!N12)</f>
        <v>7405.9023364905988</v>
      </c>
      <c r="O12" s="72">
        <f>IF(RES_hh_tes_in!O12=0,0,1000*11630*RES_hh_tes_in!O12/RES_hh_num_in!O12)</f>
        <v>7336.8999587700546</v>
      </c>
      <c r="P12" s="72">
        <f>IF(RES_hh_tes_in!P12=0,0,1000*11630*RES_hh_tes_in!P12/RES_hh_num_in!P12)</f>
        <v>5799.4363848630937</v>
      </c>
      <c r="Q12" s="72">
        <f>IF(RES_hh_tes_in!Q12=0,0,1000*11630*RES_hh_tes_in!Q12/RES_hh_num_in!Q12)</f>
        <v>6648.4836582274647</v>
      </c>
      <c r="R12" s="72">
        <f>IF(RES_hh_tes_in!R12=0,0,1000*11630*RES_hh_tes_in!R12/RES_hh_num_in!R12)</f>
        <v>6615.1216819878082</v>
      </c>
      <c r="S12" s="72">
        <f>IF(RES_hh_tes_in!S12=0,0,1000*11630*RES_hh_tes_in!S12/RES_hh_num_in!S12)</f>
        <v>6312.9127508429183</v>
      </c>
      <c r="T12" s="72">
        <f>IF(RES_hh_tes_in!T12=0,0,1000*11630*RES_hh_tes_in!T12/RES_hh_num_in!T12)</f>
        <v>5759.5308955286591</v>
      </c>
      <c r="U12" s="72">
        <f>IF(RES_hh_tes_in!U12=0,0,1000*11630*RES_hh_tes_in!U12/RES_hh_num_in!U12)</f>
        <v>5310.1821716202849</v>
      </c>
      <c r="V12" s="72">
        <f>IF(RES_hh_tes_in!V12=0,0,1000*11630*RES_hh_tes_in!V12/RES_hh_num_in!V12)</f>
        <v>5133.0643338377122</v>
      </c>
      <c r="W12" s="72">
        <f>IF(RES_hh_tes_in!W12=0,0,1000*11630*RES_hh_tes_in!W12/RES_hh_num_in!W12)</f>
        <v>4809.9378062571068</v>
      </c>
      <c r="X12" s="72">
        <f>IF(RES_hh_tes_in!X12=0,0,1000*11630*RES_hh_tes_in!X12/RES_hh_num_in!X12)</f>
        <v>3436.8653617324453</v>
      </c>
      <c r="Y12" s="72">
        <f>IF(RES_hh_tes_in!Y12=0,0,1000*11630*RES_hh_tes_in!Y12/RES_hh_num_in!Y12)</f>
        <v>2430.8299851788192</v>
      </c>
      <c r="DA12" s="89" t="s">
        <v>823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6516.2402689025821</v>
      </c>
      <c r="D13" s="74">
        <f>IF(RES_hh_tes_in!D13=0,0,1000*11630*RES_hh_tes_in!D13/RES_hh_num_in!D13)</f>
        <v>6774.7258831670406</v>
      </c>
      <c r="E13" s="74">
        <f>IF(RES_hh_tes_in!E13=0,0,1000*11630*RES_hh_tes_in!E13/RES_hh_num_in!E13)</f>
        <v>6864.9480964194909</v>
      </c>
      <c r="F13" s="74">
        <f>IF(RES_hh_tes_in!F13=0,0,1000*11630*RES_hh_tes_in!F13/RES_hh_num_in!F13)</f>
        <v>7524.8526391609103</v>
      </c>
      <c r="G13" s="74">
        <f>IF(RES_hh_tes_in!G13=0,0,1000*11630*RES_hh_tes_in!G13/RES_hh_num_in!G13)</f>
        <v>8155.3349307665267</v>
      </c>
      <c r="H13" s="74">
        <f>IF(RES_hh_tes_in!H13=0,0,1000*11630*RES_hh_tes_in!H13/RES_hh_num_in!H13)</f>
        <v>7446.2926147150401</v>
      </c>
      <c r="I13" s="74">
        <f>IF(RES_hh_tes_in!I13=0,0,1000*11630*RES_hh_tes_in!I13/RES_hh_num_in!I13)</f>
        <v>6360.8447087376253</v>
      </c>
      <c r="J13" s="74">
        <f>IF(RES_hh_tes_in!J13=0,0,1000*11630*RES_hh_tes_in!J13/RES_hh_num_in!J13)</f>
        <v>7492.9346320586146</v>
      </c>
      <c r="K13" s="74">
        <f>IF(RES_hh_tes_in!K13=0,0,1000*11630*RES_hh_tes_in!K13/RES_hh_num_in!K13)</f>
        <v>7552.3170728301548</v>
      </c>
      <c r="L13" s="74">
        <f>IF(RES_hh_tes_in!L13=0,0,1000*11630*RES_hh_tes_in!L13/RES_hh_num_in!L13)</f>
        <v>8745.6072572013327</v>
      </c>
      <c r="M13" s="74">
        <f>IF(RES_hh_tes_in!M13=0,0,1000*11630*RES_hh_tes_in!M13/RES_hh_num_in!M13)</f>
        <v>0</v>
      </c>
      <c r="N13" s="74">
        <f>IF(RES_hh_tes_in!N13=0,0,1000*11630*RES_hh_tes_in!N13/RES_hh_num_in!N13)</f>
        <v>0</v>
      </c>
      <c r="O13" s="74">
        <f>IF(RES_hh_tes_in!O13=0,0,1000*11630*RES_hh_tes_in!O13/RES_hh_num_in!O13)</f>
        <v>0</v>
      </c>
      <c r="P13" s="74">
        <f>IF(RES_hh_tes_in!P13=0,0,1000*11630*RES_hh_tes_in!P13/RES_hh_num_in!P13)</f>
        <v>0</v>
      </c>
      <c r="Q13" s="74">
        <f>IF(RES_hh_tes_in!Q13=0,0,1000*11630*RES_hh_tes_in!Q13/RES_hh_num_in!Q13)</f>
        <v>4570.9557545045918</v>
      </c>
      <c r="R13" s="74">
        <f>IF(RES_hh_tes_in!R13=0,0,1000*11630*RES_hh_tes_in!R13/RES_hh_num_in!R13)</f>
        <v>0</v>
      </c>
      <c r="S13" s="74">
        <f>IF(RES_hh_tes_in!S13=0,0,1000*11630*RES_hh_tes_in!S13/RES_hh_num_in!S13)</f>
        <v>0</v>
      </c>
      <c r="T13" s="74">
        <f>IF(RES_hh_tes_in!T13=0,0,1000*11630*RES_hh_tes_in!T13/RES_hh_num_in!T13)</f>
        <v>6881.1650621105591</v>
      </c>
      <c r="U13" s="74">
        <f>IF(RES_hh_tes_in!U13=0,0,1000*11630*RES_hh_tes_in!U13/RES_hh_num_in!U13)</f>
        <v>6550.5706707692943</v>
      </c>
      <c r="V13" s="74">
        <f>IF(RES_hh_tes_in!V13=0,0,1000*11630*RES_hh_tes_in!V13/RES_hh_num_in!V13)</f>
        <v>1901.4332459477655</v>
      </c>
      <c r="W13" s="74">
        <f>IF(RES_hh_tes_in!W13=0,0,1000*11630*RES_hh_tes_in!W13/RES_hh_num_in!W13)</f>
        <v>5138.6011818642301</v>
      </c>
      <c r="X13" s="74">
        <f>IF(RES_hh_tes_in!X13=0,0,1000*11630*RES_hh_tes_in!X13/RES_hh_num_in!X13)</f>
        <v>3880.224579972501</v>
      </c>
      <c r="Y13" s="74">
        <f>IF(RES_hh_tes_in!Y13=0,0,1000*11630*RES_hh_tes_in!Y13/RES_hh_num_in!Y13)</f>
        <v>2715.2560247771316</v>
      </c>
      <c r="DA13" s="90" t="s">
        <v>824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92.46099735648022</v>
      </c>
      <c r="D14" s="76">
        <f>IF(RES_hh_tes_in!D14=0,0,1000*11630*RES_hh_tes_in!D14/RES_hh_num_in!D14)</f>
        <v>93.402598326455532</v>
      </c>
      <c r="E14" s="76">
        <f>IF(RES_hh_tes_in!E14=0,0,1000*11630*RES_hh_tes_in!E14/RES_hh_num_in!E14)</f>
        <v>95.447569963571055</v>
      </c>
      <c r="F14" s="76">
        <f>IF(RES_hh_tes_in!F14=0,0,1000*11630*RES_hh_tes_in!F14/RES_hh_num_in!F14)</f>
        <v>100.0068218734185</v>
      </c>
      <c r="G14" s="76">
        <f>IF(RES_hh_tes_in!G14=0,0,1000*11630*RES_hh_tes_in!G14/RES_hh_num_in!G14)</f>
        <v>100.14411634677772</v>
      </c>
      <c r="H14" s="76">
        <f>IF(RES_hh_tes_in!H14=0,0,1000*11630*RES_hh_tes_in!H14/RES_hh_num_in!H14)</f>
        <v>89.932318239927895</v>
      </c>
      <c r="I14" s="76">
        <f>IF(RES_hh_tes_in!I14=0,0,1000*11630*RES_hh_tes_in!I14/RES_hh_num_in!I14)</f>
        <v>78.546088175603117</v>
      </c>
      <c r="J14" s="76">
        <f>IF(RES_hh_tes_in!J14=0,0,1000*11630*RES_hh_tes_in!J14/RES_hh_num_in!J14)</f>
        <v>85.209017185299786</v>
      </c>
      <c r="K14" s="76">
        <f>IF(RES_hh_tes_in!K14=0,0,1000*11630*RES_hh_tes_in!K14/RES_hh_num_in!K14)</f>
        <v>80.210349241404145</v>
      </c>
      <c r="L14" s="76">
        <f>IF(RES_hh_tes_in!L14=0,0,1000*11630*RES_hh_tes_in!L14/RES_hh_num_in!L14)</f>
        <v>83.424602191351724</v>
      </c>
      <c r="M14" s="76">
        <f>IF(RES_hh_tes_in!M14=0,0,1000*11630*RES_hh_tes_in!M14/RES_hh_num_in!M14)</f>
        <v>76.622765313632115</v>
      </c>
      <c r="N14" s="76">
        <f>IF(RES_hh_tes_in!N14=0,0,1000*11630*RES_hh_tes_in!N14/RES_hh_num_in!N14)</f>
        <v>72.862237072581564</v>
      </c>
      <c r="O14" s="76">
        <f>IF(RES_hh_tes_in!O14=0,0,1000*11630*RES_hh_tes_in!O14/RES_hh_num_in!O14)</f>
        <v>71.936073025904903</v>
      </c>
      <c r="P14" s="76">
        <f>IF(RES_hh_tes_in!P14=0,0,1000*11630*RES_hh_tes_in!P14/RES_hh_num_in!P14)</f>
        <v>57.233126758418301</v>
      </c>
      <c r="Q14" s="76">
        <f>IF(RES_hh_tes_in!Q14=0,0,1000*11630*RES_hh_tes_in!Q14/RES_hh_num_in!Q14)</f>
        <v>73.495449380043738</v>
      </c>
      <c r="R14" s="76">
        <f>IF(RES_hh_tes_in!R14=0,0,1000*11630*RES_hh_tes_in!R14/RES_hh_num_in!R14)</f>
        <v>81.307087968928059</v>
      </c>
      <c r="S14" s="76">
        <f>IF(RES_hh_tes_in!S14=0,0,1000*11630*RES_hh_tes_in!S14/RES_hh_num_in!S14)</f>
        <v>74.849157026179412</v>
      </c>
      <c r="T14" s="76">
        <f>IF(RES_hh_tes_in!T14=0,0,1000*11630*RES_hh_tes_in!T14/RES_hh_num_in!T14)</f>
        <v>68.053788321103298</v>
      </c>
      <c r="U14" s="76">
        <f>IF(RES_hh_tes_in!U14=0,0,1000*11630*RES_hh_tes_in!U14/RES_hh_num_in!U14)</f>
        <v>59.054359570313949</v>
      </c>
      <c r="V14" s="76">
        <f>IF(RES_hh_tes_in!V14=0,0,1000*11630*RES_hh_tes_in!V14/RES_hh_num_in!V14)</f>
        <v>59.290238226976022</v>
      </c>
      <c r="W14" s="76">
        <f>IF(RES_hh_tes_in!W14=0,0,1000*11630*RES_hh_tes_in!W14/RES_hh_num_in!W14)</f>
        <v>53.177693322432184</v>
      </c>
      <c r="X14" s="76">
        <f>IF(RES_hh_tes_in!X14=0,0,1000*11630*RES_hh_tes_in!X14/RES_hh_num_in!X14)</f>
        <v>37.880335187555445</v>
      </c>
      <c r="Y14" s="76">
        <f>IF(RES_hh_tes_in!Y14=0,0,1000*11630*RES_hh_tes_in!Y14/RES_hh_num_in!Y14)</f>
        <v>25.617567902645693</v>
      </c>
      <c r="DA14" s="91" t="s">
        <v>825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302.95675133735796</v>
      </c>
      <c r="D15" s="69">
        <f t="shared" si="0"/>
        <v>278.67278984498483</v>
      </c>
      <c r="E15" s="69">
        <f t="shared" si="0"/>
        <v>1219.6263649051066</v>
      </c>
      <c r="F15" s="69">
        <f t="shared" si="0"/>
        <v>650.29521323444578</v>
      </c>
      <c r="G15" s="69">
        <f t="shared" si="0"/>
        <v>710.60527698266287</v>
      </c>
      <c r="H15" s="69">
        <f t="shared" si="0"/>
        <v>1502.159838089143</v>
      </c>
      <c r="I15" s="69">
        <f t="shared" si="0"/>
        <v>2090.785216459632</v>
      </c>
      <c r="J15" s="69">
        <f t="shared" si="0"/>
        <v>1282.4316376322722</v>
      </c>
      <c r="K15" s="69">
        <f t="shared" si="0"/>
        <v>1153.9027572501338</v>
      </c>
      <c r="L15" s="69">
        <f t="shared" si="0"/>
        <v>679.80229935276623</v>
      </c>
      <c r="M15" s="69">
        <f t="shared" si="0"/>
        <v>943.71045949889879</v>
      </c>
      <c r="N15" s="69">
        <f t="shared" si="0"/>
        <v>1036.1339947619565</v>
      </c>
      <c r="O15" s="69">
        <f t="shared" si="0"/>
        <v>553.863776752685</v>
      </c>
      <c r="P15" s="69">
        <f t="shared" si="0"/>
        <v>509.69511955623938</v>
      </c>
      <c r="Q15" s="69">
        <f t="shared" si="0"/>
        <v>450.96322851040503</v>
      </c>
      <c r="R15" s="69">
        <f t="shared" si="0"/>
        <v>613.92629084881401</v>
      </c>
      <c r="S15" s="69">
        <f t="shared" si="0"/>
        <v>330.16478538878823</v>
      </c>
      <c r="T15" s="69">
        <f t="shared" si="0"/>
        <v>743.03757786134543</v>
      </c>
      <c r="U15" s="69">
        <f t="shared" si="0"/>
        <v>126.23238427938158</v>
      </c>
      <c r="V15" s="69">
        <f t="shared" si="0"/>
        <v>1033.1800250728536</v>
      </c>
      <c r="W15" s="69">
        <f t="shared" si="0"/>
        <v>1860.5408726420842</v>
      </c>
      <c r="X15" s="69">
        <f t="shared" si="0"/>
        <v>2381.3798112200079</v>
      </c>
      <c r="Y15" s="69">
        <f t="shared" si="0"/>
        <v>946.92230400791505</v>
      </c>
      <c r="DA15" s="88" t="s">
        <v>826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302.95675133735796</v>
      </c>
      <c r="D16" s="72">
        <f>IF(RES_hh_tes_in!D16=0,0,1000*11630*RES_hh_tes_in!D16/RES_hh_num_in!D$3)</f>
        <v>278.67278984498483</v>
      </c>
      <c r="E16" s="72">
        <f>IF(RES_hh_tes_in!E16=0,0,1000*11630*RES_hh_tes_in!E16/RES_hh_num_in!E$3)</f>
        <v>1219.6263649051066</v>
      </c>
      <c r="F16" s="72">
        <f>IF(RES_hh_tes_in!F16=0,0,1000*11630*RES_hh_tes_in!F16/RES_hh_num_in!F$3)</f>
        <v>650.29521323444578</v>
      </c>
      <c r="G16" s="72">
        <f>IF(RES_hh_tes_in!G16=0,0,1000*11630*RES_hh_tes_in!G16/RES_hh_num_in!G$3)</f>
        <v>710.60527698266287</v>
      </c>
      <c r="H16" s="72">
        <f>IF(RES_hh_tes_in!H16=0,0,1000*11630*RES_hh_tes_in!H16/RES_hh_num_in!H$3)</f>
        <v>1502.159838089143</v>
      </c>
      <c r="I16" s="72">
        <f>IF(RES_hh_tes_in!I16=0,0,1000*11630*RES_hh_tes_in!I16/RES_hh_num_in!I$3)</f>
        <v>2090.785216459632</v>
      </c>
      <c r="J16" s="72">
        <f>IF(RES_hh_tes_in!J16=0,0,1000*11630*RES_hh_tes_in!J16/RES_hh_num_in!J$3)</f>
        <v>1282.4316376322722</v>
      </c>
      <c r="K16" s="72">
        <f>IF(RES_hh_tes_in!K16=0,0,1000*11630*RES_hh_tes_in!K16/RES_hh_num_in!K$3)</f>
        <v>1153.9027572501338</v>
      </c>
      <c r="L16" s="72">
        <f>IF(RES_hh_tes_in!L16=0,0,1000*11630*RES_hh_tes_in!L16/RES_hh_num_in!L$3)</f>
        <v>679.80229935276623</v>
      </c>
      <c r="M16" s="72">
        <f>IF(RES_hh_tes_in!M16=0,0,1000*11630*RES_hh_tes_in!M16/RES_hh_num_in!M$3)</f>
        <v>943.71045949889879</v>
      </c>
      <c r="N16" s="72">
        <f>IF(RES_hh_tes_in!N16=0,0,1000*11630*RES_hh_tes_in!N16/RES_hh_num_in!N$3)</f>
        <v>1036.1339947619565</v>
      </c>
      <c r="O16" s="72">
        <f>IF(RES_hh_tes_in!O16=0,0,1000*11630*RES_hh_tes_in!O16/RES_hh_num_in!O$3)</f>
        <v>553.863776752685</v>
      </c>
      <c r="P16" s="72">
        <f>IF(RES_hh_tes_in!P16=0,0,1000*11630*RES_hh_tes_in!P16/RES_hh_num_in!P$3)</f>
        <v>509.69511955623938</v>
      </c>
      <c r="Q16" s="72">
        <f>IF(RES_hh_tes_in!Q16=0,0,1000*11630*RES_hh_tes_in!Q16/RES_hh_num_in!Q$3)</f>
        <v>450.96322851040503</v>
      </c>
      <c r="R16" s="72">
        <f>IF(RES_hh_tes_in!R16=0,0,1000*11630*RES_hh_tes_in!R16/RES_hh_num_in!R$3)</f>
        <v>613.92629084881401</v>
      </c>
      <c r="S16" s="72">
        <f>IF(RES_hh_tes_in!S16=0,0,1000*11630*RES_hh_tes_in!S16/RES_hh_num_in!S$3)</f>
        <v>330.16478538878823</v>
      </c>
      <c r="T16" s="72">
        <f>IF(RES_hh_tes_in!T16=0,0,1000*11630*RES_hh_tes_in!T16/RES_hh_num_in!T$3)</f>
        <v>743.03757786134543</v>
      </c>
      <c r="U16" s="72">
        <f>IF(RES_hh_tes_in!U16=0,0,1000*11630*RES_hh_tes_in!U16/RES_hh_num_in!U$3)</f>
        <v>126.23238427938158</v>
      </c>
      <c r="V16" s="72">
        <f>IF(RES_hh_tes_in!V16=0,0,1000*11630*RES_hh_tes_in!V16/RES_hh_num_in!V$3)</f>
        <v>1033.1800250728536</v>
      </c>
      <c r="W16" s="72">
        <f>IF(RES_hh_tes_in!W16=0,0,1000*11630*RES_hh_tes_in!W16/RES_hh_num_in!W$3)</f>
        <v>1860.5408726420842</v>
      </c>
      <c r="X16" s="72">
        <f>IF(RES_hh_tes_in!X16=0,0,1000*11630*RES_hh_tes_in!X16/RES_hh_num_in!X$3)</f>
        <v>2381.3798112200079</v>
      </c>
      <c r="Y16" s="72">
        <f>IF(RES_hh_tes_in!Y16=0,0,1000*11630*RES_hh_tes_in!Y16/RES_hh_num_in!Y$3)</f>
        <v>946.92230400791505</v>
      </c>
      <c r="DA16" s="89" t="s">
        <v>827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886.84619308825768</v>
      </c>
      <c r="D17" s="69">
        <f>IF(RES_hh_tes_in!D17=0,0,1000*11630*RES_hh_tes_in!D17/RES_hh_num_in!D17)</f>
        <v>953.79195814600951</v>
      </c>
      <c r="E17" s="69">
        <f>IF(RES_hh_tes_in!E17=0,0,1000*11630*RES_hh_tes_in!E17/RES_hh_num_in!E17)</f>
        <v>858.47965980658307</v>
      </c>
      <c r="F17" s="69">
        <f>IF(RES_hh_tes_in!F17=0,0,1000*11630*RES_hh_tes_in!F17/RES_hh_num_in!F17)</f>
        <v>967.57634108304296</v>
      </c>
      <c r="G17" s="69">
        <f>IF(RES_hh_tes_in!G17=0,0,1000*11630*RES_hh_tes_in!G17/RES_hh_num_in!G17)</f>
        <v>1006.2349702274639</v>
      </c>
      <c r="H17" s="69">
        <f>IF(RES_hh_tes_in!H17=0,0,1000*11630*RES_hh_tes_in!H17/RES_hh_num_in!H17)</f>
        <v>1048.32382299698</v>
      </c>
      <c r="I17" s="69">
        <f>IF(RES_hh_tes_in!I17=0,0,1000*11630*RES_hh_tes_in!I17/RES_hh_num_in!I17)</f>
        <v>1010.1048095580418</v>
      </c>
      <c r="J17" s="69">
        <f>IF(RES_hh_tes_in!J17=0,0,1000*11630*RES_hh_tes_in!J17/RES_hh_num_in!J17)</f>
        <v>1054.4267864823087</v>
      </c>
      <c r="K17" s="69">
        <f>IF(RES_hh_tes_in!K17=0,0,1000*11630*RES_hh_tes_in!K17/RES_hh_num_in!K17)</f>
        <v>1020.4222362105796</v>
      </c>
      <c r="L17" s="69">
        <f>IF(RES_hh_tes_in!L17=0,0,1000*11630*RES_hh_tes_in!L17/RES_hh_num_in!L17)</f>
        <v>1025.1798284824072</v>
      </c>
      <c r="M17" s="69">
        <f>IF(RES_hh_tes_in!M17=0,0,1000*11630*RES_hh_tes_in!M17/RES_hh_num_in!M17)</f>
        <v>973.67933140437117</v>
      </c>
      <c r="N17" s="69">
        <f>IF(RES_hh_tes_in!N17=0,0,1000*11630*RES_hh_tes_in!N17/RES_hh_num_in!N17)</f>
        <v>977.8688255522668</v>
      </c>
      <c r="O17" s="69">
        <f>IF(RES_hh_tes_in!O17=0,0,1000*11630*RES_hh_tes_in!O17/RES_hh_num_in!O17)</f>
        <v>959.78718037671911</v>
      </c>
      <c r="P17" s="69">
        <f>IF(RES_hh_tes_in!P17=0,0,1000*11630*RES_hh_tes_in!P17/RES_hh_num_in!P17)</f>
        <v>950.26603301757791</v>
      </c>
      <c r="Q17" s="69">
        <f>IF(RES_hh_tes_in!Q17=0,0,1000*11630*RES_hh_tes_in!Q17/RES_hh_num_in!Q17)</f>
        <v>953.47214786326481</v>
      </c>
      <c r="R17" s="69">
        <f>IF(RES_hh_tes_in!R17=0,0,1000*11630*RES_hh_tes_in!R17/RES_hh_num_in!R17)</f>
        <v>980.92527839075296</v>
      </c>
      <c r="S17" s="69">
        <f>IF(RES_hh_tes_in!S17=0,0,1000*11630*RES_hh_tes_in!S17/RES_hh_num_in!S17)</f>
        <v>1014.530285089606</v>
      </c>
      <c r="T17" s="69">
        <f>IF(RES_hh_tes_in!T17=0,0,1000*11630*RES_hh_tes_in!T17/RES_hh_num_in!T17)</f>
        <v>1021.9652587194623</v>
      </c>
      <c r="U17" s="69">
        <f>IF(RES_hh_tes_in!U17=0,0,1000*11630*RES_hh_tes_in!U17/RES_hh_num_in!U17)</f>
        <v>1032.1775750210666</v>
      </c>
      <c r="V17" s="69">
        <f>IF(RES_hh_tes_in!V17=0,0,1000*11630*RES_hh_tes_in!V17/RES_hh_num_in!V17)</f>
        <v>1056.2452444728519</v>
      </c>
      <c r="W17" s="69">
        <f>IF(RES_hh_tes_in!W17=0,0,1000*11630*RES_hh_tes_in!W17/RES_hh_num_in!W17)</f>
        <v>1129.1172489582154</v>
      </c>
      <c r="X17" s="69">
        <f>IF(RES_hh_tes_in!X17=0,0,1000*11630*RES_hh_tes_in!X17/RES_hh_num_in!X17)</f>
        <v>1088.1242584886395</v>
      </c>
      <c r="Y17" s="69">
        <f>IF(RES_hh_tes_in!Y17=0,0,1000*11630*RES_hh_tes_in!Y17/RES_hh_num_in!Y17)</f>
        <v>1123.2948896647338</v>
      </c>
      <c r="DA17" s="88" t="s">
        <v>828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0</v>
      </c>
      <c r="D18" s="72">
        <f>IF(RES_hh_tes_in!D18=0,0,1000*11630*RES_hh_tes_in!D18/RES_hh_num_in!D18)</f>
        <v>843.25662101182979</v>
      </c>
      <c r="E18" s="72">
        <f>IF(RES_hh_tes_in!E18=0,0,1000*11630*RES_hh_tes_in!E18/RES_hh_num_in!E18)</f>
        <v>1095.8174425493569</v>
      </c>
      <c r="F18" s="72">
        <f>IF(RES_hh_tes_in!F18=0,0,1000*11630*RES_hh_tes_in!F18/RES_hh_num_in!F18)</f>
        <v>811.13768752687463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0</v>
      </c>
      <c r="I18" s="72">
        <f>IF(RES_hh_tes_in!I18=0,0,1000*11630*RES_hh_tes_in!I18/RES_hh_num_in!I18)</f>
        <v>0</v>
      </c>
      <c r="J18" s="72">
        <f>IF(RES_hh_tes_in!J18=0,0,1000*11630*RES_hh_tes_in!J18/RES_hh_num_in!J18)</f>
        <v>0</v>
      </c>
      <c r="K18" s="72">
        <f>IF(RES_hh_tes_in!K18=0,0,1000*11630*RES_hh_tes_in!K18/RES_hh_num_in!K18)</f>
        <v>588.58512482270044</v>
      </c>
      <c r="L18" s="72">
        <f>IF(RES_hh_tes_in!L18=0,0,1000*11630*RES_hh_tes_in!L18/RES_hh_num_in!L18)</f>
        <v>1128.6624095155548</v>
      </c>
      <c r="M18" s="72">
        <f>IF(RES_hh_tes_in!M18=0,0,1000*11630*RES_hh_tes_in!M18/RES_hh_num_in!M18)</f>
        <v>1055.0057203711399</v>
      </c>
      <c r="N18" s="72">
        <f>IF(RES_hh_tes_in!N18=0,0,1000*11630*RES_hh_tes_in!N18/RES_hh_num_in!N18)</f>
        <v>1130.8935836296992</v>
      </c>
      <c r="O18" s="72">
        <f>IF(RES_hh_tes_in!O18=0,0,1000*11630*RES_hh_tes_in!O18/RES_hh_num_in!O18)</f>
        <v>1214.4762689847153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1112.149915354262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911.52327817085995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X18" s="72">
        <f>IF(RES_hh_tes_in!X18=0,0,1000*11630*RES_hh_tes_in!X18/RES_hh_num_in!X18)</f>
        <v>0</v>
      </c>
      <c r="Y18" s="72">
        <f>IF(RES_hh_tes_in!Y18=0,0,1000*11630*RES_hh_tes_in!Y18/RES_hh_num_in!Y18)</f>
        <v>0</v>
      </c>
      <c r="DA18" s="89" t="s">
        <v>829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911.6181825244289</v>
      </c>
      <c r="D19" s="72">
        <f>IF(RES_hh_tes_in!D19=0,0,1000*11630*RES_hh_tes_in!D19/RES_hh_num_in!D19)</f>
        <v>888.6892183081726</v>
      </c>
      <c r="E19" s="72">
        <f>IF(RES_hh_tes_in!E19=0,0,1000*11630*RES_hh_tes_in!E19/RES_hh_num_in!E19)</f>
        <v>954.73731168346546</v>
      </c>
      <c r="F19" s="72">
        <f>IF(RES_hh_tes_in!F19=0,0,1000*11630*RES_hh_tes_in!F19/RES_hh_num_in!F19)</f>
        <v>966.19711739800937</v>
      </c>
      <c r="G19" s="72">
        <f>IF(RES_hh_tes_in!G19=0,0,1000*11630*RES_hh_tes_in!G19/RES_hh_num_in!G19)</f>
        <v>982.51158508879757</v>
      </c>
      <c r="H19" s="72">
        <f>IF(RES_hh_tes_in!H19=0,0,1000*11630*RES_hh_tes_in!H19/RES_hh_num_in!H19)</f>
        <v>1012.8553669370159</v>
      </c>
      <c r="I19" s="72">
        <f>IF(RES_hh_tes_in!I19=0,0,1000*11630*RES_hh_tes_in!I19/RES_hh_num_in!I19)</f>
        <v>985.77544767606116</v>
      </c>
      <c r="J19" s="72">
        <f>IF(RES_hh_tes_in!J19=0,0,1000*11630*RES_hh_tes_in!J19/RES_hh_num_in!J19)</f>
        <v>1093.7548241493041</v>
      </c>
      <c r="K19" s="72">
        <f>IF(RES_hh_tes_in!K19=0,0,1000*11630*RES_hh_tes_in!K19/RES_hh_num_in!K19)</f>
        <v>1169.2688312299961</v>
      </c>
      <c r="L19" s="72">
        <f>IF(RES_hh_tes_in!L19=0,0,1000*11630*RES_hh_tes_in!L19/RES_hh_num_in!L19)</f>
        <v>1088.6402579901553</v>
      </c>
      <c r="M19" s="72">
        <f>IF(RES_hh_tes_in!M19=0,0,1000*11630*RES_hh_tes_in!M19/RES_hh_num_in!M19)</f>
        <v>975.24914779150356</v>
      </c>
      <c r="N19" s="72">
        <f>IF(RES_hh_tes_in!N19=0,0,1000*11630*RES_hh_tes_in!N19/RES_hh_num_in!N19)</f>
        <v>952.69293113523122</v>
      </c>
      <c r="O19" s="72">
        <f>IF(RES_hh_tes_in!O19=0,0,1000*11630*RES_hh_tes_in!O19/RES_hh_num_in!O19)</f>
        <v>969.46969872872432</v>
      </c>
      <c r="P19" s="72">
        <f>IF(RES_hh_tes_in!P19=0,0,1000*11630*RES_hh_tes_in!P19/RES_hh_num_in!P19)</f>
        <v>913.68719043081512</v>
      </c>
      <c r="Q19" s="72">
        <f>IF(RES_hh_tes_in!Q19=0,0,1000*11630*RES_hh_tes_in!Q19/RES_hh_num_in!Q19)</f>
        <v>940.88748390341334</v>
      </c>
      <c r="R19" s="72">
        <f>IF(RES_hh_tes_in!R19=0,0,1000*11630*RES_hh_tes_in!R19/RES_hh_num_in!R19)</f>
        <v>1010.1109967876946</v>
      </c>
      <c r="S19" s="72">
        <f>IF(RES_hh_tes_in!S19=0,0,1000*11630*RES_hh_tes_in!S19/RES_hh_num_in!S19)</f>
        <v>1017.215133786019</v>
      </c>
      <c r="T19" s="72">
        <f>IF(RES_hh_tes_in!T19=0,0,1000*11630*RES_hh_tes_in!T19/RES_hh_num_in!T19)</f>
        <v>991.91057915700583</v>
      </c>
      <c r="U19" s="72">
        <f>IF(RES_hh_tes_in!U19=0,0,1000*11630*RES_hh_tes_in!U19/RES_hh_num_in!U19)</f>
        <v>1061.6557078119281</v>
      </c>
      <c r="V19" s="72">
        <f>IF(RES_hh_tes_in!V19=0,0,1000*11630*RES_hh_tes_in!V19/RES_hh_num_in!V19)</f>
        <v>1055.8697537259923</v>
      </c>
      <c r="W19" s="72">
        <f>IF(RES_hh_tes_in!W19=0,0,1000*11630*RES_hh_tes_in!W19/RES_hh_num_in!W19)</f>
        <v>1125.0207281297553</v>
      </c>
      <c r="X19" s="72">
        <f>IF(RES_hh_tes_in!X19=0,0,1000*11630*RES_hh_tes_in!X19/RES_hh_num_in!X19)</f>
        <v>1114.0669092558207</v>
      </c>
      <c r="Y19" s="72">
        <f>IF(RES_hh_tes_in!Y19=0,0,1000*11630*RES_hh_tes_in!Y19/RES_hh_num_in!Y19)</f>
        <v>1039.9066586598542</v>
      </c>
      <c r="DA19" s="89" t="s">
        <v>830</v>
      </c>
    </row>
    <row r="20" spans="1:105" ht="12" customHeight="1" x14ac:dyDescent="0.25">
      <c r="A20" s="28" t="s">
        <v>200</v>
      </c>
      <c r="B20" s="72"/>
      <c r="C20" s="72">
        <f>IF(RES_hh_tes_in!C20=0,0,1000*11630*RES_hh_tes_in!C20/RES_hh_num_in!C20)</f>
        <v>826.12319492402412</v>
      </c>
      <c r="D20" s="72">
        <f>IF(RES_hh_tes_in!D20=0,0,1000*11630*RES_hh_tes_in!D20/RES_hh_num_in!D20)</f>
        <v>962.34954065758495</v>
      </c>
      <c r="E20" s="72">
        <f>IF(RES_hh_tes_in!E20=0,0,1000*11630*RES_hh_tes_in!E20/RES_hh_num_in!E20)</f>
        <v>928.0462443611782</v>
      </c>
      <c r="F20" s="72">
        <f>IF(RES_hh_tes_in!F20=0,0,1000*11630*RES_hh_tes_in!F20/RES_hh_num_in!F20)</f>
        <v>992.90647442950035</v>
      </c>
      <c r="G20" s="72">
        <f>IF(RES_hh_tes_in!G20=0,0,1000*11630*RES_hh_tes_in!G20/RES_hh_num_in!G20)</f>
        <v>0</v>
      </c>
      <c r="H20" s="72">
        <f>IF(RES_hh_tes_in!H20=0,0,1000*11630*RES_hh_tes_in!H20/RES_hh_num_in!H20)</f>
        <v>0</v>
      </c>
      <c r="I20" s="72">
        <f>IF(RES_hh_tes_in!I20=0,0,1000*11630*RES_hh_tes_in!I20/RES_hh_num_in!I20)</f>
        <v>0</v>
      </c>
      <c r="J20" s="72">
        <f>IF(RES_hh_tes_in!J20=0,0,1000*11630*RES_hh_tes_in!J20/RES_hh_num_in!J20)</f>
        <v>0</v>
      </c>
      <c r="K20" s="72">
        <f>IF(RES_hh_tes_in!K20=0,0,1000*11630*RES_hh_tes_in!K20/RES_hh_num_in!K20)</f>
        <v>1064.9726441252153</v>
      </c>
      <c r="L20" s="72">
        <f>IF(RES_hh_tes_in!L20=0,0,1000*11630*RES_hh_tes_in!L20/RES_hh_num_in!L20)</f>
        <v>1073.3934511550242</v>
      </c>
      <c r="M20" s="72">
        <f>IF(RES_hh_tes_in!M20=0,0,1000*11630*RES_hh_tes_in!M20/RES_hh_num_in!M20)</f>
        <v>876.64716336059939</v>
      </c>
      <c r="N20" s="72">
        <f>IF(RES_hh_tes_in!N20=0,0,1000*11630*RES_hh_tes_in!N20/RES_hh_num_in!N20)</f>
        <v>955.97379199811257</v>
      </c>
      <c r="O20" s="72">
        <f>IF(RES_hh_tes_in!O20=0,0,1000*11630*RES_hh_tes_in!O20/RES_hh_num_in!O20)</f>
        <v>997.78342290442163</v>
      </c>
      <c r="P20" s="72">
        <f>IF(RES_hh_tes_in!P20=0,0,1000*11630*RES_hh_tes_in!P20/RES_hh_num_in!P20)</f>
        <v>969.40822152114799</v>
      </c>
      <c r="Q20" s="72">
        <f>IF(RES_hh_tes_in!Q20=0,0,1000*11630*RES_hh_tes_in!Q20/RES_hh_num_in!Q20)</f>
        <v>939.77381523675513</v>
      </c>
      <c r="R20" s="72">
        <f>IF(RES_hh_tes_in!R20=0,0,1000*11630*RES_hh_tes_in!R20/RES_hh_num_in!R20)</f>
        <v>849.7301162769653</v>
      </c>
      <c r="S20" s="72">
        <f>IF(RES_hh_tes_in!S20=0,0,1000*11630*RES_hh_tes_in!S20/RES_hh_num_in!S20)</f>
        <v>1095.9839444716167</v>
      </c>
      <c r="T20" s="72">
        <f>IF(RES_hh_tes_in!T20=0,0,1000*11630*RES_hh_tes_in!T20/RES_hh_num_in!T20)</f>
        <v>0</v>
      </c>
      <c r="U20" s="72">
        <f>IF(RES_hh_tes_in!U20=0,0,1000*11630*RES_hh_tes_in!U20/RES_hh_num_in!U20)</f>
        <v>0</v>
      </c>
      <c r="V20" s="72">
        <f>IF(RES_hh_tes_in!V20=0,0,1000*11630*RES_hh_tes_in!V20/RES_hh_num_in!V20)</f>
        <v>0</v>
      </c>
      <c r="W20" s="72">
        <f>IF(RES_hh_tes_in!W20=0,0,1000*11630*RES_hh_tes_in!W20/RES_hh_num_in!W20)</f>
        <v>0</v>
      </c>
      <c r="X20" s="72">
        <f>IF(RES_hh_tes_in!X20=0,0,1000*11630*RES_hh_tes_in!X20/RES_hh_num_in!X20)</f>
        <v>1055.3404602346425</v>
      </c>
      <c r="Y20" s="72">
        <f>IF(RES_hh_tes_in!Y20=0,0,1000*11630*RES_hh_tes_in!Y20/RES_hh_num_in!Y20)</f>
        <v>1120.1723963670486</v>
      </c>
      <c r="DA20" s="89" t="s">
        <v>831</v>
      </c>
    </row>
    <row r="21" spans="1:105" ht="12" customHeight="1" x14ac:dyDescent="0.25">
      <c r="A21" s="28" t="s">
        <v>189</v>
      </c>
      <c r="B21" s="72"/>
      <c r="C21" s="72">
        <f>IF(RES_hh_tes_in!C21=0,0,1000*11630*RES_hh_tes_in!C21/RES_hh_num_in!C21)</f>
        <v>890.35173449507238</v>
      </c>
      <c r="D21" s="72">
        <f>IF(RES_hh_tes_in!D21=0,0,1000*11630*RES_hh_tes_in!D21/RES_hh_num_in!D21)</f>
        <v>929.93377644964096</v>
      </c>
      <c r="E21" s="72">
        <f>IF(RES_hh_tes_in!E21=0,0,1000*11630*RES_hh_tes_in!E21/RES_hh_num_in!E21)</f>
        <v>877.43038895176142</v>
      </c>
      <c r="F21" s="72">
        <f>IF(RES_hh_tes_in!F21=0,0,1000*11630*RES_hh_tes_in!F21/RES_hh_num_in!F21)</f>
        <v>955.63246550925362</v>
      </c>
      <c r="G21" s="72">
        <f>IF(RES_hh_tes_in!G21=0,0,1000*11630*RES_hh_tes_in!G21/RES_hh_num_in!G21)</f>
        <v>1007.2181515580035</v>
      </c>
      <c r="H21" s="72">
        <f>IF(RES_hh_tes_in!H21=0,0,1000*11630*RES_hh_tes_in!H21/RES_hh_num_in!H21)</f>
        <v>1047.5982834124397</v>
      </c>
      <c r="I21" s="72">
        <f>IF(RES_hh_tes_in!I21=0,0,1000*11630*RES_hh_tes_in!I21/RES_hh_num_in!I21)</f>
        <v>996.6188189006798</v>
      </c>
      <c r="J21" s="72">
        <f>IF(RES_hh_tes_in!J21=0,0,1000*11630*RES_hh_tes_in!J21/RES_hh_num_in!J21)</f>
        <v>1068.3627600201744</v>
      </c>
      <c r="K21" s="72">
        <f>IF(RES_hh_tes_in!K21=0,0,1000*11630*RES_hh_tes_in!K21/RES_hh_num_in!K21)</f>
        <v>1033.3263723530008</v>
      </c>
      <c r="L21" s="72">
        <f>IF(RES_hh_tes_in!L21=0,0,1000*11630*RES_hh_tes_in!L21/RES_hh_num_in!L21)</f>
        <v>1038.6895126917798</v>
      </c>
      <c r="M21" s="72">
        <f>IF(RES_hh_tes_in!M21=0,0,1000*11630*RES_hh_tes_in!M21/RES_hh_num_in!M21)</f>
        <v>970.16460313047332</v>
      </c>
      <c r="N21" s="72">
        <f>IF(RES_hh_tes_in!N21=0,0,1000*11630*RES_hh_tes_in!N21/RES_hh_num_in!N21)</f>
        <v>970.21625140647495</v>
      </c>
      <c r="O21" s="72">
        <f>IF(RES_hh_tes_in!O21=0,0,1000*11630*RES_hh_tes_in!O21/RES_hh_num_in!O21)</f>
        <v>949.87879614440124</v>
      </c>
      <c r="P21" s="72">
        <f>IF(RES_hh_tes_in!P21=0,0,1000*11630*RES_hh_tes_in!P21/RES_hh_num_in!P21)</f>
        <v>958.88719529944012</v>
      </c>
      <c r="Q21" s="72">
        <f>IF(RES_hh_tes_in!Q21=0,0,1000*11630*RES_hh_tes_in!Q21/RES_hh_num_in!Q21)</f>
        <v>908.6578814878834</v>
      </c>
      <c r="R21" s="72">
        <f>IF(RES_hh_tes_in!R21=0,0,1000*11630*RES_hh_tes_in!R21/RES_hh_num_in!R21)</f>
        <v>971.13913585895489</v>
      </c>
      <c r="S21" s="72">
        <f>IF(RES_hh_tes_in!S21=0,0,1000*11630*RES_hh_tes_in!S21/RES_hh_num_in!S21)</f>
        <v>1020.0533766239209</v>
      </c>
      <c r="T21" s="72">
        <f>IF(RES_hh_tes_in!T21=0,0,1000*11630*RES_hh_tes_in!T21/RES_hh_num_in!T21)</f>
        <v>1020.2157563658536</v>
      </c>
      <c r="U21" s="72">
        <f>IF(RES_hh_tes_in!U21=0,0,1000*11630*RES_hh_tes_in!U21/RES_hh_num_in!U21)</f>
        <v>1027.1316256525829</v>
      </c>
      <c r="V21" s="72">
        <f>IF(RES_hh_tes_in!V21=0,0,1000*11630*RES_hh_tes_in!V21/RES_hh_num_in!V21)</f>
        <v>1066.3872409374248</v>
      </c>
      <c r="W21" s="72">
        <f>IF(RES_hh_tes_in!W21=0,0,1000*11630*RES_hh_tes_in!W21/RES_hh_num_in!W21)</f>
        <v>1131.304419117165</v>
      </c>
      <c r="X21" s="72">
        <f>IF(RES_hh_tes_in!X21=0,0,1000*11630*RES_hh_tes_in!X21/RES_hh_num_in!X21)</f>
        <v>1096.643829236092</v>
      </c>
      <c r="Y21" s="72">
        <f>IF(RES_hh_tes_in!Y21=0,0,1000*11630*RES_hh_tes_in!Y21/RES_hh_num_in!Y21)</f>
        <v>1105.3160311596491</v>
      </c>
      <c r="DA21" s="89" t="s">
        <v>832</v>
      </c>
    </row>
    <row r="22" spans="1:105" ht="12" customHeight="1" x14ac:dyDescent="0.25">
      <c r="A22" s="28" t="s">
        <v>202</v>
      </c>
      <c r="B22" s="72"/>
      <c r="C22" s="72">
        <f>IF(RES_hh_tes_in!C22=0,0,1000*11630*RES_hh_tes_in!C22/RES_hh_num_in!C22)</f>
        <v>910.13456974366284</v>
      </c>
      <c r="D22" s="72">
        <f>IF(RES_hh_tes_in!D22=0,0,1000*11630*RES_hh_tes_in!D22/RES_hh_num_in!D22)</f>
        <v>880.70897073969059</v>
      </c>
      <c r="E22" s="72">
        <f>IF(RES_hh_tes_in!E22=0,0,1000*11630*RES_hh_tes_in!E22/RES_hh_num_in!E22)</f>
        <v>950.06031172376709</v>
      </c>
      <c r="F22" s="72">
        <f>IF(RES_hh_tes_in!F22=0,0,1000*11630*RES_hh_tes_in!F22/RES_hh_num_in!F22)</f>
        <v>956.25322640774004</v>
      </c>
      <c r="G22" s="72">
        <f>IF(RES_hh_tes_in!G22=0,0,1000*11630*RES_hh_tes_in!G22/RES_hh_num_in!G22)</f>
        <v>986.2628054059287</v>
      </c>
      <c r="H22" s="72">
        <f>IF(RES_hh_tes_in!H22=0,0,1000*11630*RES_hh_tes_in!H22/RES_hh_num_in!H22)</f>
        <v>1009.2655423512882</v>
      </c>
      <c r="I22" s="72">
        <f>IF(RES_hh_tes_in!I22=0,0,1000*11630*RES_hh_tes_in!I22/RES_hh_num_in!I22)</f>
        <v>1033.7537709293927</v>
      </c>
      <c r="J22" s="72">
        <f>IF(RES_hh_tes_in!J22=0,0,1000*11630*RES_hh_tes_in!J22/RES_hh_num_in!J22)</f>
        <v>1005.5705928165827</v>
      </c>
      <c r="K22" s="72">
        <f>IF(RES_hh_tes_in!K22=0,0,1000*11630*RES_hh_tes_in!K22/RES_hh_num_in!K22)</f>
        <v>1028.9670372466514</v>
      </c>
      <c r="L22" s="72">
        <f>IF(RES_hh_tes_in!L22=0,0,1000*11630*RES_hh_tes_in!L22/RES_hh_num_in!L22)</f>
        <v>1025.7683122444259</v>
      </c>
      <c r="M22" s="72">
        <f>IF(RES_hh_tes_in!M22=0,0,1000*11630*RES_hh_tes_in!M22/RES_hh_num_in!M22)</f>
        <v>1006.9732170618561</v>
      </c>
      <c r="N22" s="72">
        <f>IF(RES_hh_tes_in!N22=0,0,1000*11630*RES_hh_tes_in!N22/RES_hh_num_in!N22)</f>
        <v>994.73330796379901</v>
      </c>
      <c r="O22" s="72">
        <f>IF(RES_hh_tes_in!O22=0,0,1000*11630*RES_hh_tes_in!O22/RES_hh_num_in!O22)</f>
        <v>958.35659457176132</v>
      </c>
      <c r="P22" s="72">
        <f>IF(RES_hh_tes_in!P22=0,0,1000*11630*RES_hh_tes_in!P22/RES_hh_num_in!P22)</f>
        <v>951.62858444829988</v>
      </c>
      <c r="Q22" s="72">
        <f>IF(RES_hh_tes_in!Q22=0,0,1000*11630*RES_hh_tes_in!Q22/RES_hh_num_in!Q22)</f>
        <v>953.30558945969062</v>
      </c>
      <c r="R22" s="72">
        <f>IF(RES_hh_tes_in!R22=0,0,1000*11630*RES_hh_tes_in!R22/RES_hh_num_in!R22)</f>
        <v>999.79648731338523</v>
      </c>
      <c r="S22" s="72">
        <f>IF(RES_hh_tes_in!S22=0,0,1000*11630*RES_hh_tes_in!S22/RES_hh_num_in!S22)</f>
        <v>1000.984509348518</v>
      </c>
      <c r="T22" s="72">
        <f>IF(RES_hh_tes_in!T22=0,0,1000*11630*RES_hh_tes_in!T22/RES_hh_num_in!T22)</f>
        <v>1001.1944992665148</v>
      </c>
      <c r="U22" s="72">
        <f>IF(RES_hh_tes_in!U22=0,0,1000*11630*RES_hh_tes_in!U22/RES_hh_num_in!U22)</f>
        <v>993.43712902054847</v>
      </c>
      <c r="V22" s="72">
        <f>IF(RES_hh_tes_in!V22=0,0,1000*11630*RES_hh_tes_in!V22/RES_hh_num_in!V22)</f>
        <v>1047.8824125218148</v>
      </c>
      <c r="W22" s="72">
        <f>IF(RES_hh_tes_in!W22=0,0,1000*11630*RES_hh_tes_in!W22/RES_hh_num_in!W22)</f>
        <v>1026.5391935224959</v>
      </c>
      <c r="X22" s="72">
        <f>IF(RES_hh_tes_in!X22=0,0,1000*11630*RES_hh_tes_in!X22/RES_hh_num_in!X22)</f>
        <v>928.82634403193254</v>
      </c>
      <c r="Y22" s="72">
        <f>IF(RES_hh_tes_in!Y22=0,0,1000*11630*RES_hh_tes_in!Y22/RES_hh_num_in!Y22)</f>
        <v>1274.1122557822689</v>
      </c>
      <c r="DA22" s="89" t="s">
        <v>833</v>
      </c>
    </row>
    <row r="23" spans="1:105" ht="12" customHeight="1" x14ac:dyDescent="0.25">
      <c r="A23" s="28" t="s">
        <v>197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X23" s="72">
        <f>IF(RES_hh_tes_in!X23=0,0,1000*11630*RES_hh_tes_in!X23/RES_hh_num_in!X23)</f>
        <v>0</v>
      </c>
      <c r="Y23" s="72">
        <f>IF(RES_hh_tes_in!Y23=0,0,1000*11630*RES_hh_tes_in!Y23/RES_hh_num_in!Y23)</f>
        <v>0</v>
      </c>
      <c r="DA23" s="89" t="s">
        <v>834</v>
      </c>
    </row>
    <row r="24" spans="1:105" ht="12" customHeight="1" x14ac:dyDescent="0.25">
      <c r="A24" s="28" t="s">
        <v>198</v>
      </c>
      <c r="B24" s="72"/>
      <c r="C24" s="72">
        <f>IF(RES_hh_tes_in!C24=0,0,1000*11630*RES_hh_tes_in!C24/RES_hh_num_in!C24)</f>
        <v>890.22719778944975</v>
      </c>
      <c r="D24" s="72">
        <f>IF(RES_hh_tes_in!D24=0,0,1000*11630*RES_hh_tes_in!D24/RES_hh_num_in!D24)</f>
        <v>889.38251751703217</v>
      </c>
      <c r="E24" s="72">
        <f>IF(RES_hh_tes_in!E24=0,0,1000*11630*RES_hh_tes_in!E24/RES_hh_num_in!E24)</f>
        <v>927.10118797967255</v>
      </c>
      <c r="F24" s="72">
        <f>IF(RES_hh_tes_in!F24=0,0,1000*11630*RES_hh_tes_in!F24/RES_hh_num_in!F24)</f>
        <v>958.81679010160485</v>
      </c>
      <c r="G24" s="72">
        <f>IF(RES_hh_tes_in!G24=0,0,1000*11630*RES_hh_tes_in!G24/RES_hh_num_in!G24)</f>
        <v>995.93806197813615</v>
      </c>
      <c r="H24" s="72">
        <f>IF(RES_hh_tes_in!H24=0,0,1000*11630*RES_hh_tes_in!H24/RES_hh_num_in!H24)</f>
        <v>1005.2816822098252</v>
      </c>
      <c r="I24" s="72">
        <f>IF(RES_hh_tes_in!I24=0,0,1000*11630*RES_hh_tes_in!I24/RES_hh_num_in!I24)</f>
        <v>1020.3411847210738</v>
      </c>
      <c r="J24" s="72">
        <f>IF(RES_hh_tes_in!J24=0,0,1000*11630*RES_hh_tes_in!J24/RES_hh_num_in!J24)</f>
        <v>1023.3986794166675</v>
      </c>
      <c r="K24" s="72">
        <f>IF(RES_hh_tes_in!K24=0,0,1000*11630*RES_hh_tes_in!K24/RES_hh_num_in!K24)</f>
        <v>1051.366252022565</v>
      </c>
      <c r="L24" s="72">
        <f>IF(RES_hh_tes_in!L24=0,0,1000*11630*RES_hh_tes_in!L24/RES_hh_num_in!L24)</f>
        <v>1051.7724625133671</v>
      </c>
      <c r="M24" s="72">
        <f>IF(RES_hh_tes_in!M24=0,0,1000*11630*RES_hh_tes_in!M24/RES_hh_num_in!M24)</f>
        <v>926.41272647322501</v>
      </c>
      <c r="N24" s="72">
        <f>IF(RES_hh_tes_in!N24=0,0,1000*11630*RES_hh_tes_in!N24/RES_hh_num_in!N24)</f>
        <v>981.70015550133166</v>
      </c>
      <c r="O24" s="72">
        <f>IF(RES_hh_tes_in!O24=0,0,1000*11630*RES_hh_tes_in!O24/RES_hh_num_in!O24)</f>
        <v>1015.4581983081554</v>
      </c>
      <c r="P24" s="72">
        <f>IF(RES_hh_tes_in!P24=0,0,1000*11630*RES_hh_tes_in!P24/RES_hh_num_in!P24)</f>
        <v>977.1273067731106</v>
      </c>
      <c r="Q24" s="72">
        <f>IF(RES_hh_tes_in!Q24=0,0,1000*11630*RES_hh_tes_in!Q24/RES_hh_num_in!Q24)</f>
        <v>0</v>
      </c>
      <c r="R24" s="72">
        <f>IF(RES_hh_tes_in!R24=0,0,1000*11630*RES_hh_tes_in!R24/RES_hh_num_in!R24)</f>
        <v>939.24563891140406</v>
      </c>
      <c r="S24" s="72">
        <f>IF(RES_hh_tes_in!S24=0,0,1000*11630*RES_hh_tes_in!S24/RES_hh_num_in!S24)</f>
        <v>995.87546223524066</v>
      </c>
      <c r="T24" s="72">
        <f>IF(RES_hh_tes_in!T24=0,0,1000*11630*RES_hh_tes_in!T24/RES_hh_num_in!T24)</f>
        <v>1032.9836657156707</v>
      </c>
      <c r="U24" s="72">
        <f>IF(RES_hh_tes_in!U24=0,0,1000*11630*RES_hh_tes_in!U24/RES_hh_num_in!U24)</f>
        <v>990.54449962170349</v>
      </c>
      <c r="V24" s="72">
        <f>IF(RES_hh_tes_in!V24=0,0,1000*11630*RES_hh_tes_in!V24/RES_hh_num_in!V24)</f>
        <v>1027.5969891417435</v>
      </c>
      <c r="W24" s="72">
        <f>IF(RES_hh_tes_in!W24=0,0,1000*11630*RES_hh_tes_in!W24/RES_hh_num_in!W24)</f>
        <v>1113.5209383249448</v>
      </c>
      <c r="X24" s="72">
        <f>IF(RES_hh_tes_in!X24=0,0,1000*11630*RES_hh_tes_in!X24/RES_hh_num_in!X24)</f>
        <v>1106.187792722578</v>
      </c>
      <c r="Y24" s="72">
        <f>IF(RES_hh_tes_in!Y24=0,0,1000*11630*RES_hh_tes_in!Y24/RES_hh_num_in!Y24)</f>
        <v>1062.848703556934</v>
      </c>
      <c r="DA24" s="89" t="s">
        <v>835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866.50585346810976</v>
      </c>
      <c r="D25" s="74">
        <f>IF(RES_hh_tes_in!D25=0,0,1000*11630*RES_hh_tes_in!D25/RES_hh_num_in!D25)</f>
        <v>948.01972282400618</v>
      </c>
      <c r="E25" s="74">
        <f>IF(RES_hh_tes_in!E25=0,0,1000*11630*RES_hh_tes_in!E25/RES_hh_num_in!E25)</f>
        <v>808.10519951937931</v>
      </c>
      <c r="F25" s="74">
        <f>IF(RES_hh_tes_in!F25=0,0,1000*11630*RES_hh_tes_in!F25/RES_hh_num_in!F25)</f>
        <v>953.45526081652304</v>
      </c>
      <c r="G25" s="74">
        <f>IF(RES_hh_tes_in!G25=0,0,1000*11630*RES_hh_tes_in!G25/RES_hh_num_in!G25)</f>
        <v>985.43985277905608</v>
      </c>
      <c r="H25" s="74">
        <f>IF(RES_hh_tes_in!H25=0,0,1000*11630*RES_hh_tes_in!H25/RES_hh_num_in!H25)</f>
        <v>1025.2911189543474</v>
      </c>
      <c r="I25" s="74">
        <f>IF(RES_hh_tes_in!I25=0,0,1000*11630*RES_hh_tes_in!I25/RES_hh_num_in!I25)</f>
        <v>947.10972598324383</v>
      </c>
      <c r="J25" s="74">
        <f>IF(RES_hh_tes_in!J25=0,0,1000*11630*RES_hh_tes_in!J25/RES_hh_num_in!J25)</f>
        <v>985.60325243962552</v>
      </c>
      <c r="K25" s="74">
        <f>IF(RES_hh_tes_in!K25=0,0,1000*11630*RES_hh_tes_in!K25/RES_hh_num_in!K25)</f>
        <v>932.35024514422219</v>
      </c>
      <c r="L25" s="74">
        <f>IF(RES_hh_tes_in!L25=0,0,1000*11630*RES_hh_tes_in!L25/RES_hh_num_in!L25)</f>
        <v>955.75575286506853</v>
      </c>
      <c r="M25" s="74">
        <f>IF(RES_hh_tes_in!M25=0,0,1000*11630*RES_hh_tes_in!M25/RES_hh_num_in!M25)</f>
        <v>891.90248290732211</v>
      </c>
      <c r="N25" s="74">
        <f>IF(RES_hh_tes_in!N25=0,0,1000*11630*RES_hh_tes_in!N25/RES_hh_num_in!N25)</f>
        <v>902.52297309951871</v>
      </c>
      <c r="O25" s="74">
        <f>IF(RES_hh_tes_in!O25=0,0,1000*11630*RES_hh_tes_in!O25/RES_hh_num_in!O25)</f>
        <v>856.50578303704708</v>
      </c>
      <c r="P25" s="74">
        <f>IF(RES_hh_tes_in!P25=0,0,1000*11630*RES_hh_tes_in!P25/RES_hh_num_in!P25)</f>
        <v>822.54650627671242</v>
      </c>
      <c r="Q25" s="74">
        <f>IF(RES_hh_tes_in!Q25=0,0,1000*11630*RES_hh_tes_in!Q25/RES_hh_num_in!Q25)</f>
        <v>834.88564478347644</v>
      </c>
      <c r="R25" s="74">
        <f>IF(RES_hh_tes_in!R25=0,0,1000*11630*RES_hh_tes_in!R25/RES_hh_num_in!R25)</f>
        <v>871.01468671439102</v>
      </c>
      <c r="S25" s="74">
        <f>IF(RES_hh_tes_in!S25=0,0,1000*11630*RES_hh_tes_in!S25/RES_hh_num_in!S25)</f>
        <v>889.25996546307408</v>
      </c>
      <c r="T25" s="74">
        <f>IF(RES_hh_tes_in!T25=0,0,1000*11630*RES_hh_tes_in!T25/RES_hh_num_in!T25)</f>
        <v>881.02629765975212</v>
      </c>
      <c r="U25" s="74">
        <f>IF(RES_hh_tes_in!U25=0,0,1000*11630*RES_hh_tes_in!U25/RES_hh_num_in!U25)</f>
        <v>899.14451902692485</v>
      </c>
      <c r="V25" s="74">
        <f>IF(RES_hh_tes_in!V25=0,0,1000*11630*RES_hh_tes_in!V25/RES_hh_num_in!V25)</f>
        <v>909.09681904740569</v>
      </c>
      <c r="W25" s="74">
        <f>IF(RES_hh_tes_in!W25=0,0,1000*11630*RES_hh_tes_in!W25/RES_hh_num_in!W25)</f>
        <v>997.72868493325029</v>
      </c>
      <c r="X25" s="74">
        <f>IF(RES_hh_tes_in!X25=0,0,1000*11630*RES_hh_tes_in!X25/RES_hh_num_in!X25)</f>
        <v>954.6066279261297</v>
      </c>
      <c r="Y25" s="74">
        <f>IF(RES_hh_tes_in!Y25=0,0,1000*11630*RES_hh_tes_in!Y25/RES_hh_num_in!Y25)</f>
        <v>947.90854582703014</v>
      </c>
      <c r="DA25" s="90" t="s">
        <v>836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630.64203528316534</v>
      </c>
      <c r="D26" s="77">
        <f>IF(RES_hh_tes_in!D26=0,0,1000*11630*RES_hh_tes_in!D26/RES_hh_num_in!D26)</f>
        <v>673.39591961542419</v>
      </c>
      <c r="E26" s="77">
        <f>IF(RES_hh_tes_in!E26=0,0,1000*11630*RES_hh_tes_in!E26/RES_hh_num_in!E26)</f>
        <v>626.2772221232193</v>
      </c>
      <c r="F26" s="77">
        <f>IF(RES_hh_tes_in!F26=0,0,1000*11630*RES_hh_tes_in!F26/RES_hh_num_in!F26)</f>
        <v>690.61432188539106</v>
      </c>
      <c r="G26" s="77">
        <f>IF(RES_hh_tes_in!G26=0,0,1000*11630*RES_hh_tes_in!G26/RES_hh_num_in!G26)</f>
        <v>718.49638985002889</v>
      </c>
      <c r="H26" s="77">
        <f>IF(RES_hh_tes_in!H26=0,0,1000*11630*RES_hh_tes_in!H26/RES_hh_num_in!H26)</f>
        <v>750.79001480704778</v>
      </c>
      <c r="I26" s="77">
        <f>IF(RES_hh_tes_in!I26=0,0,1000*11630*RES_hh_tes_in!I26/RES_hh_num_in!I26)</f>
        <v>732.10094838343616</v>
      </c>
      <c r="J26" s="77">
        <f>IF(RES_hh_tes_in!J26=0,0,1000*11630*RES_hh_tes_in!J26/RES_hh_num_in!J26)</f>
        <v>761.6914276657327</v>
      </c>
      <c r="K26" s="77">
        <f>IF(RES_hh_tes_in!K26=0,0,1000*11630*RES_hh_tes_in!K26/RES_hh_num_in!K26)</f>
        <v>741.75406494176764</v>
      </c>
      <c r="L26" s="77">
        <f>IF(RES_hh_tes_in!L26=0,0,1000*11630*RES_hh_tes_in!L26/RES_hh_num_in!L26)</f>
        <v>750.53759340330089</v>
      </c>
      <c r="M26" s="77">
        <f>IF(RES_hh_tes_in!M26=0,0,1000*11630*RES_hh_tes_in!M26/RES_hh_num_in!M26)</f>
        <v>711.50463778294966</v>
      </c>
      <c r="N26" s="77">
        <f>IF(RES_hh_tes_in!N26=0,0,1000*11630*RES_hh_tes_in!N26/RES_hh_num_in!N26)</f>
        <v>714.72921930450502</v>
      </c>
      <c r="O26" s="77">
        <f>IF(RES_hh_tes_in!O26=0,0,1000*11630*RES_hh_tes_in!O26/RES_hh_num_in!O26)</f>
        <v>703.93214657260341</v>
      </c>
      <c r="P26" s="77">
        <f>IF(RES_hh_tes_in!P26=0,0,1000*11630*RES_hh_tes_in!P26/RES_hh_num_in!P26)</f>
        <v>687.57099039864568</v>
      </c>
      <c r="Q26" s="77">
        <f>IF(RES_hh_tes_in!Q26=0,0,1000*11630*RES_hh_tes_in!Q26/RES_hh_num_in!Q26)</f>
        <v>672.47380369480481</v>
      </c>
      <c r="R26" s="77">
        <f>IF(RES_hh_tes_in!R26=0,0,1000*11630*RES_hh_tes_in!R26/RES_hh_num_in!R26)</f>
        <v>695.91914578449916</v>
      </c>
      <c r="S26" s="77">
        <f>IF(RES_hh_tes_in!S26=0,0,1000*11630*RES_hh_tes_in!S26/RES_hh_num_in!S26)</f>
        <v>716.91031281776759</v>
      </c>
      <c r="T26" s="77">
        <f>IF(RES_hh_tes_in!T26=0,0,1000*11630*RES_hh_tes_in!T26/RES_hh_num_in!T26)</f>
        <v>715.85625510879379</v>
      </c>
      <c r="U26" s="77">
        <f>IF(RES_hh_tes_in!U26=0,0,1000*11630*RES_hh_tes_in!U26/RES_hh_num_in!U26)</f>
        <v>741.77961968757393</v>
      </c>
      <c r="V26" s="77">
        <f>IF(RES_hh_tes_in!V26=0,0,1000*11630*RES_hh_tes_in!V26/RES_hh_num_in!V26)</f>
        <v>758.61714904981443</v>
      </c>
      <c r="W26" s="77">
        <f>IF(RES_hh_tes_in!W26=0,0,1000*11630*RES_hh_tes_in!W26/RES_hh_num_in!W26)</f>
        <v>777.80347927092384</v>
      </c>
      <c r="X26" s="77">
        <f>IF(RES_hh_tes_in!X26=0,0,1000*11630*RES_hh_tes_in!X26/RES_hh_num_in!X26)</f>
        <v>711.28543503752667</v>
      </c>
      <c r="Y26" s="77">
        <f>IF(RES_hh_tes_in!Y26=0,0,1000*11630*RES_hh_tes_in!Y26/RES_hh_num_in!Y26)</f>
        <v>708.31883707490488</v>
      </c>
      <c r="DA26" s="92" t="s">
        <v>837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866.01420131101827</v>
      </c>
      <c r="D27" s="69">
        <f>IF(RES_hh_tes_in!D27=0,0,1000*11630*RES_hh_tes_in!D27/RES_hh_num_in!D27)</f>
        <v>936.1593287975694</v>
      </c>
      <c r="E27" s="69">
        <f>IF(RES_hh_tes_in!E27=0,0,1000*11630*RES_hh_tes_in!E27/RES_hh_num_in!E27)</f>
        <v>840.72021157254846</v>
      </c>
      <c r="F27" s="69">
        <f>IF(RES_hh_tes_in!F27=0,0,1000*11630*RES_hh_tes_in!F27/RES_hh_num_in!F27)</f>
        <v>924.55496834761595</v>
      </c>
      <c r="G27" s="69">
        <f>IF(RES_hh_tes_in!G27=0,0,1000*11630*RES_hh_tes_in!G27/RES_hh_num_in!G27)</f>
        <v>960.43677202477272</v>
      </c>
      <c r="H27" s="69">
        <f>IF(RES_hh_tes_in!H27=0,0,1000*11630*RES_hh_tes_in!H27/RES_hh_num_in!H27)</f>
        <v>976.31716212884612</v>
      </c>
      <c r="I27" s="69">
        <f>IF(RES_hh_tes_in!I27=0,0,1000*11630*RES_hh_tes_in!I27/RES_hh_num_in!I27)</f>
        <v>943.25543535566362</v>
      </c>
      <c r="J27" s="69">
        <f>IF(RES_hh_tes_in!J27=0,0,1000*11630*RES_hh_tes_in!J27/RES_hh_num_in!J27)</f>
        <v>965.57397819883465</v>
      </c>
      <c r="K27" s="69">
        <f>IF(RES_hh_tes_in!K27=0,0,1000*11630*RES_hh_tes_in!K27/RES_hh_num_in!K27)</f>
        <v>966.63370639139407</v>
      </c>
      <c r="L27" s="69">
        <f>IF(RES_hh_tes_in!L27=0,0,1000*11630*RES_hh_tes_in!L27/RES_hh_num_in!L27)</f>
        <v>930.39242422401969</v>
      </c>
      <c r="M27" s="69">
        <f>IF(RES_hh_tes_in!M27=0,0,1000*11630*RES_hh_tes_in!M27/RES_hh_num_in!M27)</f>
        <v>873.58232126698408</v>
      </c>
      <c r="N27" s="69">
        <f>IF(RES_hh_tes_in!N27=0,0,1000*11630*RES_hh_tes_in!N27/RES_hh_num_in!N27)</f>
        <v>848.03710772254351</v>
      </c>
      <c r="O27" s="69">
        <f>IF(RES_hh_tes_in!O27=0,0,1000*11630*RES_hh_tes_in!O27/RES_hh_num_in!O27)</f>
        <v>808.46075198392771</v>
      </c>
      <c r="P27" s="69">
        <f>IF(RES_hh_tes_in!P27=0,0,1000*11630*RES_hh_tes_in!P27/RES_hh_num_in!P27)</f>
        <v>779.18183095780171</v>
      </c>
      <c r="Q27" s="69">
        <f>IF(RES_hh_tes_in!Q27=0,0,1000*11630*RES_hh_tes_in!Q27/RES_hh_num_in!Q27)</f>
        <v>780.50964007746666</v>
      </c>
      <c r="R27" s="69">
        <f>IF(RES_hh_tes_in!R27=0,0,1000*11630*RES_hh_tes_in!R27/RES_hh_num_in!R27)</f>
        <v>801.25690782036554</v>
      </c>
      <c r="S27" s="69">
        <f>IF(RES_hh_tes_in!S27=0,0,1000*11630*RES_hh_tes_in!S27/RES_hh_num_in!S27)</f>
        <v>813.92772861809703</v>
      </c>
      <c r="T27" s="69">
        <f>IF(RES_hh_tes_in!T27=0,0,1000*11630*RES_hh_tes_in!T27/RES_hh_num_in!T27)</f>
        <v>797.42682623191547</v>
      </c>
      <c r="U27" s="69">
        <f>IF(RES_hh_tes_in!U27=0,0,1000*11630*RES_hh_tes_in!U27/RES_hh_num_in!U27)</f>
        <v>786.39037211699667</v>
      </c>
      <c r="V27" s="69">
        <f>IF(RES_hh_tes_in!V27=0,0,1000*11630*RES_hh_tes_in!V27/RES_hh_num_in!V27)</f>
        <v>794.62510816210772</v>
      </c>
      <c r="W27" s="69">
        <f>IF(RES_hh_tes_in!W27=0,0,1000*11630*RES_hh_tes_in!W27/RES_hh_num_in!W27)</f>
        <v>847.7140224057672</v>
      </c>
      <c r="X27" s="69">
        <f>IF(RES_hh_tes_in!X27=0,0,1000*11630*RES_hh_tes_in!X27/RES_hh_num_in!X27)</f>
        <v>819.94927698520337</v>
      </c>
      <c r="Y27" s="69">
        <f>IF(RES_hh_tes_in!Y27=0,0,1000*11630*RES_hh_tes_in!Y27/RES_hh_num_in!Y27)</f>
        <v>775.88370184402459</v>
      </c>
      <c r="DA27" s="88" t="s">
        <v>838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X28" s="72">
        <f>IF(RES_hh_tes_in!X28=0,0,1000*11630*RES_hh_tes_in!X28/RES_hh_num_in!X28)</f>
        <v>0</v>
      </c>
      <c r="Y28" s="72">
        <f>IF(RES_hh_tes_in!Y28=0,0,1000*11630*RES_hh_tes_in!Y28/RES_hh_num_in!Y28)</f>
        <v>0</v>
      </c>
      <c r="DA28" s="89" t="s">
        <v>839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951.3090057318127</v>
      </c>
      <c r="D29" s="72">
        <f>IF(RES_hh_tes_in!D29=0,0,1000*11630*RES_hh_tes_in!D29/RES_hh_num_in!D29)</f>
        <v>832.52379079956813</v>
      </c>
      <c r="E29" s="72">
        <f>IF(RES_hh_tes_in!E29=0,0,1000*11630*RES_hh_tes_in!E29/RES_hh_num_in!E29)</f>
        <v>984.89388271445171</v>
      </c>
      <c r="F29" s="72">
        <f>IF(RES_hh_tes_in!F29=0,0,1000*11630*RES_hh_tes_in!F29/RES_hh_num_in!F29)</f>
        <v>921.9306294594254</v>
      </c>
      <c r="G29" s="72">
        <f>IF(RES_hh_tes_in!G29=0,0,1000*11630*RES_hh_tes_in!G29/RES_hh_num_in!G29)</f>
        <v>935.04337962890634</v>
      </c>
      <c r="H29" s="72">
        <f>IF(RES_hh_tes_in!H29=0,0,1000*11630*RES_hh_tes_in!H29/RES_hh_num_in!H29)</f>
        <v>920.50477182035013</v>
      </c>
      <c r="I29" s="72">
        <f>IF(RES_hh_tes_in!I29=0,0,1000*11630*RES_hh_tes_in!I29/RES_hh_num_in!I29)</f>
        <v>962.25991867851599</v>
      </c>
      <c r="J29" s="72">
        <f>IF(RES_hh_tes_in!J29=0,0,1000*11630*RES_hh_tes_in!J29/RES_hh_num_in!J29)</f>
        <v>944.40403852007</v>
      </c>
      <c r="K29" s="72">
        <f>IF(RES_hh_tes_in!K29=0,0,1000*11630*RES_hh_tes_in!K29/RES_hh_num_in!K29)</f>
        <v>1087.197189846386</v>
      </c>
      <c r="L29" s="72">
        <f>IF(RES_hh_tes_in!L29=0,0,1000*11630*RES_hh_tes_in!L29/RES_hh_num_in!L29)</f>
        <v>980.59295434119065</v>
      </c>
      <c r="M29" s="72">
        <f>IF(RES_hh_tes_in!M29=0,0,1000*11630*RES_hh_tes_in!M29/RES_hh_num_in!M29)</f>
        <v>872.81363689595253</v>
      </c>
      <c r="N29" s="72">
        <f>IF(RES_hh_tes_in!N29=0,0,1000*11630*RES_hh_tes_in!N29/RES_hh_num_in!N29)</f>
        <v>830.5801778514209</v>
      </c>
      <c r="O29" s="72">
        <f>IF(RES_hh_tes_in!O29=0,0,1000*11630*RES_hh_tes_in!O29/RES_hh_num_in!O29)</f>
        <v>824.42093257666397</v>
      </c>
      <c r="P29" s="72">
        <f>IF(RES_hh_tes_in!P29=0,0,1000*11630*RES_hh_tes_in!P29/RES_hh_num_in!P29)</f>
        <v>761.46015055230259</v>
      </c>
      <c r="Q29" s="72">
        <f>IF(RES_hh_tes_in!Q29=0,0,1000*11630*RES_hh_tes_in!Q29/RES_hh_num_in!Q29)</f>
        <v>774.59980155203243</v>
      </c>
      <c r="R29" s="72">
        <f>IF(RES_hh_tes_in!R29=0,0,1000*11630*RES_hh_tes_in!R29/RES_hh_num_in!R29)</f>
        <v>821.28713273541416</v>
      </c>
      <c r="S29" s="72">
        <f>IF(RES_hh_tes_in!S29=0,0,1000*11630*RES_hh_tes_in!S29/RES_hh_num_in!S29)</f>
        <v>809.62482746134287</v>
      </c>
      <c r="T29" s="72">
        <f>IF(RES_hh_tes_in!T29=0,0,1000*11630*RES_hh_tes_in!T29/RES_hh_num_in!T29)</f>
        <v>771.05160059046977</v>
      </c>
      <c r="U29" s="72">
        <f>IF(RES_hh_tes_in!U29=0,0,1000*11630*RES_hh_tes_in!U29/RES_hh_num_in!U29)</f>
        <v>811.4490718063912</v>
      </c>
      <c r="V29" s="72">
        <f>IF(RES_hh_tes_in!V29=0,0,1000*11630*RES_hh_tes_in!V29/RES_hh_num_in!V29)</f>
        <v>799.25727702286554</v>
      </c>
      <c r="W29" s="72">
        <f>IF(RES_hh_tes_in!W29=0,0,1000*11630*RES_hh_tes_in!W29/RES_hh_num_in!W29)</f>
        <v>845.92000485161316</v>
      </c>
      <c r="X29" s="72">
        <f>IF(RES_hh_tes_in!X29=0,0,1000*11630*RES_hh_tes_in!X29/RES_hh_num_in!X29)</f>
        <v>829.49374781158906</v>
      </c>
      <c r="Y29" s="72">
        <f>IF(RES_hh_tes_in!Y29=0,0,1000*11630*RES_hh_tes_in!Y29/RES_hh_num_in!Y29)</f>
        <v>746.90775458229018</v>
      </c>
      <c r="DA29" s="89" t="s">
        <v>840</v>
      </c>
    </row>
    <row r="30" spans="1:105" ht="12" customHeight="1" x14ac:dyDescent="0.25">
      <c r="A30" s="28" t="s">
        <v>189</v>
      </c>
      <c r="B30" s="72"/>
      <c r="C30" s="72">
        <f>IF(RES_hh_tes_in!C30=0,0,1000*11630*RES_hh_tes_in!C30/RES_hh_num_in!C30)</f>
        <v>961.05657773976077</v>
      </c>
      <c r="D30" s="72">
        <f>IF(RES_hh_tes_in!D30=0,0,1000*11630*RES_hh_tes_in!D30/RES_hh_num_in!D30)</f>
        <v>826.38584441065927</v>
      </c>
      <c r="E30" s="72">
        <f>IF(RES_hh_tes_in!E30=0,0,1000*11630*RES_hh_tes_in!E30/RES_hh_num_in!E30)</f>
        <v>993.72887490743494</v>
      </c>
      <c r="F30" s="72">
        <f>IF(RES_hh_tes_in!F30=0,0,1000*11630*RES_hh_tes_in!F30/RES_hh_num_in!F30)</f>
        <v>905.73511022692014</v>
      </c>
      <c r="G30" s="72">
        <f>IF(RES_hh_tes_in!G30=0,0,1000*11630*RES_hh_tes_in!G30/RES_hh_num_in!G30)</f>
        <v>952.55933010508522</v>
      </c>
      <c r="H30" s="72">
        <f>IF(RES_hh_tes_in!H30=0,0,1000*11630*RES_hh_tes_in!H30/RES_hh_num_in!H30)</f>
        <v>925.11968731120294</v>
      </c>
      <c r="I30" s="72">
        <f>IF(RES_hh_tes_in!I30=0,0,1000*11630*RES_hh_tes_in!I30/RES_hh_num_in!I30)</f>
        <v>991.42137066140901</v>
      </c>
      <c r="J30" s="72">
        <f>IF(RES_hh_tes_in!J30=0,0,1000*11630*RES_hh_tes_in!J30/RES_hh_num_in!J30)</f>
        <v>924.48616099383241</v>
      </c>
      <c r="K30" s="72">
        <f>IF(RES_hh_tes_in!K30=0,0,1000*11630*RES_hh_tes_in!K30/RES_hh_num_in!K30)</f>
        <v>1002.8741959257443</v>
      </c>
      <c r="L30" s="72">
        <f>IF(RES_hh_tes_in!L30=0,0,1000*11630*RES_hh_tes_in!L30/RES_hh_num_in!L30)</f>
        <v>971.77779756617508</v>
      </c>
      <c r="M30" s="72">
        <f>IF(RES_hh_tes_in!M30=0,0,1000*11630*RES_hh_tes_in!M30/RES_hh_num_in!M30)</f>
        <v>878.99313884433695</v>
      </c>
      <c r="N30" s="72">
        <f>IF(RES_hh_tes_in!N30=0,0,1000*11630*RES_hh_tes_in!N30/RES_hh_num_in!N30)</f>
        <v>842.94011542210433</v>
      </c>
      <c r="O30" s="72">
        <f>IF(RES_hh_tes_in!O30=0,0,1000*11630*RES_hh_tes_in!O30/RES_hh_num_in!O30)</f>
        <v>803.76122122800552</v>
      </c>
      <c r="P30" s="72">
        <f>IF(RES_hh_tes_in!P30=0,0,1000*11630*RES_hh_tes_in!P30/RES_hh_num_in!P30)</f>
        <v>790.4801251093852</v>
      </c>
      <c r="Q30" s="72">
        <f>IF(RES_hh_tes_in!Q30=0,0,1000*11630*RES_hh_tes_in!Q30/RES_hh_num_in!Q30)</f>
        <v>758.34075898456274</v>
      </c>
      <c r="R30" s="72">
        <f>IF(RES_hh_tes_in!R30=0,0,1000*11630*RES_hh_tes_in!R30/RES_hh_num_in!R30)</f>
        <v>780.64855185767783</v>
      </c>
      <c r="S30" s="72">
        <f>IF(RES_hh_tes_in!S30=0,0,1000*11630*RES_hh_tes_in!S30/RES_hh_num_in!S30)</f>
        <v>832.32623427238502</v>
      </c>
      <c r="T30" s="72">
        <f>IF(RES_hh_tes_in!T30=0,0,1000*11630*RES_hh_tes_in!T30/RES_hh_num_in!T30)</f>
        <v>818.07179574311988</v>
      </c>
      <c r="U30" s="72">
        <f>IF(RES_hh_tes_in!U30=0,0,1000*11630*RES_hh_tes_in!U30/RES_hh_num_in!U30)</f>
        <v>765.95632622037385</v>
      </c>
      <c r="V30" s="72">
        <f>IF(RES_hh_tes_in!V30=0,0,1000*11630*RES_hh_tes_in!V30/RES_hh_num_in!V30)</f>
        <v>787.8970795239926</v>
      </c>
      <c r="W30" s="72">
        <f>IF(RES_hh_tes_in!W30=0,0,1000*11630*RES_hh_tes_in!W30/RES_hh_num_in!W30)</f>
        <v>839.28634995693653</v>
      </c>
      <c r="X30" s="72">
        <f>IF(RES_hh_tes_in!X30=0,0,1000*11630*RES_hh_tes_in!X30/RES_hh_num_in!X30)</f>
        <v>826.12507043739868</v>
      </c>
      <c r="Y30" s="72">
        <f>IF(RES_hh_tes_in!Y30=0,0,1000*11630*RES_hh_tes_in!Y30/RES_hh_num_in!Y30)</f>
        <v>777.61312122132972</v>
      </c>
      <c r="DA30" s="89" t="s">
        <v>841</v>
      </c>
    </row>
    <row r="31" spans="1:105" ht="12" customHeight="1" x14ac:dyDescent="0.25">
      <c r="A31" s="28" t="s">
        <v>202</v>
      </c>
      <c r="B31" s="72"/>
      <c r="C31" s="72">
        <f>IF(RES_hh_tes_in!C31=0,0,1000*11630*RES_hh_tes_in!C31/RES_hh_num_in!C31)</f>
        <v>951.85402423967093</v>
      </c>
      <c r="D31" s="72">
        <f>IF(RES_hh_tes_in!D31=0,0,1000*11630*RES_hh_tes_in!D31/RES_hh_num_in!D31)</f>
        <v>827.79281621052587</v>
      </c>
      <c r="E31" s="72">
        <f>IF(RES_hh_tes_in!E31=0,0,1000*11630*RES_hh_tes_in!E31/RES_hh_num_in!E31)</f>
        <v>993.92825335667044</v>
      </c>
      <c r="F31" s="72">
        <f>IF(RES_hh_tes_in!F31=0,0,1000*11630*RES_hh_tes_in!F31/RES_hh_num_in!F31)</f>
        <v>913.3744779268369</v>
      </c>
      <c r="G31" s="72">
        <f>IF(RES_hh_tes_in!G31=0,0,1000*11630*RES_hh_tes_in!G31/RES_hh_num_in!G31)</f>
        <v>940.52203194441336</v>
      </c>
      <c r="H31" s="72">
        <f>IF(RES_hh_tes_in!H31=0,0,1000*11630*RES_hh_tes_in!H31/RES_hh_num_in!H31)</f>
        <v>911.49635038949532</v>
      </c>
      <c r="I31" s="72">
        <f>IF(RES_hh_tes_in!I31=0,0,1000*11630*RES_hh_tes_in!I31/RES_hh_num_in!I31)</f>
        <v>1016.7843222321267</v>
      </c>
      <c r="J31" s="72">
        <f>IF(RES_hh_tes_in!J31=0,0,1000*11630*RES_hh_tes_in!J31/RES_hh_num_in!J31)</f>
        <v>906.45198921153462</v>
      </c>
      <c r="K31" s="72">
        <f>IF(RES_hh_tes_in!K31=0,0,1000*11630*RES_hh_tes_in!K31/RES_hh_num_in!K31)</f>
        <v>977.45555702589331</v>
      </c>
      <c r="L31" s="72">
        <f>IF(RES_hh_tes_in!L31=0,0,1000*11630*RES_hh_tes_in!L31/RES_hh_num_in!L31)</f>
        <v>921.77601167837645</v>
      </c>
      <c r="M31" s="72">
        <f>IF(RES_hh_tes_in!M31=0,0,1000*11630*RES_hh_tes_in!M31/RES_hh_num_in!M31)</f>
        <v>887.26257925027562</v>
      </c>
      <c r="N31" s="72">
        <f>IF(RES_hh_tes_in!N31=0,0,1000*11630*RES_hh_tes_in!N31/RES_hh_num_in!N31)</f>
        <v>888.65903179956786</v>
      </c>
      <c r="O31" s="72">
        <f>IF(RES_hh_tes_in!O31=0,0,1000*11630*RES_hh_tes_in!O31/RES_hh_num_in!O31)</f>
        <v>794.7534184768466</v>
      </c>
      <c r="P31" s="72">
        <f>IF(RES_hh_tes_in!P31=0,0,1000*11630*RES_hh_tes_in!P31/RES_hh_num_in!P31)</f>
        <v>796.96581244210211</v>
      </c>
      <c r="Q31" s="72">
        <f>IF(RES_hh_tes_in!Q31=0,0,1000*11630*RES_hh_tes_in!Q31/RES_hh_num_in!Q31)</f>
        <v>793.91115942034514</v>
      </c>
      <c r="R31" s="72">
        <f>IF(RES_hh_tes_in!R31=0,0,1000*11630*RES_hh_tes_in!R31/RES_hh_num_in!R31)</f>
        <v>833.69321856354065</v>
      </c>
      <c r="S31" s="72">
        <f>IF(RES_hh_tes_in!S31=0,0,1000*11630*RES_hh_tes_in!S31/RES_hh_num_in!S31)</f>
        <v>795.08326843875852</v>
      </c>
      <c r="T31" s="72">
        <f>IF(RES_hh_tes_in!T31=0,0,1000*11630*RES_hh_tes_in!T31/RES_hh_num_in!T31)</f>
        <v>767.72789761584511</v>
      </c>
      <c r="U31" s="72">
        <f>IF(RES_hh_tes_in!U31=0,0,1000*11630*RES_hh_tes_in!U31/RES_hh_num_in!U31)</f>
        <v>727.77135849163687</v>
      </c>
      <c r="V31" s="72">
        <f>IF(RES_hh_tes_in!V31=0,0,1000*11630*RES_hh_tes_in!V31/RES_hh_num_in!V31)</f>
        <v>835.45039848722217</v>
      </c>
      <c r="W31" s="72">
        <f>IF(RES_hh_tes_in!W31=0,0,1000*11630*RES_hh_tes_in!W31/RES_hh_num_in!W31)</f>
        <v>869.68532139772026</v>
      </c>
      <c r="X31" s="72">
        <f>IF(RES_hh_tes_in!X31=0,0,1000*11630*RES_hh_tes_in!X31/RES_hh_num_in!X31)</f>
        <v>857.95646750486173</v>
      </c>
      <c r="Y31" s="72">
        <f>IF(RES_hh_tes_in!Y31=0,0,1000*11630*RES_hh_tes_in!Y31/RES_hh_num_in!Y31)</f>
        <v>714.88192296472312</v>
      </c>
      <c r="DA31" s="89" t="s">
        <v>842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805.75311548050661</v>
      </c>
      <c r="D32" s="77">
        <f>IF(RES_hh_tes_in!D32=0,0,1000*11630*RES_hh_tes_in!D32/RES_hh_num_in!D32)</f>
        <v>997.27270487337739</v>
      </c>
      <c r="E32" s="77">
        <f>IF(RES_hh_tes_in!E32=0,0,1000*11630*RES_hh_tes_in!E32/RES_hh_num_in!E32)</f>
        <v>748.70613307142685</v>
      </c>
      <c r="F32" s="77">
        <f>IF(RES_hh_tes_in!F32=0,0,1000*11630*RES_hh_tes_in!F32/RES_hh_num_in!F32)</f>
        <v>928.21136689375044</v>
      </c>
      <c r="G32" s="77">
        <f>IF(RES_hh_tes_in!G32=0,0,1000*11630*RES_hh_tes_in!G32/RES_hh_num_in!G32)</f>
        <v>971.34545881368797</v>
      </c>
      <c r="H32" s="77">
        <f>IF(RES_hh_tes_in!H32=0,0,1000*11630*RES_hh_tes_in!H32/RES_hh_num_in!H32)</f>
        <v>1040.8626402408763</v>
      </c>
      <c r="I32" s="77">
        <f>IF(RES_hh_tes_in!I32=0,0,1000*11630*RES_hh_tes_in!I32/RES_hh_num_in!I32)</f>
        <v>920.59782033508259</v>
      </c>
      <c r="J32" s="77">
        <f>IF(RES_hh_tes_in!J32=0,0,1000*11630*RES_hh_tes_in!J32/RES_hh_num_in!J32)</f>
        <v>1051.9865019365775</v>
      </c>
      <c r="K32" s="77">
        <f>IF(RES_hh_tes_in!K32=0,0,1000*11630*RES_hh_tes_in!K32/RES_hh_num_in!K32)</f>
        <v>867.10737130181042</v>
      </c>
      <c r="L32" s="77">
        <f>IF(RES_hh_tes_in!L32=0,0,1000*11630*RES_hh_tes_in!L32/RES_hh_num_in!L32)</f>
        <v>890.88917925161934</v>
      </c>
      <c r="M32" s="77">
        <f>IF(RES_hh_tes_in!M32=0,0,1000*11630*RES_hh_tes_in!M32/RES_hh_num_in!M32)</f>
        <v>870.92173012424632</v>
      </c>
      <c r="N32" s="77">
        <f>IF(RES_hh_tes_in!N32=0,0,1000*11630*RES_hh_tes_in!N32/RES_hh_num_in!N32)</f>
        <v>849.33129768033803</v>
      </c>
      <c r="O32" s="77">
        <f>IF(RES_hh_tes_in!O32=0,0,1000*11630*RES_hh_tes_in!O32/RES_hh_num_in!O32)</f>
        <v>803.89600587732787</v>
      </c>
      <c r="P32" s="77">
        <f>IF(RES_hh_tes_in!P32=0,0,1000*11630*RES_hh_tes_in!P32/RES_hh_num_in!P32)</f>
        <v>783.1569396153684</v>
      </c>
      <c r="Q32" s="77">
        <f>IF(RES_hh_tes_in!Q32=0,0,1000*11630*RES_hh_tes_in!Q32/RES_hh_num_in!Q32)</f>
        <v>792.48305574352798</v>
      </c>
      <c r="R32" s="77">
        <f>IF(RES_hh_tes_in!R32=0,0,1000*11630*RES_hh_tes_in!R32/RES_hh_num_in!R32)</f>
        <v>801.58056987875068</v>
      </c>
      <c r="S32" s="77">
        <f>IF(RES_hh_tes_in!S32=0,0,1000*11630*RES_hh_tes_in!S32/RES_hh_num_in!S32)</f>
        <v>803.56943338216786</v>
      </c>
      <c r="T32" s="77">
        <f>IF(RES_hh_tes_in!T32=0,0,1000*11630*RES_hh_tes_in!T32/RES_hh_num_in!T32)</f>
        <v>797.24720949421805</v>
      </c>
      <c r="U32" s="77">
        <f>IF(RES_hh_tes_in!U32=0,0,1000*11630*RES_hh_tes_in!U32/RES_hh_num_in!U32)</f>
        <v>789.45045533833377</v>
      </c>
      <c r="V32" s="77">
        <f>IF(RES_hh_tes_in!V32=0,0,1000*11630*RES_hh_tes_in!V32/RES_hh_num_in!V32)</f>
        <v>792.02299893926624</v>
      </c>
      <c r="W32" s="77">
        <f>IF(RES_hh_tes_in!W32=0,0,1000*11630*RES_hh_tes_in!W32/RES_hh_num_in!W32)</f>
        <v>849.982248636912</v>
      </c>
      <c r="X32" s="77">
        <f>IF(RES_hh_tes_in!X32=0,0,1000*11630*RES_hh_tes_in!X32/RES_hh_num_in!X32)</f>
        <v>812.26706911406995</v>
      </c>
      <c r="Y32" s="77">
        <f>IF(RES_hh_tes_in!Y32=0,0,1000*11630*RES_hh_tes_in!Y32/RES_hh_num_in!Y32)</f>
        <v>786.62750896534158</v>
      </c>
      <c r="DA32" s="92" t="s">
        <v>843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1233.163267162573</v>
      </c>
      <c r="D3" s="65">
        <f>IF(RES_hh_emi_in!D3=0,0,1000000*RES_hh_emi_in!D3/RES_hh_num_in!D3)</f>
        <v>1232.6880645704759</v>
      </c>
      <c r="E3" s="65">
        <f>IF(RES_hh_emi_in!E3=0,0,1000000*RES_hh_emi_in!E3/RES_hh_num_in!E3)</f>
        <v>1210.6437087769461</v>
      </c>
      <c r="F3" s="65">
        <f>IF(RES_hh_emi_in!F3=0,0,1000000*RES_hh_emi_in!F3/RES_hh_num_in!F3)</f>
        <v>1138.107002171565</v>
      </c>
      <c r="G3" s="65">
        <f>IF(RES_hh_emi_in!G3=0,0,1000000*RES_hh_emi_in!G3/RES_hh_num_in!G3)</f>
        <v>1016.6370993425863</v>
      </c>
      <c r="H3" s="65">
        <f>IF(RES_hh_emi_in!H3=0,0,1000000*RES_hh_emi_in!H3/RES_hh_num_in!H3)</f>
        <v>1015.0288589635486</v>
      </c>
      <c r="I3" s="65">
        <f>IF(RES_hh_emi_in!I3=0,0,1000000*RES_hh_emi_in!I3/RES_hh_num_in!I3)</f>
        <v>840.19766854924046</v>
      </c>
      <c r="J3" s="65">
        <f>IF(RES_hh_emi_in!J3=0,0,1000000*RES_hh_emi_in!J3/RES_hh_num_in!J3)</f>
        <v>1088.0484280410378</v>
      </c>
      <c r="K3" s="65">
        <f>IF(RES_hh_emi_in!K3=0,0,1000000*RES_hh_emi_in!K3/RES_hh_num_in!K3)</f>
        <v>872.96590627278135</v>
      </c>
      <c r="L3" s="65">
        <f>IF(RES_hh_emi_in!L3=0,0,1000000*RES_hh_emi_in!L3/RES_hh_num_in!L3)</f>
        <v>974.46263540220059</v>
      </c>
      <c r="M3" s="65">
        <f>IF(RES_hh_emi_in!M3=0,0,1000000*RES_hh_emi_in!M3/RES_hh_num_in!M3)</f>
        <v>834.68634670909671</v>
      </c>
      <c r="N3" s="65">
        <f>IF(RES_hh_emi_in!N3=0,0,1000000*RES_hh_emi_in!N3/RES_hh_num_in!N3)</f>
        <v>727.91451629205392</v>
      </c>
      <c r="O3" s="65">
        <f>IF(RES_hh_emi_in!O3=0,0,1000000*RES_hh_emi_in!O3/RES_hh_num_in!O3)</f>
        <v>762.65290807476731</v>
      </c>
      <c r="P3" s="65">
        <f>IF(RES_hh_emi_in!P3=0,0,1000000*RES_hh_emi_in!P3/RES_hh_num_in!P3)</f>
        <v>424.24579678558723</v>
      </c>
      <c r="Q3" s="65">
        <f>IF(RES_hh_emi_in!Q3=0,0,1000000*RES_hh_emi_in!Q3/RES_hh_num_in!Q3)</f>
        <v>809.78531592442801</v>
      </c>
      <c r="R3" s="65">
        <f>IF(RES_hh_emi_in!R3=0,0,1000000*RES_hh_emi_in!R3/RES_hh_num_in!R3)</f>
        <v>1097.6358457001686</v>
      </c>
      <c r="S3" s="65">
        <f>IF(RES_hh_emi_in!S3=0,0,1000000*RES_hh_emi_in!S3/RES_hh_num_in!S3)</f>
        <v>982.73989964061423</v>
      </c>
      <c r="T3" s="65">
        <f>IF(RES_hh_emi_in!T3=0,0,1000000*RES_hh_emi_in!T3/RES_hh_num_in!T3)</f>
        <v>847.38728724663417</v>
      </c>
      <c r="U3" s="65">
        <f>IF(RES_hh_emi_in!U3=0,0,1000000*RES_hh_emi_in!U3/RES_hh_num_in!U3)</f>
        <v>652.57284799386764</v>
      </c>
      <c r="V3" s="65">
        <f>IF(RES_hh_emi_in!V3=0,0,1000000*RES_hh_emi_in!V3/RES_hh_num_in!V3)</f>
        <v>667.23379936481126</v>
      </c>
      <c r="W3" s="65">
        <f>IF(RES_hh_emi_in!W3=0,0,1000000*RES_hh_emi_in!W3/RES_hh_num_in!W3)</f>
        <v>575.23942785584097</v>
      </c>
      <c r="X3" s="65">
        <f>IF(RES_hh_emi_in!X3=0,0,1000000*RES_hh_emi_in!X3/RES_hh_num_in!X3)</f>
        <v>444.51895618973441</v>
      </c>
      <c r="Y3" s="65">
        <f>IF(RES_hh_emi_in!Y3=0,0,1000000*RES_hh_emi_in!Y3/RES_hh_num_in!Y3)</f>
        <v>344.57650791132619</v>
      </c>
      <c r="DA3" s="87" t="s">
        <v>845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1008.6486193427269</v>
      </c>
      <c r="D4" s="69">
        <f>IF(RES_hh_emi_in!D4=0,0,1000000*RES_hh_emi_in!D4/RES_hh_num_in!D4)</f>
        <v>1032.1516624317255</v>
      </c>
      <c r="E4" s="69">
        <f>IF(RES_hh_emi_in!E4=0,0,1000000*RES_hh_emi_in!E4/RES_hh_num_in!E4)</f>
        <v>984.38412138918591</v>
      </c>
      <c r="F4" s="69">
        <f>IF(RES_hh_emi_in!F4=0,0,1000000*RES_hh_emi_in!F4/RES_hh_num_in!F4)</f>
        <v>933.90805735926995</v>
      </c>
      <c r="G4" s="69">
        <f>IF(RES_hh_emi_in!G4=0,0,1000000*RES_hh_emi_in!G4/RES_hh_num_in!G4)</f>
        <v>807.47217734947958</v>
      </c>
      <c r="H4" s="69">
        <f>IF(RES_hh_emi_in!H4=0,0,1000000*RES_hh_emi_in!H4/RES_hh_num_in!H4)</f>
        <v>741.60909028721585</v>
      </c>
      <c r="I4" s="69">
        <f>IF(RES_hh_emi_in!I4=0,0,1000000*RES_hh_emi_in!I4/RES_hh_num_in!I4)</f>
        <v>590.62066191584199</v>
      </c>
      <c r="J4" s="69">
        <f>IF(RES_hh_emi_in!J4=0,0,1000000*RES_hh_emi_in!J4/RES_hh_num_in!J4)</f>
        <v>752.71625752328862</v>
      </c>
      <c r="K4" s="69">
        <f>IF(RES_hh_emi_in!K4=0,0,1000000*RES_hh_emi_in!K4/RES_hh_num_in!K4)</f>
        <v>604.50729829480883</v>
      </c>
      <c r="L4" s="69">
        <f>IF(RES_hh_emi_in!L4=0,0,1000000*RES_hh_emi_in!L4/RES_hh_num_in!L4)</f>
        <v>739.19948046586615</v>
      </c>
      <c r="M4" s="69">
        <f>IF(RES_hh_emi_in!M4=0,0,1000000*RES_hh_emi_in!M4/RES_hh_num_in!M4)</f>
        <v>648.29226986594733</v>
      </c>
      <c r="N4" s="69">
        <f>IF(RES_hh_emi_in!N4=0,0,1000000*RES_hh_emi_in!N4/RES_hh_num_in!N4)</f>
        <v>575.0626998515761</v>
      </c>
      <c r="O4" s="69">
        <f>IF(RES_hh_emi_in!O4=0,0,1000000*RES_hh_emi_in!O4/RES_hh_num_in!O4)</f>
        <v>587.39744499775327</v>
      </c>
      <c r="P4" s="69">
        <f>IF(RES_hh_emi_in!P4=0,0,1000000*RES_hh_emi_in!P4/RES_hh_num_in!P4)</f>
        <v>265.93711318354207</v>
      </c>
      <c r="Q4" s="69">
        <f>IF(RES_hh_emi_in!Q4=0,0,1000000*RES_hh_emi_in!Q4/RES_hh_num_in!Q4)</f>
        <v>607.3099750020682</v>
      </c>
      <c r="R4" s="69">
        <f>IF(RES_hh_emi_in!R4=0,0,1000000*RES_hh_emi_in!R4/RES_hh_num_in!R4)</f>
        <v>822.54249503181973</v>
      </c>
      <c r="S4" s="69">
        <f>IF(RES_hh_emi_in!S4=0,0,1000000*RES_hh_emi_in!S4/RES_hh_num_in!S4)</f>
        <v>721.83188415085806</v>
      </c>
      <c r="T4" s="69">
        <f>IF(RES_hh_emi_in!T4=0,0,1000000*RES_hh_emi_in!T4/RES_hh_num_in!T4)</f>
        <v>601.42908546747879</v>
      </c>
      <c r="U4" s="69">
        <f>IF(RES_hh_emi_in!U4=0,0,1000000*RES_hh_emi_in!U4/RES_hh_num_in!U4)</f>
        <v>455.94786338381084</v>
      </c>
      <c r="V4" s="69">
        <f>IF(RES_hh_emi_in!V4=0,0,1000000*RES_hh_emi_in!V4/RES_hh_num_in!V4)</f>
        <v>460.46547046460591</v>
      </c>
      <c r="W4" s="69">
        <f>IF(RES_hh_emi_in!W4=0,0,1000000*RES_hh_emi_in!W4/RES_hh_num_in!W4)</f>
        <v>381.57849041631863</v>
      </c>
      <c r="X4" s="69">
        <f>IF(RES_hh_emi_in!X4=0,0,1000000*RES_hh_emi_in!X4/RES_hh_num_in!X4)</f>
        <v>259.92329635308477</v>
      </c>
      <c r="Y4" s="69">
        <f>IF(RES_hh_emi_in!Y4=0,0,1000000*RES_hh_emi_in!Y4/RES_hh_num_in!Y4)</f>
        <v>184.53651877963893</v>
      </c>
      <c r="DA4" s="88" t="s">
        <v>846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2607.8750174332868</v>
      </c>
      <c r="D5" s="72">
        <f>IF(RES_hh_emi_in!D5=0,0,1000000*RES_hh_emi_in!D5/RES_hh_num_in!D5)</f>
        <v>3785.0049319194145</v>
      </c>
      <c r="E5" s="72">
        <f>IF(RES_hh_emi_in!E5=0,0,1000000*RES_hh_emi_in!E5/RES_hh_num_in!E5)</f>
        <v>5033.106213217683</v>
      </c>
      <c r="F5" s="72">
        <f>IF(RES_hh_emi_in!F5=0,0,1000000*RES_hh_emi_in!F5/RES_hh_num_in!F5)</f>
        <v>3671.7208638622319</v>
      </c>
      <c r="G5" s="72">
        <f>IF(RES_hh_emi_in!G5=0,0,1000000*RES_hh_emi_in!G5/RES_hh_num_in!G5)</f>
        <v>5413.6788143575077</v>
      </c>
      <c r="H5" s="72">
        <f>IF(RES_hh_emi_in!H5=0,0,1000000*RES_hh_emi_in!H5/RES_hh_num_in!H5)</f>
        <v>0</v>
      </c>
      <c r="I5" s="72">
        <f>IF(RES_hh_emi_in!I5=0,0,1000000*RES_hh_emi_in!I5/RES_hh_num_in!I5)</f>
        <v>0</v>
      </c>
      <c r="J5" s="72">
        <f>IF(RES_hh_emi_in!J5=0,0,1000000*RES_hh_emi_in!J5/RES_hh_num_in!J5)</f>
        <v>0</v>
      </c>
      <c r="K5" s="72">
        <f>IF(RES_hh_emi_in!K5=0,0,1000000*RES_hh_emi_in!K5/RES_hh_num_in!K5)</f>
        <v>2782.3826784303087</v>
      </c>
      <c r="L5" s="72">
        <f>IF(RES_hh_emi_in!L5=0,0,1000000*RES_hh_emi_in!L5/RES_hh_num_in!L5)</f>
        <v>5612.3809656402973</v>
      </c>
      <c r="M5" s="72">
        <f>IF(RES_hh_emi_in!M5=0,0,1000000*RES_hh_emi_in!M5/RES_hh_num_in!M5)</f>
        <v>4075.4810584746642</v>
      </c>
      <c r="N5" s="72">
        <f>IF(RES_hh_emi_in!N5=0,0,1000000*RES_hh_emi_in!N5/RES_hh_num_in!N5)</f>
        <v>3416.3911600429883</v>
      </c>
      <c r="O5" s="72">
        <f>IF(RES_hh_emi_in!O5=0,0,1000000*RES_hh_emi_in!O5/RES_hh_num_in!O5)</f>
        <v>4815.5844647470631</v>
      </c>
      <c r="P5" s="72">
        <f>IF(RES_hh_emi_in!P5=0,0,1000000*RES_hh_emi_in!P5/RES_hh_num_in!P5)</f>
        <v>0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3566.6355027539221</v>
      </c>
      <c r="T5" s="72">
        <f>IF(RES_hh_emi_in!T5=0,0,1000000*RES_hh_emi_in!T5/RES_hh_num_in!T5)</f>
        <v>2513.3502337864693</v>
      </c>
      <c r="U5" s="72">
        <f>IF(RES_hh_emi_in!U5=0,0,1000000*RES_hh_emi_in!U5/RES_hh_num_in!U5)</f>
        <v>2722.3925351841222</v>
      </c>
      <c r="V5" s="72">
        <f>IF(RES_hh_emi_in!V5=0,0,1000000*RES_hh_emi_in!V5/RES_hh_num_in!V5)</f>
        <v>0</v>
      </c>
      <c r="W5" s="72">
        <f>IF(RES_hh_emi_in!W5=0,0,1000000*RES_hh_emi_in!W5/RES_hh_num_in!W5)</f>
        <v>0</v>
      </c>
      <c r="X5" s="72">
        <f>IF(RES_hh_emi_in!X5=0,0,1000000*RES_hh_emi_in!X5/RES_hh_num_in!X5)</f>
        <v>0</v>
      </c>
      <c r="Y5" s="72">
        <f>IF(RES_hh_emi_in!Y5=0,0,1000000*RES_hh_emi_in!Y5/RES_hh_num_in!Y5)</f>
        <v>0</v>
      </c>
      <c r="DA5" s="89" t="s">
        <v>847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0</v>
      </c>
      <c r="D6" s="72">
        <f>IF(RES_hh_emi_in!D6=0,0,1000000*RES_hh_emi_in!D6/RES_hh_num_in!D6)</f>
        <v>0</v>
      </c>
      <c r="E6" s="72">
        <f>IF(RES_hh_emi_in!E6=0,0,1000000*RES_hh_emi_in!E6/RES_hh_num_in!E6)</f>
        <v>0</v>
      </c>
      <c r="F6" s="72">
        <f>IF(RES_hh_emi_in!F6=0,0,1000000*RES_hh_emi_in!F6/RES_hh_num_in!F6)</f>
        <v>0</v>
      </c>
      <c r="G6" s="72">
        <f>IF(RES_hh_emi_in!G6=0,0,1000000*RES_hh_emi_in!G6/RES_hh_num_in!G6)</f>
        <v>3218.147535503545</v>
      </c>
      <c r="H6" s="72">
        <f>IF(RES_hh_emi_in!H6=0,0,1000000*RES_hh_emi_in!H6/RES_hh_num_in!H6)</f>
        <v>3856.3747705485266</v>
      </c>
      <c r="I6" s="72">
        <f>IF(RES_hh_emi_in!I6=0,0,1000000*RES_hh_emi_in!I6/RES_hh_num_in!I6)</f>
        <v>1243.8310081355175</v>
      </c>
      <c r="J6" s="72">
        <f>IF(RES_hh_emi_in!J6=0,0,1000000*RES_hh_emi_in!J6/RES_hh_num_in!J6)</f>
        <v>5288.7536114592394</v>
      </c>
      <c r="K6" s="72">
        <f>IF(RES_hh_emi_in!K6=0,0,1000000*RES_hh_emi_in!K6/RES_hh_num_in!K6)</f>
        <v>2821.2672587047132</v>
      </c>
      <c r="L6" s="72">
        <f>IF(RES_hh_emi_in!L6=0,0,1000000*RES_hh_emi_in!L6/RES_hh_num_in!L6)</f>
        <v>3047.3829673270952</v>
      </c>
      <c r="M6" s="72">
        <f>IF(RES_hh_emi_in!M6=0,0,1000000*RES_hh_emi_in!M6/RES_hh_num_in!M6)</f>
        <v>0</v>
      </c>
      <c r="N6" s="72">
        <f>IF(RES_hh_emi_in!N6=0,0,1000000*RES_hh_emi_in!N6/RES_hh_num_in!N6)</f>
        <v>2901.9804417880891</v>
      </c>
      <c r="O6" s="72">
        <f>IF(RES_hh_emi_in!O6=0,0,1000000*RES_hh_emi_in!O6/RES_hh_num_in!O6)</f>
        <v>2646.6337060918177</v>
      </c>
      <c r="P6" s="72">
        <f>IF(RES_hh_emi_in!P6=0,0,1000000*RES_hh_emi_in!P6/RES_hh_num_in!P6)</f>
        <v>0</v>
      </c>
      <c r="Q6" s="72">
        <f>IF(RES_hh_emi_in!Q6=0,0,1000000*RES_hh_emi_in!Q6/RES_hh_num_in!Q6)</f>
        <v>2433.5916854407301</v>
      </c>
      <c r="R6" s="72">
        <f>IF(RES_hh_emi_in!R6=0,0,1000000*RES_hh_emi_in!R6/RES_hh_num_in!R6)</f>
        <v>2228.9157680547892</v>
      </c>
      <c r="S6" s="72">
        <f>IF(RES_hh_emi_in!S6=0,0,1000000*RES_hh_emi_in!S6/RES_hh_num_in!S6)</f>
        <v>0</v>
      </c>
      <c r="T6" s="72">
        <f>IF(RES_hh_emi_in!T6=0,0,1000000*RES_hh_emi_in!T6/RES_hh_num_in!T6)</f>
        <v>0</v>
      </c>
      <c r="U6" s="72">
        <f>IF(RES_hh_emi_in!U6=0,0,1000000*RES_hh_emi_in!U6/RES_hh_num_in!U6)</f>
        <v>1745.4222470628597</v>
      </c>
      <c r="V6" s="72">
        <f>IF(RES_hh_emi_in!V6=0,0,1000000*RES_hh_emi_in!V6/RES_hh_num_in!V6)</f>
        <v>1645.9307291556188</v>
      </c>
      <c r="W6" s="72">
        <f>IF(RES_hh_emi_in!W6=0,0,1000000*RES_hh_emi_in!W6/RES_hh_num_in!W6)</f>
        <v>1542.8463526232026</v>
      </c>
      <c r="X6" s="72">
        <f>IF(RES_hh_emi_in!X6=0,0,1000000*RES_hh_emi_in!X6/RES_hh_num_in!X6)</f>
        <v>1180.8739651723097</v>
      </c>
      <c r="Y6" s="72">
        <f>IF(RES_hh_emi_in!Y6=0,0,1000000*RES_hh_emi_in!Y6/RES_hh_num_in!Y6)</f>
        <v>731.5375739717249</v>
      </c>
      <c r="DA6" s="89" t="s">
        <v>848</v>
      </c>
    </row>
    <row r="7" spans="1:105" ht="12" customHeight="1" x14ac:dyDescent="0.25">
      <c r="A7" s="28" t="s">
        <v>200</v>
      </c>
      <c r="B7" s="72"/>
      <c r="C7" s="72">
        <f>IF(RES_hh_emi_in!C7=0,0,1000000*RES_hh_emi_in!C7/RES_hh_num_in!C7)</f>
        <v>3373.4709936508002</v>
      </c>
      <c r="D7" s="72">
        <f>IF(RES_hh_emi_in!D7=0,0,1000000*RES_hh_emi_in!D7/RES_hh_num_in!D7)</f>
        <v>3808.3426456965112</v>
      </c>
      <c r="E7" s="72">
        <f>IF(RES_hh_emi_in!E7=0,0,1000000*RES_hh_emi_in!E7/RES_hh_num_in!E7)</f>
        <v>4022.2116863065071</v>
      </c>
      <c r="F7" s="72">
        <f>IF(RES_hh_emi_in!F7=0,0,1000000*RES_hh_emi_in!F7/RES_hh_num_in!F7)</f>
        <v>4153.6384571647268</v>
      </c>
      <c r="G7" s="72">
        <f>IF(RES_hh_emi_in!G7=0,0,1000000*RES_hh_emi_in!G7/RES_hh_num_in!G7)</f>
        <v>0</v>
      </c>
      <c r="H7" s="72">
        <f>IF(RES_hh_emi_in!H7=0,0,1000000*RES_hh_emi_in!H7/RES_hh_num_in!H7)</f>
        <v>0</v>
      </c>
      <c r="I7" s="72">
        <f>IF(RES_hh_emi_in!I7=0,0,1000000*RES_hh_emi_in!I7/RES_hh_num_in!I7)</f>
        <v>0</v>
      </c>
      <c r="J7" s="72">
        <f>IF(RES_hh_emi_in!J7=0,0,1000000*RES_hh_emi_in!J7/RES_hh_num_in!J7)</f>
        <v>0</v>
      </c>
      <c r="K7" s="72">
        <f>IF(RES_hh_emi_in!K7=0,0,1000000*RES_hh_emi_in!K7/RES_hh_num_in!K7)</f>
        <v>3813.6170157259571</v>
      </c>
      <c r="L7" s="72">
        <f>IF(RES_hh_emi_in!L7=0,0,1000000*RES_hh_emi_in!L7/RES_hh_num_in!L7)</f>
        <v>3989.4017889710176</v>
      </c>
      <c r="M7" s="72">
        <f>IF(RES_hh_emi_in!M7=0,0,1000000*RES_hh_emi_in!M7/RES_hh_num_in!M7)</f>
        <v>3892.9743085047594</v>
      </c>
      <c r="N7" s="72">
        <f>IF(RES_hh_emi_in!N7=0,0,1000000*RES_hh_emi_in!N7/RES_hh_num_in!N7)</f>
        <v>3407.8290456877407</v>
      </c>
      <c r="O7" s="72">
        <f>IF(RES_hh_emi_in!O7=0,0,1000000*RES_hh_emi_in!O7/RES_hh_num_in!O7)</f>
        <v>3131.1268249762134</v>
      </c>
      <c r="P7" s="72">
        <f>IF(RES_hh_emi_in!P7=0,0,1000000*RES_hh_emi_in!P7/RES_hh_num_in!P7)</f>
        <v>2405.6141963319637</v>
      </c>
      <c r="Q7" s="72">
        <f>IF(RES_hh_emi_in!Q7=0,0,1000000*RES_hh_emi_in!Q7/RES_hh_num_in!Q7)</f>
        <v>2812.6419473807732</v>
      </c>
      <c r="R7" s="72">
        <f>IF(RES_hh_emi_in!R7=0,0,1000000*RES_hh_emi_in!R7/RES_hh_num_in!R7)</f>
        <v>2688.2419306051061</v>
      </c>
      <c r="S7" s="72">
        <f>IF(RES_hh_emi_in!S7=0,0,1000000*RES_hh_emi_in!S7/RES_hh_num_in!S7)</f>
        <v>2673.2150929189784</v>
      </c>
      <c r="T7" s="72">
        <f>IF(RES_hh_emi_in!T7=0,0,1000000*RES_hh_emi_in!T7/RES_hh_num_in!T7)</f>
        <v>0</v>
      </c>
      <c r="U7" s="72">
        <f>IF(RES_hh_emi_in!U7=0,0,1000000*RES_hh_emi_in!U7/RES_hh_num_in!U7)</f>
        <v>0</v>
      </c>
      <c r="V7" s="72">
        <f>IF(RES_hh_emi_in!V7=0,0,1000000*RES_hh_emi_in!V7/RES_hh_num_in!V7)</f>
        <v>0</v>
      </c>
      <c r="W7" s="72">
        <f>IF(RES_hh_emi_in!W7=0,0,1000000*RES_hh_emi_in!W7/RES_hh_num_in!W7)</f>
        <v>0</v>
      </c>
      <c r="X7" s="72">
        <f>IF(RES_hh_emi_in!X7=0,0,1000000*RES_hh_emi_in!X7/RES_hh_num_in!X7)</f>
        <v>1467.7394328889461</v>
      </c>
      <c r="Y7" s="72">
        <f>IF(RES_hh_emi_in!Y7=0,0,1000000*RES_hh_emi_in!Y7/RES_hh_num_in!Y7)</f>
        <v>902.51861915577672</v>
      </c>
      <c r="DA7" s="89" t="s">
        <v>849</v>
      </c>
    </row>
    <row r="8" spans="1:105" ht="12" customHeight="1" x14ac:dyDescent="0.25">
      <c r="A8" s="28" t="s">
        <v>189</v>
      </c>
      <c r="B8" s="72"/>
      <c r="C8" s="72">
        <f>IF(RES_hh_emi_in!C8=0,0,1000000*RES_hh_emi_in!C8/RES_hh_num_in!C8)</f>
        <v>2509.1465544313537</v>
      </c>
      <c r="D8" s="72">
        <f>IF(RES_hh_emi_in!D8=0,0,1000000*RES_hh_emi_in!D8/RES_hh_num_in!D8)</f>
        <v>2424.8323122946908</v>
      </c>
      <c r="E8" s="72">
        <f>IF(RES_hh_emi_in!E8=0,0,1000000*RES_hh_emi_in!E8/RES_hh_num_in!E8)</f>
        <v>2817.0346534811697</v>
      </c>
      <c r="F8" s="72">
        <f>IF(RES_hh_emi_in!F8=0,0,1000000*RES_hh_emi_in!F8/RES_hh_num_in!F8)</f>
        <v>2745.1428286761056</v>
      </c>
      <c r="G8" s="72">
        <f>IF(RES_hh_emi_in!G8=0,0,1000000*RES_hh_emi_in!G8/RES_hh_num_in!G8)</f>
        <v>2971.8644877923562</v>
      </c>
      <c r="H8" s="72">
        <f>IF(RES_hh_emi_in!H8=0,0,1000000*RES_hh_emi_in!H8/RES_hh_num_in!H8)</f>
        <v>2722.5754195063232</v>
      </c>
      <c r="I8" s="72">
        <f>IF(RES_hh_emi_in!I8=0,0,1000000*RES_hh_emi_in!I8/RES_hh_num_in!I8)</f>
        <v>2511.9529174805853</v>
      </c>
      <c r="J8" s="72">
        <f>IF(RES_hh_emi_in!J8=0,0,1000000*RES_hh_emi_in!J8/RES_hh_num_in!J8)</f>
        <v>2642.7697592969944</v>
      </c>
      <c r="K8" s="72">
        <f>IF(RES_hh_emi_in!K8=0,0,1000000*RES_hh_emi_in!K8/RES_hh_num_in!K8)</f>
        <v>2686.6280998198554</v>
      </c>
      <c r="L8" s="72">
        <f>IF(RES_hh_emi_in!L8=0,0,1000000*RES_hh_emi_in!L8/RES_hh_num_in!L8)</f>
        <v>2840.6201847445313</v>
      </c>
      <c r="M8" s="72">
        <f>IF(RES_hh_emi_in!M8=0,0,1000000*RES_hh_emi_in!M8/RES_hh_num_in!M8)</f>
        <v>2608.2234673583262</v>
      </c>
      <c r="N8" s="72">
        <f>IF(RES_hh_emi_in!N8=0,0,1000000*RES_hh_emi_in!N8/RES_hh_num_in!N8)</f>
        <v>2408.4822227487998</v>
      </c>
      <c r="O8" s="72">
        <f>IF(RES_hh_emi_in!O8=0,0,1000000*RES_hh_emi_in!O8/RES_hh_num_in!O8)</f>
        <v>2236.9674548742846</v>
      </c>
      <c r="P8" s="72">
        <f>IF(RES_hh_emi_in!P8=0,0,1000000*RES_hh_emi_in!P8/RES_hh_num_in!P8)</f>
        <v>1813.5286235503543</v>
      </c>
      <c r="Q8" s="72">
        <f>IF(RES_hh_emi_in!Q8=0,0,1000000*RES_hh_emi_in!Q8/RES_hh_num_in!Q8)</f>
        <v>1797.5242641139532</v>
      </c>
      <c r="R8" s="72">
        <f>IF(RES_hh_emi_in!R8=0,0,1000000*RES_hh_emi_in!R8/RES_hh_num_in!R8)</f>
        <v>1774.2655328810474</v>
      </c>
      <c r="S8" s="72">
        <f>IF(RES_hh_emi_in!S8=0,0,1000000*RES_hh_emi_in!S8/RES_hh_num_in!S8)</f>
        <v>1697.9925173090662</v>
      </c>
      <c r="T8" s="72">
        <f>IF(RES_hh_emi_in!T8=0,0,1000000*RES_hh_emi_in!T8/RES_hh_num_in!T8)</f>
        <v>1540.8611055165284</v>
      </c>
      <c r="U8" s="72">
        <f>IF(RES_hh_emi_in!U8=0,0,1000000*RES_hh_emi_in!U8/RES_hh_num_in!U8)</f>
        <v>1409.2128299974822</v>
      </c>
      <c r="V8" s="72">
        <f>IF(RES_hh_emi_in!V8=0,0,1000000*RES_hh_emi_in!V8/RES_hh_num_in!V8)</f>
        <v>1385.1885183803729</v>
      </c>
      <c r="W8" s="72">
        <f>IF(RES_hh_emi_in!W8=0,0,1000000*RES_hh_emi_in!W8/RES_hh_num_in!W8)</f>
        <v>1254.985711525359</v>
      </c>
      <c r="X8" s="72">
        <f>IF(RES_hh_emi_in!X8=0,0,1000000*RES_hh_emi_in!X8/RES_hh_num_in!X8)</f>
        <v>913.332620318007</v>
      </c>
      <c r="Y8" s="72">
        <f>IF(RES_hh_emi_in!Y8=0,0,1000000*RES_hh_emi_in!Y8/RES_hh_num_in!Y8)</f>
        <v>622.17256568645257</v>
      </c>
      <c r="DA8" s="89" t="s">
        <v>850</v>
      </c>
    </row>
    <row r="9" spans="1:105" ht="12" customHeight="1" x14ac:dyDescent="0.25">
      <c r="A9" s="28" t="s">
        <v>202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X9" s="72">
        <f>IF(RES_hh_emi_in!X9=0,0,1000000*RES_hh_emi_in!X9/RES_hh_num_in!X9)</f>
        <v>0</v>
      </c>
      <c r="Y9" s="72">
        <f>IF(RES_hh_emi_in!Y9=0,0,1000000*RES_hh_emi_in!Y9/RES_hh_num_in!Y9)</f>
        <v>0</v>
      </c>
      <c r="DA9" s="89" t="s">
        <v>851</v>
      </c>
    </row>
    <row r="10" spans="1:105" ht="12" customHeight="1" x14ac:dyDescent="0.25">
      <c r="A10" s="28" t="s">
        <v>197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X10" s="72">
        <f>IF(RES_hh_emi_in!X10=0,0,1000000*RES_hh_emi_in!X10/RES_hh_num_in!X10)</f>
        <v>0</v>
      </c>
      <c r="Y10" s="72">
        <f>IF(RES_hh_emi_in!Y10=0,0,1000000*RES_hh_emi_in!Y10/RES_hh_num_in!Y10)</f>
        <v>0</v>
      </c>
      <c r="DA10" s="89" t="s">
        <v>852</v>
      </c>
    </row>
    <row r="11" spans="1:105" ht="12" customHeight="1" x14ac:dyDescent="0.25">
      <c r="A11" s="28" t="s">
        <v>198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X11" s="72">
        <f>IF(RES_hh_emi_in!X11=0,0,1000000*RES_hh_emi_in!X11/RES_hh_num_in!X11)</f>
        <v>0</v>
      </c>
      <c r="Y11" s="72">
        <f>IF(RES_hh_emi_in!Y11=0,0,1000000*RES_hh_emi_in!Y11/RES_hh_num_in!Y11)</f>
        <v>0</v>
      </c>
      <c r="DA11" s="89" t="s">
        <v>853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X12" s="72">
        <f>IF(RES_hh_emi_in!X12=0,0,1000000*RES_hh_emi_in!X12/RES_hh_num_in!X12)</f>
        <v>0</v>
      </c>
      <c r="Y12" s="72">
        <f>IF(RES_hh_emi_in!Y12=0,0,1000000*RES_hh_emi_in!Y12/RES_hh_num_in!Y12)</f>
        <v>0</v>
      </c>
      <c r="DA12" s="89" t="s">
        <v>854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X13" s="74">
        <f>IF(RES_hh_emi_in!X13=0,0,1000000*RES_hh_emi_in!X13/RES_hh_num_in!X13)</f>
        <v>0</v>
      </c>
      <c r="Y13" s="74">
        <f>IF(RES_hh_emi_in!Y13=0,0,1000000*RES_hh_emi_in!Y13/RES_hh_num_in!Y13)</f>
        <v>0</v>
      </c>
      <c r="DA13" s="90" t="s">
        <v>855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X14" s="76">
        <f>IF(RES_hh_emi_in!X14=0,0,1000000*RES_hh_emi_in!X14/RES_hh_num_in!X14)</f>
        <v>0</v>
      </c>
      <c r="Y14" s="76">
        <f>IF(RES_hh_emi_in!Y14=0,0,1000000*RES_hh_emi_in!Y14/RES_hh_num_in!Y14)</f>
        <v>0</v>
      </c>
      <c r="DA14" s="91" t="s">
        <v>856</v>
      </c>
    </row>
    <row r="15" spans="1:105" ht="12.95" customHeight="1" x14ac:dyDescent="0.25">
      <c r="A15" s="68" t="s">
        <v>92</v>
      </c>
      <c r="B15" s="69"/>
      <c r="C15" s="69">
        <f t="shared" ref="C15:Y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X15" s="69">
        <f t="shared" si="0"/>
        <v>0</v>
      </c>
      <c r="Y15" s="69">
        <f t="shared" si="0"/>
        <v>0</v>
      </c>
      <c r="DA15" s="88" t="s">
        <v>857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X16" s="72">
        <f>IF(RES_hh_emi_in!X16=0,0,1000000*RES_hh_emi_in!X16/RES_hh_num_in!X$3)</f>
        <v>0</v>
      </c>
      <c r="Y16" s="72">
        <f>IF(RES_hh_emi_in!Y16=0,0,1000000*RES_hh_emi_in!Y16/RES_hh_num_in!Y$3)</f>
        <v>0</v>
      </c>
      <c r="DA16" s="89" t="s">
        <v>858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78.918578222191897</v>
      </c>
      <c r="D17" s="69">
        <f>IF(RES_hh_emi_in!D17=0,0,1000000*RES_hh_emi_in!D17/RES_hh_num_in!D17)</f>
        <v>88.988246051500255</v>
      </c>
      <c r="E17" s="69">
        <f>IF(RES_hh_emi_in!E17=0,0,1000000*RES_hh_emi_in!E17/RES_hh_num_in!E17)</f>
        <v>89.660346939430639</v>
      </c>
      <c r="F17" s="69">
        <f>IF(RES_hh_emi_in!F17=0,0,1000000*RES_hh_emi_in!F17/RES_hh_num_in!F17)</f>
        <v>89.141043072260814</v>
      </c>
      <c r="G17" s="69">
        <f>IF(RES_hh_emi_in!G17=0,0,1000000*RES_hh_emi_in!G17/RES_hh_num_in!G17)</f>
        <v>97.065502991678713</v>
      </c>
      <c r="H17" s="69">
        <f>IF(RES_hh_emi_in!H17=0,0,1000000*RES_hh_emi_in!H17/RES_hh_num_in!H17)</f>
        <v>99.555027952861593</v>
      </c>
      <c r="I17" s="69">
        <f>IF(RES_hh_emi_in!I17=0,0,1000000*RES_hh_emi_in!I17/RES_hh_num_in!I17)</f>
        <v>92.754362115237498</v>
      </c>
      <c r="J17" s="69">
        <f>IF(RES_hh_emi_in!J17=0,0,1000000*RES_hh_emi_in!J17/RES_hh_num_in!J17)</f>
        <v>104.10503665855366</v>
      </c>
      <c r="K17" s="69">
        <f>IF(RES_hh_emi_in!K17=0,0,1000000*RES_hh_emi_in!K17/RES_hh_num_in!K17)</f>
        <v>88.248511485532816</v>
      </c>
      <c r="L17" s="69">
        <f>IF(RES_hh_emi_in!L17=0,0,1000000*RES_hh_emi_in!L17/RES_hh_num_in!L17)</f>
        <v>79.325949500578545</v>
      </c>
      <c r="M17" s="69">
        <f>IF(RES_hh_emi_in!M17=0,0,1000000*RES_hh_emi_in!M17/RES_hh_num_in!M17)</f>
        <v>62.22807543991938</v>
      </c>
      <c r="N17" s="69">
        <f>IF(RES_hh_emi_in!N17=0,0,1000000*RES_hh_emi_in!N17/RES_hh_num_in!N17)</f>
        <v>62.711649207668714</v>
      </c>
      <c r="O17" s="69">
        <f>IF(RES_hh_emi_in!O17=0,0,1000000*RES_hh_emi_in!O17/RES_hh_num_in!O17)</f>
        <v>69.494237934615725</v>
      </c>
      <c r="P17" s="69">
        <f>IF(RES_hh_emi_in!P17=0,0,1000000*RES_hh_emi_in!P17/RES_hh_num_in!P17)</f>
        <v>43.626446569360937</v>
      </c>
      <c r="Q17" s="69">
        <f>IF(RES_hh_emi_in!Q17=0,0,1000000*RES_hh_emi_in!Q17/RES_hh_num_in!Q17)</f>
        <v>60.036892115027356</v>
      </c>
      <c r="R17" s="69">
        <f>IF(RES_hh_emi_in!R17=0,0,1000000*RES_hh_emi_in!R17/RES_hh_num_in!R17)</f>
        <v>102.29925186571325</v>
      </c>
      <c r="S17" s="69">
        <f>IF(RES_hh_emi_in!S17=0,0,1000000*RES_hh_emi_in!S17/RES_hh_num_in!S17)</f>
        <v>101.59829473719203</v>
      </c>
      <c r="T17" s="69">
        <f>IF(RES_hh_emi_in!T17=0,0,1000000*RES_hh_emi_in!T17/RES_hh_num_in!T17)</f>
        <v>104.74280061152066</v>
      </c>
      <c r="U17" s="69">
        <f>IF(RES_hh_emi_in!U17=0,0,1000000*RES_hh_emi_in!U17/RES_hh_num_in!U17)</f>
        <v>86.128512329295631</v>
      </c>
      <c r="V17" s="69">
        <f>IF(RES_hh_emi_in!V17=0,0,1000000*RES_hh_emi_in!V17/RES_hh_num_in!V17)</f>
        <v>94.951221994891469</v>
      </c>
      <c r="W17" s="69">
        <f>IF(RES_hh_emi_in!W17=0,0,1000000*RES_hh_emi_in!W17/RES_hh_num_in!W17)</f>
        <v>80.937557146516895</v>
      </c>
      <c r="X17" s="69">
        <f>IF(RES_hh_emi_in!X17=0,0,1000000*RES_hh_emi_in!X17/RES_hh_num_in!X17)</f>
        <v>68.280890075024459</v>
      </c>
      <c r="Y17" s="69">
        <f>IF(RES_hh_emi_in!Y17=0,0,1000000*RES_hh_emi_in!Y17/RES_hh_num_in!Y17)</f>
        <v>51.448868220719703</v>
      </c>
      <c r="DA17" s="88" t="s">
        <v>859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0</v>
      </c>
      <c r="D18" s="72">
        <f>IF(RES_hh_emi_in!D18=0,0,1000000*RES_hh_emi_in!D18/RES_hh_num_in!D18)</f>
        <v>501.88382972353156</v>
      </c>
      <c r="E18" s="72">
        <f>IF(RES_hh_emi_in!E18=0,0,1000000*RES_hh_emi_in!E18/RES_hh_num_in!E18)</f>
        <v>647.86274934879839</v>
      </c>
      <c r="F18" s="72">
        <f>IF(RES_hh_emi_in!F18=0,0,1000000*RES_hh_emi_in!F18/RES_hh_num_in!F18)</f>
        <v>476.28269019644011</v>
      </c>
      <c r="G18" s="72">
        <f>IF(RES_hh_emi_in!G18=0,0,1000000*RES_hh_emi_in!G18/RES_hh_num_in!G18)</f>
        <v>0</v>
      </c>
      <c r="H18" s="72">
        <f>IF(RES_hh_emi_in!H18=0,0,1000000*RES_hh_emi_in!H18/RES_hh_num_in!H18)</f>
        <v>0</v>
      </c>
      <c r="I18" s="72">
        <f>IF(RES_hh_emi_in!I18=0,0,1000000*RES_hh_emi_in!I18/RES_hh_num_in!I18)</f>
        <v>0</v>
      </c>
      <c r="J18" s="72">
        <f>IF(RES_hh_emi_in!J18=0,0,1000000*RES_hh_emi_in!J18/RES_hh_num_in!J18)</f>
        <v>0</v>
      </c>
      <c r="K18" s="72">
        <f>IF(RES_hh_emi_in!K18=0,0,1000000*RES_hh_emi_in!K18/RES_hh_num_in!K18)</f>
        <v>333.04495683949278</v>
      </c>
      <c r="L18" s="72">
        <f>IF(RES_hh_emi_in!L18=0,0,1000000*RES_hh_emi_in!L18/RES_hh_num_in!L18)</f>
        <v>633.661320924596</v>
      </c>
      <c r="M18" s="72">
        <f>IF(RES_hh_emi_in!M18=0,0,1000000*RES_hh_emi_in!M18/RES_hh_num_in!M18)</f>
        <v>587.73484171428368</v>
      </c>
      <c r="N18" s="72">
        <f>IF(RES_hh_emi_in!N18=0,0,1000000*RES_hh_emi_in!N18/RES_hh_num_in!N18)</f>
        <v>624.00776636450712</v>
      </c>
      <c r="O18" s="72">
        <f>IF(RES_hh_emi_in!O18=0,0,1000000*RES_hh_emi_in!O18/RES_hh_num_in!O18)</f>
        <v>667.45894942665711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575.0517264317092</v>
      </c>
      <c r="T18" s="72">
        <f>IF(RES_hh_emi_in!T18=0,0,1000000*RES_hh_emi_in!T18/RES_hh_num_in!T18)</f>
        <v>0</v>
      </c>
      <c r="U18" s="72">
        <f>IF(RES_hh_emi_in!U18=0,0,1000000*RES_hh_emi_in!U18/RES_hh_num_in!U18)</f>
        <v>448.88696008442543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X18" s="72">
        <f>IF(RES_hh_emi_in!X18=0,0,1000000*RES_hh_emi_in!X18/RES_hh_num_in!X18)</f>
        <v>0</v>
      </c>
      <c r="Y18" s="72">
        <f>IF(RES_hh_emi_in!Y18=0,0,1000000*RES_hh_emi_in!Y18/RES_hh_num_in!Y18)</f>
        <v>0</v>
      </c>
      <c r="DA18" s="89" t="s">
        <v>860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374.72928577333425</v>
      </c>
      <c r="D19" s="72">
        <f>IF(RES_hh_emi_in!D19=0,0,1000000*RES_hh_emi_in!D19/RES_hh_num_in!D19)</f>
        <v>363.99833282285658</v>
      </c>
      <c r="E19" s="72">
        <f>IF(RES_hh_emi_in!E19=0,0,1000000*RES_hh_emi_in!E19/RES_hh_num_in!E19)</f>
        <v>389.46531536847141</v>
      </c>
      <c r="F19" s="72">
        <f>IF(RES_hh_emi_in!F19=0,0,1000000*RES_hh_emi_in!F19/RES_hh_num_in!F19)</f>
        <v>392.52198873142072</v>
      </c>
      <c r="G19" s="72">
        <f>IF(RES_hh_emi_in!G19=0,0,1000000*RES_hh_emi_in!G19/RES_hh_num_in!G19)</f>
        <v>397.33823111731209</v>
      </c>
      <c r="H19" s="72">
        <f>IF(RES_hh_emi_in!H19=0,0,1000000*RES_hh_emi_in!H19/RES_hh_num_in!H19)</f>
        <v>407.59471708796872</v>
      </c>
      <c r="I19" s="72">
        <f>IF(RES_hh_emi_in!I19=0,0,1000000*RES_hh_emi_in!I19/RES_hh_num_in!I19)</f>
        <v>394.5602111845688</v>
      </c>
      <c r="J19" s="72">
        <f>IF(RES_hh_emi_in!J19=0,0,1000000*RES_hh_emi_in!J19/RES_hh_num_in!J19)</f>
        <v>435.05337777081843</v>
      </c>
      <c r="K19" s="72">
        <f>IF(RES_hh_emi_in!K19=0,0,1000000*RES_hh_emi_in!K19/RES_hh_num_in!K19)</f>
        <v>461.66199564881811</v>
      </c>
      <c r="L19" s="72">
        <f>IF(RES_hh_emi_in!L19=0,0,1000000*RES_hh_emi_in!L19/RES_hh_num_in!L19)</f>
        <v>426.14287753580936</v>
      </c>
      <c r="M19" s="72">
        <f>IF(RES_hh_emi_in!M19=0,0,1000000*RES_hh_emi_in!M19/RES_hh_num_in!M19)</f>
        <v>375.19987620819967</v>
      </c>
      <c r="N19" s="72">
        <f>IF(RES_hh_emi_in!N19=0,0,1000000*RES_hh_emi_in!N19/RES_hh_num_in!N19)</f>
        <v>356.4311494733102</v>
      </c>
      <c r="O19" s="72">
        <f>IF(RES_hh_emi_in!O19=0,0,1000000*RES_hh_emi_in!O19/RES_hh_num_in!O19)</f>
        <v>348.67398295669739</v>
      </c>
      <c r="P19" s="72">
        <f>IF(RES_hh_emi_in!P19=0,0,1000000*RES_hh_emi_in!P19/RES_hh_num_in!P19)</f>
        <v>313.88468234181983</v>
      </c>
      <c r="Q19" s="72">
        <f>IF(RES_hh_emi_in!Q19=0,0,1000000*RES_hh_emi_in!Q19/RES_hh_num_in!Q19)</f>
        <v>310.69248971443068</v>
      </c>
      <c r="R19" s="72">
        <f>IF(RES_hh_emi_in!R19=0,0,1000000*RES_hh_emi_in!R19/RES_hh_num_in!R19)</f>
        <v>325.36382484560897</v>
      </c>
      <c r="S19" s="72">
        <f>IF(RES_hh_emi_in!S19=0,0,1000000*RES_hh_emi_in!S19/RES_hh_num_in!S19)</f>
        <v>320.33125956121972</v>
      </c>
      <c r="T19" s="72">
        <f>IF(RES_hh_emi_in!T19=0,0,1000000*RES_hh_emi_in!T19/RES_hh_num_in!T19)</f>
        <v>306.22851469220763</v>
      </c>
      <c r="U19" s="72">
        <f>IF(RES_hh_emi_in!U19=0,0,1000000*RES_hh_emi_in!U19/RES_hh_num_in!U19)</f>
        <v>322.36904290022983</v>
      </c>
      <c r="V19" s="72">
        <f>IF(RES_hh_emi_in!V19=0,0,1000000*RES_hh_emi_in!V19/RES_hh_num_in!V19)</f>
        <v>316.51339844915822</v>
      </c>
      <c r="W19" s="72">
        <f>IF(RES_hh_emi_in!W19=0,0,1000000*RES_hh_emi_in!W19/RES_hh_num_in!W19)</f>
        <v>334.61315081604357</v>
      </c>
      <c r="X19" s="72">
        <f>IF(RES_hh_emi_in!X19=0,0,1000000*RES_hh_emi_in!X19/RES_hh_num_in!X19)</f>
        <v>329.91995476520407</v>
      </c>
      <c r="Y19" s="72">
        <f>IF(RES_hh_emi_in!Y19=0,0,1000000*RES_hh_emi_in!Y19/RES_hh_num_in!Y19)</f>
        <v>307.28416127648427</v>
      </c>
      <c r="DA19" s="89" t="s">
        <v>861</v>
      </c>
    </row>
    <row r="20" spans="1:105" ht="12" customHeight="1" x14ac:dyDescent="0.25">
      <c r="A20" s="28" t="s">
        <v>200</v>
      </c>
      <c r="B20" s="72"/>
      <c r="C20" s="72">
        <f>IF(RES_hh_emi_in!C20=0,0,1000000*RES_hh_emi_in!C20/RES_hh_num_in!C20)</f>
        <v>442.77364007022771</v>
      </c>
      <c r="D20" s="72">
        <f>IF(RES_hh_emi_in!D20=0,0,1000000*RES_hh_emi_in!D20/RES_hh_num_in!D20)</f>
        <v>514.25644577061689</v>
      </c>
      <c r="E20" s="72">
        <f>IF(RES_hh_emi_in!E20=0,0,1000000*RES_hh_emi_in!E20/RES_hh_num_in!E20)</f>
        <v>493.16833249293018</v>
      </c>
      <c r="F20" s="72">
        <f>IF(RES_hh_emi_in!F20=0,0,1000000*RES_hh_emi_in!F20/RES_hh_num_in!F20)</f>
        <v>524.36374753069083</v>
      </c>
      <c r="G20" s="72">
        <f>IF(RES_hh_emi_in!G20=0,0,1000000*RES_hh_emi_in!G20/RES_hh_num_in!G20)</f>
        <v>0</v>
      </c>
      <c r="H20" s="72">
        <f>IF(RES_hh_emi_in!H20=0,0,1000000*RES_hh_emi_in!H20/RES_hh_num_in!H20)</f>
        <v>0</v>
      </c>
      <c r="I20" s="72">
        <f>IF(RES_hh_emi_in!I20=0,0,1000000*RES_hh_emi_in!I20/RES_hh_num_in!I20)</f>
        <v>0</v>
      </c>
      <c r="J20" s="72">
        <f>IF(RES_hh_emi_in!J20=0,0,1000000*RES_hh_emi_in!J20/RES_hh_num_in!J20)</f>
        <v>0</v>
      </c>
      <c r="K20" s="72">
        <f>IF(RES_hh_emi_in!K20=0,0,1000000*RES_hh_emi_in!K20/RES_hh_num_in!K20)</f>
        <v>542.51489308928376</v>
      </c>
      <c r="L20" s="72">
        <f>IF(RES_hh_emi_in!L20=0,0,1000000*RES_hh_emi_in!L20/RES_hh_num_in!L20)</f>
        <v>540.92878568320862</v>
      </c>
      <c r="M20" s="72">
        <f>IF(RES_hh_emi_in!M20=0,0,1000000*RES_hh_emi_in!M20/RES_hh_num_in!M20)</f>
        <v>432.43041100487324</v>
      </c>
      <c r="N20" s="72">
        <f>IF(RES_hh_emi_in!N20=0,0,1000000*RES_hh_emi_in!N20/RES_hh_num_in!N20)</f>
        <v>455.60297659223176</v>
      </c>
      <c r="O20" s="72">
        <f>IF(RES_hh_emi_in!O20=0,0,1000000*RES_hh_emi_in!O20/RES_hh_num_in!O20)</f>
        <v>451.86315194012212</v>
      </c>
      <c r="P20" s="72">
        <f>IF(RES_hh_emi_in!P20=0,0,1000000*RES_hh_emi_in!P20/RES_hh_num_in!P20)</f>
        <v>414.73315570964184</v>
      </c>
      <c r="Q20" s="72">
        <f>IF(RES_hh_emi_in!Q20=0,0,1000000*RES_hh_emi_in!Q20/RES_hh_num_in!Q20)</f>
        <v>382.59939176868357</v>
      </c>
      <c r="R20" s="72">
        <f>IF(RES_hh_emi_in!R20=0,0,1000000*RES_hh_emi_in!R20/RES_hh_num_in!R20)</f>
        <v>335.30381936988107</v>
      </c>
      <c r="S20" s="72">
        <f>IF(RES_hh_emi_in!S20=0,0,1000000*RES_hh_emi_in!S20/RES_hh_num_in!S20)</f>
        <v>420.63656079817787</v>
      </c>
      <c r="T20" s="72">
        <f>IF(RES_hh_emi_in!T20=0,0,1000000*RES_hh_emi_in!T20/RES_hh_num_in!T20)</f>
        <v>0</v>
      </c>
      <c r="U20" s="72">
        <f>IF(RES_hh_emi_in!U20=0,0,1000000*RES_hh_emi_in!U20/RES_hh_num_in!U20)</f>
        <v>0</v>
      </c>
      <c r="V20" s="72">
        <f>IF(RES_hh_emi_in!V20=0,0,1000000*RES_hh_emi_in!V20/RES_hh_num_in!V20)</f>
        <v>0</v>
      </c>
      <c r="W20" s="72">
        <f>IF(RES_hh_emi_in!W20=0,0,1000000*RES_hh_emi_in!W20/RES_hh_num_in!W20)</f>
        <v>0</v>
      </c>
      <c r="X20" s="72">
        <f>IF(RES_hh_emi_in!X20=0,0,1000000*RES_hh_emi_in!X20/RES_hh_num_in!X20)</f>
        <v>376.249019139344</v>
      </c>
      <c r="Y20" s="72">
        <f>IF(RES_hh_emi_in!Y20=0,0,1000000*RES_hh_emi_in!Y20/RES_hh_num_in!Y20)</f>
        <v>398.48883826839051</v>
      </c>
      <c r="DA20" s="89" t="s">
        <v>862</v>
      </c>
    </row>
    <row r="21" spans="1:105" ht="12" customHeight="1" x14ac:dyDescent="0.25">
      <c r="A21" s="28" t="s">
        <v>189</v>
      </c>
      <c r="B21" s="72"/>
      <c r="C21" s="72">
        <f>IF(RES_hh_emi_in!C21=0,0,1000000*RES_hh_emi_in!C21/RES_hh_num_in!C21)</f>
        <v>327.8639519842045</v>
      </c>
      <c r="D21" s="72">
        <f>IF(RES_hh_emi_in!D21=0,0,1000000*RES_hh_emi_in!D21/RES_hh_num_in!D21)</f>
        <v>338.76332751211424</v>
      </c>
      <c r="E21" s="72">
        <f>IF(RES_hh_emi_in!E21=0,0,1000000*RES_hh_emi_in!E21/RES_hh_num_in!E21)</f>
        <v>316.38709551309813</v>
      </c>
      <c r="F21" s="72">
        <f>IF(RES_hh_emi_in!F21=0,0,1000000*RES_hh_emi_in!F21/RES_hh_num_in!F21)</f>
        <v>341.0210850634586</v>
      </c>
      <c r="G21" s="72">
        <f>IF(RES_hh_emi_in!G21=0,0,1000000*RES_hh_emi_in!G21/RES_hh_num_in!G21)</f>
        <v>355.51287512332664</v>
      </c>
      <c r="H21" s="72">
        <f>IF(RES_hh_emi_in!H21=0,0,1000000*RES_hh_emi_in!H21/RES_hh_num_in!H21)</f>
        <v>365.62158150332641</v>
      </c>
      <c r="I21" s="72">
        <f>IF(RES_hh_emi_in!I21=0,0,1000000*RES_hh_emi_in!I21/RES_hh_num_in!I21)</f>
        <v>344.04656549731982</v>
      </c>
      <c r="J21" s="72">
        <f>IF(RES_hh_emi_in!J21=0,0,1000000*RES_hh_emi_in!J21/RES_hh_num_in!J21)</f>
        <v>364.75681863101192</v>
      </c>
      <c r="K21" s="72">
        <f>IF(RES_hh_emi_in!K21=0,0,1000000*RES_hh_emi_in!K21/RES_hh_num_in!K21)</f>
        <v>348.29897033088866</v>
      </c>
      <c r="L21" s="72">
        <f>IF(RES_hh_emi_in!L21=0,0,1000000*RES_hh_emi_in!L21/RES_hh_num_in!L21)</f>
        <v>345.36328733712014</v>
      </c>
      <c r="M21" s="72">
        <f>IF(RES_hh_emi_in!M21=0,0,1000000*RES_hh_emi_in!M21/RES_hh_num_in!M21)</f>
        <v>316.02041499169871</v>
      </c>
      <c r="N21" s="72">
        <f>IF(RES_hh_emi_in!N21=0,0,1000000*RES_hh_emi_in!N21/RES_hh_num_in!N21)</f>
        <v>306.9573821727713</v>
      </c>
      <c r="O21" s="72">
        <f>IF(RES_hh_emi_in!O21=0,0,1000000*RES_hh_emi_in!O21/RES_hh_num_in!O21)</f>
        <v>289.27549881309608</v>
      </c>
      <c r="P21" s="72">
        <f>IF(RES_hh_emi_in!P21=0,0,1000000*RES_hh_emi_in!P21/RES_hh_num_in!P21)</f>
        <v>279.8255927958395</v>
      </c>
      <c r="Q21" s="72">
        <f>IF(RES_hh_emi_in!Q21=0,0,1000000*RES_hh_emi_in!Q21/RES_hh_num_in!Q21)</f>
        <v>255.81933703879722</v>
      </c>
      <c r="R21" s="72">
        <f>IF(RES_hh_emi_in!R21=0,0,1000000*RES_hh_emi_in!R21/RES_hh_num_in!R21)</f>
        <v>267.62740765836458</v>
      </c>
      <c r="S21" s="72">
        <f>IF(RES_hh_emi_in!S21=0,0,1000000*RES_hh_emi_in!S21/RES_hh_num_in!S21)</f>
        <v>276.12454946630157</v>
      </c>
      <c r="T21" s="72">
        <f>IF(RES_hh_emi_in!T21=0,0,1000000*RES_hh_emi_in!T21/RES_hh_num_in!T21)</f>
        <v>272.10999418058032</v>
      </c>
      <c r="U21" s="72">
        <f>IF(RES_hh_emi_in!U21=0,0,1000000*RES_hh_emi_in!U21/RES_hh_num_in!U21)</f>
        <v>270.65586462650759</v>
      </c>
      <c r="V21" s="72">
        <f>IF(RES_hh_emi_in!V21=0,0,1000000*RES_hh_emi_in!V21/RES_hh_num_in!V21)</f>
        <v>278.27576764353381</v>
      </c>
      <c r="W21" s="72">
        <f>IF(RES_hh_emi_in!W21=0,0,1000000*RES_hh_emi_in!W21/RES_hh_num_in!W21)</f>
        <v>293.33399699386189</v>
      </c>
      <c r="X21" s="72">
        <f>IF(RES_hh_emi_in!X21=0,0,1000000*RES_hh_emi_in!X21/RES_hh_num_in!X21)</f>
        <v>283.4244107669748</v>
      </c>
      <c r="Y21" s="72">
        <f>IF(RES_hh_emi_in!Y21=0,0,1000000*RES_hh_emi_in!Y21/RES_hh_num_in!Y21)</f>
        <v>285.12335096589715</v>
      </c>
      <c r="DA21" s="89" t="s">
        <v>863</v>
      </c>
    </row>
    <row r="22" spans="1:105" ht="12" customHeight="1" x14ac:dyDescent="0.25">
      <c r="A22" s="28" t="s">
        <v>202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X22" s="72">
        <f>IF(RES_hh_emi_in!X22=0,0,1000000*RES_hh_emi_in!X22/RES_hh_num_in!X22)</f>
        <v>0</v>
      </c>
      <c r="Y22" s="72">
        <f>IF(RES_hh_emi_in!Y22=0,0,1000000*RES_hh_emi_in!Y22/RES_hh_num_in!Y22)</f>
        <v>0</v>
      </c>
      <c r="DA22" s="89" t="s">
        <v>864</v>
      </c>
    </row>
    <row r="23" spans="1:105" ht="12" customHeight="1" x14ac:dyDescent="0.25">
      <c r="A23" s="28" t="s">
        <v>197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X23" s="72">
        <f>IF(RES_hh_emi_in!X23=0,0,1000000*RES_hh_emi_in!X23/RES_hh_num_in!X23)</f>
        <v>0</v>
      </c>
      <c r="Y23" s="72">
        <f>IF(RES_hh_emi_in!Y23=0,0,1000000*RES_hh_emi_in!Y23/RES_hh_num_in!Y23)</f>
        <v>0</v>
      </c>
      <c r="DA23" s="89" t="s">
        <v>865</v>
      </c>
    </row>
    <row r="24" spans="1:105" ht="12" customHeight="1" x14ac:dyDescent="0.25">
      <c r="A24" s="28" t="s">
        <v>198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X24" s="72">
        <f>IF(RES_hh_emi_in!X24=0,0,1000000*RES_hh_emi_in!X24/RES_hh_num_in!X24)</f>
        <v>0</v>
      </c>
      <c r="Y24" s="72">
        <f>IF(RES_hh_emi_in!Y24=0,0,1000000*RES_hh_emi_in!Y24/RES_hh_num_in!Y24)</f>
        <v>0</v>
      </c>
      <c r="DA24" s="89" t="s">
        <v>866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X25" s="74">
        <f>IF(RES_hh_emi_in!X25=0,0,1000000*RES_hh_emi_in!X25/RES_hh_num_in!X25)</f>
        <v>0</v>
      </c>
      <c r="Y25" s="74">
        <f>IF(RES_hh_emi_in!Y25=0,0,1000000*RES_hh_emi_in!Y25/RES_hh_num_in!Y25)</f>
        <v>0</v>
      </c>
      <c r="DA25" s="90" t="s">
        <v>867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X26" s="77">
        <f>IF(RES_hh_emi_in!X26=0,0,1000000*RES_hh_emi_in!X26/RES_hh_num_in!X26)</f>
        <v>0</v>
      </c>
      <c r="Y26" s="77">
        <f>IF(RES_hh_emi_in!Y26=0,0,1000000*RES_hh_emi_in!Y26/RES_hh_num_in!Y26)</f>
        <v>0</v>
      </c>
      <c r="DA26" s="92" t="s">
        <v>868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145.59606959765452</v>
      </c>
      <c r="D27" s="69">
        <f>IF(RES_hh_emi_in!D27=0,0,1000000*RES_hh_emi_in!D27/RES_hh_num_in!D27)</f>
        <v>111.5481560872504</v>
      </c>
      <c r="E27" s="69">
        <f>IF(RES_hh_emi_in!E27=0,0,1000000*RES_hh_emi_in!E27/RES_hh_num_in!E27)</f>
        <v>136.59924044832951</v>
      </c>
      <c r="F27" s="69">
        <f>IF(RES_hh_emi_in!F27=0,0,1000000*RES_hh_emi_in!F27/RES_hh_num_in!F27)</f>
        <v>115.05790174003451</v>
      </c>
      <c r="G27" s="69">
        <f>IF(RES_hh_emi_in!G27=0,0,1000000*RES_hh_emi_in!G27/RES_hh_num_in!G27)</f>
        <v>112.09941900142806</v>
      </c>
      <c r="H27" s="69">
        <f>IF(RES_hh_emi_in!H27=0,0,1000000*RES_hh_emi_in!H27/RES_hh_num_in!H27)</f>
        <v>173.86474072347099</v>
      </c>
      <c r="I27" s="69">
        <f>IF(RES_hh_emi_in!I27=0,0,1000000*RES_hh_emi_in!I27/RES_hh_num_in!I27)</f>
        <v>156.82264451816087</v>
      </c>
      <c r="J27" s="69">
        <f>IF(RES_hh_emi_in!J27=0,0,1000000*RES_hh_emi_in!J27/RES_hh_num_in!J27)</f>
        <v>231.22713385919573</v>
      </c>
      <c r="K27" s="69">
        <f>IF(RES_hh_emi_in!K27=0,0,1000000*RES_hh_emi_in!K27/RES_hh_num_in!K27)</f>
        <v>180.21009649243965</v>
      </c>
      <c r="L27" s="69">
        <f>IF(RES_hh_emi_in!L27=0,0,1000000*RES_hh_emi_in!L27/RES_hh_num_in!L27)</f>
        <v>155.93720543575583</v>
      </c>
      <c r="M27" s="69">
        <f>IF(RES_hh_emi_in!M27=0,0,1000000*RES_hh_emi_in!M27/RES_hh_num_in!M27)</f>
        <v>124.16600140322988</v>
      </c>
      <c r="N27" s="69">
        <f>IF(RES_hh_emi_in!N27=0,0,1000000*RES_hh_emi_in!N27/RES_hh_num_in!N27)</f>
        <v>90.140167232809148</v>
      </c>
      <c r="O27" s="69">
        <f>IF(RES_hh_emi_in!O27=0,0,1000000*RES_hh_emi_in!O27/RES_hh_num_in!O27)</f>
        <v>105.76122514239844</v>
      </c>
      <c r="P27" s="69">
        <f>IF(RES_hh_emi_in!P27=0,0,1000000*RES_hh_emi_in!P27/RES_hh_num_in!P27)</f>
        <v>114.68223703268416</v>
      </c>
      <c r="Q27" s="69">
        <f>IF(RES_hh_emi_in!Q27=0,0,1000000*RES_hh_emi_in!Q27/RES_hh_num_in!Q27)</f>
        <v>142.43844880733243</v>
      </c>
      <c r="R27" s="69">
        <f>IF(RES_hh_emi_in!R27=0,0,1000000*RES_hh_emi_in!R27/RES_hh_num_in!R27)</f>
        <v>172.79409880263589</v>
      </c>
      <c r="S27" s="69">
        <f>IF(RES_hh_emi_in!S27=0,0,1000000*RES_hh_emi_in!S27/RES_hh_num_in!S27)</f>
        <v>159.30972075256398</v>
      </c>
      <c r="T27" s="69">
        <f>IF(RES_hh_emi_in!T27=0,0,1000000*RES_hh_emi_in!T27/RES_hh_num_in!T27)</f>
        <v>141.21540116763481</v>
      </c>
      <c r="U27" s="69">
        <f>IF(RES_hh_emi_in!U27=0,0,1000000*RES_hh_emi_in!U27/RES_hh_num_in!U27)</f>
        <v>110.49647228076125</v>
      </c>
      <c r="V27" s="69">
        <f>IF(RES_hh_emi_in!V27=0,0,1000000*RES_hh_emi_in!V27/RES_hh_num_in!V27)</f>
        <v>111.81710690531386</v>
      </c>
      <c r="W27" s="69">
        <f>IF(RES_hh_emi_in!W27=0,0,1000000*RES_hh_emi_in!W27/RES_hh_num_in!W27)</f>
        <v>112.72338029300539</v>
      </c>
      <c r="X27" s="69">
        <f>IF(RES_hh_emi_in!X27=0,0,1000000*RES_hh_emi_in!X27/RES_hh_num_in!X27)</f>
        <v>116.3147697616252</v>
      </c>
      <c r="Y27" s="69">
        <f>IF(RES_hh_emi_in!Y27=0,0,1000000*RES_hh_emi_in!Y27/RES_hh_num_in!Y27)</f>
        <v>108.59112091096753</v>
      </c>
      <c r="DA27" s="88" t="s">
        <v>869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X28" s="72">
        <f>IF(RES_hh_emi_in!X28=0,0,1000000*RES_hh_emi_in!X28/RES_hh_num_in!X28)</f>
        <v>0</v>
      </c>
      <c r="Y28" s="72">
        <f>IF(RES_hh_emi_in!Y28=0,0,1000000*RES_hh_emi_in!Y28/RES_hh_num_in!Y28)</f>
        <v>0</v>
      </c>
      <c r="DA28" s="89" t="s">
        <v>870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370.52443525545749</v>
      </c>
      <c r="D29" s="72">
        <f>IF(RES_hh_emi_in!D29=0,0,1000000*RES_hh_emi_in!D29/RES_hh_num_in!D29)</f>
        <v>324.03441667673366</v>
      </c>
      <c r="E29" s="72">
        <f>IF(RES_hh_emi_in!E29=0,0,1000000*RES_hh_emi_in!E29/RES_hh_num_in!E29)</f>
        <v>383.07459385561998</v>
      </c>
      <c r="F29" s="72">
        <f>IF(RES_hh_emi_in!F29=0,0,1000000*RES_hh_emi_in!F29/RES_hh_num_in!F29)</f>
        <v>358.33710468945327</v>
      </c>
      <c r="G29" s="72">
        <f>IF(RES_hh_emi_in!G29=0,0,1000000*RES_hh_emi_in!G29/RES_hh_num_in!G29)</f>
        <v>363.18266030880915</v>
      </c>
      <c r="H29" s="72">
        <f>IF(RES_hh_emi_in!H29=0,0,1000000*RES_hh_emi_in!H29/RES_hh_num_in!H29)</f>
        <v>357.28878521351015</v>
      </c>
      <c r="I29" s="72">
        <f>IF(RES_hh_emi_in!I29=0,0,1000000*RES_hh_emi_in!I29/RES_hh_num_in!I29)</f>
        <v>373.23804915326201</v>
      </c>
      <c r="J29" s="72">
        <f>IF(RES_hh_emi_in!J29=0,0,1000000*RES_hh_emi_in!J29/RES_hh_num_in!J29)</f>
        <v>366.05949993702296</v>
      </c>
      <c r="K29" s="72">
        <f>IF(RES_hh_emi_in!K29=0,0,1000000*RES_hh_emi_in!K29/RES_hh_num_in!K29)</f>
        <v>421.11686985026597</v>
      </c>
      <c r="L29" s="72">
        <f>IF(RES_hh_emi_in!L29=0,0,1000000*RES_hh_emi_in!L29/RES_hh_num_in!L29)</f>
        <v>379.56284508225616</v>
      </c>
      <c r="M29" s="72">
        <f>IF(RES_hh_emi_in!M29=0,0,1000000*RES_hh_emi_in!M29/RES_hh_num_in!M29)</f>
        <v>337.66746190997907</v>
      </c>
      <c r="N29" s="72">
        <f>IF(RES_hh_emi_in!N29=0,0,1000000*RES_hh_emi_in!N29/RES_hh_num_in!N29)</f>
        <v>321.2345810001575</v>
      </c>
      <c r="O29" s="72">
        <f>IF(RES_hh_emi_in!O29=0,0,1000000*RES_hh_emi_in!O29/RES_hh_num_in!O29)</f>
        <v>318.79674255360987</v>
      </c>
      <c r="P29" s="72">
        <f>IF(RES_hh_emi_in!P29=0,0,1000000*RES_hh_emi_in!P29/RES_hh_num_in!P29)</f>
        <v>294.30689012968759</v>
      </c>
      <c r="Q29" s="72">
        <f>IF(RES_hh_emi_in!Q29=0,0,1000000*RES_hh_emi_in!Q29/RES_hh_num_in!Q29)</f>
        <v>298.79296516034321</v>
      </c>
      <c r="R29" s="72">
        <f>IF(RES_hh_emi_in!R29=0,0,1000000*RES_hh_emi_in!R29/RES_hh_num_in!R29)</f>
        <v>315.16384733532357</v>
      </c>
      <c r="S29" s="72">
        <f>IF(RES_hh_emi_in!S29=0,0,1000000*RES_hh_emi_in!S29/RES_hh_num_in!S29)</f>
        <v>308.43862168259187</v>
      </c>
      <c r="T29" s="72">
        <f>IF(RES_hh_emi_in!T29=0,0,1000000*RES_hh_emi_in!T29/RES_hh_num_in!T29)</f>
        <v>291.42804213837746</v>
      </c>
      <c r="U29" s="72">
        <f>IF(RES_hh_emi_in!U29=0,0,1000000*RES_hh_emi_in!U29/RES_hh_num_in!U29)</f>
        <v>304.50790245513548</v>
      </c>
      <c r="V29" s="72">
        <f>IF(RES_hh_emi_in!V29=0,0,1000000*RES_hh_emi_in!V29/RES_hh_num_in!V29)</f>
        <v>298.42155884352496</v>
      </c>
      <c r="W29" s="72">
        <f>IF(RES_hh_emi_in!W29=0,0,1000000*RES_hh_emi_in!W29/RES_hh_num_in!W29)</f>
        <v>315.08121364648702</v>
      </c>
      <c r="X29" s="72">
        <f>IF(RES_hh_emi_in!X29=0,0,1000000*RES_hh_emi_in!X29/RES_hh_num_in!X29)</f>
        <v>308.75953808978767</v>
      </c>
      <c r="Y29" s="72">
        <f>IF(RES_hh_emi_in!Y29=0,0,1000000*RES_hh_emi_in!Y29/RES_hh_num_in!Y29)</f>
        <v>278.00054640958899</v>
      </c>
      <c r="DA29" s="89" t="s">
        <v>871</v>
      </c>
    </row>
    <row r="30" spans="1:105" ht="12" customHeight="1" x14ac:dyDescent="0.25">
      <c r="A30" s="28" t="s">
        <v>189</v>
      </c>
      <c r="B30" s="72"/>
      <c r="C30" s="72">
        <f>IF(RES_hh_emi_in!C30=0,0,1000000*RES_hh_emi_in!C30/RES_hh_num_in!C30)</f>
        <v>332.54439454345743</v>
      </c>
      <c r="D30" s="72">
        <f>IF(RES_hh_emi_in!D30=0,0,1000000*RES_hh_emi_in!D30/RES_hh_num_in!D30)</f>
        <v>285.50632458471671</v>
      </c>
      <c r="E30" s="72">
        <f>IF(RES_hh_emi_in!E30=0,0,1000000*RES_hh_emi_in!E30/RES_hh_num_in!E30)</f>
        <v>343.11179913178438</v>
      </c>
      <c r="F30" s="72">
        <f>IF(RES_hh_emi_in!F30=0,0,1000000*RES_hh_emi_in!F30/RES_hh_num_in!F30)</f>
        <v>312.47379128638266</v>
      </c>
      <c r="G30" s="72">
        <f>IF(RES_hh_emi_in!G30=0,0,1000000*RES_hh_emi_in!G30/RES_hh_num_in!G30)</f>
        <v>328.27351413107004</v>
      </c>
      <c r="H30" s="72">
        <f>IF(RES_hh_emi_in!H30=0,0,1000000*RES_hh_emi_in!H30/RES_hh_num_in!H30)</f>
        <v>318.45138474818248</v>
      </c>
      <c r="I30" s="72">
        <f>IF(RES_hh_emi_in!I30=0,0,1000000*RES_hh_emi_in!I30/RES_hh_num_in!I30)</f>
        <v>341.10314889731148</v>
      </c>
      <c r="J30" s="72">
        <f>IF(RES_hh_emi_in!J30=0,0,1000000*RES_hh_emi_in!J30/RES_hh_num_in!J30)</f>
        <v>318.06916242605411</v>
      </c>
      <c r="K30" s="72">
        <f>IF(RES_hh_emi_in!K30=0,0,1000000*RES_hh_emi_in!K30/RES_hh_num_in!K30)</f>
        <v>344.71731946156888</v>
      </c>
      <c r="L30" s="72">
        <f>IF(RES_hh_emi_in!L30=0,0,1000000*RES_hh_emi_in!L30/RES_hh_num_in!L30)</f>
        <v>333.73729193491118</v>
      </c>
      <c r="M30" s="72">
        <f>IF(RES_hh_emi_in!M30=0,0,1000000*RES_hh_emi_in!M30/RES_hh_num_in!M30)</f>
        <v>301.73282421642364</v>
      </c>
      <c r="N30" s="72">
        <f>IF(RES_hh_emi_in!N30=0,0,1000000*RES_hh_emi_in!N30/RES_hh_num_in!N30)</f>
        <v>289.28713829295162</v>
      </c>
      <c r="O30" s="72">
        <f>IF(RES_hh_emi_in!O30=0,0,1000000*RES_hh_emi_in!O30/RES_hh_num_in!O30)</f>
        <v>275.83777761417048</v>
      </c>
      <c r="P30" s="72">
        <f>IF(RES_hh_emi_in!P30=0,0,1000000*RES_hh_emi_in!P30/RES_hh_num_in!P30)</f>
        <v>271.14966420852096</v>
      </c>
      <c r="Q30" s="72">
        <f>IF(RES_hh_emi_in!Q30=0,0,1000000*RES_hh_emi_in!Q30/RES_hh_num_in!Q30)</f>
        <v>259.46384709414997</v>
      </c>
      <c r="R30" s="72">
        <f>IF(RES_hh_emi_in!R30=0,0,1000000*RES_hh_emi_in!R30/RES_hh_num_in!R30)</f>
        <v>265.21994717352106</v>
      </c>
      <c r="S30" s="72">
        <f>IF(RES_hh_emi_in!S30=0,0,1000000*RES_hh_emi_in!S30/RES_hh_num_in!S30)</f>
        <v>279.98665105092022</v>
      </c>
      <c r="T30" s="72">
        <f>IF(RES_hh_emi_in!T30=0,0,1000000*RES_hh_emi_in!T30/RES_hh_num_in!T30)</f>
        <v>272.24398548750833</v>
      </c>
      <c r="U30" s="72">
        <f>IF(RES_hh_emi_in!U30=0,0,1000000*RES_hh_emi_in!U30/RES_hh_num_in!U30)</f>
        <v>252.4350476494302</v>
      </c>
      <c r="V30" s="72">
        <f>IF(RES_hh_emi_in!V30=0,0,1000000*RES_hh_emi_in!V30/RES_hh_num_in!V30)</f>
        <v>257.89601416808108</v>
      </c>
      <c r="W30" s="72">
        <f>IF(RES_hh_emi_in!W30=0,0,1000000*RES_hh_emi_in!W30/RES_hh_num_in!W30)</f>
        <v>273.81980004696794</v>
      </c>
      <c r="X30" s="72">
        <f>IF(RES_hh_emi_in!X30=0,0,1000000*RES_hh_emi_in!X30/RES_hh_num_in!X30)</f>
        <v>269.34780835052794</v>
      </c>
      <c r="Y30" s="72">
        <f>IF(RES_hh_emi_in!Y30=0,0,1000000*RES_hh_emi_in!Y30/RES_hh_num_in!Y30)</f>
        <v>253.51434006010371</v>
      </c>
      <c r="DA30" s="89" t="s">
        <v>872</v>
      </c>
    </row>
    <row r="31" spans="1:105" ht="12" customHeight="1" x14ac:dyDescent="0.25">
      <c r="A31" s="28" t="s">
        <v>202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X31" s="72">
        <f>IF(RES_hh_emi_in!X31=0,0,1000000*RES_hh_emi_in!X31/RES_hh_num_in!X31)</f>
        <v>0</v>
      </c>
      <c r="Y31" s="72">
        <f>IF(RES_hh_emi_in!Y31=0,0,1000000*RES_hh_emi_in!Y31/RES_hh_num_in!Y31)</f>
        <v>0</v>
      </c>
      <c r="DA31" s="89" t="s">
        <v>873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X32" s="77">
        <f>IF(RES_hh_emi_in!X32=0,0,1000000*RES_hh_emi_in!X32/RES_hh_num_in!X32)</f>
        <v>0</v>
      </c>
      <c r="Y32" s="77">
        <f>IF(RES_hh_emi_in!Y32=0,0,1000000*RES_hh_emi_in!Y32/RES_hh_num_in!Y32)</f>
        <v>0</v>
      </c>
      <c r="DA32" s="92" t="s">
        <v>874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180.2700210782555</v>
      </c>
      <c r="D3" s="65">
        <f>IF(RES_hh_fech_in!D3=0,0,RES_hh_fech_in!D3/RES_summary!D$21)</f>
        <v>178.39458333183381</v>
      </c>
      <c r="E3" s="65">
        <f>IF(RES_hh_fech_in!E3=0,0,RES_hh_fech_in!E3/RES_summary!E$21)</f>
        <v>191.98874161251209</v>
      </c>
      <c r="F3" s="65">
        <f>IF(RES_hh_fech_in!F3=0,0,RES_hh_fech_in!F3/RES_summary!F$21)</f>
        <v>185.34975034671587</v>
      </c>
      <c r="G3" s="65">
        <f>IF(RES_hh_fech_in!G3=0,0,RES_hh_fech_in!G3/RES_summary!G$21)</f>
        <v>190.32627783896868</v>
      </c>
      <c r="H3" s="65">
        <f>IF(RES_hh_fech_in!H3=0,0,RES_hh_fech_in!H3/RES_summary!H$21)</f>
        <v>177.92196795600324</v>
      </c>
      <c r="I3" s="65">
        <f>IF(RES_hh_fech_in!I3=0,0,RES_hh_fech_in!I3/RES_summary!I$21)</f>
        <v>165.5089804214837</v>
      </c>
      <c r="J3" s="65">
        <f>IF(RES_hh_fech_in!J3=0,0,RES_hh_fech_in!J3/RES_summary!J$21)</f>
        <v>166.32135166765573</v>
      </c>
      <c r="K3" s="65">
        <f>IF(RES_hh_fech_in!K3=0,0,RES_hh_fech_in!K3/RES_summary!K$21)</f>
        <v>165.22089803803044</v>
      </c>
      <c r="L3" s="65">
        <f>IF(RES_hh_fech_in!L3=0,0,RES_hh_fech_in!L3/RES_summary!L$21)</f>
        <v>170.46952333623906</v>
      </c>
      <c r="M3" s="65">
        <f>IF(RES_hh_fech_in!M3=0,0,RES_hh_fech_in!M3/RES_summary!M$21)</f>
        <v>160.57316540293564</v>
      </c>
      <c r="N3" s="65">
        <f>IF(RES_hh_fech_in!N3=0,0,RES_hh_fech_in!N3/RES_summary!N$21)</f>
        <v>152.74433021600768</v>
      </c>
      <c r="O3" s="65">
        <f>IF(RES_hh_fech_in!O3=0,0,RES_hh_fech_in!O3/RES_summary!O$21)</f>
        <v>144.77500839752969</v>
      </c>
      <c r="P3" s="65">
        <f>IF(RES_hh_fech_in!P3=0,0,RES_hh_fech_in!P3/RES_summary!P$21)</f>
        <v>122.35439007226988</v>
      </c>
      <c r="Q3" s="65">
        <f>IF(RES_hh_fech_in!Q3=0,0,RES_hh_fech_in!Q3/RES_summary!Q$21)</f>
        <v>129.54565496975565</v>
      </c>
      <c r="R3" s="65">
        <f>IF(RES_hh_fech_in!R3=0,0,RES_hh_fech_in!R3/RES_summary!R$21)</f>
        <v>122.10310118982716</v>
      </c>
      <c r="S3" s="65">
        <f>IF(RES_hh_fech_in!S3=0,0,RES_hh_fech_in!S3/RES_summary!S$21)</f>
        <v>115.49740520838263</v>
      </c>
      <c r="T3" s="65">
        <f>IF(RES_hh_fech_in!T3=0,0,RES_hh_fech_in!T3/RES_summary!T$21)</f>
        <v>106.78752982189926</v>
      </c>
      <c r="U3" s="65">
        <f>IF(RES_hh_fech_in!U3=0,0,RES_hh_fech_in!U3/RES_summary!U$21)</f>
        <v>97.247476477544367</v>
      </c>
      <c r="V3" s="65">
        <f>IF(RES_hh_fech_in!V3=0,0,RES_hh_fech_in!V3/RES_summary!V$21)</f>
        <v>93.829044621654504</v>
      </c>
      <c r="W3" s="65">
        <f>IF(RES_hh_fech_in!W3=0,0,RES_hh_fech_in!W3/RES_summary!W$21)</f>
        <v>92.813192195773482</v>
      </c>
      <c r="X3" s="65">
        <f>IF(RES_hh_fech_in!X3=0,0,RES_hh_fech_in!X3/RES_summary!X$21)</f>
        <v>75.034466925724232</v>
      </c>
      <c r="Y3" s="65">
        <f>IF(RES_hh_fech_in!Y3=0,0,RES_hh_fech_in!Y3/RES_summary!Y$21)</f>
        <v>55.74979391785449</v>
      </c>
      <c r="DA3" s="87" t="s">
        <v>876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145.24350292397759</v>
      </c>
      <c r="D4" s="69">
        <f>IF(RES_hh_fech_in!D4=0,0,RES_hh_fech_in!D4/RES_summary!D$21)</f>
        <v>141.55942463181964</v>
      </c>
      <c r="E4" s="69">
        <f>IF(RES_hh_fech_in!E4=0,0,RES_hh_fech_in!E4/RES_summary!E$21)</f>
        <v>154.413219180878</v>
      </c>
      <c r="F4" s="69">
        <f>IF(RES_hh_fech_in!F4=0,0,RES_hh_fech_in!F4/RES_summary!F$21)</f>
        <v>148.13487153428176</v>
      </c>
      <c r="G4" s="69">
        <f>IF(RES_hh_fech_in!G4=0,0,RES_hh_fech_in!G4/RES_summary!G$21)</f>
        <v>152.61625559101981</v>
      </c>
      <c r="H4" s="69">
        <f>IF(RES_hh_fech_in!H4=0,0,RES_hh_fech_in!H4/RES_summary!H$21)</f>
        <v>136.19015144126496</v>
      </c>
      <c r="I4" s="69">
        <f>IF(RES_hh_fech_in!I4=0,0,RES_hh_fech_in!I4/RES_summary!I$21)</f>
        <v>124.14408753089693</v>
      </c>
      <c r="J4" s="69">
        <f>IF(RES_hh_fech_in!J4=0,0,RES_hh_fech_in!J4/RES_summary!J$21)</f>
        <v>126.83549060327985</v>
      </c>
      <c r="K4" s="69">
        <f>IF(RES_hh_fech_in!K4=0,0,RES_hh_fech_in!K4/RES_summary!K$21)</f>
        <v>127.75364233599514</v>
      </c>
      <c r="L4" s="69">
        <f>IF(RES_hh_fech_in!L4=0,0,RES_hh_fech_in!L4/RES_summary!L$21)</f>
        <v>135.93116855599615</v>
      </c>
      <c r="M4" s="69">
        <f>IF(RES_hh_fech_in!M4=0,0,RES_hh_fech_in!M4/RES_summary!M$21)</f>
        <v>127.86215397552461</v>
      </c>
      <c r="N4" s="69">
        <f>IF(RES_hh_fech_in!N4=0,0,RES_hh_fech_in!N4/RES_summary!N$21)</f>
        <v>120.93013871118575</v>
      </c>
      <c r="O4" s="69">
        <f>IF(RES_hh_fech_in!O4=0,0,RES_hh_fech_in!O4/RES_summary!O$21)</f>
        <v>115.86895962521666</v>
      </c>
      <c r="P4" s="69">
        <f>IF(RES_hh_fech_in!P4=0,0,RES_hh_fech_in!P4/RES_summary!P$21)</f>
        <v>94.742664273901582</v>
      </c>
      <c r="Q4" s="69">
        <f>IF(RES_hh_fech_in!Q4=0,0,RES_hh_fech_in!Q4/RES_summary!Q$21)</f>
        <v>102.36423257020751</v>
      </c>
      <c r="R4" s="69">
        <f>IF(RES_hh_fech_in!R4=0,0,RES_hh_fech_in!R4/RES_summary!R$21)</f>
        <v>93.961505865434603</v>
      </c>
      <c r="S4" s="69">
        <f>IF(RES_hh_fech_in!S4=0,0,RES_hh_fech_in!S4/RES_summary!S$21)</f>
        <v>88.275253115106835</v>
      </c>
      <c r="T4" s="69">
        <f>IF(RES_hh_fech_in!T4=0,0,RES_hh_fech_in!T4/RES_summary!T$21)</f>
        <v>79.440561443617341</v>
      </c>
      <c r="U4" s="69">
        <f>IF(RES_hh_fech_in!U4=0,0,RES_hh_fech_in!U4/RES_summary!U$21)</f>
        <v>72.456994953305085</v>
      </c>
      <c r="V4" s="69">
        <f>IF(RES_hh_fech_in!V4=0,0,RES_hh_fech_in!V4/RES_summary!V$21)</f>
        <v>66.569522927436452</v>
      </c>
      <c r="W4" s="69">
        <f>IF(RES_hh_fech_in!W4=0,0,RES_hh_fech_in!W4/RES_summary!W$21)</f>
        <v>62.591104014501788</v>
      </c>
      <c r="X4" s="69">
        <f>IF(RES_hh_fech_in!X4=0,0,RES_hh_fech_in!X4/RES_summary!X$21)</f>
        <v>44.949404866703624</v>
      </c>
      <c r="Y4" s="69">
        <f>IF(RES_hh_fech_in!Y4=0,0,RES_hh_fech_in!Y4/RES_summary!Y$21)</f>
        <v>29.924029361131975</v>
      </c>
      <c r="DA4" s="88" t="s">
        <v>877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86.232877635249153</v>
      </c>
      <c r="D5" s="72">
        <f>IF(RES_hh_fech_in!D5=0,0,RES_hh_fech_in!D5/RES_summary!D$21)</f>
        <v>125.08547384802495</v>
      </c>
      <c r="E5" s="72">
        <f>IF(RES_hh_fech_in!E5=0,0,RES_hh_fech_in!E5/RES_summary!E$21)</f>
        <v>163.55226648212491</v>
      </c>
      <c r="F5" s="72">
        <f>IF(RES_hh_fech_in!F5=0,0,RES_hh_fech_in!F5/RES_summary!F$21)</f>
        <v>117.28198761068303</v>
      </c>
      <c r="G5" s="72">
        <f>IF(RES_hh_fech_in!G5=0,0,RES_hh_fech_in!G5/RES_summary!G$21)</f>
        <v>169.26045125167283</v>
      </c>
      <c r="H5" s="72">
        <f>IF(RES_hh_fech_in!H5=0,0,RES_hh_fech_in!H5/RES_summary!H$21)</f>
        <v>0</v>
      </c>
      <c r="I5" s="72">
        <f>IF(RES_hh_fech_in!I5=0,0,RES_hh_fech_in!I5/RES_summary!I$21)</f>
        <v>0</v>
      </c>
      <c r="J5" s="72">
        <f>IF(RES_hh_fech_in!J5=0,0,RES_hh_fech_in!J5/RES_summary!J$21)</f>
        <v>0</v>
      </c>
      <c r="K5" s="72">
        <f>IF(RES_hh_fech_in!K5=0,0,RES_hh_fech_in!K5/RES_summary!K$21)</f>
        <v>82.849309756017533</v>
      </c>
      <c r="L5" s="72">
        <f>IF(RES_hh_fech_in!L5=0,0,RES_hh_fech_in!L5/RES_summary!L$21)</f>
        <v>165.46081710944358</v>
      </c>
      <c r="M5" s="72">
        <f>IF(RES_hh_fech_in!M5=0,0,RES_hh_fech_in!M5/RES_summary!M$21)</f>
        <v>118.97971975402022</v>
      </c>
      <c r="N5" s="72">
        <f>IF(RES_hh_fech_in!N5=0,0,RES_hh_fech_in!N5/RES_summary!N$21)</f>
        <v>99.642546385961936</v>
      </c>
      <c r="O5" s="72">
        <f>IF(RES_hh_fech_in!O5=0,0,RES_hh_fech_in!O5/RES_summary!O$21)</f>
        <v>139.41683975945597</v>
      </c>
      <c r="P5" s="72">
        <f>IF(RES_hh_fech_in!P5=0,0,RES_hh_fech_in!P5/RES_summary!P$21)</f>
        <v>0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100.30557318773131</v>
      </c>
      <c r="T5" s="72">
        <f>IF(RES_hh_fech_in!T5=0,0,RES_hh_fech_in!T5/RES_summary!T$21)</f>
        <v>70.02549995494725</v>
      </c>
      <c r="U5" s="72">
        <f>IF(RES_hh_fech_in!U5=0,0,RES_hh_fech_in!U5/RES_summary!U$21)</f>
        <v>75.117200449523892</v>
      </c>
      <c r="V5" s="72">
        <f>IF(RES_hh_fech_in!V5=0,0,RES_hh_fech_in!V5/RES_summary!V$21)</f>
        <v>0</v>
      </c>
      <c r="W5" s="72">
        <f>IF(RES_hh_fech_in!W5=0,0,RES_hh_fech_in!W5/RES_summary!W$21)</f>
        <v>0</v>
      </c>
      <c r="X5" s="72">
        <f>IF(RES_hh_fech_in!X5=0,0,RES_hh_fech_in!X5/RES_summary!X$21)</f>
        <v>0</v>
      </c>
      <c r="Y5" s="72">
        <f>IF(RES_hh_fech_in!Y5=0,0,RES_hh_fech_in!Y5/RES_summary!Y$21)</f>
        <v>0</v>
      </c>
      <c r="DA5" s="89" t="s">
        <v>878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0</v>
      </c>
      <c r="D6" s="72">
        <f>IF(RES_hh_fech_in!D6=0,0,RES_hh_fech_in!D6/RES_summary!D$21)</f>
        <v>0</v>
      </c>
      <c r="E6" s="72">
        <f>IF(RES_hh_fech_in!E6=0,0,RES_hh_fech_in!E6/RES_summary!E$21)</f>
        <v>0</v>
      </c>
      <c r="F6" s="72">
        <f>IF(RES_hh_fech_in!F6=0,0,RES_hh_fech_in!F6/RES_summary!F$21)</f>
        <v>0</v>
      </c>
      <c r="G6" s="72">
        <f>IF(RES_hh_fech_in!G6=0,0,RES_hh_fech_in!G6/RES_summary!G$21)</f>
        <v>161.36900155489923</v>
      </c>
      <c r="H6" s="72">
        <f>IF(RES_hh_fech_in!H6=0,0,RES_hh_fech_in!H6/RES_summary!H$21)</f>
        <v>189.40814382615508</v>
      </c>
      <c r="I6" s="72">
        <f>IF(RES_hh_fech_in!I6=0,0,RES_hh_fech_in!I6/RES_summary!I$21)</f>
        <v>60.34020919606477</v>
      </c>
      <c r="J6" s="72">
        <f>IF(RES_hh_fech_in!J6=0,0,RES_hh_fech_in!J6/RES_summary!J$21)</f>
        <v>253.33664220603237</v>
      </c>
      <c r="K6" s="72">
        <f>IF(RES_hh_fech_in!K6=0,0,RES_hh_fech_in!K6/RES_summary!K$21)</f>
        <v>134.73096351993718</v>
      </c>
      <c r="L6" s="72">
        <f>IF(RES_hh_fech_in!L6=0,0,RES_hh_fech_in!L6/RES_summary!L$21)</f>
        <v>144.08746834120996</v>
      </c>
      <c r="M6" s="72">
        <f>IF(RES_hh_fech_in!M6=0,0,RES_hh_fech_in!M6/RES_summary!M$21)</f>
        <v>0</v>
      </c>
      <c r="N6" s="72">
        <f>IF(RES_hh_fech_in!N6=0,0,RES_hh_fech_in!N6/RES_summary!N$21)</f>
        <v>135.4209338597777</v>
      </c>
      <c r="O6" s="72">
        <f>IF(RES_hh_fech_in!O6=0,0,RES_hh_fech_in!O6/RES_summary!O$21)</f>
        <v>122.88849394392582</v>
      </c>
      <c r="P6" s="72">
        <f>IF(RES_hh_fech_in!P6=0,0,RES_hh_fech_in!P6/RES_summary!P$21)</f>
        <v>0</v>
      </c>
      <c r="Q6" s="72">
        <f>IF(RES_hh_fech_in!Q6=0,0,RES_hh_fech_in!Q6/RES_summary!Q$21)</f>
        <v>111.72096878281172</v>
      </c>
      <c r="R6" s="72">
        <f>IF(RES_hh_fech_in!R6=0,0,RES_hh_fech_in!R6/RES_summary!R$21)</f>
        <v>101.41350672094246</v>
      </c>
      <c r="S6" s="72">
        <f>IF(RES_hh_fech_in!S6=0,0,RES_hh_fech_in!S6/RES_summary!S$21)</f>
        <v>0</v>
      </c>
      <c r="T6" s="72">
        <f>IF(RES_hh_fech_in!T6=0,0,RES_hh_fech_in!T6/RES_summary!T$21)</f>
        <v>0</v>
      </c>
      <c r="U6" s="72">
        <f>IF(RES_hh_fech_in!U6=0,0,RES_hh_fech_in!U6/RES_summary!U$21)</f>
        <v>77.239652097513854</v>
      </c>
      <c r="V6" s="72">
        <f>IF(RES_hh_fech_in!V6=0,0,RES_hh_fech_in!V6/RES_summary!V$21)</f>
        <v>72.454369225486815</v>
      </c>
      <c r="W6" s="72">
        <f>IF(RES_hh_fech_in!W6=0,0,RES_hh_fech_in!W6/RES_summary!W$21)</f>
        <v>66.872811482462907</v>
      </c>
      <c r="X6" s="72">
        <f>IF(RES_hh_fech_in!X6=0,0,RES_hh_fech_in!X6/RES_summary!X$21)</f>
        <v>50.578912740432202</v>
      </c>
      <c r="Y6" s="72">
        <f>IF(RES_hh_fech_in!Y6=0,0,RES_hh_fech_in!Y6/RES_summary!Y$21)</f>
        <v>31.085689492645233</v>
      </c>
      <c r="DA6" s="89" t="s">
        <v>879</v>
      </c>
    </row>
    <row r="7" spans="1:105" ht="12" customHeight="1" x14ac:dyDescent="0.25">
      <c r="A7" s="28" t="s">
        <v>200</v>
      </c>
      <c r="B7" s="72"/>
      <c r="C7" s="72">
        <f>IF(RES_hh_fech_in!C7=0,0,RES_hh_fech_in!C7/RES_summary!C$21)</f>
        <v>152.09124758844806</v>
      </c>
      <c r="D7" s="72">
        <f>IF(RES_hh_fech_in!D7=0,0,RES_hh_fech_in!D7/RES_summary!D$21)</f>
        <v>171.31540390888114</v>
      </c>
      <c r="E7" s="72">
        <f>IF(RES_hh_fech_in!E7=0,0,RES_hh_fech_in!E7/RES_summary!E$21)</f>
        <v>177.97016997562105</v>
      </c>
      <c r="F7" s="72">
        <f>IF(RES_hh_fech_in!F7=0,0,RES_hh_fech_in!F7/RES_summary!F$21)</f>
        <v>180.8207220242885</v>
      </c>
      <c r="G7" s="72">
        <f>IF(RES_hh_fech_in!G7=0,0,RES_hh_fech_in!G7/RES_summary!G$21)</f>
        <v>0</v>
      </c>
      <c r="H7" s="72">
        <f>IF(RES_hh_fech_in!H7=0,0,RES_hh_fech_in!H7/RES_summary!H$21)</f>
        <v>0</v>
      </c>
      <c r="I7" s="72">
        <f>IF(RES_hh_fech_in!I7=0,0,RES_hh_fech_in!I7/RES_summary!I$21)</f>
        <v>0</v>
      </c>
      <c r="J7" s="72">
        <f>IF(RES_hh_fech_in!J7=0,0,RES_hh_fech_in!J7/RES_summary!J$21)</f>
        <v>0</v>
      </c>
      <c r="K7" s="72">
        <f>IF(RES_hh_fech_in!K7=0,0,RES_hh_fech_in!K7/RES_summary!K$21)</f>
        <v>154.67076512541843</v>
      </c>
      <c r="L7" s="72">
        <f>IF(RES_hh_fech_in!L7=0,0,RES_hh_fech_in!L7/RES_summary!L$21)</f>
        <v>160.16601299144938</v>
      </c>
      <c r="M7" s="72">
        <f>IF(RES_hh_fech_in!M7=0,0,RES_hh_fech_in!M7/RES_summary!M$21)</f>
        <v>154.66862460642267</v>
      </c>
      <c r="N7" s="72">
        <f>IF(RES_hh_fech_in!N7=0,0,RES_hh_fech_in!N7/RES_summary!N$21)</f>
        <v>134.82009961942299</v>
      </c>
      <c r="O7" s="72">
        <f>IF(RES_hh_fech_in!O7=0,0,RES_hh_fech_in!O7/RES_summary!O$21)</f>
        <v>123.44641340021346</v>
      </c>
      <c r="P7" s="72">
        <f>IF(RES_hh_fech_in!P7=0,0,RES_hh_fech_in!P7/RES_summary!P$21)</f>
        <v>94.371402349385903</v>
      </c>
      <c r="Q7" s="72">
        <f>IF(RES_hh_fech_in!Q7=0,0,RES_hh_fech_in!Q7/RES_summary!Q$21)</f>
        <v>109.74610376062496</v>
      </c>
      <c r="R7" s="72">
        <f>IF(RES_hh_fech_in!R7=0,0,RES_hh_fech_in!R7/RES_summary!R$21)</f>
        <v>104.05330103890371</v>
      </c>
      <c r="S7" s="72">
        <f>IF(RES_hh_fech_in!S7=0,0,RES_hh_fech_in!S7/RES_summary!S$21)</f>
        <v>102.60809001368267</v>
      </c>
      <c r="T7" s="72">
        <f>IF(RES_hh_fech_in!T7=0,0,RES_hh_fech_in!T7/RES_summary!T$21)</f>
        <v>0</v>
      </c>
      <c r="U7" s="72">
        <f>IF(RES_hh_fech_in!U7=0,0,RES_hh_fech_in!U7/RES_summary!U$21)</f>
        <v>0</v>
      </c>
      <c r="V7" s="72">
        <f>IF(RES_hh_fech_in!V7=0,0,RES_hh_fech_in!V7/RES_summary!V$21)</f>
        <v>0</v>
      </c>
      <c r="W7" s="72">
        <f>IF(RES_hh_fech_in!W7=0,0,RES_hh_fech_in!W7/RES_summary!W$21)</f>
        <v>0</v>
      </c>
      <c r="X7" s="72">
        <f>IF(RES_hh_fech_in!X7=0,0,RES_hh_fech_in!X7/RES_summary!X$21)</f>
        <v>53.533551385397189</v>
      </c>
      <c r="Y7" s="72">
        <f>IF(RES_hh_fech_in!Y7=0,0,RES_hh_fech_in!Y7/RES_summary!Y$21)</f>
        <v>32.658120598654918</v>
      </c>
      <c r="DA7" s="89" t="s">
        <v>880</v>
      </c>
    </row>
    <row r="8" spans="1:105" ht="12" customHeight="1" x14ac:dyDescent="0.25">
      <c r="A8" s="28" t="s">
        <v>189</v>
      </c>
      <c r="B8" s="72"/>
      <c r="C8" s="72">
        <f>IF(RES_hh_fech_in!C8=0,0,RES_hh_fech_in!C8/RES_summary!C$21)</f>
        <v>149.97600425212201</v>
      </c>
      <c r="D8" s="72">
        <f>IF(RES_hh_fech_in!D8=0,0,RES_hh_fech_in!D8/RES_summary!D$21)</f>
        <v>144.93940084081478</v>
      </c>
      <c r="E8" s="72">
        <f>IF(RES_hh_fech_in!E8=0,0,RES_hh_fech_in!E8/RES_summary!E$21)</f>
        <v>165.5119382087635</v>
      </c>
      <c r="F8" s="72">
        <f>IF(RES_hh_fech_in!F8=0,0,RES_hh_fech_in!F8/RES_summary!F$21)</f>
        <v>158.52078957997242</v>
      </c>
      <c r="G8" s="72">
        <f>IF(RES_hh_fech_in!G8=0,0,RES_hh_fech_in!G8/RES_summary!G$21)</f>
        <v>167.99957416236936</v>
      </c>
      <c r="H8" s="72">
        <f>IF(RES_hh_fech_in!H8=0,0,RES_hh_fech_in!H8/RES_summary!H$21)</f>
        <v>150.78261343963672</v>
      </c>
      <c r="I8" s="72">
        <f>IF(RES_hh_fech_in!I8=0,0,RES_hh_fech_in!I8/RES_summary!I$21)</f>
        <v>137.3457742620337</v>
      </c>
      <c r="J8" s="72">
        <f>IF(RES_hh_fech_in!J8=0,0,RES_hh_fech_in!J8/RES_summary!J$21)</f>
        <v>142.54686786637274</v>
      </c>
      <c r="K8" s="72">
        <f>IF(RES_hh_fech_in!K8=0,0,RES_hh_fech_in!K8/RES_summary!K$21)</f>
        <v>144.47018024948804</v>
      </c>
      <c r="L8" s="72">
        <f>IF(RES_hh_fech_in!L8=0,0,RES_hh_fech_in!L8/RES_summary!L$21)</f>
        <v>151.22663407861998</v>
      </c>
      <c r="M8" s="72">
        <f>IF(RES_hh_fech_in!M8=0,0,RES_hh_fech_in!M8/RES_summary!M$21)</f>
        <v>137.46597648099467</v>
      </c>
      <c r="N8" s="72">
        <f>IF(RES_hh_fech_in!N8=0,0,RES_hh_fech_in!N8/RES_summary!N$21)</f>
        <v>126.49421647007578</v>
      </c>
      <c r="O8" s="72">
        <f>IF(RES_hh_fech_in!O8=0,0,RES_hh_fech_in!O8/RES_summary!O$21)</f>
        <v>116.87313902260439</v>
      </c>
      <c r="P8" s="72">
        <f>IF(RES_hh_fech_in!P8=0,0,RES_hh_fech_in!P8/RES_summary!P$21)</f>
        <v>94.262713513007284</v>
      </c>
      <c r="Q8" s="72">
        <f>IF(RES_hh_fech_in!Q8=0,0,RES_hh_fech_in!Q8/RES_summary!Q$21)</f>
        <v>92.820881464648011</v>
      </c>
      <c r="R8" s="72">
        <f>IF(RES_hh_fech_in!R8=0,0,RES_hh_fech_in!R8/RES_summary!R$21)</f>
        <v>90.800294601564431</v>
      </c>
      <c r="S8" s="72">
        <f>IF(RES_hh_fech_in!S8=0,0,RES_hh_fech_in!S8/RES_summary!S$21)</f>
        <v>86.142953722404144</v>
      </c>
      <c r="T8" s="72">
        <f>IF(RES_hh_fech_in!T8=0,0,RES_hh_fech_in!T8/RES_summary!T$21)</f>
        <v>77.443389164038933</v>
      </c>
      <c r="U8" s="72">
        <f>IF(RES_hh_fech_in!U8=0,0,RES_hh_fech_in!U8/RES_summary!U$21)</f>
        <v>70.142766081722939</v>
      </c>
      <c r="V8" s="72">
        <f>IF(RES_hh_fech_in!V8=0,0,RES_hh_fech_in!V8/RES_summary!V$21)</f>
        <v>68.584883852799976</v>
      </c>
      <c r="W8" s="72">
        <f>IF(RES_hh_fech_in!W8=0,0,RES_hh_fech_in!W8/RES_summary!W$21)</f>
        <v>61.183199392670339</v>
      </c>
      <c r="X8" s="72">
        <f>IF(RES_hh_fech_in!X8=0,0,RES_hh_fech_in!X8/RES_summary!X$21)</f>
        <v>44.000884696887027</v>
      </c>
      <c r="Y8" s="72">
        <f>IF(RES_hh_fech_in!Y8=0,0,RES_hh_fech_in!Y8/RES_summary!Y$21)</f>
        <v>29.737278635194787</v>
      </c>
      <c r="DA8" s="89" t="s">
        <v>881</v>
      </c>
    </row>
    <row r="9" spans="1:105" ht="12" customHeight="1" x14ac:dyDescent="0.25">
      <c r="A9" s="28" t="s">
        <v>202</v>
      </c>
      <c r="B9" s="72"/>
      <c r="C9" s="72">
        <f>IF(RES_hh_fech_in!C9=0,0,RES_hh_fech_in!C9/RES_summary!C$21)</f>
        <v>148.35106089879233</v>
      </c>
      <c r="D9" s="72">
        <f>IF(RES_hh_fech_in!D9=0,0,RES_hh_fech_in!D9/RES_summary!D$21)</f>
        <v>139.48351758355616</v>
      </c>
      <c r="E9" s="72">
        <f>IF(RES_hh_fech_in!E9=0,0,RES_hh_fech_in!E9/RES_summary!E$21)</f>
        <v>157.48036741797273</v>
      </c>
      <c r="F9" s="72">
        <f>IF(RES_hh_fech_in!F9=0,0,RES_hh_fech_in!F9/RES_summary!F$21)</f>
        <v>151.06565985551134</v>
      </c>
      <c r="G9" s="72">
        <f>IF(RES_hh_fech_in!G9=0,0,RES_hh_fech_in!G9/RES_summary!G$21)</f>
        <v>155.79172153773189</v>
      </c>
      <c r="H9" s="72">
        <f>IF(RES_hh_fech_in!H9=0,0,RES_hh_fech_in!H9/RES_summary!H$21)</f>
        <v>138.87737031927895</v>
      </c>
      <c r="I9" s="72">
        <f>IF(RES_hh_fech_in!I9=0,0,RES_hh_fech_in!I9/RES_summary!I$21)</f>
        <v>129.506190452472</v>
      </c>
      <c r="J9" s="72">
        <f>IF(RES_hh_fech_in!J9=0,0,RES_hh_fech_in!J9/RES_summary!J$21)</f>
        <v>127.18123625467996</v>
      </c>
      <c r="K9" s="72">
        <f>IF(RES_hh_fech_in!K9=0,0,RES_hh_fech_in!K9/RES_summary!K$21)</f>
        <v>128.80453460206289</v>
      </c>
      <c r="L9" s="72">
        <f>IF(RES_hh_fech_in!L9=0,0,RES_hh_fech_in!L9/RES_summary!L$21)</f>
        <v>134.32067609282404</v>
      </c>
      <c r="M9" s="72">
        <f>IF(RES_hh_fech_in!M9=0,0,RES_hh_fech_in!M9/RES_summary!M$21)</f>
        <v>125.88244191229613</v>
      </c>
      <c r="N9" s="72">
        <f>IF(RES_hh_fech_in!N9=0,0,RES_hh_fech_in!N9/RES_summary!N$21)</f>
        <v>120.78461455109908</v>
      </c>
      <c r="O9" s="72">
        <f>IF(RES_hh_fech_in!O9=0,0,RES_hh_fech_in!O9/RES_summary!O$21)</f>
        <v>116.29437637799818</v>
      </c>
      <c r="P9" s="72">
        <f>IF(RES_hh_fech_in!P9=0,0,RES_hh_fech_in!P9/RES_summary!P$21)</f>
        <v>96.596844315608791</v>
      </c>
      <c r="Q9" s="72">
        <f>IF(RES_hh_fech_in!Q9=0,0,RES_hh_fech_in!Q9/RES_summary!Q$21)</f>
        <v>105.99582892526598</v>
      </c>
      <c r="R9" s="72">
        <f>IF(RES_hh_fech_in!R9=0,0,RES_hh_fech_in!R9/RES_summary!R$21)</f>
        <v>98.713882432388118</v>
      </c>
      <c r="S9" s="72">
        <f>IF(RES_hh_fech_in!S9=0,0,RES_hh_fech_in!S9/RES_summary!S$21)</f>
        <v>91.181153071453792</v>
      </c>
      <c r="T9" s="72">
        <f>IF(RES_hh_fech_in!T9=0,0,RES_hh_fech_in!T9/RES_summary!T$21)</f>
        <v>82.945147233812037</v>
      </c>
      <c r="U9" s="72">
        <f>IF(RES_hh_fech_in!U9=0,0,RES_hh_fech_in!U9/RES_summary!U$21)</f>
        <v>74.802890873703092</v>
      </c>
      <c r="V9" s="72">
        <f>IF(RES_hh_fech_in!V9=0,0,RES_hh_fech_in!V9/RES_summary!V$21)</f>
        <v>70.939320875335795</v>
      </c>
      <c r="W9" s="72">
        <f>IF(RES_hh_fech_in!W9=0,0,RES_hh_fech_in!W9/RES_summary!W$21)</f>
        <v>64.63032310091036</v>
      </c>
      <c r="X9" s="72">
        <f>IF(RES_hh_fech_in!X9=0,0,RES_hh_fech_in!X9/RES_summary!X$21)</f>
        <v>45.862504735677732</v>
      </c>
      <c r="Y9" s="72">
        <f>IF(RES_hh_fech_in!Y9=0,0,RES_hh_fech_in!Y9/RES_summary!Y$21)</f>
        <v>30.514428405183185</v>
      </c>
      <c r="DA9" s="89" t="s">
        <v>882</v>
      </c>
    </row>
    <row r="10" spans="1:105" ht="12" customHeight="1" x14ac:dyDescent="0.25">
      <c r="A10" s="28" t="s">
        <v>197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X10" s="72">
        <f>IF(RES_hh_fech_in!X10=0,0,RES_hh_fech_in!X10/RES_summary!X$21)</f>
        <v>0</v>
      </c>
      <c r="Y10" s="72">
        <f>IF(RES_hh_fech_in!Y10=0,0,RES_hh_fech_in!Y10/RES_summary!Y$21)</f>
        <v>0</v>
      </c>
      <c r="DA10" s="89" t="s">
        <v>883</v>
      </c>
    </row>
    <row r="11" spans="1:105" ht="12" customHeight="1" x14ac:dyDescent="0.25">
      <c r="A11" s="28" t="s">
        <v>198</v>
      </c>
      <c r="B11" s="72"/>
      <c r="C11" s="72">
        <f>IF(RES_hh_fech_in!C11=0,0,RES_hh_fech_in!C11/RES_summary!C$21)</f>
        <v>103.79003448295664</v>
      </c>
      <c r="D11" s="72">
        <f>IF(RES_hh_fech_in!D11=0,0,RES_hh_fech_in!D11/RES_summary!D$21)</f>
        <v>105.11803643039553</v>
      </c>
      <c r="E11" s="72">
        <f>IF(RES_hh_fech_in!E11=0,0,RES_hh_fech_in!E11/RES_summary!E$21)</f>
        <v>116.93143544508027</v>
      </c>
      <c r="F11" s="72">
        <f>IF(RES_hh_fech_in!F11=0,0,RES_hh_fech_in!F11/RES_summary!F$21)</f>
        <v>115.58694476811479</v>
      </c>
      <c r="G11" s="72">
        <f>IF(RES_hh_fech_in!G11=0,0,RES_hh_fech_in!G11/RES_summary!G$21)</f>
        <v>122.04510539380473</v>
      </c>
      <c r="H11" s="72">
        <f>IF(RES_hh_fech_in!H11=0,0,RES_hh_fech_in!H11/RES_summary!H$21)</f>
        <v>108.61266475136296</v>
      </c>
      <c r="I11" s="72">
        <f>IF(RES_hh_fech_in!I11=0,0,RES_hh_fech_in!I11/RES_summary!I$21)</f>
        <v>101.90589629432381</v>
      </c>
      <c r="J11" s="72">
        <f>IF(RES_hh_fech_in!J11=0,0,RES_hh_fech_in!J11/RES_summary!J$21)</f>
        <v>105.41719132446029</v>
      </c>
      <c r="K11" s="72">
        <f>IF(RES_hh_fech_in!K11=0,0,RES_hh_fech_in!K11/RES_summary!K$21)</f>
        <v>107.51724887978983</v>
      </c>
      <c r="L11" s="72">
        <f>IF(RES_hh_fech_in!L11=0,0,RES_hh_fech_in!L11/RES_summary!L$21)</f>
        <v>113.4645785591126</v>
      </c>
      <c r="M11" s="72">
        <f>IF(RES_hh_fech_in!M11=0,0,RES_hh_fech_in!M11/RES_summary!M$21)</f>
        <v>108.62242336872585</v>
      </c>
      <c r="N11" s="72">
        <f>IF(RES_hh_fech_in!N11=0,0,RES_hh_fech_in!N11/RES_summary!N$21)</f>
        <v>101.63712066835625</v>
      </c>
      <c r="O11" s="72">
        <f>IF(RES_hh_fech_in!O11=0,0,RES_hh_fech_in!O11/RES_summary!O$21)</f>
        <v>101.58202930530298</v>
      </c>
      <c r="P11" s="72">
        <f>IF(RES_hh_fech_in!P11=0,0,RES_hh_fech_in!P11/RES_summary!P$21)</f>
        <v>83.060249206315845</v>
      </c>
      <c r="Q11" s="72">
        <f>IF(RES_hh_fech_in!Q11=0,0,RES_hh_fech_in!Q11/RES_summary!Q$21)</f>
        <v>0</v>
      </c>
      <c r="R11" s="72">
        <f>IF(RES_hh_fech_in!R11=0,0,RES_hh_fech_in!R11/RES_summary!R$21)</f>
        <v>85.742792689500277</v>
      </c>
      <c r="S11" s="72">
        <f>IF(RES_hh_fech_in!S11=0,0,RES_hh_fech_in!S11/RES_summary!S$21)</f>
        <v>81.037022432045887</v>
      </c>
      <c r="T11" s="72">
        <f>IF(RES_hh_fech_in!T11=0,0,RES_hh_fech_in!T11/RES_summary!T$21)</f>
        <v>73.329085833563838</v>
      </c>
      <c r="U11" s="72">
        <f>IF(RES_hh_fech_in!U11=0,0,RES_hh_fech_in!U11/RES_summary!U$21)</f>
        <v>67.898800651456796</v>
      </c>
      <c r="V11" s="72">
        <f>IF(RES_hh_fech_in!V11=0,0,RES_hh_fech_in!V11/RES_summary!V$21)</f>
        <v>65.82284763573216</v>
      </c>
      <c r="W11" s="72">
        <f>IF(RES_hh_fech_in!W11=0,0,RES_hh_fech_in!W11/RES_summary!W$21)</f>
        <v>59.967236117099702</v>
      </c>
      <c r="X11" s="72">
        <f>IF(RES_hh_fech_in!X11=0,0,RES_hh_fech_in!X11/RES_summary!X$21)</f>
        <v>42.748155527089267</v>
      </c>
      <c r="Y11" s="72">
        <f>IF(RES_hh_fech_in!Y11=0,0,RES_hh_fech_in!Y11/RES_summary!Y$21)</f>
        <v>28.243580681880761</v>
      </c>
      <c r="DA11" s="89" t="s">
        <v>884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51.616903640279475</v>
      </c>
      <c r="D12" s="72">
        <f>IF(RES_hh_fech_in!D12=0,0,RES_hh_fech_in!D12/RES_summary!D$21)</f>
        <v>42.0104928108968</v>
      </c>
      <c r="E12" s="72">
        <f>IF(RES_hh_fech_in!E12=0,0,RES_hh_fech_in!E12/RES_summary!E$21)</f>
        <v>40.47340159682912</v>
      </c>
      <c r="F12" s="72">
        <f>IF(RES_hh_fech_in!F12=0,0,RES_hh_fech_in!F12/RES_summary!F$21)</f>
        <v>48.011697862434112</v>
      </c>
      <c r="G12" s="72">
        <f>IF(RES_hh_fech_in!G12=0,0,RES_hh_fech_in!G12/RES_summary!G$21)</f>
        <v>46.689536536284407</v>
      </c>
      <c r="H12" s="72">
        <f>IF(RES_hh_fech_in!H12=0,0,RES_hh_fech_in!H12/RES_summary!H$21)</f>
        <v>34.4950732421661</v>
      </c>
      <c r="I12" s="72">
        <f>IF(RES_hh_fech_in!I12=0,0,RES_hh_fech_in!I12/RES_summary!I$21)</f>
        <v>36.883027215178203</v>
      </c>
      <c r="J12" s="72">
        <f>IF(RES_hh_fech_in!J12=0,0,RES_hh_fech_in!J12/RES_summary!J$21)</f>
        <v>35.249517255102297</v>
      </c>
      <c r="K12" s="72">
        <f>IF(RES_hh_fech_in!K12=0,0,RES_hh_fech_in!K12/RES_summary!K$21)</f>
        <v>34.310982994529695</v>
      </c>
      <c r="L12" s="72">
        <f>IF(RES_hh_fech_in!L12=0,0,RES_hh_fech_in!L12/RES_summary!L$21)</f>
        <v>35.382508887220098</v>
      </c>
      <c r="M12" s="72">
        <f>IF(RES_hh_fech_in!M12=0,0,RES_hh_fech_in!M12/RES_summary!M$21)</f>
        <v>30.047956526912916</v>
      </c>
      <c r="N12" s="72">
        <f>IF(RES_hh_fech_in!N12=0,0,RES_hh_fech_in!N12/RES_summary!N$21)</f>
        <v>27.696308889889874</v>
      </c>
      <c r="O12" s="72">
        <f>IF(RES_hh_fech_in!O12=0,0,RES_hh_fech_in!O12/RES_summary!O$21)</f>
        <v>25.421371443189411</v>
      </c>
      <c r="P12" s="72">
        <f>IF(RES_hh_fech_in!P12=0,0,RES_hh_fech_in!P12/RES_summary!P$21)</f>
        <v>18.622459416113898</v>
      </c>
      <c r="Q12" s="72">
        <f>IF(RES_hh_fech_in!Q12=0,0,RES_hh_fech_in!Q12/RES_summary!Q$21)</f>
        <v>20.13820155660574</v>
      </c>
      <c r="R12" s="72">
        <f>IF(RES_hh_fech_in!R12=0,0,RES_hh_fech_in!R12/RES_summary!R$21)</f>
        <v>19.853981308885704</v>
      </c>
      <c r="S12" s="72">
        <f>IF(RES_hh_fech_in!S12=0,0,RES_hh_fech_in!S12/RES_summary!S$21)</f>
        <v>18.782068009003538</v>
      </c>
      <c r="T12" s="72">
        <f>IF(RES_hh_fech_in!T12=0,0,RES_hh_fech_in!T12/RES_summary!T$21)</f>
        <v>16.97558826100051</v>
      </c>
      <c r="U12" s="72">
        <f>IF(RES_hh_fech_in!U12=0,0,RES_hh_fech_in!U12/RES_summary!U$21)</f>
        <v>15.499525113792407</v>
      </c>
      <c r="V12" s="72">
        <f>IF(RES_hh_fech_in!V12=0,0,RES_hh_fech_in!V12/RES_summary!V$21)</f>
        <v>14.860165259580816</v>
      </c>
      <c r="W12" s="72">
        <f>IF(RES_hh_fech_in!W12=0,0,RES_hh_fech_in!W12/RES_summary!W$21)</f>
        <v>13.499885572966694</v>
      </c>
      <c r="X12" s="72">
        <f>IF(RES_hh_fech_in!X12=0,0,RES_hh_fech_in!X12/RES_summary!X$21)</f>
        <v>9.3398272681370642</v>
      </c>
      <c r="Y12" s="72">
        <f>IF(RES_hh_fech_in!Y12=0,0,RES_hh_fech_in!Y12/RES_summary!Y$21)</f>
        <v>6.405407657657392</v>
      </c>
      <c r="DA12" s="89" t="s">
        <v>885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116.28309252558411</v>
      </c>
      <c r="D13" s="74">
        <f>IF(RES_hh_fech_in!D13=0,0,RES_hh_fech_in!D13/RES_summary!D$21)</f>
        <v>120.25301717836881</v>
      </c>
      <c r="E13" s="74">
        <f>IF(RES_hh_fech_in!E13=0,0,RES_hh_fech_in!E13/RES_summary!E$21)</f>
        <v>119.25251338189722</v>
      </c>
      <c r="F13" s="74">
        <f>IF(RES_hh_fech_in!F13=0,0,RES_hh_fech_in!F13/RES_summary!F$21)</f>
        <v>127.8869120715668</v>
      </c>
      <c r="G13" s="74">
        <f>IF(RES_hh_fech_in!G13=0,0,RES_hh_fech_in!G13/RES_summary!G$21)</f>
        <v>135.03385574361516</v>
      </c>
      <c r="H13" s="74">
        <f>IF(RES_hh_fech_in!H13=0,0,RES_hh_fech_in!H13/RES_summary!H$21)</f>
        <v>120.20754516041198</v>
      </c>
      <c r="I13" s="74">
        <f>IF(RES_hh_fech_in!I13=0,0,RES_hh_fech_in!I13/RES_summary!I$21)</f>
        <v>100.95617986050188</v>
      </c>
      <c r="J13" s="74">
        <f>IF(RES_hh_fech_in!J13=0,0,RES_hh_fech_in!J13/RES_summary!J$21)</f>
        <v>116.89306959668008</v>
      </c>
      <c r="K13" s="74">
        <f>IF(RES_hh_fech_in!K13=0,0,RES_hh_fech_in!K13/RES_summary!K$21)</f>
        <v>116.93305730947631</v>
      </c>
      <c r="L13" s="74">
        <f>IF(RES_hh_fech_in!L13=0,0,RES_hh_fech_in!L13/RES_summary!L$21)</f>
        <v>133.4712514320903</v>
      </c>
      <c r="M13" s="74">
        <f>IF(RES_hh_fech_in!M13=0,0,RES_hh_fech_in!M13/RES_summary!M$21)</f>
        <v>0</v>
      </c>
      <c r="N13" s="74">
        <f>IF(RES_hh_fech_in!N13=0,0,RES_hh_fech_in!N13/RES_summary!N$21)</f>
        <v>0</v>
      </c>
      <c r="O13" s="74">
        <f>IF(RES_hh_fech_in!O13=0,0,RES_hh_fech_in!O13/RES_summary!O$21)</f>
        <v>0</v>
      </c>
      <c r="P13" s="74">
        <f>IF(RES_hh_fech_in!P13=0,0,RES_hh_fech_in!P13/RES_summary!P$21)</f>
        <v>0</v>
      </c>
      <c r="Q13" s="74">
        <f>IF(RES_hh_fech_in!Q13=0,0,RES_hh_fech_in!Q13/RES_summary!Q$21)</f>
        <v>66.490891874306797</v>
      </c>
      <c r="R13" s="74">
        <f>IF(RES_hh_fech_in!R13=0,0,RES_hh_fech_in!R13/RES_summary!R$21)</f>
        <v>0</v>
      </c>
      <c r="S13" s="74">
        <f>IF(RES_hh_fech_in!S13=0,0,RES_hh_fech_in!S13/RES_summary!S$21)</f>
        <v>0</v>
      </c>
      <c r="T13" s="74">
        <f>IF(RES_hh_fech_in!T13=0,0,RES_hh_fech_in!T13/RES_summary!T$21)</f>
        <v>90.77233226840589</v>
      </c>
      <c r="U13" s="74">
        <f>IF(RES_hh_fech_in!U13=0,0,RES_hh_fech_in!U13/RES_summary!U$21)</f>
        <v>83.379126895687889</v>
      </c>
      <c r="V13" s="74">
        <f>IF(RES_hh_fech_in!V13=0,0,RES_hh_fech_in!V13/RES_summary!V$21)</f>
        <v>23.553781755669995</v>
      </c>
      <c r="W13" s="74">
        <f>IF(RES_hh_fech_in!W13=0,0,RES_hh_fech_in!W13/RES_summary!W$21)</f>
        <v>61.592178715914535</v>
      </c>
      <c r="X13" s="74">
        <f>IF(RES_hh_fech_in!X13=0,0,RES_hh_fech_in!X13/RES_summary!X$21)</f>
        <v>45.210498854069805</v>
      </c>
      <c r="Y13" s="74">
        <f>IF(RES_hh_fech_in!Y13=0,0,RES_hh_fech_in!Y13/RES_summary!Y$21)</f>
        <v>30.911844114440733</v>
      </c>
      <c r="DA13" s="90" t="s">
        <v>886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1.1138525207579868</v>
      </c>
      <c r="D14" s="76">
        <f>IF(RES_hh_fech_in!D14=0,0,RES_hh_fech_in!D14/RES_summary!D$21)</f>
        <v>1.1245593983619255</v>
      </c>
      <c r="E14" s="76">
        <f>IF(RES_hh_fech_in!E14=0,0,RES_hh_fech_in!E14/RES_summary!E$21)</f>
        <v>1.1299737659208984</v>
      </c>
      <c r="F14" s="76">
        <f>IF(RES_hh_fech_in!F14=0,0,RES_hh_fech_in!F14/RES_summary!F$21)</f>
        <v>1.1637891379166949</v>
      </c>
      <c r="G14" s="76">
        <f>IF(RES_hh_fech_in!G14=0,0,RES_hh_fech_in!G14/RES_summary!G$21)</f>
        <v>1.1407000491935382</v>
      </c>
      <c r="H14" s="76">
        <f>IF(RES_hh_fech_in!H14=0,0,RES_hh_fech_in!H14/RES_summary!H$21)</f>
        <v>1.0033837512106845</v>
      </c>
      <c r="I14" s="76">
        <f>IF(RES_hh_fech_in!I14=0,0,RES_hh_fech_in!I14/RES_summary!I$21)</f>
        <v>0.86556931684117044</v>
      </c>
      <c r="J14" s="76">
        <f>IF(RES_hh_fech_in!J14=0,0,RES_hh_fech_in!J14/RES_summary!J$21)</f>
        <v>0.92717580753751982</v>
      </c>
      <c r="K14" s="76">
        <f>IF(RES_hh_fech_in!K14=0,0,RES_hh_fech_in!K14/RES_summary!K$21)</f>
        <v>0.87013262815673342</v>
      </c>
      <c r="L14" s="76">
        <f>IF(RES_hh_fech_in!L14=0,0,RES_hh_fech_in!L14/RES_summary!L$21)</f>
        <v>0.8960354237356003</v>
      </c>
      <c r="M14" s="76">
        <f>IF(RES_hh_fech_in!M14=0,0,RES_hh_fech_in!M14/RES_summary!M$21)</f>
        <v>0.81495738106316151</v>
      </c>
      <c r="N14" s="76">
        <f>IF(RES_hh_fech_in!N14=0,0,RES_hh_fech_in!N14/RES_summary!N$21)</f>
        <v>0.77237051147292801</v>
      </c>
      <c r="O14" s="76">
        <f>IF(RES_hh_fech_in!O14=0,0,RES_hh_fech_in!O14/RES_summary!O$21)</f>
        <v>0.75874522113624576</v>
      </c>
      <c r="P14" s="76">
        <f>IF(RES_hh_fech_in!P14=0,0,RES_hh_fech_in!P14/RES_summary!P$21)</f>
        <v>0.60067358325719522</v>
      </c>
      <c r="Q14" s="76">
        <f>IF(RES_hh_fech_in!Q14=0,0,RES_hh_fech_in!Q14/RES_summary!Q$21)</f>
        <v>0.76644198997699142</v>
      </c>
      <c r="R14" s="76">
        <f>IF(RES_hh_fech_in!R14=0,0,RES_hh_fech_in!R14/RES_summary!R$21)</f>
        <v>0.84035426902173627</v>
      </c>
      <c r="S14" s="76">
        <f>IF(RES_hh_fech_in!S14=0,0,RES_hh_fech_in!S14/RES_summary!S$21)</f>
        <v>0.76689562912681852</v>
      </c>
      <c r="T14" s="76">
        <f>IF(RES_hh_fech_in!T14=0,0,RES_hh_fech_in!T14/RES_summary!T$21)</f>
        <v>0.69077804494027695</v>
      </c>
      <c r="U14" s="76">
        <f>IF(RES_hh_fech_in!U14=0,0,RES_hh_fech_in!U14/RES_summary!U$21)</f>
        <v>0.59364064170811404</v>
      </c>
      <c r="V14" s="76">
        <f>IF(RES_hh_fech_in!V14=0,0,RES_hh_fech_in!V14/RES_summary!V$21)</f>
        <v>0.59288174946855154</v>
      </c>
      <c r="W14" s="76">
        <f>IF(RES_hh_fech_in!W14=0,0,RES_hh_fech_in!W14/RES_summary!W$21)</f>
        <v>0.52358628173550859</v>
      </c>
      <c r="X14" s="76">
        <f>IF(RES_hh_fech_in!X14=0,0,RES_hh_fech_in!X14/RES_summary!X$21)</f>
        <v>0.36856289863763531</v>
      </c>
      <c r="Y14" s="76">
        <f>IF(RES_hh_fech_in!Y14=0,0,RES_hh_fech_in!Y14/RES_summary!Y$21)</f>
        <v>0.24728263677910425</v>
      </c>
      <c r="DA14" s="91" t="s">
        <v>887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1.6345290349883304</v>
      </c>
      <c r="D15" s="69">
        <f>IF(RES_hh_fech_in!D15=0,0,RES_hh_fech_in!D15/RES_summary!D$21)</f>
        <v>1.4432220318325122</v>
      </c>
      <c r="E15" s="69">
        <f>IF(RES_hh_fech_in!E15=0,0,RES_hh_fech_in!E15/RES_summary!E$21)</f>
        <v>5.971041137786953</v>
      </c>
      <c r="F15" s="69">
        <f>IF(RES_hh_fech_in!F15=0,0,RES_hh_fech_in!F15/RES_summary!F$21)</f>
        <v>3.0122953411190467</v>
      </c>
      <c r="G15" s="69">
        <f>IF(RES_hh_fech_in!G15=0,0,RES_hh_fech_in!G15/RES_summary!G$21)</f>
        <v>3.1040821545432462</v>
      </c>
      <c r="H15" s="69">
        <f>IF(RES_hh_fech_in!H15=0,0,RES_hh_fech_in!H15/RES_summary!H$21)</f>
        <v>6.197690157918613</v>
      </c>
      <c r="I15" s="69">
        <f>IF(RES_hh_fech_in!I15=0,0,RES_hh_fech_in!I15/RES_summary!I$21)</f>
        <v>8.2224668083502266</v>
      </c>
      <c r="J15" s="69">
        <f>IF(RES_hh_fech_in!J15=0,0,RES_hh_fech_in!J15/RES_summary!J$21)</f>
        <v>4.8087807745908648</v>
      </c>
      <c r="K15" s="69">
        <f>IF(RES_hh_fech_in!K15=0,0,RES_hh_fech_in!K15/RES_summary!K$21)</f>
        <v>4.1672218046764602</v>
      </c>
      <c r="L15" s="69">
        <f>IF(RES_hh_fech_in!L15=0,0,RES_hh_fech_in!L15/RES_summary!L$21)</f>
        <v>2.3491694555450415</v>
      </c>
      <c r="M15" s="69">
        <f>IF(RES_hh_fech_in!M15=0,0,RES_hh_fech_in!M15/RES_summary!M$21)</f>
        <v>3.1097934262134599</v>
      </c>
      <c r="N15" s="69">
        <f>IF(RES_hh_fech_in!N15=0,0,RES_hh_fech_in!N15/RES_summary!N$21)</f>
        <v>3.2628738517881555</v>
      </c>
      <c r="O15" s="69">
        <f>IF(RES_hh_fech_in!O15=0,0,RES_hh_fech_in!O15/RES_summary!O$21)</f>
        <v>1.6579484877042932</v>
      </c>
      <c r="P15" s="69">
        <f>IF(RES_hh_fech_in!P15=0,0,RES_hh_fech_in!P15/RES_summary!P$21)</f>
        <v>1.45188848263836</v>
      </c>
      <c r="Q15" s="69">
        <f>IF(RES_hh_fech_in!Q15=0,0,RES_hh_fech_in!Q15/RES_summary!Q$21)</f>
        <v>1.2350316951105398</v>
      </c>
      <c r="R15" s="69">
        <f>IF(RES_hh_fech_in!R15=0,0,RES_hh_fech_in!R15/RES_summary!R$21)</f>
        <v>1.6547338221009922</v>
      </c>
      <c r="S15" s="69">
        <f>IF(RES_hh_fech_in!S15=0,0,RES_hh_fech_in!S15/RES_summary!S$21)</f>
        <v>0.88149837286264299</v>
      </c>
      <c r="T15" s="69">
        <f>IF(RES_hh_fech_in!T15=0,0,RES_hh_fech_in!T15/RES_summary!T$21)</f>
        <v>1.9636534197329518</v>
      </c>
      <c r="U15" s="69">
        <f>IF(RES_hh_fech_in!U15=0,0,RES_hh_fech_in!U15/RES_summary!U$21)</f>
        <v>0.3300620405363604</v>
      </c>
      <c r="V15" s="69">
        <f>IF(RES_hh_fech_in!V15=0,0,RES_hh_fech_in!V15/RES_summary!V$21)</f>
        <v>2.679977564194671</v>
      </c>
      <c r="W15" s="69">
        <f>IF(RES_hh_fech_in!W15=0,0,RES_hh_fech_in!W15/RES_summary!W$21)</f>
        <v>4.7098638381667106</v>
      </c>
      <c r="X15" s="69">
        <f>IF(RES_hh_fech_in!X15=0,0,RES_hh_fech_in!X15/RES_summary!X$21)</f>
        <v>5.89307842326388</v>
      </c>
      <c r="Y15" s="69">
        <f>IF(RES_hh_fech_in!Y15=0,0,RES_hh_fech_in!Y15/RES_summary!Y$21)</f>
        <v>2.29696451938073</v>
      </c>
      <c r="DA15" s="88" t="s">
        <v>888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1.6345290349883304</v>
      </c>
      <c r="D16" s="72">
        <f>IF(RES_hh_fech_in!D16=0,0,RES_hh_fech_in!D16/RES_summary!D$21)</f>
        <v>1.4432220318325122</v>
      </c>
      <c r="E16" s="72">
        <f>IF(RES_hh_fech_in!E16=0,0,RES_hh_fech_in!E16/RES_summary!E$21)</f>
        <v>5.971041137786953</v>
      </c>
      <c r="F16" s="72">
        <f>IF(RES_hh_fech_in!F16=0,0,RES_hh_fech_in!F16/RES_summary!F$21)</f>
        <v>3.0122953411190467</v>
      </c>
      <c r="G16" s="72">
        <f>IF(RES_hh_fech_in!G16=0,0,RES_hh_fech_in!G16/RES_summary!G$21)</f>
        <v>3.1040821545432462</v>
      </c>
      <c r="H16" s="72">
        <f>IF(RES_hh_fech_in!H16=0,0,RES_hh_fech_in!H16/RES_summary!H$21)</f>
        <v>6.197690157918613</v>
      </c>
      <c r="I16" s="72">
        <f>IF(RES_hh_fech_in!I16=0,0,RES_hh_fech_in!I16/RES_summary!I$21)</f>
        <v>8.2224668083502266</v>
      </c>
      <c r="J16" s="72">
        <f>IF(RES_hh_fech_in!J16=0,0,RES_hh_fech_in!J16/RES_summary!J$21)</f>
        <v>4.8087807745908648</v>
      </c>
      <c r="K16" s="72">
        <f>IF(RES_hh_fech_in!K16=0,0,RES_hh_fech_in!K16/RES_summary!K$21)</f>
        <v>4.1672218046764602</v>
      </c>
      <c r="L16" s="72">
        <f>IF(RES_hh_fech_in!L16=0,0,RES_hh_fech_in!L16/RES_summary!L$21)</f>
        <v>2.3491694555450415</v>
      </c>
      <c r="M16" s="72">
        <f>IF(RES_hh_fech_in!M16=0,0,RES_hh_fech_in!M16/RES_summary!M$21)</f>
        <v>3.1097934262134599</v>
      </c>
      <c r="N16" s="72">
        <f>IF(RES_hh_fech_in!N16=0,0,RES_hh_fech_in!N16/RES_summary!N$21)</f>
        <v>3.2628738517881555</v>
      </c>
      <c r="O16" s="72">
        <f>IF(RES_hh_fech_in!O16=0,0,RES_hh_fech_in!O16/RES_summary!O$21)</f>
        <v>1.6579484877042932</v>
      </c>
      <c r="P16" s="72">
        <f>IF(RES_hh_fech_in!P16=0,0,RES_hh_fech_in!P16/RES_summary!P$21)</f>
        <v>1.45188848263836</v>
      </c>
      <c r="Q16" s="72">
        <f>IF(RES_hh_fech_in!Q16=0,0,RES_hh_fech_in!Q16/RES_summary!Q$21)</f>
        <v>1.2350316951105398</v>
      </c>
      <c r="R16" s="72">
        <f>IF(RES_hh_fech_in!R16=0,0,RES_hh_fech_in!R16/RES_summary!R$21)</f>
        <v>1.6547338221009922</v>
      </c>
      <c r="S16" s="72">
        <f>IF(RES_hh_fech_in!S16=0,0,RES_hh_fech_in!S16/RES_summary!S$21)</f>
        <v>0.88149837286264299</v>
      </c>
      <c r="T16" s="72">
        <f>IF(RES_hh_fech_in!T16=0,0,RES_hh_fech_in!T16/RES_summary!T$21)</f>
        <v>1.9636534197329518</v>
      </c>
      <c r="U16" s="72">
        <f>IF(RES_hh_fech_in!U16=0,0,RES_hh_fech_in!U16/RES_summary!U$21)</f>
        <v>0.3300620405363604</v>
      </c>
      <c r="V16" s="72">
        <f>IF(RES_hh_fech_in!V16=0,0,RES_hh_fech_in!V16/RES_summary!V$21)</f>
        <v>2.679977564194671</v>
      </c>
      <c r="W16" s="72">
        <f>IF(RES_hh_fech_in!W16=0,0,RES_hh_fech_in!W16/RES_summary!W$21)</f>
        <v>4.7098638381667106</v>
      </c>
      <c r="X16" s="72">
        <f>IF(RES_hh_fech_in!X16=0,0,RES_hh_fech_in!X16/RES_summary!X$21)</f>
        <v>5.89307842326388</v>
      </c>
      <c r="Y16" s="72">
        <f>IF(RES_hh_fech_in!Y16=0,0,RES_hh_fech_in!Y16/RES_summary!Y$21)</f>
        <v>2.29696451938073</v>
      </c>
      <c r="DA16" s="89" t="s">
        <v>889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17.669835144882857</v>
      </c>
      <c r="D17" s="69">
        <f>IF(RES_hh_fech_in!D17=0,0,RES_hh_fech_in!D17/RES_summary!D$21)</f>
        <v>18.961672567974002</v>
      </c>
      <c r="E17" s="69">
        <f>IF(RES_hh_fech_in!E17=0,0,RES_hh_fech_in!E17/RES_summary!E$21)</f>
        <v>16.634685470211338</v>
      </c>
      <c r="F17" s="69">
        <f>IF(RES_hh_fech_in!F17=0,0,RES_hh_fech_in!F17/RES_summary!F$21)</f>
        <v>18.451753103801202</v>
      </c>
      <c r="G17" s="69">
        <f>IF(RES_hh_fech_in!G17=0,0,RES_hh_fech_in!G17/RES_summary!G$21)</f>
        <v>18.692183536988921</v>
      </c>
      <c r="H17" s="69">
        <f>IF(RES_hh_fech_in!H17=0,0,RES_hh_fech_in!H17/RES_summary!H$21)</f>
        <v>18.964490687598502</v>
      </c>
      <c r="I17" s="69">
        <f>IF(RES_hh_fech_in!I17=0,0,RES_hh_fech_in!I17/RES_summary!I$21)</f>
        <v>17.538962673501089</v>
      </c>
      <c r="J17" s="69">
        <f>IF(RES_hh_fech_in!J17=0,0,RES_hh_fech_in!J17/RES_summary!J$21)</f>
        <v>17.942236593394316</v>
      </c>
      <c r="K17" s="69">
        <f>IF(RES_hh_fech_in!K17=0,0,RES_hh_fech_in!K17/RES_summary!K$21)</f>
        <v>17.132071150011456</v>
      </c>
      <c r="L17" s="69">
        <f>IF(RES_hh_fech_in!L17=0,0,RES_hh_fech_in!L17/RES_summary!L$21)</f>
        <v>17.031316417576676</v>
      </c>
      <c r="M17" s="69">
        <f>IF(RES_hh_fech_in!M17=0,0,RES_hh_fech_in!M17/RES_summary!M$21)</f>
        <v>15.737695647217771</v>
      </c>
      <c r="N17" s="69">
        <f>IF(RES_hh_fech_in!N17=0,0,RES_hh_fech_in!N17/RES_summary!N$21)</f>
        <v>15.538415344080795</v>
      </c>
      <c r="O17" s="69">
        <f>IF(RES_hh_fech_in!O17=0,0,RES_hh_fech_in!O17/RES_summary!O$21)</f>
        <v>14.817468422050267</v>
      </c>
      <c r="P17" s="69">
        <f>IF(RES_hh_fech_in!P17=0,0,RES_hh_fech_in!P17/RES_summary!P$21)</f>
        <v>14.145387083802749</v>
      </c>
      <c r="Q17" s="69">
        <f>IF(RES_hh_fech_in!Q17=0,0,RES_hh_fech_in!Q17/RES_summary!Q$21)</f>
        <v>13.797790070057584</v>
      </c>
      <c r="R17" s="69">
        <f>IF(RES_hh_fech_in!R17=0,0,RES_hh_fech_in!R17/RES_summary!R$21)</f>
        <v>13.872605679538845</v>
      </c>
      <c r="S17" s="69">
        <f>IF(RES_hh_fech_in!S17=0,0,RES_hh_fech_in!S17/RES_summary!S$21)</f>
        <v>13.983169559828513</v>
      </c>
      <c r="T17" s="69">
        <f>IF(RES_hh_fech_in!T17=0,0,RES_hh_fech_in!T17/RES_summary!T$21)</f>
        <v>13.692373821196076</v>
      </c>
      <c r="U17" s="69">
        <f>IF(RES_hh_fech_in!U17=0,0,RES_hh_fech_in!U17/RES_summary!U$21)</f>
        <v>13.544439270554076</v>
      </c>
      <c r="V17" s="69">
        <f>IF(RES_hh_fech_in!V17=0,0,RES_hh_fech_in!V17/RES_summary!V$21)</f>
        <v>13.60620116973006</v>
      </c>
      <c r="W17" s="69">
        <f>IF(RES_hh_fech_in!W17=0,0,RES_hh_fech_in!W17/RES_summary!W$21)</f>
        <v>14.23027493627678</v>
      </c>
      <c r="X17" s="69">
        <f>IF(RES_hh_fech_in!X17=0,0,RES_hh_fech_in!X17/RES_summary!X$21)</f>
        <v>13.379564289959189</v>
      </c>
      <c r="Y17" s="69">
        <f>IF(RES_hh_fech_in!Y17=0,0,RES_hh_fech_in!Y17/RES_summary!Y$21)</f>
        <v>13.518971392014835</v>
      </c>
      <c r="DA17" s="88" t="s">
        <v>890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0</v>
      </c>
      <c r="D18" s="72">
        <f>IF(RES_hh_fech_in!D18=0,0,RES_hh_fech_in!D18/RES_summary!D$21)</f>
        <v>16.586075259297974</v>
      </c>
      <c r="E18" s="72">
        <f>IF(RES_hh_fech_in!E18=0,0,RES_hh_fech_in!E18/RES_summary!E$21)</f>
        <v>21.05249055683975</v>
      </c>
      <c r="F18" s="72">
        <f>IF(RES_hh_fech_in!F18=0,0,RES_hh_fech_in!F18/RES_summary!F$21)</f>
        <v>15.213406095376209</v>
      </c>
      <c r="G18" s="72">
        <f>IF(RES_hh_fech_in!G18=0,0,RES_hh_fech_in!G18/RES_summary!G$21)</f>
        <v>0</v>
      </c>
      <c r="H18" s="72">
        <f>IF(RES_hh_fech_in!H18=0,0,RES_hh_fech_in!H18/RES_summary!H$21)</f>
        <v>0</v>
      </c>
      <c r="I18" s="72">
        <f>IF(RES_hh_fech_in!I18=0,0,RES_hh_fech_in!I18/RES_summary!I$21)</f>
        <v>0</v>
      </c>
      <c r="J18" s="72">
        <f>IF(RES_hh_fech_in!J18=0,0,RES_hh_fech_in!J18/RES_summary!J$21)</f>
        <v>0</v>
      </c>
      <c r="K18" s="72">
        <f>IF(RES_hh_fech_in!K18=0,0,RES_hh_fech_in!K18/RES_summary!K$21)</f>
        <v>9.9168762822521099</v>
      </c>
      <c r="L18" s="72">
        <f>IF(RES_hh_fech_in!L18=0,0,RES_hh_fech_in!L18/RES_summary!L$21)</f>
        <v>18.681219356404021</v>
      </c>
      <c r="M18" s="72">
        <f>IF(RES_hh_fech_in!M18=0,0,RES_hh_fech_in!M18/RES_summary!M$21)</f>
        <v>17.158349101249691</v>
      </c>
      <c r="N18" s="72">
        <f>IF(RES_hh_fech_in!N18=0,0,RES_hh_fech_in!N18/RES_summary!N$21)</f>
        <v>18.199825456869963</v>
      </c>
      <c r="O18" s="72">
        <f>IF(RES_hh_fech_in!O18=0,0,RES_hh_fech_in!O18/RES_summary!O$21)</f>
        <v>19.323722401600275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16.172354306401555</v>
      </c>
      <c r="T18" s="72">
        <f>IF(RES_hh_fech_in!T18=0,0,RES_hh_fech_in!T18/RES_summary!T$21)</f>
        <v>0</v>
      </c>
      <c r="U18" s="72">
        <f>IF(RES_hh_fech_in!U18=0,0,RES_hh_fech_in!U18/RES_summary!U$21)</f>
        <v>12.385844922822162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X18" s="72">
        <f>IF(RES_hh_fech_in!X18=0,0,RES_hh_fech_in!X18/RES_summary!X$21)</f>
        <v>0</v>
      </c>
      <c r="Y18" s="72">
        <f>IF(RES_hh_fech_in!Y18=0,0,RES_hh_fech_in!Y18/RES_summary!Y$21)</f>
        <v>0</v>
      </c>
      <c r="DA18" s="89" t="s">
        <v>891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19.872609267378387</v>
      </c>
      <c r="D19" s="72">
        <f>IF(RES_hh_fech_in!D19=0,0,RES_hh_fech_in!D19/RES_summary!D$21)</f>
        <v>19.29260959996633</v>
      </c>
      <c r="E19" s="72">
        <f>IF(RES_hh_fech_in!E19=0,0,RES_hh_fech_in!E19/RES_summary!E$21)</f>
        <v>20.297400051106756</v>
      </c>
      <c r="F19" s="72">
        <f>IF(RES_hh_fech_in!F19=0,0,RES_hh_fech_in!F19/RES_summary!F$21)</f>
        <v>20.108367045784739</v>
      </c>
      <c r="G19" s="72">
        <f>IF(RES_hh_fech_in!G19=0,0,RES_hh_fech_in!G19/RES_summary!G$21)</f>
        <v>19.923907442906543</v>
      </c>
      <c r="H19" s="72">
        <f>IF(RES_hh_fech_in!H19=0,0,RES_hh_fech_in!H19/RES_summary!H$21)</f>
        <v>20.019257305222407</v>
      </c>
      <c r="I19" s="72">
        <f>IF(RES_hh_fech_in!I19=0,0,RES_hh_fech_in!I19/RES_summary!I$21)</f>
        <v>19.140739801147067</v>
      </c>
      <c r="J19" s="72">
        <f>IF(RES_hh_fech_in!J19=0,0,RES_hh_fech_in!J19/RES_summary!J$21)</f>
        <v>20.839496411034705</v>
      </c>
      <c r="K19" s="72">
        <f>IF(RES_hh_fech_in!K19=0,0,RES_hh_fech_in!K19/RES_summary!K$21)</f>
        <v>22.046888788146692</v>
      </c>
      <c r="L19" s="72">
        <f>IF(RES_hh_fech_in!L19=0,0,RES_hh_fech_in!L19/RES_summary!L$21)</f>
        <v>20.149042320607805</v>
      </c>
      <c r="M19" s="72">
        <f>IF(RES_hh_fech_in!M19=0,0,RES_hh_fech_in!M19/RES_summary!M$21)</f>
        <v>17.567416675867072</v>
      </c>
      <c r="N19" s="72">
        <f>IF(RES_hh_fech_in!N19=0,0,RES_hh_fech_in!N19/RES_summary!N$21)</f>
        <v>16.632861622130239</v>
      </c>
      <c r="O19" s="72">
        <f>IF(RES_hh_fech_in!O19=0,0,RES_hh_fech_in!O19/RES_summary!O$21)</f>
        <v>16.189630073989584</v>
      </c>
      <c r="P19" s="72">
        <f>IF(RES_hh_fech_in!P19=0,0,RES_hh_fech_in!P19/RES_summary!P$21)</f>
        <v>14.502047468239864</v>
      </c>
      <c r="Q19" s="72">
        <f>IF(RES_hh_fech_in!Q19=0,0,RES_hh_fech_in!Q19/RES_summary!Q$21)</f>
        <v>14.263225072678424</v>
      </c>
      <c r="R19" s="72">
        <f>IF(RES_hh_fech_in!R19=0,0,RES_hh_fech_in!R19/RES_summary!R$21)</f>
        <v>14.803738620651471</v>
      </c>
      <c r="S19" s="72">
        <f>IF(RES_hh_fech_in!S19=0,0,RES_hh_fech_in!S19/RES_summary!S$21)</f>
        <v>14.448301988408859</v>
      </c>
      <c r="T19" s="72">
        <f>IF(RES_hh_fech_in!T19=0,0,RES_hh_fech_in!T19/RES_summary!T$21)</f>
        <v>13.683587948621454</v>
      </c>
      <c r="U19" s="72">
        <f>IF(RES_hh_fech_in!U19=0,0,RES_hh_fech_in!U19/RES_summary!U$21)</f>
        <v>14.265701472822775</v>
      </c>
      <c r="V19" s="72">
        <f>IF(RES_hh_fech_in!V19=0,0,RES_hh_fech_in!V19/RES_summary!V$21)</f>
        <v>13.93301566695563</v>
      </c>
      <c r="W19" s="72">
        <f>IF(RES_hh_fech_in!W19=0,0,RES_hh_fech_in!W19/RES_summary!W$21)</f>
        <v>14.503402828174597</v>
      </c>
      <c r="X19" s="72">
        <f>IF(RES_hh_fech_in!X19=0,0,RES_hh_fech_in!X19/RES_summary!X$21)</f>
        <v>14.131053012894291</v>
      </c>
      <c r="Y19" s="72">
        <f>IF(RES_hh_fech_in!Y19=0,0,RES_hh_fech_in!Y19/RES_summary!Y$21)</f>
        <v>13.057620501415169</v>
      </c>
      <c r="DA19" s="89" t="s">
        <v>892</v>
      </c>
    </row>
    <row r="20" spans="1:105" ht="12" customHeight="1" x14ac:dyDescent="0.25">
      <c r="A20" s="28" t="s">
        <v>200</v>
      </c>
      <c r="B20" s="72"/>
      <c r="C20" s="72">
        <f>IF(RES_hh_fech_in!C20=0,0,RES_hh_fech_in!C20/RES_summary!C$21)</f>
        <v>19.962227463732031</v>
      </c>
      <c r="D20" s="72">
        <f>IF(RES_hh_fech_in!D20=0,0,RES_hh_fech_in!D20/RES_summary!D$21)</f>
        <v>23.133435963146159</v>
      </c>
      <c r="E20" s="72">
        <f>IF(RES_hh_fech_in!E20=0,0,RES_hh_fech_in!E20/RES_summary!E$21)</f>
        <v>21.821141900404704</v>
      </c>
      <c r="F20" s="72">
        <f>IF(RES_hh_fech_in!F20=0,0,RES_hh_fech_in!F20/RES_summary!F$21)</f>
        <v>22.827174875634828</v>
      </c>
      <c r="G20" s="72">
        <f>IF(RES_hh_fech_in!G20=0,0,RES_hh_fech_in!G20/RES_summary!G$21)</f>
        <v>0</v>
      </c>
      <c r="H20" s="72">
        <f>IF(RES_hh_fech_in!H20=0,0,RES_hh_fech_in!H20/RES_summary!H$21)</f>
        <v>0</v>
      </c>
      <c r="I20" s="72">
        <f>IF(RES_hh_fech_in!I20=0,0,RES_hh_fech_in!I20/RES_summary!I$21)</f>
        <v>0</v>
      </c>
      <c r="J20" s="72">
        <f>IF(RES_hh_fech_in!J20=0,0,RES_hh_fech_in!J20/RES_summary!J$21)</f>
        <v>0</v>
      </c>
      <c r="K20" s="72">
        <f>IF(RES_hh_fech_in!K20=0,0,RES_hh_fech_in!K20/RES_summary!K$21)</f>
        <v>22.003046782106104</v>
      </c>
      <c r="L20" s="72">
        <f>IF(RES_hh_fech_in!L20=0,0,RES_hh_fech_in!L20/RES_summary!L$21)</f>
        <v>21.717142443436941</v>
      </c>
      <c r="M20" s="72">
        <f>IF(RES_hh_fech_in!M20=0,0,RES_hh_fech_in!M20/RES_summary!M$21)</f>
        <v>17.180544130999635</v>
      </c>
      <c r="N20" s="72">
        <f>IF(RES_hh_fech_in!N20=0,0,RES_hh_fech_in!N20/RES_summary!N$21)</f>
        <v>18.024507059354015</v>
      </c>
      <c r="O20" s="72">
        <f>IF(RES_hh_fech_in!O20=0,0,RES_hh_fech_in!O20/RES_summary!O$21)</f>
        <v>17.814955628680913</v>
      </c>
      <c r="P20" s="72">
        <f>IF(RES_hh_fech_in!P20=0,0,RES_hh_fech_in!P20/RES_summary!P$21)</f>
        <v>16.269836437107614</v>
      </c>
      <c r="Q20" s="72">
        <f>IF(RES_hh_fech_in!Q20=0,0,RES_hh_fech_in!Q20/RES_summary!Q$21)</f>
        <v>14.92859501256437</v>
      </c>
      <c r="R20" s="72">
        <f>IF(RES_hh_fech_in!R20=0,0,RES_hh_fech_in!R20/RES_summary!R$21)</f>
        <v>12.978545144757501</v>
      </c>
      <c r="S20" s="72">
        <f>IF(RES_hh_fech_in!S20=0,0,RES_hh_fech_in!S20/RES_summary!S$21)</f>
        <v>16.145619635229806</v>
      </c>
      <c r="T20" s="72">
        <f>IF(RES_hh_fech_in!T20=0,0,RES_hh_fech_in!T20/RES_summary!T$21)</f>
        <v>0</v>
      </c>
      <c r="U20" s="72">
        <f>IF(RES_hh_fech_in!U20=0,0,RES_hh_fech_in!U20/RES_summary!U$21)</f>
        <v>0</v>
      </c>
      <c r="V20" s="72">
        <f>IF(RES_hh_fech_in!V20=0,0,RES_hh_fech_in!V20/RES_summary!V$21)</f>
        <v>0</v>
      </c>
      <c r="W20" s="72">
        <f>IF(RES_hh_fech_in!W20=0,0,RES_hh_fech_in!W20/RES_summary!W$21)</f>
        <v>0</v>
      </c>
      <c r="X20" s="72">
        <f>IF(RES_hh_fech_in!X20=0,0,RES_hh_fech_in!X20/RES_summary!X$21)</f>
        <v>13.723107622826513</v>
      </c>
      <c r="Y20" s="72">
        <f>IF(RES_hh_fech_in!Y20=0,0,RES_hh_fech_in!Y20/RES_summary!Y$21)</f>
        <v>14.41953247408934</v>
      </c>
      <c r="DA20" s="89" t="s">
        <v>893</v>
      </c>
    </row>
    <row r="21" spans="1:105" ht="12" customHeight="1" x14ac:dyDescent="0.25">
      <c r="A21" s="28" t="s">
        <v>189</v>
      </c>
      <c r="B21" s="72"/>
      <c r="C21" s="72">
        <f>IF(RES_hh_fech_in!C21=0,0,RES_hh_fech_in!C21/RES_summary!C$21)</f>
        <v>19.59699220041945</v>
      </c>
      <c r="D21" s="72">
        <f>IF(RES_hh_fech_in!D21=0,0,RES_hh_fech_in!D21/RES_summary!D$21)</f>
        <v>20.248886270400117</v>
      </c>
      <c r="E21" s="72">
        <f>IF(RES_hh_fech_in!E21=0,0,RES_hh_fech_in!E21/RES_summary!E$21)</f>
        <v>18.588994401578486</v>
      </c>
      <c r="F21" s="72">
        <f>IF(RES_hh_fech_in!F21=0,0,RES_hh_fech_in!F21/RES_summary!F$21)</f>
        <v>19.692575228863156</v>
      </c>
      <c r="G21" s="72">
        <f>IF(RES_hh_fech_in!G21=0,0,RES_hh_fech_in!G21/RES_summary!G$21)</f>
        <v>20.097151762907547</v>
      </c>
      <c r="H21" s="72">
        <f>IF(RES_hh_fech_in!H21=0,0,RES_hh_fech_in!H21/RES_summary!H$21)</f>
        <v>20.248980870840729</v>
      </c>
      <c r="I21" s="72">
        <f>IF(RES_hh_fech_in!I21=0,0,RES_hh_fech_in!I21/RES_summary!I$21)</f>
        <v>18.811396340906175</v>
      </c>
      <c r="J21" s="72">
        <f>IF(RES_hh_fech_in!J21=0,0,RES_hh_fech_in!J21/RES_summary!J$21)</f>
        <v>19.674412364467408</v>
      </c>
      <c r="K21" s="72">
        <f>IF(RES_hh_fech_in!K21=0,0,RES_hh_fech_in!K21/RES_summary!K$21)</f>
        <v>18.729356336215108</v>
      </c>
      <c r="L21" s="72">
        <f>IF(RES_hh_fech_in!L21=0,0,RES_hh_fech_in!L21/RES_summary!L$21)</f>
        <v>18.386170653440267</v>
      </c>
      <c r="M21" s="72">
        <f>IF(RES_hh_fech_in!M21=0,0,RES_hh_fech_in!M21/RES_summary!M$21)</f>
        <v>16.655802494853802</v>
      </c>
      <c r="N21" s="72">
        <f>IF(RES_hh_fech_in!N21=0,0,RES_hh_fech_in!N21/RES_summary!N$21)</f>
        <v>16.121494765834537</v>
      </c>
      <c r="O21" s="72">
        <f>IF(RES_hh_fech_in!O21=0,0,RES_hh_fech_in!O21/RES_summary!O$21)</f>
        <v>15.113557202161532</v>
      </c>
      <c r="P21" s="72">
        <f>IF(RES_hh_fech_in!P21=0,0,RES_hh_fech_in!P21/RES_summary!P$21)</f>
        <v>14.5446392986525</v>
      </c>
      <c r="Q21" s="72">
        <f>IF(RES_hh_fech_in!Q21=0,0,RES_hh_fech_in!Q21/RES_summary!Q$21)</f>
        <v>13.210044967792275</v>
      </c>
      <c r="R21" s="72">
        <f>IF(RES_hh_fech_in!R21=0,0,RES_hh_fech_in!R21/RES_summary!R$21)</f>
        <v>13.696172871809761</v>
      </c>
      <c r="S21" s="72">
        <f>IF(RES_hh_fech_in!S21=0,0,RES_hh_fech_in!S21/RES_summary!S$21)</f>
        <v>14.008415257324588</v>
      </c>
      <c r="T21" s="72">
        <f>IF(RES_hh_fech_in!T21=0,0,RES_hh_fech_in!T21/RES_summary!T$21)</f>
        <v>13.676197094797137</v>
      </c>
      <c r="U21" s="72">
        <f>IF(RES_hh_fech_in!U21=0,0,RES_hh_fech_in!U21/RES_summary!U$21)</f>
        <v>13.471741526209005</v>
      </c>
      <c r="V21" s="72">
        <f>IF(RES_hh_fech_in!V21=0,0,RES_hh_fech_in!V21/RES_summary!V$21)</f>
        <v>13.778277071770844</v>
      </c>
      <c r="W21" s="72">
        <f>IF(RES_hh_fech_in!W21=0,0,RES_hh_fech_in!W21/RES_summary!W$21)</f>
        <v>14.300650805745661</v>
      </c>
      <c r="X21" s="72">
        <f>IF(RES_hh_fech_in!X21=0,0,RES_hh_fech_in!X21/RES_summary!X$21)</f>
        <v>13.654307906027315</v>
      </c>
      <c r="Y21" s="72">
        <f>IF(RES_hh_fech_in!Y21=0,0,RES_hh_fech_in!Y21/RES_summary!Y$21)</f>
        <v>13.627718418793565</v>
      </c>
      <c r="DA21" s="89" t="s">
        <v>894</v>
      </c>
    </row>
    <row r="22" spans="1:105" ht="12" customHeight="1" x14ac:dyDescent="0.25">
      <c r="A22" s="28" t="s">
        <v>202</v>
      </c>
      <c r="B22" s="72"/>
      <c r="C22" s="72">
        <f>IF(RES_hh_fech_in!C22=0,0,RES_hh_fech_in!C22/RES_summary!C$21)</f>
        <v>19.877349421056081</v>
      </c>
      <c r="D22" s="72">
        <f>IF(RES_hh_fech_in!D22=0,0,RES_hh_fech_in!D22/RES_summary!D$21)</f>
        <v>18.775550774373556</v>
      </c>
      <c r="E22" s="72">
        <f>IF(RES_hh_fech_in!E22=0,0,RES_hh_fech_in!E22/RES_summary!E$21)</f>
        <v>19.457479095751449</v>
      </c>
      <c r="F22" s="72">
        <f>IF(RES_hh_fech_in!F22=0,0,RES_hh_fech_in!F22/RES_summary!F$21)</f>
        <v>18.814463969532579</v>
      </c>
      <c r="G22" s="72">
        <f>IF(RES_hh_fech_in!G22=0,0,RES_hh_fech_in!G22/RES_summary!G$21)</f>
        <v>18.569803961347599</v>
      </c>
      <c r="H22" s="72">
        <f>IF(RES_hh_fech_in!H22=0,0,RES_hh_fech_in!H22/RES_summary!H$21)</f>
        <v>18.204450960014466</v>
      </c>
      <c r="I22" s="72">
        <f>IF(RES_hh_fech_in!I22=0,0,RES_hh_fech_in!I22/RES_summary!I$21)</f>
        <v>18.019132179765919</v>
      </c>
      <c r="J22" s="72">
        <f>IF(RES_hh_fech_in!J22=0,0,RES_hh_fech_in!J22/RES_summary!J$21)</f>
        <v>16.940929586869704</v>
      </c>
      <c r="K22" s="72">
        <f>IF(RES_hh_fech_in!K22=0,0,RES_hh_fech_in!K22/RES_summary!K$21)</f>
        <v>16.925220021005657</v>
      </c>
      <c r="L22" s="72">
        <f>IF(RES_hh_fech_in!L22=0,0,RES_hh_fech_in!L22/RES_summary!L$21)</f>
        <v>16.369402869223514</v>
      </c>
      <c r="M22" s="72">
        <f>IF(RES_hh_fech_in!M22=0,0,RES_hh_fech_in!M22/RES_summary!M$21)</f>
        <v>15.624129124765952</v>
      </c>
      <c r="N22" s="72">
        <f>IF(RES_hh_fech_in!N22=0,0,RES_hh_fech_in!N22/RES_summary!N$21)</f>
        <v>15.144434136422664</v>
      </c>
      <c r="O22" s="72">
        <f>IF(RES_hh_fech_in!O22=0,0,RES_hh_fech_in!O22/RES_summary!O$21)</f>
        <v>14.336412450232928</v>
      </c>
      <c r="P22" s="72">
        <f>IF(RES_hh_fech_in!P22=0,0,RES_hh_fech_in!P22/RES_summary!P$21)</f>
        <v>14.014217257902979</v>
      </c>
      <c r="Q22" s="72">
        <f>IF(RES_hh_fech_in!Q22=0,0,RES_hh_fech_in!Q22/RES_summary!Q$21)</f>
        <v>13.774406769883081</v>
      </c>
      <c r="R22" s="72">
        <f>IF(RES_hh_fech_in!R22=0,0,RES_hh_fech_in!R22/RES_summary!R$21)</f>
        <v>14.053168568791174</v>
      </c>
      <c r="S22" s="72">
        <f>IF(RES_hh_fech_in!S22=0,0,RES_hh_fech_in!S22/RES_summary!S$21)</f>
        <v>13.663856635621153</v>
      </c>
      <c r="T22" s="72">
        <f>IF(RES_hh_fech_in!T22=0,0,RES_hh_fech_in!T22/RES_summary!T$21)</f>
        <v>13.267039266690787</v>
      </c>
      <c r="U22" s="72">
        <f>IF(RES_hh_fech_in!U22=0,0,RES_hh_fech_in!U22/RES_summary!U$21)</f>
        <v>12.799223722632481</v>
      </c>
      <c r="V22" s="72">
        <f>IF(RES_hh_fech_in!V22=0,0,RES_hh_fech_in!V22/RES_summary!V$21)</f>
        <v>13.227326484501804</v>
      </c>
      <c r="W22" s="72">
        <f>IF(RES_hh_fech_in!W22=0,0,RES_hh_fech_in!W22/RES_summary!W$21)</f>
        <v>12.60610949485811</v>
      </c>
      <c r="X22" s="72">
        <f>IF(RES_hh_fech_in!X22=0,0,RES_hh_fech_in!X22/RES_summary!X$21)</f>
        <v>11.164741453533562</v>
      </c>
      <c r="Y22" s="72">
        <f>IF(RES_hh_fech_in!Y22=0,0,RES_hh_fech_in!Y22/RES_summary!Y$21)</f>
        <v>15.059926775965875</v>
      </c>
      <c r="DA22" s="89" t="s">
        <v>895</v>
      </c>
    </row>
    <row r="23" spans="1:105" ht="12" customHeight="1" x14ac:dyDescent="0.25">
      <c r="A23" s="28" t="s">
        <v>197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X23" s="72">
        <f>IF(RES_hh_fech_in!X23=0,0,RES_hh_fech_in!X23/RES_summary!X$21)</f>
        <v>0</v>
      </c>
      <c r="Y23" s="72">
        <f>IF(RES_hh_fech_in!Y23=0,0,RES_hh_fech_in!Y23/RES_summary!Y$21)</f>
        <v>0</v>
      </c>
      <c r="DA23" s="89" t="s">
        <v>896</v>
      </c>
    </row>
    <row r="24" spans="1:105" ht="12" customHeight="1" x14ac:dyDescent="0.25">
      <c r="A24" s="28" t="s">
        <v>198</v>
      </c>
      <c r="B24" s="72"/>
      <c r="C24" s="72">
        <f>IF(RES_hh_fech_in!C24=0,0,RES_hh_fech_in!C24/RES_summary!C$21)</f>
        <v>13.673955389025506</v>
      </c>
      <c r="D24" s="72">
        <f>IF(RES_hh_fech_in!D24=0,0,RES_hh_fech_in!D24/RES_summary!D$21)</f>
        <v>13.620276777024708</v>
      </c>
      <c r="E24" s="72">
        <f>IF(RES_hh_fech_in!E24=0,0,RES_hh_fech_in!E24/RES_summary!E$21)</f>
        <v>13.926068558300017</v>
      </c>
      <c r="F24" s="72">
        <f>IF(RES_hh_fech_in!F24=0,0,RES_hh_fech_in!F24/RES_summary!F$21)</f>
        <v>14.122156839497498</v>
      </c>
      <c r="G24" s="72">
        <f>IF(RES_hh_fech_in!G24=0,0,RES_hh_fech_in!G24/RES_summary!G$21)</f>
        <v>14.321835320709502</v>
      </c>
      <c r="H24" s="72">
        <f>IF(RES_hh_fech_in!H24=0,0,RES_hh_fech_in!H24/RES_summary!H$21)</f>
        <v>14.123379151458098</v>
      </c>
      <c r="I24" s="72">
        <f>IF(RES_hh_fech_in!I24=0,0,RES_hh_fech_in!I24/RES_summary!I$21)</f>
        <v>14.121341109694908</v>
      </c>
      <c r="J24" s="72">
        <f>IF(RES_hh_fech_in!J24=0,0,RES_hh_fech_in!J24/RES_summary!J$21)</f>
        <v>13.947000573995114</v>
      </c>
      <c r="K24" s="72">
        <f>IF(RES_hh_fech_in!K24=0,0,RES_hh_fech_in!K24/RES_summary!K$21)</f>
        <v>14.243244111995807</v>
      </c>
      <c r="L24" s="72">
        <f>IF(RES_hh_fech_in!L24=0,0,RES_hh_fech_in!L24/RES_summary!L$21)</f>
        <v>14.064453876223777</v>
      </c>
      <c r="M24" s="72">
        <f>IF(RES_hh_fech_in!M24=0,0,RES_hh_fech_in!M24/RES_summary!M$21)</f>
        <v>12.215663427365781</v>
      </c>
      <c r="N24" s="72">
        <f>IF(RES_hh_fech_in!N24=0,0,RES_hh_fech_in!N24/RES_summary!N$21)</f>
        <v>12.828260458999274</v>
      </c>
      <c r="O24" s="72">
        <f>IF(RES_hh_fech_in!O24=0,0,RES_hh_fech_in!O24/RES_summary!O$21)</f>
        <v>13.105811000300907</v>
      </c>
      <c r="P24" s="72">
        <f>IF(RES_hh_fech_in!P24=0,0,RES_hh_fech_in!P24/RES_summary!P$21)</f>
        <v>12.441685721020313</v>
      </c>
      <c r="Q24" s="72">
        <f>IF(RES_hh_fech_in!Q24=0,0,RES_hh_fech_in!Q24/RES_summary!Q$21)</f>
        <v>0</v>
      </c>
      <c r="R24" s="72">
        <f>IF(RES_hh_fech_in!R24=0,0,RES_hh_fech_in!R24/RES_summary!R$21)</f>
        <v>11.61256590895916</v>
      </c>
      <c r="S24" s="72">
        <f>IF(RES_hh_fech_in!S24=0,0,RES_hh_fech_in!S24/RES_summary!S$21)</f>
        <v>12.134203435173141</v>
      </c>
      <c r="T24" s="72">
        <f>IF(RES_hh_fech_in!T24=0,0,RES_hh_fech_in!T24/RES_summary!T$21)</f>
        <v>12.398844058107777</v>
      </c>
      <c r="U24" s="72">
        <f>IF(RES_hh_fech_in!U24=0,0,RES_hh_fech_in!U24/RES_summary!U$21)</f>
        <v>11.711425381934447</v>
      </c>
      <c r="V24" s="72">
        <f>IF(RES_hh_fech_in!V24=0,0,RES_hh_fech_in!V24/RES_summary!V$21)</f>
        <v>12.02450718275259</v>
      </c>
      <c r="W24" s="72">
        <f>IF(RES_hh_fech_in!W24=0,0,RES_hh_fech_in!W24/RES_summary!W$21)</f>
        <v>12.770143854478116</v>
      </c>
      <c r="X24" s="72">
        <f>IF(RES_hh_fech_in!X24=0,0,RES_hh_fech_in!X24/RES_summary!X$21)</f>
        <v>12.469808625972982</v>
      </c>
      <c r="Y24" s="72">
        <f>IF(RES_hh_fech_in!Y24=0,0,RES_hh_fech_in!Y24/RES_summary!Y$21)</f>
        <v>11.826501735644799</v>
      </c>
      <c r="DA24" s="89" t="s">
        <v>897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16.870264739938012</v>
      </c>
      <c r="D25" s="74">
        <f>IF(RES_hh_fech_in!D25=0,0,RES_hh_fech_in!D25/RES_summary!D$21)</f>
        <v>18.408236616320316</v>
      </c>
      <c r="E25" s="74">
        <f>IF(RES_hh_fech_in!E25=0,0,RES_hh_fech_in!E25/RES_summary!E$21)</f>
        <v>15.393905640570877</v>
      </c>
      <c r="F25" s="74">
        <f>IF(RES_hh_fech_in!F25=0,0,RES_hh_fech_in!F25/RES_summary!F$21)</f>
        <v>17.812250982030946</v>
      </c>
      <c r="G25" s="74">
        <f>IF(RES_hh_fech_in!G25=0,0,RES_hh_fech_in!G25/RES_summary!G$21)</f>
        <v>17.975013222009466</v>
      </c>
      <c r="H25" s="74">
        <f>IF(RES_hh_fech_in!H25=0,0,RES_hh_fech_in!H25/RES_summary!H$21)</f>
        <v>18.27013980458165</v>
      </c>
      <c r="I25" s="74">
        <f>IF(RES_hh_fech_in!I25=0,0,RES_hh_fech_in!I25/RES_summary!I$21)</f>
        <v>16.622085746246967</v>
      </c>
      <c r="J25" s="74">
        <f>IF(RES_hh_fech_in!J25=0,0,RES_hh_fech_in!J25/RES_summary!J$21)</f>
        <v>17.025366616379205</v>
      </c>
      <c r="K25" s="74">
        <f>IF(RES_hh_fech_in!K25=0,0,RES_hh_fech_in!K25/RES_summary!K$21)</f>
        <v>15.99732670630492</v>
      </c>
      <c r="L25" s="74">
        <f>IF(RES_hh_fech_in!L25=0,0,RES_hh_fech_in!L25/RES_summary!L$21)</f>
        <v>16.16790340695475</v>
      </c>
      <c r="M25" s="74">
        <f>IF(RES_hh_fech_in!M25=0,0,RES_hh_fech_in!M25/RES_summary!M$21)</f>
        <v>14.821703903895664</v>
      </c>
      <c r="N25" s="74">
        <f>IF(RES_hh_fech_in!N25=0,0,RES_hh_fech_in!N25/RES_summary!N$21)</f>
        <v>14.754345345081662</v>
      </c>
      <c r="O25" s="74">
        <f>IF(RES_hh_fech_in!O25=0,0,RES_hh_fech_in!O25/RES_summary!O$21)</f>
        <v>13.662153673758318</v>
      </c>
      <c r="P25" s="74">
        <f>IF(RES_hh_fech_in!P25=0,0,RES_hh_fech_in!P25/RES_summary!P$21)</f>
        <v>12.735378795399532</v>
      </c>
      <c r="Q25" s="74">
        <f>IF(RES_hh_fech_in!Q25=0,0,RES_hh_fech_in!Q25/RES_summary!Q$21)</f>
        <v>12.547409078271938</v>
      </c>
      <c r="R25" s="74">
        <f>IF(RES_hh_fech_in!R25=0,0,RES_hh_fech_in!R25/RES_summary!R$21)</f>
        <v>12.774078669310331</v>
      </c>
      <c r="S25" s="74">
        <f>IF(RES_hh_fech_in!S25=0,0,RES_hh_fech_in!S25/RES_summary!S$21)</f>
        <v>12.738501242672845</v>
      </c>
      <c r="T25" s="74">
        <f>IF(RES_hh_fech_in!T25=0,0,RES_hh_fech_in!T25/RES_summary!T$21)</f>
        <v>12.323330635934598</v>
      </c>
      <c r="U25" s="74">
        <f>IF(RES_hh_fech_in!U25=0,0,RES_hh_fech_in!U25/RES_summary!U$21)</f>
        <v>12.278432527945535</v>
      </c>
      <c r="V25" s="74">
        <f>IF(RES_hh_fech_in!V25=0,0,RES_hh_fech_in!V25/RES_summary!V$21)</f>
        <v>12.17924192730667</v>
      </c>
      <c r="W25" s="74">
        <f>IF(RES_hh_fech_in!W25=0,0,RES_hh_fech_in!W25/RES_summary!W$21)</f>
        <v>12.997901927850025</v>
      </c>
      <c r="X25" s="74">
        <f>IF(RES_hh_fech_in!X25=0,0,RES_hh_fech_in!X25/RES_summary!X$21)</f>
        <v>12.10462542849829</v>
      </c>
      <c r="Y25" s="74">
        <f>IF(RES_hh_fech_in!Y25=0,0,RES_hh_fech_in!Y25/RES_summary!Y$21)</f>
        <v>11.760006268014603</v>
      </c>
      <c r="DA25" s="90" t="s">
        <v>898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7.5971733031156798</v>
      </c>
      <c r="D26" s="77">
        <f>IF(RES_hh_fech_in!D26=0,0,RES_hh_fech_in!D26/RES_summary!D$21)</f>
        <v>8.1076300209049474</v>
      </c>
      <c r="E26" s="77">
        <f>IF(RES_hh_fech_in!E26=0,0,RES_hh_fech_in!E26/RES_summary!E$21)</f>
        <v>7.4142990907274875</v>
      </c>
      <c r="F26" s="77">
        <f>IF(RES_hh_fech_in!F26=0,0,RES_hh_fech_in!F26/RES_summary!F$21)</f>
        <v>8.0367462063460575</v>
      </c>
      <c r="G26" s="77">
        <f>IF(RES_hh_fech_in!G26=0,0,RES_hh_fech_in!G26/RES_summary!G$21)</f>
        <v>8.1840940551040067</v>
      </c>
      <c r="H26" s="77">
        <f>IF(RES_hh_fech_in!H26=0,0,RES_hh_fech_in!H26/RES_summary!H$21)</f>
        <v>8.3766383005810194</v>
      </c>
      <c r="I26" s="77">
        <f>IF(RES_hh_fech_in!I26=0,0,RES_hh_fech_in!I26/RES_summary!I$21)</f>
        <v>8.0676725279343682</v>
      </c>
      <c r="J26" s="77">
        <f>IF(RES_hh_fech_in!J26=0,0,RES_hh_fech_in!J26/RES_summary!J$21)</f>
        <v>8.2881118438978909</v>
      </c>
      <c r="K26" s="77">
        <f>IF(RES_hh_fech_in!K26=0,0,RES_hh_fech_in!K26/RES_summary!K$21)</f>
        <v>8.0466475969482012</v>
      </c>
      <c r="L26" s="77">
        <f>IF(RES_hh_fech_in!L26=0,0,RES_hh_fech_in!L26/RES_summary!L$21)</f>
        <v>8.0612703311678544</v>
      </c>
      <c r="M26" s="77">
        <f>IF(RES_hh_fech_in!M26=0,0,RES_hh_fech_in!M26/RES_summary!M$21)</f>
        <v>7.5675414982539717</v>
      </c>
      <c r="N26" s="77">
        <f>IF(RES_hh_fech_in!N26=0,0,RES_hh_fech_in!N26/RES_summary!N$21)</f>
        <v>7.5764318370976973</v>
      </c>
      <c r="O26" s="77">
        <f>IF(RES_hh_fech_in!O26=0,0,RES_hh_fech_in!O26/RES_summary!O$21)</f>
        <v>7.4247193341205246</v>
      </c>
      <c r="P26" s="77">
        <f>IF(RES_hh_fech_in!P26=0,0,RES_hh_fech_in!P26/RES_summary!P$21)</f>
        <v>7.2162007204281373</v>
      </c>
      <c r="Q26" s="77">
        <f>IF(RES_hh_fech_in!Q26=0,0,RES_hh_fech_in!Q26/RES_summary!Q$21)</f>
        <v>7.0128445319934745</v>
      </c>
      <c r="R26" s="77">
        <f>IF(RES_hh_fech_in!R26=0,0,RES_hh_fech_in!R26/RES_summary!R$21)</f>
        <v>7.1927139399883009</v>
      </c>
      <c r="S26" s="77">
        <f>IF(RES_hh_fech_in!S26=0,0,RES_hh_fech_in!S26/RES_summary!S$21)</f>
        <v>7.3453784547444991</v>
      </c>
      <c r="T26" s="77">
        <f>IF(RES_hh_fech_in!T26=0,0,RES_hh_fech_in!T26/RES_summary!T$21)</f>
        <v>7.2662785799534726</v>
      </c>
      <c r="U26" s="77">
        <f>IF(RES_hh_fech_in!U26=0,0,RES_hh_fech_in!U26/RES_summary!U$21)</f>
        <v>7.4566980768460001</v>
      </c>
      <c r="V26" s="77">
        <f>IF(RES_hh_fech_in!V26=0,0,RES_hh_fech_in!V26/RES_summary!V$21)</f>
        <v>7.5859074943109484</v>
      </c>
      <c r="W26" s="77">
        <f>IF(RES_hh_fech_in!W26=0,0,RES_hh_fech_in!W26/RES_summary!W$21)</f>
        <v>7.6582342367342546</v>
      </c>
      <c r="X26" s="77">
        <f>IF(RES_hh_fech_in!X26=0,0,RES_hh_fech_in!X26/RES_summary!X$21)</f>
        <v>6.9205676348472664</v>
      </c>
      <c r="Y26" s="77">
        <f>IF(RES_hh_fech_in!Y26=0,0,RES_hh_fech_in!Y26/RES_summary!Y$21)</f>
        <v>6.8372981532763628</v>
      </c>
      <c r="DA26" s="92" t="s">
        <v>899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15.722153974406691</v>
      </c>
      <c r="D27" s="69">
        <f>IF(RES_hh_fech_in!D27=0,0,RES_hh_fech_in!D27/RES_summary!D$21)</f>
        <v>16.430264100207697</v>
      </c>
      <c r="E27" s="69">
        <f>IF(RES_hh_fech_in!E27=0,0,RES_hh_fech_in!E27/RES_summary!E$21)</f>
        <v>14.969795823635776</v>
      </c>
      <c r="F27" s="69">
        <f>IF(RES_hh_fech_in!F27=0,0,RES_hh_fech_in!F27/RES_summary!F$21)</f>
        <v>15.750830367513917</v>
      </c>
      <c r="G27" s="69">
        <f>IF(RES_hh_fech_in!G27=0,0,RES_hh_fech_in!G27/RES_summary!G$21)</f>
        <v>15.913756556416722</v>
      </c>
      <c r="H27" s="69">
        <f>IF(RES_hh_fech_in!H27=0,0,RES_hh_fech_in!H27/RES_summary!H$21)</f>
        <v>16.569635669221206</v>
      </c>
      <c r="I27" s="69">
        <f>IF(RES_hh_fech_in!I27=0,0,RES_hh_fech_in!I27/RES_summary!I$21)</f>
        <v>15.60346340873545</v>
      </c>
      <c r="J27" s="69">
        <f>IF(RES_hh_fech_in!J27=0,0,RES_hh_fech_in!J27/RES_summary!J$21)</f>
        <v>16.734843696390669</v>
      </c>
      <c r="K27" s="69">
        <f>IF(RES_hh_fech_in!K27=0,0,RES_hh_fech_in!K27/RES_summary!K$21)</f>
        <v>16.167962747347389</v>
      </c>
      <c r="L27" s="69">
        <f>IF(RES_hh_fech_in!L27=0,0,RES_hh_fech_in!L27/RES_summary!L$21)</f>
        <v>15.157868907121197</v>
      </c>
      <c r="M27" s="69">
        <f>IF(RES_hh_fech_in!M27=0,0,RES_hh_fech_in!M27/RES_summary!M$21)</f>
        <v>13.863522353979821</v>
      </c>
      <c r="N27" s="69">
        <f>IF(RES_hh_fech_in!N27=0,0,RES_hh_fech_in!N27/RES_summary!N$21)</f>
        <v>13.012902308953002</v>
      </c>
      <c r="O27" s="69">
        <f>IF(RES_hh_fech_in!O27=0,0,RES_hh_fech_in!O27/RES_summary!O$21)</f>
        <v>12.430631862558469</v>
      </c>
      <c r="P27" s="69">
        <f>IF(RES_hh_fech_in!P27=0,0,RES_hh_fech_in!P27/RES_summary!P$21)</f>
        <v>12.014450231927205</v>
      </c>
      <c r="Q27" s="69">
        <f>IF(RES_hh_fech_in!Q27=0,0,RES_hh_fech_in!Q27/RES_summary!Q$21)</f>
        <v>12.148600634380042</v>
      </c>
      <c r="R27" s="69">
        <f>IF(RES_hh_fech_in!R27=0,0,RES_hh_fech_in!R27/RES_summary!R$21)</f>
        <v>12.614255822752735</v>
      </c>
      <c r="S27" s="69">
        <f>IF(RES_hh_fech_in!S27=0,0,RES_hh_fech_in!S27/RES_summary!S$21)</f>
        <v>12.357484160584637</v>
      </c>
      <c r="T27" s="69">
        <f>IF(RES_hh_fech_in!T27=0,0,RES_hh_fech_in!T27/RES_summary!T$21)</f>
        <v>11.690941137352858</v>
      </c>
      <c r="U27" s="69">
        <f>IF(RES_hh_fech_in!U27=0,0,RES_hh_fech_in!U27/RES_summary!U$21)</f>
        <v>10.915980213148842</v>
      </c>
      <c r="V27" s="69">
        <f>IF(RES_hh_fech_in!V27=0,0,RES_hh_fech_in!V27/RES_summary!V$21)</f>
        <v>10.973342960293312</v>
      </c>
      <c r="W27" s="69">
        <f>IF(RES_hh_fech_in!W27=0,0,RES_hh_fech_in!W27/RES_summary!W$21)</f>
        <v>11.281949406828195</v>
      </c>
      <c r="X27" s="69">
        <f>IF(RES_hh_fech_in!X27=0,0,RES_hh_fech_in!X27/RES_summary!X$21)</f>
        <v>10.812419345797556</v>
      </c>
      <c r="Y27" s="69">
        <f>IF(RES_hh_fech_in!Y27=0,0,RES_hh_fech_in!Y27/RES_summary!Y$21)</f>
        <v>10.009828645326957</v>
      </c>
      <c r="DA27" s="88" t="s">
        <v>900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X28" s="72">
        <f>IF(RES_hh_fech_in!X28=0,0,RES_hh_fech_in!X28/RES_summary!X$21)</f>
        <v>0</v>
      </c>
      <c r="Y28" s="72">
        <f>IF(RES_hh_fech_in!Y28=0,0,RES_hh_fech_in!Y28/RES_summary!Y$21)</f>
        <v>0</v>
      </c>
      <c r="DA28" s="89" t="s">
        <v>901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19.649618018650514</v>
      </c>
      <c r="D29" s="72">
        <f>IF(RES_hh_fech_in!D29=0,0,RES_hh_fech_in!D29/RES_summary!D$21)</f>
        <v>17.174445414120569</v>
      </c>
      <c r="E29" s="72">
        <f>IF(RES_hh_fech_in!E29=0,0,RES_hh_fech_in!E29/RES_summary!E$21)</f>
        <v>19.964340787436932</v>
      </c>
      <c r="F29" s="72">
        <f>IF(RES_hh_fech_in!F29=0,0,RES_hh_fech_in!F29/RES_summary!F$21)</f>
        <v>18.357121980622743</v>
      </c>
      <c r="G29" s="72">
        <f>IF(RES_hh_fech_in!G29=0,0,RES_hh_fech_in!G29/RES_summary!G$21)</f>
        <v>18.211229482030095</v>
      </c>
      <c r="H29" s="72">
        <f>IF(RES_hh_fech_in!H29=0,0,RES_hh_fech_in!H29/RES_summary!H$21)</f>
        <v>17.548451497510182</v>
      </c>
      <c r="I29" s="72">
        <f>IF(RES_hh_fech_in!I29=0,0,RES_hh_fech_in!I29/RES_summary!I$21)</f>
        <v>18.106368002191825</v>
      </c>
      <c r="J29" s="72">
        <f>IF(RES_hh_fech_in!J29=0,0,RES_hh_fech_in!J29/RES_summary!J$21)</f>
        <v>17.534619945374526</v>
      </c>
      <c r="K29" s="72">
        <f>IF(RES_hh_fech_in!K29=0,0,RES_hh_fech_in!K29/RES_summary!K$21)</f>
        <v>20.110636967968553</v>
      </c>
      <c r="L29" s="72">
        <f>IF(RES_hh_fech_in!L29=0,0,RES_hh_fech_in!L29/RES_summary!L$21)</f>
        <v>17.946628307192643</v>
      </c>
      <c r="M29" s="72">
        <f>IF(RES_hh_fech_in!M29=0,0,RES_hh_fech_in!M29/RES_summary!M$21)</f>
        <v>15.810093172747804</v>
      </c>
      <c r="N29" s="72">
        <f>IF(RES_hh_fech_in!N29=0,0,RES_hh_fech_in!N29/RES_summary!N$21)</f>
        <v>14.990413553680439</v>
      </c>
      <c r="O29" s="72">
        <f>IF(RES_hh_fech_in!O29=0,0,RES_hh_fech_in!O29/RES_summary!O$21)</f>
        <v>14.802370073527452</v>
      </c>
      <c r="P29" s="72">
        <f>IF(RES_hh_fech_in!P29=0,0,RES_hh_fech_in!P29/RES_summary!P$21)</f>
        <v>13.597517594830837</v>
      </c>
      <c r="Q29" s="72">
        <f>IF(RES_hh_fech_in!Q29=0,0,RES_hh_fech_in!Q29/RES_summary!Q$21)</f>
        <v>13.716943451488241</v>
      </c>
      <c r="R29" s="72">
        <f>IF(RES_hh_fech_in!R29=0,0,RES_hh_fech_in!R29/RES_summary!R$21)</f>
        <v>14.339649531858518</v>
      </c>
      <c r="S29" s="72">
        <f>IF(RES_hh_fech_in!S29=0,0,RES_hh_fech_in!S29/RES_summary!S$21)</f>
        <v>13.911893447623388</v>
      </c>
      <c r="T29" s="72">
        <f>IF(RES_hh_fech_in!T29=0,0,RES_hh_fech_in!T29/RES_summary!T$21)</f>
        <v>13.022240104920323</v>
      </c>
      <c r="U29" s="72">
        <f>IF(RES_hh_fech_in!U29=0,0,RES_hh_fech_in!U29/RES_summary!U$21)</f>
        <v>13.475297731627508</v>
      </c>
      <c r="V29" s="72">
        <f>IF(RES_hh_fech_in!V29=0,0,RES_hh_fech_in!V29/RES_summary!V$21)</f>
        <v>13.136607407765213</v>
      </c>
      <c r="W29" s="72">
        <f>IF(RES_hh_fech_in!W29=0,0,RES_hh_fech_in!W29/RES_summary!W$21)</f>
        <v>13.656814605046414</v>
      </c>
      <c r="X29" s="72">
        <f>IF(RES_hh_fech_in!X29=0,0,RES_hh_fech_in!X29/RES_summary!X$21)</f>
        <v>13.224715080021916</v>
      </c>
      <c r="Y29" s="72">
        <f>IF(RES_hh_fech_in!Y29=0,0,RES_hh_fech_in!Y29/RES_summary!Y$21)</f>
        <v>11.813253306395733</v>
      </c>
      <c r="DA29" s="89" t="s">
        <v>902</v>
      </c>
    </row>
    <row r="30" spans="1:105" ht="12" customHeight="1" x14ac:dyDescent="0.25">
      <c r="A30" s="28" t="s">
        <v>189</v>
      </c>
      <c r="B30" s="72"/>
      <c r="C30" s="72">
        <f>IF(RES_hh_fech_in!C30=0,0,RES_hh_fech_in!C30/RES_summary!C$21)</f>
        <v>19.876750300610382</v>
      </c>
      <c r="D30" s="72">
        <f>IF(RES_hh_fech_in!D30=0,0,RES_hh_fech_in!D30/RES_summary!D$21)</f>
        <v>17.065557651865763</v>
      </c>
      <c r="E30" s="72">
        <f>IF(RES_hh_fech_in!E30=0,0,RES_hh_fech_in!E30/RES_summary!E$21)</f>
        <v>20.15917653920943</v>
      </c>
      <c r="F30" s="72">
        <f>IF(RES_hh_fech_in!F30=0,0,RES_hh_fech_in!F30/RES_summary!F$21)</f>
        <v>18.044085575559414</v>
      </c>
      <c r="G30" s="72">
        <f>IF(RES_hh_fech_in!G30=0,0,RES_hh_fech_in!G30/RES_summary!G$21)</f>
        <v>18.557310001632086</v>
      </c>
      <c r="H30" s="72">
        <f>IF(RES_hh_fech_in!H30=0,0,RES_hh_fech_in!H30/RES_summary!H$21)</f>
        <v>17.636584721134739</v>
      </c>
      <c r="I30" s="72">
        <f>IF(RES_hh_fech_in!I30=0,0,RES_hh_fech_in!I30/RES_summary!I$21)</f>
        <v>18.650459474179655</v>
      </c>
      <c r="J30" s="72">
        <f>IF(RES_hh_fech_in!J30=0,0,RES_hh_fech_in!J30/RES_summary!J$21)</f>
        <v>17.156153202228051</v>
      </c>
      <c r="K30" s="72">
        <f>IF(RES_hh_fech_in!K30=0,0,RES_hh_fech_in!K30/RES_summary!K$21)</f>
        <v>18.536757387847057</v>
      </c>
      <c r="L30" s="72">
        <f>IF(RES_hh_fech_in!L30=0,0,RES_hh_fech_in!L30/RES_summary!L$21)</f>
        <v>17.767235337155562</v>
      </c>
      <c r="M30" s="72">
        <f>IF(RES_hh_fech_in!M30=0,0,RES_hh_fech_in!M30/RES_summary!M$21)</f>
        <v>15.902777440803009</v>
      </c>
      <c r="N30" s="72">
        <f>IF(RES_hh_fech_in!N30=0,0,RES_hh_fech_in!N30/RES_summary!N$21)</f>
        <v>15.193448200532538</v>
      </c>
      <c r="O30" s="72">
        <f>IF(RES_hh_fech_in!O30=0,0,RES_hh_fech_in!O30/RES_summary!O$21)</f>
        <v>14.41148679232748</v>
      </c>
      <c r="P30" s="72">
        <f>IF(RES_hh_fech_in!P30=0,0,RES_hh_fech_in!P30/RES_summary!P$21)</f>
        <v>14.093686079461134</v>
      </c>
      <c r="Q30" s="72">
        <f>IF(RES_hh_fech_in!Q30=0,0,RES_hh_fech_in!Q30/RES_summary!Q$21)</f>
        <v>13.398240833961214</v>
      </c>
      <c r="R30" s="72">
        <f>IF(RES_hh_fech_in!R30=0,0,RES_hh_fech_in!R30/RES_summary!R$21)</f>
        <v>13.572968020442074</v>
      </c>
      <c r="S30" s="72">
        <f>IF(RES_hh_fech_in!S30=0,0,RES_hh_fech_in!S30/RES_summary!S$21)</f>
        <v>14.204348298656402</v>
      </c>
      <c r="T30" s="72">
        <f>IF(RES_hh_fech_in!T30=0,0,RES_hh_fech_in!T30/RES_summary!T$21)</f>
        <v>13.682931472665379</v>
      </c>
      <c r="U30" s="72">
        <f>IF(RES_hh_fech_in!U30=0,0,RES_hh_fech_in!U30/RES_summary!U$21)</f>
        <v>12.564810737732357</v>
      </c>
      <c r="V30" s="72">
        <f>IF(RES_hh_fech_in!V30=0,0,RES_hh_fech_in!V30/RES_summary!V$21)</f>
        <v>12.769213679665247</v>
      </c>
      <c r="W30" s="72">
        <f>IF(RES_hh_fech_in!W30=0,0,RES_hh_fech_in!W30/RES_summary!W$21)</f>
        <v>13.349292561723511</v>
      </c>
      <c r="X30" s="72">
        <f>IF(RES_hh_fech_in!X30=0,0,RES_hh_fech_in!X30/RES_summary!X$21)</f>
        <v>12.976150851224713</v>
      </c>
      <c r="Y30" s="72">
        <f>IF(RES_hh_fech_in!Y30=0,0,RES_hh_fech_in!Y30/RES_summary!Y$21)</f>
        <v>12.116938264655117</v>
      </c>
      <c r="DA30" s="89" t="s">
        <v>903</v>
      </c>
    </row>
    <row r="31" spans="1:105" ht="12" customHeight="1" x14ac:dyDescent="0.25">
      <c r="A31" s="28" t="s">
        <v>202</v>
      </c>
      <c r="B31" s="72"/>
      <c r="C31" s="72">
        <f>IF(RES_hh_fech_in!C31=0,0,RES_hh_fech_in!C31/RES_summary!C$21)</f>
        <v>19.712830532729768</v>
      </c>
      <c r="D31" s="72">
        <f>IF(RES_hh_fech_in!D31=0,0,RES_hh_fech_in!D31/RES_summary!D$21)</f>
        <v>17.12528123661852</v>
      </c>
      <c r="E31" s="72">
        <f>IF(RES_hh_fech_in!E31=0,0,RES_hh_fech_in!E31/RES_summary!E$21)</f>
        <v>20.20851145568335</v>
      </c>
      <c r="F31" s="72">
        <f>IF(RES_hh_fech_in!F31=0,0,RES_hh_fech_in!F31/RES_summary!F$21)</f>
        <v>18.245368604796607</v>
      </c>
      <c r="G31" s="72">
        <f>IF(RES_hh_fech_in!G31=0,0,RES_hh_fech_in!G31/RES_summary!G$21)</f>
        <v>18.380506435904735</v>
      </c>
      <c r="H31" s="72">
        <f>IF(RES_hh_fech_in!H31=0,0,RES_hh_fech_in!H31/RES_summary!H$21)</f>
        <v>17.439425002504979</v>
      </c>
      <c r="I31" s="72">
        <f>IF(RES_hh_fech_in!I31=0,0,RES_hh_fech_in!I31/RES_summary!I$21)</f>
        <v>19.205059098619859</v>
      </c>
      <c r="J31" s="72">
        <f>IF(RES_hh_fech_in!J31=0,0,RES_hh_fech_in!J31/RES_summary!J$21)</f>
        <v>16.897190125110537</v>
      </c>
      <c r="K31" s="72">
        <f>IF(RES_hh_fech_in!K31=0,0,RES_hh_fech_in!K31/RES_summary!K$21)</f>
        <v>18.156365222867322</v>
      </c>
      <c r="L31" s="72">
        <f>IF(RES_hh_fech_in!L31=0,0,RES_hh_fech_in!L31/RES_summary!L$21)</f>
        <v>16.944042422387795</v>
      </c>
      <c r="M31" s="72">
        <f>IF(RES_hh_fech_in!M31=0,0,RES_hh_fech_in!M31/RES_summary!M$21)</f>
        <v>16.144540057075353</v>
      </c>
      <c r="N31" s="72">
        <f>IF(RES_hh_fech_in!N31=0,0,RES_hh_fech_in!N31/RES_summary!N$21)</f>
        <v>16.112504389415715</v>
      </c>
      <c r="O31" s="72">
        <f>IF(RES_hh_fech_in!O31=0,0,RES_hh_fech_in!O31/RES_summary!O$21)</f>
        <v>14.336117061670841</v>
      </c>
      <c r="P31" s="72">
        <f>IF(RES_hh_fech_in!P31=0,0,RES_hh_fech_in!P31/RES_summary!P$21)</f>
        <v>14.299726374466918</v>
      </c>
      <c r="Q31" s="72">
        <f>IF(RES_hh_fech_in!Q31=0,0,RES_hh_fech_in!Q31/RES_summary!Q$21)</f>
        <v>14.134025649646912</v>
      </c>
      <c r="R31" s="72">
        <f>IF(RES_hh_fech_in!R31=0,0,RES_hh_fech_in!R31/RES_summary!R$21)</f>
        <v>14.655012450178413</v>
      </c>
      <c r="S31" s="72">
        <f>IF(RES_hh_fech_in!S31=0,0,RES_hh_fech_in!S31/RES_summary!S$21)</f>
        <v>13.78224731357485</v>
      </c>
      <c r="T31" s="72">
        <f>IF(RES_hh_fech_in!T31=0,0,RES_hh_fech_in!T31/RES_summary!T$21)</f>
        <v>13.108566255774301</v>
      </c>
      <c r="U31" s="72">
        <f>IF(RES_hh_fech_in!U31=0,0,RES_hh_fech_in!U31/RES_summary!U$21)</f>
        <v>12.242336208251286</v>
      </c>
      <c r="V31" s="72">
        <f>IF(RES_hh_fech_in!V31=0,0,RES_hh_fech_in!V31/RES_summary!V$21)</f>
        <v>13.928487324329906</v>
      </c>
      <c r="W31" s="72">
        <f>IF(RES_hh_fech_in!W31=0,0,RES_hh_fech_in!W31/RES_summary!W$21)</f>
        <v>14.251243573730795</v>
      </c>
      <c r="X31" s="72">
        <f>IF(RES_hh_fech_in!X31=0,0,RES_hh_fech_in!X31/RES_summary!X$21)</f>
        <v>13.884274415038425</v>
      </c>
      <c r="Y31" s="72">
        <f>IF(RES_hh_fech_in!Y31=0,0,RES_hh_fech_in!Y31/RES_summary!Y$21)</f>
        <v>11.476858147466537</v>
      </c>
      <c r="DA31" s="89" t="s">
        <v>904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12.958218160811187</v>
      </c>
      <c r="D32" s="77">
        <f>IF(RES_hh_fech_in!D32=0,0,RES_hh_fech_in!D32/RES_summary!D$21)</f>
        <v>16.001994927878741</v>
      </c>
      <c r="E32" s="77">
        <f>IF(RES_hh_fech_in!E32=0,0,RES_hh_fech_in!E32/RES_summary!E$21)</f>
        <v>11.791818291414268</v>
      </c>
      <c r="F32" s="77">
        <f>IF(RES_hh_fech_in!F32=0,0,RES_hh_fech_in!F32/RES_summary!F$21)</f>
        <v>14.344428582243937</v>
      </c>
      <c r="G32" s="77">
        <f>IF(RES_hh_fech_in!G32=0,0,RES_hh_fech_in!G32/RES_summary!G$21)</f>
        <v>14.665834567531418</v>
      </c>
      <c r="H32" s="77">
        <f>IF(RES_hh_fech_in!H32=0,0,RES_hh_fech_in!H32/RES_summary!H$21)</f>
        <v>15.363852533086817</v>
      </c>
      <c r="I32" s="77">
        <f>IF(RES_hh_fech_in!I32=0,0,RES_hh_fech_in!I32/RES_summary!I$21)</f>
        <v>13.394842117285943</v>
      </c>
      <c r="J32" s="77">
        <f>IF(RES_hh_fech_in!J32=0,0,RES_hh_fech_in!J32/RES_summary!J$21)</f>
        <v>15.081743208384891</v>
      </c>
      <c r="K32" s="77">
        <f>IF(RES_hh_fech_in!K32=0,0,RES_hh_fech_in!K32/RES_summary!K$21)</f>
        <v>12.364714680192353</v>
      </c>
      <c r="L32" s="77">
        <f>IF(RES_hh_fech_in!L32=0,0,RES_hh_fech_in!L32/RES_summary!L$21)</f>
        <v>12.546237758110395</v>
      </c>
      <c r="M32" s="77">
        <f>IF(RES_hh_fech_in!M32=0,0,RES_hh_fech_in!M32/RES_summary!M$21)</f>
        <v>12.101822735132723</v>
      </c>
      <c r="N32" s="77">
        <f>IF(RES_hh_fech_in!N32=0,0,RES_hh_fech_in!N32/RES_summary!N$21)</f>
        <v>11.7047357721432</v>
      </c>
      <c r="O32" s="77">
        <f>IF(RES_hh_fech_in!O32=0,0,RES_hh_fech_in!O32/RES_summary!O$21)</f>
        <v>10.948729395469805</v>
      </c>
      <c r="P32" s="77">
        <f>IF(RES_hh_fech_in!P32=0,0,RES_hh_fech_in!P32/RES_summary!P$21)</f>
        <v>10.519329056031552</v>
      </c>
      <c r="Q32" s="77">
        <f>IF(RES_hh_fech_in!Q32=0,0,RES_hh_fech_in!Q32/RES_summary!Q$21)</f>
        <v>10.456933880724348</v>
      </c>
      <c r="R32" s="77">
        <f>IF(RES_hh_fech_in!R32=0,0,RES_hh_fech_in!R32/RES_summary!R$21)</f>
        <v>10.323496439893418</v>
      </c>
      <c r="S32" s="77">
        <f>IF(RES_hh_fech_in!S32=0,0,RES_hh_fech_in!S32/RES_summary!S$21)</f>
        <v>10.067881327115815</v>
      </c>
      <c r="T32" s="77">
        <f>IF(RES_hh_fech_in!T32=0,0,RES_hh_fech_in!T32/RES_summary!T$21)</f>
        <v>9.7007856678775646</v>
      </c>
      <c r="U32" s="77">
        <f>IF(RES_hh_fech_in!U32=0,0,RES_hh_fech_in!U32/RES_summary!U$21)</f>
        <v>9.3374243802961914</v>
      </c>
      <c r="V32" s="77">
        <f>IF(RES_hh_fech_in!V32=0,0,RES_hh_fech_in!V32/RES_summary!V$21)</f>
        <v>9.1774787769291439</v>
      </c>
      <c r="W32" s="77">
        <f>IF(RES_hh_fech_in!W32=0,0,RES_hh_fech_in!W32/RES_summary!W$21)</f>
        <v>9.5889327981623893</v>
      </c>
      <c r="X32" s="77">
        <f>IF(RES_hh_fech_in!X32=0,0,RES_hh_fech_in!X32/RES_summary!X$21)</f>
        <v>8.9764474952793272</v>
      </c>
      <c r="Y32" s="77">
        <f>IF(RES_hh_fech_in!Y32=0,0,RES_hh_fech_in!Y32/RES_summary!Y$21)</f>
        <v>8.5584649119224352</v>
      </c>
      <c r="DA32" s="92" t="s">
        <v>905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102.89836092630688</v>
      </c>
      <c r="D3" s="65">
        <f>IF(RES_hh_tesh_in!D3=0,0,RES_hh_tesh_in!D3/RES_summary!D$21)</f>
        <v>103.3604423571188</v>
      </c>
      <c r="E3" s="65">
        <f>IF(RES_hh_tesh_in!E3=0,0,RES_hh_tesh_in!E3/RES_summary!E$21)</f>
        <v>121.74852083812119</v>
      </c>
      <c r="F3" s="65">
        <f>IF(RES_hh_tesh_in!F3=0,0,RES_hh_tesh_in!F3/RES_summary!F$21)</f>
        <v>115.60754260502908</v>
      </c>
      <c r="G3" s="65">
        <f>IF(RES_hh_tesh_in!G3=0,0,RES_hh_tesh_in!G3/RES_summary!G$21)</f>
        <v>121.17561033641452</v>
      </c>
      <c r="H3" s="65">
        <f>IF(RES_hh_tesh_in!H3=0,0,RES_hh_tesh_in!H3/RES_summary!H$21)</f>
        <v>121.07828369312909</v>
      </c>
      <c r="I3" s="65">
        <f>IF(RES_hh_tesh_in!I3=0,0,RES_hh_tesh_in!I3/RES_summary!I$21)</f>
        <v>121.6106673652331</v>
      </c>
      <c r="J3" s="65">
        <f>IF(RES_hh_tesh_in!J3=0,0,RES_hh_tesh_in!J3/RES_summary!J$21)</f>
        <v>114.86991036992745</v>
      </c>
      <c r="K3" s="65">
        <f>IF(RES_hh_tesh_in!K3=0,0,RES_hh_tesh_in!K3/RES_summary!K$21)</f>
        <v>114.68873032273858</v>
      </c>
      <c r="L3" s="65">
        <f>IF(RES_hh_tesh_in!L3=0,0,RES_hh_tesh_in!L3/RES_summary!L$21)</f>
        <v>113.91275011952185</v>
      </c>
      <c r="M3" s="65">
        <f>IF(RES_hh_tesh_in!M3=0,0,RES_hh_tesh_in!M3/RES_summary!M$21)</f>
        <v>110.8780681468529</v>
      </c>
      <c r="N3" s="65">
        <f>IF(RES_hh_tesh_in!N3=0,0,RES_hh_tesh_in!N3/RES_summary!N$21)</f>
        <v>108.4940614692692</v>
      </c>
      <c r="O3" s="65">
        <f>IF(RES_hh_tesh_in!O3=0,0,RES_hh_tesh_in!O3/RES_summary!O$21)</f>
        <v>100.78081587631519</v>
      </c>
      <c r="P3" s="65">
        <f>IF(RES_hh_tesh_in!P3=0,0,RES_hh_tesh_in!P3/RES_summary!P$21)</f>
        <v>87.622252351827754</v>
      </c>
      <c r="Q3" s="65">
        <f>IF(RES_hh_tesh_in!Q3=0,0,RES_hh_tesh_in!Q3/RES_summary!Q$21)</f>
        <v>93.094749750528749</v>
      </c>
      <c r="R3" s="65">
        <f>IF(RES_hh_tesh_in!R3=0,0,RES_hh_tesh_in!R3/RES_summary!R$21)</f>
        <v>92.079700036373936</v>
      </c>
      <c r="S3" s="65">
        <f>IF(RES_hh_tesh_in!S3=0,0,RES_hh_tesh_in!S3/RES_summary!S$21)</f>
        <v>86.139271287381433</v>
      </c>
      <c r="T3" s="65">
        <f>IF(RES_hh_tesh_in!T3=0,0,RES_hh_tesh_in!T3/RES_summary!T$21)</f>
        <v>84.772674493535675</v>
      </c>
      <c r="U3" s="65">
        <f>IF(RES_hh_tesh_in!U3=0,0,RES_hh_tesh_in!U3/RES_summary!U$21)</f>
        <v>73.506110500748107</v>
      </c>
      <c r="V3" s="65">
        <f>IF(RES_hh_tesh_in!V3=0,0,RES_hh_tesh_in!V3/RES_summary!V$21)</f>
        <v>79.269229389490278</v>
      </c>
      <c r="W3" s="65">
        <f>IF(RES_hh_tesh_in!W3=0,0,RES_hh_tesh_in!W3/RES_summary!W$21)</f>
        <v>85.591237652620308</v>
      </c>
      <c r="X3" s="65">
        <f>IF(RES_hh_tesh_in!X3=0,0,RES_hh_tesh_in!X3/RES_summary!X$21)</f>
        <v>76.256525480417807</v>
      </c>
      <c r="Y3" s="65">
        <f>IF(RES_hh_tesh_in!Y3=0,0,RES_hh_tesh_in!Y3/RES_summary!Y$21)</f>
        <v>50.617229647433426</v>
      </c>
      <c r="DA3" s="87" t="s">
        <v>907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78.132490175770869</v>
      </c>
      <c r="D4" s="69">
        <f>IF(RES_hh_tesh_in!D4=0,0,RES_hh_tesh_in!D4/RES_summary!D$21)</f>
        <v>77.250391558073972</v>
      </c>
      <c r="E4" s="69">
        <f>IF(RES_hh_tesh_in!E4=0,0,RES_hh_tesh_in!E4/RES_summary!E$21)</f>
        <v>87.193454894151884</v>
      </c>
      <c r="F4" s="69">
        <f>IF(RES_hh_tesh_in!F4=0,0,RES_hh_tesh_in!F4/RES_summary!F$21)</f>
        <v>86.021077245955269</v>
      </c>
      <c r="G4" s="69">
        <f>IF(RES_hh_tesh_in!G4=0,0,RES_hh_tesh_in!G4/RES_summary!G$21)</f>
        <v>90.679859423093447</v>
      </c>
      <c r="H4" s="69">
        <f>IF(RES_hh_tesh_in!H4=0,0,RES_hh_tesh_in!H4/RES_summary!H$21)</f>
        <v>81.729418801984252</v>
      </c>
      <c r="I4" s="69">
        <f>IF(RES_hh_tesh_in!I4=0,0,RES_hh_tesh_in!I4/RES_summary!I$21)</f>
        <v>77.044625879101986</v>
      </c>
      <c r="J4" s="69">
        <f>IF(RES_hh_tesh_in!J4=0,0,RES_hh_tesh_in!J4/RES_summary!J$21)</f>
        <v>78.935504240182127</v>
      </c>
      <c r="K4" s="69">
        <f>IF(RES_hh_tesh_in!K4=0,0,RES_hh_tesh_in!K4/RES_summary!K$21)</f>
        <v>80.615189011896305</v>
      </c>
      <c r="L4" s="69">
        <f>IF(RES_hh_tesh_in!L4=0,0,RES_hh_tesh_in!L4/RES_summary!L$21)</f>
        <v>85.607083788143484</v>
      </c>
      <c r="M4" s="69">
        <f>IF(RES_hh_tesh_in!M4=0,0,RES_hh_tesh_in!M4/RES_summary!M$21)</f>
        <v>81.193374389788431</v>
      </c>
      <c r="N4" s="69">
        <f>IF(RES_hh_tesh_in!N4=0,0,RES_hh_tesh_in!N4/RES_summary!N$21)</f>
        <v>78.155228462101718</v>
      </c>
      <c r="O4" s="69">
        <f>IF(RES_hh_tesh_in!O4=0,0,RES_hh_tesh_in!O4/RES_summary!O$21)</f>
        <v>76.28835905844322</v>
      </c>
      <c r="P4" s="69">
        <f>IF(RES_hh_tesh_in!P4=0,0,RES_hh_tesh_in!P4/RES_summary!P$21)</f>
        <v>64.121980472215427</v>
      </c>
      <c r="Q4" s="69">
        <f>IF(RES_hh_tesh_in!Q4=0,0,RES_hh_tesh_in!Q4/RES_summary!Q$21)</f>
        <v>70.309208325513211</v>
      </c>
      <c r="R4" s="69">
        <f>IF(RES_hh_tesh_in!R4=0,0,RES_hh_tesh_in!R4/RES_summary!R$21)</f>
        <v>67.314577609335529</v>
      </c>
      <c r="S4" s="69">
        <f>IF(RES_hh_tesh_in!S4=0,0,RES_hh_tesh_in!S4/RES_summary!S$21)</f>
        <v>64.022276850402136</v>
      </c>
      <c r="T4" s="69">
        <f>IF(RES_hh_tesh_in!T4=0,0,RES_hh_tesh_in!T4/RES_summary!T$21)</f>
        <v>58.762804999968473</v>
      </c>
      <c r="U4" s="69">
        <f>IF(RES_hh_tesh_in!U4=0,0,RES_hh_tesh_in!U4/RES_summary!U$21)</f>
        <v>53.956114105271702</v>
      </c>
      <c r="V4" s="69">
        <f>IF(RES_hh_tesh_in!V4=0,0,RES_hh_tesh_in!V4/RES_summary!V$21)</f>
        <v>50.429729252132589</v>
      </c>
      <c r="W4" s="69">
        <f>IF(RES_hh_tesh_in!W4=0,0,RES_hh_tesh_in!W4/RES_summary!W$21)</f>
        <v>47.808564373935518</v>
      </c>
      <c r="X4" s="69">
        <f>IF(RES_hh_tesh_in!X4=0,0,RES_hh_tesh_in!X4/RES_summary!X$21)</f>
        <v>34.521589630437155</v>
      </c>
      <c r="Y4" s="69">
        <f>IF(RES_hh_tesh_in!Y4=0,0,RES_hh_tesh_in!Y4/RES_summary!Y$21)</f>
        <v>23.144233902585697</v>
      </c>
      <c r="DA4" s="88" t="s">
        <v>908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51.942206257905767</v>
      </c>
      <c r="D5" s="72">
        <f>IF(RES_hh_tesh_in!D5=0,0,RES_hh_tesh_in!D5/RES_summary!D$21)</f>
        <v>75.919148769588617</v>
      </c>
      <c r="E5" s="72">
        <f>IF(RES_hh_tesh_in!E5=0,0,RES_hh_tesh_in!E5/RES_summary!E$21)</f>
        <v>100.05148745166085</v>
      </c>
      <c r="F5" s="72">
        <f>IF(RES_hh_tesh_in!F5=0,0,RES_hh_tesh_in!F5/RES_summary!F$21)</f>
        <v>72.327961309871611</v>
      </c>
      <c r="G5" s="72">
        <f>IF(RES_hh_tesh_in!G5=0,0,RES_hh_tesh_in!G5/RES_summary!G$21)</f>
        <v>105.2546322554179</v>
      </c>
      <c r="H5" s="72">
        <f>IF(RES_hh_tesh_in!H5=0,0,RES_hh_tesh_in!H5/RES_summary!H$21)</f>
        <v>0</v>
      </c>
      <c r="I5" s="72">
        <f>IF(RES_hh_tesh_in!I5=0,0,RES_hh_tesh_in!I5/RES_summary!I$21)</f>
        <v>0</v>
      </c>
      <c r="J5" s="72">
        <f>IF(RES_hh_tesh_in!J5=0,0,RES_hh_tesh_in!J5/RES_summary!J$21)</f>
        <v>0</v>
      </c>
      <c r="K5" s="72">
        <f>IF(RES_hh_tesh_in!K5=0,0,RES_hh_tesh_in!K5/RES_summary!K$21)</f>
        <v>53.36416915644795</v>
      </c>
      <c r="L5" s="72">
        <f>IF(RES_hh_tesh_in!L5=0,0,RES_hh_tesh_in!L5/RES_summary!L$21)</f>
        <v>107.55613963584167</v>
      </c>
      <c r="M5" s="72">
        <f>IF(RES_hh_tesh_in!M5=0,0,RES_hh_tesh_in!M5/RES_summary!M$21)</f>
        <v>78.045392473700005</v>
      </c>
      <c r="N5" s="72">
        <f>IF(RES_hh_tesh_in!N5=0,0,RES_hh_tesh_in!N5/RES_summary!N$21)</f>
        <v>65.911667391771019</v>
      </c>
      <c r="O5" s="72">
        <f>IF(RES_hh_tesh_in!O5=0,0,RES_hh_tesh_in!O5/RES_summary!O$21)</f>
        <v>92.909885366348405</v>
      </c>
      <c r="P5" s="72">
        <f>IF(RES_hh_tesh_in!P5=0,0,RES_hh_tesh_in!P5/RES_summary!P$21)</f>
        <v>0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71.744749028821644</v>
      </c>
      <c r="T5" s="72">
        <f>IF(RES_hh_tesh_in!T5=0,0,RES_hh_tesh_in!T5/RES_summary!T$21)</f>
        <v>51.593518276380614</v>
      </c>
      <c r="U5" s="72">
        <f>IF(RES_hh_tesh_in!U5=0,0,RES_hh_tesh_in!U5/RES_summary!U$21)</f>
        <v>56.82627641496201</v>
      </c>
      <c r="V5" s="72">
        <f>IF(RES_hh_tesh_in!V5=0,0,RES_hh_tesh_in!V5/RES_summary!V$21)</f>
        <v>0</v>
      </c>
      <c r="W5" s="72">
        <f>IF(RES_hh_tesh_in!W5=0,0,RES_hh_tesh_in!W5/RES_summary!W$21)</f>
        <v>0</v>
      </c>
      <c r="X5" s="72">
        <f>IF(RES_hh_tesh_in!X5=0,0,RES_hh_tesh_in!X5/RES_summary!X$21)</f>
        <v>0</v>
      </c>
      <c r="Y5" s="72">
        <f>IF(RES_hh_tesh_in!Y5=0,0,RES_hh_tesh_in!Y5/RES_summary!Y$21)</f>
        <v>0</v>
      </c>
      <c r="DA5" s="89" t="s">
        <v>909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0</v>
      </c>
      <c r="D6" s="72">
        <f>IF(RES_hh_tesh_in!D6=0,0,RES_hh_tesh_in!D6/RES_summary!D$21)</f>
        <v>0</v>
      </c>
      <c r="E6" s="72">
        <f>IF(RES_hh_tesh_in!E6=0,0,RES_hh_tesh_in!E6/RES_summary!E$21)</f>
        <v>0</v>
      </c>
      <c r="F6" s="72">
        <f>IF(RES_hh_tesh_in!F6=0,0,RES_hh_tesh_in!F6/RES_summary!F$21)</f>
        <v>0</v>
      </c>
      <c r="G6" s="72">
        <f>IF(RES_hh_tesh_in!G6=0,0,RES_hh_tesh_in!G6/RES_summary!G$21)</f>
        <v>82.485530515859693</v>
      </c>
      <c r="H6" s="72">
        <f>IF(RES_hh_tesh_in!H6=0,0,RES_hh_tesh_in!H6/RES_summary!H$21)</f>
        <v>97.807629190866649</v>
      </c>
      <c r="I6" s="72">
        <f>IF(RES_hh_tesh_in!I6=0,0,RES_hh_tesh_in!I6/RES_summary!I$21)</f>
        <v>31.488510305604454</v>
      </c>
      <c r="J6" s="72">
        <f>IF(RES_hh_tesh_in!J6=0,0,RES_hh_tesh_in!J6/RES_summary!J$21)</f>
        <v>133.70889639888625</v>
      </c>
      <c r="K6" s="72">
        <f>IF(RES_hh_tesh_in!K6=0,0,RES_hh_tesh_in!K6/RES_summary!K$21)</f>
        <v>72.00148639566666</v>
      </c>
      <c r="L6" s="72">
        <f>IF(RES_hh_tesh_in!L6=0,0,RES_hh_tesh_in!L6/RES_summary!L$21)</f>
        <v>78.059151501435906</v>
      </c>
      <c r="M6" s="72">
        <f>IF(RES_hh_tesh_in!M6=0,0,RES_hh_tesh_in!M6/RES_summary!M$21)</f>
        <v>0</v>
      </c>
      <c r="N6" s="72">
        <f>IF(RES_hh_tesh_in!N6=0,0,RES_hh_tesh_in!N6/RES_summary!N$21)</f>
        <v>77.976535362783451</v>
      </c>
      <c r="O6" s="72">
        <f>IF(RES_hh_tesh_in!O6=0,0,RES_hh_tesh_in!O6/RES_summary!O$21)</f>
        <v>74.333612679745315</v>
      </c>
      <c r="P6" s="72">
        <f>IF(RES_hh_tesh_in!P6=0,0,RES_hh_tesh_in!P6/RES_summary!P$21)</f>
        <v>0</v>
      </c>
      <c r="Q6" s="72">
        <f>IF(RES_hh_tesh_in!Q6=0,0,RES_hh_tesh_in!Q6/RES_summary!Q$21)</f>
        <v>74.311975689475119</v>
      </c>
      <c r="R6" s="72">
        <f>IF(RES_hh_tesh_in!R6=0,0,RES_hh_tesh_in!R6/RES_summary!R$21)</f>
        <v>68.482618075172681</v>
      </c>
      <c r="S6" s="72">
        <f>IF(RES_hh_tesh_in!S6=0,0,RES_hh_tesh_in!S6/RES_summary!S$21)</f>
        <v>0</v>
      </c>
      <c r="T6" s="72">
        <f>IF(RES_hh_tesh_in!T6=0,0,RES_hh_tesh_in!T6/RES_summary!T$21)</f>
        <v>0</v>
      </c>
      <c r="U6" s="72">
        <f>IF(RES_hh_tesh_in!U6=0,0,RES_hh_tesh_in!U6/RES_summary!U$21)</f>
        <v>52.67014321713485</v>
      </c>
      <c r="V6" s="72">
        <f>IF(RES_hh_tesh_in!V6=0,0,RES_hh_tesh_in!V6/RES_summary!V$21)</f>
        <v>49.526211713745525</v>
      </c>
      <c r="W6" s="72">
        <f>IF(RES_hh_tesh_in!W6=0,0,RES_hh_tesh_in!W6/RES_summary!W$21)</f>
        <v>45.880300343529228</v>
      </c>
      <c r="X6" s="72">
        <f>IF(RES_hh_tesh_in!X6=0,0,RES_hh_tesh_in!X6/RES_summary!X$21)</f>
        <v>34.802076392452911</v>
      </c>
      <c r="Y6" s="72">
        <f>IF(RES_hh_tesh_in!Y6=0,0,RES_hh_tesh_in!Y6/RES_summary!Y$21)</f>
        <v>21.442728960460325</v>
      </c>
      <c r="DA6" s="89" t="s">
        <v>910</v>
      </c>
    </row>
    <row r="7" spans="1:105" ht="12" customHeight="1" x14ac:dyDescent="0.25">
      <c r="A7" s="28" t="s">
        <v>200</v>
      </c>
      <c r="B7" s="72"/>
      <c r="C7" s="72">
        <f>IF(RES_hh_tesh_in!C7=0,0,RES_hh_tesh_in!C7/RES_summary!C$21)</f>
        <v>71.144495835481919</v>
      </c>
      <c r="D7" s="72">
        <f>IF(RES_hh_tesh_in!D7=0,0,RES_hh_tesh_in!D7/RES_summary!D$21)</f>
        <v>80.934835193984597</v>
      </c>
      <c r="E7" s="72">
        <f>IF(RES_hh_tesh_in!E7=0,0,RES_hh_tesh_in!E7/RES_summary!E$21)</f>
        <v>84.951623642867261</v>
      </c>
      <c r="F7" s="72">
        <f>IF(RES_hh_tesh_in!F7=0,0,RES_hh_tesh_in!F7/RES_summary!F$21)</f>
        <v>87.194296747947675</v>
      </c>
      <c r="G7" s="72">
        <f>IF(RES_hh_tesh_in!G7=0,0,RES_hh_tesh_in!G7/RES_summary!G$21)</f>
        <v>0</v>
      </c>
      <c r="H7" s="72">
        <f>IF(RES_hh_tesh_in!H7=0,0,RES_hh_tesh_in!H7/RES_summary!H$21)</f>
        <v>0</v>
      </c>
      <c r="I7" s="72">
        <f>IF(RES_hh_tesh_in!I7=0,0,RES_hh_tesh_in!I7/RES_summary!I$21)</f>
        <v>0</v>
      </c>
      <c r="J7" s="72">
        <f>IF(RES_hh_tesh_in!J7=0,0,RES_hh_tesh_in!J7/RES_summary!J$21)</f>
        <v>0</v>
      </c>
      <c r="K7" s="72">
        <f>IF(RES_hh_tesh_in!K7=0,0,RES_hh_tesh_in!K7/RES_summary!K$21)</f>
        <v>79.007169626783295</v>
      </c>
      <c r="L7" s="72">
        <f>IF(RES_hh_tesh_in!L7=0,0,RES_hh_tesh_in!L7/RES_summary!L$21)</f>
        <v>83.00230666290031</v>
      </c>
      <c r="M7" s="72">
        <f>IF(RES_hh_tesh_in!M7=0,0,RES_hh_tesh_in!M7/RES_summary!M$21)</f>
        <v>82.229384539194854</v>
      </c>
      <c r="N7" s="72">
        <f>IF(RES_hh_tesh_in!N7=0,0,RES_hh_tesh_in!N7/RES_summary!N$21)</f>
        <v>74.50881264087657</v>
      </c>
      <c r="O7" s="72">
        <f>IF(RES_hh_tesh_in!O7=0,0,RES_hh_tesh_in!O7/RES_summary!O$21)</f>
        <v>71.851334677537537</v>
      </c>
      <c r="P7" s="72">
        <f>IF(RES_hh_tesh_in!P7=0,0,RES_hh_tesh_in!P7/RES_summary!P$21)</f>
        <v>58.12492001896765</v>
      </c>
      <c r="Q7" s="72">
        <f>IF(RES_hh_tesh_in!Q7=0,0,RES_hh_tesh_in!Q7/RES_summary!Q$21)</f>
        <v>70.562773696404392</v>
      </c>
      <c r="R7" s="72">
        <f>IF(RES_hh_tesh_in!R7=0,0,RES_hh_tesh_in!R7/RES_summary!R$21)</f>
        <v>67.974706300994086</v>
      </c>
      <c r="S7" s="72">
        <f>IF(RES_hh_tesh_in!S7=0,0,RES_hh_tesh_in!S7/RES_summary!S$21)</f>
        <v>67.528261599413696</v>
      </c>
      <c r="T7" s="72">
        <f>IF(RES_hh_tesh_in!T7=0,0,RES_hh_tesh_in!T7/RES_summary!T$21)</f>
        <v>0</v>
      </c>
      <c r="U7" s="72">
        <f>IF(RES_hh_tesh_in!U7=0,0,RES_hh_tesh_in!U7/RES_summary!U$21)</f>
        <v>0</v>
      </c>
      <c r="V7" s="72">
        <f>IF(RES_hh_tesh_in!V7=0,0,RES_hh_tesh_in!V7/RES_summary!V$21)</f>
        <v>0</v>
      </c>
      <c r="W7" s="72">
        <f>IF(RES_hh_tesh_in!W7=0,0,RES_hh_tesh_in!W7/RES_summary!W$21)</f>
        <v>0</v>
      </c>
      <c r="X7" s="72">
        <f>IF(RES_hh_tesh_in!X7=0,0,RES_hh_tesh_in!X7/RES_summary!X$21)</f>
        <v>35.572933528850506</v>
      </c>
      <c r="Y7" s="72">
        <f>IF(RES_hh_tesh_in!Y7=0,0,RES_hh_tesh_in!Y7/RES_summary!Y$21)</f>
        <v>21.723595972829806</v>
      </c>
      <c r="DA7" s="89" t="s">
        <v>911</v>
      </c>
    </row>
    <row r="8" spans="1:105" ht="12" customHeight="1" x14ac:dyDescent="0.25">
      <c r="A8" s="28" t="s">
        <v>189</v>
      </c>
      <c r="B8" s="72"/>
      <c r="C8" s="72">
        <f>IF(RES_hh_tesh_in!C8=0,0,RES_hh_tesh_in!C8/RES_summary!C$21)</f>
        <v>76.521686547878957</v>
      </c>
      <c r="D8" s="72">
        <f>IF(RES_hh_tesh_in!D8=0,0,RES_hh_tesh_in!D8/RES_summary!D$21)</f>
        <v>74.624234493987771</v>
      </c>
      <c r="E8" s="72">
        <f>IF(RES_hh_tesh_in!E8=0,0,RES_hh_tesh_in!E8/RES_summary!E$21)</f>
        <v>86.032522780069087</v>
      </c>
      <c r="F8" s="72">
        <f>IF(RES_hh_tesh_in!F8=0,0,RES_hh_tesh_in!F8/RES_summary!F$21)</f>
        <v>83.177435702000523</v>
      </c>
      <c r="G8" s="72">
        <f>IF(RES_hh_tesh_in!G8=0,0,RES_hh_tesh_in!G8/RES_summary!G$21)</f>
        <v>89.020527137328315</v>
      </c>
      <c r="H8" s="72">
        <f>IF(RES_hh_tesh_in!H8=0,0,RES_hh_tesh_in!H8/RES_summary!H$21)</f>
        <v>80.711996761289143</v>
      </c>
      <c r="I8" s="72">
        <f>IF(RES_hh_tesh_in!I8=0,0,RES_hh_tesh_in!I8/RES_summary!I$21)</f>
        <v>74.301664294991653</v>
      </c>
      <c r="J8" s="72">
        <f>IF(RES_hh_tesh_in!J8=0,0,RES_hh_tesh_in!J8/RES_summary!J$21)</f>
        <v>78.00893814982112</v>
      </c>
      <c r="K8" s="72">
        <f>IF(RES_hh_tesh_in!K8=0,0,RES_hh_tesh_in!K8/RES_summary!K$21)</f>
        <v>80.083939289611095</v>
      </c>
      <c r="L8" s="72">
        <f>IF(RES_hh_tesh_in!L8=0,0,RES_hh_tesh_in!L8/RES_summary!L$21)</f>
        <v>85.030718345968552</v>
      </c>
      <c r="M8" s="72">
        <f>IF(RES_hh_tesh_in!M8=0,0,RES_hh_tesh_in!M8/RES_summary!M$21)</f>
        <v>79.314329589006036</v>
      </c>
      <c r="N8" s="72">
        <f>IF(RES_hh_tesh_in!N8=0,0,RES_hh_tesh_in!N8/RES_summary!N$21)</f>
        <v>75.929852704397206</v>
      </c>
      <c r="O8" s="72">
        <f>IF(RES_hh_tesh_in!O8=0,0,RES_hh_tesh_in!O8/RES_summary!O$21)</f>
        <v>74.023218800286529</v>
      </c>
      <c r="P8" s="72">
        <f>IF(RES_hh_tesh_in!P8=0,0,RES_hh_tesh_in!P8/RES_summary!P$21)</f>
        <v>63.378284678593651</v>
      </c>
      <c r="Q8" s="72">
        <f>IF(RES_hh_tesh_in!Q8=0,0,RES_hh_tesh_in!Q8/RES_summary!Q$21)</f>
        <v>65.462306992705834</v>
      </c>
      <c r="R8" s="72">
        <f>IF(RES_hh_tesh_in!R8=0,0,RES_hh_tesh_in!R8/RES_summary!R$21)</f>
        <v>65.555829318549129</v>
      </c>
      <c r="S8" s="72">
        <f>IF(RES_hh_tesh_in!S8=0,0,RES_hh_tesh_in!S8/RES_summary!S$21)</f>
        <v>63.297188266737152</v>
      </c>
      <c r="T8" s="72">
        <f>IF(RES_hh_tesh_in!T8=0,0,RES_hh_tesh_in!T8/RES_summary!T$21)</f>
        <v>57.712600040566755</v>
      </c>
      <c r="U8" s="72">
        <f>IF(RES_hh_tesh_in!U8=0,0,RES_hh_tesh_in!U8/RES_summary!U$21)</f>
        <v>52.910508674529268</v>
      </c>
      <c r="V8" s="72">
        <f>IF(RES_hh_tesh_in!V8=0,0,RES_hh_tesh_in!V8/RES_summary!V$21)</f>
        <v>52.304575452242908</v>
      </c>
      <c r="W8" s="72">
        <f>IF(RES_hh_tesh_in!W8=0,0,RES_hh_tesh_in!W8/RES_summary!W$21)</f>
        <v>47.042844053655969</v>
      </c>
      <c r="X8" s="72">
        <f>IF(RES_hh_tesh_in!X8=0,0,RES_hh_tesh_in!X8/RES_summary!X$21)</f>
        <v>34.000015352396979</v>
      </c>
      <c r="Y8" s="72">
        <f>IF(RES_hh_tesh_in!Y8=0,0,RES_hh_tesh_in!Y8/RES_summary!Y$21)</f>
        <v>23.05871563717751</v>
      </c>
      <c r="DA8" s="89" t="s">
        <v>912</v>
      </c>
    </row>
    <row r="9" spans="1:105" ht="12" customHeight="1" x14ac:dyDescent="0.25">
      <c r="A9" s="28" t="s">
        <v>202</v>
      </c>
      <c r="B9" s="72"/>
      <c r="C9" s="72">
        <f>IF(RES_hh_tesh_in!C9=0,0,RES_hh_tesh_in!C9/RES_summary!C$21)</f>
        <v>78.78226287064372</v>
      </c>
      <c r="D9" s="72">
        <f>IF(RES_hh_tesh_in!D9=0,0,RES_hh_tesh_in!D9/RES_summary!D$21)</f>
        <v>75.534327502461579</v>
      </c>
      <c r="E9" s="72">
        <f>IF(RES_hh_tesh_in!E9=0,0,RES_hh_tesh_in!E9/RES_summary!E$21)</f>
        <v>86.945573838694884</v>
      </c>
      <c r="F9" s="72">
        <f>IF(RES_hh_tesh_in!F9=0,0,RES_hh_tesh_in!F9/RES_summary!F$21)</f>
        <v>85.015086645473701</v>
      </c>
      <c r="G9" s="72">
        <f>IF(RES_hh_tesh_in!G9=0,0,RES_hh_tesh_in!G9/RES_summary!G$21)</f>
        <v>89.348557082668776</v>
      </c>
      <c r="H9" s="72">
        <f>IF(RES_hh_tesh_in!H9=0,0,RES_hh_tesh_in!H9/RES_summary!H$21)</f>
        <v>81.149255425979291</v>
      </c>
      <c r="I9" s="72">
        <f>IF(RES_hh_tesh_in!I9=0,0,RES_hh_tesh_in!I9/RES_summary!I$21)</f>
        <v>77.079941769430832</v>
      </c>
      <c r="J9" s="72">
        <f>IF(RES_hh_tesh_in!J9=0,0,RES_hh_tesh_in!J9/RES_summary!J$21)</f>
        <v>77.079284965181415</v>
      </c>
      <c r="K9" s="72">
        <f>IF(RES_hh_tesh_in!K9=0,0,RES_hh_tesh_in!K9/RES_summary!K$21)</f>
        <v>79.459764250063287</v>
      </c>
      <c r="L9" s="72">
        <f>IF(RES_hh_tesh_in!L9=0,0,RES_hh_tesh_in!L9/RES_summary!L$21)</f>
        <v>84.309313080385181</v>
      </c>
      <c r="M9" s="72">
        <f>IF(RES_hh_tesh_in!M9=0,0,RES_hh_tesh_in!M9/RES_summary!M$21)</f>
        <v>80.258239454231671</v>
      </c>
      <c r="N9" s="72">
        <f>IF(RES_hh_tesh_in!N9=0,0,RES_hh_tesh_in!N9/RES_summary!N$21)</f>
        <v>78.043958996866323</v>
      </c>
      <c r="O9" s="72">
        <f>IF(RES_hh_tesh_in!O9=0,0,RES_hh_tesh_in!O9/RES_summary!O$21)</f>
        <v>75.957394446483448</v>
      </c>
      <c r="P9" s="72">
        <f>IF(RES_hh_tesh_in!P9=0,0,RES_hh_tesh_in!P9/RES_summary!P$21)</f>
        <v>63.675684139235706</v>
      </c>
      <c r="Q9" s="72">
        <f>IF(RES_hh_tesh_in!Q9=0,0,RES_hh_tesh_in!Q9/RES_summary!Q$21)</f>
        <v>70.635613073848589</v>
      </c>
      <c r="R9" s="72">
        <f>IF(RES_hh_tesh_in!R9=0,0,RES_hh_tesh_in!R9/RES_summary!R$21)</f>
        <v>66.848973539520173</v>
      </c>
      <c r="S9" s="72">
        <f>IF(RES_hh_tesh_in!S9=0,0,RES_hh_tesh_in!S9/RES_summary!S$21)</f>
        <v>62.856082769070831</v>
      </c>
      <c r="T9" s="72">
        <f>IF(RES_hh_tesh_in!T9=0,0,RES_hh_tesh_in!T9/RES_summary!T$21)</f>
        <v>58.195474621065323</v>
      </c>
      <c r="U9" s="72">
        <f>IF(RES_hh_tesh_in!U9=0,0,RES_hh_tesh_in!U9/RES_summary!U$21)</f>
        <v>53.329914487451852</v>
      </c>
      <c r="V9" s="72">
        <f>IF(RES_hh_tesh_in!V9=0,0,RES_hh_tesh_in!V9/RES_summary!V$21)</f>
        <v>51.249337900253011</v>
      </c>
      <c r="W9" s="72">
        <f>IF(RES_hh_tesh_in!W9=0,0,RES_hh_tesh_in!W9/RES_summary!W$21)</f>
        <v>47.184697001374644</v>
      </c>
      <c r="X9" s="72">
        <f>IF(RES_hh_tesh_in!X9=0,0,RES_hh_tesh_in!X9/RES_summary!X$21)</f>
        <v>33.80484961452941</v>
      </c>
      <c r="Y9" s="72">
        <f>IF(RES_hh_tesh_in!Y9=0,0,RES_hh_tesh_in!Y9/RES_summary!Y$21)</f>
        <v>22.693809401826272</v>
      </c>
      <c r="DA9" s="89" t="s">
        <v>913</v>
      </c>
    </row>
    <row r="10" spans="1:105" ht="12" customHeight="1" x14ac:dyDescent="0.25">
      <c r="A10" s="28" t="s">
        <v>197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X10" s="72">
        <f>IF(RES_hh_tesh_in!X10=0,0,RES_hh_tesh_in!X10/RES_summary!X$21)</f>
        <v>0</v>
      </c>
      <c r="Y10" s="72">
        <f>IF(RES_hh_tesh_in!Y10=0,0,RES_hh_tesh_in!Y10/RES_summary!Y$21)</f>
        <v>0</v>
      </c>
      <c r="DA10" s="89" t="s">
        <v>914</v>
      </c>
    </row>
    <row r="11" spans="1:105" ht="12" customHeight="1" x14ac:dyDescent="0.25">
      <c r="A11" s="28" t="s">
        <v>198</v>
      </c>
      <c r="B11" s="72"/>
      <c r="C11" s="72">
        <f>IF(RES_hh_tesh_in!C11=0,0,RES_hh_tesh_in!C11/RES_summary!C$21)</f>
        <v>76.5592926721135</v>
      </c>
      <c r="D11" s="72">
        <f>IF(RES_hh_tesh_in!D11=0,0,RES_hh_tesh_in!D11/RES_summary!D$21)</f>
        <v>77.675416616563311</v>
      </c>
      <c r="E11" s="72">
        <f>IF(RES_hh_tesh_in!E11=0,0,RES_hh_tesh_in!E11/RES_summary!E$21)</f>
        <v>86.560739844260723</v>
      </c>
      <c r="F11" s="72">
        <f>IF(RES_hh_tesh_in!F11=0,0,RES_hh_tesh_in!F11/RES_summary!F$21)</f>
        <v>85.720200927639894</v>
      </c>
      <c r="G11" s="72">
        <f>IF(RES_hh_tesh_in!G11=0,0,RES_hh_tesh_in!G11/RES_summary!G$21)</f>
        <v>90.676958110805529</v>
      </c>
      <c r="H11" s="72">
        <f>IF(RES_hh_tesh_in!H11=0,0,RES_hh_tesh_in!H11/RES_summary!H$21)</f>
        <v>80.848994652664686</v>
      </c>
      <c r="I11" s="72">
        <f>IF(RES_hh_tesh_in!I11=0,0,RES_hh_tesh_in!I11/RES_summary!I$21)</f>
        <v>76.002924545044849</v>
      </c>
      <c r="J11" s="72">
        <f>IF(RES_hh_tesh_in!J11=0,0,RES_hh_tesh_in!J11/RES_summary!J$21)</f>
        <v>78.779741384727558</v>
      </c>
      <c r="K11" s="72">
        <f>IF(RES_hh_tesh_in!K11=0,0,RES_hh_tesh_in!K11/RES_summary!K$21)</f>
        <v>80.519697333809361</v>
      </c>
      <c r="L11" s="72">
        <f>IF(RES_hh_tesh_in!L11=0,0,RES_hh_tesh_in!L11/RES_summary!L$21)</f>
        <v>85.164240830711051</v>
      </c>
      <c r="M11" s="72">
        <f>IF(RES_hh_tesh_in!M11=0,0,RES_hh_tesh_in!M11/RES_summary!M$21)</f>
        <v>81.78244544466925</v>
      </c>
      <c r="N11" s="72">
        <f>IF(RES_hh_tesh_in!N11=0,0,RES_hh_tesh_in!N11/RES_summary!N$21)</f>
        <v>76.842976650688669</v>
      </c>
      <c r="O11" s="72">
        <f>IF(RES_hh_tesh_in!O11=0,0,RES_hh_tesh_in!O11/RES_summary!O$21)</f>
        <v>77.219893943823365</v>
      </c>
      <c r="P11" s="72">
        <f>IF(RES_hh_tesh_in!P11=0,0,RES_hh_tesh_in!P11/RES_summary!P$21)</f>
        <v>63.539082621311408</v>
      </c>
      <c r="Q11" s="72">
        <f>IF(RES_hh_tesh_in!Q11=0,0,RES_hh_tesh_in!Q11/RES_summary!Q$21)</f>
        <v>0</v>
      </c>
      <c r="R11" s="72">
        <f>IF(RES_hh_tesh_in!R11=0,0,RES_hh_tesh_in!R11/RES_summary!R$21)</f>
        <v>66.277443861349951</v>
      </c>
      <c r="S11" s="72">
        <f>IF(RES_hh_tesh_in!S11=0,0,RES_hh_tesh_in!S11/RES_summary!S$21)</f>
        <v>62.913725602833686</v>
      </c>
      <c r="T11" s="72">
        <f>IF(RES_hh_tesh_in!T11=0,0,RES_hh_tesh_in!T11/RES_summary!T$21)</f>
        <v>57.168745379587129</v>
      </c>
      <c r="U11" s="72">
        <f>IF(RES_hh_tesh_in!U11=0,0,RES_hh_tesh_in!U11/RES_summary!U$21)</f>
        <v>53.147149503221982</v>
      </c>
      <c r="V11" s="72">
        <f>IF(RES_hh_tesh_in!V11=0,0,RES_hh_tesh_in!V11/RES_summary!V$21)</f>
        <v>51.717027323423281</v>
      </c>
      <c r="W11" s="72">
        <f>IF(RES_hh_tesh_in!W11=0,0,RES_hh_tesh_in!W11/RES_summary!W$21)</f>
        <v>47.279765403635125</v>
      </c>
      <c r="X11" s="72">
        <f>IF(RES_hh_tesh_in!X11=0,0,RES_hh_tesh_in!X11/RES_summary!X$21)</f>
        <v>33.883180815355921</v>
      </c>
      <c r="Y11" s="72">
        <f>IF(RES_hh_tesh_in!Y11=0,0,RES_hh_tesh_in!Y11/RES_summary!Y$21)</f>
        <v>22.500415976208494</v>
      </c>
      <c r="DA11" s="89" t="s">
        <v>915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81.288363715738612</v>
      </c>
      <c r="D12" s="72">
        <f>IF(RES_hh_tesh_in!D12=0,0,RES_hh_tesh_in!D12/RES_summary!D$21)</f>
        <v>70.294613790327432</v>
      </c>
      <c r="E12" s="72">
        <f>IF(RES_hh_tesh_in!E12=0,0,RES_hh_tesh_in!E12/RES_summary!E$21)</f>
        <v>71.773247845370292</v>
      </c>
      <c r="F12" s="72">
        <f>IF(RES_hh_tesh_in!F12=0,0,RES_hh_tesh_in!F12/RES_summary!F$21)</f>
        <v>89.97950041223298</v>
      </c>
      <c r="G12" s="72">
        <f>IF(RES_hh_tesh_in!G12=0,0,RES_hh_tesh_in!G12/RES_summary!G$21)</f>
        <v>92.280006955816404</v>
      </c>
      <c r="H12" s="72">
        <f>IF(RES_hh_tesh_in!H12=0,0,RES_hh_tesh_in!H12/RES_summary!H$21)</f>
        <v>71.75905320259487</v>
      </c>
      <c r="I12" s="72">
        <f>IF(RES_hh_tesh_in!I12=0,0,RES_hh_tesh_in!I12/RES_summary!I$21)</f>
        <v>80.617565576805561</v>
      </c>
      <c r="J12" s="72">
        <f>IF(RES_hh_tesh_in!J12=0,0,RES_hh_tesh_in!J12/RES_summary!J$21)</f>
        <v>80.856470211414958</v>
      </c>
      <c r="K12" s="72">
        <f>IF(RES_hh_tesh_in!K12=0,0,RES_hh_tesh_in!K12/RES_summary!K$21)</f>
        <v>82.526017041228286</v>
      </c>
      <c r="L12" s="72">
        <f>IF(RES_hh_tesh_in!L12=0,0,RES_hh_tesh_in!L12/RES_summary!L$21)</f>
        <v>89.170440356560164</v>
      </c>
      <c r="M12" s="72">
        <f>IF(RES_hh_tesh_in!M12=0,0,RES_hh_tesh_in!M12/RES_summary!M$21)</f>
        <v>79.949856675082245</v>
      </c>
      <c r="N12" s="72">
        <f>IF(RES_hh_tesh_in!N12=0,0,RES_hh_tesh_in!N12/RES_summary!N$21)</f>
        <v>78.505695204715309</v>
      </c>
      <c r="O12" s="72">
        <f>IF(RES_hh_tesh_in!O12=0,0,RES_hh_tesh_in!O12/RES_summary!O$21)</f>
        <v>77.385900390570711</v>
      </c>
      <c r="P12" s="72">
        <f>IF(RES_hh_tesh_in!P12=0,0,RES_hh_tesh_in!P12/RES_summary!P$21)</f>
        <v>60.866292503501526</v>
      </c>
      <c r="Q12" s="72">
        <f>IF(RES_hh_tesh_in!Q12=0,0,RES_hh_tesh_in!Q12/RES_summary!Q$21)</f>
        <v>69.333232034431205</v>
      </c>
      <c r="R12" s="72">
        <f>IF(RES_hh_tesh_in!R12=0,0,RES_hh_tesh_in!R12/RES_summary!R$21)</f>
        <v>68.370985659714222</v>
      </c>
      <c r="S12" s="72">
        <f>IF(RES_hh_tesh_in!S12=0,0,RES_hh_tesh_in!S12/RES_summary!S$21)</f>
        <v>64.681358989615262</v>
      </c>
      <c r="T12" s="72">
        <f>IF(RES_hh_tesh_in!T12=0,0,RES_hh_tesh_in!T12/RES_summary!T$21)</f>
        <v>58.461954726371488</v>
      </c>
      <c r="U12" s="72">
        <f>IF(RES_hh_tesh_in!U12=0,0,RES_hh_tesh_in!U12/RES_summary!U$21)</f>
        <v>53.380308835527586</v>
      </c>
      <c r="V12" s="72">
        <f>IF(RES_hh_tesh_in!V12=0,0,RES_hh_tesh_in!V12/RES_summary!V$21)</f>
        <v>51.328857049450669</v>
      </c>
      <c r="W12" s="72">
        <f>IF(RES_hh_tesh_in!W12=0,0,RES_hh_tesh_in!W12/RES_summary!W$21)</f>
        <v>47.358531256466748</v>
      </c>
      <c r="X12" s="72">
        <f>IF(RES_hh_tesh_in!X12=0,0,RES_hh_tesh_in!X12/RES_summary!X$21)</f>
        <v>33.439542012382596</v>
      </c>
      <c r="Y12" s="72">
        <f>IF(RES_hh_tesh_in!Y12=0,0,RES_hh_tesh_in!Y12/RES_summary!Y$21)</f>
        <v>23.464446374499495</v>
      </c>
      <c r="DA12" s="89" t="s">
        <v>916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78.499376568461273</v>
      </c>
      <c r="D13" s="74">
        <f>IF(RES_hh_tesh_in!D13=0,0,RES_hh_tesh_in!D13/RES_summary!D$21)</f>
        <v>81.567127678967267</v>
      </c>
      <c r="E13" s="74">
        <f>IF(RES_hh_tesh_in!E13=0,0,RES_hh_tesh_in!E13/RES_summary!E$21)</f>
        <v>81.271961730647376</v>
      </c>
      <c r="F13" s="74">
        <f>IF(RES_hh_tesh_in!F13=0,0,RES_hh_tesh_in!F13/RES_summary!F$21)</f>
        <v>87.567443918612483</v>
      </c>
      <c r="G13" s="74">
        <f>IF(RES_hh_tesh_in!G13=0,0,RES_hh_tesh_in!G13/RES_summary!G$21)</f>
        <v>92.89403407886266</v>
      </c>
      <c r="H13" s="74">
        <f>IF(RES_hh_tesh_in!H13=0,0,RES_hh_tesh_in!H13/RES_summary!H$21)</f>
        <v>83.079021675302741</v>
      </c>
      <c r="I13" s="74">
        <f>IF(RES_hh_tesh_in!I13=0,0,RES_hh_tesh_in!I13/RES_summary!I$21)</f>
        <v>70.095814278691464</v>
      </c>
      <c r="J13" s="74">
        <f>IF(RES_hh_tesh_in!J13=0,0,RES_hh_tesh_in!J13/RES_summary!J$21)</f>
        <v>81.532071930801877</v>
      </c>
      <c r="K13" s="74">
        <f>IF(RES_hh_tesh_in!K13=0,0,RES_hh_tesh_in!K13/RES_summary!K$21)</f>
        <v>81.928548689855219</v>
      </c>
      <c r="L13" s="74">
        <f>IF(RES_hh_tesh_in!L13=0,0,RES_hh_tesh_in!L13/RES_summary!L$21)</f>
        <v>93.933608296473267</v>
      </c>
      <c r="M13" s="74">
        <f>IF(RES_hh_tesh_in!M13=0,0,RES_hh_tesh_in!M13/RES_summary!M$21)</f>
        <v>0</v>
      </c>
      <c r="N13" s="74">
        <f>IF(RES_hh_tesh_in!N13=0,0,RES_hh_tesh_in!N13/RES_summary!N$21)</f>
        <v>0</v>
      </c>
      <c r="O13" s="74">
        <f>IF(RES_hh_tesh_in!O13=0,0,RES_hh_tesh_in!O13/RES_summary!O$21)</f>
        <v>0</v>
      </c>
      <c r="P13" s="74">
        <f>IF(RES_hh_tesh_in!P13=0,0,RES_hh_tesh_in!P13/RES_summary!P$21)</f>
        <v>0</v>
      </c>
      <c r="Q13" s="74">
        <f>IF(RES_hh_tesh_in!Q13=0,0,RES_hh_tesh_in!Q13/RES_summary!Q$21)</f>
        <v>47.667882217624111</v>
      </c>
      <c r="R13" s="74">
        <f>IF(RES_hh_tesh_in!R13=0,0,RES_hh_tesh_in!R13/RES_summary!R$21)</f>
        <v>0</v>
      </c>
      <c r="S13" s="74">
        <f>IF(RES_hh_tesh_in!S13=0,0,RES_hh_tesh_in!S13/RES_summary!S$21)</f>
        <v>0</v>
      </c>
      <c r="T13" s="74">
        <f>IF(RES_hh_tesh_in!T13=0,0,RES_hh_tesh_in!T13/RES_summary!T$21)</f>
        <v>69.847070468552715</v>
      </c>
      <c r="U13" s="74">
        <f>IF(RES_hh_tesh_in!U13=0,0,RES_hh_tesh_in!U13/RES_summary!U$21)</f>
        <v>65.849244744068642</v>
      </c>
      <c r="V13" s="74">
        <f>IF(RES_hh_tesh_in!V13=0,0,RES_hh_tesh_in!V13/RES_summary!V$21)</f>
        <v>19.013670767176386</v>
      </c>
      <c r="W13" s="74">
        <f>IF(RES_hh_tesh_in!W13=0,0,RES_hh_tesh_in!W13/RES_summary!W$21)</f>
        <v>50.594542900171938</v>
      </c>
      <c r="X13" s="74">
        <f>IF(RES_hh_tesh_in!X13=0,0,RES_hh_tesh_in!X13/RES_summary!X$21)</f>
        <v>37.753277828161579</v>
      </c>
      <c r="Y13" s="74">
        <f>IF(RES_hh_tesh_in!Y13=0,0,RES_hh_tesh_in!Y13/RES_summary!Y$21)</f>
        <v>26.209969341699079</v>
      </c>
      <c r="DA13" s="90" t="s">
        <v>917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1.1138525207579868</v>
      </c>
      <c r="D14" s="76">
        <f>IF(RES_hh_tesh_in!D14=0,0,RES_hh_tesh_in!D14/RES_summary!D$21)</f>
        <v>1.1245593983619255</v>
      </c>
      <c r="E14" s="76">
        <f>IF(RES_hh_tesh_in!E14=0,0,RES_hh_tesh_in!E14/RES_summary!E$21)</f>
        <v>1.1299737659208984</v>
      </c>
      <c r="F14" s="76">
        <f>IF(RES_hh_tesh_in!F14=0,0,RES_hh_tesh_in!F14/RES_summary!F$21)</f>
        <v>1.1637891379166949</v>
      </c>
      <c r="G14" s="76">
        <f>IF(RES_hh_tesh_in!G14=0,0,RES_hh_tesh_in!G14/RES_summary!G$21)</f>
        <v>1.1407000491935382</v>
      </c>
      <c r="H14" s="76">
        <f>IF(RES_hh_tesh_in!H14=0,0,RES_hh_tesh_in!H14/RES_summary!H$21)</f>
        <v>1.0033837512106845</v>
      </c>
      <c r="I14" s="76">
        <f>IF(RES_hh_tesh_in!I14=0,0,RES_hh_tesh_in!I14/RES_summary!I$21)</f>
        <v>0.86556931684117044</v>
      </c>
      <c r="J14" s="76">
        <f>IF(RES_hh_tesh_in!J14=0,0,RES_hh_tesh_in!J14/RES_summary!J$21)</f>
        <v>0.92717580753751982</v>
      </c>
      <c r="K14" s="76">
        <f>IF(RES_hh_tesh_in!K14=0,0,RES_hh_tesh_in!K14/RES_summary!K$21)</f>
        <v>0.87013262815673342</v>
      </c>
      <c r="L14" s="76">
        <f>IF(RES_hh_tesh_in!L14=0,0,RES_hh_tesh_in!L14/RES_summary!L$21)</f>
        <v>0.8960354237356003</v>
      </c>
      <c r="M14" s="76">
        <f>IF(RES_hh_tesh_in!M14=0,0,RES_hh_tesh_in!M14/RES_summary!M$21)</f>
        <v>0.81495738106316151</v>
      </c>
      <c r="N14" s="76">
        <f>IF(RES_hh_tesh_in!N14=0,0,RES_hh_tesh_in!N14/RES_summary!N$21)</f>
        <v>0.77237051147292801</v>
      </c>
      <c r="O14" s="76">
        <f>IF(RES_hh_tesh_in!O14=0,0,RES_hh_tesh_in!O14/RES_summary!O$21)</f>
        <v>0.75874522113624576</v>
      </c>
      <c r="P14" s="76">
        <f>IF(RES_hh_tesh_in!P14=0,0,RES_hh_tesh_in!P14/RES_summary!P$21)</f>
        <v>0.60067358325719522</v>
      </c>
      <c r="Q14" s="76">
        <f>IF(RES_hh_tesh_in!Q14=0,0,RES_hh_tesh_in!Q14/RES_summary!Q$21)</f>
        <v>0.76644198997699142</v>
      </c>
      <c r="R14" s="76">
        <f>IF(RES_hh_tesh_in!R14=0,0,RES_hh_tesh_in!R14/RES_summary!R$21)</f>
        <v>0.84035426902173627</v>
      </c>
      <c r="S14" s="76">
        <f>IF(RES_hh_tesh_in!S14=0,0,RES_hh_tesh_in!S14/RES_summary!S$21)</f>
        <v>0.76689562912681852</v>
      </c>
      <c r="T14" s="76">
        <f>IF(RES_hh_tesh_in!T14=0,0,RES_hh_tesh_in!T14/RES_summary!T$21)</f>
        <v>0.69077804494027695</v>
      </c>
      <c r="U14" s="76">
        <f>IF(RES_hh_tesh_in!U14=0,0,RES_hh_tesh_in!U14/RES_summary!U$21)</f>
        <v>0.59364064170811404</v>
      </c>
      <c r="V14" s="76">
        <f>IF(RES_hh_tesh_in!V14=0,0,RES_hh_tesh_in!V14/RES_summary!V$21)</f>
        <v>0.59288174946855154</v>
      </c>
      <c r="W14" s="76">
        <f>IF(RES_hh_tesh_in!W14=0,0,RES_hh_tesh_in!W14/RES_summary!W$21)</f>
        <v>0.52358628173550859</v>
      </c>
      <c r="X14" s="76">
        <f>IF(RES_hh_tesh_in!X14=0,0,RES_hh_tesh_in!X14/RES_summary!X$21)</f>
        <v>0.36856289863763531</v>
      </c>
      <c r="Y14" s="76">
        <f>IF(RES_hh_tesh_in!Y14=0,0,RES_hh_tesh_in!Y14/RES_summary!Y$21)</f>
        <v>0.24728263677910425</v>
      </c>
      <c r="DA14" s="91" t="s">
        <v>918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3.6496376937915036</v>
      </c>
      <c r="D15" s="69">
        <f>IF(RES_hh_tesh_in!D15=0,0,RES_hh_tesh_in!D15/RES_summary!D$21)</f>
        <v>3.3551968628602054</v>
      </c>
      <c r="E15" s="69">
        <f>IF(RES_hh_tesh_in!E15=0,0,RES_hh_tesh_in!E15/RES_summary!E$21)</f>
        <v>14.438773004846833</v>
      </c>
      <c r="F15" s="69">
        <f>IF(RES_hh_tesh_in!F15=0,0,RES_hh_tesh_in!F15/RES_summary!F$21)</f>
        <v>7.5675488074141644</v>
      </c>
      <c r="G15" s="69">
        <f>IF(RES_hh_tesh_in!G15=0,0,RES_hh_tesh_in!G15/RES_summary!G$21)</f>
        <v>8.0942096648436124</v>
      </c>
      <c r="H15" s="69">
        <f>IF(RES_hh_tesh_in!H15=0,0,RES_hh_tesh_in!H15/RES_summary!H$21)</f>
        <v>16.759745581547097</v>
      </c>
      <c r="I15" s="69">
        <f>IF(RES_hh_tesh_in!I15=0,0,RES_hh_tesh_in!I15/RES_summary!I$21)</f>
        <v>23.04022483496119</v>
      </c>
      <c r="J15" s="69">
        <f>IF(RES_hh_tesh_in!J15=0,0,RES_hh_tesh_in!J15/RES_summary!J$21)</f>
        <v>13.954386853771839</v>
      </c>
      <c r="K15" s="69">
        <f>IF(RES_hh_tesh_in!K15=0,0,RES_hh_tesh_in!K15/RES_summary!K$21)</f>
        <v>12.517691897607097</v>
      </c>
      <c r="L15" s="69">
        <f>IF(RES_hh_tesh_in!L15=0,0,RES_hh_tesh_in!L15/RES_summary!L$21)</f>
        <v>7.3015264724886748</v>
      </c>
      <c r="M15" s="69">
        <f>IF(RES_hh_tesh_in!M15=0,0,RES_hh_tesh_in!M15/RES_summary!M$21)</f>
        <v>10.037275493870828</v>
      </c>
      <c r="N15" s="69">
        <f>IF(RES_hh_tesh_in!N15=0,0,RES_hh_tesh_in!N15/RES_summary!N$21)</f>
        <v>10.98345831313941</v>
      </c>
      <c r="O15" s="69">
        <f>IF(RES_hh_tesh_in!O15=0,0,RES_hh_tesh_in!O15/RES_summary!O$21)</f>
        <v>5.8418742655056946</v>
      </c>
      <c r="P15" s="69">
        <f>IF(RES_hh_tesh_in!P15=0,0,RES_hh_tesh_in!P15/RES_summary!P$21)</f>
        <v>5.3493564159941398</v>
      </c>
      <c r="Q15" s="69">
        <f>IF(RES_hh_tesh_in!Q15=0,0,RES_hh_tesh_in!Q15/RES_summary!Q$21)</f>
        <v>4.7028374842458565</v>
      </c>
      <c r="R15" s="69">
        <f>IF(RES_hh_tesh_in!R15=0,0,RES_hh_tesh_in!R15/RES_summary!R$21)</f>
        <v>6.3452718854799084</v>
      </c>
      <c r="S15" s="69">
        <f>IF(RES_hh_tesh_in!S15=0,0,RES_hh_tesh_in!S15/RES_summary!S$21)</f>
        <v>3.3828294247548474</v>
      </c>
      <c r="T15" s="69">
        <f>IF(RES_hh_tesh_in!T15=0,0,RES_hh_tesh_in!T15/RES_summary!T$21)</f>
        <v>7.5421818243298899</v>
      </c>
      <c r="U15" s="69">
        <f>IF(RES_hh_tesh_in!U15=0,0,RES_hh_tesh_in!U15/RES_summary!U$21)</f>
        <v>1.2689439721843545</v>
      </c>
      <c r="V15" s="69">
        <f>IF(RES_hh_tesh_in!V15=0,0,RES_hh_tesh_in!V15/RES_summary!V$21)</f>
        <v>10.331440707594496</v>
      </c>
      <c r="W15" s="69">
        <f>IF(RES_hh_tesh_in!W15=0,0,RES_hh_tesh_in!W15/RES_summary!W$21)</f>
        <v>18.318840413348198</v>
      </c>
      <c r="X15" s="69">
        <f>IF(RES_hh_tesh_in!X15=0,0,RES_hh_tesh_in!X15/RES_summary!X$21)</f>
        <v>23.170023222728279</v>
      </c>
      <c r="Y15" s="69">
        <f>IF(RES_hh_tesh_in!Y15=0,0,RES_hh_tesh_in!Y15/RES_summary!Y$21)</f>
        <v>9.1405025274018623</v>
      </c>
      <c r="DA15" s="88" t="s">
        <v>919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3.6496376937915036</v>
      </c>
      <c r="D16" s="72">
        <f>IF(RES_hh_tesh_in!D16=0,0,RES_hh_tesh_in!D16/RES_summary!D$21)</f>
        <v>3.3551968628602054</v>
      </c>
      <c r="E16" s="72">
        <f>IF(RES_hh_tesh_in!E16=0,0,RES_hh_tesh_in!E16/RES_summary!E$21)</f>
        <v>14.438773004846833</v>
      </c>
      <c r="F16" s="72">
        <f>IF(RES_hh_tesh_in!F16=0,0,RES_hh_tesh_in!F16/RES_summary!F$21)</f>
        <v>7.5675488074141644</v>
      </c>
      <c r="G16" s="72">
        <f>IF(RES_hh_tesh_in!G16=0,0,RES_hh_tesh_in!G16/RES_summary!G$21)</f>
        <v>8.0942096648436124</v>
      </c>
      <c r="H16" s="72">
        <f>IF(RES_hh_tesh_in!H16=0,0,RES_hh_tesh_in!H16/RES_summary!H$21)</f>
        <v>16.759745581547097</v>
      </c>
      <c r="I16" s="72">
        <f>IF(RES_hh_tesh_in!I16=0,0,RES_hh_tesh_in!I16/RES_summary!I$21)</f>
        <v>23.04022483496119</v>
      </c>
      <c r="J16" s="72">
        <f>IF(RES_hh_tesh_in!J16=0,0,RES_hh_tesh_in!J16/RES_summary!J$21)</f>
        <v>13.954386853771839</v>
      </c>
      <c r="K16" s="72">
        <f>IF(RES_hh_tesh_in!K16=0,0,RES_hh_tesh_in!K16/RES_summary!K$21)</f>
        <v>12.517691897607097</v>
      </c>
      <c r="L16" s="72">
        <f>IF(RES_hh_tesh_in!L16=0,0,RES_hh_tesh_in!L16/RES_summary!L$21)</f>
        <v>7.3015264724886748</v>
      </c>
      <c r="M16" s="72">
        <f>IF(RES_hh_tesh_in!M16=0,0,RES_hh_tesh_in!M16/RES_summary!M$21)</f>
        <v>10.037275493870828</v>
      </c>
      <c r="N16" s="72">
        <f>IF(RES_hh_tesh_in!N16=0,0,RES_hh_tesh_in!N16/RES_summary!N$21)</f>
        <v>10.98345831313941</v>
      </c>
      <c r="O16" s="72">
        <f>IF(RES_hh_tesh_in!O16=0,0,RES_hh_tesh_in!O16/RES_summary!O$21)</f>
        <v>5.8418742655056946</v>
      </c>
      <c r="P16" s="72">
        <f>IF(RES_hh_tesh_in!P16=0,0,RES_hh_tesh_in!P16/RES_summary!P$21)</f>
        <v>5.3493564159941398</v>
      </c>
      <c r="Q16" s="72">
        <f>IF(RES_hh_tesh_in!Q16=0,0,RES_hh_tesh_in!Q16/RES_summary!Q$21)</f>
        <v>4.7028374842458565</v>
      </c>
      <c r="R16" s="72">
        <f>IF(RES_hh_tesh_in!R16=0,0,RES_hh_tesh_in!R16/RES_summary!R$21)</f>
        <v>6.3452718854799084</v>
      </c>
      <c r="S16" s="72">
        <f>IF(RES_hh_tesh_in!S16=0,0,RES_hh_tesh_in!S16/RES_summary!S$21)</f>
        <v>3.3828294247548474</v>
      </c>
      <c r="T16" s="72">
        <f>IF(RES_hh_tesh_in!T16=0,0,RES_hh_tesh_in!T16/RES_summary!T$21)</f>
        <v>7.5421818243298899</v>
      </c>
      <c r="U16" s="72">
        <f>IF(RES_hh_tesh_in!U16=0,0,RES_hh_tesh_in!U16/RES_summary!U$21)</f>
        <v>1.2689439721843545</v>
      </c>
      <c r="V16" s="72">
        <f>IF(RES_hh_tesh_in!V16=0,0,RES_hh_tesh_in!V16/RES_summary!V$21)</f>
        <v>10.331440707594496</v>
      </c>
      <c r="W16" s="72">
        <f>IF(RES_hh_tesh_in!W16=0,0,RES_hh_tesh_in!W16/RES_summary!W$21)</f>
        <v>18.318840413348198</v>
      </c>
      <c r="X16" s="72">
        <f>IF(RES_hh_tesh_in!X16=0,0,RES_hh_tesh_in!X16/RES_summary!X$21)</f>
        <v>23.170023222728279</v>
      </c>
      <c r="Y16" s="72">
        <f>IF(RES_hh_tesh_in!Y16=0,0,RES_hh_tesh_in!Y16/RES_summary!Y$21)</f>
        <v>9.1405025274018623</v>
      </c>
      <c r="DA16" s="89" t="s">
        <v>920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10.683595201633937</v>
      </c>
      <c r="D17" s="69">
        <f>IF(RES_hh_tesh_in!D17=0,0,RES_hh_tesh_in!D17/RES_summary!D$21)</f>
        <v>11.483574652454987</v>
      </c>
      <c r="E17" s="69">
        <f>IF(RES_hh_tesh_in!E17=0,0,RES_hh_tesh_in!E17/RES_summary!E$21)</f>
        <v>10.163270731024097</v>
      </c>
      <c r="F17" s="69">
        <f>IF(RES_hh_tesh_in!F17=0,0,RES_hh_tesh_in!F17/RES_summary!F$21)</f>
        <v>11.259780230621711</v>
      </c>
      <c r="G17" s="69">
        <f>IF(RES_hh_tesh_in!G17=0,0,RES_hh_tesh_in!G17/RES_summary!G$21)</f>
        <v>11.461604754333219</v>
      </c>
      <c r="H17" s="69">
        <f>IF(RES_hh_tesh_in!H17=0,0,RES_hh_tesh_in!H17/RES_summary!H$21)</f>
        <v>11.696252366095781</v>
      </c>
      <c r="I17" s="69">
        <f>IF(RES_hh_tesh_in!I17=0,0,RES_hh_tesh_in!I17/RES_summary!I$21)</f>
        <v>11.131244728476528</v>
      </c>
      <c r="J17" s="69">
        <f>IF(RES_hh_tesh_in!J17=0,0,RES_hh_tesh_in!J17/RES_summary!J$21)</f>
        <v>11.473421939838879</v>
      </c>
      <c r="K17" s="69">
        <f>IF(RES_hh_tesh_in!K17=0,0,RES_hh_tesh_in!K17/RES_summary!K$21)</f>
        <v>11.069677300010461</v>
      </c>
      <c r="L17" s="69">
        <f>IF(RES_hh_tesh_in!L17=0,0,RES_hh_tesh_in!L17/RES_summary!L$21)</f>
        <v>11.011109647396687</v>
      </c>
      <c r="M17" s="69">
        <f>IF(RES_hh_tesh_in!M17=0,0,RES_hh_tesh_in!M17/RES_summary!M$21)</f>
        <v>10.3560234960022</v>
      </c>
      <c r="N17" s="69">
        <f>IF(RES_hh_tesh_in!N17=0,0,RES_hh_tesh_in!N17/RES_summary!N$21)</f>
        <v>10.365822891120787</v>
      </c>
      <c r="O17" s="69">
        <f>IF(RES_hh_tesh_in!O17=0,0,RES_hh_tesh_in!O17/RES_summary!O$21)</f>
        <v>10.123348492437488</v>
      </c>
      <c r="P17" s="69">
        <f>IF(RES_hh_tesh_in!P17=0,0,RES_hh_tesh_in!P17/RES_summary!P$21)</f>
        <v>9.973239894958402</v>
      </c>
      <c r="Q17" s="69">
        <f>IF(RES_hh_tesh_in!Q17=0,0,RES_hh_tesh_in!Q17/RES_summary!Q$21)</f>
        <v>9.9432154855887767</v>
      </c>
      <c r="R17" s="69">
        <f>IF(RES_hh_tesh_in!R17=0,0,RES_hh_tesh_in!R17/RES_summary!R$21)</f>
        <v>10.138411863945054</v>
      </c>
      <c r="S17" s="69">
        <f>IF(RES_hh_tesh_in!S17=0,0,RES_hh_tesh_in!S17/RES_summary!S$21)</f>
        <v>10.394757565270577</v>
      </c>
      <c r="T17" s="69">
        <f>IF(RES_hh_tesh_in!T17=0,0,RES_hh_tesh_in!T17/RES_summary!T$21)</f>
        <v>10.37342932452448</v>
      </c>
      <c r="U17" s="69">
        <f>IF(RES_hh_tesh_in!U17=0,0,RES_hh_tesh_in!U17/RES_summary!U$21)</f>
        <v>10.375907256477145</v>
      </c>
      <c r="V17" s="69">
        <f>IF(RES_hh_tesh_in!V17=0,0,RES_hh_tesh_in!V17/RES_summary!V$21)</f>
        <v>10.562084874976591</v>
      </c>
      <c r="W17" s="69">
        <f>IF(RES_hh_tesh_in!W17=0,0,RES_hh_tesh_in!W17/RES_summary!W$21)</f>
        <v>11.117261112491205</v>
      </c>
      <c r="X17" s="69">
        <f>IF(RES_hh_tesh_in!X17=0,0,RES_hh_tesh_in!X17/RES_summary!X$21)</f>
        <v>10.587082421547633</v>
      </c>
      <c r="Y17" s="69">
        <f>IF(RES_hh_tesh_in!Y17=0,0,RES_hh_tesh_in!Y17/RES_summary!Y$21)</f>
        <v>10.843001304901435</v>
      </c>
      <c r="DA17" s="88" t="s">
        <v>921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0</v>
      </c>
      <c r="D18" s="72">
        <f>IF(RES_hh_tesh_in!D18=0,0,RES_hh_tesh_in!D18/RES_summary!D$21)</f>
        <v>10.15273852527481</v>
      </c>
      <c r="E18" s="72">
        <f>IF(RES_hh_tesh_in!E18=0,0,RES_hh_tesh_in!E18/RES_summary!E$21)</f>
        <v>12.973038106595052</v>
      </c>
      <c r="F18" s="72">
        <f>IF(RES_hh_tesh_in!F18=0,0,RES_hh_tesh_in!F18/RES_summary!F$21)</f>
        <v>9.439288364682584</v>
      </c>
      <c r="G18" s="72">
        <f>IF(RES_hh_tesh_in!G18=0,0,RES_hh_tesh_in!G18/RES_summary!G$21)</f>
        <v>0</v>
      </c>
      <c r="H18" s="72">
        <f>IF(RES_hh_tesh_in!H18=0,0,RES_hh_tesh_in!H18/RES_summary!H$21)</f>
        <v>0</v>
      </c>
      <c r="I18" s="72">
        <f>IF(RES_hh_tesh_in!I18=0,0,RES_hh_tesh_in!I18/RES_summary!I$21)</f>
        <v>0</v>
      </c>
      <c r="J18" s="72">
        <f>IF(RES_hh_tesh_in!J18=0,0,RES_hh_tesh_in!J18/RES_summary!J$21)</f>
        <v>0</v>
      </c>
      <c r="K18" s="72">
        <f>IF(RES_hh_tesh_in!K18=0,0,RES_hh_tesh_in!K18/RES_summary!K$21)</f>
        <v>6.3850503881308098</v>
      </c>
      <c r="L18" s="72">
        <f>IF(RES_hh_tesh_in!L18=0,0,RES_hh_tesh_in!L18/RES_summary!L$21)</f>
        <v>12.122581034849134</v>
      </c>
      <c r="M18" s="72">
        <f>IF(RES_hh_tesh_in!M18=0,0,RES_hh_tesh_in!M18/RES_summary!M$21)</f>
        <v>11.22100847393134</v>
      </c>
      <c r="N18" s="72">
        <f>IF(RES_hh_tesh_in!N18=0,0,RES_hh_tesh_in!N18/RES_summary!N$21)</f>
        <v>11.98795000954224</v>
      </c>
      <c r="O18" s="72">
        <f>IF(RES_hh_tesh_in!O18=0,0,RES_hh_tesh_in!O18/RES_summary!O$21)</f>
        <v>12.809679852049985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11.394956775807527</v>
      </c>
      <c r="T18" s="72">
        <f>IF(RES_hh_tesh_in!T18=0,0,RES_hh_tesh_in!T18/RES_summary!T$21)</f>
        <v>0</v>
      </c>
      <c r="U18" s="72">
        <f>IF(RES_hh_tesh_in!U18=0,0,RES_hh_tesh_in!U18/RES_summary!U$21)</f>
        <v>9.1630366957234344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X18" s="72">
        <f>IF(RES_hh_tesh_in!X18=0,0,RES_hh_tesh_in!X18/RES_summary!X$21)</f>
        <v>0</v>
      </c>
      <c r="Y18" s="72">
        <f>IF(RES_hh_tesh_in!Y18=0,0,RES_hh_tesh_in!Y18/RES_summary!Y$21)</f>
        <v>0</v>
      </c>
      <c r="DA18" s="89" t="s">
        <v>922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10.982016629766365</v>
      </c>
      <c r="D19" s="72">
        <f>IF(RES_hh_tesh_in!D19=0,0,RES_hh_tesh_in!D19/RES_summary!D$21)</f>
        <v>10.699743161088284</v>
      </c>
      <c r="E19" s="72">
        <f>IF(RES_hh_tesh_in!E19=0,0,RES_hh_tesh_in!E19/RES_summary!E$21)</f>
        <v>11.302834801974639</v>
      </c>
      <c r="F19" s="72">
        <f>IF(RES_hh_tesh_in!F19=0,0,RES_hh_tesh_in!F19/RES_summary!F$21)</f>
        <v>11.243730070109349</v>
      </c>
      <c r="G19" s="72">
        <f>IF(RES_hh_tesh_in!G19=0,0,RES_hh_tesh_in!G19/RES_summary!G$21)</f>
        <v>11.191381524233444</v>
      </c>
      <c r="H19" s="72">
        <f>IF(RES_hh_tesh_in!H19=0,0,RES_hh_tesh_in!H19/RES_summary!H$21)</f>
        <v>11.300527300984564</v>
      </c>
      <c r="I19" s="72">
        <f>IF(RES_hh_tesh_in!I19=0,0,RES_hh_tesh_in!I19/RES_summary!I$21)</f>
        <v>10.863137816566578</v>
      </c>
      <c r="J19" s="72">
        <f>IF(RES_hh_tesh_in!J19=0,0,RES_hh_tesh_in!J19/RES_summary!J$21)</f>
        <v>11.901357929330061</v>
      </c>
      <c r="K19" s="72">
        <f>IF(RES_hh_tesh_in!K19=0,0,RES_hh_tesh_in!K19/RES_summary!K$21)</f>
        <v>12.684385129378322</v>
      </c>
      <c r="L19" s="72">
        <f>IF(RES_hh_tesh_in!L19=0,0,RES_hh_tesh_in!L19/RES_summary!L$21)</f>
        <v>11.692716647619376</v>
      </c>
      <c r="M19" s="72">
        <f>IF(RES_hh_tesh_in!M19=0,0,RES_hh_tesh_in!M19/RES_summary!M$21)</f>
        <v>10.372720014933236</v>
      </c>
      <c r="N19" s="72">
        <f>IF(RES_hh_tesh_in!N19=0,0,RES_hh_tesh_in!N19/RES_summary!N$21)</f>
        <v>10.09894776857543</v>
      </c>
      <c r="O19" s="72">
        <f>IF(RES_hh_tesh_in!O19=0,0,RES_hh_tesh_in!O19/RES_summary!O$21)</f>
        <v>10.225474786230345</v>
      </c>
      <c r="P19" s="72">
        <f>IF(RES_hh_tesh_in!P19=0,0,RES_hh_tesh_in!P19/RES_summary!P$21)</f>
        <v>9.5893373250230649</v>
      </c>
      <c r="Q19" s="72">
        <f>IF(RES_hh_tesh_in!Q19=0,0,RES_hh_tesh_in!Q19/RES_summary!Q$21)</f>
        <v>9.8119772256700699</v>
      </c>
      <c r="R19" s="72">
        <f>IF(RES_hh_tesh_in!R19=0,0,RES_hh_tesh_in!R19/RES_summary!R$21)</f>
        <v>10.440062601439292</v>
      </c>
      <c r="S19" s="72">
        <f>IF(RES_hh_tesh_in!S19=0,0,RES_hh_tesh_in!S19/RES_summary!S$21)</f>
        <v>10.422266208145819</v>
      </c>
      <c r="T19" s="72">
        <f>IF(RES_hh_tesh_in!T19=0,0,RES_hh_tesh_in!T19/RES_summary!T$21)</f>
        <v>10.0683601534814</v>
      </c>
      <c r="U19" s="72">
        <f>IF(RES_hh_tesh_in!U19=0,0,RES_hh_tesh_in!U19/RES_summary!U$21)</f>
        <v>10.672234535168366</v>
      </c>
      <c r="V19" s="72">
        <f>IF(RES_hh_tesh_in!V19=0,0,RES_hh_tesh_in!V19/RES_summary!V$21)</f>
        <v>10.558330098177496</v>
      </c>
      <c r="W19" s="72">
        <f>IF(RES_hh_tesh_in!W19=0,0,RES_hh_tesh_in!W19/RES_summary!W$21)</f>
        <v>11.076926867535892</v>
      </c>
      <c r="X19" s="72">
        <f>IF(RES_hh_tesh_in!X19=0,0,RES_hh_tesh_in!X19/RES_summary!X$21)</f>
        <v>10.839495672849521</v>
      </c>
      <c r="Y19" s="72">
        <f>IF(RES_hh_tesh_in!Y19=0,0,RES_hh_tesh_in!Y19/RES_summary!Y$21)</f>
        <v>10.038066905289593</v>
      </c>
      <c r="DA19" s="89" t="s">
        <v>923</v>
      </c>
    </row>
    <row r="20" spans="1:105" ht="12" customHeight="1" x14ac:dyDescent="0.25">
      <c r="A20" s="28" t="s">
        <v>200</v>
      </c>
      <c r="B20" s="72"/>
      <c r="C20" s="72">
        <f>IF(RES_hh_tesh_in!C20=0,0,RES_hh_tesh_in!C20/RES_summary!C$21)</f>
        <v>9.9520817364217447</v>
      </c>
      <c r="D20" s="72">
        <f>IF(RES_hh_tesh_in!D20=0,0,RES_hh_tesh_in!D20/RES_summary!D$21)</f>
        <v>11.586607223422813</v>
      </c>
      <c r="E20" s="72">
        <f>IF(RES_hh_tesh_in!E20=0,0,RES_hh_tesh_in!E20/RES_summary!E$21)</f>
        <v>10.986847649340744</v>
      </c>
      <c r="F20" s="72">
        <f>IF(RES_hh_tesh_in!F20=0,0,RES_hh_tesh_in!F20/RES_summary!F$21)</f>
        <v>11.554549462343733</v>
      </c>
      <c r="G20" s="72">
        <f>IF(RES_hh_tesh_in!G20=0,0,RES_hh_tesh_in!G20/RES_summary!G$21)</f>
        <v>0</v>
      </c>
      <c r="H20" s="72">
        <f>IF(RES_hh_tesh_in!H20=0,0,RES_hh_tesh_in!H20/RES_summary!H$21)</f>
        <v>0</v>
      </c>
      <c r="I20" s="72">
        <f>IF(RES_hh_tesh_in!I20=0,0,RES_hh_tesh_in!I20/RES_summary!I$21)</f>
        <v>0</v>
      </c>
      <c r="J20" s="72">
        <f>IF(RES_hh_tesh_in!J20=0,0,RES_hh_tesh_in!J20/RES_summary!J$21)</f>
        <v>0</v>
      </c>
      <c r="K20" s="72">
        <f>IF(RES_hh_tesh_in!K20=0,0,RES_hh_tesh_in!K20/RES_summary!K$21)</f>
        <v>11.55296610115442</v>
      </c>
      <c r="L20" s="72">
        <f>IF(RES_hh_tesh_in!L20=0,0,RES_hh_tesh_in!L20/RES_summary!L$21)</f>
        <v>11.528955854468744</v>
      </c>
      <c r="M20" s="72">
        <f>IF(RES_hh_tesh_in!M20=0,0,RES_hh_tesh_in!M20/RES_summary!M$21)</f>
        <v>9.3239923336687234</v>
      </c>
      <c r="N20" s="72">
        <f>IF(RES_hh_tesh_in!N20=0,0,RES_hh_tesh_in!N20/RES_summary!N$21)</f>
        <v>10.133726280525465</v>
      </c>
      <c r="O20" s="72">
        <f>IF(RES_hh_tesh_in!O20=0,0,RES_hh_tesh_in!O20/RES_summary!O$21)</f>
        <v>10.52411359159221</v>
      </c>
      <c r="P20" s="72">
        <f>IF(RES_hh_tesh_in!P20=0,0,RES_hh_tesh_in!P20/RES_summary!P$21)</f>
        <v>10.174141149372794</v>
      </c>
      <c r="Q20" s="72">
        <f>IF(RES_hh_tesh_in!Q20=0,0,RES_hh_tesh_in!Q20/RES_summary!Q$21)</f>
        <v>9.8003634123489931</v>
      </c>
      <c r="R20" s="72">
        <f>IF(RES_hh_tesh_in!R20=0,0,RES_hh_tesh_in!R20/RES_summary!R$21)</f>
        <v>8.7824364218107469</v>
      </c>
      <c r="S20" s="72">
        <f>IF(RES_hh_tesh_in!S20=0,0,RES_hh_tesh_in!S20/RES_summary!S$21)</f>
        <v>11.22932214606606</v>
      </c>
      <c r="T20" s="72">
        <f>IF(RES_hh_tesh_in!T20=0,0,RES_hh_tesh_in!T20/RES_summary!T$21)</f>
        <v>0</v>
      </c>
      <c r="U20" s="72">
        <f>IF(RES_hh_tesh_in!U20=0,0,RES_hh_tesh_in!U20/RES_summary!U$21)</f>
        <v>0</v>
      </c>
      <c r="V20" s="72">
        <f>IF(RES_hh_tesh_in!V20=0,0,RES_hh_tesh_in!V20/RES_summary!V$21)</f>
        <v>0</v>
      </c>
      <c r="W20" s="72">
        <f>IF(RES_hh_tesh_in!W20=0,0,RES_hh_tesh_in!W20/RES_summary!W$21)</f>
        <v>0</v>
      </c>
      <c r="X20" s="72">
        <f>IF(RES_hh_tesh_in!X20=0,0,RES_hh_tesh_in!X20/RES_summary!X$21)</f>
        <v>10.268107110135549</v>
      </c>
      <c r="Y20" s="72">
        <f>IF(RES_hh_tesh_in!Y20=0,0,RES_hh_tesh_in!Y20/RES_summary!Y$21)</f>
        <v>10.812860333716698</v>
      </c>
      <c r="DA20" s="89" t="s">
        <v>924</v>
      </c>
    </row>
    <row r="21" spans="1:105" ht="12" customHeight="1" x14ac:dyDescent="0.25">
      <c r="A21" s="28" t="s">
        <v>189</v>
      </c>
      <c r="B21" s="72"/>
      <c r="C21" s="72">
        <f>IF(RES_hh_tesh_in!C21=0,0,RES_hh_tesh_in!C21/RES_summary!C$21)</f>
        <v>10.725825506781391</v>
      </c>
      <c r="D21" s="72">
        <f>IF(RES_hh_tesh_in!D21=0,0,RES_hh_tesh_in!D21/RES_summary!D$21)</f>
        <v>11.196324159051118</v>
      </c>
      <c r="E21" s="72">
        <f>IF(RES_hh_tesh_in!E21=0,0,RES_hh_tesh_in!E21/RES_summary!E$21)</f>
        <v>10.387622454041216</v>
      </c>
      <c r="F21" s="72">
        <f>IF(RES_hh_tesh_in!F21=0,0,RES_hh_tesh_in!F21/RES_summary!F$21)</f>
        <v>11.120788185909017</v>
      </c>
      <c r="G21" s="72">
        <f>IF(RES_hh_tesh_in!G21=0,0,RES_hh_tesh_in!G21/RES_summary!G$21)</f>
        <v>11.472803764649802</v>
      </c>
      <c r="H21" s="72">
        <f>IF(RES_hh_tesh_in!H21=0,0,RES_hh_tesh_in!H21/RES_summary!H$21)</f>
        <v>11.688157449337986</v>
      </c>
      <c r="I21" s="72">
        <f>IF(RES_hh_tesh_in!I21=0,0,RES_hh_tesh_in!I21/RES_summary!I$21)</f>
        <v>10.982630583694142</v>
      </c>
      <c r="J21" s="72">
        <f>IF(RES_hh_tesh_in!J21=0,0,RES_hh_tesh_in!J21/RES_summary!J$21)</f>
        <v>11.625061965103965</v>
      </c>
      <c r="K21" s="72">
        <f>IF(RES_hh_tesh_in!K21=0,0,RES_hh_tesh_in!K21/RES_summary!K$21)</f>
        <v>11.209663099871575</v>
      </c>
      <c r="L21" s="72">
        <f>IF(RES_hh_tesh_in!L21=0,0,RES_hh_tesh_in!L21/RES_summary!L$21)</f>
        <v>11.156212594214626</v>
      </c>
      <c r="M21" s="72">
        <f>IF(RES_hh_tesh_in!M21=0,0,RES_hh_tesh_in!M21/RES_summary!M$21)</f>
        <v>10.318640953914086</v>
      </c>
      <c r="N21" s="72">
        <f>IF(RES_hh_tesh_in!N21=0,0,RES_hh_tesh_in!N21/RES_summary!N$21)</f>
        <v>10.284702370470539</v>
      </c>
      <c r="O21" s="72">
        <f>IF(RES_hh_tesh_in!O21=0,0,RES_hh_tesh_in!O21/RES_summary!O$21)</f>
        <v>10.018839879870528</v>
      </c>
      <c r="P21" s="72">
        <f>IF(RES_hh_tesh_in!P21=0,0,RES_hh_tesh_in!P21/RES_summary!P$21)</f>
        <v>10.063720788332382</v>
      </c>
      <c r="Q21" s="72">
        <f>IF(RES_hh_tesh_in!Q21=0,0,RES_hh_tesh_in!Q21/RES_summary!Q$21)</f>
        <v>9.4758731427656748</v>
      </c>
      <c r="R21" s="72">
        <f>IF(RES_hh_tesh_in!R21=0,0,RES_hh_tesh_in!R21/RES_summary!R$21)</f>
        <v>10.037266602698033</v>
      </c>
      <c r="S21" s="72">
        <f>IF(RES_hh_tesh_in!S21=0,0,RES_hh_tesh_in!S21/RES_summary!S$21)</f>
        <v>10.451346509291044</v>
      </c>
      <c r="T21" s="72">
        <f>IF(RES_hh_tesh_in!T21=0,0,RES_hh_tesh_in!T21/RES_summary!T$21)</f>
        <v>10.355671050587663</v>
      </c>
      <c r="U21" s="72">
        <f>IF(RES_hh_tesh_in!U21=0,0,RES_hh_tesh_in!U21/RES_summary!U$21)</f>
        <v>10.325183133094404</v>
      </c>
      <c r="V21" s="72">
        <f>IF(RES_hh_tesh_in!V21=0,0,RES_hh_tesh_in!V21/RES_summary!V$21)</f>
        <v>10.663501310242051</v>
      </c>
      <c r="W21" s="72">
        <f>IF(RES_hh_tesh_in!W21=0,0,RES_hh_tesh_in!W21/RES_summary!W$21)</f>
        <v>11.138795936954233</v>
      </c>
      <c r="X21" s="72">
        <f>IF(RES_hh_tesh_in!X21=0,0,RES_hh_tesh_in!X21/RES_summary!X$21)</f>
        <v>10.669974974485259</v>
      </c>
      <c r="Y21" s="72">
        <f>IF(RES_hh_tesh_in!Y21=0,0,RES_hh_tesh_in!Y21/RES_summary!Y$21)</f>
        <v>10.669454012890291</v>
      </c>
      <c r="DA21" s="89" t="s">
        <v>925</v>
      </c>
    </row>
    <row r="22" spans="1:105" ht="12" customHeight="1" x14ac:dyDescent="0.25">
      <c r="A22" s="28" t="s">
        <v>202</v>
      </c>
      <c r="B22" s="72"/>
      <c r="C22" s="72">
        <f>IF(RES_hh_tesh_in!C22=0,0,RES_hh_tesh_in!C22/RES_summary!C$21)</f>
        <v>10.964143949577617</v>
      </c>
      <c r="D22" s="72">
        <f>IF(RES_hh_tesh_in!D22=0,0,RES_hh_tesh_in!D22/RES_summary!D$21)</f>
        <v>10.60366165409396</v>
      </c>
      <c r="E22" s="72">
        <f>IF(RES_hh_tesh_in!E22=0,0,RES_hh_tesh_in!E22/RES_summary!E$21)</f>
        <v>11.24746527020249</v>
      </c>
      <c r="F22" s="72">
        <f>IF(RES_hh_tesh_in!F22=0,0,RES_hh_tesh_in!F22/RES_summary!F$21)</f>
        <v>11.128012041015785</v>
      </c>
      <c r="G22" s="72">
        <f>IF(RES_hh_tesh_in!G22=0,0,RES_hh_tesh_in!G22/RES_summary!G$21)</f>
        <v>11.234110117348889</v>
      </c>
      <c r="H22" s="72">
        <f>IF(RES_hh_tesh_in!H22=0,0,RES_hh_tesh_in!H22/RES_summary!H$21)</f>
        <v>11.260475273754418</v>
      </c>
      <c r="I22" s="72">
        <f>IF(RES_hh_tesh_in!I22=0,0,RES_hh_tesh_in!I22/RES_summary!I$21)</f>
        <v>11.391853701038468</v>
      </c>
      <c r="J22" s="72">
        <f>IF(RES_hh_tesh_in!J22=0,0,RES_hh_tesh_in!J22/RES_summary!J$21)</f>
        <v>10.941808240824829</v>
      </c>
      <c r="K22" s="72">
        <f>IF(RES_hh_tesh_in!K22=0,0,RES_hh_tesh_in!K22/RES_summary!K$21)</f>
        <v>11.16237244786746</v>
      </c>
      <c r="L22" s="72">
        <f>IF(RES_hh_tesh_in!L22=0,0,RES_hh_tesh_in!L22/RES_summary!L$21)</f>
        <v>11.017430352359145</v>
      </c>
      <c r="M22" s="72">
        <f>IF(RES_hh_tesh_in!M22=0,0,RES_hh_tesh_in!M22/RES_summary!M$21)</f>
        <v>10.710136242387417</v>
      </c>
      <c r="N22" s="72">
        <f>IF(RES_hh_tesh_in!N22=0,0,RES_hh_tesh_in!N22/RES_summary!N$21)</f>
        <v>10.544593533215483</v>
      </c>
      <c r="O22" s="72">
        <f>IF(RES_hh_tesh_in!O22=0,0,RES_hh_tesh_in!O22/RES_summary!O$21)</f>
        <v>10.108259398784208</v>
      </c>
      <c r="P22" s="72">
        <f>IF(RES_hh_tesh_in!P22=0,0,RES_hh_tesh_in!P22/RES_summary!P$21)</f>
        <v>9.9875401559544272</v>
      </c>
      <c r="Q22" s="72">
        <f>IF(RES_hh_tesh_in!Q22=0,0,RES_hh_tesh_in!Q22/RES_summary!Q$21)</f>
        <v>9.941478543296979</v>
      </c>
      <c r="R22" s="72">
        <f>IF(RES_hh_tesh_in!R22=0,0,RES_hh_tesh_in!R22/RES_summary!R$21)</f>
        <v>10.333456372067094</v>
      </c>
      <c r="S22" s="72">
        <f>IF(RES_hh_tesh_in!S22=0,0,RES_hh_tesh_in!S22/RES_summary!S$21)</f>
        <v>10.25596914571177</v>
      </c>
      <c r="T22" s="72">
        <f>IF(RES_hh_tesh_in!T22=0,0,RES_hh_tesh_in!T22/RES_summary!T$21)</f>
        <v>10.162596320796125</v>
      </c>
      <c r="U22" s="72">
        <f>IF(RES_hh_tesh_in!U22=0,0,RES_hh_tesh_in!U22/RES_summary!U$21)</f>
        <v>9.9864710930653082</v>
      </c>
      <c r="V22" s="72">
        <f>IF(RES_hh_tesh_in!V22=0,0,RES_hh_tesh_in!V22/RES_summary!V$21)</f>
        <v>10.47845946570329</v>
      </c>
      <c r="W22" s="72">
        <f>IF(RES_hh_tesh_in!W22=0,0,RES_hh_tesh_in!W22/RES_summary!W$21)</f>
        <v>10.107280060707014</v>
      </c>
      <c r="X22" s="72">
        <f>IF(RES_hh_tesh_in!X22=0,0,RES_hh_tesh_in!X22/RES_summary!X$21)</f>
        <v>9.0371673849356551</v>
      </c>
      <c r="Y22" s="72">
        <f>IF(RES_hh_tesh_in!Y22=0,0,RES_hh_tesh_in!Y22/RES_summary!Y$21)</f>
        <v>12.298819285255924</v>
      </c>
      <c r="DA22" s="89" t="s">
        <v>926</v>
      </c>
    </row>
    <row r="23" spans="1:105" ht="12" customHeight="1" x14ac:dyDescent="0.25">
      <c r="A23" s="28" t="s">
        <v>197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X23" s="72">
        <f>IF(RES_hh_tesh_in!X23=0,0,RES_hh_tesh_in!X23/RES_summary!X$21)</f>
        <v>0</v>
      </c>
      <c r="Y23" s="72">
        <f>IF(RES_hh_tesh_in!Y23=0,0,RES_hh_tesh_in!Y23/RES_summary!Y$21)</f>
        <v>0</v>
      </c>
      <c r="DA23" s="89" t="s">
        <v>927</v>
      </c>
    </row>
    <row r="24" spans="1:105" ht="12" customHeight="1" x14ac:dyDescent="0.25">
      <c r="A24" s="28" t="s">
        <v>198</v>
      </c>
      <c r="B24" s="72"/>
      <c r="C24" s="72">
        <f>IF(RES_hh_tesh_in!C24=0,0,RES_hh_tesh_in!C24/RES_summary!C$21)</f>
        <v>10.724325246915601</v>
      </c>
      <c r="D24" s="72">
        <f>IF(RES_hh_tesh_in!D24=0,0,RES_hh_tesh_in!D24/RES_summary!D$21)</f>
        <v>10.708090425031358</v>
      </c>
      <c r="E24" s="72">
        <f>IF(RES_hh_tesh_in!E24=0,0,RES_hh_tesh_in!E24/RES_summary!E$21)</f>
        <v>10.975659424026835</v>
      </c>
      <c r="F24" s="72">
        <f>IF(RES_hh_tesh_in!F24=0,0,RES_hh_tesh_in!F24/RES_summary!F$21)</f>
        <v>11.15784448169722</v>
      </c>
      <c r="G24" s="72">
        <f>IF(RES_hh_tesh_in!G24=0,0,RES_hh_tesh_in!G24/RES_summary!G$21)</f>
        <v>11.344316947769759</v>
      </c>
      <c r="H24" s="72">
        <f>IF(RES_hh_tesh_in!H24=0,0,RES_hh_tesh_in!H24/RES_summary!H$21)</f>
        <v>11.216026952936362</v>
      </c>
      <c r="I24" s="72">
        <f>IF(RES_hh_tesh_in!I24=0,0,RES_hh_tesh_in!I24/RES_summary!I$21)</f>
        <v>11.244048465270993</v>
      </c>
      <c r="J24" s="72">
        <f>IF(RES_hh_tesh_in!J24=0,0,RES_hh_tesh_in!J24/RES_summary!J$21)</f>
        <v>11.135799101608212</v>
      </c>
      <c r="K24" s="72">
        <f>IF(RES_hh_tesh_in!K24=0,0,RES_hh_tesh_in!K24/RES_summary!K$21)</f>
        <v>11.40536213443464</v>
      </c>
      <c r="L24" s="72">
        <f>IF(RES_hh_tesh_in!L24=0,0,RES_hh_tesh_in!L24/RES_summary!L$21)</f>
        <v>11.296732131367575</v>
      </c>
      <c r="M24" s="72">
        <f>IF(RES_hh_tesh_in!M24=0,0,RES_hh_tesh_in!M24/RES_summary!M$21)</f>
        <v>9.8532973361101241</v>
      </c>
      <c r="N24" s="72">
        <f>IF(RES_hh_tesh_in!N24=0,0,RES_hh_tesh_in!N24/RES_summary!N$21)</f>
        <v>10.406436608064903</v>
      </c>
      <c r="O24" s="72">
        <f>IF(RES_hh_tesh_in!O24=0,0,RES_hh_tesh_in!O24/RES_summary!O$21)</f>
        <v>10.710538160075538</v>
      </c>
      <c r="P24" s="72">
        <f>IF(RES_hh_tesh_in!P24=0,0,RES_hh_tesh_in!P24/RES_summary!P$21)</f>
        <v>10.255154556474166</v>
      </c>
      <c r="Q24" s="72">
        <f>IF(RES_hh_tesh_in!Q24=0,0,RES_hh_tesh_in!Q24/RES_summary!Q$21)</f>
        <v>0</v>
      </c>
      <c r="R24" s="72">
        <f>IF(RES_hh_tesh_in!R24=0,0,RES_hh_tesh_in!R24/RES_summary!R$21)</f>
        <v>9.7076294580969549</v>
      </c>
      <c r="S24" s="72">
        <f>IF(RES_hh_tesh_in!S24=0,0,RES_hh_tesh_in!S24/RES_summary!S$21)</f>
        <v>10.203622451963369</v>
      </c>
      <c r="T24" s="72">
        <f>IF(RES_hh_tesh_in!T24=0,0,RES_hh_tesh_in!T24/RES_summary!T$21)</f>
        <v>10.485271351705748</v>
      </c>
      <c r="U24" s="72">
        <f>IF(RES_hh_tesh_in!U24=0,0,RES_hh_tesh_in!U24/RES_summary!U$21)</f>
        <v>9.9573930980612388</v>
      </c>
      <c r="V24" s="72">
        <f>IF(RES_hh_tesh_in!V24=0,0,RES_hh_tesh_in!V24/RES_summary!V$21)</f>
        <v>10.275612291160906</v>
      </c>
      <c r="W24" s="72">
        <f>IF(RES_hh_tesh_in!W24=0,0,RES_hh_tesh_in!W24/RES_summary!W$21)</f>
        <v>10.963700215373063</v>
      </c>
      <c r="X24" s="72">
        <f>IF(RES_hh_tesh_in!X24=0,0,RES_hh_tesh_in!X24/RES_summary!X$21)</f>
        <v>10.762834523632719</v>
      </c>
      <c r="Y24" s="72">
        <f>IF(RES_hh_tesh_in!Y24=0,0,RES_hh_tesh_in!Y24/RES_summary!Y$21)</f>
        <v>10.259523109751086</v>
      </c>
      <c r="DA24" s="89" t="s">
        <v>928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10.438560655103734</v>
      </c>
      <c r="D25" s="74">
        <f>IF(RES_hh_tesh_in!D25=0,0,RES_hh_tesh_in!D25/RES_summary!D$21)</f>
        <v>11.414077426497443</v>
      </c>
      <c r="E25" s="74">
        <f>IF(RES_hh_tesh_in!E25=0,0,RES_hh_tesh_in!E25/RES_summary!E$21)</f>
        <v>9.5669033366662379</v>
      </c>
      <c r="F25" s="74">
        <f>IF(RES_hh_tesh_in!F25=0,0,RES_hh_tesh_in!F25/RES_summary!F$21)</f>
        <v>11.095451842598075</v>
      </c>
      <c r="G25" s="74">
        <f>IF(RES_hh_tesh_in!G25=0,0,RES_hh_tesh_in!G25/RES_summary!G$21)</f>
        <v>11.224736205668378</v>
      </c>
      <c r="H25" s="74">
        <f>IF(RES_hh_tesh_in!H25=0,0,RES_hh_tesh_in!H25/RES_summary!H$21)</f>
        <v>11.439274213690481</v>
      </c>
      <c r="I25" s="74">
        <f>IF(RES_hh_tesh_in!I25=0,0,RES_hh_tesh_in!I25/RES_summary!I$21)</f>
        <v>10.437045784637508</v>
      </c>
      <c r="J25" s="74">
        <f>IF(RES_hh_tesh_in!J25=0,0,RES_hh_tesh_in!J25/RES_summary!J$21)</f>
        <v>10.724539745659323</v>
      </c>
      <c r="K25" s="74">
        <f>IF(RES_hh_tesh_in!K25=0,0,RES_hh_tesh_in!K25/RES_summary!K$21)</f>
        <v>10.114260526759363</v>
      </c>
      <c r="L25" s="74">
        <f>IF(RES_hh_tesh_in!L25=0,0,RES_hh_tesh_in!L25/RES_summary!L$21)</f>
        <v>10.265449142231185</v>
      </c>
      <c r="M25" s="74">
        <f>IF(RES_hh_tesh_in!M25=0,0,RES_hh_tesh_in!M25/RES_summary!M$21)</f>
        <v>9.4862474443292477</v>
      </c>
      <c r="N25" s="74">
        <f>IF(RES_hh_tesh_in!N25=0,0,RES_hh_tesh_in!N25/RES_summary!N$21)</f>
        <v>9.5671250068062825</v>
      </c>
      <c r="O25" s="74">
        <f>IF(RES_hh_tesh_in!O25=0,0,RES_hh_tesh_in!O25/RES_summary!O$21)</f>
        <v>9.0339886849382651</v>
      </c>
      <c r="P25" s="74">
        <f>IF(RES_hh_tesh_in!P25=0,0,RES_hh_tesh_in!P25/RES_summary!P$21)</f>
        <v>8.6327968661653873</v>
      </c>
      <c r="Q25" s="74">
        <f>IF(RES_hh_tesh_in!Q25=0,0,RES_hh_tesh_in!Q25/RES_summary!Q$21)</f>
        <v>8.7065446961512336</v>
      </c>
      <c r="R25" s="74">
        <f>IF(RES_hh_tesh_in!R25=0,0,RES_hh_tesh_in!R25/RES_summary!R$21)</f>
        <v>9.0024243721628725</v>
      </c>
      <c r="S25" s="74">
        <f>IF(RES_hh_tesh_in!S25=0,0,RES_hh_tesh_in!S25/RES_summary!S$21)</f>
        <v>9.1112526548905528</v>
      </c>
      <c r="T25" s="74">
        <f>IF(RES_hh_tesh_in!T25=0,0,RES_hh_tesh_in!T25/RES_summary!T$21)</f>
        <v>8.9428324043740393</v>
      </c>
      <c r="U25" s="74">
        <f>IF(RES_hh_tesh_in!U25=0,0,RES_hh_tesh_in!U25/RES_summary!U$21)</f>
        <v>9.0385999128131704</v>
      </c>
      <c r="V25" s="74">
        <f>IF(RES_hh_tesh_in!V25=0,0,RES_hh_tesh_in!V25/RES_summary!V$21)</f>
        <v>9.0906518278736055</v>
      </c>
      <c r="W25" s="74">
        <f>IF(RES_hh_tesh_in!W25=0,0,RES_hh_tesh_in!W25/RES_summary!W$21)</f>
        <v>9.8236124902524526</v>
      </c>
      <c r="X25" s="74">
        <f>IF(RES_hh_tesh_in!X25=0,0,RES_hh_tesh_in!X25/RES_summary!X$21)</f>
        <v>9.2880008612684613</v>
      </c>
      <c r="Y25" s="74">
        <f>IF(RES_hh_tesh_in!Y25=0,0,RES_hh_tesh_in!Y25/RES_summary!Y$21)</f>
        <v>9.1500225754587046</v>
      </c>
      <c r="DA25" s="90" t="s">
        <v>929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7.5971733031156798</v>
      </c>
      <c r="D26" s="77">
        <f>IF(RES_hh_tesh_in!D26=0,0,RES_hh_tesh_in!D26/RES_summary!D$21)</f>
        <v>8.1076300209049474</v>
      </c>
      <c r="E26" s="77">
        <f>IF(RES_hh_tesh_in!E26=0,0,RES_hh_tesh_in!E26/RES_summary!E$21)</f>
        <v>7.4142990907274875</v>
      </c>
      <c r="F26" s="77">
        <f>IF(RES_hh_tesh_in!F26=0,0,RES_hh_tesh_in!F26/RES_summary!F$21)</f>
        <v>8.0367462063460575</v>
      </c>
      <c r="G26" s="77">
        <f>IF(RES_hh_tesh_in!G26=0,0,RES_hh_tesh_in!G26/RES_summary!G$21)</f>
        <v>8.1840940551040067</v>
      </c>
      <c r="H26" s="77">
        <f>IF(RES_hh_tesh_in!H26=0,0,RES_hh_tesh_in!H26/RES_summary!H$21)</f>
        <v>8.3766383005810194</v>
      </c>
      <c r="I26" s="77">
        <f>IF(RES_hh_tesh_in!I26=0,0,RES_hh_tesh_in!I26/RES_summary!I$21)</f>
        <v>8.0676725279343682</v>
      </c>
      <c r="J26" s="77">
        <f>IF(RES_hh_tesh_in!J26=0,0,RES_hh_tesh_in!J26/RES_summary!J$21)</f>
        <v>8.2881118438978909</v>
      </c>
      <c r="K26" s="77">
        <f>IF(RES_hh_tesh_in!K26=0,0,RES_hh_tesh_in!K26/RES_summary!K$21)</f>
        <v>8.0466475969482012</v>
      </c>
      <c r="L26" s="77">
        <f>IF(RES_hh_tesh_in!L26=0,0,RES_hh_tesh_in!L26/RES_summary!L$21)</f>
        <v>8.0612703311678544</v>
      </c>
      <c r="M26" s="77">
        <f>IF(RES_hh_tesh_in!M26=0,0,RES_hh_tesh_in!M26/RES_summary!M$21)</f>
        <v>7.5675414982539717</v>
      </c>
      <c r="N26" s="77">
        <f>IF(RES_hh_tesh_in!N26=0,0,RES_hh_tesh_in!N26/RES_summary!N$21)</f>
        <v>7.5764318370976973</v>
      </c>
      <c r="O26" s="77">
        <f>IF(RES_hh_tesh_in!O26=0,0,RES_hh_tesh_in!O26/RES_summary!O$21)</f>
        <v>7.4247193341205246</v>
      </c>
      <c r="P26" s="77">
        <f>IF(RES_hh_tesh_in!P26=0,0,RES_hh_tesh_in!P26/RES_summary!P$21)</f>
        <v>7.2162007204281373</v>
      </c>
      <c r="Q26" s="77">
        <f>IF(RES_hh_tesh_in!Q26=0,0,RES_hh_tesh_in!Q26/RES_summary!Q$21)</f>
        <v>7.0128445319934745</v>
      </c>
      <c r="R26" s="77">
        <f>IF(RES_hh_tesh_in!R26=0,0,RES_hh_tesh_in!R26/RES_summary!R$21)</f>
        <v>7.1927139399883009</v>
      </c>
      <c r="S26" s="77">
        <f>IF(RES_hh_tesh_in!S26=0,0,RES_hh_tesh_in!S26/RES_summary!S$21)</f>
        <v>7.3453784547444991</v>
      </c>
      <c r="T26" s="77">
        <f>IF(RES_hh_tesh_in!T26=0,0,RES_hh_tesh_in!T26/RES_summary!T$21)</f>
        <v>7.2662785799534726</v>
      </c>
      <c r="U26" s="77">
        <f>IF(RES_hh_tesh_in!U26=0,0,RES_hh_tesh_in!U26/RES_summary!U$21)</f>
        <v>7.4566980768460001</v>
      </c>
      <c r="V26" s="77">
        <f>IF(RES_hh_tesh_in!V26=0,0,RES_hh_tesh_in!V26/RES_summary!V$21)</f>
        <v>7.5859074943109484</v>
      </c>
      <c r="W26" s="77">
        <f>IF(RES_hh_tesh_in!W26=0,0,RES_hh_tesh_in!W26/RES_summary!W$21)</f>
        <v>7.6582342367342546</v>
      </c>
      <c r="X26" s="77">
        <f>IF(RES_hh_tesh_in!X26=0,0,RES_hh_tesh_in!X26/RES_summary!X$21)</f>
        <v>6.9205676348472664</v>
      </c>
      <c r="Y26" s="77">
        <f>IF(RES_hh_tesh_in!Y26=0,0,RES_hh_tesh_in!Y26/RES_summary!Y$21)</f>
        <v>6.8372981532763628</v>
      </c>
      <c r="DA26" s="92" t="s">
        <v>930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10.432637855110553</v>
      </c>
      <c r="D27" s="69">
        <f>IF(RES_hh_tesh_in!D27=0,0,RES_hh_tesh_in!D27/RES_summary!D$21)</f>
        <v>11.271279283729637</v>
      </c>
      <c r="E27" s="69">
        <f>IF(RES_hh_tesh_in!E27=0,0,RES_hh_tesh_in!E27/RES_summary!E$21)</f>
        <v>9.9530222080983854</v>
      </c>
      <c r="F27" s="69">
        <f>IF(RES_hh_tesh_in!F27=0,0,RES_hh_tesh_in!F27/RES_summary!F$21)</f>
        <v>10.759136321037946</v>
      </c>
      <c r="G27" s="69">
        <f>IF(RES_hh_tesh_in!G27=0,0,RES_hh_tesh_in!G27/RES_summary!G$21)</f>
        <v>10.939936494144249</v>
      </c>
      <c r="H27" s="69">
        <f>IF(RES_hh_tesh_in!H27=0,0,RES_hh_tesh_in!H27/RES_summary!H$21)</f>
        <v>10.892866943501991</v>
      </c>
      <c r="I27" s="69">
        <f>IF(RES_hh_tesh_in!I27=0,0,RES_hh_tesh_in!I27/RES_summary!I$21)</f>
        <v>10.394571922693379</v>
      </c>
      <c r="J27" s="69">
        <f>IF(RES_hh_tesh_in!J27=0,0,RES_hh_tesh_in!J27/RES_summary!J$21)</f>
        <v>10.506597336134623</v>
      </c>
      <c r="K27" s="69">
        <f>IF(RES_hh_tesh_in!K27=0,0,RES_hh_tesh_in!K27/RES_summary!K$21)</f>
        <v>10.486172113224724</v>
      </c>
      <c r="L27" s="69">
        <f>IF(RES_hh_tesh_in!L27=0,0,RES_hh_tesh_in!L27/RES_summary!L$21)</f>
        <v>9.9930302114929876</v>
      </c>
      <c r="M27" s="69">
        <f>IF(RES_hh_tesh_in!M27=0,0,RES_hh_tesh_in!M27/RES_summary!M$21)</f>
        <v>9.2913947671914343</v>
      </c>
      <c r="N27" s="69">
        <f>IF(RES_hh_tesh_in!N27=0,0,RES_hh_tesh_in!N27/RES_summary!N$21)</f>
        <v>8.9895518029072825</v>
      </c>
      <c r="O27" s="69">
        <f>IF(RES_hh_tesh_in!O27=0,0,RES_hh_tesh_in!O27/RES_summary!O$21)</f>
        <v>8.5272340599287872</v>
      </c>
      <c r="P27" s="69">
        <f>IF(RES_hh_tesh_in!P27=0,0,RES_hh_tesh_in!P27/RES_summary!P$21)</f>
        <v>8.1776755686597671</v>
      </c>
      <c r="Q27" s="69">
        <f>IF(RES_hh_tesh_in!Q27=0,0,RES_hh_tesh_in!Q27/RES_summary!Q$21)</f>
        <v>8.1394884551809099</v>
      </c>
      <c r="R27" s="69">
        <f>IF(RES_hh_tesh_in!R27=0,0,RES_hh_tesh_in!R27/RES_summary!R$21)</f>
        <v>8.2814386776134494</v>
      </c>
      <c r="S27" s="69">
        <f>IF(RES_hh_tesh_in!S27=0,0,RES_hh_tesh_in!S27/RES_summary!S$21)</f>
        <v>8.3394074469538388</v>
      </c>
      <c r="T27" s="69">
        <f>IF(RES_hh_tesh_in!T27=0,0,RES_hh_tesh_in!T27/RES_summary!T$21)</f>
        <v>8.0942583447128538</v>
      </c>
      <c r="U27" s="69">
        <f>IF(RES_hh_tesh_in!U27=0,0,RES_hh_tesh_in!U27/RES_summary!U$21)</f>
        <v>7.9051451668148998</v>
      </c>
      <c r="V27" s="69">
        <f>IF(RES_hh_tesh_in!V27=0,0,RES_hh_tesh_in!V27/RES_summary!V$21)</f>
        <v>7.9459745547866021</v>
      </c>
      <c r="W27" s="69">
        <f>IF(RES_hh_tesh_in!W27=0,0,RES_hh_tesh_in!W27/RES_summary!W$21)</f>
        <v>8.3465717528453869</v>
      </c>
      <c r="X27" s="69">
        <f>IF(RES_hh_tesh_in!X27=0,0,RES_hh_tesh_in!X27/RES_summary!X$21)</f>
        <v>7.9778302057047368</v>
      </c>
      <c r="Y27" s="69">
        <f>IF(RES_hh_tesh_in!Y27=0,0,RES_hh_tesh_in!Y27/RES_summary!Y$21)</f>
        <v>7.4894919125444321</v>
      </c>
      <c r="DA27" s="88" t="s">
        <v>931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X28" s="72">
        <f>IF(RES_hh_tesh_in!X28=0,0,RES_hh_tesh_in!X28/RES_summary!X$21)</f>
        <v>0</v>
      </c>
      <c r="Y28" s="72">
        <f>IF(RES_hh_tesh_in!Y28=0,0,RES_hh_tesh_in!Y28/RES_summary!Y$21)</f>
        <v>0</v>
      </c>
      <c r="DA28" s="89" t="s">
        <v>932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11.460161196064465</v>
      </c>
      <c r="D29" s="72">
        <f>IF(RES_hh_tesh_in!D29=0,0,RES_hh_tesh_in!D29/RES_summary!D$21)</f>
        <v>10.023516155635409</v>
      </c>
      <c r="E29" s="72">
        <f>IF(RES_hh_tesh_in!E29=0,0,RES_hh_tesh_in!E29/RES_summary!E$21)</f>
        <v>11.65984896323773</v>
      </c>
      <c r="F29" s="72">
        <f>IF(RES_hh_tesh_in!F29=0,0,RES_hh_tesh_in!F29/RES_summary!F$21)</f>
        <v>10.728596633493888</v>
      </c>
      <c r="G29" s="72">
        <f>IF(RES_hh_tesh_in!G29=0,0,RES_hh_tesh_in!G29/RES_summary!G$21)</f>
        <v>10.650690904769316</v>
      </c>
      <c r="H29" s="72">
        <f>IF(RES_hh_tesh_in!H29=0,0,RES_hh_tesh_in!H29/RES_summary!H$21)</f>
        <v>10.270162595968443</v>
      </c>
      <c r="I29" s="72">
        <f>IF(RES_hh_tesh_in!I29=0,0,RES_hh_tesh_in!I29/RES_summary!I$21)</f>
        <v>10.603999254197204</v>
      </c>
      <c r="J29" s="72">
        <f>IF(RES_hh_tesh_in!J29=0,0,RES_hh_tesh_in!J29/RES_summary!J$21)</f>
        <v>10.276243125212385</v>
      </c>
      <c r="K29" s="72">
        <f>IF(RES_hh_tesh_in!K29=0,0,RES_hh_tesh_in!K29/RES_summary!K$21)</f>
        <v>11.794060954385271</v>
      </c>
      <c r="L29" s="72">
        <f>IF(RES_hh_tesh_in!L29=0,0,RES_hh_tesh_in!L29/RES_summary!L$21)</f>
        <v>10.532217119116673</v>
      </c>
      <c r="M29" s="72">
        <f>IF(RES_hh_tesh_in!M29=0,0,RES_hh_tesh_in!M29/RES_summary!M$21)</f>
        <v>9.2832190638046423</v>
      </c>
      <c r="N29" s="72">
        <f>IF(RES_hh_tesh_in!N29=0,0,RES_hh_tesh_in!N29/RES_summary!N$21)</f>
        <v>8.8045009673163488</v>
      </c>
      <c r="O29" s="72">
        <f>IF(RES_hh_tesh_in!O29=0,0,RES_hh_tesh_in!O29/RES_summary!O$21)</f>
        <v>8.6955739517776127</v>
      </c>
      <c r="P29" s="72">
        <f>IF(RES_hh_tesh_in!P29=0,0,RES_hh_tesh_in!P29/RES_summary!P$21)</f>
        <v>7.9916828425338222</v>
      </c>
      <c r="Q29" s="72">
        <f>IF(RES_hh_tesh_in!Q29=0,0,RES_hh_tesh_in!Q29/RES_summary!Q$21)</f>
        <v>8.0778581306086448</v>
      </c>
      <c r="R29" s="72">
        <f>IF(RES_hh_tesh_in!R29=0,0,RES_hh_tesh_in!R29/RES_summary!R$21)</f>
        <v>8.4884622648222212</v>
      </c>
      <c r="S29" s="72">
        <f>IF(RES_hh_tesh_in!S29=0,0,RES_hh_tesh_in!S29/RES_summary!S$21)</f>
        <v>8.2953204295339198</v>
      </c>
      <c r="T29" s="72">
        <f>IF(RES_hh_tesh_in!T29=0,0,RES_hh_tesh_in!T29/RES_summary!T$21)</f>
        <v>7.8265373661614408</v>
      </c>
      <c r="U29" s="72">
        <f>IF(RES_hh_tesh_in!U29=0,0,RES_hh_tesh_in!U29/RES_summary!U$21)</f>
        <v>8.1570463418038681</v>
      </c>
      <c r="V29" s="72">
        <f>IF(RES_hh_tesh_in!V29=0,0,RES_hh_tesh_in!V29/RES_summary!V$21)</f>
        <v>7.9922946314151746</v>
      </c>
      <c r="W29" s="72">
        <f>IF(RES_hh_tesh_in!W29=0,0,RES_hh_tesh_in!W29/RES_summary!W$21)</f>
        <v>8.3289078994162367</v>
      </c>
      <c r="X29" s="72">
        <f>IF(RES_hh_tesh_in!X29=0,0,RES_hh_tesh_in!X29/RES_summary!X$21)</f>
        <v>8.0706946910984865</v>
      </c>
      <c r="Y29" s="72">
        <f>IF(RES_hh_tesh_in!Y29=0,0,RES_hh_tesh_in!Y29/RES_summary!Y$21)</f>
        <v>7.2097913309246628</v>
      </c>
      <c r="DA29" s="89" t="s">
        <v>933</v>
      </c>
    </row>
    <row r="30" spans="1:105" ht="12" customHeight="1" x14ac:dyDescent="0.25">
      <c r="A30" s="28" t="s">
        <v>189</v>
      </c>
      <c r="B30" s="72"/>
      <c r="C30" s="72">
        <f>IF(RES_hh_tesh_in!C30=0,0,RES_hh_tesh_in!C30/RES_summary!C$21)</f>
        <v>11.577587548394009</v>
      </c>
      <c r="D30" s="72">
        <f>IF(RES_hh_tesh_in!D30=0,0,RES_hh_tesh_in!D30/RES_summary!D$21)</f>
        <v>9.949615799307379</v>
      </c>
      <c r="E30" s="72">
        <f>IF(RES_hh_tesh_in!E30=0,0,RES_hh_tesh_in!E30/RES_summary!E$21)</f>
        <v>11.764443657518552</v>
      </c>
      <c r="F30" s="72">
        <f>IF(RES_hh_tesh_in!F30=0,0,RES_hh_tesh_in!F30/RES_summary!F$21)</f>
        <v>10.540127796942246</v>
      </c>
      <c r="G30" s="72">
        <f>IF(RES_hh_tesh_in!G30=0,0,RES_hh_tesh_in!G30/RES_summary!G$21)</f>
        <v>10.850207823972646</v>
      </c>
      <c r="H30" s="72">
        <f>IF(RES_hh_tesh_in!H30=0,0,RES_hh_tesh_in!H30/RES_summary!H$21)</f>
        <v>10.321651663606827</v>
      </c>
      <c r="I30" s="72">
        <f>IF(RES_hh_tesh_in!I30=0,0,RES_hh_tesh_in!I30/RES_summary!I$21)</f>
        <v>10.925355271501315</v>
      </c>
      <c r="J30" s="72">
        <f>IF(RES_hh_tesh_in!J30=0,0,RES_hh_tesh_in!J30/RES_summary!J$21)</f>
        <v>10.059512844898711</v>
      </c>
      <c r="K30" s="72">
        <f>IF(RES_hh_tesh_in!K30=0,0,RES_hh_tesh_in!K30/RES_summary!K$21)</f>
        <v>10.879313805069309</v>
      </c>
      <c r="L30" s="72">
        <f>IF(RES_hh_tesh_in!L30=0,0,RES_hh_tesh_in!L30/RES_summary!L$21)</f>
        <v>10.437536502982844</v>
      </c>
      <c r="M30" s="72">
        <f>IF(RES_hh_tesh_in!M30=0,0,RES_hh_tesh_in!M30/RES_summary!M$21)</f>
        <v>9.3489440569384268</v>
      </c>
      <c r="N30" s="72">
        <f>IF(RES_hh_tesh_in!N30=0,0,RES_hh_tesh_in!N30/RES_summary!N$21)</f>
        <v>8.9355215300494493</v>
      </c>
      <c r="O30" s="72">
        <f>IF(RES_hh_tesh_in!O30=0,0,RES_hh_tesh_in!O30/RES_summary!O$21)</f>
        <v>8.4776657925401189</v>
      </c>
      <c r="P30" s="72">
        <f>IF(RES_hh_tesh_in!P30=0,0,RES_hh_tesh_in!P30/RES_summary!P$21)</f>
        <v>8.2962535184784389</v>
      </c>
      <c r="Q30" s="72">
        <f>IF(RES_hh_tesh_in!Q30=0,0,RES_hh_tesh_in!Q30/RES_summary!Q$21)</f>
        <v>7.9083018785461086</v>
      </c>
      <c r="R30" s="72">
        <f>IF(RES_hh_tesh_in!R30=0,0,RES_hh_tesh_in!R30/RES_summary!R$21)</f>
        <v>8.0684397823955756</v>
      </c>
      <c r="S30" s="72">
        <f>IF(RES_hh_tesh_in!S30=0,0,RES_hh_tesh_in!S30/RES_summary!S$21)</f>
        <v>8.5279163644798377</v>
      </c>
      <c r="T30" s="72">
        <f>IF(RES_hh_tesh_in!T30=0,0,RES_hh_tesh_in!T30/RES_summary!T$21)</f>
        <v>8.3038145212112475</v>
      </c>
      <c r="U30" s="72">
        <f>IF(RES_hh_tesh_in!U30=0,0,RES_hh_tesh_in!U30/RES_summary!U$21)</f>
        <v>7.699733065032289</v>
      </c>
      <c r="V30" s="72">
        <f>IF(RES_hh_tesh_in!V30=0,0,RES_hh_tesh_in!V30/RES_summary!V$21)</f>
        <v>7.8786966097365294</v>
      </c>
      <c r="W30" s="72">
        <f>IF(RES_hh_tesh_in!W30=0,0,RES_hh_tesh_in!W30/RES_summary!W$21)</f>
        <v>8.263593093834869</v>
      </c>
      <c r="X30" s="72">
        <f>IF(RES_hh_tesh_in!X30=0,0,RES_hh_tesh_in!X30/RES_summary!X$21)</f>
        <v>8.0379185952308205</v>
      </c>
      <c r="Y30" s="72">
        <f>IF(RES_hh_tesh_in!Y30=0,0,RES_hh_tesh_in!Y30/RES_summary!Y$21)</f>
        <v>7.5061857448919103</v>
      </c>
      <c r="DA30" s="89" t="s">
        <v>934</v>
      </c>
    </row>
    <row r="31" spans="1:105" ht="12" customHeight="1" x14ac:dyDescent="0.25">
      <c r="A31" s="28" t="s">
        <v>202</v>
      </c>
      <c r="B31" s="72"/>
      <c r="C31" s="72">
        <f>IF(RES_hh_tesh_in!C31=0,0,RES_hh_tesh_in!C31/RES_summary!C$21)</f>
        <v>11.466726885989884</v>
      </c>
      <c r="D31" s="72">
        <f>IF(RES_hh_tesh_in!D31=0,0,RES_hh_tesh_in!D31/RES_summary!D$21)</f>
        <v>9.9665556209945656</v>
      </c>
      <c r="E31" s="72">
        <f>IF(RES_hh_tesh_in!E31=0,0,RES_hh_tesh_in!E31/RES_summary!E$21)</f>
        <v>11.766804036281593</v>
      </c>
      <c r="F31" s="72">
        <f>IF(RES_hh_tesh_in!F31=0,0,RES_hh_tesh_in!F31/RES_summary!F$21)</f>
        <v>10.629027863789364</v>
      </c>
      <c r="G31" s="72">
        <f>IF(RES_hh_tesh_in!G31=0,0,RES_hh_tesh_in!G31/RES_summary!G$21)</f>
        <v>10.713095958543743</v>
      </c>
      <c r="H31" s="72">
        <f>IF(RES_hh_tesh_in!H31=0,0,RES_hh_tesh_in!H31/RES_summary!H$21)</f>
        <v>10.169654748904353</v>
      </c>
      <c r="I31" s="72">
        <f>IF(RES_hh_tesh_in!I31=0,0,RES_hh_tesh_in!I31/RES_summary!I$21)</f>
        <v>11.204852228944457</v>
      </c>
      <c r="J31" s="72">
        <f>IF(RES_hh_tesh_in!J31=0,0,RES_hh_tesh_in!J31/RES_summary!J$21)</f>
        <v>9.8632795313614796</v>
      </c>
      <c r="K31" s="72">
        <f>IF(RES_hh_tesh_in!K31=0,0,RES_hh_tesh_in!K31/RES_summary!K$21)</f>
        <v>10.603569000573716</v>
      </c>
      <c r="L31" s="72">
        <f>IF(RES_hh_tesh_in!L31=0,0,RES_hh_tesh_in!L31/RES_summary!L$21)</f>
        <v>9.9004842398777164</v>
      </c>
      <c r="M31" s="72">
        <f>IF(RES_hh_tesh_in!M31=0,0,RES_hh_tesh_in!M31/RES_summary!M$21)</f>
        <v>9.4368975713867318</v>
      </c>
      <c r="N31" s="72">
        <f>IF(RES_hh_tesh_in!N31=0,0,RES_hh_tesh_in!N31/RES_summary!N$21)</f>
        <v>9.4201613688080865</v>
      </c>
      <c r="O31" s="72">
        <f>IF(RES_hh_tesh_in!O31=0,0,RES_hh_tesh_in!O31/RES_summary!O$21)</f>
        <v>8.382656056772106</v>
      </c>
      <c r="P31" s="72">
        <f>IF(RES_hh_tesh_in!P31=0,0,RES_hh_tesh_in!P31/RES_summary!P$21)</f>
        <v>8.3643221575809825</v>
      </c>
      <c r="Q31" s="72">
        <f>IF(RES_hh_tesh_in!Q31=0,0,RES_hh_tesh_in!Q31/RES_summary!Q$21)</f>
        <v>8.2792452325122134</v>
      </c>
      <c r="R31" s="72">
        <f>IF(RES_hh_tesh_in!R31=0,0,RES_hh_tesh_in!R31/RES_summary!R$21)</f>
        <v>8.616686106653825</v>
      </c>
      <c r="S31" s="72">
        <f>IF(RES_hh_tesh_in!S31=0,0,RES_hh_tesh_in!S31/RES_summary!S$21)</f>
        <v>8.1463293319961192</v>
      </c>
      <c r="T31" s="72">
        <f>IF(RES_hh_tesh_in!T31=0,0,RES_hh_tesh_in!T31/RES_summary!T$21)</f>
        <v>7.7928002135441563</v>
      </c>
      <c r="U31" s="72">
        <f>IF(RES_hh_tesh_in!U31=0,0,RES_hh_tesh_in!U31/RES_summary!U$21)</f>
        <v>7.3158808158329576</v>
      </c>
      <c r="V31" s="72">
        <f>IF(RES_hh_tesh_in!V31=0,0,RES_hh_tesh_in!V31/RES_summary!V$21)</f>
        <v>8.3542132509755938</v>
      </c>
      <c r="W31" s="72">
        <f>IF(RES_hh_tesh_in!W31=0,0,RES_hh_tesh_in!W31/RES_summary!W$21)</f>
        <v>8.5629006310903399</v>
      </c>
      <c r="X31" s="72">
        <f>IF(RES_hh_tesh_in!X31=0,0,RES_hh_tesh_in!X31/RES_summary!X$21)</f>
        <v>8.3476273639833174</v>
      </c>
      <c r="Y31" s="72">
        <f>IF(RES_hh_tesh_in!Y31=0,0,RES_hh_tesh_in!Y31/RES_summary!Y$21)</f>
        <v>6.90065066161789</v>
      </c>
      <c r="DA31" s="89" t="s">
        <v>935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9.7066889223173849</v>
      </c>
      <c r="D32" s="77">
        <f>IF(RES_hh_tesh_in!D32=0,0,RES_hh_tesh_in!D32/RES_summary!D$21)</f>
        <v>12.007079172202449</v>
      </c>
      <c r="E32" s="77">
        <f>IF(RES_hh_tesh_in!E32=0,0,RES_hh_tesh_in!E32/RES_summary!E$21)</f>
        <v>8.8636964678900529</v>
      </c>
      <c r="F32" s="77">
        <f>IF(RES_hh_tesh_in!F32=0,0,RES_hh_tesh_in!F32/RES_summary!F$21)</f>
        <v>10.801686187458776</v>
      </c>
      <c r="G32" s="77">
        <f>IF(RES_hh_tesh_in!G32=0,0,RES_hh_tesh_in!G32/RES_summary!G$21)</f>
        <v>11.064192816040018</v>
      </c>
      <c r="H32" s="77">
        <f>IF(RES_hh_tesh_in!H32=0,0,RES_hh_tesh_in!H32/RES_summary!H$21)</f>
        <v>11.613007213643302</v>
      </c>
      <c r="I32" s="77">
        <f>IF(RES_hh_tesh_in!I32=0,0,RES_hh_tesh_in!I32/RES_summary!I$21)</f>
        <v>10.144887478691926</v>
      </c>
      <c r="J32" s="77">
        <f>IF(RES_hh_tesh_in!J32=0,0,RES_hh_tesh_in!J32/RES_summary!J$21)</f>
        <v>11.446868731398634</v>
      </c>
      <c r="K32" s="77">
        <f>IF(RES_hh_tesh_in!K32=0,0,RES_hh_tesh_in!K32/RES_summary!K$21)</f>
        <v>9.4064970794997222</v>
      </c>
      <c r="L32" s="77">
        <f>IF(RES_hh_tesh_in!L32=0,0,RES_hh_tesh_in!L32/RES_summary!L$21)</f>
        <v>9.5687392239664657</v>
      </c>
      <c r="M32" s="77">
        <f>IF(RES_hh_tesh_in!M32=0,0,RES_hh_tesh_in!M32/RES_summary!M$21)</f>
        <v>9.2630968014251209</v>
      </c>
      <c r="N32" s="77">
        <f>IF(RES_hh_tesh_in!N32=0,0,RES_hh_tesh_in!N32/RES_summary!N$21)</f>
        <v>9.0032707635075333</v>
      </c>
      <c r="O32" s="77">
        <f>IF(RES_hh_tesh_in!O32=0,0,RES_hh_tesh_in!O32/RES_summary!O$21)</f>
        <v>8.4790874326749517</v>
      </c>
      <c r="P32" s="77">
        <f>IF(RES_hh_tesh_in!P32=0,0,RES_hh_tesh_in!P32/RES_summary!P$21)</f>
        <v>8.2193951617768093</v>
      </c>
      <c r="Q32" s="77">
        <f>IF(RES_hh_tesh_in!Q32=0,0,RES_hh_tesh_in!Q32/RES_summary!Q$21)</f>
        <v>8.2643523563792538</v>
      </c>
      <c r="R32" s="77">
        <f>IF(RES_hh_tesh_in!R32=0,0,RES_hh_tesh_in!R32/RES_summary!R$21)</f>
        <v>8.2847839061695172</v>
      </c>
      <c r="S32" s="77">
        <f>IF(RES_hh_tesh_in!S32=0,0,RES_hh_tesh_in!S32/RES_summary!S$21)</f>
        <v>8.2332775764616333</v>
      </c>
      <c r="T32" s="77">
        <f>IF(RES_hh_tesh_in!T32=0,0,RES_hh_tesh_in!T32/RES_summary!T$21)</f>
        <v>8.0924351501197815</v>
      </c>
      <c r="U32" s="77">
        <f>IF(RES_hh_tesh_in!U32=0,0,RES_hh_tesh_in!U32/RES_summary!U$21)</f>
        <v>7.9359064819898073</v>
      </c>
      <c r="V32" s="77">
        <f>IF(RES_hh_tesh_in!V32=0,0,RES_hh_tesh_in!V32/RES_summary!V$21)</f>
        <v>7.9199543680833449</v>
      </c>
      <c r="W32" s="77">
        <f>IF(RES_hh_tesh_in!W32=0,0,RES_hh_tesh_in!W32/RES_summary!W$21)</f>
        <v>8.3689046534339706</v>
      </c>
      <c r="X32" s="77">
        <f>IF(RES_hh_tesh_in!X32=0,0,RES_hh_tesh_in!X32/RES_summary!X$21)</f>
        <v>7.9030849114272996</v>
      </c>
      <c r="Y32" s="77">
        <f>IF(RES_hh_tesh_in!Y32=0,0,RES_hh_tesh_in!Y32/RES_summary!Y$21)</f>
        <v>7.5932003115658322</v>
      </c>
      <c r="DA32" s="92" t="s">
        <v>936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0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14.855582925841317</v>
      </c>
      <c r="D3" s="65">
        <f>IF(RES_hh_emih_in!D3=0,0,RES_hh_emih_in!D3/RES_summary!D$21)</f>
        <v>14.841460228078711</v>
      </c>
      <c r="E3" s="65">
        <f>IF(RES_hh_emih_in!E3=0,0,RES_hh_emih_in!E3/RES_summary!E$21)</f>
        <v>14.332430163672523</v>
      </c>
      <c r="F3" s="65">
        <f>IF(RES_hh_emih_in!F3=0,0,RES_hh_emih_in!F3/RES_summary!F$21)</f>
        <v>13.244262162342068</v>
      </c>
      <c r="G3" s="65">
        <f>IF(RES_hh_emih_in!G3=0,0,RES_hh_emih_in!G3/RES_summary!G$21)</f>
        <v>11.580091088090953</v>
      </c>
      <c r="H3" s="65">
        <f>IF(RES_hh_emih_in!H3=0,0,RES_hh_emih_in!H3/RES_summary!H$21)</f>
        <v>11.324777166055213</v>
      </c>
      <c r="I3" s="65">
        <f>IF(RES_hh_emih_in!I3=0,0,RES_hh_emih_in!I3/RES_summary!I$21)</f>
        <v>9.2588865832735152</v>
      </c>
      <c r="J3" s="65">
        <f>IF(RES_hh_emih_in!J3=0,0,RES_hh_emih_in!J3/RES_summary!J$21)</f>
        <v>11.839265528847315</v>
      </c>
      <c r="K3" s="65">
        <f>IF(RES_hh_emih_in!K3=0,0,RES_hh_emih_in!K3/RES_summary!K$21)</f>
        <v>9.4700512527410936</v>
      </c>
      <c r="L3" s="65">
        <f>IF(RES_hh_emih_in!L3=0,0,RES_hh_emih_in!L3/RES_summary!L$21)</f>
        <v>10.466373437710402</v>
      </c>
      <c r="M3" s="65">
        <f>IF(RES_hh_emih_in!M3=0,0,RES_hh_emih_in!M3/RES_summary!M$21)</f>
        <v>8.8776983751355392</v>
      </c>
      <c r="N3" s="65">
        <f>IF(RES_hh_emih_in!N3=0,0,RES_hh_emih_in!N3/RES_summary!N$21)</f>
        <v>7.7162015585248733</v>
      </c>
      <c r="O3" s="65">
        <f>IF(RES_hh_emih_in!O3=0,0,RES_hh_emih_in!O3/RES_summary!O$21)</f>
        <v>8.0440761504872409</v>
      </c>
      <c r="P3" s="65">
        <f>IF(RES_hh_emih_in!P3=0,0,RES_hh_emih_in!P3/RES_summary!P$21)</f>
        <v>4.4525479799951633</v>
      </c>
      <c r="Q3" s="65">
        <f>IF(RES_hh_emih_in!Q3=0,0,RES_hh_emih_in!Q3/RES_summary!Q$21)</f>
        <v>8.4447877280384613</v>
      </c>
      <c r="R3" s="65">
        <f>IF(RES_hh_emih_in!R3=0,0,RES_hh_emih_in!R3/RES_summary!R$21)</f>
        <v>11.344680910450535</v>
      </c>
      <c r="S3" s="65">
        <f>IF(RES_hh_emih_in!S3=0,0,RES_hh_emih_in!S3/RES_summary!S$21)</f>
        <v>10.06903702788949</v>
      </c>
      <c r="T3" s="65">
        <f>IF(RES_hh_emih_in!T3=0,0,RES_hh_emih_in!T3/RES_summary!T$21)</f>
        <v>8.6013805848624205</v>
      </c>
      <c r="U3" s="65">
        <f>IF(RES_hh_emih_in!U3=0,0,RES_hh_emih_in!U3/RES_summary!U$21)</f>
        <v>6.5599520012254988</v>
      </c>
      <c r="V3" s="65">
        <f>IF(RES_hh_emih_in!V3=0,0,RES_hh_emih_in!V3/RES_summary!V$21)</f>
        <v>6.6721057985557382</v>
      </c>
      <c r="W3" s="65">
        <f>IF(RES_hh_emih_in!W3=0,0,RES_hh_emih_in!W3/RES_summary!W$21)</f>
        <v>5.6637934878542362</v>
      </c>
      <c r="X3" s="65">
        <f>IF(RES_hh_emih_in!X3=0,0,RES_hh_emih_in!X3/RES_summary!X$21)</f>
        <v>4.3250196752875478</v>
      </c>
      <c r="Y3" s="65">
        <f>IF(RES_hh_emih_in!Y3=0,0,RES_hh_emih_in!Y3/RES_summary!Y$21)</f>
        <v>3.3261466417211549</v>
      </c>
      <c r="DA3" s="87" t="s">
        <v>938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12.150915946562833</v>
      </c>
      <c r="D4" s="69">
        <f>IF(RES_hh_emih_in!D4=0,0,RES_hh_emih_in!D4/RES_summary!D$21)</f>
        <v>12.42701887655859</v>
      </c>
      <c r="E4" s="69">
        <f>IF(RES_hh_emih_in!E4=0,0,RES_hh_emih_in!E4/RES_summary!E$21)</f>
        <v>11.653814059209777</v>
      </c>
      <c r="F4" s="69">
        <f>IF(RES_hh_emih_in!F4=0,0,RES_hh_emih_in!F4/RES_summary!F$21)</f>
        <v>10.867979129896611</v>
      </c>
      <c r="G4" s="69">
        <f>IF(RES_hh_emih_in!G4=0,0,RES_hh_emih_in!G4/RES_summary!G$21)</f>
        <v>9.1975803075185052</v>
      </c>
      <c r="H4" s="69">
        <f>IF(RES_hh_emih_in!H4=0,0,RES_hh_emih_in!H4/RES_summary!H$21)</f>
        <v>8.2742058195266033</v>
      </c>
      <c r="I4" s="69">
        <f>IF(RES_hh_emih_in!I4=0,0,RES_hh_emih_in!I4/RES_summary!I$21)</f>
        <v>6.5085752164238801</v>
      </c>
      <c r="J4" s="69">
        <f>IF(RES_hh_emih_in!J4=0,0,RES_hh_emih_in!J4/RES_summary!J$21)</f>
        <v>8.1904512805034013</v>
      </c>
      <c r="K4" s="69">
        <f>IF(RES_hh_emih_in!K4=0,0,RES_hh_emih_in!K4/RES_summary!K$21)</f>
        <v>6.5577762617902842</v>
      </c>
      <c r="L4" s="69">
        <f>IF(RES_hh_emih_in!L4=0,0,RES_hh_emih_in!L4/RES_summary!L$21)</f>
        <v>7.9394914965867338</v>
      </c>
      <c r="M4" s="69">
        <f>IF(RES_hh_emih_in!M4=0,0,RES_hh_emih_in!M4/RES_summary!M$21)</f>
        <v>6.8952166924657892</v>
      </c>
      <c r="N4" s="69">
        <f>IF(RES_hh_emih_in!N4=0,0,RES_hh_emih_in!N4/RES_summary!N$21)</f>
        <v>6.0959076945567041</v>
      </c>
      <c r="O4" s="69">
        <f>IF(RES_hh_emih_in!O4=0,0,RES_hh_emih_in!O4/RES_summary!O$21)</f>
        <v>6.1955703939967695</v>
      </c>
      <c r="P4" s="69">
        <f>IF(RES_hh_emih_in!P4=0,0,RES_hh_emih_in!P4/RES_summary!P$21)</f>
        <v>2.7910653802176983</v>
      </c>
      <c r="Q4" s="69">
        <f>IF(RES_hh_emih_in!Q4=0,0,RES_hh_emih_in!Q4/RES_summary!Q$21)</f>
        <v>6.3332882470931713</v>
      </c>
      <c r="R4" s="69">
        <f>IF(RES_hh_emih_in!R4=0,0,RES_hh_emih_in!R4/RES_summary!R$21)</f>
        <v>8.5014371368943404</v>
      </c>
      <c r="S4" s="69">
        <f>IF(RES_hh_emih_in!S4=0,0,RES_hh_emih_in!S4/RES_summary!S$21)</f>
        <v>7.3958042937751625</v>
      </c>
      <c r="T4" s="69">
        <f>IF(RES_hh_emih_in!T4=0,0,RES_hh_emih_in!T4/RES_summary!T$21)</f>
        <v>6.1047888453935277</v>
      </c>
      <c r="U4" s="69">
        <f>IF(RES_hh_emih_in!U4=0,0,RES_hh_emih_in!U4/RES_summary!U$21)</f>
        <v>4.5833903571900176</v>
      </c>
      <c r="V4" s="69">
        <f>IF(RES_hh_emih_in!V4=0,0,RES_hh_emih_in!V4/RES_summary!V$21)</f>
        <v>4.6044944642287549</v>
      </c>
      <c r="W4" s="69">
        <f>IF(RES_hh_emih_in!W4=0,0,RES_hh_emih_in!W4/RES_summary!W$21)</f>
        <v>3.7570125837528696</v>
      </c>
      <c r="X4" s="69">
        <f>IF(RES_hh_emih_in!X4=0,0,RES_hh_emih_in!X4/RES_summary!X$21)</f>
        <v>2.5289660995083771</v>
      </c>
      <c r="Y4" s="69">
        <f>IF(RES_hh_emih_in!Y4=0,0,RES_hh_emih_in!Y4/RES_summary!Y$21)</f>
        <v>1.7813040300813654</v>
      </c>
      <c r="DA4" s="88" t="s">
        <v>939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31.416361980073972</v>
      </c>
      <c r="D5" s="72">
        <f>IF(RES_hh_emih_in!D5=0,0,RES_hh_emih_in!D5/RES_summary!D$21)</f>
        <v>45.571139832312454</v>
      </c>
      <c r="E5" s="72">
        <f>IF(RES_hh_emih_in!E5=0,0,RES_hh_emih_in!E5/RES_summary!E$21)</f>
        <v>59.585361724767736</v>
      </c>
      <c r="F5" s="72">
        <f>IF(RES_hh_emih_in!F5=0,0,RES_hh_emih_in!F5/RES_summary!F$21)</f>
        <v>42.728173726324044</v>
      </c>
      <c r="G5" s="72">
        <f>IF(RES_hh_emih_in!G5=0,0,RES_hh_emih_in!G5/RES_summary!G$21)</f>
        <v>61.664967600009447</v>
      </c>
      <c r="H5" s="72">
        <f>IF(RES_hh_emih_in!H5=0,0,RES_hh_emih_in!H5/RES_summary!H$21)</f>
        <v>0</v>
      </c>
      <c r="I5" s="72">
        <f>IF(RES_hh_emih_in!I5=0,0,RES_hh_emih_in!I5/RES_summary!I$21)</f>
        <v>0</v>
      </c>
      <c r="J5" s="72">
        <f>IF(RES_hh_emih_in!J5=0,0,RES_hh_emih_in!J5/RES_summary!J$21)</f>
        <v>0</v>
      </c>
      <c r="K5" s="72">
        <f>IF(RES_hh_emih_in!K5=0,0,RES_hh_emih_in!K5/RES_summary!K$21)</f>
        <v>30.183660530312306</v>
      </c>
      <c r="L5" s="72">
        <f>IF(RES_hh_emih_in!L5=0,0,RES_hh_emih_in!L5/RES_summary!L$21)</f>
        <v>60.280684889312489</v>
      </c>
      <c r="M5" s="72">
        <f>IF(RES_hh_emih_in!M5=0,0,RES_hh_emih_in!M5/RES_summary!M$21)</f>
        <v>43.346691500784651</v>
      </c>
      <c r="N5" s="72">
        <f>IF(RES_hh_emih_in!N5=0,0,RES_hh_emih_in!N5/RES_summary!N$21)</f>
        <v>36.215190387929447</v>
      </c>
      <c r="O5" s="72">
        <f>IF(RES_hh_emih_in!O5=0,0,RES_hh_emih_in!O5/RES_summary!O$21)</f>
        <v>50.792343061164999</v>
      </c>
      <c r="P5" s="72">
        <f>IF(RES_hh_emih_in!P5=0,0,RES_hh_emih_in!P5/RES_summary!P$21)</f>
        <v>0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36.54332642375428</v>
      </c>
      <c r="T5" s="72">
        <f>IF(RES_hh_emih_in!T5=0,0,RES_hh_emih_in!T5/RES_summary!T$21)</f>
        <v>25.511690143586385</v>
      </c>
      <c r="U5" s="72">
        <f>IF(RES_hh_emih_in!U5=0,0,RES_hh_emih_in!U5/RES_summary!U$21)</f>
        <v>27.366698467770547</v>
      </c>
      <c r="V5" s="72">
        <f>IF(RES_hh_emih_in!V5=0,0,RES_hh_emih_in!V5/RES_summary!V$21)</f>
        <v>0</v>
      </c>
      <c r="W5" s="72">
        <f>IF(RES_hh_emih_in!W5=0,0,RES_hh_emih_in!W5/RES_summary!W$21)</f>
        <v>0</v>
      </c>
      <c r="X5" s="72">
        <f>IF(RES_hh_emih_in!X5=0,0,RES_hh_emih_in!X5/RES_summary!X$21)</f>
        <v>0</v>
      </c>
      <c r="Y5" s="72">
        <f>IF(RES_hh_emih_in!Y5=0,0,RES_hh_emih_in!Y5/RES_summary!Y$21)</f>
        <v>0</v>
      </c>
      <c r="DA5" s="89" t="s">
        <v>940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0</v>
      </c>
      <c r="D6" s="72">
        <f>IF(RES_hh_emih_in!D6=0,0,RES_hh_emih_in!D6/RES_summary!D$21)</f>
        <v>0</v>
      </c>
      <c r="E6" s="72">
        <f>IF(RES_hh_emih_in!E6=0,0,RES_hh_emih_in!E6/RES_summary!E$21)</f>
        <v>0</v>
      </c>
      <c r="F6" s="72">
        <f>IF(RES_hh_emih_in!F6=0,0,RES_hh_emih_in!F6/RES_summary!F$21)</f>
        <v>0</v>
      </c>
      <c r="G6" s="72">
        <f>IF(RES_hh_emih_in!G6=0,0,RES_hh_emih_in!G6/RES_summary!G$21)</f>
        <v>36.656582393210911</v>
      </c>
      <c r="H6" s="72">
        <f>IF(RES_hh_emih_in!H6=0,0,RES_hh_emih_in!H6/RES_summary!H$21)</f>
        <v>43.025953951549397</v>
      </c>
      <c r="I6" s="72">
        <f>IF(RES_hh_emih_in!I6=0,0,RES_hh_emih_in!I6/RES_summary!I$21)</f>
        <v>13.706881920978077</v>
      </c>
      <c r="J6" s="72">
        <f>IF(RES_hh_emih_in!J6=0,0,RES_hh_emih_in!J6/RES_summary!J$21)</f>
        <v>57.547951643522325</v>
      </c>
      <c r="K6" s="72">
        <f>IF(RES_hh_emih_in!K6=0,0,RES_hh_emih_in!K6/RES_summary!K$21)</f>
        <v>30.605485673188927</v>
      </c>
      <c r="L6" s="72">
        <f>IF(RES_hh_emih_in!L6=0,0,RES_hh_emih_in!L6/RES_summary!L$21)</f>
        <v>32.730909308389258</v>
      </c>
      <c r="M6" s="72">
        <f>IF(RES_hh_emih_in!M6=0,0,RES_hh_emih_in!M6/RES_summary!M$21)</f>
        <v>0</v>
      </c>
      <c r="N6" s="72">
        <f>IF(RES_hh_emih_in!N6=0,0,RES_hh_emih_in!N6/RES_summary!N$21)</f>
        <v>30.762219335587101</v>
      </c>
      <c r="O6" s="72">
        <f>IF(RES_hh_emih_in!O6=0,0,RES_hh_emih_in!O6/RES_summary!O$21)</f>
        <v>27.915350284302193</v>
      </c>
      <c r="P6" s="72">
        <f>IF(RES_hh_emih_in!P6=0,0,RES_hh_emih_in!P6/RES_summary!P$21)</f>
        <v>0</v>
      </c>
      <c r="Q6" s="72">
        <f>IF(RES_hh_emih_in!Q6=0,0,RES_hh_emih_in!Q6/RES_summary!Q$21)</f>
        <v>25.378535268703516</v>
      </c>
      <c r="R6" s="72">
        <f>IF(RES_hh_emih_in!R6=0,0,RES_hh_emih_in!R6/RES_summary!R$21)</f>
        <v>23.037092186729296</v>
      </c>
      <c r="S6" s="72">
        <f>IF(RES_hh_emih_in!S6=0,0,RES_hh_emih_in!S6/RES_summary!S$21)</f>
        <v>0</v>
      </c>
      <c r="T6" s="72">
        <f>IF(RES_hh_emih_in!T6=0,0,RES_hh_emih_in!T6/RES_summary!T$21)</f>
        <v>0</v>
      </c>
      <c r="U6" s="72">
        <f>IF(RES_hh_emih_in!U6=0,0,RES_hh_emih_in!U6/RES_summary!U$21)</f>
        <v>17.545759370471249</v>
      </c>
      <c r="V6" s="72">
        <f>IF(RES_hh_emih_in!V6=0,0,RES_hh_emih_in!V6/RES_summary!V$21)</f>
        <v>16.458734513261589</v>
      </c>
      <c r="W6" s="72">
        <f>IF(RES_hh_emih_in!W6=0,0,RES_hh_emih_in!W6/RES_summary!W$21)</f>
        <v>15.190827856356277</v>
      </c>
      <c r="X6" s="72">
        <f>IF(RES_hh_emih_in!X6=0,0,RES_hh_emih_in!X6/RES_summary!X$21)</f>
        <v>11.489505818116578</v>
      </c>
      <c r="Y6" s="72">
        <f>IF(RES_hh_emih_in!Y6=0,0,RES_hh_emih_in!Y6/RES_summary!Y$21)</f>
        <v>7.0614252251492928</v>
      </c>
      <c r="DA6" s="89" t="s">
        <v>941</v>
      </c>
    </row>
    <row r="7" spans="1:105" ht="12" customHeight="1" x14ac:dyDescent="0.25">
      <c r="A7" s="28" t="s">
        <v>200</v>
      </c>
      <c r="B7" s="72"/>
      <c r="C7" s="72">
        <f>IF(RES_hh_emih_in!C7=0,0,RES_hh_emih_in!C7/RES_summary!C$21)</f>
        <v>40.639288753232805</v>
      </c>
      <c r="D7" s="72">
        <f>IF(RES_hh_emih_in!D7=0,0,RES_hh_emih_in!D7/RES_summary!D$21)</f>
        <v>45.852123935908644</v>
      </c>
      <c r="E7" s="72">
        <f>IF(RES_hh_emih_in!E7=0,0,RES_hh_emih_in!E7/RES_summary!E$21)</f>
        <v>47.617699311166056</v>
      </c>
      <c r="F7" s="72">
        <f>IF(RES_hh_emih_in!F7=0,0,RES_hh_emih_in!F7/RES_summary!F$21)</f>
        <v>48.336295751902298</v>
      </c>
      <c r="G7" s="72">
        <f>IF(RES_hh_emih_in!G7=0,0,RES_hh_emih_in!G7/RES_summary!G$21)</f>
        <v>0</v>
      </c>
      <c r="H7" s="72">
        <f>IF(RES_hh_emih_in!H7=0,0,RES_hh_emih_in!H7/RES_summary!H$21)</f>
        <v>0</v>
      </c>
      <c r="I7" s="72">
        <f>IF(RES_hh_emih_in!I7=0,0,RES_hh_emih_in!I7/RES_summary!I$21)</f>
        <v>0</v>
      </c>
      <c r="J7" s="72">
        <f>IF(RES_hh_emih_in!J7=0,0,RES_hh_emih_in!J7/RES_summary!J$21)</f>
        <v>0</v>
      </c>
      <c r="K7" s="72">
        <f>IF(RES_hh_emih_in!K7=0,0,RES_hh_emih_in!K7/RES_summary!K$21)</f>
        <v>41.37062895325171</v>
      </c>
      <c r="L7" s="72">
        <f>IF(RES_hh_emih_in!L7=0,0,RES_hh_emih_in!L7/RES_summary!L$21)</f>
        <v>42.84881472054267</v>
      </c>
      <c r="M7" s="72">
        <f>IF(RES_hh_emih_in!M7=0,0,RES_hh_emih_in!M7/RES_summary!M$21)</f>
        <v>41.405555307474209</v>
      </c>
      <c r="N7" s="72">
        <f>IF(RES_hh_emih_in!N7=0,0,RES_hh_emih_in!N7/RES_summary!N$21)</f>
        <v>36.124428356600866</v>
      </c>
      <c r="O7" s="72">
        <f>IF(RES_hh_emih_in!O7=0,0,RES_hh_emih_in!O7/RES_summary!O$21)</f>
        <v>33.025538026890686</v>
      </c>
      <c r="P7" s="72">
        <f>IF(RES_hh_emih_in!P7=0,0,RES_hh_emih_in!P7/RES_summary!P$21)</f>
        <v>25.247421923048407</v>
      </c>
      <c r="Q7" s="72">
        <f>IF(RES_hh_emih_in!Q7=0,0,RES_hh_emih_in!Q7/RES_summary!Q$21)</f>
        <v>29.331433570751472</v>
      </c>
      <c r="R7" s="72">
        <f>IF(RES_hh_emih_in!R7=0,0,RES_hh_emih_in!R7/RES_summary!R$21)</f>
        <v>27.784485202699091</v>
      </c>
      <c r="S7" s="72">
        <f>IF(RES_hh_emih_in!S7=0,0,RES_hh_emih_in!S7/RES_summary!S$21)</f>
        <v>27.38944634684886</v>
      </c>
      <c r="T7" s="72">
        <f>IF(RES_hh_emih_in!T7=0,0,RES_hh_emih_in!T7/RES_summary!T$21)</f>
        <v>0</v>
      </c>
      <c r="U7" s="72">
        <f>IF(RES_hh_emih_in!U7=0,0,RES_hh_emih_in!U7/RES_summary!U$21)</f>
        <v>0</v>
      </c>
      <c r="V7" s="72">
        <f>IF(RES_hh_emih_in!V7=0,0,RES_hh_emih_in!V7/RES_summary!V$21)</f>
        <v>0</v>
      </c>
      <c r="W7" s="72">
        <f>IF(RES_hh_emih_in!W7=0,0,RES_hh_emih_in!W7/RES_summary!W$21)</f>
        <v>0</v>
      </c>
      <c r="X7" s="72">
        <f>IF(RES_hh_emih_in!X7=0,0,RES_hh_emih_in!X7/RES_summary!X$21)</f>
        <v>14.280610167568549</v>
      </c>
      <c r="Y7" s="72">
        <f>IF(RES_hh_emih_in!Y7=0,0,RES_hh_emih_in!Y7/RES_summary!Y$21)</f>
        <v>8.7118802508971864</v>
      </c>
      <c r="DA7" s="89" t="s">
        <v>942</v>
      </c>
    </row>
    <row r="8" spans="1:105" ht="12" customHeight="1" x14ac:dyDescent="0.25">
      <c r="A8" s="28" t="s">
        <v>189</v>
      </c>
      <c r="B8" s="72"/>
      <c r="C8" s="72">
        <f>IF(RES_hh_emih_in!C8=0,0,RES_hh_emih_in!C8/RES_summary!C$21)</f>
        <v>30.227007003063687</v>
      </c>
      <c r="D8" s="72">
        <f>IF(RES_hh_emih_in!D8=0,0,RES_hh_emih_in!D8/RES_summary!D$21)</f>
        <v>29.194776324228993</v>
      </c>
      <c r="E8" s="72">
        <f>IF(RES_hh_emih_in!E8=0,0,RES_hh_emih_in!E8/RES_summary!E$21)</f>
        <v>33.349987405008797</v>
      </c>
      <c r="F8" s="72">
        <f>IF(RES_hh_emih_in!F8=0,0,RES_hh_emih_in!F8/RES_summary!F$21)</f>
        <v>31.945494779214872</v>
      </c>
      <c r="G8" s="72">
        <f>IF(RES_hh_emih_in!G8=0,0,RES_hh_emih_in!G8/RES_summary!G$21)</f>
        <v>33.851274454131705</v>
      </c>
      <c r="H8" s="72">
        <f>IF(RES_hh_emih_in!H8=0,0,RES_hh_emih_in!H8/RES_summary!H$21)</f>
        <v>30.376042682344714</v>
      </c>
      <c r="I8" s="72">
        <f>IF(RES_hh_emih_in!I8=0,0,RES_hh_emih_in!I8/RES_summary!I$21)</f>
        <v>27.681446921454661</v>
      </c>
      <c r="J8" s="72">
        <f>IF(RES_hh_emih_in!J8=0,0,RES_hh_emih_in!J8/RES_summary!J$21)</f>
        <v>28.756489238496396</v>
      </c>
      <c r="K8" s="72">
        <f>IF(RES_hh_emih_in!K8=0,0,RES_hh_emih_in!K8/RES_summary!K$21)</f>
        <v>29.144902016824307</v>
      </c>
      <c r="L8" s="72">
        <f>IF(RES_hh_emih_in!L8=0,0,RES_hh_emih_in!L8/RES_summary!L$21)</f>
        <v>30.510140223039933</v>
      </c>
      <c r="M8" s="72">
        <f>IF(RES_hh_emih_in!M8=0,0,RES_hh_emih_in!M8/RES_summary!M$21)</f>
        <v>27.740984777635685</v>
      </c>
      <c r="N8" s="72">
        <f>IF(RES_hh_emih_in!N8=0,0,RES_hh_emih_in!N8/RES_summary!N$21)</f>
        <v>25.530929614539151</v>
      </c>
      <c r="O8" s="72">
        <f>IF(RES_hh_emih_in!O8=0,0,RES_hh_emih_in!O8/RES_summary!O$21)</f>
        <v>23.594398398866772</v>
      </c>
      <c r="P8" s="72">
        <f>IF(RES_hh_emih_in!P8=0,0,RES_hh_emih_in!P8/RES_summary!P$21)</f>
        <v>19.033360543896052</v>
      </c>
      <c r="Q8" s="72">
        <f>IF(RES_hh_emih_in!Q8=0,0,RES_hh_emih_in!Q8/RES_summary!Q$21)</f>
        <v>18.74535206792698</v>
      </c>
      <c r="R8" s="72">
        <f>IF(RES_hh_emih_in!R8=0,0,RES_hh_emih_in!R8/RES_summary!R$21)</f>
        <v>18.338027497731957</v>
      </c>
      <c r="S8" s="72">
        <f>IF(RES_hh_emih_in!S8=0,0,RES_hh_emih_in!S8/RES_summary!S$21)</f>
        <v>17.397430933776743</v>
      </c>
      <c r="T8" s="72">
        <f>IF(RES_hh_emih_in!T8=0,0,RES_hh_emih_in!T8/RES_summary!T$21)</f>
        <v>15.640466875569304</v>
      </c>
      <c r="U8" s="72">
        <f>IF(RES_hh_emih_in!U8=0,0,RES_hh_emih_in!U8/RES_summary!U$21)</f>
        <v>14.166033037864768</v>
      </c>
      <c r="V8" s="72">
        <f>IF(RES_hh_emih_in!V8=0,0,RES_hh_emih_in!V8/RES_summary!V$21)</f>
        <v>13.851403142911485</v>
      </c>
      <c r="W8" s="72">
        <f>IF(RES_hh_emih_in!W8=0,0,RES_hh_emih_in!W8/RES_summary!W$21)</f>
        <v>12.356558949343704</v>
      </c>
      <c r="X8" s="72">
        <f>IF(RES_hh_emih_in!X8=0,0,RES_hh_emih_in!X8/RES_summary!X$21)</f>
        <v>8.8864186733833073</v>
      </c>
      <c r="Y8" s="72">
        <f>IF(RES_hh_emih_in!Y8=0,0,RES_hh_emih_in!Y8/RES_summary!Y$21)</f>
        <v>6.0057407931639402</v>
      </c>
      <c r="DA8" s="89" t="s">
        <v>943</v>
      </c>
    </row>
    <row r="9" spans="1:105" ht="12" customHeight="1" x14ac:dyDescent="0.25">
      <c r="A9" s="28" t="s">
        <v>202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X9" s="72">
        <f>IF(RES_hh_emih_in!X9=0,0,RES_hh_emih_in!X9/RES_summary!X$21)</f>
        <v>0</v>
      </c>
      <c r="Y9" s="72">
        <f>IF(RES_hh_emih_in!Y9=0,0,RES_hh_emih_in!Y9/RES_summary!Y$21)</f>
        <v>0</v>
      </c>
      <c r="DA9" s="89" t="s">
        <v>944</v>
      </c>
    </row>
    <row r="10" spans="1:105" ht="12" customHeight="1" x14ac:dyDescent="0.25">
      <c r="A10" s="28" t="s">
        <v>197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X10" s="72">
        <f>IF(RES_hh_emih_in!X10=0,0,RES_hh_emih_in!X10/RES_summary!X$21)</f>
        <v>0</v>
      </c>
      <c r="Y10" s="72">
        <f>IF(RES_hh_emih_in!Y10=0,0,RES_hh_emih_in!Y10/RES_summary!Y$21)</f>
        <v>0</v>
      </c>
      <c r="DA10" s="89" t="s">
        <v>945</v>
      </c>
    </row>
    <row r="11" spans="1:105" ht="12" customHeight="1" x14ac:dyDescent="0.25">
      <c r="A11" s="28" t="s">
        <v>198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X11" s="72">
        <f>IF(RES_hh_emih_in!X11=0,0,RES_hh_emih_in!X11/RES_summary!X$21)</f>
        <v>0</v>
      </c>
      <c r="Y11" s="72">
        <f>IF(RES_hh_emih_in!Y11=0,0,RES_hh_emih_in!Y11/RES_summary!Y$21)</f>
        <v>0</v>
      </c>
      <c r="DA11" s="89" t="s">
        <v>946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X12" s="72">
        <f>IF(RES_hh_emih_in!X12=0,0,RES_hh_emih_in!X12/RES_summary!X$21)</f>
        <v>0</v>
      </c>
      <c r="Y12" s="72">
        <f>IF(RES_hh_emih_in!Y12=0,0,RES_hh_emih_in!Y12/RES_summary!Y$21)</f>
        <v>0</v>
      </c>
      <c r="DA12" s="89" t="s">
        <v>947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X13" s="74">
        <f>IF(RES_hh_emih_in!X13=0,0,RES_hh_emih_in!X13/RES_summary!X$21)</f>
        <v>0</v>
      </c>
      <c r="Y13" s="74">
        <f>IF(RES_hh_emih_in!Y13=0,0,RES_hh_emih_in!Y13/RES_summary!Y$21)</f>
        <v>0</v>
      </c>
      <c r="DA13" s="90" t="s">
        <v>948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X14" s="76">
        <f>IF(RES_hh_emih_in!X14=0,0,RES_hh_emih_in!X14/RES_summary!X$21)</f>
        <v>0</v>
      </c>
      <c r="Y14" s="76">
        <f>IF(RES_hh_emih_in!Y14=0,0,RES_hh_emih_in!Y14/RES_summary!Y$21)</f>
        <v>0</v>
      </c>
      <c r="DA14" s="91" t="s">
        <v>949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X15" s="69">
        <f>IF(RES_hh_emih_in!X15=0,0,RES_hh_emih_in!X15/RES_summary!X$21)</f>
        <v>0</v>
      </c>
      <c r="Y15" s="69">
        <f>IF(RES_hh_emih_in!Y15=0,0,RES_hh_emih_in!Y15/RES_summary!Y$21)</f>
        <v>0</v>
      </c>
      <c r="DA15" s="88" t="s">
        <v>950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X16" s="72">
        <f>IF(RES_hh_emih_in!X16=0,0,RES_hh_emih_in!X16/RES_summary!X$21)</f>
        <v>0</v>
      </c>
      <c r="Y16" s="72">
        <f>IF(RES_hh_emih_in!Y16=0,0,RES_hh_emih_in!Y16/RES_summary!Y$21)</f>
        <v>0</v>
      </c>
      <c r="DA16" s="89" t="s">
        <v>951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0.95071067585952218</v>
      </c>
      <c r="D17" s="69">
        <f>IF(RES_hh_emih_in!D17=0,0,RES_hh_emih_in!D17/RES_summary!D$21)</f>
        <v>1.0714109696519372</v>
      </c>
      <c r="E17" s="69">
        <f>IF(RES_hh_emih_in!E17=0,0,RES_hh_emih_in!E17/RES_summary!E$21)</f>
        <v>1.0614606524146255</v>
      </c>
      <c r="F17" s="69">
        <f>IF(RES_hh_emih_in!F17=0,0,RES_hh_emih_in!F17/RES_summary!F$21)</f>
        <v>1.0373430104735237</v>
      </c>
      <c r="G17" s="69">
        <f>IF(RES_hh_emih_in!G17=0,0,RES_hh_emih_in!G17/RES_summary!G$21)</f>
        <v>1.1056328427143398</v>
      </c>
      <c r="H17" s="69">
        <f>IF(RES_hh_emih_in!H17=0,0,RES_hh_emih_in!H17/RES_summary!H$21)</f>
        <v>1.1107452732701502</v>
      </c>
      <c r="I17" s="69">
        <f>IF(RES_hh_emih_in!I17=0,0,RES_hh_emih_in!I17/RES_summary!I$21)</f>
        <v>1.0221429445427399</v>
      </c>
      <c r="J17" s="69">
        <f>IF(RES_hh_emih_in!J17=0,0,RES_hh_emih_in!J17/RES_summary!J$21)</f>
        <v>1.1327870526039796</v>
      </c>
      <c r="K17" s="69">
        <f>IF(RES_hh_emih_in!K17=0,0,RES_hh_emih_in!K17/RES_summary!K$21)</f>
        <v>0.9573316904371344</v>
      </c>
      <c r="L17" s="69">
        <f>IF(RES_hh_emih_in!L17=0,0,RES_hh_emih_in!L17/RES_summary!L$21)</f>
        <v>0.85201318204605325</v>
      </c>
      <c r="M17" s="69">
        <f>IF(RES_hh_emih_in!M17=0,0,RES_hh_emih_in!M17/RES_summary!M$21)</f>
        <v>0.66185590120035831</v>
      </c>
      <c r="N17" s="69">
        <f>IF(RES_hh_emih_in!N17=0,0,RES_hh_emih_in!N17/RES_summary!N$21)</f>
        <v>0.66476998950207744</v>
      </c>
      <c r="O17" s="69">
        <f>IF(RES_hh_emih_in!O17=0,0,RES_hh_emih_in!O17/RES_summary!O$21)</f>
        <v>0.73298998279217786</v>
      </c>
      <c r="P17" s="69">
        <f>IF(RES_hh_emih_in!P17=0,0,RES_hh_emih_in!P17/RES_summary!P$21)</f>
        <v>0.45786864128897392</v>
      </c>
      <c r="Q17" s="69">
        <f>IF(RES_hh_emih_in!Q17=0,0,RES_hh_emih_in!Q17/RES_summary!Q$21)</f>
        <v>0.62609039679087863</v>
      </c>
      <c r="R17" s="69">
        <f>IF(RES_hh_emih_in!R17=0,0,RES_hh_emih_in!R17/RES_summary!R$21)</f>
        <v>1.0573200340902005</v>
      </c>
      <c r="S17" s="69">
        <f>IF(RES_hh_emih_in!S17=0,0,RES_hh_emih_in!S17/RES_summary!S$21)</f>
        <v>1.040964137157069</v>
      </c>
      <c r="T17" s="69">
        <f>IF(RES_hh_emih_in!T17=0,0,RES_hh_emih_in!T17/RES_summary!T$21)</f>
        <v>1.0631888218566474</v>
      </c>
      <c r="U17" s="69">
        <f>IF(RES_hh_emih_in!U17=0,0,RES_hh_emih_in!U17/RES_summary!U$21)</f>
        <v>0.86580204578546505</v>
      </c>
      <c r="V17" s="69">
        <f>IF(RES_hh_emih_in!V17=0,0,RES_hh_emih_in!V17/RES_summary!V$21)</f>
        <v>0.94947917724666675</v>
      </c>
      <c r="W17" s="69">
        <f>IF(RES_hh_emih_in!W17=0,0,RES_hh_emih_in!W17/RES_summary!W$21)</f>
        <v>0.7969092292542822</v>
      </c>
      <c r="X17" s="69">
        <f>IF(RES_hh_emih_in!X17=0,0,RES_hh_emih_in!X17/RES_summary!X$21)</f>
        <v>0.66435005506171707</v>
      </c>
      <c r="Y17" s="69">
        <f>IF(RES_hh_emih_in!Y17=0,0,RES_hh_emih_in!Y17/RES_summary!Y$21)</f>
        <v>0.49662840130917751</v>
      </c>
      <c r="DA17" s="88" t="s">
        <v>952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0</v>
      </c>
      <c r="D18" s="72">
        <f>IF(RES_hh_emih_in!D18=0,0,RES_hh_emih_in!D18/RES_summary!D$21)</f>
        <v>6.0426389384674382</v>
      </c>
      <c r="E18" s="72">
        <f>IF(RES_hh_emih_in!E18=0,0,RES_hh_emih_in!E18/RES_summary!E$21)</f>
        <v>7.6698433596678584</v>
      </c>
      <c r="F18" s="72">
        <f>IF(RES_hh_emih_in!F18=0,0,RES_hh_emih_in!F18/RES_summary!F$21)</f>
        <v>5.5425481086674608</v>
      </c>
      <c r="G18" s="72">
        <f>IF(RES_hh_emih_in!G18=0,0,RES_hh_emih_in!G18/RES_summary!G$21)</f>
        <v>0</v>
      </c>
      <c r="H18" s="72">
        <f>IF(RES_hh_emih_in!H18=0,0,RES_hh_emih_in!H18/RES_summary!H$21)</f>
        <v>0</v>
      </c>
      <c r="I18" s="72">
        <f>IF(RES_hh_emih_in!I18=0,0,RES_hh_emih_in!I18/RES_summary!I$21)</f>
        <v>0</v>
      </c>
      <c r="J18" s="72">
        <f>IF(RES_hh_emih_in!J18=0,0,RES_hh_emih_in!J18/RES_summary!J$21)</f>
        <v>0</v>
      </c>
      <c r="K18" s="72">
        <f>IF(RES_hh_emih_in!K18=0,0,RES_hh_emih_in!K18/RES_summary!K$21)</f>
        <v>3.6129163671500883</v>
      </c>
      <c r="L18" s="72">
        <f>IF(RES_hh_emih_in!L18=0,0,RES_hh_emih_in!L18/RES_summary!L$21)</f>
        <v>6.8059418359251138</v>
      </c>
      <c r="M18" s="72">
        <f>IF(RES_hh_emih_in!M18=0,0,RES_hh_emih_in!M18/RES_summary!M$21)</f>
        <v>6.2511297445672884</v>
      </c>
      <c r="N18" s="72">
        <f>IF(RES_hh_emih_in!N18=0,0,RES_hh_emih_in!N18/RES_summary!N$21)</f>
        <v>6.6147460884288396</v>
      </c>
      <c r="O18" s="72">
        <f>IF(RES_hh_emih_in!O18=0,0,RES_hh_emih_in!O18/RES_summary!O$21)</f>
        <v>7.0400185453510122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5.8919121209082146</v>
      </c>
      <c r="T18" s="72">
        <f>IF(RES_hh_emih_in!T18=0,0,RES_hh_emih_in!T18/RES_summary!T$21)</f>
        <v>0</v>
      </c>
      <c r="U18" s="72">
        <f>IF(RES_hh_emih_in!U18=0,0,RES_hh_emih_in!U18/RES_summary!U$21)</f>
        <v>4.5124110222825706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X18" s="72">
        <f>IF(RES_hh_emih_in!X18=0,0,RES_hh_emih_in!X18/RES_summary!X$21)</f>
        <v>0</v>
      </c>
      <c r="Y18" s="72">
        <f>IF(RES_hh_emih_in!Y18=0,0,RES_hh_emih_in!Y18/RES_summary!Y$21)</f>
        <v>0</v>
      </c>
      <c r="DA18" s="89" t="s">
        <v>953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4.5142619211776758</v>
      </c>
      <c r="D19" s="72">
        <f>IF(RES_hh_emih_in!D19=0,0,RES_hh_emih_in!D19/RES_summary!D$21)</f>
        <v>4.3825091967283525</v>
      </c>
      <c r="E19" s="72">
        <f>IF(RES_hh_emih_in!E19=0,0,RES_hh_emih_in!E19/RES_summary!E$21)</f>
        <v>4.6107573956094114</v>
      </c>
      <c r="F19" s="72">
        <f>IF(RES_hh_emih_in!F19=0,0,RES_hh_emih_in!F19/RES_summary!F$21)</f>
        <v>4.5678166581204618</v>
      </c>
      <c r="G19" s="72">
        <f>IF(RES_hh_emih_in!G19=0,0,RES_hh_emih_in!G19/RES_summary!G$21)</f>
        <v>4.525914814730652</v>
      </c>
      <c r="H19" s="72">
        <f>IF(RES_hh_emih_in!H19=0,0,RES_hh_emih_in!H19/RES_summary!H$21)</f>
        <v>4.5475744894543224</v>
      </c>
      <c r="I19" s="72">
        <f>IF(RES_hh_emih_in!I19=0,0,RES_hh_emih_in!I19/RES_summary!I$21)</f>
        <v>4.3480104532285679</v>
      </c>
      <c r="J19" s="72">
        <f>IF(RES_hh_emih_in!J19=0,0,RES_hh_emih_in!J19/RES_summary!J$21)</f>
        <v>4.7339000047306454</v>
      </c>
      <c r="K19" s="72">
        <f>IF(RES_hh_emih_in!K19=0,0,RES_hh_emih_in!K19/RES_summary!K$21)</f>
        <v>5.0081712571154036</v>
      </c>
      <c r="L19" s="72">
        <f>IF(RES_hh_emih_in!L19=0,0,RES_hh_emih_in!L19/RES_summary!L$21)</f>
        <v>4.5770564535492699</v>
      </c>
      <c r="M19" s="72">
        <f>IF(RES_hh_emih_in!M19=0,0,RES_hh_emih_in!M19/RES_summary!M$21)</f>
        <v>3.9906143720899658</v>
      </c>
      <c r="N19" s="72">
        <f>IF(RES_hh_emih_in!N19=0,0,RES_hh_emih_in!N19/RES_summary!N$21)</f>
        <v>3.7783208460831061</v>
      </c>
      <c r="O19" s="72">
        <f>IF(RES_hh_emih_in!O19=0,0,RES_hh_emih_in!O19/RES_summary!O$21)</f>
        <v>3.6776363676074744</v>
      </c>
      <c r="P19" s="72">
        <f>IF(RES_hh_emih_in!P19=0,0,RES_hh_emih_in!P19/RES_summary!P$21)</f>
        <v>3.2942851028853686</v>
      </c>
      <c r="Q19" s="72">
        <f>IF(RES_hh_emih_in!Q19=0,0,RES_hh_emih_in!Q19/RES_summary!Q$21)</f>
        <v>3.2400342075096309</v>
      </c>
      <c r="R19" s="72">
        <f>IF(RES_hh_emih_in!R19=0,0,RES_hh_emih_in!R19/RES_summary!R$21)</f>
        <v>3.3628172650671884</v>
      </c>
      <c r="S19" s="72">
        <f>IF(RES_hh_emih_in!S19=0,0,RES_hh_emih_in!S19/RES_summary!S$21)</f>
        <v>3.2820762796869571</v>
      </c>
      <c r="T19" s="72">
        <f>IF(RES_hh_emih_in!T19=0,0,RES_hh_emih_in!T19/RES_summary!T$21)</f>
        <v>3.1083638384088506</v>
      </c>
      <c r="U19" s="72">
        <f>IF(RES_hh_emih_in!U19=0,0,RES_hh_emih_in!U19/RES_summary!U$21)</f>
        <v>3.2405967465664212</v>
      </c>
      <c r="V19" s="72">
        <f>IF(RES_hh_emih_in!V19=0,0,RES_hh_emih_in!V19/RES_summary!V$21)</f>
        <v>3.1650238389056411</v>
      </c>
      <c r="W19" s="72">
        <f>IF(RES_hh_emih_in!W19=0,0,RES_hh_emih_in!W19/RES_summary!W$21)</f>
        <v>3.2945929864481407</v>
      </c>
      <c r="X19" s="72">
        <f>IF(RES_hh_emih_in!X19=0,0,RES_hh_emih_in!X19/RES_summary!X$21)</f>
        <v>3.2100100024090672</v>
      </c>
      <c r="Y19" s="72">
        <f>IF(RES_hh_emih_in!Y19=0,0,RES_hh_emih_in!Y19/RES_summary!Y$21)</f>
        <v>2.9661690731014705</v>
      </c>
      <c r="DA19" s="89" t="s">
        <v>954</v>
      </c>
    </row>
    <row r="20" spans="1:105" ht="12" customHeight="1" x14ac:dyDescent="0.25">
      <c r="A20" s="28" t="s">
        <v>200</v>
      </c>
      <c r="B20" s="72"/>
      <c r="C20" s="72">
        <f>IF(RES_hh_emih_in!C20=0,0,RES_hh_emih_in!C20/RES_summary!C$21)</f>
        <v>5.333973775082228</v>
      </c>
      <c r="D20" s="72">
        <f>IF(RES_hh_emih_in!D20=0,0,RES_hh_emih_in!D20/RES_summary!D$21)</f>
        <v>6.1916041911196489</v>
      </c>
      <c r="E20" s="72">
        <f>IF(RES_hh_emih_in!E20=0,0,RES_hh_emih_in!E20/RES_summary!E$21)</f>
        <v>5.8384648044225242</v>
      </c>
      <c r="F20" s="72">
        <f>IF(RES_hh_emih_in!F20=0,0,RES_hh_emih_in!F20/RES_summary!F$21)</f>
        <v>6.1020720613031738</v>
      </c>
      <c r="G20" s="72">
        <f>IF(RES_hh_emih_in!G20=0,0,RES_hh_emih_in!G20/RES_summary!G$21)</f>
        <v>0</v>
      </c>
      <c r="H20" s="72">
        <f>IF(RES_hh_emih_in!H20=0,0,RES_hh_emih_in!H20/RES_summary!H$21)</f>
        <v>0</v>
      </c>
      <c r="I20" s="72">
        <f>IF(RES_hh_emih_in!I20=0,0,RES_hh_emih_in!I20/RES_summary!I$21)</f>
        <v>0</v>
      </c>
      <c r="J20" s="72">
        <f>IF(RES_hh_emih_in!J20=0,0,RES_hh_emih_in!J20/RES_summary!J$21)</f>
        <v>0</v>
      </c>
      <c r="K20" s="72">
        <f>IF(RES_hh_emih_in!K20=0,0,RES_hh_emih_in!K20/RES_summary!K$21)</f>
        <v>5.8852743343283311</v>
      </c>
      <c r="L20" s="72">
        <f>IF(RES_hh_emih_in!L20=0,0,RES_hh_emih_in!L20/RES_summary!L$21)</f>
        <v>5.8099330528265138</v>
      </c>
      <c r="M20" s="72">
        <f>IF(RES_hh_emih_in!M20=0,0,RES_hh_emih_in!M20/RES_summary!M$21)</f>
        <v>4.5993165843350168</v>
      </c>
      <c r="N20" s="72">
        <f>IF(RES_hh_emih_in!N20=0,0,RES_hh_emih_in!N20/RES_summary!N$21)</f>
        <v>4.8295841329794982</v>
      </c>
      <c r="O20" s="72">
        <f>IF(RES_hh_emih_in!O20=0,0,RES_hh_emih_in!O20/RES_summary!O$21)</f>
        <v>4.7660233971718968</v>
      </c>
      <c r="P20" s="72">
        <f>IF(RES_hh_emih_in!P20=0,0,RES_hh_emih_in!P20/RES_summary!P$21)</f>
        <v>4.3527108310403886</v>
      </c>
      <c r="Q20" s="72">
        <f>IF(RES_hh_emih_in!Q20=0,0,RES_hh_emih_in!Q20/RES_summary!Q$21)</f>
        <v>3.9899101463389393</v>
      </c>
      <c r="R20" s="72">
        <f>IF(RES_hh_emih_in!R20=0,0,RES_hh_emih_in!R20/RES_summary!R$21)</f>
        <v>3.4655526727811741</v>
      </c>
      <c r="S20" s="72">
        <f>IF(RES_hh_emih_in!S20=0,0,RES_hh_emih_in!S20/RES_summary!S$21)</f>
        <v>4.3097925580408605</v>
      </c>
      <c r="T20" s="72">
        <f>IF(RES_hh_emih_in!T20=0,0,RES_hh_emih_in!T20/RES_summary!T$21)</f>
        <v>0</v>
      </c>
      <c r="U20" s="72">
        <f>IF(RES_hh_emih_in!U20=0,0,RES_hh_emih_in!U20/RES_summary!U$21)</f>
        <v>0</v>
      </c>
      <c r="V20" s="72">
        <f>IF(RES_hh_emih_in!V20=0,0,RES_hh_emih_in!V20/RES_summary!V$21)</f>
        <v>0</v>
      </c>
      <c r="W20" s="72">
        <f>IF(RES_hh_emih_in!W20=0,0,RES_hh_emih_in!W20/RES_summary!W$21)</f>
        <v>0</v>
      </c>
      <c r="X20" s="72">
        <f>IF(RES_hh_emih_in!X20=0,0,RES_hh_emih_in!X20/RES_summary!X$21)</f>
        <v>3.6607761894651998</v>
      </c>
      <c r="Y20" s="72">
        <f>IF(RES_hh_emih_in!Y20=0,0,RES_hh_emih_in!Y20/RES_summary!Y$21)</f>
        <v>3.8465544827880724</v>
      </c>
      <c r="DA20" s="89" t="s">
        <v>955</v>
      </c>
    </row>
    <row r="21" spans="1:105" ht="12" customHeight="1" x14ac:dyDescent="0.25">
      <c r="A21" s="28" t="s">
        <v>189</v>
      </c>
      <c r="B21" s="72"/>
      <c r="C21" s="72">
        <f>IF(RES_hh_emih_in!C21=0,0,RES_hh_emih_in!C21/RES_summary!C$21)</f>
        <v>3.9496879746526647</v>
      </c>
      <c r="D21" s="72">
        <f>IF(RES_hh_emih_in!D21=0,0,RES_hh_emih_in!D21/RES_summary!D$21)</f>
        <v>4.078681863245377</v>
      </c>
      <c r="E21" s="72">
        <f>IF(RES_hh_emih_in!E21=0,0,RES_hh_emih_in!E21/RES_summary!E$21)</f>
        <v>3.7456073312516915</v>
      </c>
      <c r="F21" s="72">
        <f>IF(RES_hh_emih_in!F21=0,0,RES_hh_emih_in!F21/RES_summary!F$21)</f>
        <v>3.9684956202263533</v>
      </c>
      <c r="G21" s="72">
        <f>IF(RES_hh_emih_in!G21=0,0,RES_hh_emih_in!G21/RES_summary!G$21)</f>
        <v>4.0494995506060354</v>
      </c>
      <c r="H21" s="72">
        <f>IF(RES_hh_emih_in!H21=0,0,RES_hh_emih_in!H21/RES_summary!H$21)</f>
        <v>4.0792760728535713</v>
      </c>
      <c r="I21" s="72">
        <f>IF(RES_hh_emih_in!I21=0,0,RES_hh_emih_in!I21/RES_summary!I$21)</f>
        <v>3.7913555923153326</v>
      </c>
      <c r="J21" s="72">
        <f>IF(RES_hh_emih_in!J21=0,0,RES_hh_emih_in!J21/RES_summary!J$21)</f>
        <v>3.9689895393767101</v>
      </c>
      <c r="K21" s="72">
        <f>IF(RES_hh_emih_in!K21=0,0,RES_hh_emih_in!K21/RES_summary!K$21)</f>
        <v>3.7783939517104002</v>
      </c>
      <c r="L21" s="72">
        <f>IF(RES_hh_emih_in!L21=0,0,RES_hh_emih_in!L21/RES_summary!L$21)</f>
        <v>3.7094302086335453</v>
      </c>
      <c r="M21" s="72">
        <f>IF(RES_hh_emih_in!M21=0,0,RES_hh_emih_in!M21/RES_summary!M$21)</f>
        <v>3.3611834382373593</v>
      </c>
      <c r="N21" s="72">
        <f>IF(RES_hh_emih_in!N21=0,0,RES_hh_emih_in!N21/RES_summary!N$21)</f>
        <v>3.2538780003831458</v>
      </c>
      <c r="O21" s="72">
        <f>IF(RES_hh_emih_in!O21=0,0,RES_hh_emih_in!O21/RES_summary!O$21)</f>
        <v>3.0511312764765615</v>
      </c>
      <c r="P21" s="72">
        <f>IF(RES_hh_emih_in!P21=0,0,RES_hh_emih_in!P21/RES_summary!P$21)</f>
        <v>2.9368278658132652</v>
      </c>
      <c r="Q21" s="72">
        <f>IF(RES_hh_emih_in!Q21=0,0,RES_hh_emih_in!Q21/RES_summary!Q$21)</f>
        <v>2.667793494815335</v>
      </c>
      <c r="R21" s="72">
        <f>IF(RES_hh_emih_in!R21=0,0,RES_hh_emih_in!R21/RES_summary!R$21)</f>
        <v>2.7660790731906992</v>
      </c>
      <c r="S21" s="72">
        <f>IF(RES_hh_emih_in!S21=0,0,RES_hh_emih_in!S21/RES_summary!S$21)</f>
        <v>2.8291395453692743</v>
      </c>
      <c r="T21" s="72">
        <f>IF(RES_hh_emih_in!T21=0,0,RES_hh_emih_in!T21/RES_summary!T$21)</f>
        <v>2.7620447652652298</v>
      </c>
      <c r="U21" s="72">
        <f>IF(RES_hh_emih_in!U21=0,0,RES_hh_emih_in!U21/RES_summary!U$21)</f>
        <v>2.7207529186331709</v>
      </c>
      <c r="V21" s="72">
        <f>IF(RES_hh_emih_in!V21=0,0,RES_hh_emih_in!V21/RES_summary!V$21)</f>
        <v>2.78266083741484</v>
      </c>
      <c r="W21" s="72">
        <f>IF(RES_hh_emih_in!W21=0,0,RES_hh_emih_in!W21/RES_summary!W$21)</f>
        <v>2.8881594367283934</v>
      </c>
      <c r="X21" s="72">
        <f>IF(RES_hh_emih_in!X21=0,0,RES_hh_emih_in!X21/RES_summary!X$21)</f>
        <v>2.7576240247012769</v>
      </c>
      <c r="Y21" s="72">
        <f>IF(RES_hh_emih_in!Y21=0,0,RES_hh_emih_in!Y21/RES_summary!Y$21)</f>
        <v>2.7522540118595487</v>
      </c>
      <c r="DA21" s="89" t="s">
        <v>956</v>
      </c>
    </row>
    <row r="22" spans="1:105" ht="12" customHeight="1" x14ac:dyDescent="0.25">
      <c r="A22" s="28" t="s">
        <v>202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X22" s="72">
        <f>IF(RES_hh_emih_in!X22=0,0,RES_hh_emih_in!X22/RES_summary!X$21)</f>
        <v>0</v>
      </c>
      <c r="Y22" s="72">
        <f>IF(RES_hh_emih_in!Y22=0,0,RES_hh_emih_in!Y22/RES_summary!Y$21)</f>
        <v>0</v>
      </c>
      <c r="DA22" s="89" t="s">
        <v>957</v>
      </c>
    </row>
    <row r="23" spans="1:105" ht="12" customHeight="1" x14ac:dyDescent="0.25">
      <c r="A23" s="28" t="s">
        <v>197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X23" s="72">
        <f>IF(RES_hh_emih_in!X23=0,0,RES_hh_emih_in!X23/RES_summary!X$21)</f>
        <v>0</v>
      </c>
      <c r="Y23" s="72">
        <f>IF(RES_hh_emih_in!Y23=0,0,RES_hh_emih_in!Y23/RES_summary!Y$21)</f>
        <v>0</v>
      </c>
      <c r="DA23" s="89" t="s">
        <v>958</v>
      </c>
    </row>
    <row r="24" spans="1:105" ht="12" customHeight="1" x14ac:dyDescent="0.25">
      <c r="A24" s="28" t="s">
        <v>198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X24" s="72">
        <f>IF(RES_hh_emih_in!X24=0,0,RES_hh_emih_in!X24/RES_summary!X$21)</f>
        <v>0</v>
      </c>
      <c r="Y24" s="72">
        <f>IF(RES_hh_emih_in!Y24=0,0,RES_hh_emih_in!Y24/RES_summary!Y$21)</f>
        <v>0</v>
      </c>
      <c r="DA24" s="89" t="s">
        <v>959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X25" s="74">
        <f>IF(RES_hh_emih_in!X25=0,0,RES_hh_emih_in!X25/RES_summary!X$21)</f>
        <v>0</v>
      </c>
      <c r="Y25" s="74">
        <f>IF(RES_hh_emih_in!Y25=0,0,RES_hh_emih_in!Y25/RES_summary!Y$21)</f>
        <v>0</v>
      </c>
      <c r="DA25" s="90" t="s">
        <v>960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X26" s="77">
        <f>IF(RES_hh_emih_in!X26=0,0,RES_hh_emih_in!X26/RES_summary!X$21)</f>
        <v>0</v>
      </c>
      <c r="Y26" s="77">
        <f>IF(RES_hh_emih_in!Y26=0,0,RES_hh_emih_in!Y26/RES_summary!Y$21)</f>
        <v>0</v>
      </c>
      <c r="DA26" s="92" t="s">
        <v>961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1.7539563034189654</v>
      </c>
      <c r="D27" s="69">
        <f>IF(RES_hh_emih_in!D27=0,0,RES_hh_emih_in!D27/RES_summary!D$21)</f>
        <v>1.3430303818681872</v>
      </c>
      <c r="E27" s="69">
        <f>IF(RES_hh_emih_in!E27=0,0,RES_hh_emih_in!E27/RES_summary!E$21)</f>
        <v>1.6171554520481188</v>
      </c>
      <c r="F27" s="69">
        <f>IF(RES_hh_emih_in!F27=0,0,RES_hh_emih_in!F27/RES_summary!F$21)</f>
        <v>1.338940021971937</v>
      </c>
      <c r="G27" s="69">
        <f>IF(RES_hh_emih_in!G27=0,0,RES_hh_emih_in!G27/RES_summary!G$21)</f>
        <v>1.2768779378581085</v>
      </c>
      <c r="H27" s="69">
        <f>IF(RES_hh_emih_in!H27=0,0,RES_hh_emih_in!H27/RES_summary!H$21)</f>
        <v>1.9398260732584587</v>
      </c>
      <c r="I27" s="69">
        <f>IF(RES_hh_emih_in!I27=0,0,RES_hh_emih_in!I27/RES_summary!I$21)</f>
        <v>1.728168422306894</v>
      </c>
      <c r="J27" s="69">
        <f>IF(RES_hh_emih_in!J27=0,0,RES_hh_emih_in!J27/RES_summary!J$21)</f>
        <v>2.5160271957399378</v>
      </c>
      <c r="K27" s="69">
        <f>IF(RES_hh_emih_in!K27=0,0,RES_hh_emih_in!K27/RES_summary!K$21)</f>
        <v>1.9549433005136736</v>
      </c>
      <c r="L27" s="69">
        <f>IF(RES_hh_emih_in!L27=0,0,RES_hh_emih_in!L27/RES_summary!L$21)</f>
        <v>1.6748687590776137</v>
      </c>
      <c r="M27" s="69">
        <f>IF(RES_hh_emih_in!M27=0,0,RES_hh_emih_in!M27/RES_summary!M$21)</f>
        <v>1.3206257814693898</v>
      </c>
      <c r="N27" s="69">
        <f>IF(RES_hh_emih_in!N27=0,0,RES_hh_emih_in!N27/RES_summary!N$21)</f>
        <v>0.9555238744660921</v>
      </c>
      <c r="O27" s="69">
        <f>IF(RES_hh_emih_in!O27=0,0,RES_hh_emih_in!O27/RES_summary!O$21)</f>
        <v>1.1155157736982952</v>
      </c>
      <c r="P27" s="69">
        <f>IF(RES_hh_emih_in!P27=0,0,RES_hh_emih_in!P27/RES_summary!P$21)</f>
        <v>1.2036139584884904</v>
      </c>
      <c r="Q27" s="69">
        <f>IF(RES_hh_emih_in!Q27=0,0,RES_hh_emih_in!Q27/RES_summary!Q$21)</f>
        <v>1.4854090841544119</v>
      </c>
      <c r="R27" s="69">
        <f>IF(RES_hh_emih_in!R27=0,0,RES_hh_emih_in!R27/RES_summary!R$21)</f>
        <v>1.7859237394659968</v>
      </c>
      <c r="S27" s="69">
        <f>IF(RES_hh_emih_in!S27=0,0,RES_hh_emih_in!S27/RES_summary!S$21)</f>
        <v>1.6322685969572575</v>
      </c>
      <c r="T27" s="69">
        <f>IF(RES_hh_emih_in!T27=0,0,RES_hh_emih_in!T27/RES_summary!T$21)</f>
        <v>1.4334029176122463</v>
      </c>
      <c r="U27" s="69">
        <f>IF(RES_hh_emih_in!U27=0,0,RES_hh_emih_in!U27/RES_summary!U$21)</f>
        <v>1.1107595982500167</v>
      </c>
      <c r="V27" s="69">
        <f>IF(RES_hh_emih_in!V27=0,0,RES_hh_emih_in!V27/RES_summary!V$21)</f>
        <v>1.1181321570803164</v>
      </c>
      <c r="W27" s="69">
        <f>IF(RES_hh_emih_in!W27=0,0,RES_hh_emih_in!W27/RES_summary!W$21)</f>
        <v>1.1098716748470838</v>
      </c>
      <c r="X27" s="69">
        <f>IF(RES_hh_emih_in!X27=0,0,RES_hh_emih_in!X27/RES_summary!X$21)</f>
        <v>1.1317035207174539</v>
      </c>
      <c r="Y27" s="69">
        <f>IF(RES_hh_emih_in!Y27=0,0,RES_hh_emih_in!Y27/RES_summary!Y$21)</f>
        <v>1.0482142103306116</v>
      </c>
      <c r="DA27" s="88" t="s">
        <v>962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X28" s="72">
        <f>IF(RES_hh_emih_in!X28=0,0,RES_hh_emih_in!X28/RES_summary!X$21)</f>
        <v>0</v>
      </c>
      <c r="Y28" s="72">
        <f>IF(RES_hh_emih_in!Y28=0,0,RES_hh_emih_in!Y28/RES_summary!Y$21)</f>
        <v>0</v>
      </c>
      <c r="DA28" s="89" t="s">
        <v>963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4.4636072291166524</v>
      </c>
      <c r="D29" s="72">
        <f>IF(RES_hh_emih_in!D29=0,0,RES_hh_emih_in!D29/RES_summary!D$21)</f>
        <v>3.9013470202716287</v>
      </c>
      <c r="E29" s="72">
        <f>IF(RES_hh_emih_in!E29=0,0,RES_hh_emih_in!E29/RES_summary!E$21)</f>
        <v>4.5350996532741741</v>
      </c>
      <c r="F29" s="72">
        <f>IF(RES_hh_emih_in!F29=0,0,RES_hh_emih_in!F29/RES_summary!F$21)</f>
        <v>4.1700038291182642</v>
      </c>
      <c r="G29" s="72">
        <f>IF(RES_hh_emih_in!G29=0,0,RES_hh_emih_in!G29/RES_summary!G$21)</f>
        <v>4.1368628891379577</v>
      </c>
      <c r="H29" s="72">
        <f>IF(RES_hh_emih_in!H29=0,0,RES_hh_emih_in!H29/RES_summary!H$21)</f>
        <v>3.9863062421744129</v>
      </c>
      <c r="I29" s="72">
        <f>IF(RES_hh_emih_in!I29=0,0,RES_hh_emih_in!I29/RES_summary!I$21)</f>
        <v>4.1130425553778958</v>
      </c>
      <c r="J29" s="72">
        <f>IF(RES_hh_emih_in!J29=0,0,RES_hh_emih_in!J29/RES_summary!J$21)</f>
        <v>3.9831642667912774</v>
      </c>
      <c r="K29" s="72">
        <f>IF(RES_hh_emih_in!K29=0,0,RES_hh_emih_in!K29/RES_summary!K$21)</f>
        <v>4.5683322936437376</v>
      </c>
      <c r="L29" s="72">
        <f>IF(RES_hh_emih_in!L29=0,0,RES_hh_emih_in!L29/RES_summary!L$21)</f>
        <v>4.0767560862618817</v>
      </c>
      <c r="M29" s="72">
        <f>IF(RES_hh_emih_in!M29=0,0,RES_hh_emih_in!M29/RES_summary!M$21)</f>
        <v>3.5914207651213905</v>
      </c>
      <c r="N29" s="72">
        <f>IF(RES_hh_emih_in!N29=0,0,RES_hh_emih_in!N29/RES_summary!N$21)</f>
        <v>3.4052223428540493</v>
      </c>
      <c r="O29" s="72">
        <f>IF(RES_hh_emih_in!O29=0,0,RES_hh_emih_in!O29/RES_summary!O$21)</f>
        <v>3.362506385902496</v>
      </c>
      <c r="P29" s="72">
        <f>IF(RES_hh_emih_in!P29=0,0,RES_hh_emih_in!P29/RES_summary!P$21)</f>
        <v>3.0888120968417745</v>
      </c>
      <c r="Q29" s="72">
        <f>IF(RES_hh_emih_in!Q29=0,0,RES_hh_emih_in!Q29/RES_summary!Q$21)</f>
        <v>3.1159408744400694</v>
      </c>
      <c r="R29" s="72">
        <f>IF(RES_hh_emih_in!R29=0,0,RES_hh_emih_in!R29/RES_summary!R$21)</f>
        <v>3.2573947876569811</v>
      </c>
      <c r="S29" s="72">
        <f>IF(RES_hh_emih_in!S29=0,0,RES_hh_emih_in!S29/RES_summary!S$21)</f>
        <v>3.1602257155621296</v>
      </c>
      <c r="T29" s="72">
        <f>IF(RES_hh_emih_in!T29=0,0,RES_hh_emih_in!T29/RES_summary!T$21)</f>
        <v>2.9581320622337008</v>
      </c>
      <c r="U29" s="72">
        <f>IF(RES_hh_emih_in!U29=0,0,RES_hh_emih_in!U29/RES_summary!U$21)</f>
        <v>3.0610486327165063</v>
      </c>
      <c r="V29" s="72">
        <f>IF(RES_hh_emih_in!V29=0,0,RES_hh_emih_in!V29/RES_summary!V$21)</f>
        <v>2.9841117387479463</v>
      </c>
      <c r="W29" s="72">
        <f>IF(RES_hh_emih_in!W29=0,0,RES_hh_emih_in!W29/RES_summary!W$21)</f>
        <v>3.1022820056823441</v>
      </c>
      <c r="X29" s="72">
        <f>IF(RES_hh_emih_in!X29=0,0,RES_hh_emih_in!X29/RES_summary!X$21)</f>
        <v>3.0041262775777793</v>
      </c>
      <c r="Y29" s="72">
        <f>IF(RES_hh_emih_in!Y29=0,0,RES_hh_emih_in!Y29/RES_summary!Y$21)</f>
        <v>2.6834986210808558</v>
      </c>
      <c r="DA29" s="89" t="s">
        <v>964</v>
      </c>
    </row>
    <row r="30" spans="1:105" ht="12" customHeight="1" x14ac:dyDescent="0.25">
      <c r="A30" s="28" t="s">
        <v>189</v>
      </c>
      <c r="B30" s="72"/>
      <c r="C30" s="72">
        <f>IF(RES_hh_emih_in!C30=0,0,RES_hh_emih_in!C30/RES_summary!C$21)</f>
        <v>4.0060719948551187</v>
      </c>
      <c r="D30" s="72">
        <f>IF(RES_hh_emih_in!D30=0,0,RES_hh_emih_in!D30/RES_summary!D$21)</f>
        <v>3.4374720442072917</v>
      </c>
      <c r="E30" s="72">
        <f>IF(RES_hh_emih_in!E30=0,0,RES_hh_emih_in!E30/RES_summary!E$21)</f>
        <v>4.0619926934212298</v>
      </c>
      <c r="F30" s="72">
        <f>IF(RES_hh_emih_in!F30=0,0,RES_hh_emih_in!F30/RES_summary!F$21)</f>
        <v>3.6362879788643552</v>
      </c>
      <c r="G30" s="72">
        <f>IF(RES_hh_emih_in!G30=0,0,RES_hh_emih_in!G30/RES_summary!G$21)</f>
        <v>3.7392272994008606</v>
      </c>
      <c r="H30" s="72">
        <f>IF(RES_hh_emih_in!H30=0,0,RES_hh_emih_in!H30/RES_summary!H$21)</f>
        <v>3.5529935318069534</v>
      </c>
      <c r="I30" s="72">
        <f>IF(RES_hh_emih_in!I30=0,0,RES_hh_emih_in!I30/RES_summary!I$21)</f>
        <v>3.758919462715189</v>
      </c>
      <c r="J30" s="72">
        <f>IF(RES_hh_emih_in!J30=0,0,RES_hh_emih_in!J30/RES_summary!J$21)</f>
        <v>3.4609721161768818</v>
      </c>
      <c r="K30" s="72">
        <f>IF(RES_hh_emih_in!K30=0,0,RES_hh_emih_in!K30/RES_summary!K$21)</f>
        <v>3.7395397226297922</v>
      </c>
      <c r="L30" s="72">
        <f>IF(RES_hh_emih_in!L30=0,0,RES_hh_emih_in!L30/RES_summary!L$21)</f>
        <v>3.5845593259091402</v>
      </c>
      <c r="M30" s="72">
        <f>IF(RES_hh_emih_in!M30=0,0,RES_hh_emih_in!M30/RES_summary!M$21)</f>
        <v>3.2092210610997021</v>
      </c>
      <c r="N30" s="72">
        <f>IF(RES_hh_emih_in!N30=0,0,RES_hh_emih_in!N30/RES_summary!N$21)</f>
        <v>3.0665659461332564</v>
      </c>
      <c r="O30" s="72">
        <f>IF(RES_hh_emih_in!O30=0,0,RES_hh_emih_in!O30/RES_summary!O$21)</f>
        <v>2.9093970072320561</v>
      </c>
      <c r="P30" s="72">
        <f>IF(RES_hh_emih_in!P30=0,0,RES_hh_emih_in!P30/RES_summary!P$21)</f>
        <v>2.8457721886592711</v>
      </c>
      <c r="Q30" s="72">
        <f>IF(RES_hh_emih_in!Q30=0,0,RES_hh_emih_in!Q30/RES_summary!Q$21)</f>
        <v>2.7058000049173629</v>
      </c>
      <c r="R30" s="72">
        <f>IF(RES_hh_emih_in!R30=0,0,RES_hh_emih_in!R30/RES_summary!R$21)</f>
        <v>2.7411966214084815</v>
      </c>
      <c r="S30" s="72">
        <f>IF(RES_hh_emih_in!S30=0,0,RES_hh_emih_in!S30/RES_summary!S$21)</f>
        <v>2.8687101823966477</v>
      </c>
      <c r="T30" s="72">
        <f>IF(RES_hh_emih_in!T30=0,0,RES_hh_emih_in!T30/RES_summary!T$21)</f>
        <v>2.7634048402195002</v>
      </c>
      <c r="U30" s="72">
        <f>IF(RES_hh_emih_in!U30=0,0,RES_hh_emih_in!U30/RES_summary!U$21)</f>
        <v>2.537589176592427</v>
      </c>
      <c r="V30" s="72">
        <f>IF(RES_hh_emih_in!V30=0,0,RES_hh_emih_in!V30/RES_summary!V$21)</f>
        <v>2.5788703947451941</v>
      </c>
      <c r="W30" s="72">
        <f>IF(RES_hh_emih_in!W30=0,0,RES_hh_emih_in!W30/RES_summary!W$21)</f>
        <v>2.6960231257656808</v>
      </c>
      <c r="X30" s="72">
        <f>IF(RES_hh_emih_in!X30=0,0,RES_hh_emih_in!X30/RES_summary!X$21)</f>
        <v>2.6206634259133441</v>
      </c>
      <c r="Y30" s="72">
        <f>IF(RES_hh_emih_in!Y30=0,0,RES_hh_emih_in!Y30/RES_summary!Y$21)</f>
        <v>2.4471368519297481</v>
      </c>
      <c r="DA30" s="89" t="s">
        <v>965</v>
      </c>
    </row>
    <row r="31" spans="1:105" ht="12" customHeight="1" x14ac:dyDescent="0.25">
      <c r="A31" s="28" t="s">
        <v>202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X31" s="72">
        <f>IF(RES_hh_emih_in!X31=0,0,RES_hh_emih_in!X31/RES_summary!X$21)</f>
        <v>0</v>
      </c>
      <c r="Y31" s="72">
        <f>IF(RES_hh_emih_in!Y31=0,0,RES_hh_emih_in!Y31/RES_summary!Y$21)</f>
        <v>0</v>
      </c>
      <c r="DA31" s="89" t="s">
        <v>966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X32" s="77">
        <f>IF(RES_hh_emih_in!X32=0,0,RES_hh_emih_in!X32/RES_summary!X$21)</f>
        <v>0</v>
      </c>
      <c r="Y32" s="77">
        <f>IF(RES_hh_emih_in!Y32=0,0,RES_hh_emih_in!Y32/RES_summary!Y$21)</f>
        <v>0</v>
      </c>
      <c r="DA32" s="92" t="s">
        <v>967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220.19036965786836</v>
      </c>
      <c r="C3" s="19">
        <f t="shared" ref="C3:V3" si="0">SUM(C4,C9,C12)</f>
        <v>224.80058401219205</v>
      </c>
      <c r="D3" s="19">
        <f t="shared" si="0"/>
        <v>233.56033084721443</v>
      </c>
      <c r="E3" s="19">
        <f t="shared" si="0"/>
        <v>243.85887467627995</v>
      </c>
      <c r="F3" s="19">
        <f t="shared" si="0"/>
        <v>252.97966020623997</v>
      </c>
      <c r="G3" s="19">
        <f t="shared" si="0"/>
        <v>261.81700392484697</v>
      </c>
      <c r="H3" s="19">
        <f t="shared" si="0"/>
        <v>268.50616333888684</v>
      </c>
      <c r="I3" s="19">
        <f t="shared" si="0"/>
        <v>274.75818994236113</v>
      </c>
      <c r="J3" s="19">
        <f t="shared" si="0"/>
        <v>281.5803190909445</v>
      </c>
      <c r="K3" s="19">
        <f t="shared" si="0"/>
        <v>286.06210478188433</v>
      </c>
      <c r="L3" s="19">
        <f t="shared" si="0"/>
        <v>288.48641277728319</v>
      </c>
      <c r="M3" s="19">
        <f t="shared" si="0"/>
        <v>288.66755556280384</v>
      </c>
      <c r="N3" s="19">
        <f t="shared" si="0"/>
        <v>289.41451007728324</v>
      </c>
      <c r="O3" s="19">
        <f t="shared" si="0"/>
        <v>289.88367577021262</v>
      </c>
      <c r="P3" s="19">
        <f t="shared" si="0"/>
        <v>289.5227489632199</v>
      </c>
      <c r="Q3" s="19">
        <f t="shared" si="0"/>
        <v>291.13789607769939</v>
      </c>
      <c r="R3" s="19">
        <f t="shared" si="0"/>
        <v>292.6488734694708</v>
      </c>
      <c r="S3" s="19">
        <f t="shared" si="0"/>
        <v>295.94657290615316</v>
      </c>
      <c r="T3" s="19">
        <f t="shared" si="0"/>
        <v>291.49834021247204</v>
      </c>
      <c r="U3" s="19">
        <f t="shared" si="0"/>
        <v>292.52351245944033</v>
      </c>
      <c r="V3" s="19">
        <f t="shared" si="0"/>
        <v>292.19737219343477</v>
      </c>
      <c r="W3" s="19">
        <f t="shared" ref="W3:Y3" si="1">SUM(W4,W9,W12)</f>
        <v>302.52642940906958</v>
      </c>
      <c r="X3" s="19">
        <f t="shared" si="1"/>
        <v>291.89394994590884</v>
      </c>
      <c r="Y3" s="19">
        <f t="shared" si="1"/>
        <v>285.88222411646962</v>
      </c>
      <c r="DA3" s="56" t="s">
        <v>250</v>
      </c>
    </row>
    <row r="4" spans="1:105" ht="12.95" customHeight="1" x14ac:dyDescent="0.25">
      <c r="A4" s="23" t="s">
        <v>110</v>
      </c>
      <c r="B4" s="22">
        <f>SUM(B5:B8)</f>
        <v>118.70840330089334</v>
      </c>
      <c r="C4" s="22">
        <f t="shared" ref="C4:V4" si="2">SUM(C5:C8)</f>
        <v>118.45761651642698</v>
      </c>
      <c r="D4" s="22">
        <f t="shared" si="2"/>
        <v>118.27440721572972</v>
      </c>
      <c r="E4" s="22">
        <f t="shared" si="2"/>
        <v>119.48608604941231</v>
      </c>
      <c r="F4" s="22">
        <f t="shared" si="2"/>
        <v>119.85168267473163</v>
      </c>
      <c r="G4" s="22">
        <f t="shared" si="2"/>
        <v>119.58322734659815</v>
      </c>
      <c r="H4" s="22">
        <f t="shared" si="2"/>
        <v>118.67093164538893</v>
      </c>
      <c r="I4" s="22">
        <f t="shared" si="2"/>
        <v>118.07238270225834</v>
      </c>
      <c r="J4" s="22">
        <f t="shared" si="2"/>
        <v>117.67987518743554</v>
      </c>
      <c r="K4" s="22">
        <f t="shared" si="2"/>
        <v>116.77917995044746</v>
      </c>
      <c r="L4" s="22">
        <f t="shared" si="2"/>
        <v>115.05452725584126</v>
      </c>
      <c r="M4" s="22">
        <f t="shared" si="2"/>
        <v>113.01613371450368</v>
      </c>
      <c r="N4" s="22">
        <f t="shared" si="2"/>
        <v>111.5228450063187</v>
      </c>
      <c r="O4" s="22">
        <f t="shared" si="2"/>
        <v>109.22778445114993</v>
      </c>
      <c r="P4" s="22">
        <f t="shared" si="2"/>
        <v>106.06603538832728</v>
      </c>
      <c r="Q4" s="22">
        <f t="shared" si="2"/>
        <v>103.0341208059474</v>
      </c>
      <c r="R4" s="22">
        <f t="shared" si="2"/>
        <v>100.71372002944629</v>
      </c>
      <c r="S4" s="22">
        <f t="shared" si="2"/>
        <v>98.360127638856497</v>
      </c>
      <c r="T4" s="22">
        <f t="shared" si="2"/>
        <v>94.384932827722892</v>
      </c>
      <c r="U4" s="22">
        <f t="shared" si="2"/>
        <v>92.284131438561388</v>
      </c>
      <c r="V4" s="22">
        <f t="shared" si="2"/>
        <v>88.443692640685867</v>
      </c>
      <c r="W4" s="22">
        <f t="shared" ref="W4:Y4" si="3">SUM(W5:W8)</f>
        <v>87.812123316346799</v>
      </c>
      <c r="X4" s="22">
        <f t="shared" si="3"/>
        <v>85.365498448861374</v>
      </c>
      <c r="Y4" s="22">
        <f t="shared" si="3"/>
        <v>83.41844828763098</v>
      </c>
      <c r="DA4" s="57"/>
    </row>
    <row r="5" spans="1:105" ht="12" customHeight="1" x14ac:dyDescent="0.25">
      <c r="A5" s="28" t="s">
        <v>32</v>
      </c>
      <c r="B5" s="29">
        <f>B18*B70/11630</f>
        <v>63.262707747168491</v>
      </c>
      <c r="C5" s="29">
        <f t="shared" ref="C5:V5" si="4">C18*C70/11630</f>
        <v>63.619942281827122</v>
      </c>
      <c r="D5" s="29">
        <f t="shared" si="4"/>
        <v>63.795538989267023</v>
      </c>
      <c r="E5" s="29">
        <f t="shared" si="4"/>
        <v>64.474907761865595</v>
      </c>
      <c r="F5" s="29">
        <f t="shared" si="4"/>
        <v>64.684816744885907</v>
      </c>
      <c r="G5" s="29">
        <f t="shared" si="4"/>
        <v>64.637192768141588</v>
      </c>
      <c r="H5" s="29">
        <f t="shared" si="4"/>
        <v>64.342029689545257</v>
      </c>
      <c r="I5" s="29">
        <f t="shared" si="4"/>
        <v>64.171342009122753</v>
      </c>
      <c r="J5" s="29">
        <f t="shared" si="4"/>
        <v>64.120333467384825</v>
      </c>
      <c r="K5" s="29">
        <f t="shared" si="4"/>
        <v>63.930096564730022</v>
      </c>
      <c r="L5" s="29">
        <f t="shared" si="4"/>
        <v>63.268521371829983</v>
      </c>
      <c r="M5" s="29">
        <f t="shared" si="4"/>
        <v>62.589335774842617</v>
      </c>
      <c r="N5" s="29">
        <f t="shared" si="4"/>
        <v>62.140149298061822</v>
      </c>
      <c r="O5" s="29">
        <f t="shared" si="4"/>
        <v>61.097825294976957</v>
      </c>
      <c r="P5" s="29">
        <f t="shared" si="4"/>
        <v>59.794307527811945</v>
      </c>
      <c r="Q5" s="29">
        <f t="shared" si="4"/>
        <v>58.187060592496344</v>
      </c>
      <c r="R5" s="29">
        <f t="shared" si="4"/>
        <v>56.101122016907127</v>
      </c>
      <c r="S5" s="29">
        <f t="shared" si="4"/>
        <v>54.0164221361823</v>
      </c>
      <c r="T5" s="29">
        <f t="shared" si="4"/>
        <v>51.871371858547711</v>
      </c>
      <c r="U5" s="29">
        <f t="shared" si="4"/>
        <v>50.345841787446986</v>
      </c>
      <c r="V5" s="29">
        <f t="shared" si="4"/>
        <v>48.654945956343532</v>
      </c>
      <c r="W5" s="29">
        <f t="shared" ref="W5:Y5" si="5">W18*W70/11630</f>
        <v>47.056587616412465</v>
      </c>
      <c r="X5" s="29">
        <f t="shared" si="5"/>
        <v>45.830620580218991</v>
      </c>
      <c r="Y5" s="29">
        <f t="shared" si="5"/>
        <v>44.723749048880514</v>
      </c>
      <c r="DA5" s="58" t="s">
        <v>968</v>
      </c>
    </row>
    <row r="6" spans="1:105" ht="12" customHeight="1" x14ac:dyDescent="0.25">
      <c r="A6" s="28" t="s">
        <v>47</v>
      </c>
      <c r="B6" s="29">
        <f>B19*B71/11630</f>
        <v>42.526141239937338</v>
      </c>
      <c r="C6" s="29">
        <f t="shared" ref="C6:V6" si="6">C19*C71/11630</f>
        <v>41.57026470952119</v>
      </c>
      <c r="D6" s="29">
        <f t="shared" si="6"/>
        <v>41.015923255021718</v>
      </c>
      <c r="E6" s="29">
        <f t="shared" si="6"/>
        <v>41.091491226161907</v>
      </c>
      <c r="F6" s="29">
        <f t="shared" si="6"/>
        <v>40.993641716510595</v>
      </c>
      <c r="G6" s="29">
        <f t="shared" si="6"/>
        <v>40.503651828799988</v>
      </c>
      <c r="H6" s="29">
        <f t="shared" si="6"/>
        <v>39.753846999907829</v>
      </c>
      <c r="I6" s="29">
        <f t="shared" si="6"/>
        <v>38.947955404419695</v>
      </c>
      <c r="J6" s="29">
        <f t="shared" si="6"/>
        <v>38.070728747416481</v>
      </c>
      <c r="K6" s="29">
        <f t="shared" si="6"/>
        <v>36.771924664462517</v>
      </c>
      <c r="L6" s="29">
        <f t="shared" si="6"/>
        <v>35.357759669328992</v>
      </c>
      <c r="M6" s="29">
        <f t="shared" si="6"/>
        <v>33.748717859904765</v>
      </c>
      <c r="N6" s="29">
        <f t="shared" si="6"/>
        <v>32.546485286449546</v>
      </c>
      <c r="O6" s="29">
        <f t="shared" si="6"/>
        <v>31.20663622713025</v>
      </c>
      <c r="P6" s="29">
        <f t="shared" si="6"/>
        <v>29.402689534701814</v>
      </c>
      <c r="Q6" s="29">
        <f t="shared" si="6"/>
        <v>27.981553049202272</v>
      </c>
      <c r="R6" s="29">
        <f t="shared" si="6"/>
        <v>27.653562560576894</v>
      </c>
      <c r="S6" s="29">
        <f t="shared" si="6"/>
        <v>27.237318869307476</v>
      </c>
      <c r="T6" s="29">
        <f t="shared" si="6"/>
        <v>25.883587224594717</v>
      </c>
      <c r="U6" s="29">
        <f t="shared" si="6"/>
        <v>25.318654692731563</v>
      </c>
      <c r="V6" s="29">
        <f t="shared" si="6"/>
        <v>23.672566671636837</v>
      </c>
      <c r="W6" s="29">
        <f t="shared" ref="W6:Y6" si="7">W19*W71/11630</f>
        <v>23.724715239549898</v>
      </c>
      <c r="X6" s="29">
        <f t="shared" si="7"/>
        <v>23.257234778418635</v>
      </c>
      <c r="Y6" s="29">
        <f t="shared" si="7"/>
        <v>22.89407180602943</v>
      </c>
      <c r="DA6" s="58" t="s">
        <v>969</v>
      </c>
    </row>
    <row r="7" spans="1:105" ht="12" customHeight="1" x14ac:dyDescent="0.25">
      <c r="A7" s="28" t="s">
        <v>46</v>
      </c>
      <c r="B7" s="29">
        <f>B20*B72/11630</f>
        <v>4.4620555196658156</v>
      </c>
      <c r="C7" s="29">
        <f t="shared" ref="C7:V7" si="8">C20*C72/11630</f>
        <v>4.6049185552696983</v>
      </c>
      <c r="D7" s="29">
        <f t="shared" si="8"/>
        <v>4.6688676510653835</v>
      </c>
      <c r="E7" s="29">
        <f t="shared" si="8"/>
        <v>4.8090445265468054</v>
      </c>
      <c r="F7" s="29">
        <f t="shared" si="8"/>
        <v>4.8379017373028441</v>
      </c>
      <c r="G7" s="29">
        <f t="shared" si="8"/>
        <v>4.9000785677732814</v>
      </c>
      <c r="H7" s="29">
        <f t="shared" si="8"/>
        <v>4.9290330915696297</v>
      </c>
      <c r="I7" s="29">
        <f t="shared" si="8"/>
        <v>4.9760545531129781</v>
      </c>
      <c r="J7" s="29">
        <f t="shared" si="8"/>
        <v>4.9988191840630893</v>
      </c>
      <c r="K7" s="29">
        <f t="shared" si="8"/>
        <v>4.9635917638402809</v>
      </c>
      <c r="L7" s="29">
        <f t="shared" si="8"/>
        <v>4.9870661644832053</v>
      </c>
      <c r="M7" s="29">
        <f t="shared" si="8"/>
        <v>4.951174431451161</v>
      </c>
      <c r="N7" s="29">
        <f t="shared" si="8"/>
        <v>4.9345936228672329</v>
      </c>
      <c r="O7" s="29">
        <f t="shared" si="8"/>
        <v>4.9355718571669724</v>
      </c>
      <c r="P7" s="29">
        <f t="shared" si="8"/>
        <v>4.9324086241374525</v>
      </c>
      <c r="Q7" s="29">
        <f t="shared" si="8"/>
        <v>4.8900655301151152</v>
      </c>
      <c r="R7" s="29">
        <f t="shared" si="8"/>
        <v>4.9709907050739321</v>
      </c>
      <c r="S7" s="29">
        <f t="shared" si="8"/>
        <v>4.9791871224255786</v>
      </c>
      <c r="T7" s="29">
        <f t="shared" si="8"/>
        <v>4.8039093780040778</v>
      </c>
      <c r="U7" s="29">
        <f t="shared" si="8"/>
        <v>4.7172355771697339</v>
      </c>
      <c r="V7" s="29">
        <f t="shared" si="8"/>
        <v>4.3775239890345423</v>
      </c>
      <c r="W7" s="29">
        <f t="shared" ref="W7:Y7" si="9">W20*W72/11630</f>
        <v>4.3936900746454457</v>
      </c>
      <c r="X7" s="29">
        <f t="shared" si="9"/>
        <v>4.1765706495205457</v>
      </c>
      <c r="Y7" s="29">
        <f t="shared" si="9"/>
        <v>4.0544437354180669</v>
      </c>
      <c r="DA7" s="58" t="s">
        <v>970</v>
      </c>
    </row>
    <row r="8" spans="1:105" ht="12" customHeight="1" x14ac:dyDescent="0.25">
      <c r="A8" s="28" t="s">
        <v>45</v>
      </c>
      <c r="B8" s="29">
        <f>B21*B73/11630</f>
        <v>8.4574987941216957</v>
      </c>
      <c r="C8" s="29">
        <f t="shared" ref="C8:V8" si="10">C21*C73/11630</f>
        <v>8.6624909698089727</v>
      </c>
      <c r="D8" s="29">
        <f t="shared" si="10"/>
        <v>8.7940773203755889</v>
      </c>
      <c r="E8" s="29">
        <f t="shared" si="10"/>
        <v>9.1106425348380053</v>
      </c>
      <c r="F8" s="29">
        <f t="shared" si="10"/>
        <v>9.3353224760322924</v>
      </c>
      <c r="G8" s="29">
        <f t="shared" si="10"/>
        <v>9.5423041818832974</v>
      </c>
      <c r="H8" s="29">
        <f t="shared" si="10"/>
        <v>9.6460218643662028</v>
      </c>
      <c r="I8" s="29">
        <f t="shared" si="10"/>
        <v>9.9770307356029075</v>
      </c>
      <c r="J8" s="29">
        <f t="shared" si="10"/>
        <v>10.489993788571136</v>
      </c>
      <c r="K8" s="29">
        <f t="shared" si="10"/>
        <v>11.113566957414639</v>
      </c>
      <c r="L8" s="29">
        <f t="shared" si="10"/>
        <v>11.441180050199085</v>
      </c>
      <c r="M8" s="29">
        <f t="shared" si="10"/>
        <v>11.726905648305131</v>
      </c>
      <c r="N8" s="29">
        <f t="shared" si="10"/>
        <v>11.901616798940095</v>
      </c>
      <c r="O8" s="29">
        <f t="shared" si="10"/>
        <v>11.987751071875753</v>
      </c>
      <c r="P8" s="29">
        <f t="shared" si="10"/>
        <v>11.936629701676072</v>
      </c>
      <c r="Q8" s="29">
        <f t="shared" si="10"/>
        <v>11.975441634133666</v>
      </c>
      <c r="R8" s="29">
        <f t="shared" si="10"/>
        <v>11.988044746888338</v>
      </c>
      <c r="S8" s="29">
        <f t="shared" si="10"/>
        <v>12.127199510941141</v>
      </c>
      <c r="T8" s="29">
        <f t="shared" si="10"/>
        <v>11.826064366576393</v>
      </c>
      <c r="U8" s="29">
        <f t="shared" si="10"/>
        <v>11.902399381213112</v>
      </c>
      <c r="V8" s="29">
        <f t="shared" si="10"/>
        <v>11.738656023670954</v>
      </c>
      <c r="W8" s="29">
        <f t="shared" ref="W8:Y8" si="11">W21*W73/11630</f>
        <v>12.637130385738979</v>
      </c>
      <c r="X8" s="29">
        <f t="shared" si="11"/>
        <v>12.101072440703208</v>
      </c>
      <c r="Y8" s="29">
        <f t="shared" si="11"/>
        <v>11.746183697302973</v>
      </c>
      <c r="DA8" s="58" t="s">
        <v>971</v>
      </c>
    </row>
    <row r="9" spans="1:105" ht="12.95" customHeight="1" x14ac:dyDescent="0.25">
      <c r="A9" s="23" t="s">
        <v>109</v>
      </c>
      <c r="B9" s="22">
        <f>SUM(B10:B11)</f>
        <v>30.773269174720333</v>
      </c>
      <c r="C9" s="22">
        <f t="shared" ref="C9:V9" si="12">SUM(C10:C11)</f>
        <v>34.088062822322236</v>
      </c>
      <c r="D9" s="22">
        <f t="shared" si="12"/>
        <v>39.605182190703005</v>
      </c>
      <c r="E9" s="22">
        <f t="shared" si="12"/>
        <v>46.081139224464522</v>
      </c>
      <c r="F9" s="22">
        <f t="shared" si="12"/>
        <v>52.459803859220592</v>
      </c>
      <c r="G9" s="22">
        <f t="shared" si="12"/>
        <v>58.837389095017478</v>
      </c>
      <c r="H9" s="22">
        <f t="shared" si="12"/>
        <v>64.80062788287826</v>
      </c>
      <c r="I9" s="22">
        <f t="shared" si="12"/>
        <v>70.64742963472429</v>
      </c>
      <c r="J9" s="22">
        <f t="shared" si="12"/>
        <v>77.205856155910169</v>
      </c>
      <c r="K9" s="22">
        <f t="shared" si="12"/>
        <v>82.985178186342296</v>
      </c>
      <c r="L9" s="22">
        <f t="shared" si="12"/>
        <v>87.136752754658445</v>
      </c>
      <c r="M9" s="22">
        <f t="shared" si="12"/>
        <v>90.804720113469898</v>
      </c>
      <c r="N9" s="22">
        <f t="shared" si="12"/>
        <v>94.498081725824164</v>
      </c>
      <c r="O9" s="22">
        <f t="shared" si="12"/>
        <v>98.363680715403632</v>
      </c>
      <c r="P9" s="22">
        <f t="shared" si="12"/>
        <v>102.45633686302354</v>
      </c>
      <c r="Q9" s="22">
        <f t="shared" si="12"/>
        <v>108.93603061039522</v>
      </c>
      <c r="R9" s="22">
        <f t="shared" si="12"/>
        <v>114.60488767236141</v>
      </c>
      <c r="S9" s="22">
        <f t="shared" si="12"/>
        <v>121.62036111402242</v>
      </c>
      <c r="T9" s="22">
        <f t="shared" si="12"/>
        <v>124.72838354612355</v>
      </c>
      <c r="U9" s="22">
        <f t="shared" si="12"/>
        <v>129.76287081790531</v>
      </c>
      <c r="V9" s="22">
        <f t="shared" si="12"/>
        <v>134.20932911221436</v>
      </c>
      <c r="W9" s="22">
        <f t="shared" ref="W9:Y9" si="13">SUM(W10:W11)</f>
        <v>143.15329092886333</v>
      </c>
      <c r="X9" s="22">
        <f t="shared" si="13"/>
        <v>139.25420916990944</v>
      </c>
      <c r="Y9" s="22">
        <f t="shared" si="13"/>
        <v>138.0752224748305</v>
      </c>
      <c r="DA9" s="57"/>
    </row>
    <row r="10" spans="1:105" ht="12" customHeight="1" x14ac:dyDescent="0.25">
      <c r="A10" s="28" t="s">
        <v>28</v>
      </c>
      <c r="B10" s="29">
        <f>B23*B75/11630</f>
        <v>24.971174587451632</v>
      </c>
      <c r="C10" s="29">
        <f t="shared" ref="C10:V10" si="14">C23*C75/11630</f>
        <v>27.476493170158182</v>
      </c>
      <c r="D10" s="29">
        <f t="shared" si="14"/>
        <v>31.912196907435636</v>
      </c>
      <c r="E10" s="29">
        <f t="shared" si="14"/>
        <v>36.806995499353278</v>
      </c>
      <c r="F10" s="29">
        <f t="shared" si="14"/>
        <v>41.681727311344908</v>
      </c>
      <c r="G10" s="29">
        <f t="shared" si="14"/>
        <v>46.66945422894608</v>
      </c>
      <c r="H10" s="29">
        <f t="shared" si="14"/>
        <v>51.49736637280941</v>
      </c>
      <c r="I10" s="29">
        <f t="shared" si="14"/>
        <v>56.339264813883226</v>
      </c>
      <c r="J10" s="29">
        <f t="shared" si="14"/>
        <v>61.689376452128577</v>
      </c>
      <c r="K10" s="29">
        <f t="shared" si="14"/>
        <v>66.236161680192239</v>
      </c>
      <c r="L10" s="29">
        <f t="shared" si="14"/>
        <v>68.878542552813556</v>
      </c>
      <c r="M10" s="29">
        <f t="shared" si="14"/>
        <v>71.709835002930191</v>
      </c>
      <c r="N10" s="29">
        <f t="shared" si="14"/>
        <v>74.948972827162621</v>
      </c>
      <c r="O10" s="29">
        <f t="shared" si="14"/>
        <v>78.419149709737084</v>
      </c>
      <c r="P10" s="29">
        <f t="shared" si="14"/>
        <v>81.747811068278907</v>
      </c>
      <c r="Q10" s="29">
        <f t="shared" si="14"/>
        <v>86.292679390813888</v>
      </c>
      <c r="R10" s="29">
        <f t="shared" si="14"/>
        <v>89.360784891294912</v>
      </c>
      <c r="S10" s="29">
        <f t="shared" si="14"/>
        <v>93.060317734664565</v>
      </c>
      <c r="T10" s="29">
        <f t="shared" si="14"/>
        <v>93.587724934116679</v>
      </c>
      <c r="U10" s="29">
        <f t="shared" si="14"/>
        <v>95.383368383523518</v>
      </c>
      <c r="V10" s="29">
        <f t="shared" si="14"/>
        <v>96.596383206033721</v>
      </c>
      <c r="W10" s="29">
        <f t="shared" ref="W10:Y10" si="15">W23*W75/11630</f>
        <v>101.33339064368636</v>
      </c>
      <c r="X10" s="29">
        <f t="shared" si="15"/>
        <v>97.131346985716831</v>
      </c>
      <c r="Y10" s="29">
        <f t="shared" si="15"/>
        <v>95.508684441148645</v>
      </c>
      <c r="DA10" s="58" t="s">
        <v>972</v>
      </c>
    </row>
    <row r="11" spans="1:105" ht="12" customHeight="1" x14ac:dyDescent="0.25">
      <c r="A11" s="28" t="s">
        <v>27</v>
      </c>
      <c r="B11" s="29">
        <f>B24*B76/11630</f>
        <v>5.8020945872687006</v>
      </c>
      <c r="C11" s="29">
        <f t="shared" ref="C11:V11" si="16">C24*C76/11630</f>
        <v>6.6115696521640528</v>
      </c>
      <c r="D11" s="29">
        <f t="shared" si="16"/>
        <v>7.692985283267368</v>
      </c>
      <c r="E11" s="29">
        <f t="shared" si="16"/>
        <v>9.2741437251112444</v>
      </c>
      <c r="F11" s="29">
        <f t="shared" si="16"/>
        <v>10.778076547875683</v>
      </c>
      <c r="G11" s="29">
        <f t="shared" si="16"/>
        <v>12.1679348660714</v>
      </c>
      <c r="H11" s="29">
        <f t="shared" si="16"/>
        <v>13.303261510068856</v>
      </c>
      <c r="I11" s="29">
        <f t="shared" si="16"/>
        <v>14.308164820841064</v>
      </c>
      <c r="J11" s="29">
        <f t="shared" si="16"/>
        <v>15.51647970378159</v>
      </c>
      <c r="K11" s="29">
        <f t="shared" si="16"/>
        <v>16.749016506150053</v>
      </c>
      <c r="L11" s="29">
        <f t="shared" si="16"/>
        <v>18.258210201844886</v>
      </c>
      <c r="M11" s="29">
        <f t="shared" si="16"/>
        <v>19.094885110539707</v>
      </c>
      <c r="N11" s="29">
        <f t="shared" si="16"/>
        <v>19.549108898661544</v>
      </c>
      <c r="O11" s="29">
        <f t="shared" si="16"/>
        <v>19.944531005666551</v>
      </c>
      <c r="P11" s="29">
        <f t="shared" si="16"/>
        <v>20.708525794744627</v>
      </c>
      <c r="Q11" s="29">
        <f t="shared" si="16"/>
        <v>22.64335121958133</v>
      </c>
      <c r="R11" s="29">
        <f t="shared" si="16"/>
        <v>25.244102781066506</v>
      </c>
      <c r="S11" s="29">
        <f t="shared" si="16"/>
        <v>28.560043379357854</v>
      </c>
      <c r="T11" s="29">
        <f t="shared" si="16"/>
        <v>31.140658612006877</v>
      </c>
      <c r="U11" s="29">
        <f t="shared" si="16"/>
        <v>34.379502434381784</v>
      </c>
      <c r="V11" s="29">
        <f t="shared" si="16"/>
        <v>37.612945906180634</v>
      </c>
      <c r="W11" s="29">
        <f t="shared" ref="W11:Y11" si="17">W24*W76/11630</f>
        <v>41.819900285176985</v>
      </c>
      <c r="X11" s="29">
        <f t="shared" si="17"/>
        <v>42.12286218419262</v>
      </c>
      <c r="Y11" s="29">
        <f t="shared" si="17"/>
        <v>42.566538033681859</v>
      </c>
      <c r="DA11" s="58" t="s">
        <v>973</v>
      </c>
    </row>
    <row r="12" spans="1:105" ht="12.95" customHeight="1" x14ac:dyDescent="0.25">
      <c r="A12" s="23" t="s">
        <v>108</v>
      </c>
      <c r="B12" s="22">
        <f>SUM(B13:B14)</f>
        <v>70.708697182254696</v>
      </c>
      <c r="C12" s="22">
        <f t="shared" ref="C12:V12" si="18">SUM(C13:C14)</f>
        <v>72.254904673442837</v>
      </c>
      <c r="D12" s="22">
        <f t="shared" si="18"/>
        <v>75.680741440781702</v>
      </c>
      <c r="E12" s="22">
        <f t="shared" si="18"/>
        <v>78.291649402403124</v>
      </c>
      <c r="F12" s="22">
        <f t="shared" si="18"/>
        <v>80.668173672287736</v>
      </c>
      <c r="G12" s="22">
        <f t="shared" si="18"/>
        <v>83.396387483231351</v>
      </c>
      <c r="H12" s="22">
        <f t="shared" si="18"/>
        <v>85.034603810619643</v>
      </c>
      <c r="I12" s="22">
        <f t="shared" si="18"/>
        <v>86.038377605378543</v>
      </c>
      <c r="J12" s="22">
        <f t="shared" si="18"/>
        <v>86.694587747598788</v>
      </c>
      <c r="K12" s="22">
        <f t="shared" si="18"/>
        <v>86.297746645094563</v>
      </c>
      <c r="L12" s="22">
        <f t="shared" si="18"/>
        <v>86.295132766783482</v>
      </c>
      <c r="M12" s="22">
        <f t="shared" si="18"/>
        <v>84.846701734830305</v>
      </c>
      <c r="N12" s="22">
        <f t="shared" si="18"/>
        <v>83.393583345140343</v>
      </c>
      <c r="O12" s="22">
        <f t="shared" si="18"/>
        <v>82.292210603659043</v>
      </c>
      <c r="P12" s="22">
        <f t="shared" si="18"/>
        <v>81.000376711869052</v>
      </c>
      <c r="Q12" s="22">
        <f t="shared" si="18"/>
        <v>79.167744661356778</v>
      </c>
      <c r="R12" s="22">
        <f t="shared" si="18"/>
        <v>77.330265767663079</v>
      </c>
      <c r="S12" s="22">
        <f t="shared" si="18"/>
        <v>75.966084153274267</v>
      </c>
      <c r="T12" s="22">
        <f t="shared" si="18"/>
        <v>72.385023838625585</v>
      </c>
      <c r="U12" s="22">
        <f t="shared" si="18"/>
        <v>70.4765102029736</v>
      </c>
      <c r="V12" s="22">
        <f t="shared" si="18"/>
        <v>69.544350440534544</v>
      </c>
      <c r="W12" s="22">
        <f t="shared" ref="W12:Y12" si="19">SUM(W13:W14)</f>
        <v>71.56101516385948</v>
      </c>
      <c r="X12" s="22">
        <f t="shared" si="19"/>
        <v>67.274242327138069</v>
      </c>
      <c r="Y12" s="22">
        <f t="shared" si="19"/>
        <v>64.388553354008167</v>
      </c>
      <c r="DA12" s="57"/>
    </row>
    <row r="13" spans="1:105" ht="12" customHeight="1" x14ac:dyDescent="0.25">
      <c r="A13" s="30" t="s">
        <v>44</v>
      </c>
      <c r="B13" s="31">
        <f>B26*B78/11630</f>
        <v>53.267844698645106</v>
      </c>
      <c r="C13" s="31">
        <f t="shared" ref="C13:V13" si="20">C26*C78/11630</f>
        <v>52.615765875735235</v>
      </c>
      <c r="D13" s="31">
        <f t="shared" si="20"/>
        <v>53.996841933993501</v>
      </c>
      <c r="E13" s="31">
        <f t="shared" si="20"/>
        <v>55.215935711342148</v>
      </c>
      <c r="F13" s="31">
        <f t="shared" si="20"/>
        <v>55.931723739159061</v>
      </c>
      <c r="G13" s="31">
        <f t="shared" si="20"/>
        <v>56.71180045353438</v>
      </c>
      <c r="H13" s="31">
        <f t="shared" si="20"/>
        <v>56.899234431631072</v>
      </c>
      <c r="I13" s="31">
        <f t="shared" si="20"/>
        <v>56.809021081461118</v>
      </c>
      <c r="J13" s="31">
        <f t="shared" si="20"/>
        <v>56.345050690078288</v>
      </c>
      <c r="K13" s="31">
        <f t="shared" si="20"/>
        <v>55.520189190093589</v>
      </c>
      <c r="L13" s="31">
        <f t="shared" si="20"/>
        <v>54.627474696605987</v>
      </c>
      <c r="M13" s="31">
        <f t="shared" si="20"/>
        <v>52.766126074394457</v>
      </c>
      <c r="N13" s="31">
        <f t="shared" si="20"/>
        <v>50.972118630875478</v>
      </c>
      <c r="O13" s="31">
        <f t="shared" si="20"/>
        <v>49.556185705130048</v>
      </c>
      <c r="P13" s="31">
        <f t="shared" si="20"/>
        <v>47.761099076059359</v>
      </c>
      <c r="Q13" s="31">
        <f t="shared" si="20"/>
        <v>45.029743328750747</v>
      </c>
      <c r="R13" s="31">
        <f t="shared" si="20"/>
        <v>42.078150442071085</v>
      </c>
      <c r="S13" s="31">
        <f t="shared" si="20"/>
        <v>40.228550114065847</v>
      </c>
      <c r="T13" s="31">
        <f t="shared" si="20"/>
        <v>36.720712816663827</v>
      </c>
      <c r="U13" s="31">
        <f t="shared" si="20"/>
        <v>33.974773268776218</v>
      </c>
      <c r="V13" s="31">
        <f t="shared" si="20"/>
        <v>32.054779441237592</v>
      </c>
      <c r="W13" s="31">
        <f t="shared" ref="W13:Y13" si="21">W26*W78/11630</f>
        <v>32.170820737318188</v>
      </c>
      <c r="X13" s="31">
        <f t="shared" si="21"/>
        <v>29.603661597148413</v>
      </c>
      <c r="Y13" s="31">
        <f t="shared" si="21"/>
        <v>27.55553181583975</v>
      </c>
      <c r="DA13" s="59" t="s">
        <v>974</v>
      </c>
    </row>
    <row r="14" spans="1:105" ht="12" customHeight="1" x14ac:dyDescent="0.25">
      <c r="A14" s="32" t="s">
        <v>25</v>
      </c>
      <c r="B14" s="33">
        <f>B27*B79/11630</f>
        <v>17.440852483609589</v>
      </c>
      <c r="C14" s="33">
        <f t="shared" ref="C14:V14" si="22">C27*C79/11630</f>
        <v>19.639138797707606</v>
      </c>
      <c r="D14" s="33">
        <f t="shared" si="22"/>
        <v>21.683899506788197</v>
      </c>
      <c r="E14" s="33">
        <f t="shared" si="22"/>
        <v>23.075713691060979</v>
      </c>
      <c r="F14" s="33">
        <f t="shared" si="22"/>
        <v>24.736449933128682</v>
      </c>
      <c r="G14" s="33">
        <f t="shared" si="22"/>
        <v>26.684587029696971</v>
      </c>
      <c r="H14" s="33">
        <f t="shared" si="22"/>
        <v>28.135369378988564</v>
      </c>
      <c r="I14" s="33">
        <f t="shared" si="22"/>
        <v>29.229356523917421</v>
      </c>
      <c r="J14" s="33">
        <f t="shared" si="22"/>
        <v>30.349537057520497</v>
      </c>
      <c r="K14" s="33">
        <f t="shared" si="22"/>
        <v>30.77755745500097</v>
      </c>
      <c r="L14" s="33">
        <f t="shared" si="22"/>
        <v>31.667658070177495</v>
      </c>
      <c r="M14" s="33">
        <f t="shared" si="22"/>
        <v>32.080575660435841</v>
      </c>
      <c r="N14" s="33">
        <f t="shared" si="22"/>
        <v>32.421464714264857</v>
      </c>
      <c r="O14" s="33">
        <f t="shared" si="22"/>
        <v>32.736024898529003</v>
      </c>
      <c r="P14" s="33">
        <f t="shared" si="22"/>
        <v>33.239277635809685</v>
      </c>
      <c r="Q14" s="33">
        <f t="shared" si="22"/>
        <v>34.138001332606031</v>
      </c>
      <c r="R14" s="33">
        <f t="shared" si="22"/>
        <v>35.252115325591994</v>
      </c>
      <c r="S14" s="33">
        <f t="shared" si="22"/>
        <v>35.73753403920842</v>
      </c>
      <c r="T14" s="33">
        <f t="shared" si="22"/>
        <v>35.664311021961751</v>
      </c>
      <c r="U14" s="33">
        <f t="shared" si="22"/>
        <v>36.501736934197382</v>
      </c>
      <c r="V14" s="33">
        <f t="shared" si="22"/>
        <v>37.489570999296959</v>
      </c>
      <c r="W14" s="33">
        <f t="shared" ref="W14:Y14" si="23">W27*W79/11630</f>
        <v>39.390194426541299</v>
      </c>
      <c r="X14" s="33">
        <f t="shared" si="23"/>
        <v>37.670580729989659</v>
      </c>
      <c r="Y14" s="33">
        <f t="shared" si="23"/>
        <v>36.833021538168424</v>
      </c>
      <c r="DA14" s="60" t="s">
        <v>975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8124.1103246574421</v>
      </c>
      <c r="C16" s="19">
        <f t="shared" ref="C16:Q16" si="24">SUM(C17,C22,C25)</f>
        <v>8737.5613295428539</v>
      </c>
      <c r="D16" s="19">
        <f t="shared" si="24"/>
        <v>9385.7279331245827</v>
      </c>
      <c r="E16" s="19">
        <f t="shared" si="24"/>
        <v>9866.8088090761539</v>
      </c>
      <c r="F16" s="19">
        <f t="shared" si="24"/>
        <v>10407.279260403182</v>
      </c>
      <c r="G16" s="19">
        <f t="shared" si="24"/>
        <v>11038.173095251901</v>
      </c>
      <c r="H16" s="19">
        <f t="shared" si="24"/>
        <v>11502.447796511373</v>
      </c>
      <c r="I16" s="19">
        <f t="shared" si="24"/>
        <v>11871.770566823476</v>
      </c>
      <c r="J16" s="19">
        <f t="shared" si="24"/>
        <v>12281.592657068206</v>
      </c>
      <c r="K16" s="19">
        <f t="shared" si="24"/>
        <v>12505.519033248547</v>
      </c>
      <c r="L16" s="19">
        <f t="shared" si="24"/>
        <v>12826.82673705458</v>
      </c>
      <c r="M16" s="19">
        <f t="shared" si="24"/>
        <v>12893.890205807293</v>
      </c>
      <c r="N16" s="19">
        <f t="shared" si="24"/>
        <v>12953.529705188379</v>
      </c>
      <c r="O16" s="19">
        <f t="shared" si="24"/>
        <v>13003.277683564194</v>
      </c>
      <c r="P16" s="19">
        <f t="shared" si="24"/>
        <v>13093.155674102441</v>
      </c>
      <c r="Q16" s="19">
        <f t="shared" si="24"/>
        <v>13297.692192031036</v>
      </c>
      <c r="R16" s="19">
        <f t="shared" ref="R16" si="25">SUM(R17,R22,R25)</f>
        <v>13340.259682296899</v>
      </c>
      <c r="S16" s="19">
        <f t="shared" ref="S16" si="26">SUM(S17,S22,S25)</f>
        <v>13230.850111881868</v>
      </c>
      <c r="T16" s="19">
        <f t="shared" ref="T16" si="27">SUM(T17,T22,T25)</f>
        <v>13318.944918847428</v>
      </c>
      <c r="U16" s="19">
        <f t="shared" ref="U16" si="28">SUM(U17,U22,U25)</f>
        <v>13352.466238882824</v>
      </c>
      <c r="V16" s="19">
        <f t="shared" ref="V16:W16" si="29">SUM(V17,V22,V25)</f>
        <v>13375.84651942601</v>
      </c>
      <c r="W16" s="19">
        <f t="shared" si="29"/>
        <v>13142.566135430572</v>
      </c>
      <c r="X16" s="19">
        <f t="shared" ref="X16:Y16" si="30">SUM(X17,X22,X25)</f>
        <v>13021.159423188476</v>
      </c>
      <c r="Y16" s="19">
        <f t="shared" si="30"/>
        <v>12948.402652027895</v>
      </c>
      <c r="DA16" s="56" t="s">
        <v>976</v>
      </c>
    </row>
    <row r="17" spans="1:105" ht="12.95" customHeight="1" x14ac:dyDescent="0.25">
      <c r="A17" s="23" t="s">
        <v>110</v>
      </c>
      <c r="B17" s="22">
        <f>SUM(B18:B21)</f>
        <v>1650.6911562742293</v>
      </c>
      <c r="C17" s="22">
        <f t="shared" ref="C17:Q17" si="31">SUM(C18:C21)</f>
        <v>1640.2381751031151</v>
      </c>
      <c r="D17" s="22">
        <f t="shared" si="31"/>
        <v>1633.9510077078053</v>
      </c>
      <c r="E17" s="22">
        <f t="shared" si="31"/>
        <v>1631.0390894463985</v>
      </c>
      <c r="F17" s="22">
        <f t="shared" si="31"/>
        <v>1619.8419919640673</v>
      </c>
      <c r="G17" s="22">
        <f t="shared" si="31"/>
        <v>1608.3138220989899</v>
      </c>
      <c r="H17" s="22">
        <f t="shared" si="31"/>
        <v>1589.5594295400535</v>
      </c>
      <c r="I17" s="22">
        <f t="shared" si="31"/>
        <v>1576.8100464044462</v>
      </c>
      <c r="J17" s="22">
        <f t="shared" si="31"/>
        <v>1566.8589728724435</v>
      </c>
      <c r="K17" s="22">
        <f t="shared" si="31"/>
        <v>1556.5344889358616</v>
      </c>
      <c r="L17" s="22">
        <f t="shared" si="31"/>
        <v>1536.5345972136579</v>
      </c>
      <c r="M17" s="22">
        <f t="shared" si="31"/>
        <v>1506.6595644215372</v>
      </c>
      <c r="N17" s="22">
        <f t="shared" si="31"/>
        <v>1473.2575108132214</v>
      </c>
      <c r="O17" s="22">
        <f t="shared" si="31"/>
        <v>1431.0206632579243</v>
      </c>
      <c r="P17" s="22">
        <f t="shared" si="31"/>
        <v>1384.3666504606454</v>
      </c>
      <c r="Q17" s="22">
        <f t="shared" si="31"/>
        <v>1336.1448280668637</v>
      </c>
      <c r="R17" s="22">
        <f t="shared" ref="R17" si="32">SUM(R18:R21)</f>
        <v>1302.9249622612031</v>
      </c>
      <c r="S17" s="22">
        <f t="shared" ref="S17" si="33">SUM(S18:S21)</f>
        <v>1269.3160861803249</v>
      </c>
      <c r="T17" s="22">
        <f t="shared" ref="T17" si="34">SUM(T18:T21)</f>
        <v>1233.2825102689917</v>
      </c>
      <c r="U17" s="22">
        <f t="shared" ref="U17" si="35">SUM(U18:U21)</f>
        <v>1207.8133468839665</v>
      </c>
      <c r="V17" s="22">
        <f t="shared" ref="V17:W17" si="36">SUM(V18:V21)</f>
        <v>1172.8789092539005</v>
      </c>
      <c r="W17" s="22">
        <f t="shared" si="36"/>
        <v>1149.7773893183924</v>
      </c>
      <c r="X17" s="22">
        <f t="shared" ref="X17:Y17" si="37">SUM(X18:X21)</f>
        <v>1129.7043237569612</v>
      </c>
      <c r="Y17" s="22">
        <f t="shared" si="37"/>
        <v>1112.8444431441326</v>
      </c>
      <c r="DA17" s="57"/>
    </row>
    <row r="18" spans="1:105" ht="12" customHeight="1" x14ac:dyDescent="0.25">
      <c r="A18" s="28" t="s">
        <v>32</v>
      </c>
      <c r="B18" s="29">
        <f>B31*B83/1000000</f>
        <v>83.989188481686043</v>
      </c>
      <c r="C18" s="29">
        <f t="shared" ref="C18:Q18" si="38">C31*C83/1000000</f>
        <v>84.463462184663214</v>
      </c>
      <c r="D18" s="29">
        <f t="shared" si="38"/>
        <v>84.696588863604575</v>
      </c>
      <c r="E18" s="29">
        <f t="shared" si="38"/>
        <v>85.598536218093287</v>
      </c>
      <c r="F18" s="29">
        <f t="shared" si="38"/>
        <v>85.877216751486671</v>
      </c>
      <c r="G18" s="29">
        <f t="shared" si="38"/>
        <v>85.813989942178893</v>
      </c>
      <c r="H18" s="29">
        <f t="shared" si="38"/>
        <v>85.42212389148537</v>
      </c>
      <c r="I18" s="29">
        <f t="shared" si="38"/>
        <v>85.195514562339923</v>
      </c>
      <c r="J18" s="29">
        <f t="shared" si="38"/>
        <v>85.127794318000653</v>
      </c>
      <c r="K18" s="29">
        <f t="shared" si="38"/>
        <v>84.875230941530916</v>
      </c>
      <c r="L18" s="29">
        <f t="shared" si="38"/>
        <v>83.996906798445494</v>
      </c>
      <c r="M18" s="29">
        <f t="shared" si="38"/>
        <v>83.095202632582158</v>
      </c>
      <c r="N18" s="29">
        <f t="shared" si="38"/>
        <v>82.498851179961122</v>
      </c>
      <c r="O18" s="29">
        <f t="shared" si="38"/>
        <v>81.115035180431803</v>
      </c>
      <c r="P18" s="29">
        <f t="shared" si="38"/>
        <v>79.384451660782361</v>
      </c>
      <c r="Q18" s="29">
        <f t="shared" si="38"/>
        <v>77.25062953090557</v>
      </c>
      <c r="R18" s="29">
        <f t="shared" ref="R18:V18" si="39">R31*R83/1000000</f>
        <v>74.481284138884718</v>
      </c>
      <c r="S18" s="29">
        <f t="shared" si="39"/>
        <v>71.713583269840214</v>
      </c>
      <c r="T18" s="29">
        <f t="shared" si="39"/>
        <v>68.86575967065184</v>
      </c>
      <c r="U18" s="29">
        <f t="shared" si="39"/>
        <v>66.840426939270372</v>
      </c>
      <c r="V18" s="29">
        <f t="shared" si="39"/>
        <v>64.595550396378485</v>
      </c>
      <c r="W18" s="29">
        <f t="shared" ref="W18:Y18" si="40">W31*W83/1000000</f>
        <v>62.473528993022498</v>
      </c>
      <c r="X18" s="29">
        <f t="shared" si="40"/>
        <v>60.84590380684326</v>
      </c>
      <c r="Y18" s="29">
        <f t="shared" si="40"/>
        <v>59.376392858274031</v>
      </c>
      <c r="DA18" s="58" t="s">
        <v>977</v>
      </c>
    </row>
    <row r="19" spans="1:105" ht="12" customHeight="1" x14ac:dyDescent="0.25">
      <c r="A19" s="28" t="s">
        <v>47</v>
      </c>
      <c r="B19" s="29">
        <f>B32*B84/1000000</f>
        <v>1191.062145896406</v>
      </c>
      <c r="C19" s="29">
        <f t="shared" ref="C19:Q19" si="41">C32*C84/1000000</f>
        <v>1168.7166578456163</v>
      </c>
      <c r="D19" s="29">
        <f t="shared" si="41"/>
        <v>1154.5946452708513</v>
      </c>
      <c r="E19" s="29">
        <f t="shared" si="41"/>
        <v>1137.5714320672723</v>
      </c>
      <c r="F19" s="29">
        <f t="shared" si="41"/>
        <v>1117.4209535013144</v>
      </c>
      <c r="G19" s="29">
        <f t="shared" si="41"/>
        <v>1096.3635587320775</v>
      </c>
      <c r="H19" s="29">
        <f t="shared" si="41"/>
        <v>1072.0861519388163</v>
      </c>
      <c r="I19" s="29">
        <f t="shared" si="41"/>
        <v>1046.9965448163291</v>
      </c>
      <c r="J19" s="29">
        <f t="shared" si="41"/>
        <v>1019.8198889920659</v>
      </c>
      <c r="K19" s="29">
        <f t="shared" si="41"/>
        <v>990.91622459813095</v>
      </c>
      <c r="L19" s="29">
        <f t="shared" si="41"/>
        <v>958.14196541719821</v>
      </c>
      <c r="M19" s="29">
        <f t="shared" si="41"/>
        <v>921.42056003407629</v>
      </c>
      <c r="N19" s="29">
        <f t="shared" si="41"/>
        <v>884.5332368522653</v>
      </c>
      <c r="O19" s="29">
        <f t="shared" si="41"/>
        <v>842.92158346242309</v>
      </c>
      <c r="P19" s="29">
        <f t="shared" si="41"/>
        <v>799.74026127594311</v>
      </c>
      <c r="Q19" s="29">
        <f t="shared" si="41"/>
        <v>755.64088393249631</v>
      </c>
      <c r="R19" s="29">
        <f t="shared" ref="R19:V19" si="42">R32*R84/1000000</f>
        <v>731.11340025415188</v>
      </c>
      <c r="S19" s="29">
        <f t="shared" si="42"/>
        <v>707.17673995905113</v>
      </c>
      <c r="T19" s="29">
        <f t="shared" si="42"/>
        <v>683.03452434710971</v>
      </c>
      <c r="U19" s="29">
        <f t="shared" si="42"/>
        <v>666.58938906191088</v>
      </c>
      <c r="V19" s="29">
        <f t="shared" si="42"/>
        <v>644.80958032092872</v>
      </c>
      <c r="W19" s="29">
        <f t="shared" ref="W19:Y19" si="43">W32*W84/1000000</f>
        <v>630.21128873334271</v>
      </c>
      <c r="X19" s="29">
        <f t="shared" si="43"/>
        <v>619.20473585785714</v>
      </c>
      <c r="Y19" s="29">
        <f t="shared" si="43"/>
        <v>610.23286488605095</v>
      </c>
      <c r="DA19" s="58" t="s">
        <v>978</v>
      </c>
    </row>
    <row r="20" spans="1:105" ht="12" customHeight="1" x14ac:dyDescent="0.25">
      <c r="A20" s="28" t="s">
        <v>46</v>
      </c>
      <c r="B20" s="29">
        <f t="shared" ref="B20" si="44">B33*B85/1000000</f>
        <v>173.29121076538053</v>
      </c>
      <c r="C20" s="29">
        <f t="shared" ref="C20:Q20" si="45">C33*C85/1000000</f>
        <v>179.92385756282991</v>
      </c>
      <c r="D20" s="29">
        <f t="shared" si="45"/>
        <v>184.22491693096816</v>
      </c>
      <c r="E20" s="29">
        <f t="shared" si="45"/>
        <v>189.94953264913428</v>
      </c>
      <c r="F20" s="29">
        <f t="shared" si="45"/>
        <v>193.34564215063324</v>
      </c>
      <c r="G20" s="29">
        <f t="shared" si="45"/>
        <v>198.25372249167066</v>
      </c>
      <c r="H20" s="29">
        <f t="shared" si="45"/>
        <v>201.93000899474464</v>
      </c>
      <c r="I20" s="29">
        <f t="shared" si="45"/>
        <v>206.58045564828953</v>
      </c>
      <c r="J20" s="29">
        <f t="shared" si="45"/>
        <v>210.85475515835697</v>
      </c>
      <c r="K20" s="29">
        <f t="shared" si="45"/>
        <v>213.44829099780546</v>
      </c>
      <c r="L20" s="29">
        <f t="shared" si="45"/>
        <v>218.73501078384402</v>
      </c>
      <c r="M20" s="29">
        <f t="shared" si="45"/>
        <v>219.516567838676</v>
      </c>
      <c r="N20" s="29">
        <f t="shared" si="45"/>
        <v>219.49907731142957</v>
      </c>
      <c r="O20" s="29">
        <f t="shared" si="45"/>
        <v>218.69427493992234</v>
      </c>
      <c r="P20" s="29">
        <f t="shared" si="45"/>
        <v>218.41161990575836</v>
      </c>
      <c r="Q20" s="29">
        <f t="shared" si="45"/>
        <v>216.01892088690371</v>
      </c>
      <c r="R20" s="29">
        <f t="shared" ref="R20:V20" si="46">R33*R85/1000000</f>
        <v>213.36179251983447</v>
      </c>
      <c r="S20" s="29">
        <f t="shared" si="46"/>
        <v>208.83677675566184</v>
      </c>
      <c r="T20" s="29">
        <f t="shared" si="46"/>
        <v>204.29771031955451</v>
      </c>
      <c r="U20" s="29">
        <f t="shared" si="46"/>
        <v>199.4409894285379</v>
      </c>
      <c r="V20" s="29">
        <f t="shared" si="46"/>
        <v>193.09764025140578</v>
      </c>
      <c r="W20" s="29">
        <f t="shared" ref="W20:Y20" si="47">W33*W85/1000000</f>
        <v>188.60167952640813</v>
      </c>
      <c r="X20" s="29">
        <f t="shared" si="47"/>
        <v>183.35592190719075</v>
      </c>
      <c r="Y20" s="29">
        <f t="shared" si="47"/>
        <v>180.04014700798609</v>
      </c>
      <c r="DA20" s="58" t="s">
        <v>979</v>
      </c>
    </row>
    <row r="21" spans="1:105" ht="12" customHeight="1" x14ac:dyDescent="0.25">
      <c r="A21" s="28" t="s">
        <v>45</v>
      </c>
      <c r="B21" s="29">
        <f t="shared" ref="B21" si="48">B34*B86/1000000</f>
        <v>202.34861113075652</v>
      </c>
      <c r="C21" s="29">
        <f t="shared" ref="C21:Q21" si="49">C34*C86/1000000</f>
        <v>207.13419751000563</v>
      </c>
      <c r="D21" s="29">
        <f t="shared" si="49"/>
        <v>210.43485664238111</v>
      </c>
      <c r="E21" s="29">
        <f t="shared" si="49"/>
        <v>217.91958851189861</v>
      </c>
      <c r="F21" s="29">
        <f t="shared" si="49"/>
        <v>223.19817956063292</v>
      </c>
      <c r="G21" s="29">
        <f t="shared" si="49"/>
        <v>227.88255093306259</v>
      </c>
      <c r="H21" s="29">
        <f t="shared" si="49"/>
        <v>230.12114471500709</v>
      </c>
      <c r="I21" s="29">
        <f t="shared" si="49"/>
        <v>238.03753137748777</v>
      </c>
      <c r="J21" s="29">
        <f t="shared" si="49"/>
        <v>251.05653440401994</v>
      </c>
      <c r="K21" s="29">
        <f t="shared" si="49"/>
        <v>267.29474239839431</v>
      </c>
      <c r="L21" s="29">
        <f t="shared" si="49"/>
        <v>275.6607142141703</v>
      </c>
      <c r="M21" s="29">
        <f t="shared" si="49"/>
        <v>282.62723391620295</v>
      </c>
      <c r="N21" s="29">
        <f t="shared" si="49"/>
        <v>286.72634546956544</v>
      </c>
      <c r="O21" s="29">
        <f t="shared" si="49"/>
        <v>288.289769675147</v>
      </c>
      <c r="P21" s="29">
        <f t="shared" si="49"/>
        <v>286.83031761816159</v>
      </c>
      <c r="Q21" s="29">
        <f t="shared" si="49"/>
        <v>287.2343937165582</v>
      </c>
      <c r="R21" s="29">
        <f t="shared" ref="R21:V21" si="50">R34*R86/1000000</f>
        <v>283.96848534833208</v>
      </c>
      <c r="S21" s="29">
        <f t="shared" si="50"/>
        <v>281.58898619577155</v>
      </c>
      <c r="T21" s="29">
        <f t="shared" si="50"/>
        <v>277.08451593167547</v>
      </c>
      <c r="U21" s="29">
        <f t="shared" si="50"/>
        <v>274.9425414542473</v>
      </c>
      <c r="V21" s="29">
        <f t="shared" si="50"/>
        <v>270.37613828518755</v>
      </c>
      <c r="W21" s="29">
        <f t="shared" ref="W21:Y21" si="51">W34*W86/1000000</f>
        <v>268.49089206561911</v>
      </c>
      <c r="X21" s="29">
        <f t="shared" si="51"/>
        <v>266.29776218506998</v>
      </c>
      <c r="Y21" s="29">
        <f t="shared" si="51"/>
        <v>263.19503839182141</v>
      </c>
      <c r="DA21" s="58" t="s">
        <v>980</v>
      </c>
    </row>
    <row r="22" spans="1:105" ht="12.95" customHeight="1" x14ac:dyDescent="0.25">
      <c r="A22" s="23" t="s">
        <v>109</v>
      </c>
      <c r="B22" s="22">
        <f>SUM(B23:B24)</f>
        <v>283.90207907343574</v>
      </c>
      <c r="C22" s="22">
        <f t="shared" ref="C22:Q22" si="52">SUM(C23:C24)</f>
        <v>312.77935952441902</v>
      </c>
      <c r="D22" s="22">
        <f t="shared" si="52"/>
        <v>360.27559764133719</v>
      </c>
      <c r="E22" s="22">
        <f t="shared" si="52"/>
        <v>419.02056277378057</v>
      </c>
      <c r="F22" s="22">
        <f t="shared" si="52"/>
        <v>475.93831064637379</v>
      </c>
      <c r="G22" s="22">
        <f t="shared" si="52"/>
        <v>531.74936730197373</v>
      </c>
      <c r="H22" s="22">
        <f t="shared" si="52"/>
        <v>582.06186167292492</v>
      </c>
      <c r="I22" s="22">
        <f t="shared" si="52"/>
        <v>630.79292941545589</v>
      </c>
      <c r="J22" s="22">
        <f t="shared" si="52"/>
        <v>688.0885478766844</v>
      </c>
      <c r="K22" s="22">
        <f t="shared" si="52"/>
        <v>741.71772973144778</v>
      </c>
      <c r="L22" s="22">
        <f t="shared" si="52"/>
        <v>784.25347015812883</v>
      </c>
      <c r="M22" s="22">
        <f t="shared" si="52"/>
        <v>813.0907192637867</v>
      </c>
      <c r="N22" s="22">
        <f t="shared" si="52"/>
        <v>840.26289164944365</v>
      </c>
      <c r="O22" s="22">
        <f t="shared" si="52"/>
        <v>868.86127142695943</v>
      </c>
      <c r="P22" s="22">
        <f t="shared" si="52"/>
        <v>901.17842985116431</v>
      </c>
      <c r="Q22" s="22">
        <f t="shared" si="52"/>
        <v>955.12640048523963</v>
      </c>
      <c r="R22" s="22">
        <f t="shared" ref="R22" si="53">SUM(R23:R24)</f>
        <v>995.06031290468991</v>
      </c>
      <c r="S22" s="22">
        <f t="shared" ref="S22" si="54">SUM(S23:S24)</f>
        <v>1039.431052792148</v>
      </c>
      <c r="T22" s="22">
        <f t="shared" ref="T22" si="55">SUM(T23:T24)</f>
        <v>1086.2692677979176</v>
      </c>
      <c r="U22" s="22">
        <f t="shared" ref="U22" si="56">SUM(U23:U24)</f>
        <v>1125.0765374414832</v>
      </c>
      <c r="V22" s="22">
        <f t="shared" ref="V22:W22" si="57">SUM(V23:V24)</f>
        <v>1154.9652496082956</v>
      </c>
      <c r="W22" s="22">
        <f t="shared" si="57"/>
        <v>1164.2157122923538</v>
      </c>
      <c r="X22" s="22">
        <f t="shared" ref="X22:Y22" si="58">SUM(X23:X24)</f>
        <v>1177.0269564792839</v>
      </c>
      <c r="Y22" s="22">
        <f t="shared" si="58"/>
        <v>1190.6640260547629</v>
      </c>
      <c r="DA22" s="57"/>
    </row>
    <row r="23" spans="1:105" ht="12" customHeight="1" x14ac:dyDescent="0.25">
      <c r="A23" s="28" t="s">
        <v>28</v>
      </c>
      <c r="B23" s="29">
        <f t="shared" ref="B23" si="59">B36*B88/1000000</f>
        <v>184.18697743792043</v>
      </c>
      <c r="C23" s="29">
        <f t="shared" ref="C23:Q23" si="60">C36*C88/1000000</f>
        <v>201.3366295218222</v>
      </c>
      <c r="D23" s="29">
        <f t="shared" si="60"/>
        <v>232.84363666120362</v>
      </c>
      <c r="E23" s="29">
        <f t="shared" si="60"/>
        <v>267.85776985622095</v>
      </c>
      <c r="F23" s="29">
        <f t="shared" si="60"/>
        <v>302.90224789925594</v>
      </c>
      <c r="G23" s="29">
        <f t="shared" si="60"/>
        <v>339.1220485182406</v>
      </c>
      <c r="H23" s="29">
        <f t="shared" si="60"/>
        <v>374.34028955846043</v>
      </c>
      <c r="I23" s="29">
        <f t="shared" si="60"/>
        <v>410.23484672433312</v>
      </c>
      <c r="J23" s="29">
        <f t="shared" si="60"/>
        <v>451.28537300388189</v>
      </c>
      <c r="K23" s="29">
        <f t="shared" si="60"/>
        <v>488.06977118095591</v>
      </c>
      <c r="L23" s="29">
        <f t="shared" si="60"/>
        <v>510.36809185662588</v>
      </c>
      <c r="M23" s="29">
        <f t="shared" si="60"/>
        <v>529.20180337657348</v>
      </c>
      <c r="N23" s="29">
        <f t="shared" si="60"/>
        <v>551.76839994270233</v>
      </c>
      <c r="O23" s="29">
        <f t="shared" si="60"/>
        <v>576.86173458040821</v>
      </c>
      <c r="P23" s="29">
        <f t="shared" si="60"/>
        <v>600.58260169746188</v>
      </c>
      <c r="Q23" s="29">
        <f t="shared" si="60"/>
        <v>629.38250662137307</v>
      </c>
      <c r="R23" s="29">
        <f t="shared" ref="R23:V23" si="61">R36*R88/1000000</f>
        <v>639.78572635740932</v>
      </c>
      <c r="S23" s="29">
        <f t="shared" si="61"/>
        <v>649.77893595045794</v>
      </c>
      <c r="T23" s="29">
        <f t="shared" si="61"/>
        <v>659.97109850139987</v>
      </c>
      <c r="U23" s="29">
        <f t="shared" si="61"/>
        <v>663.99776159867247</v>
      </c>
      <c r="V23" s="29">
        <f t="shared" si="61"/>
        <v>661.00955740616962</v>
      </c>
      <c r="W23" s="29">
        <f t="shared" ref="W23:Y23" si="62">W36*W88/1000000</f>
        <v>648.02625532549973</v>
      </c>
      <c r="X23" s="29">
        <f t="shared" si="62"/>
        <v>642.3619119082806</v>
      </c>
      <c r="Y23" s="29">
        <f t="shared" si="62"/>
        <v>642.60066801501262</v>
      </c>
      <c r="DA23" s="58" t="s">
        <v>981</v>
      </c>
    </row>
    <row r="24" spans="1:105" ht="12" customHeight="1" x14ac:dyDescent="0.25">
      <c r="A24" s="28" t="s">
        <v>27</v>
      </c>
      <c r="B24" s="29">
        <f t="shared" ref="B24" si="63">B37*B89/1000000</f>
        <v>99.715101635515296</v>
      </c>
      <c r="C24" s="29">
        <f t="shared" ref="C24:Q24" si="64">C37*C89/1000000</f>
        <v>111.4427300025968</v>
      </c>
      <c r="D24" s="29">
        <f t="shared" si="64"/>
        <v>127.43196098013357</v>
      </c>
      <c r="E24" s="29">
        <f t="shared" si="64"/>
        <v>151.16279291755961</v>
      </c>
      <c r="F24" s="29">
        <f t="shared" si="64"/>
        <v>173.03606274711782</v>
      </c>
      <c r="G24" s="29">
        <f t="shared" si="64"/>
        <v>192.62731878373307</v>
      </c>
      <c r="H24" s="29">
        <f t="shared" si="64"/>
        <v>207.72157211446446</v>
      </c>
      <c r="I24" s="29">
        <f t="shared" si="64"/>
        <v>220.55808269112273</v>
      </c>
      <c r="J24" s="29">
        <f t="shared" si="64"/>
        <v>236.80317487280254</v>
      </c>
      <c r="K24" s="29">
        <f t="shared" si="64"/>
        <v>253.64795855049184</v>
      </c>
      <c r="L24" s="29">
        <f t="shared" si="64"/>
        <v>273.88537830150295</v>
      </c>
      <c r="M24" s="29">
        <f t="shared" si="64"/>
        <v>283.88891588721316</v>
      </c>
      <c r="N24" s="29">
        <f t="shared" si="64"/>
        <v>288.49449170674131</v>
      </c>
      <c r="O24" s="29">
        <f t="shared" si="64"/>
        <v>291.99953684655122</v>
      </c>
      <c r="P24" s="29">
        <f t="shared" si="64"/>
        <v>300.59582815370248</v>
      </c>
      <c r="Q24" s="29">
        <f t="shared" si="64"/>
        <v>325.74389386386662</v>
      </c>
      <c r="R24" s="29">
        <f t="shared" ref="R24:V24" si="65">R37*R89/1000000</f>
        <v>355.27458654728053</v>
      </c>
      <c r="S24" s="29">
        <f t="shared" si="65"/>
        <v>389.65211684168992</v>
      </c>
      <c r="T24" s="29">
        <f t="shared" si="65"/>
        <v>426.29816929651759</v>
      </c>
      <c r="U24" s="29">
        <f t="shared" si="65"/>
        <v>461.07877584281084</v>
      </c>
      <c r="V24" s="29">
        <f t="shared" si="65"/>
        <v>493.95569220212599</v>
      </c>
      <c r="W24" s="29">
        <f t="shared" ref="W24:Y24" si="66">W37*W89/1000000</f>
        <v>516.1894569668541</v>
      </c>
      <c r="X24" s="29">
        <f t="shared" si="66"/>
        <v>534.66504457100336</v>
      </c>
      <c r="Y24" s="29">
        <f t="shared" si="66"/>
        <v>548.06335803975026</v>
      </c>
      <c r="DA24" s="58" t="s">
        <v>982</v>
      </c>
    </row>
    <row r="25" spans="1:105" ht="12.95" customHeight="1" x14ac:dyDescent="0.25">
      <c r="A25" s="23" t="s">
        <v>108</v>
      </c>
      <c r="B25" s="22">
        <f>SUM(B26:B27)</f>
        <v>6189.5170893097775</v>
      </c>
      <c r="C25" s="22">
        <f t="shared" ref="C25:Q25" si="67">SUM(C26:C27)</f>
        <v>6784.5437949153193</v>
      </c>
      <c r="D25" s="22">
        <f t="shared" si="67"/>
        <v>7391.5013277754406</v>
      </c>
      <c r="E25" s="22">
        <f t="shared" si="67"/>
        <v>7816.7491568559753</v>
      </c>
      <c r="F25" s="22">
        <f t="shared" si="67"/>
        <v>8311.4989577927408</v>
      </c>
      <c r="G25" s="22">
        <f t="shared" si="67"/>
        <v>8898.1099058509371</v>
      </c>
      <c r="H25" s="22">
        <f t="shared" si="67"/>
        <v>9330.8265052983934</v>
      </c>
      <c r="I25" s="22">
        <f t="shared" si="67"/>
        <v>9664.1675910035738</v>
      </c>
      <c r="J25" s="22">
        <f t="shared" si="67"/>
        <v>10026.645136319079</v>
      </c>
      <c r="K25" s="22">
        <f t="shared" si="67"/>
        <v>10207.266814581237</v>
      </c>
      <c r="L25" s="22">
        <f t="shared" si="67"/>
        <v>10506.038669682794</v>
      </c>
      <c r="M25" s="22">
        <f t="shared" si="67"/>
        <v>10574.139922121969</v>
      </c>
      <c r="N25" s="22">
        <f t="shared" si="67"/>
        <v>10640.009302725713</v>
      </c>
      <c r="O25" s="22">
        <f t="shared" si="67"/>
        <v>10703.395748879311</v>
      </c>
      <c r="P25" s="22">
        <f t="shared" si="67"/>
        <v>10807.610593790632</v>
      </c>
      <c r="Q25" s="22">
        <f t="shared" si="67"/>
        <v>11006.420963478933</v>
      </c>
      <c r="R25" s="22">
        <f t="shared" ref="R25" si="68">SUM(R26:R27)</f>
        <v>11042.274407131006</v>
      </c>
      <c r="S25" s="22">
        <f t="shared" ref="S25" si="69">SUM(S26:S27)</f>
        <v>10922.102972909395</v>
      </c>
      <c r="T25" s="22">
        <f t="shared" ref="T25" si="70">SUM(T26:T27)</f>
        <v>10999.393140780519</v>
      </c>
      <c r="U25" s="22">
        <f t="shared" ref="U25" si="71">SUM(U26:U27)</f>
        <v>11019.576354557374</v>
      </c>
      <c r="V25" s="22">
        <f t="shared" ref="V25:W25" si="72">SUM(V26:V27)</f>
        <v>11048.002360563813</v>
      </c>
      <c r="W25" s="22">
        <f t="shared" si="72"/>
        <v>10828.573033819826</v>
      </c>
      <c r="X25" s="22">
        <f t="shared" ref="X25:Y25" si="73">SUM(X26:X27)</f>
        <v>10714.428142952231</v>
      </c>
      <c r="Y25" s="22">
        <f t="shared" si="73"/>
        <v>10644.894182828999</v>
      </c>
      <c r="DA25" s="57"/>
    </row>
    <row r="26" spans="1:105" ht="12" customHeight="1" x14ac:dyDescent="0.25">
      <c r="A26" s="30" t="s">
        <v>44</v>
      </c>
      <c r="B26" s="31">
        <f t="shared" ref="B26" si="74">B39*B91/1000000</f>
        <v>1197.6186274846093</v>
      </c>
      <c r="C26" s="31">
        <f t="shared" ref="C26:Q26" si="75">C39*C91/1000000</f>
        <v>1178.0719929151185</v>
      </c>
      <c r="D26" s="31">
        <f t="shared" si="75"/>
        <v>1205.2022283299962</v>
      </c>
      <c r="E26" s="31">
        <f t="shared" si="75"/>
        <v>1229.0809661138082</v>
      </c>
      <c r="F26" s="31">
        <f t="shared" si="75"/>
        <v>1241.3778945484266</v>
      </c>
      <c r="G26" s="31">
        <f t="shared" si="75"/>
        <v>1255.3023181499614</v>
      </c>
      <c r="H26" s="31">
        <f t="shared" si="75"/>
        <v>1255.354829299514</v>
      </c>
      <c r="I26" s="31">
        <f t="shared" si="75"/>
        <v>1249.6596732895312</v>
      </c>
      <c r="J26" s="31">
        <f t="shared" si="75"/>
        <v>1238.663592912407</v>
      </c>
      <c r="K26" s="31">
        <f t="shared" si="75"/>
        <v>1222.0552612441354</v>
      </c>
      <c r="L26" s="31">
        <f t="shared" si="75"/>
        <v>1201.251547379572</v>
      </c>
      <c r="M26" s="31">
        <f t="shared" si="75"/>
        <v>1156.9830283670078</v>
      </c>
      <c r="N26" s="31">
        <f t="shared" si="75"/>
        <v>1115.8284043760689</v>
      </c>
      <c r="O26" s="31">
        <f t="shared" si="75"/>
        <v>1082.3460867863298</v>
      </c>
      <c r="P26" s="31">
        <f t="shared" si="75"/>
        <v>1039.75956492825</v>
      </c>
      <c r="Q26" s="31">
        <f t="shared" si="75"/>
        <v>976.6721735758174</v>
      </c>
      <c r="R26" s="31">
        <f t="shared" ref="R26:V26" si="76">R39*R91/1000000</f>
        <v>906.2205210936263</v>
      </c>
      <c r="S26" s="31">
        <f t="shared" si="76"/>
        <v>840.98515935351566</v>
      </c>
      <c r="T26" s="31">
        <f t="shared" si="76"/>
        <v>772.96563463409154</v>
      </c>
      <c r="U26" s="31">
        <f t="shared" si="76"/>
        <v>707.41957357155343</v>
      </c>
      <c r="V26" s="31">
        <f t="shared" si="76"/>
        <v>656.4820729580648</v>
      </c>
      <c r="W26" s="31">
        <f t="shared" ref="W26:Y26" si="77">W39*W91/1000000</f>
        <v>619.24778235768486</v>
      </c>
      <c r="X26" s="31">
        <f t="shared" si="77"/>
        <v>588.12652896596455</v>
      </c>
      <c r="Y26" s="31">
        <f t="shared" si="77"/>
        <v>556.36750520000089</v>
      </c>
      <c r="DA26" s="59" t="s">
        <v>983</v>
      </c>
    </row>
    <row r="27" spans="1:105" ht="12" customHeight="1" x14ac:dyDescent="0.25">
      <c r="A27" s="32" t="s">
        <v>25</v>
      </c>
      <c r="B27" s="33">
        <f t="shared" ref="B27" si="78">B40*B92/1000000</f>
        <v>4991.8984618251679</v>
      </c>
      <c r="C27" s="33">
        <f t="shared" ref="C27:Q27" si="79">C40*C92/1000000</f>
        <v>5606.471802000201</v>
      </c>
      <c r="D27" s="33">
        <f t="shared" si="79"/>
        <v>6186.299099445444</v>
      </c>
      <c r="E27" s="33">
        <f t="shared" si="79"/>
        <v>6587.6681907421671</v>
      </c>
      <c r="F27" s="33">
        <f t="shared" si="79"/>
        <v>7070.1210632443144</v>
      </c>
      <c r="G27" s="33">
        <f t="shared" si="79"/>
        <v>7642.807587700976</v>
      </c>
      <c r="H27" s="33">
        <f t="shared" si="79"/>
        <v>8075.4716759988796</v>
      </c>
      <c r="I27" s="33">
        <f t="shared" si="79"/>
        <v>8414.5079177140433</v>
      </c>
      <c r="J27" s="33">
        <f t="shared" si="79"/>
        <v>8787.9815434066713</v>
      </c>
      <c r="K27" s="33">
        <f t="shared" si="79"/>
        <v>8985.2115533371016</v>
      </c>
      <c r="L27" s="33">
        <f t="shared" si="79"/>
        <v>9304.7871223032216</v>
      </c>
      <c r="M27" s="33">
        <f t="shared" si="79"/>
        <v>9417.1568937549619</v>
      </c>
      <c r="N27" s="33">
        <f t="shared" si="79"/>
        <v>9524.1808983496448</v>
      </c>
      <c r="O27" s="33">
        <f t="shared" si="79"/>
        <v>9621.0496620929807</v>
      </c>
      <c r="P27" s="33">
        <f t="shared" si="79"/>
        <v>9767.851028862382</v>
      </c>
      <c r="Q27" s="33">
        <f t="shared" si="79"/>
        <v>10029.748789903115</v>
      </c>
      <c r="R27" s="33">
        <f t="shared" ref="R27:V27" si="80">R40*R92/1000000</f>
        <v>10136.05388603738</v>
      </c>
      <c r="S27" s="33">
        <f t="shared" si="80"/>
        <v>10081.11781355588</v>
      </c>
      <c r="T27" s="33">
        <f t="shared" si="80"/>
        <v>10226.427506146429</v>
      </c>
      <c r="U27" s="33">
        <f t="shared" si="80"/>
        <v>10312.156780985821</v>
      </c>
      <c r="V27" s="33">
        <f t="shared" si="80"/>
        <v>10391.520287605748</v>
      </c>
      <c r="W27" s="33">
        <f t="shared" ref="W27:Y27" si="81">W40*W92/1000000</f>
        <v>10209.325251462142</v>
      </c>
      <c r="X27" s="33">
        <f t="shared" si="81"/>
        <v>10126.301613986267</v>
      </c>
      <c r="Y27" s="33">
        <f t="shared" si="81"/>
        <v>10088.526677628997</v>
      </c>
      <c r="DA27" s="60" t="s">
        <v>984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DA30" s="57"/>
    </row>
    <row r="31" spans="1:105" ht="12" customHeight="1" x14ac:dyDescent="0.25">
      <c r="A31" s="28" t="s">
        <v>32</v>
      </c>
      <c r="B31" s="34">
        <v>1533409.5</v>
      </c>
      <c r="C31" s="34">
        <v>1562578.5</v>
      </c>
      <c r="D31" s="34">
        <v>1592684.1</v>
      </c>
      <c r="E31" s="34">
        <v>1646077.6500000001</v>
      </c>
      <c r="F31" s="34">
        <v>1689174.9000000001</v>
      </c>
      <c r="G31" s="34">
        <v>1728305.25</v>
      </c>
      <c r="H31" s="34">
        <v>1762695.9000000001</v>
      </c>
      <c r="I31" s="34">
        <v>1805802.6</v>
      </c>
      <c r="J31" s="34">
        <v>1858186.05</v>
      </c>
      <c r="K31" s="34">
        <v>1910682.9000000001</v>
      </c>
      <c r="L31" s="34">
        <v>1948620.4500000002</v>
      </c>
      <c r="M31" s="34">
        <v>1990300.2000000002</v>
      </c>
      <c r="N31" s="34">
        <v>2046716.7000000002</v>
      </c>
      <c r="O31" s="34">
        <v>2080290.4500000002</v>
      </c>
      <c r="P31" s="34">
        <v>2108430.4500000002</v>
      </c>
      <c r="Q31" s="34">
        <v>2124631.9500000002</v>
      </c>
      <c r="R31" s="34">
        <v>2119096.35</v>
      </c>
      <c r="S31" s="34">
        <v>2115871.8000000003</v>
      </c>
      <c r="T31" s="34">
        <v>2111873.4</v>
      </c>
      <c r="U31" s="34">
        <v>2123507.4</v>
      </c>
      <c r="V31" s="34">
        <v>2115489.6</v>
      </c>
      <c r="W31" s="34">
        <v>2123623.9500000002</v>
      </c>
      <c r="X31" s="34">
        <v>2142507.15</v>
      </c>
      <c r="Y31" s="34">
        <v>2163281.4</v>
      </c>
      <c r="DA31" s="58" t="s">
        <v>985</v>
      </c>
    </row>
    <row r="32" spans="1:105" ht="12" customHeight="1" x14ac:dyDescent="0.25">
      <c r="A32" s="28" t="s">
        <v>47</v>
      </c>
      <c r="B32" s="34">
        <v>1407100</v>
      </c>
      <c r="C32" s="34">
        <v>1390327</v>
      </c>
      <c r="D32" s="34">
        <v>1390348</v>
      </c>
      <c r="E32" s="34">
        <v>1392562</v>
      </c>
      <c r="F32" s="34">
        <v>1394845</v>
      </c>
      <c r="G32" s="34">
        <v>1399693</v>
      </c>
      <c r="H32" s="34">
        <v>1403595</v>
      </c>
      <c r="I32" s="34">
        <v>1409127</v>
      </c>
      <c r="J32" s="34">
        <v>1416156</v>
      </c>
      <c r="K32" s="34">
        <v>1425089</v>
      </c>
      <c r="L32" s="34">
        <v>1431869</v>
      </c>
      <c r="M32" s="34">
        <v>1435324</v>
      </c>
      <c r="N32" s="34">
        <v>1440096</v>
      </c>
      <c r="O32" s="34">
        <v>1436924</v>
      </c>
      <c r="P32" s="34">
        <v>1431901</v>
      </c>
      <c r="Q32" s="34">
        <v>1426008</v>
      </c>
      <c r="R32" s="34">
        <v>1415864</v>
      </c>
      <c r="S32" s="34">
        <v>1411424</v>
      </c>
      <c r="T32" s="34">
        <v>1400161</v>
      </c>
      <c r="U32" s="34">
        <v>1402787</v>
      </c>
      <c r="V32" s="34">
        <v>1390651</v>
      </c>
      <c r="W32" s="34">
        <v>1391507</v>
      </c>
      <c r="X32" s="34">
        <v>1400079</v>
      </c>
      <c r="Y32" s="34">
        <v>1409505</v>
      </c>
      <c r="DA32" s="58" t="s">
        <v>986</v>
      </c>
    </row>
    <row r="33" spans="1:105" ht="12" customHeight="1" x14ac:dyDescent="0.25">
      <c r="A33" s="28" t="s">
        <v>46</v>
      </c>
      <c r="B33" s="34">
        <v>92326</v>
      </c>
      <c r="C33" s="34">
        <v>96809</v>
      </c>
      <c r="D33" s="34">
        <v>100336</v>
      </c>
      <c r="E33" s="34">
        <v>105117</v>
      </c>
      <c r="F33" s="34">
        <v>108703</v>
      </c>
      <c r="G33" s="34">
        <v>113449</v>
      </c>
      <c r="H33" s="34">
        <v>117600</v>
      </c>
      <c r="I33" s="34">
        <v>122544</v>
      </c>
      <c r="J33" s="34">
        <v>127496</v>
      </c>
      <c r="K33" s="34">
        <v>131539</v>
      </c>
      <c r="L33" s="34">
        <v>137660</v>
      </c>
      <c r="M33" s="34">
        <v>141212</v>
      </c>
      <c r="N33" s="34">
        <v>145128</v>
      </c>
      <c r="O33" s="34">
        <v>148704</v>
      </c>
      <c r="P33" s="34">
        <v>153390</v>
      </c>
      <c r="Q33" s="34">
        <v>159206</v>
      </c>
      <c r="R33" s="34">
        <v>164547</v>
      </c>
      <c r="S33" s="34">
        <v>169129</v>
      </c>
      <c r="T33" s="34">
        <v>173496</v>
      </c>
      <c r="U33" s="34">
        <v>178748</v>
      </c>
      <c r="V33" s="34">
        <v>182348</v>
      </c>
      <c r="W33" s="34">
        <v>187757</v>
      </c>
      <c r="X33" s="34">
        <v>194331</v>
      </c>
      <c r="Y33" s="34">
        <v>200926</v>
      </c>
      <c r="DA33" s="58" t="s">
        <v>987</v>
      </c>
    </row>
    <row r="34" spans="1:105" ht="12" customHeight="1" x14ac:dyDescent="0.25">
      <c r="A34" s="28" t="s">
        <v>45</v>
      </c>
      <c r="B34" s="34">
        <v>272753</v>
      </c>
      <c r="C34" s="34">
        <v>281081</v>
      </c>
      <c r="D34" s="34">
        <v>288074</v>
      </c>
      <c r="E34" s="34">
        <v>302132</v>
      </c>
      <c r="F34" s="34">
        <v>313457</v>
      </c>
      <c r="G34" s="34">
        <v>324519</v>
      </c>
      <c r="H34" s="34">
        <v>332286</v>
      </c>
      <c r="I34" s="34">
        <v>350862</v>
      </c>
      <c r="J34" s="34">
        <v>380235</v>
      </c>
      <c r="K34" s="34">
        <v>418003</v>
      </c>
      <c r="L34" s="34">
        <v>443162</v>
      </c>
      <c r="M34" s="34">
        <v>467897</v>
      </c>
      <c r="N34" s="34">
        <v>488161</v>
      </c>
      <c r="O34" s="34">
        <v>504835</v>
      </c>
      <c r="P34" s="34">
        <v>516575</v>
      </c>
      <c r="Q34" s="34">
        <v>533434</v>
      </c>
      <c r="R34" s="34">
        <v>536544</v>
      </c>
      <c r="S34" s="34">
        <v>540375</v>
      </c>
      <c r="T34" s="34">
        <v>542746</v>
      </c>
      <c r="U34" s="34">
        <v>549302</v>
      </c>
      <c r="V34" s="34">
        <v>550115</v>
      </c>
      <c r="W34" s="34">
        <v>555558</v>
      </c>
      <c r="X34" s="34">
        <v>563913</v>
      </c>
      <c r="Y34" s="34">
        <v>572561</v>
      </c>
      <c r="DA34" s="58" t="s">
        <v>988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DA35" s="57"/>
    </row>
    <row r="36" spans="1:105" ht="12" customHeight="1" x14ac:dyDescent="0.25">
      <c r="A36" s="28" t="s">
        <v>28</v>
      </c>
      <c r="B36" s="34">
        <v>490620.63073667913</v>
      </c>
      <c r="C36" s="34">
        <v>542393.57440831361</v>
      </c>
      <c r="D36" s="34">
        <v>636793.5714018303</v>
      </c>
      <c r="E36" s="34">
        <v>744043.81569744938</v>
      </c>
      <c r="F36" s="34">
        <v>854401.69739717571</v>
      </c>
      <c r="G36" s="34">
        <v>972772.36271426745</v>
      </c>
      <c r="H36" s="34">
        <v>1093392.4815724166</v>
      </c>
      <c r="I36" s="34">
        <v>1222949.4826271508</v>
      </c>
      <c r="J36" s="34">
        <v>1378083.4867503415</v>
      </c>
      <c r="K36" s="34">
        <v>1527953.1441963091</v>
      </c>
      <c r="L36" s="34">
        <v>1652988.9245186448</v>
      </c>
      <c r="M36" s="34">
        <v>1780927.7478603516</v>
      </c>
      <c r="N36" s="34">
        <v>1939411.7152701756</v>
      </c>
      <c r="O36" s="34">
        <v>2138604.3235106138</v>
      </c>
      <c r="P36" s="34">
        <v>2379597.5605559363</v>
      </c>
      <c r="Q36" s="34">
        <v>2731894.4467512029</v>
      </c>
      <c r="R36" s="34">
        <v>3041982.0254097357</v>
      </c>
      <c r="S36" s="34">
        <v>3353347.6964761694</v>
      </c>
      <c r="T36" s="34">
        <v>3669421.5782262124</v>
      </c>
      <c r="U36" s="34">
        <v>3949340.4946566313</v>
      </c>
      <c r="V36" s="34">
        <v>4187008.4417511015</v>
      </c>
      <c r="W36" s="34">
        <v>4348289.7414501216</v>
      </c>
      <c r="X36" s="34">
        <v>4523979.9717443213</v>
      </c>
      <c r="Y36" s="34">
        <v>4694045.5283237314</v>
      </c>
      <c r="DA36" s="58" t="s">
        <v>989</v>
      </c>
    </row>
    <row r="37" spans="1:105" ht="12" customHeight="1" x14ac:dyDescent="0.25">
      <c r="A37" s="28" t="s">
        <v>27</v>
      </c>
      <c r="B37" s="34">
        <v>254849.75634939669</v>
      </c>
      <c r="C37" s="34">
        <v>290566.23118539061</v>
      </c>
      <c r="D37" s="34">
        <v>342484.3391399422</v>
      </c>
      <c r="E37" s="34">
        <v>421342.9320207648</v>
      </c>
      <c r="F37" s="34">
        <v>501371.81674704293</v>
      </c>
      <c r="G37" s="34">
        <v>581735.92205800209</v>
      </c>
      <c r="H37" s="34">
        <v>655655.06036569388</v>
      </c>
      <c r="I37" s="34">
        <v>727662.51023932861</v>
      </c>
      <c r="J37" s="34">
        <v>824981.3646000775</v>
      </c>
      <c r="K37" s="34">
        <v>933492.46674556274</v>
      </c>
      <c r="L37" s="34">
        <v>1064537.2813117327</v>
      </c>
      <c r="M37" s="34">
        <v>1158430.2629442753</v>
      </c>
      <c r="N37" s="34">
        <v>1240848.2650991292</v>
      </c>
      <c r="O37" s="34">
        <v>1345919.1343898005</v>
      </c>
      <c r="P37" s="34">
        <v>1473387.3093213686</v>
      </c>
      <c r="Q37" s="34">
        <v>1704790.0416452524</v>
      </c>
      <c r="R37" s="34">
        <v>1944976.9523350976</v>
      </c>
      <c r="S37" s="34">
        <v>2196071.3718450055</v>
      </c>
      <c r="T37" s="34">
        <v>2453838.8159404984</v>
      </c>
      <c r="U37" s="34">
        <v>2701477.970718991</v>
      </c>
      <c r="V37" s="34">
        <v>2930516.9861153732</v>
      </c>
      <c r="W37" s="34">
        <v>3099143.4039212605</v>
      </c>
      <c r="X37" s="34">
        <v>3248814.1388099217</v>
      </c>
      <c r="Y37" s="34">
        <v>3371663.6907232627</v>
      </c>
      <c r="DA37" s="58" t="s">
        <v>990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DA38" s="57"/>
    </row>
    <row r="39" spans="1:105" ht="12" customHeight="1" x14ac:dyDescent="0.25">
      <c r="A39" s="30" t="s">
        <v>44</v>
      </c>
      <c r="B39" s="35">
        <v>16505860.270935202</v>
      </c>
      <c r="C39" s="35">
        <v>16256372.618881142</v>
      </c>
      <c r="D39" s="35">
        <v>16791413.997730657</v>
      </c>
      <c r="E39" s="35">
        <v>17347026.997942619</v>
      </c>
      <c r="F39" s="35">
        <v>17892462.881567642</v>
      </c>
      <c r="G39" s="35">
        <v>18506802.514174964</v>
      </c>
      <c r="H39" s="35">
        <v>18991007.546890233</v>
      </c>
      <c r="I39" s="35">
        <v>19512657.497351635</v>
      </c>
      <c r="J39" s="35">
        <v>19979252.337649971</v>
      </c>
      <c r="K39" s="35">
        <v>20471904.397828724</v>
      </c>
      <c r="L39" s="35">
        <v>20975482.058361478</v>
      </c>
      <c r="M39" s="35">
        <v>21116957.216760915</v>
      </c>
      <c r="N39" s="35">
        <v>21278744.076894838</v>
      </c>
      <c r="O39" s="35">
        <v>21391724.238555115</v>
      </c>
      <c r="P39" s="35">
        <v>21520559.288338881</v>
      </c>
      <c r="Q39" s="35">
        <v>21723557.037578303</v>
      </c>
      <c r="R39" s="35">
        <v>21765185.906540465</v>
      </c>
      <c r="S39" s="35">
        <v>21835658.381158318</v>
      </c>
      <c r="T39" s="35">
        <v>22036082.372873191</v>
      </c>
      <c r="U39" s="35">
        <v>22072337.776325371</v>
      </c>
      <c r="V39" s="35">
        <v>22388248.404541638</v>
      </c>
      <c r="W39" s="35">
        <v>22975906.311971314</v>
      </c>
      <c r="X39" s="35">
        <v>23655016.390921846</v>
      </c>
      <c r="Y39" s="35">
        <v>24316835.919863757</v>
      </c>
      <c r="DA39" s="59" t="s">
        <v>991</v>
      </c>
    </row>
    <row r="40" spans="1:105" ht="12" customHeight="1" x14ac:dyDescent="0.25">
      <c r="A40" s="32" t="s">
        <v>25</v>
      </c>
      <c r="B40" s="36">
        <v>503641.22635750147</v>
      </c>
      <c r="C40" s="36">
        <v>575558.69420397363</v>
      </c>
      <c r="D40" s="36">
        <v>646116.43744496314</v>
      </c>
      <c r="E40" s="36">
        <v>697856.46869818761</v>
      </c>
      <c r="F40" s="36">
        <v>759054.0264534161</v>
      </c>
      <c r="G40" s="36">
        <v>832579.22744947893</v>
      </c>
      <c r="H40" s="36">
        <v>891014.13690888963</v>
      </c>
      <c r="I40" s="36">
        <v>940174.89746132935</v>
      </c>
      <c r="J40" s="36">
        <v>994844.29029666097</v>
      </c>
      <c r="K40" s="36">
        <v>1028635.2791195929</v>
      </c>
      <c r="L40" s="36">
        <v>1077973.1414679927</v>
      </c>
      <c r="M40" s="36">
        <v>1101670.3440874873</v>
      </c>
      <c r="N40" s="36">
        <v>1126003.9909067438</v>
      </c>
      <c r="O40" s="36">
        <v>1148922.0558824951</v>
      </c>
      <c r="P40" s="36">
        <v>1183481.9177678344</v>
      </c>
      <c r="Q40" s="36">
        <v>1239976.7052146562</v>
      </c>
      <c r="R40" s="36">
        <v>1277240.1580948411</v>
      </c>
      <c r="S40" s="36">
        <v>1302673.5902460848</v>
      </c>
      <c r="T40" s="36">
        <v>1360312.1720460341</v>
      </c>
      <c r="U40" s="36">
        <v>1402707.8320183083</v>
      </c>
      <c r="V40" s="36">
        <v>1450354.6212562008</v>
      </c>
      <c r="W40" s="36">
        <v>1461773.0502174443</v>
      </c>
      <c r="X40" s="36">
        <v>1480383.199924804</v>
      </c>
      <c r="Y40" s="36">
        <v>1499213.797457512</v>
      </c>
      <c r="DA40" s="60" t="s">
        <v>992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DA43" s="57"/>
    </row>
    <row r="44" spans="1:105" ht="12" customHeight="1" x14ac:dyDescent="0.25">
      <c r="A44" s="28" t="s">
        <v>32</v>
      </c>
      <c r="B44" s="37"/>
      <c r="C44" s="37">
        <v>109795.29853034625</v>
      </c>
      <c r="D44" s="37">
        <v>111250.50788583723</v>
      </c>
      <c r="E44" s="37">
        <v>135060.40307180188</v>
      </c>
      <c r="F44" s="37">
        <v>125289.40554517042</v>
      </c>
      <c r="G44" s="37">
        <v>121851.18690088997</v>
      </c>
      <c r="H44" s="37">
        <v>117643.5688728129</v>
      </c>
      <c r="I44" s="37">
        <v>126895.12333458755</v>
      </c>
      <c r="J44" s="37">
        <v>136710.82230056054</v>
      </c>
      <c r="K44" s="37">
        <v>137366.63792668027</v>
      </c>
      <c r="L44" s="37">
        <v>123353.24251140747</v>
      </c>
      <c r="M44" s="37">
        <v>127644.85849663336</v>
      </c>
      <c r="N44" s="37">
        <v>142934.55846860027</v>
      </c>
      <c r="O44" s="37">
        <v>120648.31515883189</v>
      </c>
      <c r="P44" s="37">
        <v>115774.65144506609</v>
      </c>
      <c r="Q44" s="37">
        <v>104399.84035219741</v>
      </c>
      <c r="R44" s="37">
        <v>83230.055053221527</v>
      </c>
      <c r="S44" s="37">
        <v>86112.068870189833</v>
      </c>
      <c r="T44" s="37">
        <v>85912.855275165522</v>
      </c>
      <c r="U44" s="37">
        <v>121429.29853034625</v>
      </c>
      <c r="V44" s="37">
        <v>103232.70788583742</v>
      </c>
      <c r="W44" s="37">
        <v>143194.75307180197</v>
      </c>
      <c r="X44" s="37">
        <v>144172.60554517014</v>
      </c>
      <c r="Y44" s="37">
        <v>142625.43690088997</v>
      </c>
      <c r="DA44" s="58" t="s">
        <v>993</v>
      </c>
    </row>
    <row r="45" spans="1:105" ht="12" customHeight="1" x14ac:dyDescent="0.25">
      <c r="A45" s="28" t="s">
        <v>47</v>
      </c>
      <c r="B45" s="37"/>
      <c r="C45" s="37">
        <v>68845.807017231826</v>
      </c>
      <c r="D45" s="37">
        <v>86745.194687668467</v>
      </c>
      <c r="E45" s="37">
        <v>90057.8535438939</v>
      </c>
      <c r="F45" s="37">
        <v>91260.967835062882</v>
      </c>
      <c r="G45" s="37">
        <v>94974.724189091474</v>
      </c>
      <c r="H45" s="37">
        <v>95192.311643369263</v>
      </c>
      <c r="I45" s="37">
        <v>98000.921675865771</v>
      </c>
      <c r="J45" s="37">
        <v>100691.74823664129</v>
      </c>
      <c r="K45" s="37">
        <v>103804.98777976143</v>
      </c>
      <c r="L45" s="37">
        <v>102876.83929562592</v>
      </c>
      <c r="M45" s="37">
        <v>100792.50434371457</v>
      </c>
      <c r="N45" s="37">
        <v>103366.18708575494</v>
      </c>
      <c r="O45" s="37">
        <v>96695.094319318421</v>
      </c>
      <c r="P45" s="37">
        <v>96133.435511852382</v>
      </c>
      <c r="Q45" s="37">
        <v>96569.422835147008</v>
      </c>
      <c r="R45" s="37">
        <v>58701.807017231826</v>
      </c>
      <c r="S45" s="37">
        <v>82305.194687668467</v>
      </c>
      <c r="T45" s="37">
        <v>78794.8535438939</v>
      </c>
      <c r="U45" s="37">
        <v>93886.967835062882</v>
      </c>
      <c r="V45" s="37">
        <v>82838.724189091474</v>
      </c>
      <c r="W45" s="37">
        <v>96048.311643369263</v>
      </c>
      <c r="X45" s="37">
        <v>106572.92167586577</v>
      </c>
      <c r="Y45" s="37">
        <v>110117.74823664129</v>
      </c>
      <c r="DA45" s="58" t="s">
        <v>994</v>
      </c>
    </row>
    <row r="46" spans="1:105" ht="12" customHeight="1" x14ac:dyDescent="0.25">
      <c r="A46" s="28" t="s">
        <v>46</v>
      </c>
      <c r="B46" s="37"/>
      <c r="C46" s="37">
        <v>10431.400291560814</v>
      </c>
      <c r="D46" s="37">
        <v>9746.8826195014553</v>
      </c>
      <c r="E46" s="37">
        <v>11284.755279425735</v>
      </c>
      <c r="F46" s="37">
        <v>10386.583760541849</v>
      </c>
      <c r="G46" s="37">
        <v>11856.959360732464</v>
      </c>
      <c r="H46" s="37">
        <v>11586.500364451014</v>
      </c>
      <c r="I46" s="37">
        <v>12718.853274376816</v>
      </c>
      <c r="J46" s="37">
        <v>13081.694099282162</v>
      </c>
      <c r="K46" s="37">
        <v>12543.729700677315</v>
      </c>
      <c r="L46" s="37">
        <v>15009.69920091558</v>
      </c>
      <c r="M46" s="37">
        <v>12846.375455563772</v>
      </c>
      <c r="N46" s="37">
        <v>13634.566592971009</v>
      </c>
      <c r="O46" s="37">
        <v>14007.4002915608</v>
      </c>
      <c r="P46" s="37">
        <v>14432.882619501441</v>
      </c>
      <c r="Q46" s="37">
        <v>17100.755279425735</v>
      </c>
      <c r="R46" s="37">
        <v>15727.583760541864</v>
      </c>
      <c r="S46" s="37">
        <v>16438.959360732464</v>
      </c>
      <c r="T46" s="37">
        <v>15953.500364451029</v>
      </c>
      <c r="U46" s="37">
        <v>17970.85327437683</v>
      </c>
      <c r="V46" s="37">
        <v>16681.694099282147</v>
      </c>
      <c r="W46" s="37">
        <v>17952.72970067733</v>
      </c>
      <c r="X46" s="37">
        <v>21583.69920091558</v>
      </c>
      <c r="Y46" s="37">
        <v>19441.375455563772</v>
      </c>
      <c r="DA46" s="58" t="s">
        <v>995</v>
      </c>
    </row>
    <row r="47" spans="1:105" ht="12" customHeight="1" x14ac:dyDescent="0.25">
      <c r="A47" s="28" t="s">
        <v>45</v>
      </c>
      <c r="B47" s="37"/>
      <c r="C47" s="37">
        <v>20794.153596273856</v>
      </c>
      <c r="D47" s="37">
        <v>20105.373766968958</v>
      </c>
      <c r="E47" s="37">
        <v>27850.092683350842</v>
      </c>
      <c r="F47" s="37">
        <v>25832.046852593776</v>
      </c>
      <c r="G47" s="37">
        <v>26321.062798889121</v>
      </c>
      <c r="H47" s="37">
        <v>23817.061729745707</v>
      </c>
      <c r="I47" s="37">
        <v>35458.064444180694</v>
      </c>
      <c r="J47" s="37">
        <v>47130.196495342476</v>
      </c>
      <c r="K47" s="37">
        <v>56445.69362075231</v>
      </c>
      <c r="L47" s="37">
        <v>44804.907454039436</v>
      </c>
      <c r="M47" s="37">
        <v>45399.311532760621</v>
      </c>
      <c r="N47" s="37">
        <v>41999.507617653231</v>
      </c>
      <c r="O47" s="37">
        <v>39536.232339465059</v>
      </c>
      <c r="P47" s="37">
        <v>35787.364190343069</v>
      </c>
      <c r="Q47" s="37">
        <v>42152.930877640785</v>
      </c>
      <c r="R47" s="37">
        <v>23904.153596273856</v>
      </c>
      <c r="S47" s="37">
        <v>23936.373766968958</v>
      </c>
      <c r="T47" s="37">
        <v>30221.092683350842</v>
      </c>
      <c r="U47" s="37">
        <v>32388.046852593776</v>
      </c>
      <c r="V47" s="37">
        <v>27134.062798889121</v>
      </c>
      <c r="W47" s="37">
        <v>29260.061729745707</v>
      </c>
      <c r="X47" s="37">
        <v>43813.064444180694</v>
      </c>
      <c r="Y47" s="37">
        <v>55778.196495342476</v>
      </c>
      <c r="DA47" s="58" t="s">
        <v>996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DA48" s="57"/>
    </row>
    <row r="49" spans="1:105" ht="12" customHeight="1" x14ac:dyDescent="0.25">
      <c r="A49" s="28" t="s">
        <v>28</v>
      </c>
      <c r="B49" s="37"/>
      <c r="C49" s="37">
        <v>98364.33582060202</v>
      </c>
      <c r="D49" s="37">
        <v>144589.05274482409</v>
      </c>
      <c r="E49" s="37">
        <v>161314.76568089949</v>
      </c>
      <c r="F49" s="37">
        <v>168597.12188593578</v>
      </c>
      <c r="G49" s="37">
        <v>181106.98500622599</v>
      </c>
      <c r="H49" s="37">
        <v>188200.77058974968</v>
      </c>
      <c r="I49" s="37">
        <v>202356.051287496</v>
      </c>
      <c r="J49" s="37">
        <v>233554.40373460855</v>
      </c>
      <c r="K49" s="37">
        <v>248233.99326656968</v>
      </c>
      <c r="L49" s="37">
        <v>269624.83306715963</v>
      </c>
      <c r="M49" s="37">
        <v>289253.58902260615</v>
      </c>
      <c r="N49" s="37">
        <v>327081.0892957598</v>
      </c>
      <c r="O49" s="37">
        <v>380299.59324666415</v>
      </c>
      <c r="P49" s="37">
        <v>429194.00763507234</v>
      </c>
      <c r="Q49" s="37">
        <v>554652.93748276262</v>
      </c>
      <c r="R49" s="37">
        <v>543641.98239314137</v>
      </c>
      <c r="S49" s="37">
        <v>559599.66433300311</v>
      </c>
      <c r="T49" s="37">
        <v>585698.71481720265</v>
      </c>
      <c r="U49" s="37">
        <v>569172.50545302499</v>
      </c>
      <c r="V49" s="37">
        <v>564749.03639023006</v>
      </c>
      <c r="W49" s="37">
        <v>541580.89294568449</v>
      </c>
      <c r="X49" s="37">
        <v>604884.237929272</v>
      </c>
      <c r="Y49" s="37">
        <v>724718.49406217271</v>
      </c>
      <c r="DA49" s="58" t="s">
        <v>997</v>
      </c>
    </row>
    <row r="50" spans="1:105" ht="12" customHeight="1" x14ac:dyDescent="0.25">
      <c r="A50" s="28" t="s">
        <v>27</v>
      </c>
      <c r="B50" s="37"/>
      <c r="C50" s="37">
        <v>83261.452965186385</v>
      </c>
      <c r="D50" s="37">
        <v>101117.02935883251</v>
      </c>
      <c r="E50" s="37">
        <v>129768.99314996088</v>
      </c>
      <c r="F50" s="37">
        <v>132710.30093590968</v>
      </c>
      <c r="G50" s="37">
        <v>134878.14564811258</v>
      </c>
      <c r="H50" s="37">
        <v>157180.59127287817</v>
      </c>
      <c r="I50" s="37">
        <v>173124.47923246725</v>
      </c>
      <c r="J50" s="37">
        <v>227087.84751070978</v>
      </c>
      <c r="K50" s="37">
        <v>241221.40308139485</v>
      </c>
      <c r="L50" s="37">
        <v>265922.96021428262</v>
      </c>
      <c r="M50" s="37">
        <v>251073.57290542079</v>
      </c>
      <c r="N50" s="37">
        <v>255542.48138732114</v>
      </c>
      <c r="O50" s="37">
        <v>332158.71680138109</v>
      </c>
      <c r="P50" s="37">
        <v>368689.57801296283</v>
      </c>
      <c r="Q50" s="37">
        <v>497325.69253816642</v>
      </c>
      <c r="R50" s="37">
        <v>491260.48359526601</v>
      </c>
      <c r="S50" s="37">
        <v>506636.90089722909</v>
      </c>
      <c r="T50" s="37">
        <v>589926.16089687403</v>
      </c>
      <c r="U50" s="37">
        <v>616328.73279145546</v>
      </c>
      <c r="V50" s="37">
        <v>726364.70793454861</v>
      </c>
      <c r="W50" s="37">
        <v>659886.9014011533</v>
      </c>
      <c r="X50" s="37">
        <v>656307.63578589028</v>
      </c>
      <c r="Y50" s="37">
        <v>712775.71281021507</v>
      </c>
      <c r="DA50" s="58" t="s">
        <v>998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DA51" s="57"/>
    </row>
    <row r="52" spans="1:105" ht="12" customHeight="1" x14ac:dyDescent="0.25">
      <c r="A52" s="30" t="s">
        <v>44</v>
      </c>
      <c r="B52" s="38"/>
      <c r="C52" s="38">
        <v>3723696.73291081</v>
      </c>
      <c r="D52" s="38">
        <v>4545405.1200770754</v>
      </c>
      <c r="E52" s="38">
        <v>4631120.3828517944</v>
      </c>
      <c r="F52" s="38">
        <v>4525539.710791517</v>
      </c>
      <c r="G52" s="38">
        <v>4541980.3469213508</v>
      </c>
      <c r="H52" s="38">
        <v>4566154.9182405006</v>
      </c>
      <c r="I52" s="38">
        <v>5058740.9603971578</v>
      </c>
      <c r="J52" s="38">
        <v>5031206.8245819304</v>
      </c>
      <c r="K52" s="38">
        <v>5053767.6733317822</v>
      </c>
      <c r="L52" s="38">
        <v>5160032.4353464022</v>
      </c>
      <c r="M52" s="38">
        <v>4908762.6965317111</v>
      </c>
      <c r="N52" s="38">
        <v>4495138.8196980022</v>
      </c>
      <c r="O52" s="38">
        <v>3352142.8257346973</v>
      </c>
      <c r="P52" s="38">
        <v>3344151.4533144161</v>
      </c>
      <c r="Q52" s="38">
        <v>3977407.0707951859</v>
      </c>
      <c r="R52" s="38">
        <v>3140351.1928780638</v>
      </c>
      <c r="S52" s="38">
        <v>2522392.6588589959</v>
      </c>
      <c r="T52" s="38">
        <v>2500743.4734743088</v>
      </c>
      <c r="U52" s="38">
        <v>1998797.7519380301</v>
      </c>
      <c r="V52" s="38">
        <v>1936203.0996711589</v>
      </c>
      <c r="W52" s="38">
        <v>1926934.2005835027</v>
      </c>
      <c r="X52" s="38">
        <v>1895892.5676293969</v>
      </c>
      <c r="Y52" s="38">
        <v>1912238.5530062094</v>
      </c>
      <c r="DA52" s="59" t="s">
        <v>999</v>
      </c>
    </row>
    <row r="53" spans="1:105" ht="12" customHeight="1" x14ac:dyDescent="0.25">
      <c r="A53" s="32" t="s">
        <v>25</v>
      </c>
      <c r="B53" s="39"/>
      <c r="C53" s="39">
        <v>131170.27692690789</v>
      </c>
      <c r="D53" s="39">
        <v>130832.35327868891</v>
      </c>
      <c r="E53" s="39">
        <v>113054.06296883302</v>
      </c>
      <c r="F53" s="39">
        <v>123568.93573463452</v>
      </c>
      <c r="G53" s="39">
        <v>136972.15893048327</v>
      </c>
      <c r="H53" s="39">
        <v>122975.99547584075</v>
      </c>
      <c r="I53" s="39">
        <v>114814.84263602493</v>
      </c>
      <c r="J53" s="39">
        <v>121455.66434524779</v>
      </c>
      <c r="K53" s="39">
        <v>164961.26574983983</v>
      </c>
      <c r="L53" s="39">
        <v>180170.21562708868</v>
      </c>
      <c r="M53" s="39">
        <v>136751.26558832766</v>
      </c>
      <c r="N53" s="39">
        <v>147902.582553891</v>
      </c>
      <c r="O53" s="39">
        <v>159890.22390623461</v>
      </c>
      <c r="P53" s="39">
        <v>157535.85736118001</v>
      </c>
      <c r="Q53" s="39">
        <v>171309.63008284685</v>
      </c>
      <c r="R53" s="39">
        <v>158719.11722543277</v>
      </c>
      <c r="S53" s="39">
        <v>190394.69790108362</v>
      </c>
      <c r="T53" s="39">
        <v>237808.79742703796</v>
      </c>
      <c r="U53" s="39">
        <v>179146.92556060199</v>
      </c>
      <c r="V53" s="39">
        <v>195549.37179178349</v>
      </c>
      <c r="W53" s="39">
        <v>171308.65286747809</v>
      </c>
      <c r="X53" s="39">
        <v>176146.00706853974</v>
      </c>
      <c r="Y53" s="39">
        <v>190140.22761555482</v>
      </c>
      <c r="DA53" s="60" t="s">
        <v>1000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DA56" s="57"/>
    </row>
    <row r="57" spans="1:105" ht="12" customHeight="1" x14ac:dyDescent="0.25">
      <c r="A57" s="28" t="s">
        <v>32</v>
      </c>
      <c r="B57" s="37"/>
      <c r="C57" s="37">
        <v>80626.298530346248</v>
      </c>
      <c r="D57" s="37">
        <v>81144.907885837136</v>
      </c>
      <c r="E57" s="37">
        <v>81666.85307180183</v>
      </c>
      <c r="F57" s="37">
        <v>82192.155545170419</v>
      </c>
      <c r="G57" s="37">
        <v>82720.836900890106</v>
      </c>
      <c r="H57" s="37">
        <v>83252.918872812763</v>
      </c>
      <c r="I57" s="37">
        <v>83788.423334587598</v>
      </c>
      <c r="J57" s="37">
        <v>84327.372300560586</v>
      </c>
      <c r="K57" s="37">
        <v>84869.787926680176</v>
      </c>
      <c r="L57" s="37">
        <v>85415.692511407426</v>
      </c>
      <c r="M57" s="37">
        <v>85965.108496633358</v>
      </c>
      <c r="N57" s="37">
        <v>86518.058468600269</v>
      </c>
      <c r="O57" s="37">
        <v>87074.565158831887</v>
      </c>
      <c r="P57" s="37">
        <v>87634.651445066091</v>
      </c>
      <c r="Q57" s="37">
        <v>88198.340352197178</v>
      </c>
      <c r="R57" s="37">
        <v>88765.655053221621</v>
      </c>
      <c r="S57" s="37">
        <v>89336.618870189879</v>
      </c>
      <c r="T57" s="37">
        <v>89911.255275166128</v>
      </c>
      <c r="U57" s="37">
        <v>109795.29853034625</v>
      </c>
      <c r="V57" s="37">
        <v>111250.50788583746</v>
      </c>
      <c r="W57" s="37">
        <v>135060.40307180211</v>
      </c>
      <c r="X57" s="37">
        <v>125289.40554517042</v>
      </c>
      <c r="Y57" s="37">
        <v>121851.18690088997</v>
      </c>
      <c r="DA57" s="58" t="s">
        <v>1001</v>
      </c>
    </row>
    <row r="58" spans="1:105" ht="12" customHeight="1" x14ac:dyDescent="0.25">
      <c r="A58" s="28" t="s">
        <v>47</v>
      </c>
      <c r="B58" s="37"/>
      <c r="C58" s="37">
        <v>85618.807017231826</v>
      </c>
      <c r="D58" s="37">
        <v>86724.194687668467</v>
      </c>
      <c r="E58" s="37">
        <v>87843.8535438939</v>
      </c>
      <c r="F58" s="37">
        <v>88977.967835062882</v>
      </c>
      <c r="G58" s="37">
        <v>90126.724189091474</v>
      </c>
      <c r="H58" s="37">
        <v>91290.311643369263</v>
      </c>
      <c r="I58" s="37">
        <v>92468.921675865771</v>
      </c>
      <c r="J58" s="37">
        <v>93662.748236641288</v>
      </c>
      <c r="K58" s="37">
        <v>94871.987779761432</v>
      </c>
      <c r="L58" s="37">
        <v>96096.839295625919</v>
      </c>
      <c r="M58" s="37">
        <v>97337.504343714565</v>
      </c>
      <c r="N58" s="37">
        <v>98594.187085754937</v>
      </c>
      <c r="O58" s="37">
        <v>99867.094319318421</v>
      </c>
      <c r="P58" s="37">
        <v>101156.43551185238</v>
      </c>
      <c r="Q58" s="37">
        <v>102462.42283514701</v>
      </c>
      <c r="R58" s="37">
        <v>68845.807017231826</v>
      </c>
      <c r="S58" s="37">
        <v>86745.194687668467</v>
      </c>
      <c r="T58" s="37">
        <v>90057.8535438939</v>
      </c>
      <c r="U58" s="37">
        <v>91260.967835062882</v>
      </c>
      <c r="V58" s="37">
        <v>94974.724189091474</v>
      </c>
      <c r="W58" s="37">
        <v>95192.311643369263</v>
      </c>
      <c r="X58" s="37">
        <v>98000.921675865771</v>
      </c>
      <c r="Y58" s="37">
        <v>100691.74823664129</v>
      </c>
      <c r="DA58" s="58" t="s">
        <v>1002</v>
      </c>
    </row>
    <row r="59" spans="1:105" ht="12" customHeight="1" x14ac:dyDescent="0.25">
      <c r="A59" s="28" t="s">
        <v>46</v>
      </c>
      <c r="B59" s="37"/>
      <c r="C59" s="37">
        <v>5948.4002915608144</v>
      </c>
      <c r="D59" s="37">
        <v>6219.8826195014553</v>
      </c>
      <c r="E59" s="37">
        <v>6503.7552794257354</v>
      </c>
      <c r="F59" s="37">
        <v>6800.5837605418492</v>
      </c>
      <c r="G59" s="37">
        <v>7110.9593607324641</v>
      </c>
      <c r="H59" s="37">
        <v>7435.5003644510143</v>
      </c>
      <c r="I59" s="37">
        <v>7774.8532743768155</v>
      </c>
      <c r="J59" s="37">
        <v>8129.6940992821474</v>
      </c>
      <c r="K59" s="37">
        <v>8500.7297006773297</v>
      </c>
      <c r="L59" s="37">
        <v>8888.6992009155801</v>
      </c>
      <c r="M59" s="37">
        <v>9294.3754555637715</v>
      </c>
      <c r="N59" s="37">
        <v>9718.5665929710085</v>
      </c>
      <c r="O59" s="37">
        <v>10431.4002915608</v>
      </c>
      <c r="P59" s="37">
        <v>9746.8826195014408</v>
      </c>
      <c r="Q59" s="37">
        <v>11284.755279425735</v>
      </c>
      <c r="R59" s="37">
        <v>10386.583760541864</v>
      </c>
      <c r="S59" s="37">
        <v>11856.959360732464</v>
      </c>
      <c r="T59" s="37">
        <v>11586.500364451029</v>
      </c>
      <c r="U59" s="37">
        <v>12718.85327437683</v>
      </c>
      <c r="V59" s="37">
        <v>13081.694099282147</v>
      </c>
      <c r="W59" s="37">
        <v>12543.72970067733</v>
      </c>
      <c r="X59" s="37">
        <v>15009.69920091558</v>
      </c>
      <c r="Y59" s="37">
        <v>12846.375455563772</v>
      </c>
      <c r="DA59" s="58" t="s">
        <v>1003</v>
      </c>
    </row>
    <row r="60" spans="1:105" ht="12" customHeight="1" x14ac:dyDescent="0.25">
      <c r="A60" s="28" t="s">
        <v>45</v>
      </c>
      <c r="B60" s="37"/>
      <c r="C60" s="37">
        <v>12466.153596273856</v>
      </c>
      <c r="D60" s="37">
        <v>13112.373766968958</v>
      </c>
      <c r="E60" s="37">
        <v>13792.092683350842</v>
      </c>
      <c r="F60" s="37">
        <v>14507.046852593776</v>
      </c>
      <c r="G60" s="37">
        <v>15259.062798889121</v>
      </c>
      <c r="H60" s="37">
        <v>16050.061729745707</v>
      </c>
      <c r="I60" s="37">
        <v>16882.064444180694</v>
      </c>
      <c r="J60" s="37">
        <v>17757.196495342476</v>
      </c>
      <c r="K60" s="37">
        <v>18677.69362075231</v>
      </c>
      <c r="L60" s="37">
        <v>19645.907454039436</v>
      </c>
      <c r="M60" s="37">
        <v>20664.311532760621</v>
      </c>
      <c r="N60" s="37">
        <v>21735.507617653231</v>
      </c>
      <c r="O60" s="37">
        <v>22862.232339465059</v>
      </c>
      <c r="P60" s="37">
        <v>24047.364190343069</v>
      </c>
      <c r="Q60" s="37">
        <v>25293.930877640843</v>
      </c>
      <c r="R60" s="37">
        <v>20794.153596273856</v>
      </c>
      <c r="S60" s="37">
        <v>20105.373766968958</v>
      </c>
      <c r="T60" s="37">
        <v>27850.0926833509</v>
      </c>
      <c r="U60" s="37">
        <v>25832.046852593776</v>
      </c>
      <c r="V60" s="37">
        <v>26321.062798889121</v>
      </c>
      <c r="W60" s="37">
        <v>23817.061729745707</v>
      </c>
      <c r="X60" s="37">
        <v>35458.064444180694</v>
      </c>
      <c r="Y60" s="37">
        <v>47130.196495342534</v>
      </c>
      <c r="DA60" s="58" t="s">
        <v>1004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DA61" s="57"/>
    </row>
    <row r="62" spans="1:105" ht="12" customHeight="1" x14ac:dyDescent="0.25">
      <c r="A62" s="28" t="s">
        <v>28</v>
      </c>
      <c r="B62" s="37"/>
      <c r="C62" s="37">
        <v>46591.392148967483</v>
      </c>
      <c r="D62" s="37">
        <v>50189.055751307402</v>
      </c>
      <c r="E62" s="37">
        <v>54064.521385280415</v>
      </c>
      <c r="F62" s="37">
        <v>58239.240186209441</v>
      </c>
      <c r="G62" s="37">
        <v>62736.319689134252</v>
      </c>
      <c r="H62" s="37">
        <v>67580.651731600519</v>
      </c>
      <c r="I62" s="37">
        <v>72799.050232761772</v>
      </c>
      <c r="J62" s="37">
        <v>78420.399611417903</v>
      </c>
      <c r="K62" s="37">
        <v>98364.33582060202</v>
      </c>
      <c r="L62" s="37">
        <v>144589.05274482397</v>
      </c>
      <c r="M62" s="37">
        <v>161314.76568089938</v>
      </c>
      <c r="N62" s="37">
        <v>168597.12188593578</v>
      </c>
      <c r="O62" s="37">
        <v>181106.98500622576</v>
      </c>
      <c r="P62" s="37">
        <v>188200.77058974979</v>
      </c>
      <c r="Q62" s="37">
        <v>202356.051287496</v>
      </c>
      <c r="R62" s="37">
        <v>233554.40373460855</v>
      </c>
      <c r="S62" s="37">
        <v>248233.99326656945</v>
      </c>
      <c r="T62" s="37">
        <v>269624.83306715963</v>
      </c>
      <c r="U62" s="37">
        <v>289253.58902260615</v>
      </c>
      <c r="V62" s="37">
        <v>327081.08929576026</v>
      </c>
      <c r="W62" s="37">
        <v>380299.59324666485</v>
      </c>
      <c r="X62" s="37">
        <v>429194.00763507187</v>
      </c>
      <c r="Y62" s="37">
        <v>554652.93748276215</v>
      </c>
      <c r="DA62" s="58" t="s">
        <v>1005</v>
      </c>
    </row>
    <row r="63" spans="1:105" ht="12" customHeight="1" x14ac:dyDescent="0.25">
      <c r="A63" s="28" t="s">
        <v>27</v>
      </c>
      <c r="B63" s="37"/>
      <c r="C63" s="37">
        <v>47544.978129192488</v>
      </c>
      <c r="D63" s="37">
        <v>49198.921404280933</v>
      </c>
      <c r="E63" s="37">
        <v>50910.400269138278</v>
      </c>
      <c r="F63" s="37">
        <v>52681.416209631483</v>
      </c>
      <c r="G63" s="37">
        <v>54514.040337153478</v>
      </c>
      <c r="H63" s="37">
        <v>83261.452965186443</v>
      </c>
      <c r="I63" s="37">
        <v>101117.02935883251</v>
      </c>
      <c r="J63" s="37">
        <v>129768.99314996088</v>
      </c>
      <c r="K63" s="37">
        <v>132710.30093590973</v>
      </c>
      <c r="L63" s="37">
        <v>134878.14564811252</v>
      </c>
      <c r="M63" s="37">
        <v>157180.59127287823</v>
      </c>
      <c r="N63" s="37">
        <v>173124.47923246725</v>
      </c>
      <c r="O63" s="37">
        <v>227087.84751070989</v>
      </c>
      <c r="P63" s="37">
        <v>241221.40308139473</v>
      </c>
      <c r="Q63" s="37">
        <v>265922.96021428262</v>
      </c>
      <c r="R63" s="37">
        <v>251073.57290542056</v>
      </c>
      <c r="S63" s="37">
        <v>255542.48138732137</v>
      </c>
      <c r="T63" s="37">
        <v>332158.7168013812</v>
      </c>
      <c r="U63" s="37">
        <v>368689.57801296283</v>
      </c>
      <c r="V63" s="37">
        <v>497325.69253816642</v>
      </c>
      <c r="W63" s="37">
        <v>491260.48359526601</v>
      </c>
      <c r="X63" s="37">
        <v>506636.90089722909</v>
      </c>
      <c r="Y63" s="37">
        <v>589926.16089687403</v>
      </c>
      <c r="DA63" s="58" t="s">
        <v>1006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DA64" s="57"/>
    </row>
    <row r="65" spans="1:105" ht="12" customHeight="1" x14ac:dyDescent="0.25">
      <c r="A65" s="30" t="s">
        <v>44</v>
      </c>
      <c r="B65" s="38"/>
      <c r="C65" s="38">
        <v>3973184.3849648703</v>
      </c>
      <c r="D65" s="38">
        <v>4010363.7412275597</v>
      </c>
      <c r="E65" s="38">
        <v>4075507.3826398328</v>
      </c>
      <c r="F65" s="38">
        <v>3980103.827166494</v>
      </c>
      <c r="G65" s="38">
        <v>3927640.7143140286</v>
      </c>
      <c r="H65" s="38">
        <v>4081949.8855252303</v>
      </c>
      <c r="I65" s="38">
        <v>4537091.0099357553</v>
      </c>
      <c r="J65" s="38">
        <v>4564611.9842835963</v>
      </c>
      <c r="K65" s="38">
        <v>4561115.6131530292</v>
      </c>
      <c r="L65" s="38">
        <v>4656454.7748136483</v>
      </c>
      <c r="M65" s="38">
        <v>4767287.5381322764</v>
      </c>
      <c r="N65" s="38">
        <v>4333351.9595640786</v>
      </c>
      <c r="O65" s="38">
        <v>3239162.6640744209</v>
      </c>
      <c r="P65" s="38">
        <v>3215316.4035306498</v>
      </c>
      <c r="Q65" s="38">
        <v>3774409.3215557635</v>
      </c>
      <c r="R65" s="38">
        <v>3098722.3239159025</v>
      </c>
      <c r="S65" s="38">
        <v>2451920.1842411421</v>
      </c>
      <c r="T65" s="38">
        <v>2300319.4817594364</v>
      </c>
      <c r="U65" s="38">
        <v>1962542.3484858498</v>
      </c>
      <c r="V65" s="38">
        <v>1620292.4714548923</v>
      </c>
      <c r="W65" s="38">
        <v>1339276.2931538261</v>
      </c>
      <c r="X65" s="38">
        <v>1216782.4886788651</v>
      </c>
      <c r="Y65" s="38">
        <v>1250419.0240642987</v>
      </c>
      <c r="DA65" s="59" t="s">
        <v>1007</v>
      </c>
    </row>
    <row r="66" spans="1:105" ht="12" customHeight="1" x14ac:dyDescent="0.25">
      <c r="A66" s="32" t="s">
        <v>25</v>
      </c>
      <c r="B66" s="39"/>
      <c r="C66" s="39">
        <v>59252.809080435778</v>
      </c>
      <c r="D66" s="39">
        <v>60274.610037699458</v>
      </c>
      <c r="E66" s="39">
        <v>61314.031715608551</v>
      </c>
      <c r="F66" s="39">
        <v>62371.377979406039</v>
      </c>
      <c r="G66" s="39">
        <v>63446.957934420439</v>
      </c>
      <c r="H66" s="39">
        <v>64541.086016430054</v>
      </c>
      <c r="I66" s="39">
        <v>65654.082083585206</v>
      </c>
      <c r="J66" s="39">
        <v>66786.271509916289</v>
      </c>
      <c r="K66" s="39">
        <v>131170.27692690794</v>
      </c>
      <c r="L66" s="39">
        <v>130832.35327868885</v>
      </c>
      <c r="M66" s="39">
        <v>113054.06296883314</v>
      </c>
      <c r="N66" s="39">
        <v>123568.93573463452</v>
      </c>
      <c r="O66" s="39">
        <v>136972.15893048327</v>
      </c>
      <c r="P66" s="39">
        <v>122975.99547584075</v>
      </c>
      <c r="Q66" s="39">
        <v>114814.84263602505</v>
      </c>
      <c r="R66" s="39">
        <v>121455.6643452479</v>
      </c>
      <c r="S66" s="39">
        <v>164961.26574983983</v>
      </c>
      <c r="T66" s="39">
        <v>180170.21562708868</v>
      </c>
      <c r="U66" s="39">
        <v>136751.26558832778</v>
      </c>
      <c r="V66" s="39">
        <v>147902.582553891</v>
      </c>
      <c r="W66" s="39">
        <v>159890.22390623461</v>
      </c>
      <c r="X66" s="39">
        <v>157535.85736118001</v>
      </c>
      <c r="Y66" s="39">
        <v>171309.63008284685</v>
      </c>
      <c r="DA66" s="60" t="s">
        <v>1008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DA69" s="57"/>
    </row>
    <row r="70" spans="1:105" ht="12" customHeight="1" x14ac:dyDescent="0.25">
      <c r="A70" s="28" t="s">
        <v>32</v>
      </c>
      <c r="B70" s="40">
        <v>8759.9999999999982</v>
      </c>
      <c r="C70" s="40">
        <v>8759.9999999999964</v>
      </c>
      <c r="D70" s="40">
        <v>8759.9999999999927</v>
      </c>
      <c r="E70" s="40">
        <v>8759.9999999999964</v>
      </c>
      <c r="F70" s="40">
        <v>8759.9999999999982</v>
      </c>
      <c r="G70" s="40">
        <v>8759.9999999999945</v>
      </c>
      <c r="H70" s="40">
        <v>8759.9999999999945</v>
      </c>
      <c r="I70" s="40">
        <v>8759.9999999999982</v>
      </c>
      <c r="J70" s="40">
        <v>8759.9999999999982</v>
      </c>
      <c r="K70" s="40">
        <v>8759.9999999999927</v>
      </c>
      <c r="L70" s="40">
        <v>8760.0000000000018</v>
      </c>
      <c r="M70" s="40">
        <v>8760</v>
      </c>
      <c r="N70" s="40">
        <v>8759.9999999999945</v>
      </c>
      <c r="O70" s="40">
        <v>8759.9999999999927</v>
      </c>
      <c r="P70" s="40">
        <v>8759.9999999999927</v>
      </c>
      <c r="Q70" s="40">
        <v>8759.9999999999964</v>
      </c>
      <c r="R70" s="40">
        <v>8759.9999999999964</v>
      </c>
      <c r="S70" s="40">
        <v>8759.9999999999982</v>
      </c>
      <c r="T70" s="40">
        <v>8759.9999999999964</v>
      </c>
      <c r="U70" s="40">
        <v>8760</v>
      </c>
      <c r="V70" s="40">
        <v>8759.9999999999964</v>
      </c>
      <c r="W70" s="40">
        <v>8759.9999999999982</v>
      </c>
      <c r="X70" s="40">
        <v>8759.9999999999982</v>
      </c>
      <c r="Y70" s="40">
        <v>8759.9999999999982</v>
      </c>
      <c r="DA70" s="58" t="s">
        <v>1009</v>
      </c>
    </row>
    <row r="71" spans="1:105" ht="12" customHeight="1" x14ac:dyDescent="0.25">
      <c r="A71" s="28" t="s">
        <v>47</v>
      </c>
      <c r="B71" s="40">
        <v>415.24199583074301</v>
      </c>
      <c r="C71" s="40">
        <v>413.66928016832907</v>
      </c>
      <c r="D71" s="40">
        <v>413.14515826807917</v>
      </c>
      <c r="E71" s="40">
        <v>420.10024996127174</v>
      </c>
      <c r="F71" s="40">
        <v>426.65752030974193</v>
      </c>
      <c r="G71" s="40">
        <v>429.65443991381147</v>
      </c>
      <c r="H71" s="40">
        <v>431.25008169615228</v>
      </c>
      <c r="I71" s="40">
        <v>432.63248918635452</v>
      </c>
      <c r="J71" s="40">
        <v>434.15761950873105</v>
      </c>
      <c r="K71" s="40">
        <v>431.57784001481747</v>
      </c>
      <c r="L71" s="40">
        <v>429.17517423970156</v>
      </c>
      <c r="M71" s="40">
        <v>425.97007895740569</v>
      </c>
      <c r="N71" s="40">
        <v>427.92696544497159</v>
      </c>
      <c r="O71" s="40">
        <v>430.56576844399211</v>
      </c>
      <c r="P71" s="40">
        <v>427.58042310263812</v>
      </c>
      <c r="Q71" s="40">
        <v>430.66153364895706</v>
      </c>
      <c r="R71" s="40">
        <v>439.8919955067297</v>
      </c>
      <c r="S71" s="40">
        <v>447.93613894652196</v>
      </c>
      <c r="T71" s="40">
        <v>440.71874655205397</v>
      </c>
      <c r="U71" s="40">
        <v>441.73513546450988</v>
      </c>
      <c r="V71" s="40">
        <v>426.96628399055521</v>
      </c>
      <c r="W71" s="40">
        <v>437.81893972501172</v>
      </c>
      <c r="X71" s="40">
        <v>436.8210138093965</v>
      </c>
      <c r="Y71" s="40">
        <v>436.32205085158887</v>
      </c>
      <c r="DA71" s="58" t="s">
        <v>1010</v>
      </c>
    </row>
    <row r="72" spans="1:105" ht="12" customHeight="1" x14ac:dyDescent="0.25">
      <c r="A72" s="28" t="s">
        <v>46</v>
      </c>
      <c r="B72" s="40">
        <v>299.45953672152751</v>
      </c>
      <c r="C72" s="40">
        <v>297.65481644970271</v>
      </c>
      <c r="D72" s="40">
        <v>294.74259881054542</v>
      </c>
      <c r="E72" s="40">
        <v>294.44235562847672</v>
      </c>
      <c r="F72" s="40">
        <v>291.00628583599962</v>
      </c>
      <c r="G72" s="40">
        <v>287.44940083330602</v>
      </c>
      <c r="H72" s="40">
        <v>283.88378300149878</v>
      </c>
      <c r="I72" s="40">
        <v>280.14031758760478</v>
      </c>
      <c r="J72" s="40">
        <v>275.71712607093923</v>
      </c>
      <c r="K72" s="40">
        <v>270.44757277562826</v>
      </c>
      <c r="L72" s="40">
        <v>265.15910409173318</v>
      </c>
      <c r="M72" s="40">
        <v>262.31349735795101</v>
      </c>
      <c r="N72" s="40">
        <v>261.45587734075451</v>
      </c>
      <c r="O72" s="40">
        <v>262.47006564127241</v>
      </c>
      <c r="P72" s="40">
        <v>262.64130234220289</v>
      </c>
      <c r="Q72" s="40">
        <v>263.27074444101004</v>
      </c>
      <c r="R72" s="40">
        <v>270.96051836289047</v>
      </c>
      <c r="S72" s="40">
        <v>277.28806742483641</v>
      </c>
      <c r="T72" s="40">
        <v>273.4708381156039</v>
      </c>
      <c r="U72" s="40">
        <v>275.07610105465068</v>
      </c>
      <c r="V72" s="40">
        <v>263.65212918287381</v>
      </c>
      <c r="W72" s="40">
        <v>270.93404309250423</v>
      </c>
      <c r="X72" s="40">
        <v>264.91381433816139</v>
      </c>
      <c r="Y72" s="40">
        <v>261.90369996098997</v>
      </c>
      <c r="DA72" s="58" t="s">
        <v>1011</v>
      </c>
    </row>
    <row r="73" spans="1:105" ht="12" customHeight="1" x14ac:dyDescent="0.25">
      <c r="A73" s="28" t="s">
        <v>45</v>
      </c>
      <c r="B73" s="40">
        <v>486.09531059284217</v>
      </c>
      <c r="C73" s="40">
        <v>486.37439490894235</v>
      </c>
      <c r="D73" s="40">
        <v>486.01795761325468</v>
      </c>
      <c r="E73" s="40">
        <v>486.21958862766792</v>
      </c>
      <c r="F73" s="40">
        <v>486.42780424990883</v>
      </c>
      <c r="G73" s="40">
        <v>486.99208070520825</v>
      </c>
      <c r="H73" s="40">
        <v>487.49642029424092</v>
      </c>
      <c r="I73" s="40">
        <v>487.45618719702259</v>
      </c>
      <c r="J73" s="40">
        <v>485.9408581047029</v>
      </c>
      <c r="K73" s="40">
        <v>483.55153773315931</v>
      </c>
      <c r="L73" s="40">
        <v>482.69817613704561</v>
      </c>
      <c r="M73" s="40">
        <v>482.55757522017706</v>
      </c>
      <c r="N73" s="40">
        <v>482.7453268899751</v>
      </c>
      <c r="O73" s="40">
        <v>483.60212408166478</v>
      </c>
      <c r="P73" s="40">
        <v>483.98999304982351</v>
      </c>
      <c r="Q73" s="40">
        <v>484.88060361744141</v>
      </c>
      <c r="R73" s="40">
        <v>490.9733565514835</v>
      </c>
      <c r="S73" s="40">
        <v>500.86948434193897</v>
      </c>
      <c r="T73" s="40">
        <v>496.37248086860933</v>
      </c>
      <c r="U73" s="40">
        <v>503.46848498359253</v>
      </c>
      <c r="V73" s="40">
        <v>504.9283210461935</v>
      </c>
      <c r="W73" s="40">
        <v>547.39222345845883</v>
      </c>
      <c r="X73" s="40">
        <v>528.48912935126668</v>
      </c>
      <c r="Y73" s="40">
        <v>519.03758229767061</v>
      </c>
      <c r="DA73" s="58" t="s">
        <v>1012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DA74" s="57"/>
    </row>
    <row r="75" spans="1:105" ht="12" customHeight="1" x14ac:dyDescent="0.25">
      <c r="A75" s="28" t="s">
        <v>28</v>
      </c>
      <c r="B75" s="40">
        <v>1576.7388362184604</v>
      </c>
      <c r="C75" s="40">
        <v>1587.1509140084443</v>
      </c>
      <c r="D75" s="40">
        <v>1593.940274062536</v>
      </c>
      <c r="E75" s="40">
        <v>1598.1069277447241</v>
      </c>
      <c r="F75" s="40">
        <v>1600.3793038609933</v>
      </c>
      <c r="G75" s="40">
        <v>1600.5026952809551</v>
      </c>
      <c r="H75" s="40">
        <v>1599.9196122389103</v>
      </c>
      <c r="I75" s="40">
        <v>1597.1964717706103</v>
      </c>
      <c r="J75" s="40">
        <v>1589.7866207422683</v>
      </c>
      <c r="K75" s="40">
        <v>1578.3123762750529</v>
      </c>
      <c r="L75" s="40">
        <v>1569.5680483768508</v>
      </c>
      <c r="M75" s="40">
        <v>1575.9307238993372</v>
      </c>
      <c r="N75" s="40">
        <v>1579.7507687472087</v>
      </c>
      <c r="O75" s="40">
        <v>1580.9936011575014</v>
      </c>
      <c r="P75" s="40">
        <v>1583.0079659933338</v>
      </c>
      <c r="Q75" s="40">
        <v>1594.5531544919572</v>
      </c>
      <c r="R75" s="40">
        <v>1624.3968651860564</v>
      </c>
      <c r="S75" s="40">
        <v>1665.6303172878904</v>
      </c>
      <c r="T75" s="40">
        <v>1649.201371780174</v>
      </c>
      <c r="U75" s="40">
        <v>1670.6510751324743</v>
      </c>
      <c r="V75" s="40">
        <v>1699.5456784233279</v>
      </c>
      <c r="W75" s="40">
        <v>1818.6104706422968</v>
      </c>
      <c r="X75" s="40">
        <v>1758.5687203776513</v>
      </c>
      <c r="Y75" s="40">
        <v>1728.5478452453285</v>
      </c>
      <c r="DA75" s="58" t="s">
        <v>1013</v>
      </c>
    </row>
    <row r="76" spans="1:105" ht="12" customHeight="1" x14ac:dyDescent="0.25">
      <c r="A76" s="28" t="s">
        <v>27</v>
      </c>
      <c r="B76" s="40">
        <v>676.71154061082939</v>
      </c>
      <c r="C76" s="40">
        <v>689.97372060856912</v>
      </c>
      <c r="D76" s="40">
        <v>702.09559796657004</v>
      </c>
      <c r="E76" s="40">
        <v>713.52407190483018</v>
      </c>
      <c r="F76" s="40">
        <v>724.40986151531047</v>
      </c>
      <c r="G76" s="40">
        <v>734.64700327003061</v>
      </c>
      <c r="H76" s="40">
        <v>744.82842483420256</v>
      </c>
      <c r="I76" s="40">
        <v>754.46773401371786</v>
      </c>
      <c r="J76" s="40">
        <v>762.05337640388962</v>
      </c>
      <c r="K76" s="40">
        <v>767.95832728040455</v>
      </c>
      <c r="L76" s="40">
        <v>775.29872519774017</v>
      </c>
      <c r="M76" s="40">
        <v>782.25496455735117</v>
      </c>
      <c r="N76" s="40">
        <v>788.07791145816554</v>
      </c>
      <c r="O76" s="40">
        <v>794.36734078724476</v>
      </c>
      <c r="P76" s="40">
        <v>801.20923990246513</v>
      </c>
      <c r="Q76" s="40">
        <v>808.43318829419286</v>
      </c>
      <c r="R76" s="40">
        <v>826.37184437264045</v>
      </c>
      <c r="S76" s="40">
        <v>852.43551913483111</v>
      </c>
      <c r="T76" s="40">
        <v>849.55996938783596</v>
      </c>
      <c r="U76" s="40">
        <v>867.16985092406401</v>
      </c>
      <c r="V76" s="40">
        <v>885.58258927782833</v>
      </c>
      <c r="W76" s="40">
        <v>942.22273189093653</v>
      </c>
      <c r="X76" s="40">
        <v>916.2538156860993</v>
      </c>
      <c r="Y76" s="40">
        <v>903.26935758368074</v>
      </c>
      <c r="DA76" s="58" t="s">
        <v>1014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DA77" s="57"/>
    </row>
    <row r="78" spans="1:105" ht="12" customHeight="1" x14ac:dyDescent="0.25">
      <c r="A78" s="30" t="s">
        <v>44</v>
      </c>
      <c r="B78" s="41">
        <v>517.28072662530781</v>
      </c>
      <c r="C78" s="41">
        <v>519.42611386644728</v>
      </c>
      <c r="D78" s="41">
        <v>521.06049667906564</v>
      </c>
      <c r="E78" s="41">
        <v>522.47276625993038</v>
      </c>
      <c r="F78" s="41">
        <v>524.0031661132856</v>
      </c>
      <c r="G78" s="41">
        <v>525.41784535748184</v>
      </c>
      <c r="H78" s="41">
        <v>527.13231430281598</v>
      </c>
      <c r="I78" s="41">
        <v>528.69507538659218</v>
      </c>
      <c r="J78" s="41">
        <v>529.03221122762909</v>
      </c>
      <c r="K78" s="41">
        <v>528.37201455474451</v>
      </c>
      <c r="L78" s="41">
        <v>528.8796772894226</v>
      </c>
      <c r="M78" s="41">
        <v>530.40540025151051</v>
      </c>
      <c r="N78" s="41">
        <v>531.26962654132956</v>
      </c>
      <c r="O78" s="41">
        <v>532.48997412824724</v>
      </c>
      <c r="P78" s="41">
        <v>534.22118054081159</v>
      </c>
      <c r="Q78" s="41">
        <v>536.20439803870136</v>
      </c>
      <c r="R78" s="41">
        <v>540.0108232494191</v>
      </c>
      <c r="S78" s="41">
        <v>556.32139595214596</v>
      </c>
      <c r="T78" s="41">
        <v>552.49790019444265</v>
      </c>
      <c r="U78" s="41">
        <v>558.54633922693051</v>
      </c>
      <c r="V78" s="41">
        <v>567.87092939460513</v>
      </c>
      <c r="W78" s="41">
        <v>604.19537353934197</v>
      </c>
      <c r="X78" s="41">
        <v>585.40223475408038</v>
      </c>
      <c r="Y78" s="41">
        <v>576.00566536144959</v>
      </c>
      <c r="DA78" s="59" t="s">
        <v>1015</v>
      </c>
    </row>
    <row r="79" spans="1:105" ht="12" customHeight="1" x14ac:dyDescent="0.25">
      <c r="A79" s="32" t="s">
        <v>25</v>
      </c>
      <c r="B79" s="42">
        <v>40.633261260329604</v>
      </c>
      <c r="C79" s="42">
        <v>40.739201459258723</v>
      </c>
      <c r="D79" s="42">
        <v>40.764881750795581</v>
      </c>
      <c r="E79" s="42">
        <v>40.738322340549537</v>
      </c>
      <c r="F79" s="42">
        <v>40.69023856152679</v>
      </c>
      <c r="G79" s="42">
        <v>40.605725526151744</v>
      </c>
      <c r="H79" s="42">
        <v>40.519533595808554</v>
      </c>
      <c r="I79" s="42">
        <v>40.398965655202559</v>
      </c>
      <c r="J79" s="42">
        <v>40.164526317625381</v>
      </c>
      <c r="K79" s="42">
        <v>39.836902122657477</v>
      </c>
      <c r="L79" s="42">
        <v>39.581223999566355</v>
      </c>
      <c r="M79" s="42">
        <v>39.618867896136486</v>
      </c>
      <c r="N79" s="42">
        <v>39.589927853243289</v>
      </c>
      <c r="O79" s="42">
        <v>39.571562661185737</v>
      </c>
      <c r="P79" s="42">
        <v>39.57603343480649</v>
      </c>
      <c r="Q79" s="42">
        <v>39.584735751097845</v>
      </c>
      <c r="R79" s="42">
        <v>40.447900716213987</v>
      </c>
      <c r="S79" s="42">
        <v>41.228316994481283</v>
      </c>
      <c r="T79" s="42">
        <v>40.559221383627936</v>
      </c>
      <c r="U79" s="42">
        <v>41.166480452223375</v>
      </c>
      <c r="V79" s="42">
        <v>41.957644180501404</v>
      </c>
      <c r="W79" s="42">
        <v>44.87152185841731</v>
      </c>
      <c r="X79" s="42">
        <v>43.264448422578248</v>
      </c>
      <c r="Y79" s="42">
        <v>42.46091170465872</v>
      </c>
      <c r="DA79" s="60" t="s">
        <v>1016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DA82" s="57"/>
    </row>
    <row r="83" spans="1:105" ht="12" customHeight="1" x14ac:dyDescent="0.25">
      <c r="A83" s="28" t="s">
        <v>32</v>
      </c>
      <c r="B83" s="29">
        <v>54.772836924308898</v>
      </c>
      <c r="C83" s="29">
        <v>54.053900130241921</v>
      </c>
      <c r="D83" s="29">
        <v>53.178523514866868</v>
      </c>
      <c r="E83" s="29">
        <v>52.001517800872449</v>
      </c>
      <c r="F83" s="29">
        <v>50.839742380428852</v>
      </c>
      <c r="G83" s="29">
        <v>49.652102799652369</v>
      </c>
      <c r="H83" s="29">
        <v>48.461066875735831</v>
      </c>
      <c r="I83" s="29">
        <v>47.178752850582846</v>
      </c>
      <c r="J83" s="29">
        <v>45.812309439090157</v>
      </c>
      <c r="K83" s="29">
        <v>44.421411287833742</v>
      </c>
      <c r="L83" s="29">
        <v>43.105832538319859</v>
      </c>
      <c r="M83" s="29">
        <v>41.75008505379347</v>
      </c>
      <c r="N83" s="29">
        <v>40.307899564195232</v>
      </c>
      <c r="O83" s="29">
        <v>38.992168223640014</v>
      </c>
      <c r="P83" s="29">
        <v>37.650970019325207</v>
      </c>
      <c r="Q83" s="29">
        <v>36.359534897752795</v>
      </c>
      <c r="R83" s="29">
        <v>35.147662888893521</v>
      </c>
      <c r="S83" s="29">
        <v>33.893160856834619</v>
      </c>
      <c r="T83" s="29">
        <v>32.608848461584792</v>
      </c>
      <c r="U83" s="29">
        <v>31.476427602404573</v>
      </c>
      <c r="V83" s="29">
        <v>30.534562966595765</v>
      </c>
      <c r="W83" s="29">
        <v>29.418357705479117</v>
      </c>
      <c r="X83" s="29">
        <v>28.399393582814071</v>
      </c>
      <c r="Y83" s="29">
        <v>27.447373632609253</v>
      </c>
      <c r="DA83" s="58" t="s">
        <v>1017</v>
      </c>
    </row>
    <row r="84" spans="1:105" ht="12" customHeight="1" x14ac:dyDescent="0.25">
      <c r="A84" s="28" t="s">
        <v>47</v>
      </c>
      <c r="B84" s="29">
        <v>846.46588436955858</v>
      </c>
      <c r="C84" s="29">
        <v>840.60559698949692</v>
      </c>
      <c r="D84" s="29">
        <v>830.43572204286363</v>
      </c>
      <c r="E84" s="29">
        <v>816.89104834633747</v>
      </c>
      <c r="F84" s="29">
        <v>801.10761661784238</v>
      </c>
      <c r="G84" s="29">
        <v>783.28859166408461</v>
      </c>
      <c r="H84" s="29">
        <v>763.81445640574123</v>
      </c>
      <c r="I84" s="29">
        <v>743.01077533560078</v>
      </c>
      <c r="J84" s="29">
        <v>720.13244938556625</v>
      </c>
      <c r="K84" s="29">
        <v>695.3363787090708</v>
      </c>
      <c r="L84" s="29">
        <v>669.1547658460363</v>
      </c>
      <c r="M84" s="29">
        <v>641.95997561113472</v>
      </c>
      <c r="N84" s="29">
        <v>614.21824437555927</v>
      </c>
      <c r="O84" s="29">
        <v>586.61528616852604</v>
      </c>
      <c r="P84" s="29">
        <v>558.51644860639328</v>
      </c>
      <c r="Q84" s="29">
        <v>529.89947036236561</v>
      </c>
      <c r="R84" s="29">
        <v>516.37261788854858</v>
      </c>
      <c r="S84" s="29">
        <v>501.03777458726159</v>
      </c>
      <c r="T84" s="29">
        <v>487.82570314921617</v>
      </c>
      <c r="U84" s="29">
        <v>475.18931175004536</v>
      </c>
      <c r="V84" s="29">
        <v>463.67462456139515</v>
      </c>
      <c r="W84" s="29">
        <v>452.89839629505474</v>
      </c>
      <c r="X84" s="29">
        <v>442.26414070767231</v>
      </c>
      <c r="Y84" s="29">
        <v>432.9412558919982</v>
      </c>
      <c r="DA84" s="58" t="s">
        <v>1018</v>
      </c>
    </row>
    <row r="85" spans="1:105" ht="12" customHeight="1" x14ac:dyDescent="0.25">
      <c r="A85" s="28" t="s">
        <v>46</v>
      </c>
      <c r="B85" s="29">
        <v>1876.9491883692626</v>
      </c>
      <c r="C85" s="29">
        <v>1858.5447382250609</v>
      </c>
      <c r="D85" s="29">
        <v>1836.0799407088998</v>
      </c>
      <c r="E85" s="29">
        <v>1807.0296207952499</v>
      </c>
      <c r="F85" s="29">
        <v>1778.6596703921073</v>
      </c>
      <c r="G85" s="29">
        <v>1747.514059107358</v>
      </c>
      <c r="H85" s="29">
        <v>1717.0919132206177</v>
      </c>
      <c r="I85" s="29">
        <v>1685.7655670476688</v>
      </c>
      <c r="J85" s="29">
        <v>1653.8146699375429</v>
      </c>
      <c r="K85" s="29">
        <v>1622.6996632010691</v>
      </c>
      <c r="L85" s="29">
        <v>1588.9511171280258</v>
      </c>
      <c r="M85" s="29">
        <v>1554.5178018771494</v>
      </c>
      <c r="N85" s="29">
        <v>1512.4516103813844</v>
      </c>
      <c r="O85" s="29">
        <v>1470.6684079777433</v>
      </c>
      <c r="P85" s="29">
        <v>1423.8973851343526</v>
      </c>
      <c r="Q85" s="29">
        <v>1356.8516317657859</v>
      </c>
      <c r="R85" s="29">
        <v>1296.6616986018248</v>
      </c>
      <c r="S85" s="29">
        <v>1234.7780496287558</v>
      </c>
      <c r="T85" s="29">
        <v>1177.5355646214005</v>
      </c>
      <c r="U85" s="29">
        <v>1115.7662711109379</v>
      </c>
      <c r="V85" s="29">
        <v>1058.9512374767246</v>
      </c>
      <c r="W85" s="29">
        <v>1004.498791131133</v>
      </c>
      <c r="X85" s="29">
        <v>943.52379140327969</v>
      </c>
      <c r="Y85" s="29">
        <v>896.05201421411914</v>
      </c>
      <c r="DA85" s="58" t="s">
        <v>1019</v>
      </c>
    </row>
    <row r="86" spans="1:105" ht="12" customHeight="1" x14ac:dyDescent="0.25">
      <c r="A86" s="28" t="s">
        <v>45</v>
      </c>
      <c r="B86" s="29">
        <v>741.87492394494848</v>
      </c>
      <c r="C86" s="29">
        <v>736.91995371442977</v>
      </c>
      <c r="D86" s="29">
        <v>730.48889050168043</v>
      </c>
      <c r="E86" s="29">
        <v>721.2727831275688</v>
      </c>
      <c r="F86" s="29">
        <v>712.05358170541069</v>
      </c>
      <c r="G86" s="29">
        <v>702.21636000684884</v>
      </c>
      <c r="H86" s="29">
        <v>692.53939291756831</v>
      </c>
      <c r="I86" s="29">
        <v>678.43634071939334</v>
      </c>
      <c r="J86" s="29">
        <v>660.26676766741605</v>
      </c>
      <c r="K86" s="29">
        <v>639.45651681541597</v>
      </c>
      <c r="L86" s="29">
        <v>622.03147881400093</v>
      </c>
      <c r="M86" s="29">
        <v>604.0372858047881</v>
      </c>
      <c r="N86" s="29">
        <v>587.36020589429609</v>
      </c>
      <c r="O86" s="29">
        <v>571.05741415541115</v>
      </c>
      <c r="P86" s="29">
        <v>555.25396625497081</v>
      </c>
      <c r="Q86" s="29">
        <v>538.46285335497589</v>
      </c>
      <c r="R86" s="29">
        <v>529.25479615526797</v>
      </c>
      <c r="S86" s="29">
        <v>521.09921109557547</v>
      </c>
      <c r="T86" s="29">
        <v>510.52336807949848</v>
      </c>
      <c r="U86" s="29">
        <v>500.5307489400135</v>
      </c>
      <c r="V86" s="29">
        <v>491.49021256498651</v>
      </c>
      <c r="W86" s="29">
        <v>483.28147927960555</v>
      </c>
      <c r="X86" s="29">
        <v>472.23199710783399</v>
      </c>
      <c r="Y86" s="29">
        <v>459.68034566067445</v>
      </c>
      <c r="DA86" s="58" t="s">
        <v>1020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DA87" s="57"/>
    </row>
    <row r="88" spans="1:105" ht="12" customHeight="1" x14ac:dyDescent="0.25">
      <c r="A88" s="28" t="s">
        <v>28</v>
      </c>
      <c r="B88" s="29">
        <v>375.41629091577147</v>
      </c>
      <c r="C88" s="29">
        <v>371.20024834633477</v>
      </c>
      <c r="D88" s="29">
        <v>365.65010565138749</v>
      </c>
      <c r="E88" s="29">
        <v>360.00268291342127</v>
      </c>
      <c r="F88" s="29">
        <v>354.51971692238965</v>
      </c>
      <c r="G88" s="29">
        <v>348.61398361689578</v>
      </c>
      <c r="H88" s="29">
        <v>342.3658895295481</v>
      </c>
      <c r="I88" s="29">
        <v>335.44709127564533</v>
      </c>
      <c r="J88" s="29">
        <v>327.47317368126795</v>
      </c>
      <c r="K88" s="29">
        <v>319.42718468482656</v>
      </c>
      <c r="L88" s="29">
        <v>308.7546953802165</v>
      </c>
      <c r="M88" s="29">
        <v>297.14950761611129</v>
      </c>
      <c r="N88" s="29">
        <v>284.50297355548179</v>
      </c>
      <c r="O88" s="29">
        <v>269.73747702588764</v>
      </c>
      <c r="P88" s="29">
        <v>252.3883078604056</v>
      </c>
      <c r="Q88" s="29">
        <v>230.38317141785666</v>
      </c>
      <c r="R88" s="29">
        <v>210.31870701840663</v>
      </c>
      <c r="S88" s="29">
        <v>193.77022449335374</v>
      </c>
      <c r="T88" s="29">
        <v>179.85698411367275</v>
      </c>
      <c r="U88" s="29">
        <v>168.12877048637526</v>
      </c>
      <c r="V88" s="29">
        <v>157.87156071023361</v>
      </c>
      <c r="W88" s="29">
        <v>149.03014607057622</v>
      </c>
      <c r="X88" s="29">
        <v>141.99044114260383</v>
      </c>
      <c r="Y88" s="29">
        <v>136.89698238706447</v>
      </c>
      <c r="DA88" s="58" t="s">
        <v>1021</v>
      </c>
    </row>
    <row r="89" spans="1:105" ht="12" customHeight="1" x14ac:dyDescent="0.25">
      <c r="A89" s="28" t="s">
        <v>27</v>
      </c>
      <c r="B89" s="29">
        <v>391.27014702265132</v>
      </c>
      <c r="C89" s="29">
        <v>383.53641284452203</v>
      </c>
      <c r="D89" s="29">
        <v>372.0811331115018</v>
      </c>
      <c r="E89" s="29">
        <v>358.76427828652874</v>
      </c>
      <c r="F89" s="29">
        <v>345.12522835805845</v>
      </c>
      <c r="G89" s="29">
        <v>331.1250199270437</v>
      </c>
      <c r="H89" s="29">
        <v>316.81532664234612</v>
      </c>
      <c r="I89" s="29">
        <v>303.1049141429329</v>
      </c>
      <c r="J89" s="29">
        <v>287.04063513919078</v>
      </c>
      <c r="K89" s="29">
        <v>271.71934170479744</v>
      </c>
      <c r="L89" s="29">
        <v>257.28115220541531</v>
      </c>
      <c r="M89" s="29">
        <v>245.06344919346193</v>
      </c>
      <c r="N89" s="29">
        <v>232.49779994953212</v>
      </c>
      <c r="O89" s="29">
        <v>216.95176878433719</v>
      </c>
      <c r="P89" s="29">
        <v>204.01684353597068</v>
      </c>
      <c r="Q89" s="29">
        <v>191.07566674280835</v>
      </c>
      <c r="R89" s="29">
        <v>182.66262030547227</v>
      </c>
      <c r="S89" s="29">
        <v>177.43144500550906</v>
      </c>
      <c r="T89" s="29">
        <v>173.72704618054857</v>
      </c>
      <c r="U89" s="29">
        <v>170.6764892552857</v>
      </c>
      <c r="V89" s="29">
        <v>168.55581951664522</v>
      </c>
      <c r="W89" s="29">
        <v>166.55875178726285</v>
      </c>
      <c r="X89" s="29">
        <v>164.57237063332204</v>
      </c>
      <c r="Y89" s="29">
        <v>162.54982949446656</v>
      </c>
      <c r="DA89" s="58" t="s">
        <v>1022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DA90" s="57"/>
    </row>
    <row r="91" spans="1:105" ht="12" customHeight="1" x14ac:dyDescent="0.25">
      <c r="A91" s="30" t="s">
        <v>44</v>
      </c>
      <c r="B91" s="31">
        <v>72.557177137472138</v>
      </c>
      <c r="C91" s="31">
        <v>72.468318765456559</v>
      </c>
      <c r="D91" s="31">
        <v>71.77490999226616</v>
      </c>
      <c r="E91" s="31">
        <v>70.852542413151184</v>
      </c>
      <c r="F91" s="31">
        <v>69.379934040677114</v>
      </c>
      <c r="G91" s="31">
        <v>67.829238313235606</v>
      </c>
      <c r="H91" s="31">
        <v>66.102592303222892</v>
      </c>
      <c r="I91" s="31">
        <v>64.043540633004085</v>
      </c>
      <c r="J91" s="31">
        <v>61.997494800053303</v>
      </c>
      <c r="K91" s="31">
        <v>59.694263782012783</v>
      </c>
      <c r="L91" s="31">
        <v>57.269317770015959</v>
      </c>
      <c r="M91" s="31">
        <v>54.789286945596935</v>
      </c>
      <c r="N91" s="31">
        <v>52.438640191536123</v>
      </c>
      <c r="O91" s="31">
        <v>50.59648650647695</v>
      </c>
      <c r="P91" s="31">
        <v>48.314709250686327</v>
      </c>
      <c r="Q91" s="31">
        <v>44.95912763670929</v>
      </c>
      <c r="R91" s="31">
        <v>41.636240783098749</v>
      </c>
      <c r="S91" s="31">
        <v>38.514302828587475</v>
      </c>
      <c r="T91" s="31">
        <v>35.077271066368219</v>
      </c>
      <c r="U91" s="31">
        <v>32.050052003568311</v>
      </c>
      <c r="V91" s="31">
        <v>29.322618772842098</v>
      </c>
      <c r="W91" s="31">
        <v>26.952050289090593</v>
      </c>
      <c r="X91" s="31">
        <v>24.862655736382056</v>
      </c>
      <c r="Y91" s="31">
        <v>22.879930063002956</v>
      </c>
      <c r="DA91" s="59" t="s">
        <v>1023</v>
      </c>
    </row>
    <row r="92" spans="1:105" ht="12" customHeight="1" x14ac:dyDescent="0.25">
      <c r="A92" s="32" t="s">
        <v>25</v>
      </c>
      <c r="B92" s="33">
        <v>9911.6160484482461</v>
      </c>
      <c r="C92" s="33">
        <v>9740.921053680253</v>
      </c>
      <c r="D92" s="33">
        <v>9574.5886359258566</v>
      </c>
      <c r="E92" s="33">
        <v>9439.8611838206434</v>
      </c>
      <c r="F92" s="33">
        <v>9314.3845060391286</v>
      </c>
      <c r="G92" s="33">
        <v>9179.6760424998029</v>
      </c>
      <c r="H92" s="33">
        <v>9063.2363073546094</v>
      </c>
      <c r="I92" s="33">
        <v>8949.9389320380615</v>
      </c>
      <c r="J92" s="33">
        <v>8833.524632066903</v>
      </c>
      <c r="K92" s="33">
        <v>8735.0800966378756</v>
      </c>
      <c r="L92" s="33">
        <v>8631.7430039415322</v>
      </c>
      <c r="M92" s="33">
        <v>8548.0715209368591</v>
      </c>
      <c r="N92" s="33">
        <v>8458.3900015132749</v>
      </c>
      <c r="O92" s="33">
        <v>8373.9794295296961</v>
      </c>
      <c r="P92" s="33">
        <v>8253.4856529836379</v>
      </c>
      <c r="Q92" s="33">
        <v>8088.6590431284221</v>
      </c>
      <c r="R92" s="33">
        <v>7935.9029089380783</v>
      </c>
      <c r="S92" s="33">
        <v>7738.7903531931433</v>
      </c>
      <c r="T92" s="33">
        <v>7517.7063885012112</v>
      </c>
      <c r="U92" s="33">
        <v>7351.60704574381</v>
      </c>
      <c r="V92" s="33">
        <v>7164.8134430773243</v>
      </c>
      <c r="W92" s="33">
        <v>6984.2067822658692</v>
      </c>
      <c r="X92" s="33">
        <v>6840.3245960239428</v>
      </c>
      <c r="Y92" s="33">
        <v>6729.2114671956306</v>
      </c>
      <c r="DA92" s="60" t="s">
        <v>1024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DA95" s="57"/>
    </row>
    <row r="96" spans="1:105" ht="12" customHeight="1" x14ac:dyDescent="0.25">
      <c r="A96" s="28" t="s">
        <v>32</v>
      </c>
      <c r="B96" s="29"/>
      <c r="C96" s="29">
        <v>44.541113049925492</v>
      </c>
      <c r="D96" s="29">
        <v>42.046221403415927</v>
      </c>
      <c r="E96" s="29">
        <v>39.797545821438639</v>
      </c>
      <c r="F96" s="29">
        <v>38.156283404209212</v>
      </c>
      <c r="G96" s="29">
        <v>36.664625221425752</v>
      </c>
      <c r="H96" s="29">
        <v>35.43017725606434</v>
      </c>
      <c r="I96" s="29">
        <v>34.380519941665483</v>
      </c>
      <c r="J96" s="29">
        <v>33.290189396484791</v>
      </c>
      <c r="K96" s="29">
        <v>32.001916504539949</v>
      </c>
      <c r="L96" s="29">
        <v>30.806937671438874</v>
      </c>
      <c r="M96" s="29">
        <v>29.823752776565545</v>
      </c>
      <c r="N96" s="29">
        <v>28.981710926104995</v>
      </c>
      <c r="O96" s="29">
        <v>28.060938552797158</v>
      </c>
      <c r="P96" s="29">
        <v>26.511977488666698</v>
      </c>
      <c r="Q96" s="29">
        <v>25.833863099121437</v>
      </c>
      <c r="R96" s="29">
        <v>25.142376216747582</v>
      </c>
      <c r="S96" s="29">
        <v>24.683174096138021</v>
      </c>
      <c r="T96" s="29">
        <v>24.174157837104719</v>
      </c>
      <c r="U96" s="29">
        <v>23.594569905985225</v>
      </c>
      <c r="V96" s="29">
        <v>23.566047939078185</v>
      </c>
      <c r="W96" s="29">
        <v>22.717670213271369</v>
      </c>
      <c r="X96" s="29">
        <v>21.869292487464556</v>
      </c>
      <c r="Y96" s="29">
        <v>21.020914761657739</v>
      </c>
      <c r="DA96" s="58" t="s">
        <v>1025</v>
      </c>
    </row>
    <row r="97" spans="1:105" ht="12" customHeight="1" x14ac:dyDescent="0.25">
      <c r="A97" s="28" t="s">
        <v>47</v>
      </c>
      <c r="B97" s="29"/>
      <c r="C97" s="29">
        <v>728.11857862558406</v>
      </c>
      <c r="D97" s="29">
        <v>683.46217668006909</v>
      </c>
      <c r="E97" s="29">
        <v>636.63089577122719</v>
      </c>
      <c r="F97" s="29">
        <v>604.48992571125723</v>
      </c>
      <c r="G97" s="29">
        <v>581.54212079467652</v>
      </c>
      <c r="H97" s="29">
        <v>556.73327678882345</v>
      </c>
      <c r="I97" s="29">
        <v>542.67020688307389</v>
      </c>
      <c r="J97" s="29">
        <v>517.4770138253275</v>
      </c>
      <c r="K97" s="29">
        <v>495.18079760306523</v>
      </c>
      <c r="L97" s="29">
        <v>472.10273187916272</v>
      </c>
      <c r="M97" s="29">
        <v>453.12368822349168</v>
      </c>
      <c r="N97" s="29">
        <v>450.52733293523994</v>
      </c>
      <c r="O97" s="29">
        <v>443.8946486864578</v>
      </c>
      <c r="P97" s="29">
        <v>441.51287460749683</v>
      </c>
      <c r="Q97" s="29">
        <v>441.46031699008608</v>
      </c>
      <c r="R97" s="29">
        <v>436.109700402557</v>
      </c>
      <c r="S97" s="29">
        <v>429.50386566506614</v>
      </c>
      <c r="T97" s="29">
        <v>421.23812492971848</v>
      </c>
      <c r="U97" s="29">
        <v>412.4235905645578</v>
      </c>
      <c r="V97" s="29">
        <v>403.82072651761894</v>
      </c>
      <c r="W97" s="29">
        <v>399.78251925244274</v>
      </c>
      <c r="X97" s="29">
        <v>395.74431198726654</v>
      </c>
      <c r="Y97" s="29">
        <v>391.70610472209034</v>
      </c>
      <c r="DA97" s="58" t="s">
        <v>1026</v>
      </c>
    </row>
    <row r="98" spans="1:105" ht="12" customHeight="1" x14ac:dyDescent="0.25">
      <c r="A98" s="28" t="s">
        <v>46</v>
      </c>
      <c r="B98" s="29"/>
      <c r="C98" s="29">
        <v>1706.1460014326587</v>
      </c>
      <c r="D98" s="29">
        <v>1639.0330761345231</v>
      </c>
      <c r="E98" s="29">
        <v>1589.0317040308087</v>
      </c>
      <c r="F98" s="29">
        <v>1555.8974966030717</v>
      </c>
      <c r="G98" s="29">
        <v>1539.6012743492533</v>
      </c>
      <c r="H98" s="29">
        <v>1521.8005715814004</v>
      </c>
      <c r="I98" s="29">
        <v>1512.9863346520472</v>
      </c>
      <c r="J98" s="29">
        <v>1493.1798667022285</v>
      </c>
      <c r="K98" s="29">
        <v>1478.7446791586776</v>
      </c>
      <c r="L98" s="29">
        <v>1463.7439593403315</v>
      </c>
      <c r="M98" s="29">
        <v>1418.8147922033254</v>
      </c>
      <c r="N98" s="29">
        <v>1336.5855839479293</v>
      </c>
      <c r="O98" s="29">
        <v>1213.1222904738806</v>
      </c>
      <c r="P98" s="29">
        <v>1087.2954753470933</v>
      </c>
      <c r="Q98" s="29">
        <v>908.68120375229012</v>
      </c>
      <c r="R98" s="29">
        <v>858.57634013011966</v>
      </c>
      <c r="S98" s="29">
        <v>835.20943608601931</v>
      </c>
      <c r="T98" s="29">
        <v>820.71496173453636</v>
      </c>
      <c r="U98" s="29">
        <v>800.55911012711158</v>
      </c>
      <c r="V98" s="29">
        <v>790.68546610268538</v>
      </c>
      <c r="W98" s="29">
        <v>782.77861144165854</v>
      </c>
      <c r="X98" s="29">
        <v>774.8717567806317</v>
      </c>
      <c r="Y98" s="29">
        <v>766.96490211960474</v>
      </c>
      <c r="DA98" s="58" t="s">
        <v>1027</v>
      </c>
    </row>
    <row r="99" spans="1:105" ht="12" customHeight="1" x14ac:dyDescent="0.25">
      <c r="A99" s="28" t="s">
        <v>45</v>
      </c>
      <c r="B99" s="29"/>
      <c r="C99" s="29">
        <v>674.89706014701881</v>
      </c>
      <c r="D99" s="29">
        <v>648.00588014372715</v>
      </c>
      <c r="E99" s="29">
        <v>636.14652135830931</v>
      </c>
      <c r="F99" s="29">
        <v>620.97306576994822</v>
      </c>
      <c r="G99" s="29">
        <v>608.05627599894058</v>
      </c>
      <c r="H99" s="29">
        <v>593.93271376310804</v>
      </c>
      <c r="I99" s="29">
        <v>576.47723468435561</v>
      </c>
      <c r="J99" s="29">
        <v>555.75032089200681</v>
      </c>
      <c r="K99" s="29">
        <v>533.16238313834253</v>
      </c>
      <c r="L99" s="29">
        <v>512.01484876636493</v>
      </c>
      <c r="M99" s="29">
        <v>491.12758533099191</v>
      </c>
      <c r="N99" s="29">
        <v>481.53277886556026</v>
      </c>
      <c r="O99" s="29">
        <v>468.54087978289641</v>
      </c>
      <c r="P99" s="29">
        <v>457.72257313160759</v>
      </c>
      <c r="Q99" s="29">
        <v>454.74914188429597</v>
      </c>
      <c r="R99" s="29">
        <v>450.46584556012942</v>
      </c>
      <c r="S99" s="29">
        <v>444.88364756476858</v>
      </c>
      <c r="T99" s="29">
        <v>437.1870155179011</v>
      </c>
      <c r="U99" s="29">
        <v>429.14075414914373</v>
      </c>
      <c r="V99" s="29">
        <v>421.54705476819754</v>
      </c>
      <c r="W99" s="29">
        <v>419.01777243958833</v>
      </c>
      <c r="X99" s="29">
        <v>416.48849011097917</v>
      </c>
      <c r="Y99" s="29">
        <v>413.95920778236996</v>
      </c>
      <c r="DA99" s="58" t="s">
        <v>1028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DA100" s="57"/>
    </row>
    <row r="101" spans="1:105" ht="12" customHeight="1" x14ac:dyDescent="0.25">
      <c r="A101" s="28" t="s">
        <v>28</v>
      </c>
      <c r="B101" s="29"/>
      <c r="C101" s="29">
        <v>352.16849098892612</v>
      </c>
      <c r="D101" s="29">
        <v>348.2199747373644</v>
      </c>
      <c r="E101" s="29">
        <v>342.87521697193756</v>
      </c>
      <c r="F101" s="29">
        <v>337.54097900909517</v>
      </c>
      <c r="G101" s="29">
        <v>330.03717145603611</v>
      </c>
      <c r="H101" s="29">
        <v>321.9387384074173</v>
      </c>
      <c r="I101" s="29">
        <v>312.44188737712267</v>
      </c>
      <c r="J101" s="29">
        <v>301.81756672804909</v>
      </c>
      <c r="K101" s="29">
        <v>287.7334282474452</v>
      </c>
      <c r="L101" s="29">
        <v>269.43778191112222</v>
      </c>
      <c r="M101" s="29">
        <v>256.33060268707186</v>
      </c>
      <c r="N101" s="29">
        <v>242.98266315775524</v>
      </c>
      <c r="O101" s="29">
        <v>223.15399018859171</v>
      </c>
      <c r="P101" s="29">
        <v>196.43793778152443</v>
      </c>
      <c r="Q101" s="29">
        <v>165.91350246516683</v>
      </c>
      <c r="R101" s="29">
        <v>148.80021078161832</v>
      </c>
      <c r="S101" s="29">
        <v>145.49406061605831</v>
      </c>
      <c r="T101" s="29">
        <v>141.43667627231906</v>
      </c>
      <c r="U101" s="29">
        <v>137.34185884227946</v>
      </c>
      <c r="V101" s="29">
        <v>135.43507828186819</v>
      </c>
      <c r="W101" s="29">
        <v>132.72637671623082</v>
      </c>
      <c r="X101" s="29">
        <v>130.01767515059345</v>
      </c>
      <c r="Y101" s="29">
        <v>127.30897358495609</v>
      </c>
      <c r="DA101" s="58" t="s">
        <v>1029</v>
      </c>
    </row>
    <row r="102" spans="1:105" ht="12" customHeight="1" x14ac:dyDescent="0.25">
      <c r="A102" s="28" t="s">
        <v>27</v>
      </c>
      <c r="B102" s="29"/>
      <c r="C102" s="29">
        <v>364.28092316094114</v>
      </c>
      <c r="D102" s="29">
        <v>348.50015286438475</v>
      </c>
      <c r="E102" s="29">
        <v>336.37119835915905</v>
      </c>
      <c r="F102" s="29">
        <v>320.14044874919034</v>
      </c>
      <c r="G102" s="29">
        <v>303.39216496119315</v>
      </c>
      <c r="H102" s="29">
        <v>288.9975913231529</v>
      </c>
      <c r="I102" s="29">
        <v>277.69504912617748</v>
      </c>
      <c r="J102" s="29">
        <v>263.75539058543836</v>
      </c>
      <c r="K102" s="29">
        <v>245.95959651611673</v>
      </c>
      <c r="L102" s="29">
        <v>229.98537740352037</v>
      </c>
      <c r="M102" s="29">
        <v>220.76536859257899</v>
      </c>
      <c r="N102" s="29">
        <v>206.15510305342858</v>
      </c>
      <c r="O102" s="29">
        <v>190.87468083854299</v>
      </c>
      <c r="P102" s="29">
        <v>184.23903015157774</v>
      </c>
      <c r="Q102" s="29">
        <v>173.54112077908343</v>
      </c>
      <c r="R102" s="29">
        <v>172.94092520523174</v>
      </c>
      <c r="S102" s="29">
        <v>171.83690474413598</v>
      </c>
      <c r="T102" s="29">
        <v>169.59197293425441</v>
      </c>
      <c r="U102" s="29">
        <v>166.64421332624906</v>
      </c>
      <c r="V102" s="29">
        <v>164.08200058827975</v>
      </c>
      <c r="W102" s="29">
        <v>162.44118058239695</v>
      </c>
      <c r="X102" s="29">
        <v>160.80036057651415</v>
      </c>
      <c r="Y102" s="29">
        <v>159.15954057063135</v>
      </c>
      <c r="DA102" s="58" t="s">
        <v>1030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DA103" s="57"/>
    </row>
    <row r="104" spans="1:105" ht="12" customHeight="1" x14ac:dyDescent="0.25">
      <c r="A104" s="30" t="s">
        <v>44</v>
      </c>
      <c r="B104" s="31"/>
      <c r="C104" s="31">
        <v>72.169252204427664</v>
      </c>
      <c r="D104" s="31">
        <v>69.984850502612872</v>
      </c>
      <c r="E104" s="31">
        <v>68.996609183531532</v>
      </c>
      <c r="F104" s="31">
        <v>66.391396612847288</v>
      </c>
      <c r="G104" s="31">
        <v>65.096335635393316</v>
      </c>
      <c r="H104" s="31">
        <v>62.854377488411259</v>
      </c>
      <c r="I104" s="31">
        <v>60.619518270442676</v>
      </c>
      <c r="J104" s="31">
        <v>58.659190824471423</v>
      </c>
      <c r="K104" s="31">
        <v>55.500118765200043</v>
      </c>
      <c r="L104" s="31">
        <v>52.949551971913358</v>
      </c>
      <c r="M104" s="31">
        <v>50.299844011664149</v>
      </c>
      <c r="N104" s="31">
        <v>48.007098962435002</v>
      </c>
      <c r="O104" s="31">
        <v>45.243108271255593</v>
      </c>
      <c r="P104" s="31">
        <v>39.826101184518706</v>
      </c>
      <c r="Q104" s="31">
        <v>34.936496140847616</v>
      </c>
      <c r="R104" s="31">
        <v>28.926921161271608</v>
      </c>
      <c r="S104" s="31">
        <v>22.945065459278155</v>
      </c>
      <c r="T104" s="31">
        <v>17.951424092290921</v>
      </c>
      <c r="U104" s="31">
        <v>14.335941023910543</v>
      </c>
      <c r="V104" s="31">
        <v>12.769845587081994</v>
      </c>
      <c r="W104" s="31">
        <v>12.003654851857073</v>
      </c>
      <c r="X104" s="31">
        <v>11.237464116632154</v>
      </c>
      <c r="Y104" s="31">
        <v>10.471273381407233</v>
      </c>
      <c r="DA104" s="59" t="s">
        <v>1031</v>
      </c>
    </row>
    <row r="105" spans="1:105" ht="12" customHeight="1" x14ac:dyDescent="0.25">
      <c r="A105" s="32" t="s">
        <v>25</v>
      </c>
      <c r="B105" s="33"/>
      <c r="C105" s="33">
        <v>9162.6278584593947</v>
      </c>
      <c r="D105" s="33">
        <v>8998.1266873736167</v>
      </c>
      <c r="E105" s="33">
        <v>8925.7316857546284</v>
      </c>
      <c r="F105" s="33">
        <v>8907.2064666019633</v>
      </c>
      <c r="G105" s="33">
        <v>8772.2090410687069</v>
      </c>
      <c r="H105" s="33">
        <v>8720.1615900177967</v>
      </c>
      <c r="I105" s="33">
        <v>8620.612741495921</v>
      </c>
      <c r="J105" s="33">
        <v>8525.1973367255232</v>
      </c>
      <c r="K105" s="33">
        <v>8481.3512865768462</v>
      </c>
      <c r="L105" s="33">
        <v>8307.8196546817926</v>
      </c>
      <c r="M105" s="33">
        <v>8200.7285173649962</v>
      </c>
      <c r="N105" s="33">
        <v>8165.3613289768182</v>
      </c>
      <c r="O105" s="33">
        <v>8120.6789443828629</v>
      </c>
      <c r="P105" s="33">
        <v>7739.0121806799416</v>
      </c>
      <c r="Q105" s="33">
        <v>7306.4897506134166</v>
      </c>
      <c r="R105" s="33">
        <v>7193.4535820216333</v>
      </c>
      <c r="S105" s="33">
        <v>7059.8519067982834</v>
      </c>
      <c r="T105" s="33">
        <v>6905.2590523668714</v>
      </c>
      <c r="U105" s="33">
        <v>6738.5430956054797</v>
      </c>
      <c r="V105" s="33">
        <v>6581.6705155753916</v>
      </c>
      <c r="W105" s="33">
        <v>6515.8538104196377</v>
      </c>
      <c r="X105" s="33">
        <v>6450.0371052638839</v>
      </c>
      <c r="Y105" s="33">
        <v>6384.22040010813</v>
      </c>
      <c r="DA105" s="60" t="s">
        <v>1032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DA108" s="57"/>
    </row>
    <row r="109" spans="1:105" ht="12" customHeight="1" x14ac:dyDescent="0.25">
      <c r="A109" s="28" t="s">
        <v>32</v>
      </c>
      <c r="B109" s="43">
        <f>B31/RES_summary!B$6</f>
        <v>0.94905587041327055</v>
      </c>
      <c r="C109" s="43">
        <f>C31/RES_summary!C$6</f>
        <v>0.98317610646585918</v>
      </c>
      <c r="D109" s="43">
        <f>D31/RES_summary!D$6</f>
        <v>1.0068254559270038</v>
      </c>
      <c r="E109" s="43">
        <f>E31/RES_summary!E$6</f>
        <v>1.0446822722734985</v>
      </c>
      <c r="F109" s="43">
        <f>F31/RES_summary!F$6</f>
        <v>1.0761056653103662</v>
      </c>
      <c r="G109" s="43">
        <f>G31/RES_summary!G$6</f>
        <v>1.103943505704617</v>
      </c>
      <c r="H109" s="43">
        <f>H31/RES_summary!H$6</f>
        <v>1.1282033574160646</v>
      </c>
      <c r="I109" s="43">
        <f>I31/RES_summary!I$6</f>
        <v>1.1571325862625788</v>
      </c>
      <c r="J109" s="43">
        <f>J31/RES_summary!J$6</f>
        <v>1.1904092919503588</v>
      </c>
      <c r="K109" s="43">
        <f>K31/RES_summary!K$6</f>
        <v>1.2239109644366353</v>
      </c>
      <c r="L109" s="43">
        <f>L31/RES_summary!L$6</f>
        <v>1.2494616778492507</v>
      </c>
      <c r="M109" s="43">
        <f>M31/RES_summary!M$6</f>
        <v>1.2800518889494161</v>
      </c>
      <c r="N109" s="43">
        <f>N31/RES_summary!N$6</f>
        <v>1.319170451132375</v>
      </c>
      <c r="O109" s="43">
        <f>O31/RES_summary!O$6</f>
        <v>1.3492153916199481</v>
      </c>
      <c r="P109" s="43">
        <f>P31/RES_summary!P$6</f>
        <v>1.3777484488791745</v>
      </c>
      <c r="Q109" s="43">
        <f>Q31/RES_summary!Q$6</f>
        <v>1.4000186811318593</v>
      </c>
      <c r="R109" s="43">
        <f>R31/RES_summary!R$6</f>
        <v>1.4137176749371061</v>
      </c>
      <c r="S109" s="43">
        <f>S31/RES_summary!S$6</f>
        <v>1.421900475720385</v>
      </c>
      <c r="T109" s="43">
        <f>T31/RES_summary!T$6</f>
        <v>1.438308986632868</v>
      </c>
      <c r="U109" s="43">
        <f>U31/RES_summary!U$6</f>
        <v>1.449496074053394</v>
      </c>
      <c r="V109" s="43">
        <f>V31/RES_summary!V$6</f>
        <v>1.4623105657382856</v>
      </c>
      <c r="W109" s="43">
        <f>W31/RES_summary!W$6</f>
        <v>1.4717442634084814</v>
      </c>
      <c r="X109" s="43">
        <f>X31/RES_summary!X$6</f>
        <v>1.4799989431081324</v>
      </c>
      <c r="Y109" s="43">
        <f>Y31/RES_summary!Y$6</f>
        <v>1.4881045541219879</v>
      </c>
      <c r="DA109" s="58" t="s">
        <v>1033</v>
      </c>
    </row>
    <row r="110" spans="1:105" ht="12" customHeight="1" x14ac:dyDescent="0.25">
      <c r="A110" s="28" t="s">
        <v>47</v>
      </c>
      <c r="B110" s="43">
        <f>B32/RES_summary!B$6</f>
        <v>0.87088055425410704</v>
      </c>
      <c r="C110" s="43">
        <f>C32/RES_summary!C$6</f>
        <v>0.87479527369303922</v>
      </c>
      <c r="D110" s="43">
        <f>D32/RES_summary!D$6</f>
        <v>0.87891739422600978</v>
      </c>
      <c r="E110" s="43">
        <f>E32/RES_summary!E$6</f>
        <v>0.88378870488991057</v>
      </c>
      <c r="F110" s="43">
        <f>F32/RES_summary!F$6</f>
        <v>0.88859987602813506</v>
      </c>
      <c r="G110" s="43">
        <f>G32/RES_summary!G$6</f>
        <v>0.89404461239136568</v>
      </c>
      <c r="H110" s="43">
        <f>H32/RES_summary!H$6</f>
        <v>0.89836289484329157</v>
      </c>
      <c r="I110" s="43">
        <f>I32/RES_summary!I$6</f>
        <v>0.90294851158284339</v>
      </c>
      <c r="J110" s="43">
        <f>J32/RES_summary!J$6</f>
        <v>0.90723168503565743</v>
      </c>
      <c r="K110" s="43">
        <f>K32/RES_summary!K$6</f>
        <v>0.91285793806917948</v>
      </c>
      <c r="L110" s="43">
        <f>L32/RES_summary!L$6</f>
        <v>0.91811899192596924</v>
      </c>
      <c r="M110" s="43">
        <f>M32/RES_summary!M$6</f>
        <v>0.92312164640009153</v>
      </c>
      <c r="N110" s="43">
        <f>N32/RES_summary!N$6</f>
        <v>0.92818517091003783</v>
      </c>
      <c r="O110" s="43">
        <f>O32/RES_summary!O$6</f>
        <v>0.93194677569572182</v>
      </c>
      <c r="P110" s="43">
        <f>P32/RES_summary!P$6</f>
        <v>0.93567202166831664</v>
      </c>
      <c r="Q110" s="43">
        <f>Q32/RES_summary!Q$6</f>
        <v>0.93966290935400842</v>
      </c>
      <c r="R110" s="43">
        <f>R32/RES_summary!R$6</f>
        <v>0.94456864224562076</v>
      </c>
      <c r="S110" s="43">
        <f>S32/RES_summary!S$6</f>
        <v>0.94850002587263005</v>
      </c>
      <c r="T110" s="43">
        <f>T32/RES_summary!T$6</f>
        <v>0.9535913227719347</v>
      </c>
      <c r="U110" s="43">
        <f>U32/RES_summary!U$6</f>
        <v>0.95753574921996432</v>
      </c>
      <c r="V110" s="43">
        <f>V32/RES_summary!V$6</f>
        <v>0.96127329132438777</v>
      </c>
      <c r="W110" s="43">
        <f>W32/RES_summary!W$6</f>
        <v>0.96436209656740102</v>
      </c>
      <c r="X110" s="43">
        <f>X32/RES_summary!X$6</f>
        <v>0.96714516927884742</v>
      </c>
      <c r="Y110" s="43">
        <f>Y32/RES_summary!Y$6</f>
        <v>0.96958759482594947</v>
      </c>
      <c r="DA110" s="58" t="s">
        <v>1034</v>
      </c>
    </row>
    <row r="111" spans="1:105" ht="12" customHeight="1" x14ac:dyDescent="0.25">
      <c r="A111" s="28" t="s">
        <v>46</v>
      </c>
      <c r="B111" s="43">
        <f>B33/RES_summary!B$6</f>
        <v>5.7142291274297978E-2</v>
      </c>
      <c r="C111" s="43">
        <f>C33/RES_summary!C$6</f>
        <v>6.0912329006736855E-2</v>
      </c>
      <c r="D111" s="43">
        <f>D33/RES_summary!D$6</f>
        <v>6.3428045113209736E-2</v>
      </c>
      <c r="E111" s="43">
        <f>E33/RES_summary!E$6</f>
        <v>6.6712446046863785E-2</v>
      </c>
      <c r="F111" s="43">
        <f>F33/RES_summary!F$6</f>
        <v>6.9250326971015685E-2</v>
      </c>
      <c r="G111" s="43">
        <f>G33/RES_summary!G$6</f>
        <v>7.2464795659611114E-2</v>
      </c>
      <c r="H111" s="43">
        <f>H33/RES_summary!H$6</f>
        <v>7.5269202607284216E-2</v>
      </c>
      <c r="I111" s="43">
        <f>I33/RES_summary!I$6</f>
        <v>7.8524449821348929E-2</v>
      </c>
      <c r="J111" s="43">
        <f>J33/RES_summary!J$6</f>
        <v>8.1677732478135312E-2</v>
      </c>
      <c r="K111" s="43">
        <f>K33/RES_summary!K$6</f>
        <v>8.4258892122303794E-2</v>
      </c>
      <c r="L111" s="43">
        <f>L33/RES_summary!L$6</f>
        <v>8.826803319893714E-2</v>
      </c>
      <c r="M111" s="43">
        <f>M33/RES_summary!M$6</f>
        <v>9.0819810670935433E-2</v>
      </c>
      <c r="N111" s="43">
        <f>N33/RES_summary!N$6</f>
        <v>9.3539359517582132E-2</v>
      </c>
      <c r="O111" s="43">
        <f>O33/RES_summary!O$6</f>
        <v>9.6445054389137225E-2</v>
      </c>
      <c r="P111" s="43">
        <f>P33/RES_summary!P$6</f>
        <v>0.10023230055967772</v>
      </c>
      <c r="Q111" s="43">
        <f>Q33/RES_summary!Q$6</f>
        <v>0.10490822852790045</v>
      </c>
      <c r="R111" s="43">
        <f>R33/RES_summary!R$6</f>
        <v>0.10977462268663526</v>
      </c>
      <c r="S111" s="43">
        <f>S33/RES_summary!S$6</f>
        <v>0.11365745578636331</v>
      </c>
      <c r="T111" s="43">
        <f>T33/RES_summary!T$6</f>
        <v>0.11816089730798071</v>
      </c>
      <c r="U111" s="43">
        <f>U33/RES_summary!U$6</f>
        <v>0.12201253654444344</v>
      </c>
      <c r="V111" s="43">
        <f>V33/RES_summary!V$6</f>
        <v>0.12604619140706005</v>
      </c>
      <c r="W111" s="43">
        <f>W33/RES_summary!W$6</f>
        <v>0.13012204334236588</v>
      </c>
      <c r="X111" s="43">
        <f>X33/RES_summary!X$6</f>
        <v>0.13423977353501318</v>
      </c>
      <c r="Y111" s="43">
        <f>Y33/RES_summary!Y$6</f>
        <v>0.1382154423560035</v>
      </c>
      <c r="DA111" s="58" t="s">
        <v>1035</v>
      </c>
    </row>
    <row r="112" spans="1:105" ht="12" customHeight="1" x14ac:dyDescent="0.25">
      <c r="A112" s="28" t="s">
        <v>45</v>
      </c>
      <c r="B112" s="43">
        <f>B34/RES_summary!B$6</f>
        <v>0.16881194216080622</v>
      </c>
      <c r="C112" s="43">
        <f>C34/RES_summary!C$6</f>
        <v>0.17685647356694731</v>
      </c>
      <c r="D112" s="43">
        <f>D34/RES_summary!D$6</f>
        <v>0.18210782438947914</v>
      </c>
      <c r="E112" s="43">
        <f>E34/RES_summary!E$6</f>
        <v>0.19174790708478218</v>
      </c>
      <c r="F112" s="43">
        <f>F34/RES_summary!F$6</f>
        <v>0.19969089851571403</v>
      </c>
      <c r="G112" s="43">
        <f>G34/RES_summary!G$6</f>
        <v>0.20728435704731937</v>
      </c>
      <c r="H112" s="43">
        <f>H34/RES_summary!H$6</f>
        <v>0.21267774028540853</v>
      </c>
      <c r="I112" s="43">
        <f>I34/RES_summary!I$6</f>
        <v>0.22482737231703004</v>
      </c>
      <c r="J112" s="43">
        <f>J34/RES_summary!J$6</f>
        <v>0.24358985857457316</v>
      </c>
      <c r="K112" s="43">
        <f>K34/RES_summary!K$6</f>
        <v>0.26775686057974707</v>
      </c>
      <c r="L112" s="43">
        <f>L34/RES_summary!L$6</f>
        <v>0.28415689472982264</v>
      </c>
      <c r="M112" s="43">
        <f>M34/RES_summary!M$6</f>
        <v>0.3009256787914531</v>
      </c>
      <c r="N112" s="43">
        <f>N34/RES_summary!N$6</f>
        <v>0.31463444188207934</v>
      </c>
      <c r="O112" s="43">
        <f>O34/RES_summary!O$6</f>
        <v>0.32742117920526742</v>
      </c>
      <c r="P112" s="43">
        <f>P34/RES_summary!P$6</f>
        <v>0.33755460370047274</v>
      </c>
      <c r="Q112" s="43">
        <f>Q34/RES_summary!Q$6</f>
        <v>0.35150444064012693</v>
      </c>
      <c r="R112" s="43">
        <f>R34/RES_summary!R$6</f>
        <v>0.35794584620064807</v>
      </c>
      <c r="S112" s="43">
        <f>S34/RES_summary!S$6</f>
        <v>0.36314084320581375</v>
      </c>
      <c r="T112" s="43">
        <f>T34/RES_summary!T$6</f>
        <v>0.36964168839810313</v>
      </c>
      <c r="U112" s="43">
        <f>U34/RES_summary!U$6</f>
        <v>0.37495093846608557</v>
      </c>
      <c r="V112" s="43">
        <f>V34/RES_summary!V$6</f>
        <v>0.38026137158562112</v>
      </c>
      <c r="W112" s="43">
        <f>W34/RES_summary!W$6</f>
        <v>0.38502075637764827</v>
      </c>
      <c r="X112" s="43">
        <f>X34/RES_summary!X$6</f>
        <v>0.38953925731586769</v>
      </c>
      <c r="Y112" s="43">
        <f>Y34/RES_summary!Y$6</f>
        <v>0.39386028632827869</v>
      </c>
      <c r="DA112" s="58" t="s">
        <v>1036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DA113" s="57"/>
    </row>
    <row r="114" spans="1:105" ht="12" customHeight="1" x14ac:dyDescent="0.25">
      <c r="A114" s="28" t="s">
        <v>28</v>
      </c>
      <c r="B114" s="43">
        <f>B36/RES_summary!B$6</f>
        <v>0.30365430091994788</v>
      </c>
      <c r="C114" s="43">
        <f>C36/RES_summary!C$6</f>
        <v>0.34127463206415937</v>
      </c>
      <c r="D114" s="43">
        <f>D36/RES_summary!D$6</f>
        <v>0.40255313521245845</v>
      </c>
      <c r="E114" s="43">
        <f>E36/RES_summary!E$6</f>
        <v>0.47220699707201264</v>
      </c>
      <c r="F114" s="43">
        <f>F36/RES_summary!F$6</f>
        <v>0.54430509654144976</v>
      </c>
      <c r="G114" s="43">
        <f>G36/RES_summary!G$6</f>
        <v>0.62135188928422891</v>
      </c>
      <c r="H114" s="43">
        <f>H36/RES_summary!H$6</f>
        <v>0.69981955973431542</v>
      </c>
      <c r="I114" s="43">
        <f>I36/RES_summary!I$6</f>
        <v>0.78364861015309062</v>
      </c>
      <c r="J114" s="43">
        <f>J36/RES_summary!J$6</f>
        <v>0.88284129983160498</v>
      </c>
      <c r="K114" s="43">
        <f>K36/RES_summary!K$6</f>
        <v>0.97874880563765654</v>
      </c>
      <c r="L114" s="43">
        <f>L36/RES_summary!L$6</f>
        <v>1.0599017962144932</v>
      </c>
      <c r="M114" s="43">
        <f>M36/RES_summary!M$6</f>
        <v>1.1453950151495098</v>
      </c>
      <c r="N114" s="43">
        <f>N36/RES_summary!N$6</f>
        <v>1.2500091621690341</v>
      </c>
      <c r="O114" s="43">
        <f>O36/RES_summary!O$6</f>
        <v>1.3870360602124028</v>
      </c>
      <c r="P114" s="43">
        <f>P36/RES_summary!P$6</f>
        <v>1.5549418990854587</v>
      </c>
      <c r="Q114" s="43">
        <f>Q36/RES_summary!Q$6</f>
        <v>1.8001721476192942</v>
      </c>
      <c r="R114" s="43">
        <f>R36/RES_summary!R$6</f>
        <v>2.029404541309658</v>
      </c>
      <c r="S114" s="43">
        <f>S36/RES_summary!S$6</f>
        <v>2.2535045293742852</v>
      </c>
      <c r="T114" s="43">
        <f>T36/RES_summary!T$6</f>
        <v>2.499090159337829</v>
      </c>
      <c r="U114" s="43">
        <f>U36/RES_summary!U$6</f>
        <v>2.6958010799043488</v>
      </c>
      <c r="V114" s="43">
        <f>V36/RES_summary!V$6</f>
        <v>2.8942267942172966</v>
      </c>
      <c r="W114" s="43">
        <f>W36/RES_summary!W$6</f>
        <v>3.0135139899025742</v>
      </c>
      <c r="X114" s="43">
        <f>X36/RES_summary!X$6</f>
        <v>3.1250703535920308</v>
      </c>
      <c r="Y114" s="43">
        <f>Y36/RES_summary!Y$6</f>
        <v>3.2289976366248507</v>
      </c>
      <c r="DA114" s="58" t="s">
        <v>1037</v>
      </c>
    </row>
    <row r="115" spans="1:105" ht="12" customHeight="1" x14ac:dyDescent="0.25">
      <c r="A115" s="28" t="s">
        <v>27</v>
      </c>
      <c r="B115" s="43">
        <f>B37/RES_summary!B$6</f>
        <v>0.15773128921973328</v>
      </c>
      <c r="C115" s="43">
        <f>C37/RES_summary!C$6</f>
        <v>0.18282459143480539</v>
      </c>
      <c r="D115" s="43">
        <f>D37/RES_summary!D$6</f>
        <v>0.21650366880816532</v>
      </c>
      <c r="E115" s="43">
        <f>E37/RES_summary!E$6</f>
        <v>0.26740505931164954</v>
      </c>
      <c r="F115" s="43">
        <f>F37/RES_summary!F$6</f>
        <v>0.31940390093911741</v>
      </c>
      <c r="G115" s="43">
        <f>G37/RES_summary!G$6</f>
        <v>0.37157995856982939</v>
      </c>
      <c r="H115" s="43">
        <f>H37/RES_summary!H$6</f>
        <v>0.41964824472071915</v>
      </c>
      <c r="I115" s="43">
        <f>I37/RES_summary!I$6</f>
        <v>0.46627577255650998</v>
      </c>
      <c r="J115" s="43">
        <f>J37/RES_summary!J$6</f>
        <v>0.52850761747232955</v>
      </c>
      <c r="K115" s="43">
        <f>K37/RES_summary!K$6</f>
        <v>0.59795985261023443</v>
      </c>
      <c r="L115" s="43">
        <f>L37/RES_summary!L$6</f>
        <v>0.68258471660853048</v>
      </c>
      <c r="M115" s="43">
        <f>M37/RES_summary!M$6</f>
        <v>0.74503878676090585</v>
      </c>
      <c r="N115" s="43">
        <f>N37/RES_summary!N$6</f>
        <v>0.79976401504792671</v>
      </c>
      <c r="O115" s="43">
        <f>O37/RES_summary!O$6</f>
        <v>0.87292368812947063</v>
      </c>
      <c r="P115" s="43">
        <f>P37/RES_summary!P$6</f>
        <v>0.96278114367764689</v>
      </c>
      <c r="Q115" s="43">
        <f>Q37/RES_summary!Q$6</f>
        <v>1.1233653460360105</v>
      </c>
      <c r="R115" s="43">
        <f>R37/RES_summary!R$6</f>
        <v>1.2975569963401772</v>
      </c>
      <c r="S115" s="43">
        <f>S37/RES_summary!S$6</f>
        <v>1.4757959004616117</v>
      </c>
      <c r="T115" s="43">
        <f>T37/RES_summary!T$6</f>
        <v>1.6712073842663935</v>
      </c>
      <c r="U115" s="43">
        <f>U37/RES_summary!U$6</f>
        <v>1.8440160428444503</v>
      </c>
      <c r="V115" s="43">
        <f>V37/RES_summary!V$6</f>
        <v>2.0256899168268316</v>
      </c>
      <c r="W115" s="43">
        <f>W37/RES_summary!W$6</f>
        <v>2.1478127171250585</v>
      </c>
      <c r="X115" s="43">
        <f>X37/RES_summary!X$6</f>
        <v>2.2442125767437657</v>
      </c>
      <c r="Y115" s="43">
        <f>Y37/RES_summary!Y$6</f>
        <v>2.3193413918009176</v>
      </c>
      <c r="DA115" s="58" t="s">
        <v>1038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DA116" s="57"/>
    </row>
    <row r="117" spans="1:105" ht="12" customHeight="1" x14ac:dyDescent="0.25">
      <c r="A117" s="30" t="s">
        <v>44</v>
      </c>
      <c r="B117" s="44">
        <f>B39/RES_summary!B$6</f>
        <v>10.21578618519856</v>
      </c>
      <c r="C117" s="44">
        <f>C39/RES_summary!C$6</f>
        <v>10.228527486260539</v>
      </c>
      <c r="D117" s="44">
        <f>D39/RES_summary!D$6</f>
        <v>10.614799917902264</v>
      </c>
      <c r="E117" s="44">
        <f>E39/RES_summary!E$6</f>
        <v>11.009281112224819</v>
      </c>
      <c r="F117" s="44">
        <f>F39/RES_summary!F$6</f>
        <v>11.398571381335572</v>
      </c>
      <c r="G117" s="44">
        <f>G39/RES_summary!G$6</f>
        <v>11.821097255176033</v>
      </c>
      <c r="H117" s="44">
        <f>H39/RES_summary!H$6</f>
        <v>12.155084989484221</v>
      </c>
      <c r="I117" s="44">
        <f>I39/RES_summary!I$6</f>
        <v>12.503433007996772</v>
      </c>
      <c r="J117" s="44">
        <f>J39/RES_summary!J$6</f>
        <v>12.799303723628457</v>
      </c>
      <c r="K117" s="44">
        <f>K39/RES_summary!K$6</f>
        <v>13.11352514611459</v>
      </c>
      <c r="L117" s="44">
        <f>L39/RES_summary!L$6</f>
        <v>13.449546322033715</v>
      </c>
      <c r="M117" s="44">
        <f>M39/RES_summary!M$6</f>
        <v>13.581268280121165</v>
      </c>
      <c r="N117" s="44">
        <f>N39/RES_summary!N$6</f>
        <v>13.71479033881324</v>
      </c>
      <c r="O117" s="44">
        <f>O39/RES_summary!O$6</f>
        <v>13.874045134393647</v>
      </c>
      <c r="P117" s="44">
        <f>P39/RES_summary!P$6</f>
        <v>14.06255405698642</v>
      </c>
      <c r="Q117" s="44">
        <f>Q39/RES_summary!Q$6</f>
        <v>14.314660792540135</v>
      </c>
      <c r="R117" s="44">
        <f>R39/RES_summary!R$6</f>
        <v>14.520259078530458</v>
      </c>
      <c r="S117" s="44">
        <f>S39/RES_summary!S$6</f>
        <v>14.673919771432663</v>
      </c>
      <c r="T117" s="44">
        <f>T39/RES_summary!T$6</f>
        <v>15.007857623987141</v>
      </c>
      <c r="U117" s="44">
        <f>U39/RES_summary!U$6</f>
        <v>15.066473020985962</v>
      </c>
      <c r="V117" s="44">
        <f>V39/RES_summary!V$6</f>
        <v>15.475647902185173</v>
      </c>
      <c r="W117" s="44">
        <f>W39/RES_summary!W$6</f>
        <v>15.923091426452645</v>
      </c>
      <c r="X117" s="44">
        <f>X39/RES_summary!X$6</f>
        <v>16.340388529284432</v>
      </c>
      <c r="Y117" s="44">
        <f>Y39/RES_summary!Y$6</f>
        <v>16.72736347392734</v>
      </c>
      <c r="DA117" s="59" t="s">
        <v>1039</v>
      </c>
    </row>
    <row r="118" spans="1:105" ht="12" customHeight="1" x14ac:dyDescent="0.25">
      <c r="A118" s="32" t="s">
        <v>25</v>
      </c>
      <c r="B118" s="45">
        <f>B40/RES_summary!B$6</f>
        <v>0.31171299151122095</v>
      </c>
      <c r="C118" s="45">
        <f>C40/RES_summary!C$6</f>
        <v>0.36214216182421355</v>
      </c>
      <c r="D118" s="45">
        <f>D40/RES_summary!D$6</f>
        <v>0.40844664470026187</v>
      </c>
      <c r="E118" s="45">
        <f>E40/RES_summary!E$6</f>
        <v>0.44289422278492274</v>
      </c>
      <c r="F118" s="45">
        <f>F40/RES_summary!F$6</f>
        <v>0.48356291473616231</v>
      </c>
      <c r="G118" s="45">
        <f>G40/RES_summary!G$6</f>
        <v>0.5318044547555586</v>
      </c>
      <c r="H118" s="45">
        <f>H40/RES_summary!H$6</f>
        <v>0.57028846596045657</v>
      </c>
      <c r="I118" s="45">
        <f>I40/RES_summary!I$6</f>
        <v>0.60245068350138753</v>
      </c>
      <c r="J118" s="45">
        <f>J40/RES_summary!J$6</f>
        <v>0.63732686358984636</v>
      </c>
      <c r="K118" s="45">
        <f>K40/RES_summary!K$6</f>
        <v>0.65890472800107669</v>
      </c>
      <c r="L118" s="45">
        <f>L40/RES_summary!L$6</f>
        <v>0.69119983320252321</v>
      </c>
      <c r="M118" s="45">
        <f>M40/RES_summary!M$6</f>
        <v>0.70853392113850022</v>
      </c>
      <c r="N118" s="45">
        <f>N40/RES_summary!N$6</f>
        <v>0.72574342734453856</v>
      </c>
      <c r="O118" s="45">
        <f>O40/RES_summary!O$6</f>
        <v>0.74515715897666901</v>
      </c>
      <c r="P118" s="45">
        <f>P40/RES_summary!P$6</f>
        <v>0.77334321199980027</v>
      </c>
      <c r="Q118" s="45">
        <f>Q40/RES_summary!Q$6</f>
        <v>0.81707824805555196</v>
      </c>
      <c r="R118" s="45">
        <f>R40/RES_summary!R$6</f>
        <v>0.85208819629090504</v>
      </c>
      <c r="S118" s="45">
        <f>S40/RES_summary!S$6</f>
        <v>0.87541797082379447</v>
      </c>
      <c r="T118" s="45">
        <f>T40/RES_summary!T$6</f>
        <v>0.92645194625770988</v>
      </c>
      <c r="U118" s="45">
        <f>U40/RES_summary!U$6</f>
        <v>0.95748170953135625</v>
      </c>
      <c r="V118" s="45">
        <f>V40/RES_summary!V$6</f>
        <v>1.0025428093479125</v>
      </c>
      <c r="W118" s="45">
        <f>W40/RES_summary!W$6</f>
        <v>1.0130588803458549</v>
      </c>
      <c r="X118" s="45">
        <f>X40/RES_summary!X$6</f>
        <v>1.0226176240689535</v>
      </c>
      <c r="Y118" s="45">
        <f>Y40/RES_summary!Y$6</f>
        <v>1.0312975831988587</v>
      </c>
      <c r="DA118" s="60" t="s">
        <v>1040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DA121" s="57"/>
    </row>
    <row r="122" spans="1:105" ht="12" customHeight="1" x14ac:dyDescent="0.25">
      <c r="A122" s="28" t="s">
        <v>32</v>
      </c>
      <c r="B122" s="29">
        <f t="shared" ref="B122:Q122" si="82">B83*B109</f>
        <v>51.982482422204107</v>
      </c>
      <c r="C122" s="29">
        <f t="shared" si="82"/>
        <v>53.144503069345653</v>
      </c>
      <c r="D122" s="29">
        <f t="shared" si="82"/>
        <v>53.541491183380728</v>
      </c>
      <c r="E122" s="29">
        <f t="shared" si="82"/>
        <v>54.325063777886214</v>
      </c>
      <c r="F122" s="29">
        <f t="shared" si="82"/>
        <v>54.708934798499008</v>
      </c>
      <c r="G122" s="29">
        <f t="shared" si="82"/>
        <v>54.813116430254262</v>
      </c>
      <c r="H122" s="29">
        <f t="shared" si="82"/>
        <v>54.673938353169603</v>
      </c>
      <c r="I122" s="29">
        <f t="shared" si="82"/>
        <v>54.592072302637938</v>
      </c>
      <c r="J122" s="29">
        <f t="shared" si="82"/>
        <v>54.535398841998052</v>
      </c>
      <c r="K122" s="29">
        <f t="shared" si="82"/>
        <v>54.367852330929033</v>
      </c>
      <c r="L122" s="29">
        <f t="shared" si="82"/>
        <v>53.859085848417955</v>
      </c>
      <c r="M122" s="29">
        <f t="shared" si="82"/>
        <v>53.442275236907115</v>
      </c>
      <c r="N122" s="29">
        <f t="shared" si="82"/>
        <v>53.172990052297884</v>
      </c>
      <c r="O122" s="29">
        <f t="shared" si="82"/>
        <v>52.608833519969359</v>
      </c>
      <c r="P122" s="29">
        <f t="shared" si="82"/>
        <v>51.873565542921604</v>
      </c>
      <c r="Q122" s="29">
        <f t="shared" si="82"/>
        <v>50.904028094119681</v>
      </c>
      <c r="R122" s="29">
        <f t="shared" ref="R122:V122" si="83">R83*R109</f>
        <v>49.688872258759758</v>
      </c>
      <c r="S122" s="29">
        <f t="shared" si="83"/>
        <v>48.192701546000677</v>
      </c>
      <c r="T122" s="29">
        <f t="shared" si="83"/>
        <v>46.901599786046781</v>
      </c>
      <c r="U122" s="29">
        <f t="shared" si="83"/>
        <v>45.624958234911311</v>
      </c>
      <c r="V122" s="29">
        <f t="shared" si="83"/>
        <v>44.651014046253955</v>
      </c>
      <c r="W122" s="29">
        <f t="shared" ref="W122:Y122" si="84">W83*W109</f>
        <v>43.296299191937585</v>
      </c>
      <c r="X122" s="29">
        <f t="shared" si="84"/>
        <v>42.031072487476699</v>
      </c>
      <c r="Y122" s="29">
        <f t="shared" si="84"/>
        <v>40.8445617013736</v>
      </c>
      <c r="DA122" s="58" t="s">
        <v>1041</v>
      </c>
    </row>
    <row r="123" spans="1:105" ht="12" customHeight="1" x14ac:dyDescent="0.25">
      <c r="A123" s="28" t="s">
        <v>47</v>
      </c>
      <c r="B123" s="29">
        <f t="shared" ref="B123:Q123" si="85">B84*B110</f>
        <v>737.17067853695403</v>
      </c>
      <c r="C123" s="29">
        <f t="shared" si="85"/>
        <v>735.35780328632757</v>
      </c>
      <c r="D123" s="29">
        <f t="shared" si="85"/>
        <v>729.88440089010862</v>
      </c>
      <c r="E123" s="29">
        <f t="shared" si="85"/>
        <v>721.95908165417086</v>
      </c>
      <c r="F123" s="29">
        <f t="shared" si="85"/>
        <v>711.86412881180945</v>
      </c>
      <c r="G123" s="29">
        <f t="shared" si="85"/>
        <v>700.29494532489525</v>
      </c>
      <c r="H123" s="29">
        <f t="shared" si="85"/>
        <v>686.18256617981683</v>
      </c>
      <c r="I123" s="29">
        <f t="shared" si="85"/>
        <v>670.90047367929515</v>
      </c>
      <c r="J123" s="29">
        <f t="shared" si="85"/>
        <v>653.32697550492253</v>
      </c>
      <c r="K123" s="29">
        <f t="shared" si="85"/>
        <v>634.74333293285247</v>
      </c>
      <c r="L123" s="29">
        <f t="shared" si="85"/>
        <v>614.36369906102084</v>
      </c>
      <c r="M123" s="29">
        <f t="shared" si="85"/>
        <v>592.60714960911332</v>
      </c>
      <c r="N123" s="29">
        <f t="shared" si="85"/>
        <v>570.10826613179188</v>
      </c>
      <c r="O123" s="29">
        <f t="shared" si="85"/>
        <v>546.694224518581</v>
      </c>
      <c r="P123" s="29">
        <f t="shared" si="85"/>
        <v>522.58821460255251</v>
      </c>
      <c r="Q123" s="29">
        <f t="shared" si="85"/>
        <v>497.92687798584865</v>
      </c>
      <c r="R123" s="29">
        <f t="shared" ref="R123:V123" si="86">R84*R110</f>
        <v>487.7493825718031</v>
      </c>
      <c r="S123" s="29">
        <f t="shared" si="86"/>
        <v>475.23434215918263</v>
      </c>
      <c r="T123" s="29">
        <f t="shared" si="86"/>
        <v>465.1863575482102</v>
      </c>
      <c r="U123" s="29">
        <f t="shared" si="86"/>
        <v>455.01075364789887</v>
      </c>
      <c r="V123" s="29">
        <f t="shared" si="86"/>
        <v>445.7180324557321</v>
      </c>
      <c r="W123" s="29">
        <f t="shared" ref="W123:Y123" si="87">W84*W110</f>
        <v>436.75804698311265</v>
      </c>
      <c r="X123" s="29">
        <f t="shared" si="87"/>
        <v>427.73362723068573</v>
      </c>
      <c r="Y123" s="29">
        <f t="shared" si="87"/>
        <v>419.77447100124846</v>
      </c>
      <c r="DA123" s="58" t="s">
        <v>1042</v>
      </c>
    </row>
    <row r="124" spans="1:105" ht="12" customHeight="1" x14ac:dyDescent="0.25">
      <c r="A124" s="28" t="s">
        <v>46</v>
      </c>
      <c r="B124" s="29">
        <f t="shared" ref="B124:Q124" si="88">B85*B111</f>
        <v>107.25317722885359</v>
      </c>
      <c r="C124" s="29">
        <f t="shared" si="88"/>
        <v>113.20828856850453</v>
      </c>
      <c r="D124" s="29">
        <f t="shared" si="88"/>
        <v>116.45896131074355</v>
      </c>
      <c r="E124" s="29">
        <f t="shared" si="88"/>
        <v>120.55136608238783</v>
      </c>
      <c r="F124" s="29">
        <f t="shared" si="88"/>
        <v>123.17276374481241</v>
      </c>
      <c r="G124" s="29">
        <f t="shared" si="88"/>
        <v>126.63324920551227</v>
      </c>
      <c r="H124" s="29">
        <f t="shared" si="88"/>
        <v>129.24413911153195</v>
      </c>
      <c r="I124" s="29">
        <f t="shared" si="88"/>
        <v>132.37381368019248</v>
      </c>
      <c r="J124" s="29">
        <f t="shared" si="88"/>
        <v>135.07983217957428</v>
      </c>
      <c r="K124" s="29">
        <f t="shared" si="88"/>
        <v>136.72687586855758</v>
      </c>
      <c r="L124" s="29">
        <f t="shared" si="88"/>
        <v>140.25358995814483</v>
      </c>
      <c r="M124" s="29">
        <f t="shared" si="88"/>
        <v>141.18101245108141</v>
      </c>
      <c r="N124" s="29">
        <f t="shared" si="88"/>
        <v>141.47375493641036</v>
      </c>
      <c r="O124" s="29">
        <f t="shared" si="88"/>
        <v>141.8386945957993</v>
      </c>
      <c r="P124" s="29">
        <f t="shared" si="88"/>
        <v>142.7205106729256</v>
      </c>
      <c r="Q124" s="29">
        <f t="shared" si="88"/>
        <v>142.34490106373971</v>
      </c>
      <c r="R124" s="29">
        <f t="shared" ref="R124:V124" si="89">R85*R111</f>
        <v>142.34054871622689</v>
      </c>
      <c r="S124" s="29">
        <f t="shared" si="89"/>
        <v>140.34173158165223</v>
      </c>
      <c r="T124" s="29">
        <f t="shared" si="89"/>
        <v>139.13865892772438</v>
      </c>
      <c r="U124" s="29">
        <f t="shared" si="89"/>
        <v>136.13747292898069</v>
      </c>
      <c r="V124" s="29">
        <f t="shared" si="89"/>
        <v>133.47677036973434</v>
      </c>
      <c r="W124" s="29">
        <f t="shared" ref="W124:Y124" si="90">W85*W111</f>
        <v>130.70743523691942</v>
      </c>
      <c r="X124" s="29">
        <f t="shared" si="90"/>
        <v>126.65842008287328</v>
      </c>
      <c r="Y124" s="29">
        <f t="shared" si="90"/>
        <v>123.84822551859241</v>
      </c>
      <c r="DA124" s="58" t="s">
        <v>1043</v>
      </c>
    </row>
    <row r="125" spans="1:105" ht="12" customHeight="1" x14ac:dyDescent="0.25">
      <c r="A125" s="28" t="s">
        <v>45</v>
      </c>
      <c r="B125" s="29">
        <f t="shared" ref="B125:Q125" si="91">B86*B112</f>
        <v>125.23734675154715</v>
      </c>
      <c r="C125" s="29">
        <f t="shared" si="91"/>
        <v>130.32906431505208</v>
      </c>
      <c r="D125" s="29">
        <f t="shared" si="91"/>
        <v>133.02774258994549</v>
      </c>
      <c r="E125" s="29">
        <f t="shared" si="91"/>
        <v>138.3025466019273</v>
      </c>
      <c r="F125" s="29">
        <f t="shared" si="91"/>
        <v>142.19061952208585</v>
      </c>
      <c r="G125" s="29">
        <f t="shared" si="91"/>
        <v>145.5584666921286</v>
      </c>
      <c r="H125" s="29">
        <f t="shared" si="91"/>
        <v>147.28771314433709</v>
      </c>
      <c r="I125" s="29">
        <f t="shared" si="91"/>
        <v>152.53105976832251</v>
      </c>
      <c r="J125" s="29">
        <f t="shared" si="91"/>
        <v>160.83428855759644</v>
      </c>
      <c r="K125" s="29">
        <f t="shared" si="91"/>
        <v>171.21886941975603</v>
      </c>
      <c r="L125" s="29">
        <f t="shared" si="91"/>
        <v>176.75453344398596</v>
      </c>
      <c r="M125" s="29">
        <f t="shared" si="91"/>
        <v>181.77033024615281</v>
      </c>
      <c r="N125" s="29">
        <f t="shared" si="91"/>
        <v>184.80375056529505</v>
      </c>
      <c r="O125" s="29">
        <f t="shared" si="91"/>
        <v>186.97629193667549</v>
      </c>
      <c r="P125" s="29">
        <f t="shared" si="91"/>
        <v>187.42853253231235</v>
      </c>
      <c r="Q125" s="29">
        <f t="shared" si="91"/>
        <v>189.2720840740275</v>
      </c>
      <c r="R125" s="29">
        <f t="shared" ref="R125:V125" si="92">R86*R112</f>
        <v>189.44455586554889</v>
      </c>
      <c r="S125" s="29">
        <f t="shared" si="92"/>
        <v>189.23240691113162</v>
      </c>
      <c r="T125" s="29">
        <f t="shared" si="92"/>
        <v>188.71071974359208</v>
      </c>
      <c r="U125" s="29">
        <f t="shared" si="92"/>
        <v>187.67447404619074</v>
      </c>
      <c r="V125" s="29">
        <f t="shared" si="92"/>
        <v>186.89474235087025</v>
      </c>
      <c r="W125" s="29">
        <f t="shared" ref="W125:Y125" si="93">W86*W112</f>
        <v>186.07340069554249</v>
      </c>
      <c r="X125" s="29">
        <f t="shared" si="93"/>
        <v>183.95290143417463</v>
      </c>
      <c r="Y125" s="29">
        <f t="shared" si="93"/>
        <v>181.04983256139536</v>
      </c>
      <c r="DA125" s="58" t="s">
        <v>1044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DA126" s="57"/>
    </row>
    <row r="127" spans="1:105" ht="12" customHeight="1" x14ac:dyDescent="0.25">
      <c r="A127" s="28" t="s">
        <v>28</v>
      </c>
      <c r="B127" s="29">
        <f t="shared" ref="B127:Q127" si="94">B88*B114</f>
        <v>113.99677137198837</v>
      </c>
      <c r="C127" s="29">
        <f t="shared" si="94"/>
        <v>126.68122817651998</v>
      </c>
      <c r="D127" s="29">
        <f t="shared" si="94"/>
        <v>147.19359642073272</v>
      </c>
      <c r="E127" s="29">
        <f t="shared" si="94"/>
        <v>169.9957858364146</v>
      </c>
      <c r="F127" s="29">
        <f t="shared" si="94"/>
        <v>192.96688874528874</v>
      </c>
      <c r="G127" s="29">
        <f t="shared" si="94"/>
        <v>216.61195735125941</v>
      </c>
      <c r="H127" s="29">
        <f t="shared" si="94"/>
        <v>239.59434607861562</v>
      </c>
      <c r="I127" s="29">
        <f t="shared" si="94"/>
        <v>262.87264685805638</v>
      </c>
      <c r="J127" s="29">
        <f t="shared" si="94"/>
        <v>289.10684231275155</v>
      </c>
      <c r="K127" s="29">
        <f t="shared" si="94"/>
        <v>312.63897549847314</v>
      </c>
      <c r="L127" s="29">
        <f t="shared" si="94"/>
        <v>327.24965622315017</v>
      </c>
      <c r="M127" s="29">
        <f t="shared" si="94"/>
        <v>340.35356477762519</v>
      </c>
      <c r="N127" s="29">
        <f t="shared" si="94"/>
        <v>355.63132360868667</v>
      </c>
      <c r="O127" s="29">
        <f t="shared" si="94"/>
        <v>374.13560742562072</v>
      </c>
      <c r="P127" s="29">
        <f t="shared" si="94"/>
        <v>392.44915473142447</v>
      </c>
      <c r="Q127" s="29">
        <f t="shared" si="94"/>
        <v>414.72936846662702</v>
      </c>
      <c r="R127" s="29">
        <f t="shared" ref="R127:V127" si="95">R88*R114</f>
        <v>426.82173914552982</v>
      </c>
      <c r="S127" s="29">
        <f t="shared" si="95"/>
        <v>436.66207855364473</v>
      </c>
      <c r="T127" s="29">
        <f t="shared" si="95"/>
        <v>449.47881908665983</v>
      </c>
      <c r="U127" s="29">
        <f t="shared" si="95"/>
        <v>453.24172104016083</v>
      </c>
      <c r="V127" s="29">
        <f t="shared" si="95"/>
        <v>456.9161010524607</v>
      </c>
      <c r="W127" s="29">
        <f t="shared" ref="W127:Y127" si="96">W88*W114</f>
        <v>449.10443010090557</v>
      </c>
      <c r="X127" s="29">
        <f t="shared" si="96"/>
        <v>443.73011810820537</v>
      </c>
      <c r="Y127" s="29">
        <f t="shared" si="96"/>
        <v>442.04003258890498</v>
      </c>
      <c r="DA127" s="58" t="s">
        <v>1045</v>
      </c>
    </row>
    <row r="128" spans="1:105" ht="12" customHeight="1" x14ac:dyDescent="0.25">
      <c r="A128" s="28" t="s">
        <v>27</v>
      </c>
      <c r="B128" s="29">
        <f t="shared" ref="B128:Q128" si="97">B89*B115</f>
        <v>61.715544723077379</v>
      </c>
      <c r="C128" s="29">
        <f t="shared" si="97"/>
        <v>70.11988797867059</v>
      </c>
      <c r="D128" s="29">
        <f t="shared" si="97"/>
        <v>80.556930412939465</v>
      </c>
      <c r="E128" s="29">
        <f t="shared" si="97"/>
        <v>95.935383114110351</v>
      </c>
      <c r="F128" s="29">
        <f t="shared" si="97"/>
        <v>110.23434425006758</v>
      </c>
      <c r="G128" s="29">
        <f t="shared" si="97"/>
        <v>123.03942118592482</v>
      </c>
      <c r="H128" s="29">
        <f t="shared" si="97"/>
        <v>132.95099572608183</v>
      </c>
      <c r="I128" s="29">
        <f t="shared" si="97"/>
        <v>141.33047800767068</v>
      </c>
      <c r="J128" s="29">
        <f t="shared" si="97"/>
        <v>151.70316219515794</v>
      </c>
      <c r="K128" s="29">
        <f t="shared" si="97"/>
        <v>162.4772575171506</v>
      </c>
      <c r="L128" s="29">
        <f t="shared" si="97"/>
        <v>175.61618236684961</v>
      </c>
      <c r="M128" s="29">
        <f t="shared" si="97"/>
        <v>182.58177486653977</v>
      </c>
      <c r="N128" s="29">
        <f t="shared" si="97"/>
        <v>185.94337397744746</v>
      </c>
      <c r="O128" s="29">
        <f t="shared" si="97"/>
        <v>189.38233815343577</v>
      </c>
      <c r="P128" s="29">
        <f t="shared" si="97"/>
        <v>196.42356994906538</v>
      </c>
      <c r="Q128" s="29">
        <f t="shared" si="97"/>
        <v>214.64778248959632</v>
      </c>
      <c r="R128" s="29">
        <f t="shared" ref="R128:V128" si="98">R89*R115</f>
        <v>237.01516094719486</v>
      </c>
      <c r="S128" s="29">
        <f t="shared" si="98"/>
        <v>261.8525991521102</v>
      </c>
      <c r="T128" s="29">
        <f t="shared" si="98"/>
        <v>290.3339224237215</v>
      </c>
      <c r="U128" s="29">
        <f t="shared" si="98"/>
        <v>314.73018432311528</v>
      </c>
      <c r="V128" s="29">
        <f t="shared" si="98"/>
        <v>341.44182401735151</v>
      </c>
      <c r="W128" s="29">
        <f t="shared" ref="W128:Y128" si="99">W89*W115</f>
        <v>357.73700523715922</v>
      </c>
      <c r="X128" s="29">
        <f t="shared" si="99"/>
        <v>369.33538395983771</v>
      </c>
      <c r="Y128" s="29">
        <f t="shared" si="99"/>
        <v>377.00854777669792</v>
      </c>
      <c r="DA128" s="58" t="s">
        <v>1046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DA129" s="57"/>
    </row>
    <row r="130" spans="1:105" ht="12" customHeight="1" x14ac:dyDescent="0.25">
      <c r="A130" s="30" t="s">
        <v>44</v>
      </c>
      <c r="B130" s="31">
        <f t="shared" ref="B130:Q130" si="100">B91*B117</f>
        <v>741.22860783799263</v>
      </c>
      <c r="C130" s="31">
        <f t="shared" si="100"/>
        <v>741.24419037556288</v>
      </c>
      <c r="D130" s="31">
        <f t="shared" si="100"/>
        <v>761.87630869334919</v>
      </c>
      <c r="E130" s="31">
        <f t="shared" si="100"/>
        <v>780.03555694221325</v>
      </c>
      <c r="F130" s="31">
        <f t="shared" si="100"/>
        <v>790.83213059501179</v>
      </c>
      <c r="G130" s="31">
        <f t="shared" si="100"/>
        <v>801.81602284527048</v>
      </c>
      <c r="H130" s="31">
        <f t="shared" si="100"/>
        <v>803.48262747089973</v>
      </c>
      <c r="I130" s="31">
        <f t="shared" si="100"/>
        <v>800.76411989968574</v>
      </c>
      <c r="J130" s="31">
        <f t="shared" si="100"/>
        <v>793.52476604995809</v>
      </c>
      <c r="K130" s="31">
        <f t="shared" si="100"/>
        <v>782.80222918422203</v>
      </c>
      <c r="L130" s="31">
        <f t="shared" si="100"/>
        <v>770.24634217909818</v>
      </c>
      <c r="M130" s="31">
        <f t="shared" si="100"/>
        <v>744.10800488469226</v>
      </c>
      <c r="N130" s="31">
        <f t="shared" si="100"/>
        <v>719.18495587938332</v>
      </c>
      <c r="O130" s="31">
        <f t="shared" si="100"/>
        <v>701.97793743260036</v>
      </c>
      <c r="P130" s="31">
        <f t="shared" si="100"/>
        <v>679.42821058535833</v>
      </c>
      <c r="Q130" s="31">
        <f t="shared" si="100"/>
        <v>643.57466164801008</v>
      </c>
      <c r="R130" s="31">
        <f t="shared" ref="R130:V130" si="101">R91*R117</f>
        <v>604.56900322666968</v>
      </c>
      <c r="S130" s="31">
        <f t="shared" si="101"/>
        <v>565.15578975935466</v>
      </c>
      <c r="T130" s="31">
        <f t="shared" si="101"/>
        <v>526.43469000205778</v>
      </c>
      <c r="U130" s="31">
        <f t="shared" si="101"/>
        <v>482.881243832959</v>
      </c>
      <c r="V130" s="31">
        <f t="shared" si="101"/>
        <v>453.78652369850937</v>
      </c>
      <c r="W130" s="31">
        <f t="shared" ref="W130:Y130" si="102">W91*W117</f>
        <v>429.15996088353893</v>
      </c>
      <c r="X130" s="31">
        <f t="shared" si="102"/>
        <v>406.26545460232512</v>
      </c>
      <c r="Y130" s="31">
        <f t="shared" si="102"/>
        <v>382.72090642188772</v>
      </c>
      <c r="DA130" s="59" t="s">
        <v>1047</v>
      </c>
    </row>
    <row r="131" spans="1:105" ht="12" customHeight="1" x14ac:dyDescent="0.25">
      <c r="A131" s="32" t="s">
        <v>25</v>
      </c>
      <c r="B131" s="33">
        <f t="shared" ref="B131:Q131" si="103">B92*B118</f>
        <v>3089.5794891724295</v>
      </c>
      <c r="C131" s="33">
        <f t="shared" si="103"/>
        <v>3527.5982085387627</v>
      </c>
      <c r="D131" s="33">
        <f t="shared" si="103"/>
        <v>3910.7086027291734</v>
      </c>
      <c r="E131" s="33">
        <f t="shared" si="103"/>
        <v>4180.859982205805</v>
      </c>
      <c r="F131" s="33">
        <f t="shared" si="103"/>
        <v>4504.0909207136301</v>
      </c>
      <c r="G131" s="33">
        <f t="shared" si="103"/>
        <v>4881.792612614272</v>
      </c>
      <c r="H131" s="33">
        <f t="shared" si="103"/>
        <v>5168.6591303583737</v>
      </c>
      <c r="I131" s="33">
        <f t="shared" si="103"/>
        <v>5391.8968269020088</v>
      </c>
      <c r="J131" s="33">
        <f t="shared" si="103"/>
        <v>5629.8425481988506</v>
      </c>
      <c r="K131" s="33">
        <f t="shared" si="103"/>
        <v>5755.585575142798</v>
      </c>
      <c r="L131" s="33">
        <f t="shared" si="103"/>
        <v>5966.2593245714334</v>
      </c>
      <c r="M131" s="33">
        <f t="shared" si="103"/>
        <v>6056.598632901736</v>
      </c>
      <c r="N131" s="33">
        <f t="shared" si="103"/>
        <v>6138.6209495150206</v>
      </c>
      <c r="O131" s="33">
        <f t="shared" si="103"/>
        <v>6239.9307210374154</v>
      </c>
      <c r="P131" s="33">
        <f t="shared" si="103"/>
        <v>6382.7771050726351</v>
      </c>
      <c r="Q131" s="33">
        <f t="shared" si="103"/>
        <v>6609.0673600780683</v>
      </c>
      <c r="R131" s="33">
        <f t="shared" ref="R131:V131" si="104">R92*R118</f>
        <v>6762.0891956167934</v>
      </c>
      <c r="S131" s="33">
        <f t="shared" si="104"/>
        <v>6774.6761476230977</v>
      </c>
      <c r="T131" s="33">
        <f t="shared" si="104"/>
        <v>6964.7937150209664</v>
      </c>
      <c r="U131" s="33">
        <f t="shared" si="104"/>
        <v>7039.029281961547</v>
      </c>
      <c r="V131" s="33">
        <f t="shared" si="104"/>
        <v>7183.0321976764308</v>
      </c>
      <c r="W131" s="33">
        <f t="shared" ref="W131:Y131" si="105">W92*W118</f>
        <v>7075.412702946187</v>
      </c>
      <c r="X131" s="33">
        <f t="shared" si="105"/>
        <v>6995.0364862464285</v>
      </c>
      <c r="Y131" s="33">
        <f t="shared" si="105"/>
        <v>6939.8195229528992</v>
      </c>
      <c r="DA131" s="60" t="s">
        <v>1048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6">SUM(B134,B139,B142)</f>
        <v>1584.935764974899</v>
      </c>
      <c r="C133" s="19">
        <f t="shared" ref="C133:Q133" si="107">SUM(C134,C139,C142)</f>
        <v>1645.0027225920276</v>
      </c>
      <c r="D133" s="19">
        <f t="shared" si="107"/>
        <v>1717.1306469761134</v>
      </c>
      <c r="E133" s="19">
        <f t="shared" si="107"/>
        <v>1799.9157899419083</v>
      </c>
      <c r="F133" s="19">
        <f t="shared" si="107"/>
        <v>1874.3281076571236</v>
      </c>
      <c r="G133" s="19">
        <f t="shared" si="107"/>
        <v>1944.9299462343974</v>
      </c>
      <c r="H133" s="19">
        <f t="shared" si="107"/>
        <v>1998.683223948442</v>
      </c>
      <c r="I133" s="19">
        <f t="shared" si="107"/>
        <v>2047.5909973635898</v>
      </c>
      <c r="J133" s="19">
        <f t="shared" si="107"/>
        <v>2097.9209712893344</v>
      </c>
      <c r="K133" s="19">
        <f t="shared" si="107"/>
        <v>2131.0873596053334</v>
      </c>
      <c r="L133" s="19">
        <f t="shared" si="107"/>
        <v>2151.2989370132009</v>
      </c>
      <c r="M133" s="19">
        <f t="shared" si="107"/>
        <v>2159.1692051789964</v>
      </c>
      <c r="N133" s="19">
        <f t="shared" si="107"/>
        <v>2169.4177909626596</v>
      </c>
      <c r="O133" s="19">
        <f t="shared" si="107"/>
        <v>2186.5569128603606</v>
      </c>
      <c r="P133" s="19">
        <f t="shared" si="107"/>
        <v>2200.2552172498667</v>
      </c>
      <c r="Q133" s="19">
        <f t="shared" si="107"/>
        <v>2231.1490124261777</v>
      </c>
      <c r="R133" s="19">
        <f t="shared" ref="R133:V133" si="108">SUM(R134,R139,R142)</f>
        <v>2270.5891368508187</v>
      </c>
      <c r="S133" s="19">
        <f t="shared" si="108"/>
        <v>2312.9853338466833</v>
      </c>
      <c r="T133" s="19">
        <f t="shared" si="108"/>
        <v>2308.8733705992904</v>
      </c>
      <c r="U133" s="19">
        <f t="shared" si="108"/>
        <v>2322.2221273513128</v>
      </c>
      <c r="V133" s="19">
        <f t="shared" si="108"/>
        <v>2349.0093418357992</v>
      </c>
      <c r="W133" s="19">
        <f t="shared" ref="W133:Y133" si="109">SUM(W134,W139,W142)</f>
        <v>2438.3597083902055</v>
      </c>
      <c r="X133" s="19">
        <f t="shared" si="109"/>
        <v>2345.005866696868</v>
      </c>
      <c r="Y133" s="19">
        <f t="shared" si="109"/>
        <v>2287.1112834106125</v>
      </c>
      <c r="DA133" s="56" t="s">
        <v>277</v>
      </c>
    </row>
    <row r="134" spans="1:105" ht="12.95" customHeight="1" x14ac:dyDescent="0.25">
      <c r="A134" s="23" t="s">
        <v>110</v>
      </c>
      <c r="B134" s="22">
        <f t="shared" ref="B134" si="110">SUM(B135:B138)</f>
        <v>854.46604357397678</v>
      </c>
      <c r="C134" s="22">
        <f t="shared" ref="C134:Q134" si="111">SUM(C135:C138)</f>
        <v>866.82649218881181</v>
      </c>
      <c r="D134" s="22">
        <f t="shared" si="111"/>
        <v>869.55095776053315</v>
      </c>
      <c r="E134" s="22">
        <f t="shared" si="111"/>
        <v>881.92358487748754</v>
      </c>
      <c r="F134" s="22">
        <f t="shared" si="111"/>
        <v>887.98197216374797</v>
      </c>
      <c r="G134" s="22">
        <f t="shared" si="111"/>
        <v>888.33420460542686</v>
      </c>
      <c r="H134" s="22">
        <f t="shared" si="111"/>
        <v>883.35253575022989</v>
      </c>
      <c r="I134" s="22">
        <f t="shared" si="111"/>
        <v>879.91534632372532</v>
      </c>
      <c r="J134" s="22">
        <f t="shared" si="111"/>
        <v>876.77675361499394</v>
      </c>
      <c r="K134" s="22">
        <f t="shared" si="111"/>
        <v>869.97414231860648</v>
      </c>
      <c r="L134" s="22">
        <f t="shared" si="111"/>
        <v>857.98384679951994</v>
      </c>
      <c r="M134" s="22">
        <f t="shared" si="111"/>
        <v>845.33558033215729</v>
      </c>
      <c r="N134" s="22">
        <f t="shared" si="111"/>
        <v>835.96238485372805</v>
      </c>
      <c r="O134" s="22">
        <f t="shared" si="111"/>
        <v>823.89174393318797</v>
      </c>
      <c r="P134" s="22">
        <f t="shared" si="111"/>
        <v>806.05875901593845</v>
      </c>
      <c r="Q134" s="22">
        <f t="shared" si="111"/>
        <v>789.60684946708921</v>
      </c>
      <c r="R134" s="22">
        <f t="shared" ref="R134:V134" si="112">SUM(R135:R138)</f>
        <v>781.4124685313418</v>
      </c>
      <c r="S134" s="22">
        <f t="shared" si="112"/>
        <v>768.73852746423427</v>
      </c>
      <c r="T134" s="22">
        <f t="shared" si="112"/>
        <v>747.59553633440601</v>
      </c>
      <c r="U134" s="22">
        <f t="shared" si="112"/>
        <v>732.60521941715172</v>
      </c>
      <c r="V134" s="22">
        <f t="shared" si="112"/>
        <v>711.00933824240985</v>
      </c>
      <c r="W134" s="22">
        <f t="shared" ref="W134:Y134" si="113">SUM(W135:W138)</f>
        <v>707.76475239208628</v>
      </c>
      <c r="X134" s="22">
        <f t="shared" si="113"/>
        <v>685.80590558035999</v>
      </c>
      <c r="Y134" s="22">
        <f t="shared" si="113"/>
        <v>667.36319445142544</v>
      </c>
      <c r="DA134" s="57"/>
    </row>
    <row r="135" spans="1:105" ht="12" customHeight="1" x14ac:dyDescent="0.25">
      <c r="A135" s="28" t="s">
        <v>32</v>
      </c>
      <c r="B135" s="29">
        <f>B5*1000*11630/RES_summary!B$6</f>
        <v>455.36654601850785</v>
      </c>
      <c r="C135" s="29">
        <f>C5*1000*11630/RES_summary!C$6</f>
        <v>465.54584688746763</v>
      </c>
      <c r="D135" s="29">
        <f>D5*1000*11630/RES_summary!D$6</f>
        <v>469.0234627664147</v>
      </c>
      <c r="E135" s="29">
        <f>E5*1000*11630/RES_summary!E$6</f>
        <v>475.88755869428292</v>
      </c>
      <c r="F135" s="29">
        <f>F5*1000*11630/RES_summary!F$6</f>
        <v>479.25026883485123</v>
      </c>
      <c r="G135" s="29">
        <f>G5*1000*11630/RES_summary!G$6</f>
        <v>480.16289992902716</v>
      </c>
      <c r="H135" s="29">
        <f>H5*1000*11630/RES_summary!H$6</f>
        <v>478.94369997376543</v>
      </c>
      <c r="I135" s="29">
        <f>I5*1000*11630/RES_summary!I$6</f>
        <v>478.22655337110825</v>
      </c>
      <c r="J135" s="29">
        <f>J5*1000*11630/RES_summary!J$6</f>
        <v>477.73009385590279</v>
      </c>
      <c r="K135" s="29">
        <f>K5*1000*11630/RES_summary!K$6</f>
        <v>476.26238641893787</v>
      </c>
      <c r="L135" s="29">
        <f>L5*1000*11630/RES_summary!L$6</f>
        <v>471.80559203214136</v>
      </c>
      <c r="M135" s="29">
        <f>M5*1000*11630/RES_summary!M$6</f>
        <v>468.15433107530623</v>
      </c>
      <c r="N135" s="29">
        <f>N5*1000*11630/RES_summary!N$6</f>
        <v>465.79539285812922</v>
      </c>
      <c r="O135" s="29">
        <f>O5*1000*11630/RES_summary!O$6</f>
        <v>460.85338163493128</v>
      </c>
      <c r="P135" s="29">
        <f>P5*1000*11630/RES_summary!P$6</f>
        <v>454.41243415599286</v>
      </c>
      <c r="Q135" s="29">
        <f>Q5*1000*11630/RES_summary!Q$6</f>
        <v>445.91928610448815</v>
      </c>
      <c r="R135" s="29">
        <f>R5*1000*11630/RES_summary!R$6</f>
        <v>435.27452098673535</v>
      </c>
      <c r="S135" s="29">
        <f>S5*1000*11630/RES_summary!S$6</f>
        <v>422.16806554296579</v>
      </c>
      <c r="T135" s="29">
        <f>T5*1000*11630/RES_summary!T$6</f>
        <v>410.85801412576961</v>
      </c>
      <c r="U135" s="29">
        <f>U5*1000*11630/RES_summary!U$6</f>
        <v>399.67463413782315</v>
      </c>
      <c r="V135" s="29">
        <f>V5*1000*11630/RES_summary!V$6</f>
        <v>391.14288304518448</v>
      </c>
      <c r="W135" s="29">
        <f>W5*1000*11630/RES_summary!W$6</f>
        <v>379.27558092137315</v>
      </c>
      <c r="X135" s="29">
        <f>X5*1000*11630/RES_summary!X$6</f>
        <v>368.19219499029583</v>
      </c>
      <c r="Y135" s="29">
        <f>Y5*1000*11630/RES_summary!Y$6</f>
        <v>357.7983605040327</v>
      </c>
      <c r="DA135" s="58" t="s">
        <v>1049</v>
      </c>
    </row>
    <row r="136" spans="1:105" ht="12" customHeight="1" x14ac:dyDescent="0.25">
      <c r="A136" s="28" t="s">
        <v>47</v>
      </c>
      <c r="B136" s="29">
        <f>B6*1000*11630/RES_summary!B$6</f>
        <v>306.10422382358786</v>
      </c>
      <c r="C136" s="29">
        <f>C6*1000*11630/RES_summary!C$6</f>
        <v>304.19493315161884</v>
      </c>
      <c r="D136" s="29">
        <f>D6*1000*11630/RES_summary!D$6</f>
        <v>301.54820632314613</v>
      </c>
      <c r="E136" s="29">
        <f>E6*1000*11630/RES_summary!E$6</f>
        <v>303.29519066472739</v>
      </c>
      <c r="F136" s="29">
        <f>F6*1000*11630/RES_summary!F$6</f>
        <v>303.7221839963014</v>
      </c>
      <c r="G136" s="29">
        <f>G6*1000*11630/RES_summary!G$6</f>
        <v>300.88483250804103</v>
      </c>
      <c r="H136" s="29">
        <f>H6*1000*11630/RES_summary!H$6</f>
        <v>295.91628772352141</v>
      </c>
      <c r="I136" s="29">
        <f>I6*1000*11630/RES_summary!I$6</f>
        <v>290.25334192417773</v>
      </c>
      <c r="J136" s="29">
        <f>J6*1000*11630/RES_summary!J$6</f>
        <v>283.64688444605622</v>
      </c>
      <c r="K136" s="29">
        <f>K6*1000*11630/RES_summary!K$6</f>
        <v>273.94115659096656</v>
      </c>
      <c r="L136" s="29">
        <f>L6*1000*11630/RES_summary!L$6</f>
        <v>263.66964759106116</v>
      </c>
      <c r="M136" s="29">
        <f>M6*1000*11630/RES_summary!M$6</f>
        <v>252.43291430971709</v>
      </c>
      <c r="N136" s="29">
        <f>N6*1000*11630/RES_summary!N$6</f>
        <v>243.96470030087193</v>
      </c>
      <c r="O136" s="29">
        <f>O6*1000*11630/RES_summary!O$6</f>
        <v>235.38781888373515</v>
      </c>
      <c r="P136" s="29">
        <f>P6*1000*11630/RES_summary!P$6</f>
        <v>223.4484899082116</v>
      </c>
      <c r="Q136" s="29">
        <f>Q6*1000*11630/RES_summary!Q$6</f>
        <v>214.43795291842272</v>
      </c>
      <c r="R136" s="29">
        <f>R6*1000*11630/RES_summary!R$6</f>
        <v>214.55704920668578</v>
      </c>
      <c r="S136" s="29">
        <f>S6*1000*11630/RES_summary!S$6</f>
        <v>212.87463632157457</v>
      </c>
      <c r="T136" s="29">
        <f>T6*1000*11630/RES_summary!T$6</f>
        <v>205.01634841176283</v>
      </c>
      <c r="U136" s="29">
        <f>U6*1000*11630/RES_summary!U$6</f>
        <v>200.99423690046336</v>
      </c>
      <c r="V136" s="29">
        <f>V6*1000*11630/RES_summary!V$6</f>
        <v>190.30657202520564</v>
      </c>
      <c r="W136" s="29">
        <f>W6*1000*11630/RES_summary!W$6</f>
        <v>191.22094504651321</v>
      </c>
      <c r="X136" s="29">
        <f>X6*1000*11630/RES_summary!X$6</f>
        <v>186.84303668727864</v>
      </c>
      <c r="Y136" s="29">
        <f>Y6*1000*11630/RES_summary!Y$6</f>
        <v>183.15685808240556</v>
      </c>
      <c r="DA136" s="58" t="s">
        <v>1050</v>
      </c>
    </row>
    <row r="137" spans="1:105" ht="12" customHeight="1" x14ac:dyDescent="0.25">
      <c r="A137" s="28" t="s">
        <v>46</v>
      </c>
      <c r="B137" s="29">
        <f>B7*1000*11630/RES_summary!B$6</f>
        <v>32.117986764864369</v>
      </c>
      <c r="C137" s="29">
        <f>C7*1000*11630/RES_summary!C$6</f>
        <v>33.696992354443189</v>
      </c>
      <c r="D137" s="29">
        <f>D7*1000*11630/RES_summary!D$6</f>
        <v>34.325416911505314</v>
      </c>
      <c r="E137" s="29">
        <f>E7*1000*11630/RES_summary!E$6</f>
        <v>35.495428203529123</v>
      </c>
      <c r="F137" s="29">
        <f>F7*1000*11630/RES_summary!F$6</f>
        <v>35.844048493532931</v>
      </c>
      <c r="G137" s="29">
        <f>G7*1000*11630/RES_summary!G$6</f>
        <v>36.400651609699231</v>
      </c>
      <c r="H137" s="29">
        <f>H7*1000*11630/RES_summary!H$6</f>
        <v>36.690315141753665</v>
      </c>
      <c r="I137" s="29">
        <f>I7*1000*11630/RES_summary!I$6</f>
        <v>37.083242204651555</v>
      </c>
      <c r="J137" s="29">
        <f>J7*1000*11630/RES_summary!J$6</f>
        <v>37.243823118696994</v>
      </c>
      <c r="K137" s="29">
        <f>K7*1000*11630/RES_summary!K$6</f>
        <v>36.977451711846022</v>
      </c>
      <c r="L137" s="29">
        <f>L7*1000*11630/RES_summary!L$6</f>
        <v>37.189516258950995</v>
      </c>
      <c r="M137" s="29">
        <f>M7*1000*11630/RES_summary!M$6</f>
        <v>37.033685136579585</v>
      </c>
      <c r="N137" s="29">
        <f>N7*1000*11630/RES_summary!N$6</f>
        <v>36.989144717590072</v>
      </c>
      <c r="O137" s="29">
        <f>O7*1000*11630/RES_summary!O$6</f>
        <v>37.228411481031827</v>
      </c>
      <c r="P137" s="29">
        <f>P7*1000*11630/RES_summary!P$6</f>
        <v>37.484300794081449</v>
      </c>
      <c r="Q137" s="29">
        <f>Q7*1000*11630/RES_summary!Q$6</f>
        <v>37.47524807043267</v>
      </c>
      <c r="R137" s="29">
        <f>R7*1000*11630/RES_summary!R$6</f>
        <v>38.568668864207105</v>
      </c>
      <c r="S137" s="29">
        <f>S7*1000*11630/RES_summary!S$6</f>
        <v>38.915087529331487</v>
      </c>
      <c r="T137" s="29">
        <f>T7*1000*11630/RES_summary!T$6</f>
        <v>38.050365671245935</v>
      </c>
      <c r="U137" s="29">
        <f>U7*1000*11630/RES_summary!U$6</f>
        <v>37.448165260737056</v>
      </c>
      <c r="V137" s="29">
        <f>V7*1000*11630/RES_summary!V$6</f>
        <v>35.191434704433973</v>
      </c>
      <c r="W137" s="29">
        <f>W7*1000*11630/RES_summary!W$6</f>
        <v>35.413093890990233</v>
      </c>
      <c r="X137" s="29">
        <f>X7*1000*11630/RES_summary!X$6</f>
        <v>33.553565182199144</v>
      </c>
      <c r="Y137" s="29">
        <f>Y7*1000*11630/RES_summary!Y$6</f>
        <v>32.43630849692245</v>
      </c>
      <c r="DA137" s="58" t="s">
        <v>1051</v>
      </c>
    </row>
    <row r="138" spans="1:105" ht="12" customHeight="1" x14ac:dyDescent="0.25">
      <c r="A138" s="28" t="s">
        <v>45</v>
      </c>
      <c r="B138" s="29">
        <f>B8*1000*11630/RES_summary!B$6</f>
        <v>60.877286967016779</v>
      </c>
      <c r="C138" s="29">
        <f>C8*1000*11630/RES_summary!C$6</f>
        <v>63.388719795282093</v>
      </c>
      <c r="D138" s="29">
        <f>D8*1000*11630/RES_summary!D$6</f>
        <v>64.65387175946708</v>
      </c>
      <c r="E138" s="29">
        <f>E8*1000*11630/RES_summary!E$6</f>
        <v>67.245407314947968</v>
      </c>
      <c r="F138" s="29">
        <f>F8*1000*11630/RES_summary!F$6</f>
        <v>69.165470839062451</v>
      </c>
      <c r="G138" s="29">
        <f>G8*1000*11630/RES_summary!G$6</f>
        <v>70.885820558659475</v>
      </c>
      <c r="H138" s="29">
        <f>H8*1000*11630/RES_summary!H$6</f>
        <v>71.80223291118935</v>
      </c>
      <c r="I138" s="29">
        <f>I8*1000*11630/RES_summary!I$6</f>
        <v>74.352208823787649</v>
      </c>
      <c r="J138" s="29">
        <f>J8*1000*11630/RES_summary!J$6</f>
        <v>78.1559521943378</v>
      </c>
      <c r="K138" s="29">
        <f>K8*1000*11630/RES_summary!K$6</f>
        <v>82.793147596856031</v>
      </c>
      <c r="L138" s="29">
        <f>L8*1000*11630/RES_summary!L$6</f>
        <v>85.319090917366452</v>
      </c>
      <c r="M138" s="29">
        <f>M8*1000*11630/RES_summary!M$6</f>
        <v>87.71464981055432</v>
      </c>
      <c r="N138" s="29">
        <f>N8*1000*11630/RES_summary!N$6</f>
        <v>89.213146977136788</v>
      </c>
      <c r="O138" s="29">
        <f>O8*1000*11630/RES_summary!O$6</f>
        <v>90.422131933489723</v>
      </c>
      <c r="P138" s="29">
        <f>P8*1000*11630/RES_summary!P$6</f>
        <v>90.713534157652504</v>
      </c>
      <c r="Q138" s="29">
        <f>Q8*1000*11630/RES_summary!Q$6</f>
        <v>91.774362373745575</v>
      </c>
      <c r="R138" s="29">
        <f>R8*1000*11630/RES_summary!R$6</f>
        <v>93.01222947371356</v>
      </c>
      <c r="S138" s="29">
        <f>S8*1000*11630/RES_summary!S$6</f>
        <v>94.78073807036246</v>
      </c>
      <c r="T138" s="29">
        <f>T8*1000*11630/RES_summary!T$6</f>
        <v>93.670808125627644</v>
      </c>
      <c r="U138" s="29">
        <f>U8*1000*11630/RES_summary!U$6</f>
        <v>94.488183118128219</v>
      </c>
      <c r="V138" s="29">
        <f>V8*1000*11630/RES_summary!V$6</f>
        <v>94.368448467585836</v>
      </c>
      <c r="W138" s="29">
        <f>W8*1000*11630/RES_summary!W$6</f>
        <v>101.85513253320974</v>
      </c>
      <c r="X138" s="29">
        <f>X8*1000*11630/RES_summary!X$6</f>
        <v>97.21710872058631</v>
      </c>
      <c r="Y138" s="29">
        <f>Y8*1000*11630/RES_summary!Y$6</f>
        <v>93.971667368064729</v>
      </c>
      <c r="DA138" s="58" t="s">
        <v>1052</v>
      </c>
    </row>
    <row r="139" spans="1:105" ht="12.95" customHeight="1" x14ac:dyDescent="0.25">
      <c r="A139" s="23" t="s">
        <v>109</v>
      </c>
      <c r="B139" s="22">
        <f t="shared" ref="B139" si="114">SUM(B140:B141)</f>
        <v>221.5067579749211</v>
      </c>
      <c r="C139" s="22">
        <f t="shared" ref="C139:Q139" si="115">SUM(C140:C141)</f>
        <v>249.4431070853754</v>
      </c>
      <c r="D139" s="22">
        <f t="shared" si="115"/>
        <v>291.17646764773707</v>
      </c>
      <c r="E139" s="22">
        <f t="shared" si="115"/>
        <v>340.12364823191257</v>
      </c>
      <c r="F139" s="22">
        <f t="shared" si="115"/>
        <v>388.67506113082948</v>
      </c>
      <c r="G139" s="22">
        <f t="shared" si="115"/>
        <v>437.07856362909286</v>
      </c>
      <c r="H139" s="22">
        <f t="shared" si="115"/>
        <v>482.3573739995303</v>
      </c>
      <c r="I139" s="22">
        <f t="shared" si="115"/>
        <v>526.48854957621211</v>
      </c>
      <c r="J139" s="22">
        <f t="shared" si="115"/>
        <v>575.22409683582407</v>
      </c>
      <c r="K139" s="22">
        <f t="shared" si="115"/>
        <v>618.21772723917161</v>
      </c>
      <c r="L139" s="22">
        <f t="shared" si="115"/>
        <v>649.7956065632776</v>
      </c>
      <c r="M139" s="22">
        <f t="shared" si="115"/>
        <v>679.1991395487662</v>
      </c>
      <c r="N139" s="22">
        <f t="shared" si="115"/>
        <v>708.34672267504152</v>
      </c>
      <c r="O139" s="22">
        <f t="shared" si="115"/>
        <v>741.94514565609688</v>
      </c>
      <c r="P139" s="22">
        <f t="shared" si="115"/>
        <v>778.62651736501493</v>
      </c>
      <c r="Q139" s="22">
        <f t="shared" si="115"/>
        <v>834.83641390726018</v>
      </c>
      <c r="R139" s="22">
        <f t="shared" ref="R139:V139" si="116">SUM(R140:R141)</f>
        <v>889.19055075747087</v>
      </c>
      <c r="S139" s="22">
        <f t="shared" si="116"/>
        <v>950.5300527439307</v>
      </c>
      <c r="T139" s="22">
        <f t="shared" si="116"/>
        <v>987.9371632703992</v>
      </c>
      <c r="U139" s="22">
        <f t="shared" si="116"/>
        <v>1030.1332955714167</v>
      </c>
      <c r="V139" s="22">
        <f t="shared" si="116"/>
        <v>1078.9247195467767</v>
      </c>
      <c r="W139" s="22">
        <f t="shared" ref="W139:Y139" si="117">SUM(W140:W141)</f>
        <v>1153.8139573663868</v>
      </c>
      <c r="X139" s="22">
        <f t="shared" si="117"/>
        <v>1118.7348608156628</v>
      </c>
      <c r="Y139" s="22">
        <f t="shared" si="117"/>
        <v>1104.6276145975407</v>
      </c>
      <c r="DA139" s="57"/>
    </row>
    <row r="140" spans="1:105" ht="12" customHeight="1" x14ac:dyDescent="0.25">
      <c r="A140" s="28" t="s">
        <v>28</v>
      </c>
      <c r="B140" s="29">
        <f>B10*1000*11630/RES_summary!B$6</f>
        <v>179.74313662573087</v>
      </c>
      <c r="C140" s="29">
        <f>C10*1000*11630/RES_summary!C$6</f>
        <v>201.06222708807596</v>
      </c>
      <c r="D140" s="29">
        <f>D10*1000*11630/RES_summary!D$6</f>
        <v>234.61780141911299</v>
      </c>
      <c r="E140" s="29">
        <f>E10*1000*11630/RES_summary!E$6</f>
        <v>271.67144303258266</v>
      </c>
      <c r="F140" s="29">
        <f>F10*1000*11630/RES_summary!F$6</f>
        <v>308.82021507840693</v>
      </c>
      <c r="G140" s="29">
        <f>G10*1000*11630/RES_summary!G$6</f>
        <v>346.68802157077403</v>
      </c>
      <c r="H140" s="29">
        <f>H10*1000*11630/RES_summary!H$6</f>
        <v>383.33169327273396</v>
      </c>
      <c r="I140" s="29">
        <f>I10*1000*11630/RES_summary!I$6</f>
        <v>419.85926408668928</v>
      </c>
      <c r="J140" s="29">
        <f>J10*1000*11630/RES_summary!J$6</f>
        <v>459.61818987385703</v>
      </c>
      <c r="K140" s="29">
        <f>K10*1000*11630/RES_summary!K$6</f>
        <v>493.44196433519312</v>
      </c>
      <c r="L140" s="29">
        <f>L10*1000*11630/RES_summary!L$6</f>
        <v>513.64060425016521</v>
      </c>
      <c r="M140" s="29">
        <f>M10*1000*11630/RES_summary!M$6</f>
        <v>536.37363972172284</v>
      </c>
      <c r="N140" s="29">
        <f>N10*1000*11630/RES_summary!N$6</f>
        <v>561.80885686141016</v>
      </c>
      <c r="O140" s="29">
        <f>O10*1000*11630/RES_summary!O$6</f>
        <v>591.50600130508133</v>
      </c>
      <c r="P140" s="29">
        <f>P10*1000*11630/RES_summary!P$6</f>
        <v>621.2501381871956</v>
      </c>
      <c r="Q140" s="29">
        <f>Q10*1000*11630/RES_summary!Q$6</f>
        <v>661.30802274891744</v>
      </c>
      <c r="R140" s="29">
        <f>R10*1000*11630/RES_summary!R$6</f>
        <v>693.32789506125926</v>
      </c>
      <c r="S140" s="29">
        <f>S10*1000*11630/RES_summary!S$6</f>
        <v>727.31759644889678</v>
      </c>
      <c r="T140" s="29">
        <f>T10*1000*11630/RES_summary!T$6</f>
        <v>741.28108502385203</v>
      </c>
      <c r="U140" s="29">
        <f>U10*1000*11630/RES_summary!U$6</f>
        <v>757.20876855063773</v>
      </c>
      <c r="V140" s="29">
        <f>V10*1000*11630/RES_summary!V$6</f>
        <v>776.54978494574596</v>
      </c>
      <c r="W140" s="29">
        <f>W10*1000*11630/RES_summary!W$6</f>
        <v>816.74601899334846</v>
      </c>
      <c r="X140" s="29">
        <f>X10*1000*11630/RES_summary!X$6</f>
        <v>780.32990599457105</v>
      </c>
      <c r="Y140" s="29">
        <f>Y10*1000*11630/RES_summary!Y$6</f>
        <v>764.08734584372644</v>
      </c>
      <c r="DA140" s="58" t="s">
        <v>1053</v>
      </c>
    </row>
    <row r="141" spans="1:105" ht="12" customHeight="1" x14ac:dyDescent="0.25">
      <c r="A141" s="28" t="s">
        <v>27</v>
      </c>
      <c r="B141" s="29">
        <f>B11*1000*11630/RES_summary!B$6</f>
        <v>41.763621349190224</v>
      </c>
      <c r="C141" s="29">
        <f>C11*1000*11630/RES_summary!C$6</f>
        <v>48.380879997299431</v>
      </c>
      <c r="D141" s="29">
        <f>D11*1000*11630/RES_summary!D$6</f>
        <v>56.558666228624091</v>
      </c>
      <c r="E141" s="29">
        <f>E11*1000*11630/RES_summary!E$6</f>
        <v>68.45220519932991</v>
      </c>
      <c r="F141" s="29">
        <f>F11*1000*11630/RES_summary!F$6</f>
        <v>79.854846052422516</v>
      </c>
      <c r="G141" s="29">
        <f>G11*1000*11630/RES_summary!G$6</f>
        <v>90.3905420583188</v>
      </c>
      <c r="H141" s="29">
        <f>H11*1000*11630/RES_summary!H$6</f>
        <v>99.025680726796352</v>
      </c>
      <c r="I141" s="29">
        <f>I11*1000*11630/RES_summary!I$6</f>
        <v>106.62928548952289</v>
      </c>
      <c r="J141" s="29">
        <f>J11*1000*11630/RES_summary!J$6</f>
        <v>115.60590696196702</v>
      </c>
      <c r="K141" s="29">
        <f>K11*1000*11630/RES_summary!K$6</f>
        <v>124.77576290397853</v>
      </c>
      <c r="L141" s="29">
        <f>L11*1000*11630/RES_summary!L$6</f>
        <v>136.15500231311236</v>
      </c>
      <c r="M141" s="29">
        <f>M11*1000*11630/RES_summary!M$6</f>
        <v>142.82549982704336</v>
      </c>
      <c r="N141" s="29">
        <f>N11*1000*11630/RES_summary!N$6</f>
        <v>146.53786581363138</v>
      </c>
      <c r="O141" s="29">
        <f>O11*1000*11630/RES_summary!O$6</f>
        <v>150.43914435101553</v>
      </c>
      <c r="P141" s="29">
        <f>P11*1000*11630/RES_summary!P$6</f>
        <v>157.37637917781939</v>
      </c>
      <c r="Q141" s="29">
        <f>Q11*1000*11630/RES_summary!Q$6</f>
        <v>173.52839115834277</v>
      </c>
      <c r="R141" s="29">
        <f>R11*1000*11630/RES_summary!R$6</f>
        <v>195.86265569621159</v>
      </c>
      <c r="S141" s="29">
        <f>S11*1000*11630/RES_summary!S$6</f>
        <v>223.21245629503389</v>
      </c>
      <c r="T141" s="29">
        <f>T11*1000*11630/RES_summary!T$6</f>
        <v>246.6560782465472</v>
      </c>
      <c r="U141" s="29">
        <f>U11*1000*11630/RES_summary!U$6</f>
        <v>272.92452702077895</v>
      </c>
      <c r="V141" s="29">
        <f>V11*1000*11630/RES_summary!V$6</f>
        <v>302.37493460103076</v>
      </c>
      <c r="W141" s="29">
        <f>W11*1000*11630/RES_summary!W$6</f>
        <v>337.06793837303843</v>
      </c>
      <c r="X141" s="29">
        <f>X11*1000*11630/RES_summary!X$6</f>
        <v>338.40495482109179</v>
      </c>
      <c r="Y141" s="29">
        <f>Y11*1000*11630/RES_summary!Y$6</f>
        <v>340.54026875381436</v>
      </c>
      <c r="DA141" s="58" t="s">
        <v>1054</v>
      </c>
    </row>
    <row r="142" spans="1:105" ht="12.95" customHeight="1" x14ac:dyDescent="0.25">
      <c r="A142" s="23" t="s">
        <v>108</v>
      </c>
      <c r="B142" s="22">
        <f t="shared" ref="B142" si="118">SUM(B143:B144)</f>
        <v>508.96296342600124</v>
      </c>
      <c r="C142" s="22">
        <f t="shared" ref="C142:Q142" si="119">SUM(C143:C144)</f>
        <v>528.73312331784041</v>
      </c>
      <c r="D142" s="22">
        <f t="shared" si="119"/>
        <v>556.40322156784339</v>
      </c>
      <c r="E142" s="22">
        <f t="shared" si="119"/>
        <v>577.86855683250803</v>
      </c>
      <c r="F142" s="22">
        <f t="shared" si="119"/>
        <v>597.67107436254605</v>
      </c>
      <c r="G142" s="22">
        <f t="shared" si="119"/>
        <v>619.51717799987773</v>
      </c>
      <c r="H142" s="22">
        <f t="shared" si="119"/>
        <v>632.97331419868158</v>
      </c>
      <c r="I142" s="22">
        <f t="shared" si="119"/>
        <v>641.18710146365231</v>
      </c>
      <c r="J142" s="22">
        <f t="shared" si="119"/>
        <v>645.92012083851637</v>
      </c>
      <c r="K142" s="22">
        <f t="shared" si="119"/>
        <v>642.89549004755509</v>
      </c>
      <c r="L142" s="22">
        <f t="shared" si="119"/>
        <v>643.51948365040312</v>
      </c>
      <c r="M142" s="22">
        <f t="shared" si="119"/>
        <v>634.63448529807295</v>
      </c>
      <c r="N142" s="22">
        <f t="shared" si="119"/>
        <v>625.10868343389006</v>
      </c>
      <c r="O142" s="22">
        <f t="shared" si="119"/>
        <v>620.72002327107577</v>
      </c>
      <c r="P142" s="22">
        <f t="shared" si="119"/>
        <v>615.56994086891325</v>
      </c>
      <c r="Q142" s="22">
        <f t="shared" si="119"/>
        <v>606.70574905182821</v>
      </c>
      <c r="R142" s="22">
        <f t="shared" ref="R142:V142" si="120">SUM(R143:R144)</f>
        <v>599.98611756200603</v>
      </c>
      <c r="S142" s="22">
        <f t="shared" si="120"/>
        <v>593.71675363851818</v>
      </c>
      <c r="T142" s="22">
        <f t="shared" si="120"/>
        <v>573.34067099448521</v>
      </c>
      <c r="U142" s="22">
        <f t="shared" si="120"/>
        <v>559.48361236274411</v>
      </c>
      <c r="V142" s="22">
        <f t="shared" si="120"/>
        <v>559.0752840466123</v>
      </c>
      <c r="W142" s="22">
        <f t="shared" ref="W142:Y142" si="121">SUM(W143:W144)</f>
        <v>576.78099863173247</v>
      </c>
      <c r="X142" s="22">
        <f t="shared" si="121"/>
        <v>540.46510030084517</v>
      </c>
      <c r="Y142" s="22">
        <f t="shared" si="121"/>
        <v>515.1204743616463</v>
      </c>
      <c r="DA142" s="57"/>
    </row>
    <row r="143" spans="1:105" ht="12" customHeight="1" x14ac:dyDescent="0.25">
      <c r="A143" s="30" t="s">
        <v>44</v>
      </c>
      <c r="B143" s="31">
        <f>B13*1000*11630/RES_summary!B$6</f>
        <v>383.42327285790219</v>
      </c>
      <c r="C143" s="31">
        <f>C13*1000*11630/RES_summary!C$6</f>
        <v>385.02158923285964</v>
      </c>
      <c r="D143" s="31">
        <f>D13*1000*11630/RES_summary!D$6</f>
        <v>396.98364781576964</v>
      </c>
      <c r="E143" s="31">
        <f>E13*1000*11630/RES_summary!E$6</f>
        <v>407.54733521670374</v>
      </c>
      <c r="F143" s="31">
        <f>F13*1000*11630/RES_summary!F$6</f>
        <v>414.39854029590151</v>
      </c>
      <c r="G143" s="31">
        <f>G13*1000*11630/RES_summary!G$6</f>
        <v>421.28844709646734</v>
      </c>
      <c r="H143" s="31">
        <f>H13*1000*11630/RES_summary!H$6</f>
        <v>423.5416569208428</v>
      </c>
      <c r="I143" s="31">
        <f>I13*1000*11630/RES_summary!I$6</f>
        <v>423.3600467372425</v>
      </c>
      <c r="J143" s="31">
        <f>J13*1000*11630/RES_summary!J$6</f>
        <v>419.80016164729642</v>
      </c>
      <c r="K143" s="31">
        <f>K13*1000*11630/RES_summary!K$6</f>
        <v>413.61079083201224</v>
      </c>
      <c r="L143" s="31">
        <f>L13*1000*11630/RES_summary!L$6</f>
        <v>407.36763688503976</v>
      </c>
      <c r="M143" s="31">
        <f>M13*1000*11630/RES_summary!M$6</f>
        <v>394.67890416121821</v>
      </c>
      <c r="N143" s="31">
        <f>N13*1000*11630/RES_summary!N$6</f>
        <v>382.08112292418252</v>
      </c>
      <c r="O143" s="31">
        <f>O13*1000*11630/RES_summary!O$6</f>
        <v>373.7962137420858</v>
      </c>
      <c r="P143" s="31">
        <f>P13*1000*11630/RES_summary!P$6</f>
        <v>362.96494075164122</v>
      </c>
      <c r="Q143" s="31">
        <f>Q13*1000*11630/RES_summary!Q$6</f>
        <v>345.08756404193213</v>
      </c>
      <c r="R143" s="31">
        <f>R13*1000*11630/RES_summary!R$6</f>
        <v>326.47380514351465</v>
      </c>
      <c r="S143" s="31">
        <f>S13*1000*11630/RES_summary!S$6</f>
        <v>314.40825788936178</v>
      </c>
      <c r="T143" s="31">
        <f>T13*1000*11630/RES_summary!T$6</f>
        <v>290.85406081564935</v>
      </c>
      <c r="U143" s="31">
        <f>U13*1000*11630/RES_summary!U$6</f>
        <v>269.71155102424609</v>
      </c>
      <c r="V143" s="31">
        <f>V13*1000*11630/RES_summary!V$6</f>
        <v>257.6921749594195</v>
      </c>
      <c r="W143" s="31">
        <f>W13*1000*11630/RES_summary!W$6</f>
        <v>259.2964628741592</v>
      </c>
      <c r="X143" s="31">
        <f>X13*1000*11630/RES_summary!X$6</f>
        <v>237.82870502758351</v>
      </c>
      <c r="Y143" s="31">
        <f>Y13*1000*11630/RES_summary!Y$6</f>
        <v>220.44941035127653</v>
      </c>
      <c r="DA143" s="59" t="s">
        <v>1055</v>
      </c>
    </row>
    <row r="144" spans="1:105" ht="12" customHeight="1" x14ac:dyDescent="0.25">
      <c r="A144" s="32" t="s">
        <v>25</v>
      </c>
      <c r="B144" s="33">
        <f>B14*1000*11630/RES_summary!B$6</f>
        <v>125.53969056809903</v>
      </c>
      <c r="C144" s="33">
        <f>C14*1000*11630/RES_summary!C$6</f>
        <v>143.71153408498083</v>
      </c>
      <c r="D144" s="33">
        <f>D14*1000*11630/RES_summary!D$6</f>
        <v>159.41957375207377</v>
      </c>
      <c r="E144" s="33">
        <f>E14*1000*11630/RES_summary!E$6</f>
        <v>170.32122161580432</v>
      </c>
      <c r="F144" s="33">
        <f>F14*1000*11630/RES_summary!F$6</f>
        <v>183.27253406664448</v>
      </c>
      <c r="G144" s="33">
        <f>G14*1000*11630/RES_summary!G$6</f>
        <v>198.22873090341037</v>
      </c>
      <c r="H144" s="33">
        <f>H14*1000*11630/RES_summary!H$6</f>
        <v>209.43165727783875</v>
      </c>
      <c r="I144" s="33">
        <f>I14*1000*11630/RES_summary!I$6</f>
        <v>217.82705472640984</v>
      </c>
      <c r="J144" s="33">
        <f>J14*1000*11630/RES_summary!J$6</f>
        <v>226.11995919121989</v>
      </c>
      <c r="K144" s="33">
        <f>K14*1000*11630/RES_summary!K$6</f>
        <v>229.2846992155429</v>
      </c>
      <c r="L144" s="33">
        <f>L14*1000*11630/RES_summary!L$6</f>
        <v>236.15184676536342</v>
      </c>
      <c r="M144" s="33">
        <f>M14*1000*11630/RES_summary!M$6</f>
        <v>239.95558113685473</v>
      </c>
      <c r="N144" s="33">
        <f>N14*1000*11630/RES_summary!N$6</f>
        <v>243.02756050970748</v>
      </c>
      <c r="O144" s="33">
        <f>O14*1000*11630/RES_summary!O$6</f>
        <v>246.92380952899001</v>
      </c>
      <c r="P144" s="33">
        <f>P14*1000*11630/RES_summary!P$6</f>
        <v>252.60500011727206</v>
      </c>
      <c r="Q144" s="33">
        <f>Q14*1000*11630/RES_summary!Q$6</f>
        <v>261.61818500989614</v>
      </c>
      <c r="R144" s="33">
        <f>R14*1000*11630/RES_summary!R$6</f>
        <v>273.51231241849132</v>
      </c>
      <c r="S144" s="33">
        <f>S14*1000*11630/RES_summary!S$6</f>
        <v>279.30849574915641</v>
      </c>
      <c r="T144" s="33">
        <f>T14*1000*11630/RES_summary!T$6</f>
        <v>282.4866101788358</v>
      </c>
      <c r="U144" s="33">
        <f>U14*1000*11630/RES_summary!U$6</f>
        <v>289.77206133849802</v>
      </c>
      <c r="V144" s="33">
        <f>V14*1000*11630/RES_summary!V$6</f>
        <v>301.38310908719274</v>
      </c>
      <c r="W144" s="33">
        <f>W14*1000*11630/RES_summary!W$6</f>
        <v>317.48453575757333</v>
      </c>
      <c r="X144" s="33">
        <f>X14*1000*11630/RES_summary!X$6</f>
        <v>302.63639527326166</v>
      </c>
      <c r="Y144" s="33">
        <f>Y14*1000*11630/RES_summary!Y$6</f>
        <v>294.67106401036983</v>
      </c>
      <c r="DA144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Y27 W139:Y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63.262707747168491</v>
      </c>
      <c r="C3" s="49">
        <f t="shared" ref="C3:W3" si="0">C5*C11/11630</f>
        <v>63.619942281827122</v>
      </c>
      <c r="D3" s="49">
        <f t="shared" si="0"/>
        <v>63.795538989267023</v>
      </c>
      <c r="E3" s="49">
        <f t="shared" si="0"/>
        <v>64.474907761865595</v>
      </c>
      <c r="F3" s="49">
        <f t="shared" si="0"/>
        <v>64.684816744885907</v>
      </c>
      <c r="G3" s="49">
        <f t="shared" si="0"/>
        <v>64.637192768141588</v>
      </c>
      <c r="H3" s="49">
        <f t="shared" si="0"/>
        <v>64.342029689545257</v>
      </c>
      <c r="I3" s="49">
        <f t="shared" si="0"/>
        <v>64.171342009122753</v>
      </c>
      <c r="J3" s="49">
        <f t="shared" si="0"/>
        <v>64.120333467384825</v>
      </c>
      <c r="K3" s="49">
        <f t="shared" si="0"/>
        <v>63.930096564730022</v>
      </c>
      <c r="L3" s="49">
        <f t="shared" si="0"/>
        <v>63.268521371829983</v>
      </c>
      <c r="M3" s="49">
        <f t="shared" si="0"/>
        <v>62.589335774842617</v>
      </c>
      <c r="N3" s="49">
        <f t="shared" si="0"/>
        <v>62.140149298061822</v>
      </c>
      <c r="O3" s="49">
        <f t="shared" si="0"/>
        <v>61.097825294976957</v>
      </c>
      <c r="P3" s="49">
        <f t="shared" si="0"/>
        <v>59.794307527811945</v>
      </c>
      <c r="Q3" s="49">
        <f t="shared" si="0"/>
        <v>58.187060592496344</v>
      </c>
      <c r="R3" s="49">
        <f t="shared" si="0"/>
        <v>56.101122016907127</v>
      </c>
      <c r="S3" s="49">
        <f t="shared" si="0"/>
        <v>54.0164221361823</v>
      </c>
      <c r="T3" s="49">
        <f t="shared" si="0"/>
        <v>51.871371858547711</v>
      </c>
      <c r="U3" s="49">
        <f t="shared" si="0"/>
        <v>50.345841787446986</v>
      </c>
      <c r="V3" s="49">
        <f t="shared" si="0"/>
        <v>48.654945956343532</v>
      </c>
      <c r="W3" s="49">
        <f t="shared" si="0"/>
        <v>47.056587616412465</v>
      </c>
      <c r="X3" s="49">
        <f t="shared" ref="X3:Y3" si="1">X5*X11/11630</f>
        <v>45.830620580218991</v>
      </c>
      <c r="Y3" s="49">
        <f t="shared" si="1"/>
        <v>44.723749048880514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83.989188481686043</v>
      </c>
      <c r="C5" s="49">
        <f t="shared" ref="C5:W5" si="2">C7*C13/1000000</f>
        <v>84.463462184663214</v>
      </c>
      <c r="D5" s="49">
        <f t="shared" si="2"/>
        <v>84.696588863604575</v>
      </c>
      <c r="E5" s="49">
        <f t="shared" si="2"/>
        <v>85.598536218093287</v>
      </c>
      <c r="F5" s="49">
        <f t="shared" si="2"/>
        <v>85.877216751486671</v>
      </c>
      <c r="G5" s="49">
        <f t="shared" si="2"/>
        <v>85.813989942178893</v>
      </c>
      <c r="H5" s="49">
        <f t="shared" si="2"/>
        <v>85.42212389148537</v>
      </c>
      <c r="I5" s="49">
        <f t="shared" si="2"/>
        <v>85.195514562339923</v>
      </c>
      <c r="J5" s="49">
        <f t="shared" si="2"/>
        <v>85.127794318000653</v>
      </c>
      <c r="K5" s="49">
        <f t="shared" si="2"/>
        <v>84.875230941530916</v>
      </c>
      <c r="L5" s="49">
        <f t="shared" si="2"/>
        <v>83.996906798445494</v>
      </c>
      <c r="M5" s="49">
        <f t="shared" si="2"/>
        <v>83.095202632582158</v>
      </c>
      <c r="N5" s="49">
        <f t="shared" si="2"/>
        <v>82.498851179961122</v>
      </c>
      <c r="O5" s="49">
        <f t="shared" si="2"/>
        <v>81.115035180431803</v>
      </c>
      <c r="P5" s="49">
        <f t="shared" si="2"/>
        <v>79.384451660782361</v>
      </c>
      <c r="Q5" s="49">
        <f t="shared" si="2"/>
        <v>77.25062953090557</v>
      </c>
      <c r="R5" s="49">
        <f t="shared" si="2"/>
        <v>74.481284138884718</v>
      </c>
      <c r="S5" s="49">
        <f t="shared" si="2"/>
        <v>71.713583269840214</v>
      </c>
      <c r="T5" s="49">
        <f t="shared" si="2"/>
        <v>68.86575967065184</v>
      </c>
      <c r="U5" s="49">
        <f t="shared" si="2"/>
        <v>66.840426939270372</v>
      </c>
      <c r="V5" s="49">
        <f t="shared" si="2"/>
        <v>64.595550396378485</v>
      </c>
      <c r="W5" s="49">
        <f t="shared" si="2"/>
        <v>62.473528993022498</v>
      </c>
      <c r="X5" s="49">
        <f t="shared" ref="X5:Y5" si="3">X7*X13/1000000</f>
        <v>60.84590380684326</v>
      </c>
      <c r="Y5" s="49">
        <f t="shared" si="3"/>
        <v>59.376392858274031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1533409.5</v>
      </c>
      <c r="C7" s="35">
        <v>1562578.5</v>
      </c>
      <c r="D7" s="35">
        <v>1592684.1</v>
      </c>
      <c r="E7" s="35">
        <v>1646077.6500000001</v>
      </c>
      <c r="F7" s="35">
        <v>1689174.9000000001</v>
      </c>
      <c r="G7" s="35">
        <v>1728305.25</v>
      </c>
      <c r="H7" s="35">
        <v>1762695.9000000001</v>
      </c>
      <c r="I7" s="35">
        <v>1805802.6</v>
      </c>
      <c r="J7" s="35">
        <v>1858186.05</v>
      </c>
      <c r="K7" s="35">
        <v>1910682.9000000001</v>
      </c>
      <c r="L7" s="35">
        <v>1948620.4500000002</v>
      </c>
      <c r="M7" s="35">
        <v>1990300.2000000002</v>
      </c>
      <c r="N7" s="35">
        <v>2046716.7000000002</v>
      </c>
      <c r="O7" s="35">
        <v>2080290.4500000002</v>
      </c>
      <c r="P7" s="35">
        <v>2108430.4500000002</v>
      </c>
      <c r="Q7" s="35">
        <v>2124631.9500000002</v>
      </c>
      <c r="R7" s="35">
        <v>2119096.35</v>
      </c>
      <c r="S7" s="35">
        <v>2115871.8000000003</v>
      </c>
      <c r="T7" s="35">
        <v>2111873.4</v>
      </c>
      <c r="U7" s="35">
        <v>2123507.4</v>
      </c>
      <c r="V7" s="35">
        <v>2115489.6</v>
      </c>
      <c r="W7" s="35">
        <v>2123623.9500000002</v>
      </c>
      <c r="X7" s="35">
        <v>2142507.15</v>
      </c>
      <c r="Y7" s="35">
        <v>2163281.4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109795.29853034625</v>
      </c>
      <c r="D8" s="52">
        <v>111250.50788583723</v>
      </c>
      <c r="E8" s="52">
        <v>135060.40307180188</v>
      </c>
      <c r="F8" s="52">
        <v>125289.40554517042</v>
      </c>
      <c r="G8" s="52">
        <v>121851.18690088997</v>
      </c>
      <c r="H8" s="52">
        <v>117643.5688728129</v>
      </c>
      <c r="I8" s="52">
        <v>126895.12333458755</v>
      </c>
      <c r="J8" s="52">
        <v>136710.82230056054</v>
      </c>
      <c r="K8" s="52">
        <v>137366.63792668027</v>
      </c>
      <c r="L8" s="52">
        <v>123353.24251140747</v>
      </c>
      <c r="M8" s="52">
        <v>127644.85849663336</v>
      </c>
      <c r="N8" s="52">
        <v>142934.55846860027</v>
      </c>
      <c r="O8" s="52">
        <v>120648.31515883189</v>
      </c>
      <c r="P8" s="52">
        <v>115774.65144506609</v>
      </c>
      <c r="Q8" s="52">
        <v>104399.84035219741</v>
      </c>
      <c r="R8" s="52">
        <v>83230.055053221527</v>
      </c>
      <c r="S8" s="52">
        <v>86112.068870189833</v>
      </c>
      <c r="T8" s="52">
        <v>85912.855275165522</v>
      </c>
      <c r="U8" s="52">
        <v>121429.29853034625</v>
      </c>
      <c r="V8" s="52">
        <v>103232.70788583742</v>
      </c>
      <c r="W8" s="52">
        <v>143194.75307180197</v>
      </c>
      <c r="X8" s="52">
        <v>144172.60554517014</v>
      </c>
      <c r="Y8" s="52">
        <v>142625.43690088997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80626.298530346248</v>
      </c>
      <c r="D9" s="36">
        <v>81144.907885837136</v>
      </c>
      <c r="E9" s="36">
        <v>81666.85307180183</v>
      </c>
      <c r="F9" s="36">
        <v>82192.155545170419</v>
      </c>
      <c r="G9" s="36">
        <v>82720.836900890106</v>
      </c>
      <c r="H9" s="36">
        <v>83252.918872812763</v>
      </c>
      <c r="I9" s="36">
        <v>83788.423334587598</v>
      </c>
      <c r="J9" s="36">
        <v>84327.372300560586</v>
      </c>
      <c r="K9" s="36">
        <v>84869.787926680176</v>
      </c>
      <c r="L9" s="36">
        <v>85415.692511407426</v>
      </c>
      <c r="M9" s="36">
        <v>85965.108496633358</v>
      </c>
      <c r="N9" s="36">
        <v>86518.058468600269</v>
      </c>
      <c r="O9" s="36">
        <v>87074.565158831887</v>
      </c>
      <c r="P9" s="36">
        <v>87634.651445066091</v>
      </c>
      <c r="Q9" s="36">
        <v>88198.340352197178</v>
      </c>
      <c r="R9" s="36">
        <v>88765.655053221621</v>
      </c>
      <c r="S9" s="36">
        <v>89336.618870189879</v>
      </c>
      <c r="T9" s="36">
        <v>89911.255275166128</v>
      </c>
      <c r="U9" s="36">
        <v>109795.29853034625</v>
      </c>
      <c r="V9" s="36">
        <v>111250.50788583746</v>
      </c>
      <c r="W9" s="36">
        <v>135060.40307180211</v>
      </c>
      <c r="X9" s="36">
        <v>125289.40554517042</v>
      </c>
      <c r="Y9" s="36">
        <v>121851.18690088997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8759.9999999999982</v>
      </c>
      <c r="C11" s="54">
        <v>8759.9999999999964</v>
      </c>
      <c r="D11" s="54">
        <v>8759.9999999999927</v>
      </c>
      <c r="E11" s="54">
        <v>8759.9999999999964</v>
      </c>
      <c r="F11" s="54">
        <v>8759.9999999999982</v>
      </c>
      <c r="G11" s="54">
        <v>8759.9999999999945</v>
      </c>
      <c r="H11" s="54">
        <v>8759.9999999999945</v>
      </c>
      <c r="I11" s="54">
        <v>8759.9999999999982</v>
      </c>
      <c r="J11" s="54">
        <v>8759.9999999999982</v>
      </c>
      <c r="K11" s="54">
        <v>8759.9999999999927</v>
      </c>
      <c r="L11" s="54">
        <v>8760.0000000000018</v>
      </c>
      <c r="M11" s="54">
        <v>8760</v>
      </c>
      <c r="N11" s="54">
        <v>8759.9999999999945</v>
      </c>
      <c r="O11" s="54">
        <v>8759.9999999999927</v>
      </c>
      <c r="P11" s="54">
        <v>8759.9999999999927</v>
      </c>
      <c r="Q11" s="54">
        <v>8759.9999999999964</v>
      </c>
      <c r="R11" s="54">
        <v>8759.9999999999964</v>
      </c>
      <c r="S11" s="54">
        <v>8759.9999999999982</v>
      </c>
      <c r="T11" s="54">
        <v>8759.9999999999964</v>
      </c>
      <c r="U11" s="54">
        <v>8760</v>
      </c>
      <c r="V11" s="54">
        <v>8759.9999999999964</v>
      </c>
      <c r="W11" s="54">
        <v>8759.9999999999982</v>
      </c>
      <c r="X11" s="54">
        <v>8759.9999999999982</v>
      </c>
      <c r="Y11" s="54">
        <v>8759.9999999999982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54.772836924308898</v>
      </c>
      <c r="C13" s="35">
        <v>54.053900130241921</v>
      </c>
      <c r="D13" s="35">
        <v>53.178523514866868</v>
      </c>
      <c r="E13" s="35">
        <v>52.001517800872449</v>
      </c>
      <c r="F13" s="35">
        <v>50.839742380428852</v>
      </c>
      <c r="G13" s="35">
        <v>49.652102799652369</v>
      </c>
      <c r="H13" s="35">
        <v>48.461066875735831</v>
      </c>
      <c r="I13" s="35">
        <v>47.178752850582846</v>
      </c>
      <c r="J13" s="35">
        <v>45.812309439090157</v>
      </c>
      <c r="K13" s="35">
        <v>44.421411287833742</v>
      </c>
      <c r="L13" s="35">
        <v>43.105832538319859</v>
      </c>
      <c r="M13" s="35">
        <v>41.75008505379347</v>
      </c>
      <c r="N13" s="35">
        <v>40.307899564195232</v>
      </c>
      <c r="O13" s="35">
        <v>38.992168223640014</v>
      </c>
      <c r="P13" s="35">
        <v>37.650970019325207</v>
      </c>
      <c r="Q13" s="35">
        <v>36.359534897752795</v>
      </c>
      <c r="R13" s="35">
        <v>35.147662888893521</v>
      </c>
      <c r="S13" s="35">
        <v>33.893160856834619</v>
      </c>
      <c r="T13" s="35">
        <v>32.608848461584792</v>
      </c>
      <c r="U13" s="35">
        <v>31.476427602404573</v>
      </c>
      <c r="V13" s="35">
        <v>30.534562966595765</v>
      </c>
      <c r="W13" s="35">
        <v>29.418357705479117</v>
      </c>
      <c r="X13" s="35">
        <v>28.399393582814071</v>
      </c>
      <c r="Y13" s="35">
        <v>27.447373632609253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44.541113049925492</v>
      </c>
      <c r="D14" s="36">
        <v>42.046221403415927</v>
      </c>
      <c r="E14" s="36">
        <v>39.797545821438639</v>
      </c>
      <c r="F14" s="36">
        <v>38.156283404209212</v>
      </c>
      <c r="G14" s="36">
        <v>36.664625221425752</v>
      </c>
      <c r="H14" s="36">
        <v>35.43017725606434</v>
      </c>
      <c r="I14" s="36">
        <v>34.380519941665483</v>
      </c>
      <c r="J14" s="36">
        <v>33.290189396484791</v>
      </c>
      <c r="K14" s="36">
        <v>32.001916504539949</v>
      </c>
      <c r="L14" s="36">
        <v>30.806937671438874</v>
      </c>
      <c r="M14" s="36">
        <v>29.823752776565545</v>
      </c>
      <c r="N14" s="36">
        <v>28.981710926104995</v>
      </c>
      <c r="O14" s="36">
        <v>28.060938552797158</v>
      </c>
      <c r="P14" s="36">
        <v>26.511977488666698</v>
      </c>
      <c r="Q14" s="36">
        <v>25.833863099121437</v>
      </c>
      <c r="R14" s="36">
        <v>25.142376216747582</v>
      </c>
      <c r="S14" s="36">
        <v>24.683174096138021</v>
      </c>
      <c r="T14" s="36">
        <v>24.174157837104719</v>
      </c>
      <c r="U14" s="36">
        <v>23.594569905985225</v>
      </c>
      <c r="V14" s="36">
        <v>23.566047939078185</v>
      </c>
      <c r="W14" s="36">
        <v>22.717670213271369</v>
      </c>
      <c r="X14" s="36">
        <v>21.869292487464556</v>
      </c>
      <c r="Y14" s="36">
        <v>21.020914761657739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0.94905587041327055</v>
      </c>
      <c r="C16" s="44">
        <f>C7/RES_summary!C$6</f>
        <v>0.98317610646585918</v>
      </c>
      <c r="D16" s="44">
        <f>D7/RES_summary!D$6</f>
        <v>1.0068254559270038</v>
      </c>
      <c r="E16" s="44">
        <f>E7/RES_summary!E$6</f>
        <v>1.0446822722734985</v>
      </c>
      <c r="F16" s="44">
        <f>F7/RES_summary!F$6</f>
        <v>1.0761056653103662</v>
      </c>
      <c r="G16" s="44">
        <f>G7/RES_summary!G$6</f>
        <v>1.103943505704617</v>
      </c>
      <c r="H16" s="44">
        <f>H7/RES_summary!H$6</f>
        <v>1.1282033574160646</v>
      </c>
      <c r="I16" s="44">
        <f>I7/RES_summary!I$6</f>
        <v>1.1571325862625788</v>
      </c>
      <c r="J16" s="44">
        <f>J7/RES_summary!J$6</f>
        <v>1.1904092919503588</v>
      </c>
      <c r="K16" s="44">
        <f>K7/RES_summary!K$6</f>
        <v>1.2239109644366353</v>
      </c>
      <c r="L16" s="44">
        <f>L7/RES_summary!L$6</f>
        <v>1.2494616778492507</v>
      </c>
      <c r="M16" s="44">
        <f>M7/RES_summary!M$6</f>
        <v>1.2800518889494161</v>
      </c>
      <c r="N16" s="44">
        <f>N7/RES_summary!N$6</f>
        <v>1.319170451132375</v>
      </c>
      <c r="O16" s="44">
        <f>O7/RES_summary!O$6</f>
        <v>1.3492153916199481</v>
      </c>
      <c r="P16" s="44">
        <f>P7/RES_summary!P$6</f>
        <v>1.3777484488791745</v>
      </c>
      <c r="Q16" s="44">
        <f>Q7/RES_summary!Q$6</f>
        <v>1.4000186811318593</v>
      </c>
      <c r="R16" s="44">
        <f>R7/RES_summary!R$6</f>
        <v>1.4137176749371061</v>
      </c>
      <c r="S16" s="44">
        <f>S7/RES_summary!S$6</f>
        <v>1.421900475720385</v>
      </c>
      <c r="T16" s="44">
        <f>T7/RES_summary!T$6</f>
        <v>1.438308986632868</v>
      </c>
      <c r="U16" s="44">
        <f>U7/RES_summary!U$6</f>
        <v>1.449496074053394</v>
      </c>
      <c r="V16" s="44">
        <f>V7/RES_summary!V$6</f>
        <v>1.4623105657382856</v>
      </c>
      <c r="W16" s="44">
        <f>W7/RES_summary!W$6</f>
        <v>1.4717442634084814</v>
      </c>
      <c r="X16" s="44">
        <f>X7/RES_summary!X$6</f>
        <v>1.4799989431081324</v>
      </c>
      <c r="Y16" s="44">
        <f>Y7/RES_summary!Y$6</f>
        <v>1.4881045541219879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4">B13*B16</f>
        <v>51.982482422204107</v>
      </c>
      <c r="C17" s="52">
        <f t="shared" si="4"/>
        <v>53.144503069345653</v>
      </c>
      <c r="D17" s="52">
        <f t="shared" si="4"/>
        <v>53.541491183380728</v>
      </c>
      <c r="E17" s="52">
        <f t="shared" si="4"/>
        <v>54.325063777886214</v>
      </c>
      <c r="F17" s="52">
        <f t="shared" si="4"/>
        <v>54.708934798499008</v>
      </c>
      <c r="G17" s="52">
        <f t="shared" si="4"/>
        <v>54.813116430254262</v>
      </c>
      <c r="H17" s="52">
        <f t="shared" si="4"/>
        <v>54.673938353169603</v>
      </c>
      <c r="I17" s="52">
        <f t="shared" si="4"/>
        <v>54.592072302637938</v>
      </c>
      <c r="J17" s="52">
        <f t="shared" si="4"/>
        <v>54.535398841998052</v>
      </c>
      <c r="K17" s="52">
        <f t="shared" si="4"/>
        <v>54.367852330929033</v>
      </c>
      <c r="L17" s="52">
        <f t="shared" si="4"/>
        <v>53.859085848417955</v>
      </c>
      <c r="M17" s="52">
        <f t="shared" si="4"/>
        <v>53.442275236907115</v>
      </c>
      <c r="N17" s="52">
        <f t="shared" si="4"/>
        <v>53.172990052297884</v>
      </c>
      <c r="O17" s="52">
        <f t="shared" si="4"/>
        <v>52.608833519969359</v>
      </c>
      <c r="P17" s="52">
        <f t="shared" si="4"/>
        <v>51.873565542921604</v>
      </c>
      <c r="Q17" s="52">
        <f t="shared" si="4"/>
        <v>50.904028094119681</v>
      </c>
      <c r="R17" s="52">
        <f t="shared" ref="R17:V17" si="5">R13*R16</f>
        <v>49.688872258759758</v>
      </c>
      <c r="S17" s="52">
        <f t="shared" si="5"/>
        <v>48.192701546000677</v>
      </c>
      <c r="T17" s="52">
        <f t="shared" si="5"/>
        <v>46.901599786046781</v>
      </c>
      <c r="U17" s="52">
        <f t="shared" si="5"/>
        <v>45.624958234911311</v>
      </c>
      <c r="V17" s="52">
        <f t="shared" si="5"/>
        <v>44.651014046253955</v>
      </c>
      <c r="W17" s="52">
        <f t="shared" ref="W17:Y17" si="6">W13*W16</f>
        <v>43.296299191937585</v>
      </c>
      <c r="X17" s="52">
        <f t="shared" si="6"/>
        <v>42.031072487476699</v>
      </c>
      <c r="Y17" s="52">
        <f t="shared" si="6"/>
        <v>40.8445617013736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455.36654601850785</v>
      </c>
      <c r="C18" s="36">
        <f>C3*11630*1000/RES_summary!C$6</f>
        <v>465.54584688746763</v>
      </c>
      <c r="D18" s="36">
        <f>D3*11630*1000/RES_summary!D$6</f>
        <v>469.0234627664147</v>
      </c>
      <c r="E18" s="36">
        <f>E3*11630*1000/RES_summary!E$6</f>
        <v>475.88755869428292</v>
      </c>
      <c r="F18" s="36">
        <f>F3*11630*1000/RES_summary!F$6</f>
        <v>479.25026883485117</v>
      </c>
      <c r="G18" s="36">
        <f>G3*11630*1000/RES_summary!G$6</f>
        <v>480.16289992902705</v>
      </c>
      <c r="H18" s="36">
        <f>H3*11630*1000/RES_summary!H$6</f>
        <v>478.94369997376543</v>
      </c>
      <c r="I18" s="36">
        <f>I3*11630*1000/RES_summary!I$6</f>
        <v>478.22655337110825</v>
      </c>
      <c r="J18" s="36">
        <f>J3*11630*1000/RES_summary!J$6</f>
        <v>477.73009385590291</v>
      </c>
      <c r="K18" s="36">
        <f>K3*11630*1000/RES_summary!K$6</f>
        <v>476.26238641893798</v>
      </c>
      <c r="L18" s="36">
        <f>L3*11630*1000/RES_summary!L$6</f>
        <v>471.80559203214136</v>
      </c>
      <c r="M18" s="36">
        <f>M3*11630*1000/RES_summary!M$6</f>
        <v>468.15433107530623</v>
      </c>
      <c r="N18" s="36">
        <f>N3*11630*1000/RES_summary!N$6</f>
        <v>465.79539285812928</v>
      </c>
      <c r="O18" s="36">
        <f>O3*11630*1000/RES_summary!O$6</f>
        <v>460.85338163493128</v>
      </c>
      <c r="P18" s="36">
        <f>P3*11630*1000/RES_summary!P$6</f>
        <v>454.41243415599291</v>
      </c>
      <c r="Q18" s="36">
        <f>Q3*11630*1000/RES_summary!Q$6</f>
        <v>445.91928610448815</v>
      </c>
      <c r="R18" s="36">
        <f>R3*11630*1000/RES_summary!R$6</f>
        <v>435.27452098673535</v>
      </c>
      <c r="S18" s="36">
        <f>S3*11630*1000/RES_summary!S$6</f>
        <v>422.16806554296585</v>
      </c>
      <c r="T18" s="36">
        <f>T3*11630*1000/RES_summary!T$6</f>
        <v>410.85801412576961</v>
      </c>
      <c r="U18" s="36">
        <f>U3*11630*1000/RES_summary!U$6</f>
        <v>399.67463413782309</v>
      </c>
      <c r="V18" s="36">
        <f>V3*11630*1000/RES_summary!V$6</f>
        <v>391.14288304518448</v>
      </c>
      <c r="W18" s="36">
        <f>W3*11630*1000/RES_summary!W$6</f>
        <v>379.27558092137315</v>
      </c>
      <c r="X18" s="36">
        <f>X3*11630*1000/RES_summary!X$6</f>
        <v>368.19219499029583</v>
      </c>
      <c r="Y18" s="36">
        <f>Y3*11630*1000/RES_summary!Y$6</f>
        <v>357.7983605040327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42.526141239937338</v>
      </c>
      <c r="C3" s="49">
        <f t="shared" ref="C3:W3" si="0">C5*C11/11630</f>
        <v>41.57026470952119</v>
      </c>
      <c r="D3" s="49">
        <f t="shared" si="0"/>
        <v>41.015923255021718</v>
      </c>
      <c r="E3" s="49">
        <f t="shared" si="0"/>
        <v>41.091491226161907</v>
      </c>
      <c r="F3" s="49">
        <f t="shared" si="0"/>
        <v>40.993641716510595</v>
      </c>
      <c r="G3" s="49">
        <f t="shared" si="0"/>
        <v>40.503651828799988</v>
      </c>
      <c r="H3" s="49">
        <f t="shared" si="0"/>
        <v>39.753846999907829</v>
      </c>
      <c r="I3" s="49">
        <f t="shared" si="0"/>
        <v>38.947955404419695</v>
      </c>
      <c r="J3" s="49">
        <f t="shared" si="0"/>
        <v>38.070728747416481</v>
      </c>
      <c r="K3" s="49">
        <f t="shared" si="0"/>
        <v>36.771924664462517</v>
      </c>
      <c r="L3" s="49">
        <f t="shared" si="0"/>
        <v>35.357759669328992</v>
      </c>
      <c r="M3" s="49">
        <f t="shared" si="0"/>
        <v>33.748717859904765</v>
      </c>
      <c r="N3" s="49">
        <f t="shared" si="0"/>
        <v>32.546485286449546</v>
      </c>
      <c r="O3" s="49">
        <f t="shared" si="0"/>
        <v>31.20663622713025</v>
      </c>
      <c r="P3" s="49">
        <f t="shared" si="0"/>
        <v>29.402689534701814</v>
      </c>
      <c r="Q3" s="49">
        <f t="shared" si="0"/>
        <v>27.981553049202272</v>
      </c>
      <c r="R3" s="49">
        <f t="shared" si="0"/>
        <v>27.653562560576894</v>
      </c>
      <c r="S3" s="49">
        <f t="shared" si="0"/>
        <v>27.237318869307476</v>
      </c>
      <c r="T3" s="49">
        <f t="shared" si="0"/>
        <v>25.883587224594717</v>
      </c>
      <c r="U3" s="49">
        <f t="shared" si="0"/>
        <v>25.318654692731563</v>
      </c>
      <c r="V3" s="49">
        <f t="shared" si="0"/>
        <v>23.672566671636837</v>
      </c>
      <c r="W3" s="49">
        <f t="shared" si="0"/>
        <v>23.724715239549898</v>
      </c>
      <c r="X3" s="49">
        <f t="shared" ref="X3:Y3" si="1">X5*X11/11630</f>
        <v>23.257234778418635</v>
      </c>
      <c r="Y3" s="49">
        <f t="shared" si="1"/>
        <v>22.89407180602943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1191.062145896406</v>
      </c>
      <c r="C5" s="49">
        <f t="shared" ref="C5:W5" si="2">C7*C13/1000000</f>
        <v>1168.7166578456163</v>
      </c>
      <c r="D5" s="49">
        <f t="shared" si="2"/>
        <v>1154.5946452708513</v>
      </c>
      <c r="E5" s="49">
        <f t="shared" si="2"/>
        <v>1137.5714320672723</v>
      </c>
      <c r="F5" s="49">
        <f t="shared" si="2"/>
        <v>1117.4209535013144</v>
      </c>
      <c r="G5" s="49">
        <f t="shared" si="2"/>
        <v>1096.3635587320775</v>
      </c>
      <c r="H5" s="49">
        <f t="shared" si="2"/>
        <v>1072.0861519388163</v>
      </c>
      <c r="I5" s="49">
        <f t="shared" si="2"/>
        <v>1046.9965448163291</v>
      </c>
      <c r="J5" s="49">
        <f t="shared" si="2"/>
        <v>1019.8198889920659</v>
      </c>
      <c r="K5" s="49">
        <f t="shared" si="2"/>
        <v>990.91622459813095</v>
      </c>
      <c r="L5" s="49">
        <f t="shared" si="2"/>
        <v>958.14196541719821</v>
      </c>
      <c r="M5" s="49">
        <f t="shared" si="2"/>
        <v>921.42056003407629</v>
      </c>
      <c r="N5" s="49">
        <f t="shared" si="2"/>
        <v>884.5332368522653</v>
      </c>
      <c r="O5" s="49">
        <f t="shared" si="2"/>
        <v>842.92158346242309</v>
      </c>
      <c r="P5" s="49">
        <f t="shared" si="2"/>
        <v>799.74026127594311</v>
      </c>
      <c r="Q5" s="49">
        <f t="shared" si="2"/>
        <v>755.64088393249631</v>
      </c>
      <c r="R5" s="49">
        <f t="shared" si="2"/>
        <v>731.11340025415188</v>
      </c>
      <c r="S5" s="49">
        <f t="shared" si="2"/>
        <v>707.17673995905113</v>
      </c>
      <c r="T5" s="49">
        <f t="shared" si="2"/>
        <v>683.03452434710971</v>
      </c>
      <c r="U5" s="49">
        <f t="shared" si="2"/>
        <v>666.58938906191088</v>
      </c>
      <c r="V5" s="49">
        <f t="shared" si="2"/>
        <v>644.80958032092872</v>
      </c>
      <c r="W5" s="49">
        <f t="shared" si="2"/>
        <v>630.21128873334271</v>
      </c>
      <c r="X5" s="49">
        <f t="shared" ref="X5:Y5" si="3">X7*X13/1000000</f>
        <v>619.20473585785714</v>
      </c>
      <c r="Y5" s="49">
        <f t="shared" si="3"/>
        <v>610.23286488605095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1407100</v>
      </c>
      <c r="C7" s="35">
        <v>1390327</v>
      </c>
      <c r="D7" s="35">
        <v>1390348</v>
      </c>
      <c r="E7" s="35">
        <v>1392562</v>
      </c>
      <c r="F7" s="35">
        <v>1394845</v>
      </c>
      <c r="G7" s="35">
        <v>1399693</v>
      </c>
      <c r="H7" s="35">
        <v>1403595</v>
      </c>
      <c r="I7" s="35">
        <v>1409127</v>
      </c>
      <c r="J7" s="35">
        <v>1416156</v>
      </c>
      <c r="K7" s="35">
        <v>1425089</v>
      </c>
      <c r="L7" s="35">
        <v>1431869</v>
      </c>
      <c r="M7" s="35">
        <v>1435324</v>
      </c>
      <c r="N7" s="35">
        <v>1440096</v>
      </c>
      <c r="O7" s="35">
        <v>1436924</v>
      </c>
      <c r="P7" s="35">
        <v>1431901</v>
      </c>
      <c r="Q7" s="35">
        <v>1426008</v>
      </c>
      <c r="R7" s="35">
        <v>1415864</v>
      </c>
      <c r="S7" s="35">
        <v>1411424</v>
      </c>
      <c r="T7" s="35">
        <v>1400161</v>
      </c>
      <c r="U7" s="35">
        <v>1402787</v>
      </c>
      <c r="V7" s="35">
        <v>1390651</v>
      </c>
      <c r="W7" s="35">
        <v>1391507</v>
      </c>
      <c r="X7" s="35">
        <v>1400079</v>
      </c>
      <c r="Y7" s="35">
        <v>1409505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68845.807017231826</v>
      </c>
      <c r="D8" s="52">
        <v>86745.194687668467</v>
      </c>
      <c r="E8" s="52">
        <v>90057.8535438939</v>
      </c>
      <c r="F8" s="52">
        <v>91260.967835062882</v>
      </c>
      <c r="G8" s="52">
        <v>94974.724189091474</v>
      </c>
      <c r="H8" s="52">
        <v>95192.311643369263</v>
      </c>
      <c r="I8" s="52">
        <v>98000.921675865771</v>
      </c>
      <c r="J8" s="52">
        <v>100691.74823664129</v>
      </c>
      <c r="K8" s="52">
        <v>103804.98777976143</v>
      </c>
      <c r="L8" s="52">
        <v>102876.83929562592</v>
      </c>
      <c r="M8" s="52">
        <v>100792.50434371457</v>
      </c>
      <c r="N8" s="52">
        <v>103366.18708575494</v>
      </c>
      <c r="O8" s="52">
        <v>96695.094319318421</v>
      </c>
      <c r="P8" s="52">
        <v>96133.435511852382</v>
      </c>
      <c r="Q8" s="52">
        <v>96569.422835147008</v>
      </c>
      <c r="R8" s="52">
        <v>58701.807017231826</v>
      </c>
      <c r="S8" s="52">
        <v>82305.194687668467</v>
      </c>
      <c r="T8" s="52">
        <v>78794.8535438939</v>
      </c>
      <c r="U8" s="52">
        <v>93886.967835062882</v>
      </c>
      <c r="V8" s="52">
        <v>82838.724189091474</v>
      </c>
      <c r="W8" s="52">
        <v>96048.311643369263</v>
      </c>
      <c r="X8" s="52">
        <v>106572.92167586577</v>
      </c>
      <c r="Y8" s="52">
        <v>110117.74823664129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85618.807017231826</v>
      </c>
      <c r="D9" s="36">
        <v>86724.194687668467</v>
      </c>
      <c r="E9" s="36">
        <v>87843.8535438939</v>
      </c>
      <c r="F9" s="36">
        <v>88977.967835062882</v>
      </c>
      <c r="G9" s="36">
        <v>90126.724189091474</v>
      </c>
      <c r="H9" s="36">
        <v>91290.311643369263</v>
      </c>
      <c r="I9" s="36">
        <v>92468.921675865771</v>
      </c>
      <c r="J9" s="36">
        <v>93662.748236641288</v>
      </c>
      <c r="K9" s="36">
        <v>94871.987779761432</v>
      </c>
      <c r="L9" s="36">
        <v>96096.839295625919</v>
      </c>
      <c r="M9" s="36">
        <v>97337.504343714565</v>
      </c>
      <c r="N9" s="36">
        <v>98594.187085754937</v>
      </c>
      <c r="O9" s="36">
        <v>99867.094319318421</v>
      </c>
      <c r="P9" s="36">
        <v>101156.43551185238</v>
      </c>
      <c r="Q9" s="36">
        <v>102462.42283514701</v>
      </c>
      <c r="R9" s="36">
        <v>68845.807017231826</v>
      </c>
      <c r="S9" s="36">
        <v>86745.194687668467</v>
      </c>
      <c r="T9" s="36">
        <v>90057.8535438939</v>
      </c>
      <c r="U9" s="36">
        <v>91260.967835062882</v>
      </c>
      <c r="V9" s="36">
        <v>94974.724189091474</v>
      </c>
      <c r="W9" s="36">
        <v>95192.311643369263</v>
      </c>
      <c r="X9" s="36">
        <v>98000.921675865771</v>
      </c>
      <c r="Y9" s="36">
        <v>100691.74823664129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415.24199583074301</v>
      </c>
      <c r="C11" s="54">
        <v>413.66928016832907</v>
      </c>
      <c r="D11" s="54">
        <v>413.14515826807917</v>
      </c>
      <c r="E11" s="54">
        <v>420.10024996127174</v>
      </c>
      <c r="F11" s="54">
        <v>426.65752030974193</v>
      </c>
      <c r="G11" s="54">
        <v>429.65443991381147</v>
      </c>
      <c r="H11" s="54">
        <v>431.25008169615228</v>
      </c>
      <c r="I11" s="54">
        <v>432.63248918635452</v>
      </c>
      <c r="J11" s="54">
        <v>434.15761950873105</v>
      </c>
      <c r="K11" s="54">
        <v>431.57784001481747</v>
      </c>
      <c r="L11" s="54">
        <v>429.17517423970156</v>
      </c>
      <c r="M11" s="54">
        <v>425.97007895740569</v>
      </c>
      <c r="N11" s="54">
        <v>427.92696544497159</v>
      </c>
      <c r="O11" s="54">
        <v>430.56576844399211</v>
      </c>
      <c r="P11" s="54">
        <v>427.58042310263812</v>
      </c>
      <c r="Q11" s="54">
        <v>430.66153364895706</v>
      </c>
      <c r="R11" s="54">
        <v>439.8919955067297</v>
      </c>
      <c r="S11" s="54">
        <v>447.93613894652196</v>
      </c>
      <c r="T11" s="54">
        <v>440.71874655205397</v>
      </c>
      <c r="U11" s="54">
        <v>441.73513546450988</v>
      </c>
      <c r="V11" s="54">
        <v>426.96628399055521</v>
      </c>
      <c r="W11" s="54">
        <v>437.81893972501172</v>
      </c>
      <c r="X11" s="54">
        <v>436.8210138093965</v>
      </c>
      <c r="Y11" s="54">
        <v>436.32205085158887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846.46588436955858</v>
      </c>
      <c r="C13" s="35">
        <v>840.60559698949692</v>
      </c>
      <c r="D13" s="35">
        <v>830.43572204286363</v>
      </c>
      <c r="E13" s="35">
        <v>816.89104834633747</v>
      </c>
      <c r="F13" s="35">
        <v>801.10761661784238</v>
      </c>
      <c r="G13" s="35">
        <v>783.28859166408461</v>
      </c>
      <c r="H13" s="35">
        <v>763.81445640574123</v>
      </c>
      <c r="I13" s="35">
        <v>743.01077533560078</v>
      </c>
      <c r="J13" s="35">
        <v>720.13244938556625</v>
      </c>
      <c r="K13" s="35">
        <v>695.3363787090708</v>
      </c>
      <c r="L13" s="35">
        <v>669.1547658460363</v>
      </c>
      <c r="M13" s="35">
        <v>641.95997561113472</v>
      </c>
      <c r="N13" s="35">
        <v>614.21824437555927</v>
      </c>
      <c r="O13" s="35">
        <v>586.61528616852604</v>
      </c>
      <c r="P13" s="35">
        <v>558.51644860639328</v>
      </c>
      <c r="Q13" s="35">
        <v>529.89947036236561</v>
      </c>
      <c r="R13" s="35">
        <v>516.37261788854858</v>
      </c>
      <c r="S13" s="35">
        <v>501.03777458726159</v>
      </c>
      <c r="T13" s="35">
        <v>487.82570314921617</v>
      </c>
      <c r="U13" s="35">
        <v>475.18931175004536</v>
      </c>
      <c r="V13" s="35">
        <v>463.67462456139515</v>
      </c>
      <c r="W13" s="35">
        <v>452.89839629505474</v>
      </c>
      <c r="X13" s="35">
        <v>442.26414070767231</v>
      </c>
      <c r="Y13" s="35">
        <v>432.9412558919982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728.11857862558406</v>
      </c>
      <c r="D14" s="36">
        <v>683.46217668006909</v>
      </c>
      <c r="E14" s="36">
        <v>636.63089577122719</v>
      </c>
      <c r="F14" s="36">
        <v>604.48992571125723</v>
      </c>
      <c r="G14" s="36">
        <v>581.54212079467652</v>
      </c>
      <c r="H14" s="36">
        <v>556.73327678882345</v>
      </c>
      <c r="I14" s="36">
        <v>542.67020688307389</v>
      </c>
      <c r="J14" s="36">
        <v>517.4770138253275</v>
      </c>
      <c r="K14" s="36">
        <v>495.18079760306523</v>
      </c>
      <c r="L14" s="36">
        <v>472.10273187916272</v>
      </c>
      <c r="M14" s="36">
        <v>453.12368822349168</v>
      </c>
      <c r="N14" s="36">
        <v>450.52733293523994</v>
      </c>
      <c r="O14" s="36">
        <v>443.8946486864578</v>
      </c>
      <c r="P14" s="36">
        <v>441.51287460749683</v>
      </c>
      <c r="Q14" s="36">
        <v>441.46031699008608</v>
      </c>
      <c r="R14" s="36">
        <v>436.109700402557</v>
      </c>
      <c r="S14" s="36">
        <v>429.50386566506614</v>
      </c>
      <c r="T14" s="36">
        <v>421.23812492971848</v>
      </c>
      <c r="U14" s="36">
        <v>412.4235905645578</v>
      </c>
      <c r="V14" s="36">
        <v>403.82072651761894</v>
      </c>
      <c r="W14" s="36">
        <v>399.78251925244274</v>
      </c>
      <c r="X14" s="36">
        <v>395.74431198726654</v>
      </c>
      <c r="Y14" s="36">
        <v>391.70610472209034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0.87088055425410704</v>
      </c>
      <c r="C16" s="44">
        <f>C7/RES_summary!C$6</f>
        <v>0.87479527369303922</v>
      </c>
      <c r="D16" s="44">
        <f>D7/RES_summary!D$6</f>
        <v>0.87891739422600978</v>
      </c>
      <c r="E16" s="44">
        <f>E7/RES_summary!E$6</f>
        <v>0.88378870488991057</v>
      </c>
      <c r="F16" s="44">
        <f>F7/RES_summary!F$6</f>
        <v>0.88859987602813506</v>
      </c>
      <c r="G16" s="44">
        <f>G7/RES_summary!G$6</f>
        <v>0.89404461239136568</v>
      </c>
      <c r="H16" s="44">
        <f>H7/RES_summary!H$6</f>
        <v>0.89836289484329157</v>
      </c>
      <c r="I16" s="44">
        <f>I7/RES_summary!I$6</f>
        <v>0.90294851158284339</v>
      </c>
      <c r="J16" s="44">
        <f>J7/RES_summary!J$6</f>
        <v>0.90723168503565743</v>
      </c>
      <c r="K16" s="44">
        <f>K7/RES_summary!K$6</f>
        <v>0.91285793806917948</v>
      </c>
      <c r="L16" s="44">
        <f>L7/RES_summary!L$6</f>
        <v>0.91811899192596924</v>
      </c>
      <c r="M16" s="44">
        <f>M7/RES_summary!M$6</f>
        <v>0.92312164640009153</v>
      </c>
      <c r="N16" s="44">
        <f>N7/RES_summary!N$6</f>
        <v>0.92818517091003783</v>
      </c>
      <c r="O16" s="44">
        <f>O7/RES_summary!O$6</f>
        <v>0.93194677569572182</v>
      </c>
      <c r="P16" s="44">
        <f>P7/RES_summary!P$6</f>
        <v>0.93567202166831664</v>
      </c>
      <c r="Q16" s="44">
        <f>Q7/RES_summary!Q$6</f>
        <v>0.93966290935400842</v>
      </c>
      <c r="R16" s="44">
        <f>R7/RES_summary!R$6</f>
        <v>0.94456864224562076</v>
      </c>
      <c r="S16" s="44">
        <f>S7/RES_summary!S$6</f>
        <v>0.94850002587263005</v>
      </c>
      <c r="T16" s="44">
        <f>T7/RES_summary!T$6</f>
        <v>0.9535913227719347</v>
      </c>
      <c r="U16" s="44">
        <f>U7/RES_summary!U$6</f>
        <v>0.95753574921996432</v>
      </c>
      <c r="V16" s="44">
        <f>V7/RES_summary!V$6</f>
        <v>0.96127329132438777</v>
      </c>
      <c r="W16" s="44">
        <f>W7/RES_summary!W$6</f>
        <v>0.96436209656740102</v>
      </c>
      <c r="X16" s="44">
        <f>X7/RES_summary!X$6</f>
        <v>0.96714516927884742</v>
      </c>
      <c r="Y16" s="44">
        <f>Y7/RES_summary!Y$6</f>
        <v>0.96958759482594947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4">B13*B16</f>
        <v>737.17067853695403</v>
      </c>
      <c r="C17" s="52">
        <f t="shared" si="4"/>
        <v>735.35780328632757</v>
      </c>
      <c r="D17" s="52">
        <f t="shared" si="4"/>
        <v>729.88440089010862</v>
      </c>
      <c r="E17" s="52">
        <f t="shared" si="4"/>
        <v>721.95908165417086</v>
      </c>
      <c r="F17" s="52">
        <f t="shared" si="4"/>
        <v>711.86412881180945</v>
      </c>
      <c r="G17" s="52">
        <f t="shared" si="4"/>
        <v>700.29494532489525</v>
      </c>
      <c r="H17" s="52">
        <f t="shared" si="4"/>
        <v>686.18256617981683</v>
      </c>
      <c r="I17" s="52">
        <f t="shared" si="4"/>
        <v>670.90047367929515</v>
      </c>
      <c r="J17" s="52">
        <f t="shared" si="4"/>
        <v>653.32697550492253</v>
      </c>
      <c r="K17" s="52">
        <f t="shared" si="4"/>
        <v>634.74333293285247</v>
      </c>
      <c r="L17" s="52">
        <f t="shared" si="4"/>
        <v>614.36369906102084</v>
      </c>
      <c r="M17" s="52">
        <f t="shared" si="4"/>
        <v>592.60714960911332</v>
      </c>
      <c r="N17" s="52">
        <f t="shared" si="4"/>
        <v>570.10826613179188</v>
      </c>
      <c r="O17" s="52">
        <f t="shared" si="4"/>
        <v>546.694224518581</v>
      </c>
      <c r="P17" s="52">
        <f t="shared" si="4"/>
        <v>522.58821460255251</v>
      </c>
      <c r="Q17" s="52">
        <f t="shared" si="4"/>
        <v>497.92687798584865</v>
      </c>
      <c r="R17" s="52">
        <f t="shared" ref="R17:V17" si="5">R13*R16</f>
        <v>487.7493825718031</v>
      </c>
      <c r="S17" s="52">
        <f t="shared" si="5"/>
        <v>475.23434215918263</v>
      </c>
      <c r="T17" s="52">
        <f t="shared" si="5"/>
        <v>465.1863575482102</v>
      </c>
      <c r="U17" s="52">
        <f t="shared" si="5"/>
        <v>455.01075364789887</v>
      </c>
      <c r="V17" s="52">
        <f t="shared" si="5"/>
        <v>445.7180324557321</v>
      </c>
      <c r="W17" s="52">
        <f t="shared" ref="W17:Y17" si="6">W13*W16</f>
        <v>436.75804698311265</v>
      </c>
      <c r="X17" s="52">
        <f t="shared" si="6"/>
        <v>427.73362723068573</v>
      </c>
      <c r="Y17" s="52">
        <f t="shared" si="6"/>
        <v>419.77447100124846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306.10422382358786</v>
      </c>
      <c r="C18" s="36">
        <f>C3*11630*1000/RES_summary!C$6</f>
        <v>304.1949331516189</v>
      </c>
      <c r="D18" s="36">
        <f>D3*11630*1000/RES_summary!D$6</f>
        <v>301.54820632314608</v>
      </c>
      <c r="E18" s="36">
        <f>E3*11630*1000/RES_summary!E$6</f>
        <v>303.29519066472739</v>
      </c>
      <c r="F18" s="36">
        <f>F3*11630*1000/RES_summary!F$6</f>
        <v>303.72218399630134</v>
      </c>
      <c r="G18" s="36">
        <f>G3*11630*1000/RES_summary!G$6</f>
        <v>300.88483250804103</v>
      </c>
      <c r="H18" s="36">
        <f>H3*11630*1000/RES_summary!H$6</f>
        <v>295.91628772352141</v>
      </c>
      <c r="I18" s="36">
        <f>I3*11630*1000/RES_summary!I$6</f>
        <v>290.25334192417773</v>
      </c>
      <c r="J18" s="36">
        <f>J3*11630*1000/RES_summary!J$6</f>
        <v>283.64688444605622</v>
      </c>
      <c r="K18" s="36">
        <f>K3*11630*1000/RES_summary!K$6</f>
        <v>273.94115659096656</v>
      </c>
      <c r="L18" s="36">
        <f>L3*11630*1000/RES_summary!L$6</f>
        <v>263.66964759106122</v>
      </c>
      <c r="M18" s="36">
        <f>M3*11630*1000/RES_summary!M$6</f>
        <v>252.43291430971709</v>
      </c>
      <c r="N18" s="36">
        <f>N3*11630*1000/RES_summary!N$6</f>
        <v>243.96470030087193</v>
      </c>
      <c r="O18" s="36">
        <f>O3*11630*1000/RES_summary!O$6</f>
        <v>235.38781888373515</v>
      </c>
      <c r="P18" s="36">
        <f>P3*11630*1000/RES_summary!P$6</f>
        <v>223.4484899082116</v>
      </c>
      <c r="Q18" s="36">
        <f>Q3*11630*1000/RES_summary!Q$6</f>
        <v>214.4379529184227</v>
      </c>
      <c r="R18" s="36">
        <f>R3*11630*1000/RES_summary!R$6</f>
        <v>214.55704920668578</v>
      </c>
      <c r="S18" s="36">
        <f>S3*11630*1000/RES_summary!S$6</f>
        <v>212.87463632157457</v>
      </c>
      <c r="T18" s="36">
        <f>T3*11630*1000/RES_summary!T$6</f>
        <v>205.01634841176283</v>
      </c>
      <c r="U18" s="36">
        <f>U3*11630*1000/RES_summary!U$6</f>
        <v>200.99423690046331</v>
      </c>
      <c r="V18" s="36">
        <f>V3*11630*1000/RES_summary!V$6</f>
        <v>190.30657202520564</v>
      </c>
      <c r="W18" s="36">
        <f>W3*11630*1000/RES_summary!W$6</f>
        <v>191.22094504651321</v>
      </c>
      <c r="X18" s="36">
        <f>X3*11630*1000/RES_summary!X$6</f>
        <v>186.84303668727864</v>
      </c>
      <c r="Y18" s="36">
        <f>Y3*11630*1000/RES_summary!Y$6</f>
        <v>183.15685808240553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4.4620555196658156</v>
      </c>
      <c r="C3" s="49">
        <f t="shared" ref="C3:W3" si="0">C5*C11/11630</f>
        <v>4.6049185552696983</v>
      </c>
      <c r="D3" s="49">
        <f t="shared" si="0"/>
        <v>4.6688676510653835</v>
      </c>
      <c r="E3" s="49">
        <f t="shared" si="0"/>
        <v>4.8090445265468054</v>
      </c>
      <c r="F3" s="49">
        <f t="shared" si="0"/>
        <v>4.8379017373028441</v>
      </c>
      <c r="G3" s="49">
        <f t="shared" si="0"/>
        <v>4.9000785677732814</v>
      </c>
      <c r="H3" s="49">
        <f t="shared" si="0"/>
        <v>4.9290330915696297</v>
      </c>
      <c r="I3" s="49">
        <f t="shared" si="0"/>
        <v>4.9760545531129781</v>
      </c>
      <c r="J3" s="49">
        <f t="shared" si="0"/>
        <v>4.9988191840630893</v>
      </c>
      <c r="K3" s="49">
        <f t="shared" si="0"/>
        <v>4.9635917638402809</v>
      </c>
      <c r="L3" s="49">
        <f t="shared" si="0"/>
        <v>4.9870661644832053</v>
      </c>
      <c r="M3" s="49">
        <f t="shared" si="0"/>
        <v>4.951174431451161</v>
      </c>
      <c r="N3" s="49">
        <f t="shared" si="0"/>
        <v>4.9345936228672329</v>
      </c>
      <c r="O3" s="49">
        <f t="shared" si="0"/>
        <v>4.9355718571669724</v>
      </c>
      <c r="P3" s="49">
        <f t="shared" si="0"/>
        <v>4.9324086241374525</v>
      </c>
      <c r="Q3" s="49">
        <f t="shared" si="0"/>
        <v>4.8900655301151152</v>
      </c>
      <c r="R3" s="49">
        <f t="shared" si="0"/>
        <v>4.9709907050739321</v>
      </c>
      <c r="S3" s="49">
        <f t="shared" si="0"/>
        <v>4.9791871224255786</v>
      </c>
      <c r="T3" s="49">
        <f t="shared" si="0"/>
        <v>4.8039093780040778</v>
      </c>
      <c r="U3" s="49">
        <f t="shared" si="0"/>
        <v>4.7172355771697339</v>
      </c>
      <c r="V3" s="49">
        <f t="shared" si="0"/>
        <v>4.3775239890345423</v>
      </c>
      <c r="W3" s="49">
        <f t="shared" si="0"/>
        <v>4.3936900746454457</v>
      </c>
      <c r="X3" s="49">
        <f t="shared" ref="X3:Y3" si="1">X5*X11/11630</f>
        <v>4.1765706495205457</v>
      </c>
      <c r="Y3" s="49">
        <f t="shared" si="1"/>
        <v>4.0544437354180669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173.29121076538053</v>
      </c>
      <c r="C5" s="49">
        <f t="shared" ref="C5:W5" si="2">C7*C13/1000000</f>
        <v>179.92385756282991</v>
      </c>
      <c r="D5" s="49">
        <f t="shared" si="2"/>
        <v>184.22491693096816</v>
      </c>
      <c r="E5" s="49">
        <f t="shared" si="2"/>
        <v>189.94953264913428</v>
      </c>
      <c r="F5" s="49">
        <f t="shared" si="2"/>
        <v>193.34564215063324</v>
      </c>
      <c r="G5" s="49">
        <f t="shared" si="2"/>
        <v>198.25372249167066</v>
      </c>
      <c r="H5" s="49">
        <f t="shared" si="2"/>
        <v>201.93000899474464</v>
      </c>
      <c r="I5" s="49">
        <f t="shared" si="2"/>
        <v>206.58045564828953</v>
      </c>
      <c r="J5" s="49">
        <f t="shared" si="2"/>
        <v>210.85475515835697</v>
      </c>
      <c r="K5" s="49">
        <f t="shared" si="2"/>
        <v>213.44829099780546</v>
      </c>
      <c r="L5" s="49">
        <f t="shared" si="2"/>
        <v>218.73501078384402</v>
      </c>
      <c r="M5" s="49">
        <f t="shared" si="2"/>
        <v>219.516567838676</v>
      </c>
      <c r="N5" s="49">
        <f t="shared" si="2"/>
        <v>219.49907731142957</v>
      </c>
      <c r="O5" s="49">
        <f t="shared" si="2"/>
        <v>218.69427493992234</v>
      </c>
      <c r="P5" s="49">
        <f t="shared" si="2"/>
        <v>218.41161990575836</v>
      </c>
      <c r="Q5" s="49">
        <f t="shared" si="2"/>
        <v>216.01892088690371</v>
      </c>
      <c r="R5" s="49">
        <f t="shared" si="2"/>
        <v>213.36179251983447</v>
      </c>
      <c r="S5" s="49">
        <f t="shared" si="2"/>
        <v>208.83677675566184</v>
      </c>
      <c r="T5" s="49">
        <f t="shared" si="2"/>
        <v>204.29771031955451</v>
      </c>
      <c r="U5" s="49">
        <f t="shared" si="2"/>
        <v>199.4409894285379</v>
      </c>
      <c r="V5" s="49">
        <f t="shared" si="2"/>
        <v>193.09764025140578</v>
      </c>
      <c r="W5" s="49">
        <f t="shared" si="2"/>
        <v>188.60167952640813</v>
      </c>
      <c r="X5" s="49">
        <f t="shared" ref="X5:Y5" si="3">X7*X13/1000000</f>
        <v>183.35592190719075</v>
      </c>
      <c r="Y5" s="49">
        <f t="shared" si="3"/>
        <v>180.04014700798609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92326</v>
      </c>
      <c r="C7" s="35">
        <v>96809</v>
      </c>
      <c r="D7" s="35">
        <v>100336</v>
      </c>
      <c r="E7" s="35">
        <v>105117</v>
      </c>
      <c r="F7" s="35">
        <v>108703</v>
      </c>
      <c r="G7" s="35">
        <v>113449</v>
      </c>
      <c r="H7" s="35">
        <v>117600</v>
      </c>
      <c r="I7" s="35">
        <v>122544</v>
      </c>
      <c r="J7" s="35">
        <v>127496</v>
      </c>
      <c r="K7" s="35">
        <v>131539</v>
      </c>
      <c r="L7" s="35">
        <v>137660</v>
      </c>
      <c r="M7" s="35">
        <v>141212</v>
      </c>
      <c r="N7" s="35">
        <v>145128</v>
      </c>
      <c r="O7" s="35">
        <v>148704</v>
      </c>
      <c r="P7" s="35">
        <v>153390</v>
      </c>
      <c r="Q7" s="35">
        <v>159206</v>
      </c>
      <c r="R7" s="35">
        <v>164547</v>
      </c>
      <c r="S7" s="35">
        <v>169129</v>
      </c>
      <c r="T7" s="35">
        <v>173496</v>
      </c>
      <c r="U7" s="35">
        <v>178748</v>
      </c>
      <c r="V7" s="35">
        <v>182348</v>
      </c>
      <c r="W7" s="35">
        <v>187757</v>
      </c>
      <c r="X7" s="35">
        <v>194331</v>
      </c>
      <c r="Y7" s="35">
        <v>200926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10431.400291560814</v>
      </c>
      <c r="D8" s="52">
        <v>9746.8826195014553</v>
      </c>
      <c r="E8" s="52">
        <v>11284.755279425735</v>
      </c>
      <c r="F8" s="52">
        <v>10386.583760541849</v>
      </c>
      <c r="G8" s="52">
        <v>11856.959360732464</v>
      </c>
      <c r="H8" s="52">
        <v>11586.500364451014</v>
      </c>
      <c r="I8" s="52">
        <v>12718.853274376816</v>
      </c>
      <c r="J8" s="52">
        <v>13081.694099282162</v>
      </c>
      <c r="K8" s="52">
        <v>12543.729700677315</v>
      </c>
      <c r="L8" s="52">
        <v>15009.69920091558</v>
      </c>
      <c r="M8" s="52">
        <v>12846.375455563772</v>
      </c>
      <c r="N8" s="52">
        <v>13634.566592971009</v>
      </c>
      <c r="O8" s="52">
        <v>14007.4002915608</v>
      </c>
      <c r="P8" s="52">
        <v>14432.882619501441</v>
      </c>
      <c r="Q8" s="52">
        <v>17100.755279425735</v>
      </c>
      <c r="R8" s="52">
        <v>15727.583760541864</v>
      </c>
      <c r="S8" s="52">
        <v>16438.959360732464</v>
      </c>
      <c r="T8" s="52">
        <v>15953.500364451029</v>
      </c>
      <c r="U8" s="52">
        <v>17970.85327437683</v>
      </c>
      <c r="V8" s="52">
        <v>16681.694099282147</v>
      </c>
      <c r="W8" s="52">
        <v>17952.72970067733</v>
      </c>
      <c r="X8" s="52">
        <v>21583.69920091558</v>
      </c>
      <c r="Y8" s="52">
        <v>19441.375455563772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5948.4002915608144</v>
      </c>
      <c r="D9" s="36">
        <v>6219.8826195014553</v>
      </c>
      <c r="E9" s="36">
        <v>6503.7552794257354</v>
      </c>
      <c r="F9" s="36">
        <v>6800.5837605418492</v>
      </c>
      <c r="G9" s="36">
        <v>7110.9593607324641</v>
      </c>
      <c r="H9" s="36">
        <v>7435.5003644510143</v>
      </c>
      <c r="I9" s="36">
        <v>7774.8532743768155</v>
      </c>
      <c r="J9" s="36">
        <v>8129.6940992821474</v>
      </c>
      <c r="K9" s="36">
        <v>8500.7297006773297</v>
      </c>
      <c r="L9" s="36">
        <v>8888.6992009155801</v>
      </c>
      <c r="M9" s="36">
        <v>9294.3754555637715</v>
      </c>
      <c r="N9" s="36">
        <v>9718.5665929710085</v>
      </c>
      <c r="O9" s="36">
        <v>10431.4002915608</v>
      </c>
      <c r="P9" s="36">
        <v>9746.8826195014408</v>
      </c>
      <c r="Q9" s="36">
        <v>11284.755279425735</v>
      </c>
      <c r="R9" s="36">
        <v>10386.583760541864</v>
      </c>
      <c r="S9" s="36">
        <v>11856.959360732464</v>
      </c>
      <c r="T9" s="36">
        <v>11586.500364451029</v>
      </c>
      <c r="U9" s="36">
        <v>12718.85327437683</v>
      </c>
      <c r="V9" s="36">
        <v>13081.694099282147</v>
      </c>
      <c r="W9" s="36">
        <v>12543.72970067733</v>
      </c>
      <c r="X9" s="36">
        <v>15009.69920091558</v>
      </c>
      <c r="Y9" s="36">
        <v>12846.375455563772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299.45953672152751</v>
      </c>
      <c r="C11" s="54">
        <v>297.65481644970271</v>
      </c>
      <c r="D11" s="54">
        <v>294.74259881054542</v>
      </c>
      <c r="E11" s="54">
        <v>294.44235562847672</v>
      </c>
      <c r="F11" s="54">
        <v>291.00628583599962</v>
      </c>
      <c r="G11" s="54">
        <v>287.44940083330602</v>
      </c>
      <c r="H11" s="54">
        <v>283.88378300149878</v>
      </c>
      <c r="I11" s="54">
        <v>280.14031758760478</v>
      </c>
      <c r="J11" s="54">
        <v>275.71712607093923</v>
      </c>
      <c r="K11" s="54">
        <v>270.44757277562826</v>
      </c>
      <c r="L11" s="54">
        <v>265.15910409173318</v>
      </c>
      <c r="M11" s="54">
        <v>262.31349735795101</v>
      </c>
      <c r="N11" s="54">
        <v>261.45587734075451</v>
      </c>
      <c r="O11" s="54">
        <v>262.47006564127241</v>
      </c>
      <c r="P11" s="54">
        <v>262.64130234220289</v>
      </c>
      <c r="Q11" s="54">
        <v>263.27074444101004</v>
      </c>
      <c r="R11" s="54">
        <v>270.96051836289047</v>
      </c>
      <c r="S11" s="54">
        <v>277.28806742483641</v>
      </c>
      <c r="T11" s="54">
        <v>273.4708381156039</v>
      </c>
      <c r="U11" s="54">
        <v>275.07610105465068</v>
      </c>
      <c r="V11" s="54">
        <v>263.65212918287381</v>
      </c>
      <c r="W11" s="54">
        <v>270.93404309250423</v>
      </c>
      <c r="X11" s="54">
        <v>264.91381433816139</v>
      </c>
      <c r="Y11" s="54">
        <v>261.90369996098997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1876.9491883692626</v>
      </c>
      <c r="C13" s="35">
        <v>1858.5447382250609</v>
      </c>
      <c r="D13" s="35">
        <v>1836.0799407088998</v>
      </c>
      <c r="E13" s="35">
        <v>1807.0296207952499</v>
      </c>
      <c r="F13" s="35">
        <v>1778.6596703921073</v>
      </c>
      <c r="G13" s="35">
        <v>1747.514059107358</v>
      </c>
      <c r="H13" s="35">
        <v>1717.0919132206177</v>
      </c>
      <c r="I13" s="35">
        <v>1685.7655670476688</v>
      </c>
      <c r="J13" s="35">
        <v>1653.8146699375429</v>
      </c>
      <c r="K13" s="35">
        <v>1622.6996632010691</v>
      </c>
      <c r="L13" s="35">
        <v>1588.9511171280258</v>
      </c>
      <c r="M13" s="35">
        <v>1554.5178018771494</v>
      </c>
      <c r="N13" s="35">
        <v>1512.4516103813844</v>
      </c>
      <c r="O13" s="35">
        <v>1470.6684079777433</v>
      </c>
      <c r="P13" s="35">
        <v>1423.8973851343526</v>
      </c>
      <c r="Q13" s="35">
        <v>1356.8516317657859</v>
      </c>
      <c r="R13" s="35">
        <v>1296.6616986018248</v>
      </c>
      <c r="S13" s="35">
        <v>1234.7780496287558</v>
      </c>
      <c r="T13" s="35">
        <v>1177.5355646214005</v>
      </c>
      <c r="U13" s="35">
        <v>1115.7662711109379</v>
      </c>
      <c r="V13" s="35">
        <v>1058.9512374767246</v>
      </c>
      <c r="W13" s="35">
        <v>1004.498791131133</v>
      </c>
      <c r="X13" s="35">
        <v>943.52379140327969</v>
      </c>
      <c r="Y13" s="35">
        <v>896.05201421411914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1706.1460014326587</v>
      </c>
      <c r="D14" s="36">
        <v>1639.0330761345231</v>
      </c>
      <c r="E14" s="36">
        <v>1589.0317040308087</v>
      </c>
      <c r="F14" s="36">
        <v>1555.8974966030717</v>
      </c>
      <c r="G14" s="36">
        <v>1539.6012743492533</v>
      </c>
      <c r="H14" s="36">
        <v>1521.8005715814004</v>
      </c>
      <c r="I14" s="36">
        <v>1512.9863346520472</v>
      </c>
      <c r="J14" s="36">
        <v>1493.1798667022285</v>
      </c>
      <c r="K14" s="36">
        <v>1478.7446791586776</v>
      </c>
      <c r="L14" s="36">
        <v>1463.7439593403315</v>
      </c>
      <c r="M14" s="36">
        <v>1418.8147922033254</v>
      </c>
      <c r="N14" s="36">
        <v>1336.5855839479293</v>
      </c>
      <c r="O14" s="36">
        <v>1213.1222904738806</v>
      </c>
      <c r="P14" s="36">
        <v>1087.2954753470933</v>
      </c>
      <c r="Q14" s="36">
        <v>908.68120375229012</v>
      </c>
      <c r="R14" s="36">
        <v>858.57634013011966</v>
      </c>
      <c r="S14" s="36">
        <v>835.20943608601931</v>
      </c>
      <c r="T14" s="36">
        <v>820.71496173453636</v>
      </c>
      <c r="U14" s="36">
        <v>800.55911012711158</v>
      </c>
      <c r="V14" s="36">
        <v>790.68546610268538</v>
      </c>
      <c r="W14" s="36">
        <v>782.77861144165854</v>
      </c>
      <c r="X14" s="36">
        <v>774.8717567806317</v>
      </c>
      <c r="Y14" s="36">
        <v>766.96490211960474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5.7142291274297978E-2</v>
      </c>
      <c r="C16" s="44">
        <f>C7/RES_summary!C$6</f>
        <v>6.0912329006736855E-2</v>
      </c>
      <c r="D16" s="44">
        <f>D7/RES_summary!D$6</f>
        <v>6.3428045113209736E-2</v>
      </c>
      <c r="E16" s="44">
        <f>E7/RES_summary!E$6</f>
        <v>6.6712446046863785E-2</v>
      </c>
      <c r="F16" s="44">
        <f>F7/RES_summary!F$6</f>
        <v>6.9250326971015685E-2</v>
      </c>
      <c r="G16" s="44">
        <f>G7/RES_summary!G$6</f>
        <v>7.2464795659611114E-2</v>
      </c>
      <c r="H16" s="44">
        <f>H7/RES_summary!H$6</f>
        <v>7.5269202607284216E-2</v>
      </c>
      <c r="I16" s="44">
        <f>I7/RES_summary!I$6</f>
        <v>7.8524449821348929E-2</v>
      </c>
      <c r="J16" s="44">
        <f>J7/RES_summary!J$6</f>
        <v>8.1677732478135312E-2</v>
      </c>
      <c r="K16" s="44">
        <f>K7/RES_summary!K$6</f>
        <v>8.4258892122303794E-2</v>
      </c>
      <c r="L16" s="44">
        <f>L7/RES_summary!L$6</f>
        <v>8.826803319893714E-2</v>
      </c>
      <c r="M16" s="44">
        <f>M7/RES_summary!M$6</f>
        <v>9.0819810670935433E-2</v>
      </c>
      <c r="N16" s="44">
        <f>N7/RES_summary!N$6</f>
        <v>9.3539359517582132E-2</v>
      </c>
      <c r="O16" s="44">
        <f>O7/RES_summary!O$6</f>
        <v>9.6445054389137225E-2</v>
      </c>
      <c r="P16" s="44">
        <f>P7/RES_summary!P$6</f>
        <v>0.10023230055967772</v>
      </c>
      <c r="Q16" s="44">
        <f>Q7/RES_summary!Q$6</f>
        <v>0.10490822852790045</v>
      </c>
      <c r="R16" s="44">
        <f>R7/RES_summary!R$6</f>
        <v>0.10977462268663526</v>
      </c>
      <c r="S16" s="44">
        <f>S7/RES_summary!S$6</f>
        <v>0.11365745578636331</v>
      </c>
      <c r="T16" s="44">
        <f>T7/RES_summary!T$6</f>
        <v>0.11816089730798071</v>
      </c>
      <c r="U16" s="44">
        <f>U7/RES_summary!U$6</f>
        <v>0.12201253654444344</v>
      </c>
      <c r="V16" s="44">
        <f>V7/RES_summary!V$6</f>
        <v>0.12604619140706005</v>
      </c>
      <c r="W16" s="44">
        <f>W7/RES_summary!W$6</f>
        <v>0.13012204334236588</v>
      </c>
      <c r="X16" s="44">
        <f>X7/RES_summary!X$6</f>
        <v>0.13423977353501318</v>
      </c>
      <c r="Y16" s="44">
        <f>Y7/RES_summary!Y$6</f>
        <v>0.1382154423560035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4">B13*B16</f>
        <v>107.25317722885359</v>
      </c>
      <c r="C17" s="52">
        <f t="shared" si="4"/>
        <v>113.20828856850453</v>
      </c>
      <c r="D17" s="52">
        <f t="shared" si="4"/>
        <v>116.45896131074355</v>
      </c>
      <c r="E17" s="52">
        <f t="shared" si="4"/>
        <v>120.55136608238783</v>
      </c>
      <c r="F17" s="52">
        <f t="shared" si="4"/>
        <v>123.17276374481241</v>
      </c>
      <c r="G17" s="52">
        <f t="shared" si="4"/>
        <v>126.63324920551227</v>
      </c>
      <c r="H17" s="52">
        <f t="shared" si="4"/>
        <v>129.24413911153195</v>
      </c>
      <c r="I17" s="52">
        <f t="shared" si="4"/>
        <v>132.37381368019248</v>
      </c>
      <c r="J17" s="52">
        <f t="shared" si="4"/>
        <v>135.07983217957428</v>
      </c>
      <c r="K17" s="52">
        <f t="shared" si="4"/>
        <v>136.72687586855758</v>
      </c>
      <c r="L17" s="52">
        <f t="shared" si="4"/>
        <v>140.25358995814483</v>
      </c>
      <c r="M17" s="52">
        <f t="shared" si="4"/>
        <v>141.18101245108141</v>
      </c>
      <c r="N17" s="52">
        <f t="shared" si="4"/>
        <v>141.47375493641036</v>
      </c>
      <c r="O17" s="52">
        <f t="shared" si="4"/>
        <v>141.8386945957993</v>
      </c>
      <c r="P17" s="52">
        <f t="shared" si="4"/>
        <v>142.7205106729256</v>
      </c>
      <c r="Q17" s="52">
        <f t="shared" si="4"/>
        <v>142.34490106373971</v>
      </c>
      <c r="R17" s="52">
        <f t="shared" ref="R17:V17" si="5">R13*R16</f>
        <v>142.34054871622689</v>
      </c>
      <c r="S17" s="52">
        <f t="shared" si="5"/>
        <v>140.34173158165223</v>
      </c>
      <c r="T17" s="52">
        <f t="shared" si="5"/>
        <v>139.13865892772438</v>
      </c>
      <c r="U17" s="52">
        <f t="shared" si="5"/>
        <v>136.13747292898069</v>
      </c>
      <c r="V17" s="52">
        <f t="shared" si="5"/>
        <v>133.47677036973434</v>
      </c>
      <c r="W17" s="52">
        <f t="shared" ref="W17:Y17" si="6">W13*W16</f>
        <v>130.70743523691942</v>
      </c>
      <c r="X17" s="52">
        <f t="shared" si="6"/>
        <v>126.65842008287328</v>
      </c>
      <c r="Y17" s="52">
        <f t="shared" si="6"/>
        <v>123.84822551859241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32.117986764864376</v>
      </c>
      <c r="C18" s="36">
        <f>C3*11630*1000/RES_summary!C$6</f>
        <v>33.696992354443196</v>
      </c>
      <c r="D18" s="36">
        <f>D3*11630*1000/RES_summary!D$6</f>
        <v>34.325416911505322</v>
      </c>
      <c r="E18" s="36">
        <f>E3*11630*1000/RES_summary!E$6</f>
        <v>35.495428203529123</v>
      </c>
      <c r="F18" s="36">
        <f>F3*11630*1000/RES_summary!F$6</f>
        <v>35.844048493532938</v>
      </c>
      <c r="G18" s="36">
        <f>G3*11630*1000/RES_summary!G$6</f>
        <v>36.400651609699231</v>
      </c>
      <c r="H18" s="36">
        <f>H3*11630*1000/RES_summary!H$6</f>
        <v>36.690315141753665</v>
      </c>
      <c r="I18" s="36">
        <f>I3*11630*1000/RES_summary!I$6</f>
        <v>37.083242204651555</v>
      </c>
      <c r="J18" s="36">
        <f>J3*11630*1000/RES_summary!J$6</f>
        <v>37.243823118696987</v>
      </c>
      <c r="K18" s="36">
        <f>K3*11630*1000/RES_summary!K$6</f>
        <v>36.977451711846022</v>
      </c>
      <c r="L18" s="36">
        <f>L3*11630*1000/RES_summary!L$6</f>
        <v>37.189516258950995</v>
      </c>
      <c r="M18" s="36">
        <f>M3*11630*1000/RES_summary!M$6</f>
        <v>37.033685136579585</v>
      </c>
      <c r="N18" s="36">
        <f>N3*11630*1000/RES_summary!N$6</f>
        <v>36.989144717590079</v>
      </c>
      <c r="O18" s="36">
        <f>O3*11630*1000/RES_summary!O$6</f>
        <v>37.228411481031834</v>
      </c>
      <c r="P18" s="36">
        <f>P3*11630*1000/RES_summary!P$6</f>
        <v>37.484300794081449</v>
      </c>
      <c r="Q18" s="36">
        <f>Q3*11630*1000/RES_summary!Q$6</f>
        <v>37.47524807043267</v>
      </c>
      <c r="R18" s="36">
        <f>R3*11630*1000/RES_summary!R$6</f>
        <v>38.568668864207098</v>
      </c>
      <c r="S18" s="36">
        <f>S3*11630*1000/RES_summary!S$6</f>
        <v>38.915087529331487</v>
      </c>
      <c r="T18" s="36">
        <f>T3*11630*1000/RES_summary!T$6</f>
        <v>38.050365671245935</v>
      </c>
      <c r="U18" s="36">
        <f>U3*11630*1000/RES_summary!U$6</f>
        <v>37.448165260737056</v>
      </c>
      <c r="V18" s="36">
        <f>V3*11630*1000/RES_summary!V$6</f>
        <v>35.191434704433973</v>
      </c>
      <c r="W18" s="36">
        <f>W3*11630*1000/RES_summary!W$6</f>
        <v>35.413093890990226</v>
      </c>
      <c r="X18" s="36">
        <f>X3*11630*1000/RES_summary!X$6</f>
        <v>33.553565182199137</v>
      </c>
      <c r="Y18" s="36">
        <f>Y3*11630*1000/RES_summary!Y$6</f>
        <v>32.43630849692245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8.4574987941216957</v>
      </c>
      <c r="C3" s="49">
        <f t="shared" ref="C3:W3" si="0">C5*C11/11630</f>
        <v>8.6624909698089727</v>
      </c>
      <c r="D3" s="49">
        <f t="shared" si="0"/>
        <v>8.7940773203755889</v>
      </c>
      <c r="E3" s="49">
        <f t="shared" si="0"/>
        <v>9.1106425348380053</v>
      </c>
      <c r="F3" s="49">
        <f t="shared" si="0"/>
        <v>9.3353224760322924</v>
      </c>
      <c r="G3" s="49">
        <f t="shared" si="0"/>
        <v>9.5423041818832974</v>
      </c>
      <c r="H3" s="49">
        <f t="shared" si="0"/>
        <v>9.6460218643662028</v>
      </c>
      <c r="I3" s="49">
        <f t="shared" si="0"/>
        <v>9.9770307356029075</v>
      </c>
      <c r="J3" s="49">
        <f t="shared" si="0"/>
        <v>10.489993788571136</v>
      </c>
      <c r="K3" s="49">
        <f t="shared" si="0"/>
        <v>11.113566957414639</v>
      </c>
      <c r="L3" s="49">
        <f t="shared" si="0"/>
        <v>11.441180050199085</v>
      </c>
      <c r="M3" s="49">
        <f t="shared" si="0"/>
        <v>11.726905648305131</v>
      </c>
      <c r="N3" s="49">
        <f t="shared" si="0"/>
        <v>11.901616798940095</v>
      </c>
      <c r="O3" s="49">
        <f t="shared" si="0"/>
        <v>11.987751071875753</v>
      </c>
      <c r="P3" s="49">
        <f t="shared" si="0"/>
        <v>11.936629701676072</v>
      </c>
      <c r="Q3" s="49">
        <f t="shared" si="0"/>
        <v>11.975441634133666</v>
      </c>
      <c r="R3" s="49">
        <f t="shared" si="0"/>
        <v>11.988044746888338</v>
      </c>
      <c r="S3" s="49">
        <f t="shared" si="0"/>
        <v>12.127199510941141</v>
      </c>
      <c r="T3" s="49">
        <f t="shared" si="0"/>
        <v>11.826064366576393</v>
      </c>
      <c r="U3" s="49">
        <f t="shared" si="0"/>
        <v>11.902399381213112</v>
      </c>
      <c r="V3" s="49">
        <f t="shared" si="0"/>
        <v>11.738656023670954</v>
      </c>
      <c r="W3" s="49">
        <f t="shared" si="0"/>
        <v>12.637130385738979</v>
      </c>
      <c r="X3" s="49">
        <f t="shared" ref="X3:Y3" si="1">X5*X11/11630</f>
        <v>12.101072440703208</v>
      </c>
      <c r="Y3" s="49">
        <f t="shared" si="1"/>
        <v>11.746183697302973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202.34861113075652</v>
      </c>
      <c r="C5" s="49">
        <f t="shared" ref="C5:W5" si="2">C7*C13/1000000</f>
        <v>207.13419751000563</v>
      </c>
      <c r="D5" s="49">
        <f t="shared" si="2"/>
        <v>210.43485664238111</v>
      </c>
      <c r="E5" s="49">
        <f t="shared" si="2"/>
        <v>217.91958851189861</v>
      </c>
      <c r="F5" s="49">
        <f t="shared" si="2"/>
        <v>223.19817956063292</v>
      </c>
      <c r="G5" s="49">
        <f t="shared" si="2"/>
        <v>227.88255093306259</v>
      </c>
      <c r="H5" s="49">
        <f t="shared" si="2"/>
        <v>230.12114471500709</v>
      </c>
      <c r="I5" s="49">
        <f t="shared" si="2"/>
        <v>238.03753137748777</v>
      </c>
      <c r="J5" s="49">
        <f t="shared" si="2"/>
        <v>251.05653440401994</v>
      </c>
      <c r="K5" s="49">
        <f t="shared" si="2"/>
        <v>267.29474239839431</v>
      </c>
      <c r="L5" s="49">
        <f t="shared" si="2"/>
        <v>275.6607142141703</v>
      </c>
      <c r="M5" s="49">
        <f t="shared" si="2"/>
        <v>282.62723391620295</v>
      </c>
      <c r="N5" s="49">
        <f t="shared" si="2"/>
        <v>286.72634546956544</v>
      </c>
      <c r="O5" s="49">
        <f t="shared" si="2"/>
        <v>288.289769675147</v>
      </c>
      <c r="P5" s="49">
        <f t="shared" si="2"/>
        <v>286.83031761816159</v>
      </c>
      <c r="Q5" s="49">
        <f t="shared" si="2"/>
        <v>287.2343937165582</v>
      </c>
      <c r="R5" s="49">
        <f t="shared" si="2"/>
        <v>283.96848534833208</v>
      </c>
      <c r="S5" s="49">
        <f t="shared" si="2"/>
        <v>281.58898619577155</v>
      </c>
      <c r="T5" s="49">
        <f t="shared" si="2"/>
        <v>277.08451593167547</v>
      </c>
      <c r="U5" s="49">
        <f t="shared" si="2"/>
        <v>274.9425414542473</v>
      </c>
      <c r="V5" s="49">
        <f t="shared" si="2"/>
        <v>270.37613828518755</v>
      </c>
      <c r="W5" s="49">
        <f t="shared" si="2"/>
        <v>268.49089206561911</v>
      </c>
      <c r="X5" s="49">
        <f t="shared" ref="X5:Y5" si="3">X7*X13/1000000</f>
        <v>266.29776218506998</v>
      </c>
      <c r="Y5" s="49">
        <f t="shared" si="3"/>
        <v>263.19503839182141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272753</v>
      </c>
      <c r="C7" s="35">
        <v>281081</v>
      </c>
      <c r="D7" s="35">
        <v>288074</v>
      </c>
      <c r="E7" s="35">
        <v>302132</v>
      </c>
      <c r="F7" s="35">
        <v>313457</v>
      </c>
      <c r="G7" s="35">
        <v>324519</v>
      </c>
      <c r="H7" s="35">
        <v>332286</v>
      </c>
      <c r="I7" s="35">
        <v>350862</v>
      </c>
      <c r="J7" s="35">
        <v>380235</v>
      </c>
      <c r="K7" s="35">
        <v>418003</v>
      </c>
      <c r="L7" s="35">
        <v>443162</v>
      </c>
      <c r="M7" s="35">
        <v>467897</v>
      </c>
      <c r="N7" s="35">
        <v>488161</v>
      </c>
      <c r="O7" s="35">
        <v>504835</v>
      </c>
      <c r="P7" s="35">
        <v>516575</v>
      </c>
      <c r="Q7" s="35">
        <v>533434</v>
      </c>
      <c r="R7" s="35">
        <v>536544</v>
      </c>
      <c r="S7" s="35">
        <v>540375</v>
      </c>
      <c r="T7" s="35">
        <v>542746</v>
      </c>
      <c r="U7" s="35">
        <v>549302</v>
      </c>
      <c r="V7" s="35">
        <v>550115</v>
      </c>
      <c r="W7" s="35">
        <v>555558</v>
      </c>
      <c r="X7" s="35">
        <v>563913</v>
      </c>
      <c r="Y7" s="35">
        <v>572561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20794.153596273856</v>
      </c>
      <c r="D8" s="52">
        <v>20105.373766968958</v>
      </c>
      <c r="E8" s="52">
        <v>27850.092683350842</v>
      </c>
      <c r="F8" s="52">
        <v>25832.046852593776</v>
      </c>
      <c r="G8" s="52">
        <v>26321.062798889121</v>
      </c>
      <c r="H8" s="52">
        <v>23817.061729745707</v>
      </c>
      <c r="I8" s="52">
        <v>35458.064444180694</v>
      </c>
      <c r="J8" s="52">
        <v>47130.196495342476</v>
      </c>
      <c r="K8" s="52">
        <v>56445.69362075231</v>
      </c>
      <c r="L8" s="52">
        <v>44804.907454039436</v>
      </c>
      <c r="M8" s="52">
        <v>45399.311532760621</v>
      </c>
      <c r="N8" s="52">
        <v>41999.507617653231</v>
      </c>
      <c r="O8" s="52">
        <v>39536.232339465059</v>
      </c>
      <c r="P8" s="52">
        <v>35787.364190343069</v>
      </c>
      <c r="Q8" s="52">
        <v>42152.930877640785</v>
      </c>
      <c r="R8" s="52">
        <v>23904.153596273856</v>
      </c>
      <c r="S8" s="52">
        <v>23936.373766968958</v>
      </c>
      <c r="T8" s="52">
        <v>30221.092683350842</v>
      </c>
      <c r="U8" s="52">
        <v>32388.046852593776</v>
      </c>
      <c r="V8" s="52">
        <v>27134.062798889121</v>
      </c>
      <c r="W8" s="52">
        <v>29260.061729745707</v>
      </c>
      <c r="X8" s="52">
        <v>43813.064444180694</v>
      </c>
      <c r="Y8" s="52">
        <v>55778.196495342476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12466.153596273856</v>
      </c>
      <c r="D9" s="36">
        <v>13112.373766968958</v>
      </c>
      <c r="E9" s="36">
        <v>13792.092683350842</v>
      </c>
      <c r="F9" s="36">
        <v>14507.046852593776</v>
      </c>
      <c r="G9" s="36">
        <v>15259.062798889121</v>
      </c>
      <c r="H9" s="36">
        <v>16050.061729745707</v>
      </c>
      <c r="I9" s="36">
        <v>16882.064444180694</v>
      </c>
      <c r="J9" s="36">
        <v>17757.196495342476</v>
      </c>
      <c r="K9" s="36">
        <v>18677.69362075231</v>
      </c>
      <c r="L9" s="36">
        <v>19645.907454039436</v>
      </c>
      <c r="M9" s="36">
        <v>20664.311532760621</v>
      </c>
      <c r="N9" s="36">
        <v>21735.507617653231</v>
      </c>
      <c r="O9" s="36">
        <v>22862.232339465059</v>
      </c>
      <c r="P9" s="36">
        <v>24047.364190343069</v>
      </c>
      <c r="Q9" s="36">
        <v>25293.930877640843</v>
      </c>
      <c r="R9" s="36">
        <v>20794.153596273856</v>
      </c>
      <c r="S9" s="36">
        <v>20105.373766968958</v>
      </c>
      <c r="T9" s="36">
        <v>27850.0926833509</v>
      </c>
      <c r="U9" s="36">
        <v>25832.046852593776</v>
      </c>
      <c r="V9" s="36">
        <v>26321.062798889121</v>
      </c>
      <c r="W9" s="36">
        <v>23817.061729745707</v>
      </c>
      <c r="X9" s="36">
        <v>35458.064444180694</v>
      </c>
      <c r="Y9" s="36">
        <v>47130.196495342534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486.09531059284217</v>
      </c>
      <c r="C11" s="54">
        <v>486.37439490894235</v>
      </c>
      <c r="D11" s="54">
        <v>486.01795761325468</v>
      </c>
      <c r="E11" s="54">
        <v>486.21958862766792</v>
      </c>
      <c r="F11" s="54">
        <v>486.42780424990883</v>
      </c>
      <c r="G11" s="54">
        <v>486.99208070520825</v>
      </c>
      <c r="H11" s="54">
        <v>487.49642029424092</v>
      </c>
      <c r="I11" s="54">
        <v>487.45618719702259</v>
      </c>
      <c r="J11" s="54">
        <v>485.9408581047029</v>
      </c>
      <c r="K11" s="54">
        <v>483.55153773315931</v>
      </c>
      <c r="L11" s="54">
        <v>482.69817613704561</v>
      </c>
      <c r="M11" s="54">
        <v>482.55757522017706</v>
      </c>
      <c r="N11" s="54">
        <v>482.7453268899751</v>
      </c>
      <c r="O11" s="54">
        <v>483.60212408166478</v>
      </c>
      <c r="P11" s="54">
        <v>483.98999304982351</v>
      </c>
      <c r="Q11" s="54">
        <v>484.88060361744141</v>
      </c>
      <c r="R11" s="54">
        <v>490.9733565514835</v>
      </c>
      <c r="S11" s="54">
        <v>500.86948434193897</v>
      </c>
      <c r="T11" s="54">
        <v>496.37248086860933</v>
      </c>
      <c r="U11" s="54">
        <v>503.46848498359253</v>
      </c>
      <c r="V11" s="54">
        <v>504.9283210461935</v>
      </c>
      <c r="W11" s="54">
        <v>547.39222345845883</v>
      </c>
      <c r="X11" s="54">
        <v>528.48912935126668</v>
      </c>
      <c r="Y11" s="54">
        <v>519.03758229767061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741.87492394494848</v>
      </c>
      <c r="C13" s="35">
        <v>736.91995371442977</v>
      </c>
      <c r="D13" s="35">
        <v>730.48889050168043</v>
      </c>
      <c r="E13" s="35">
        <v>721.2727831275688</v>
      </c>
      <c r="F13" s="35">
        <v>712.05358170541069</v>
      </c>
      <c r="G13" s="35">
        <v>702.21636000684884</v>
      </c>
      <c r="H13" s="35">
        <v>692.53939291756831</v>
      </c>
      <c r="I13" s="35">
        <v>678.43634071939334</v>
      </c>
      <c r="J13" s="35">
        <v>660.26676766741605</v>
      </c>
      <c r="K13" s="35">
        <v>639.45651681541597</v>
      </c>
      <c r="L13" s="35">
        <v>622.03147881400093</v>
      </c>
      <c r="M13" s="35">
        <v>604.0372858047881</v>
      </c>
      <c r="N13" s="35">
        <v>587.36020589429609</v>
      </c>
      <c r="O13" s="35">
        <v>571.05741415541115</v>
      </c>
      <c r="P13" s="35">
        <v>555.25396625497081</v>
      </c>
      <c r="Q13" s="35">
        <v>538.46285335497589</v>
      </c>
      <c r="R13" s="35">
        <v>529.25479615526797</v>
      </c>
      <c r="S13" s="35">
        <v>521.09921109557547</v>
      </c>
      <c r="T13" s="35">
        <v>510.52336807949848</v>
      </c>
      <c r="U13" s="35">
        <v>500.5307489400135</v>
      </c>
      <c r="V13" s="35">
        <v>491.49021256498651</v>
      </c>
      <c r="W13" s="35">
        <v>483.28147927960555</v>
      </c>
      <c r="X13" s="35">
        <v>472.23199710783399</v>
      </c>
      <c r="Y13" s="35">
        <v>459.68034566067445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674.89706014701881</v>
      </c>
      <c r="D14" s="36">
        <v>648.00588014372715</v>
      </c>
      <c r="E14" s="36">
        <v>636.14652135830931</v>
      </c>
      <c r="F14" s="36">
        <v>620.97306576994822</v>
      </c>
      <c r="G14" s="36">
        <v>608.05627599894058</v>
      </c>
      <c r="H14" s="36">
        <v>593.93271376310804</v>
      </c>
      <c r="I14" s="36">
        <v>576.47723468435561</v>
      </c>
      <c r="J14" s="36">
        <v>555.75032089200681</v>
      </c>
      <c r="K14" s="36">
        <v>533.16238313834253</v>
      </c>
      <c r="L14" s="36">
        <v>512.01484876636493</v>
      </c>
      <c r="M14" s="36">
        <v>491.12758533099191</v>
      </c>
      <c r="N14" s="36">
        <v>481.53277886556026</v>
      </c>
      <c r="O14" s="36">
        <v>468.54087978289641</v>
      </c>
      <c r="P14" s="36">
        <v>457.72257313160759</v>
      </c>
      <c r="Q14" s="36">
        <v>454.74914188429597</v>
      </c>
      <c r="R14" s="36">
        <v>450.46584556012942</v>
      </c>
      <c r="S14" s="36">
        <v>444.88364756476858</v>
      </c>
      <c r="T14" s="36">
        <v>437.1870155179011</v>
      </c>
      <c r="U14" s="36">
        <v>429.14075414914373</v>
      </c>
      <c r="V14" s="36">
        <v>421.54705476819754</v>
      </c>
      <c r="W14" s="36">
        <v>419.01777243958833</v>
      </c>
      <c r="X14" s="36">
        <v>416.48849011097917</v>
      </c>
      <c r="Y14" s="36">
        <v>413.95920778236996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0.16881194216080622</v>
      </c>
      <c r="C16" s="44">
        <f>C7/RES_summary!C$6</f>
        <v>0.17685647356694731</v>
      </c>
      <c r="D16" s="44">
        <f>D7/RES_summary!D$6</f>
        <v>0.18210782438947914</v>
      </c>
      <c r="E16" s="44">
        <f>E7/RES_summary!E$6</f>
        <v>0.19174790708478218</v>
      </c>
      <c r="F16" s="44">
        <f>F7/RES_summary!F$6</f>
        <v>0.19969089851571403</v>
      </c>
      <c r="G16" s="44">
        <f>G7/RES_summary!G$6</f>
        <v>0.20728435704731937</v>
      </c>
      <c r="H16" s="44">
        <f>H7/RES_summary!H$6</f>
        <v>0.21267774028540853</v>
      </c>
      <c r="I16" s="44">
        <f>I7/RES_summary!I$6</f>
        <v>0.22482737231703004</v>
      </c>
      <c r="J16" s="44">
        <f>J7/RES_summary!J$6</f>
        <v>0.24358985857457316</v>
      </c>
      <c r="K16" s="44">
        <f>K7/RES_summary!K$6</f>
        <v>0.26775686057974707</v>
      </c>
      <c r="L16" s="44">
        <f>L7/RES_summary!L$6</f>
        <v>0.28415689472982264</v>
      </c>
      <c r="M16" s="44">
        <f>M7/RES_summary!M$6</f>
        <v>0.3009256787914531</v>
      </c>
      <c r="N16" s="44">
        <f>N7/RES_summary!N$6</f>
        <v>0.31463444188207934</v>
      </c>
      <c r="O16" s="44">
        <f>O7/RES_summary!O$6</f>
        <v>0.32742117920526742</v>
      </c>
      <c r="P16" s="44">
        <f>P7/RES_summary!P$6</f>
        <v>0.33755460370047274</v>
      </c>
      <c r="Q16" s="44">
        <f>Q7/RES_summary!Q$6</f>
        <v>0.35150444064012693</v>
      </c>
      <c r="R16" s="44">
        <f>R7/RES_summary!R$6</f>
        <v>0.35794584620064807</v>
      </c>
      <c r="S16" s="44">
        <f>S7/RES_summary!S$6</f>
        <v>0.36314084320581375</v>
      </c>
      <c r="T16" s="44">
        <f>T7/RES_summary!T$6</f>
        <v>0.36964168839810313</v>
      </c>
      <c r="U16" s="44">
        <f>U7/RES_summary!U$6</f>
        <v>0.37495093846608557</v>
      </c>
      <c r="V16" s="44">
        <f>V7/RES_summary!V$6</f>
        <v>0.38026137158562112</v>
      </c>
      <c r="W16" s="44">
        <f>W7/RES_summary!W$6</f>
        <v>0.38502075637764827</v>
      </c>
      <c r="X16" s="44">
        <f>X7/RES_summary!X$6</f>
        <v>0.38953925731586769</v>
      </c>
      <c r="Y16" s="44">
        <f>Y7/RES_summary!Y$6</f>
        <v>0.39386028632827869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4">B13*B16</f>
        <v>125.23734675154715</v>
      </c>
      <c r="C17" s="52">
        <f t="shared" si="4"/>
        <v>130.32906431505208</v>
      </c>
      <c r="D17" s="52">
        <f t="shared" si="4"/>
        <v>133.02774258994549</v>
      </c>
      <c r="E17" s="52">
        <f t="shared" si="4"/>
        <v>138.3025466019273</v>
      </c>
      <c r="F17" s="52">
        <f t="shared" si="4"/>
        <v>142.19061952208585</v>
      </c>
      <c r="G17" s="52">
        <f t="shared" si="4"/>
        <v>145.5584666921286</v>
      </c>
      <c r="H17" s="52">
        <f t="shared" si="4"/>
        <v>147.28771314433709</v>
      </c>
      <c r="I17" s="52">
        <f t="shared" si="4"/>
        <v>152.53105976832251</v>
      </c>
      <c r="J17" s="52">
        <f t="shared" si="4"/>
        <v>160.83428855759644</v>
      </c>
      <c r="K17" s="52">
        <f t="shared" si="4"/>
        <v>171.21886941975603</v>
      </c>
      <c r="L17" s="52">
        <f t="shared" si="4"/>
        <v>176.75453344398596</v>
      </c>
      <c r="M17" s="52">
        <f t="shared" si="4"/>
        <v>181.77033024615281</v>
      </c>
      <c r="N17" s="52">
        <f t="shared" si="4"/>
        <v>184.80375056529505</v>
      </c>
      <c r="O17" s="52">
        <f t="shared" si="4"/>
        <v>186.97629193667549</v>
      </c>
      <c r="P17" s="52">
        <f t="shared" si="4"/>
        <v>187.42853253231235</v>
      </c>
      <c r="Q17" s="52">
        <f t="shared" si="4"/>
        <v>189.2720840740275</v>
      </c>
      <c r="R17" s="52">
        <f t="shared" ref="R17:V17" si="5">R13*R16</f>
        <v>189.44455586554889</v>
      </c>
      <c r="S17" s="52">
        <f t="shared" si="5"/>
        <v>189.23240691113162</v>
      </c>
      <c r="T17" s="52">
        <f t="shared" si="5"/>
        <v>188.71071974359208</v>
      </c>
      <c r="U17" s="52">
        <f t="shared" si="5"/>
        <v>187.67447404619074</v>
      </c>
      <c r="V17" s="52">
        <f t="shared" si="5"/>
        <v>186.89474235087025</v>
      </c>
      <c r="W17" s="52">
        <f t="shared" ref="W17:Y17" si="6">W13*W16</f>
        <v>186.07340069554249</v>
      </c>
      <c r="X17" s="52">
        <f t="shared" si="6"/>
        <v>183.95290143417463</v>
      </c>
      <c r="Y17" s="52">
        <f t="shared" si="6"/>
        <v>181.04983256139536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60.877286967016779</v>
      </c>
      <c r="C18" s="36">
        <f>C3*11630*1000/RES_summary!C$6</f>
        <v>63.388719795282093</v>
      </c>
      <c r="D18" s="36">
        <f>D3*11630*1000/RES_summary!D$6</f>
        <v>64.65387175946708</v>
      </c>
      <c r="E18" s="36">
        <f>E3*11630*1000/RES_summary!E$6</f>
        <v>67.245407314947968</v>
      </c>
      <c r="F18" s="36">
        <f>F3*11630*1000/RES_summary!F$6</f>
        <v>69.165470839062451</v>
      </c>
      <c r="G18" s="36">
        <f>G3*11630*1000/RES_summary!G$6</f>
        <v>70.885820558659475</v>
      </c>
      <c r="H18" s="36">
        <f>H3*11630*1000/RES_summary!H$6</f>
        <v>71.80223291118935</v>
      </c>
      <c r="I18" s="36">
        <f>I3*11630*1000/RES_summary!I$6</f>
        <v>74.352208823787649</v>
      </c>
      <c r="J18" s="36">
        <f>J3*11630*1000/RES_summary!J$6</f>
        <v>78.1559521943378</v>
      </c>
      <c r="K18" s="36">
        <f>K3*11630*1000/RES_summary!K$6</f>
        <v>82.793147596856016</v>
      </c>
      <c r="L18" s="36">
        <f>L3*11630*1000/RES_summary!L$6</f>
        <v>85.319090917366452</v>
      </c>
      <c r="M18" s="36">
        <f>M3*11630*1000/RES_summary!M$6</f>
        <v>87.71464981055432</v>
      </c>
      <c r="N18" s="36">
        <f>N3*11630*1000/RES_summary!N$6</f>
        <v>89.213146977136788</v>
      </c>
      <c r="O18" s="36">
        <f>O3*11630*1000/RES_summary!O$6</f>
        <v>90.422131933489723</v>
      </c>
      <c r="P18" s="36">
        <f>P3*11630*1000/RES_summary!P$6</f>
        <v>90.713534157652489</v>
      </c>
      <c r="Q18" s="36">
        <f>Q3*11630*1000/RES_summary!Q$6</f>
        <v>91.774362373745575</v>
      </c>
      <c r="R18" s="36">
        <f>R3*11630*1000/RES_summary!R$6</f>
        <v>93.012229473713575</v>
      </c>
      <c r="S18" s="36">
        <f>S3*11630*1000/RES_summary!S$6</f>
        <v>94.780738070362432</v>
      </c>
      <c r="T18" s="36">
        <f>T3*11630*1000/RES_summary!T$6</f>
        <v>93.670808125627644</v>
      </c>
      <c r="U18" s="36">
        <f>U3*11630*1000/RES_summary!U$6</f>
        <v>94.488183118128219</v>
      </c>
      <c r="V18" s="36">
        <f>V3*11630*1000/RES_summary!V$6</f>
        <v>94.368448467585807</v>
      </c>
      <c r="W18" s="36">
        <f>W3*11630*1000/RES_summary!W$6</f>
        <v>101.85513253320974</v>
      </c>
      <c r="X18" s="36">
        <f>X3*11630*1000/RES_summary!X$6</f>
        <v>97.21710872058631</v>
      </c>
      <c r="Y18" s="36">
        <f>Y3*11630*1000/RES_summary!Y$6</f>
        <v>93.971667368064729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24.971174587451632</v>
      </c>
      <c r="C3" s="49">
        <f t="shared" ref="C3:W3" si="0">C5*C11/11630</f>
        <v>27.476493170158182</v>
      </c>
      <c r="D3" s="49">
        <f t="shared" si="0"/>
        <v>31.912196907435636</v>
      </c>
      <c r="E3" s="49">
        <f t="shared" si="0"/>
        <v>36.806995499353278</v>
      </c>
      <c r="F3" s="49">
        <f t="shared" si="0"/>
        <v>41.681727311344908</v>
      </c>
      <c r="G3" s="49">
        <f t="shared" si="0"/>
        <v>46.66945422894608</v>
      </c>
      <c r="H3" s="49">
        <f t="shared" si="0"/>
        <v>51.49736637280941</v>
      </c>
      <c r="I3" s="49">
        <f t="shared" si="0"/>
        <v>56.339264813883226</v>
      </c>
      <c r="J3" s="49">
        <f t="shared" si="0"/>
        <v>61.689376452128577</v>
      </c>
      <c r="K3" s="49">
        <f t="shared" si="0"/>
        <v>66.236161680192239</v>
      </c>
      <c r="L3" s="49">
        <f t="shared" si="0"/>
        <v>68.878542552813556</v>
      </c>
      <c r="M3" s="49">
        <f t="shared" si="0"/>
        <v>71.709835002930191</v>
      </c>
      <c r="N3" s="49">
        <f t="shared" si="0"/>
        <v>74.948972827162621</v>
      </c>
      <c r="O3" s="49">
        <f t="shared" si="0"/>
        <v>78.419149709737084</v>
      </c>
      <c r="P3" s="49">
        <f t="shared" si="0"/>
        <v>81.747811068278907</v>
      </c>
      <c r="Q3" s="49">
        <f t="shared" si="0"/>
        <v>86.292679390813888</v>
      </c>
      <c r="R3" s="49">
        <f t="shared" si="0"/>
        <v>89.360784891294912</v>
      </c>
      <c r="S3" s="49">
        <f t="shared" si="0"/>
        <v>93.060317734664565</v>
      </c>
      <c r="T3" s="49">
        <f t="shared" si="0"/>
        <v>93.587724934116679</v>
      </c>
      <c r="U3" s="49">
        <f t="shared" si="0"/>
        <v>95.383368383523518</v>
      </c>
      <c r="V3" s="49">
        <f t="shared" si="0"/>
        <v>96.596383206033721</v>
      </c>
      <c r="W3" s="49">
        <f t="shared" si="0"/>
        <v>101.33339064368636</v>
      </c>
      <c r="X3" s="49">
        <f t="shared" ref="X3:Y3" si="1">X5*X11/11630</f>
        <v>97.131346985716831</v>
      </c>
      <c r="Y3" s="49">
        <f t="shared" si="1"/>
        <v>95.508684441148645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184.18697743792043</v>
      </c>
      <c r="C5" s="49">
        <f t="shared" ref="C5:W5" si="2">C7*C13/1000000</f>
        <v>201.3366295218222</v>
      </c>
      <c r="D5" s="49">
        <f t="shared" si="2"/>
        <v>232.84363666120362</v>
      </c>
      <c r="E5" s="49">
        <f t="shared" si="2"/>
        <v>267.85776985622095</v>
      </c>
      <c r="F5" s="49">
        <f t="shared" si="2"/>
        <v>302.90224789925594</v>
      </c>
      <c r="G5" s="49">
        <f t="shared" si="2"/>
        <v>339.1220485182406</v>
      </c>
      <c r="H5" s="49">
        <f t="shared" si="2"/>
        <v>374.34028955846043</v>
      </c>
      <c r="I5" s="49">
        <f t="shared" si="2"/>
        <v>410.23484672433312</v>
      </c>
      <c r="J5" s="49">
        <f t="shared" si="2"/>
        <v>451.28537300388189</v>
      </c>
      <c r="K5" s="49">
        <f t="shared" si="2"/>
        <v>488.06977118095591</v>
      </c>
      <c r="L5" s="49">
        <f t="shared" si="2"/>
        <v>510.36809185662588</v>
      </c>
      <c r="M5" s="49">
        <f t="shared" si="2"/>
        <v>529.20180337657348</v>
      </c>
      <c r="N5" s="49">
        <f t="shared" si="2"/>
        <v>551.76839994270233</v>
      </c>
      <c r="O5" s="49">
        <f t="shared" si="2"/>
        <v>576.86173458040821</v>
      </c>
      <c r="P5" s="49">
        <f t="shared" si="2"/>
        <v>600.58260169746188</v>
      </c>
      <c r="Q5" s="49">
        <f t="shared" si="2"/>
        <v>629.38250662137307</v>
      </c>
      <c r="R5" s="49">
        <f t="shared" si="2"/>
        <v>639.78572635740932</v>
      </c>
      <c r="S5" s="49">
        <f t="shared" si="2"/>
        <v>649.77893595045794</v>
      </c>
      <c r="T5" s="49">
        <f t="shared" si="2"/>
        <v>659.97109850139987</v>
      </c>
      <c r="U5" s="49">
        <f t="shared" si="2"/>
        <v>663.99776159867247</v>
      </c>
      <c r="V5" s="49">
        <f t="shared" si="2"/>
        <v>661.00955740616962</v>
      </c>
      <c r="W5" s="49">
        <f t="shared" si="2"/>
        <v>648.02625532549973</v>
      </c>
      <c r="X5" s="49">
        <f t="shared" ref="X5:Y5" si="3">X7*X13/1000000</f>
        <v>642.3619119082806</v>
      </c>
      <c r="Y5" s="49">
        <f t="shared" si="3"/>
        <v>642.60066801501262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490620.63073667913</v>
      </c>
      <c r="C7" s="35">
        <v>542393.57440831361</v>
      </c>
      <c r="D7" s="35">
        <v>636793.5714018303</v>
      </c>
      <c r="E7" s="35">
        <v>744043.81569744938</v>
      </c>
      <c r="F7" s="35">
        <v>854401.69739717571</v>
      </c>
      <c r="G7" s="35">
        <v>972772.36271426745</v>
      </c>
      <c r="H7" s="35">
        <v>1093392.4815724166</v>
      </c>
      <c r="I7" s="35">
        <v>1222949.4826271508</v>
      </c>
      <c r="J7" s="35">
        <v>1378083.4867503415</v>
      </c>
      <c r="K7" s="35">
        <v>1527953.1441963091</v>
      </c>
      <c r="L7" s="35">
        <v>1652988.9245186448</v>
      </c>
      <c r="M7" s="35">
        <v>1780927.7478603516</v>
      </c>
      <c r="N7" s="35">
        <v>1939411.7152701756</v>
      </c>
      <c r="O7" s="35">
        <v>2138604.3235106138</v>
      </c>
      <c r="P7" s="35">
        <v>2379597.5605559363</v>
      </c>
      <c r="Q7" s="35">
        <v>2731894.4467512029</v>
      </c>
      <c r="R7" s="35">
        <v>3041982.0254097357</v>
      </c>
      <c r="S7" s="35">
        <v>3353347.6964761694</v>
      </c>
      <c r="T7" s="35">
        <v>3669421.5782262124</v>
      </c>
      <c r="U7" s="35">
        <v>3949340.4946566313</v>
      </c>
      <c r="V7" s="35">
        <v>4187008.4417511015</v>
      </c>
      <c r="W7" s="35">
        <v>4348289.7414501216</v>
      </c>
      <c r="X7" s="35">
        <v>4523979.9717443213</v>
      </c>
      <c r="Y7" s="35">
        <v>4694045.5283237314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98364.33582060202</v>
      </c>
      <c r="D8" s="52">
        <v>144589.05274482409</v>
      </c>
      <c r="E8" s="52">
        <v>161314.76568089949</v>
      </c>
      <c r="F8" s="52">
        <v>168597.12188593578</v>
      </c>
      <c r="G8" s="52">
        <v>181106.98500622599</v>
      </c>
      <c r="H8" s="52">
        <v>188200.77058974968</v>
      </c>
      <c r="I8" s="52">
        <v>202356.051287496</v>
      </c>
      <c r="J8" s="52">
        <v>233554.40373460855</v>
      </c>
      <c r="K8" s="52">
        <v>248233.99326656968</v>
      </c>
      <c r="L8" s="52">
        <v>269624.83306715963</v>
      </c>
      <c r="M8" s="52">
        <v>289253.58902260615</v>
      </c>
      <c r="N8" s="52">
        <v>327081.0892957598</v>
      </c>
      <c r="O8" s="52">
        <v>380299.59324666415</v>
      </c>
      <c r="P8" s="52">
        <v>429194.00763507234</v>
      </c>
      <c r="Q8" s="52">
        <v>554652.93748276262</v>
      </c>
      <c r="R8" s="52">
        <v>543641.98239314137</v>
      </c>
      <c r="S8" s="52">
        <v>559599.66433300311</v>
      </c>
      <c r="T8" s="52">
        <v>585698.71481720265</v>
      </c>
      <c r="U8" s="52">
        <v>569172.50545302499</v>
      </c>
      <c r="V8" s="52">
        <v>564749.03639023006</v>
      </c>
      <c r="W8" s="52">
        <v>541580.89294568449</v>
      </c>
      <c r="X8" s="52">
        <v>604884.237929272</v>
      </c>
      <c r="Y8" s="52">
        <v>724718.49406217271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46591.392148967483</v>
      </c>
      <c r="D9" s="36">
        <v>50189.055751307402</v>
      </c>
      <c r="E9" s="36">
        <v>54064.521385280415</v>
      </c>
      <c r="F9" s="36">
        <v>58239.240186209441</v>
      </c>
      <c r="G9" s="36">
        <v>62736.319689134252</v>
      </c>
      <c r="H9" s="36">
        <v>67580.651731600519</v>
      </c>
      <c r="I9" s="36">
        <v>72799.050232761772</v>
      </c>
      <c r="J9" s="36">
        <v>78420.399611417903</v>
      </c>
      <c r="K9" s="36">
        <v>98364.33582060202</v>
      </c>
      <c r="L9" s="36">
        <v>144589.05274482397</v>
      </c>
      <c r="M9" s="36">
        <v>161314.76568089938</v>
      </c>
      <c r="N9" s="36">
        <v>168597.12188593578</v>
      </c>
      <c r="O9" s="36">
        <v>181106.98500622576</v>
      </c>
      <c r="P9" s="36">
        <v>188200.77058974979</v>
      </c>
      <c r="Q9" s="36">
        <v>202356.051287496</v>
      </c>
      <c r="R9" s="36">
        <v>233554.40373460855</v>
      </c>
      <c r="S9" s="36">
        <v>248233.99326656945</v>
      </c>
      <c r="T9" s="36">
        <v>269624.83306715963</v>
      </c>
      <c r="U9" s="36">
        <v>289253.58902260615</v>
      </c>
      <c r="V9" s="36">
        <v>327081.08929576026</v>
      </c>
      <c r="W9" s="36">
        <v>380299.59324666485</v>
      </c>
      <c r="X9" s="36">
        <v>429194.00763507187</v>
      </c>
      <c r="Y9" s="36">
        <v>554652.93748276215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1576.7388362184604</v>
      </c>
      <c r="C11" s="54">
        <v>1587.1509140084443</v>
      </c>
      <c r="D11" s="54">
        <v>1593.940274062536</v>
      </c>
      <c r="E11" s="54">
        <v>1598.1069277447241</v>
      </c>
      <c r="F11" s="54">
        <v>1600.3793038609933</v>
      </c>
      <c r="G11" s="54">
        <v>1600.5026952809551</v>
      </c>
      <c r="H11" s="54">
        <v>1599.9196122389103</v>
      </c>
      <c r="I11" s="54">
        <v>1597.1964717706103</v>
      </c>
      <c r="J11" s="54">
        <v>1589.7866207422683</v>
      </c>
      <c r="K11" s="54">
        <v>1578.3123762750529</v>
      </c>
      <c r="L11" s="54">
        <v>1569.5680483768508</v>
      </c>
      <c r="M11" s="54">
        <v>1575.9307238993372</v>
      </c>
      <c r="N11" s="54">
        <v>1579.7507687472087</v>
      </c>
      <c r="O11" s="54">
        <v>1580.9936011575014</v>
      </c>
      <c r="P11" s="54">
        <v>1583.0079659933338</v>
      </c>
      <c r="Q11" s="54">
        <v>1594.5531544919572</v>
      </c>
      <c r="R11" s="54">
        <v>1624.3968651860564</v>
      </c>
      <c r="S11" s="54">
        <v>1665.6303172878904</v>
      </c>
      <c r="T11" s="54">
        <v>1649.201371780174</v>
      </c>
      <c r="U11" s="54">
        <v>1670.6510751324743</v>
      </c>
      <c r="V11" s="54">
        <v>1699.5456784233279</v>
      </c>
      <c r="W11" s="54">
        <v>1818.6104706422968</v>
      </c>
      <c r="X11" s="54">
        <v>1758.5687203776513</v>
      </c>
      <c r="Y11" s="54">
        <v>1728.5478452453285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375.41629091577147</v>
      </c>
      <c r="C13" s="35">
        <v>371.20024834633477</v>
      </c>
      <c r="D13" s="35">
        <v>365.65010565138749</v>
      </c>
      <c r="E13" s="35">
        <v>360.00268291342127</v>
      </c>
      <c r="F13" s="35">
        <v>354.51971692238965</v>
      </c>
      <c r="G13" s="35">
        <v>348.61398361689578</v>
      </c>
      <c r="H13" s="35">
        <v>342.3658895295481</v>
      </c>
      <c r="I13" s="35">
        <v>335.44709127564533</v>
      </c>
      <c r="J13" s="35">
        <v>327.47317368126795</v>
      </c>
      <c r="K13" s="35">
        <v>319.42718468482656</v>
      </c>
      <c r="L13" s="35">
        <v>308.7546953802165</v>
      </c>
      <c r="M13" s="35">
        <v>297.14950761611129</v>
      </c>
      <c r="N13" s="35">
        <v>284.50297355548179</v>
      </c>
      <c r="O13" s="35">
        <v>269.73747702588764</v>
      </c>
      <c r="P13" s="35">
        <v>252.3883078604056</v>
      </c>
      <c r="Q13" s="35">
        <v>230.38317141785666</v>
      </c>
      <c r="R13" s="35">
        <v>210.31870701840663</v>
      </c>
      <c r="S13" s="35">
        <v>193.77022449335374</v>
      </c>
      <c r="T13" s="35">
        <v>179.85698411367275</v>
      </c>
      <c r="U13" s="35">
        <v>168.12877048637526</v>
      </c>
      <c r="V13" s="35">
        <v>157.87156071023361</v>
      </c>
      <c r="W13" s="35">
        <v>149.03014607057622</v>
      </c>
      <c r="X13" s="35">
        <v>141.99044114260383</v>
      </c>
      <c r="Y13" s="35">
        <v>136.89698238706447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352.16849098892612</v>
      </c>
      <c r="D14" s="36">
        <v>348.2199747373644</v>
      </c>
      <c r="E14" s="36">
        <v>342.87521697193756</v>
      </c>
      <c r="F14" s="36">
        <v>337.54097900909517</v>
      </c>
      <c r="G14" s="36">
        <v>330.03717145603611</v>
      </c>
      <c r="H14" s="36">
        <v>321.9387384074173</v>
      </c>
      <c r="I14" s="36">
        <v>312.44188737712267</v>
      </c>
      <c r="J14" s="36">
        <v>301.81756672804909</v>
      </c>
      <c r="K14" s="36">
        <v>287.7334282474452</v>
      </c>
      <c r="L14" s="36">
        <v>269.43778191112222</v>
      </c>
      <c r="M14" s="36">
        <v>256.33060268707186</v>
      </c>
      <c r="N14" s="36">
        <v>242.98266315775524</v>
      </c>
      <c r="O14" s="36">
        <v>223.15399018859171</v>
      </c>
      <c r="P14" s="36">
        <v>196.43793778152443</v>
      </c>
      <c r="Q14" s="36">
        <v>165.91350246516683</v>
      </c>
      <c r="R14" s="36">
        <v>148.80021078161832</v>
      </c>
      <c r="S14" s="36">
        <v>145.49406061605831</v>
      </c>
      <c r="T14" s="36">
        <v>141.43667627231906</v>
      </c>
      <c r="U14" s="36">
        <v>137.34185884227946</v>
      </c>
      <c r="V14" s="36">
        <v>135.43507828186819</v>
      </c>
      <c r="W14" s="36">
        <v>132.72637671623082</v>
      </c>
      <c r="X14" s="36">
        <v>130.01767515059345</v>
      </c>
      <c r="Y14" s="36">
        <v>127.30897358495609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0.30365430091994788</v>
      </c>
      <c r="C16" s="44">
        <f>C7/RES_summary!C$6</f>
        <v>0.34127463206415937</v>
      </c>
      <c r="D16" s="44">
        <f>D7/RES_summary!D$6</f>
        <v>0.40255313521245845</v>
      </c>
      <c r="E16" s="44">
        <f>E7/RES_summary!E$6</f>
        <v>0.47220699707201264</v>
      </c>
      <c r="F16" s="44">
        <f>F7/RES_summary!F$6</f>
        <v>0.54430509654144976</v>
      </c>
      <c r="G16" s="44">
        <f>G7/RES_summary!G$6</f>
        <v>0.62135188928422891</v>
      </c>
      <c r="H16" s="44">
        <f>H7/RES_summary!H$6</f>
        <v>0.69981955973431542</v>
      </c>
      <c r="I16" s="44">
        <f>I7/RES_summary!I$6</f>
        <v>0.78364861015309062</v>
      </c>
      <c r="J16" s="44">
        <f>J7/RES_summary!J$6</f>
        <v>0.88284129983160498</v>
      </c>
      <c r="K16" s="44">
        <f>K7/RES_summary!K$6</f>
        <v>0.97874880563765654</v>
      </c>
      <c r="L16" s="44">
        <f>L7/RES_summary!L$6</f>
        <v>1.0599017962144932</v>
      </c>
      <c r="M16" s="44">
        <f>M7/RES_summary!M$6</f>
        <v>1.1453950151495098</v>
      </c>
      <c r="N16" s="44">
        <f>N7/RES_summary!N$6</f>
        <v>1.2500091621690341</v>
      </c>
      <c r="O16" s="44">
        <f>O7/RES_summary!O$6</f>
        <v>1.3870360602124028</v>
      </c>
      <c r="P16" s="44">
        <f>P7/RES_summary!P$6</f>
        <v>1.5549418990854587</v>
      </c>
      <c r="Q16" s="44">
        <f>Q7/RES_summary!Q$6</f>
        <v>1.8001721476192942</v>
      </c>
      <c r="R16" s="44">
        <f>R7/RES_summary!R$6</f>
        <v>2.029404541309658</v>
      </c>
      <c r="S16" s="44">
        <f>S7/RES_summary!S$6</f>
        <v>2.2535045293742852</v>
      </c>
      <c r="T16" s="44">
        <f>T7/RES_summary!T$6</f>
        <v>2.499090159337829</v>
      </c>
      <c r="U16" s="44">
        <f>U7/RES_summary!U$6</f>
        <v>2.6958010799043488</v>
      </c>
      <c r="V16" s="44">
        <f>V7/RES_summary!V$6</f>
        <v>2.8942267942172966</v>
      </c>
      <c r="W16" s="44">
        <f>W7/RES_summary!W$6</f>
        <v>3.0135139899025742</v>
      </c>
      <c r="X16" s="44">
        <f>X7/RES_summary!X$6</f>
        <v>3.1250703535920308</v>
      </c>
      <c r="Y16" s="44">
        <f>Y7/RES_summary!Y$6</f>
        <v>3.2289976366248507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4">B13*B16</f>
        <v>113.99677137198837</v>
      </c>
      <c r="C17" s="52">
        <f t="shared" si="4"/>
        <v>126.68122817651998</v>
      </c>
      <c r="D17" s="52">
        <f t="shared" si="4"/>
        <v>147.19359642073272</v>
      </c>
      <c r="E17" s="52">
        <f t="shared" si="4"/>
        <v>169.9957858364146</v>
      </c>
      <c r="F17" s="52">
        <f t="shared" si="4"/>
        <v>192.96688874528874</v>
      </c>
      <c r="G17" s="52">
        <f t="shared" si="4"/>
        <v>216.61195735125941</v>
      </c>
      <c r="H17" s="52">
        <f t="shared" si="4"/>
        <v>239.59434607861562</v>
      </c>
      <c r="I17" s="52">
        <f t="shared" si="4"/>
        <v>262.87264685805638</v>
      </c>
      <c r="J17" s="52">
        <f t="shared" si="4"/>
        <v>289.10684231275155</v>
      </c>
      <c r="K17" s="52">
        <f t="shared" si="4"/>
        <v>312.63897549847314</v>
      </c>
      <c r="L17" s="52">
        <f t="shared" si="4"/>
        <v>327.24965622315017</v>
      </c>
      <c r="M17" s="52">
        <f t="shared" si="4"/>
        <v>340.35356477762519</v>
      </c>
      <c r="N17" s="52">
        <f t="shared" si="4"/>
        <v>355.63132360868667</v>
      </c>
      <c r="O17" s="52">
        <f t="shared" si="4"/>
        <v>374.13560742562072</v>
      </c>
      <c r="P17" s="52">
        <f t="shared" si="4"/>
        <v>392.44915473142447</v>
      </c>
      <c r="Q17" s="52">
        <f t="shared" si="4"/>
        <v>414.72936846662702</v>
      </c>
      <c r="R17" s="52">
        <f t="shared" ref="R17:V17" si="5">R13*R16</f>
        <v>426.82173914552982</v>
      </c>
      <c r="S17" s="52">
        <f t="shared" si="5"/>
        <v>436.66207855364473</v>
      </c>
      <c r="T17" s="52">
        <f t="shared" si="5"/>
        <v>449.47881908665983</v>
      </c>
      <c r="U17" s="52">
        <f t="shared" si="5"/>
        <v>453.24172104016083</v>
      </c>
      <c r="V17" s="52">
        <f t="shared" si="5"/>
        <v>456.9161010524607</v>
      </c>
      <c r="W17" s="52">
        <f t="shared" ref="W17:Y17" si="6">W13*W16</f>
        <v>449.10443010090557</v>
      </c>
      <c r="X17" s="52">
        <f t="shared" si="6"/>
        <v>443.73011810820537</v>
      </c>
      <c r="Y17" s="52">
        <f t="shared" si="6"/>
        <v>442.04003258890498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179.74313662573087</v>
      </c>
      <c r="C18" s="36">
        <f>C3*11630*1000/RES_summary!C$6</f>
        <v>201.06222708807596</v>
      </c>
      <c r="D18" s="36">
        <f>D3*11630*1000/RES_summary!D$6</f>
        <v>234.61780141911299</v>
      </c>
      <c r="E18" s="36">
        <f>E3*11630*1000/RES_summary!E$6</f>
        <v>271.67144303258266</v>
      </c>
      <c r="F18" s="36">
        <f>F3*11630*1000/RES_summary!F$6</f>
        <v>308.82021507840699</v>
      </c>
      <c r="G18" s="36">
        <f>G3*11630*1000/RES_summary!G$6</f>
        <v>346.68802157077403</v>
      </c>
      <c r="H18" s="36">
        <f>H3*11630*1000/RES_summary!H$6</f>
        <v>383.33169327273396</v>
      </c>
      <c r="I18" s="36">
        <f>I3*11630*1000/RES_summary!I$6</f>
        <v>419.85926408668928</v>
      </c>
      <c r="J18" s="36">
        <f>J3*11630*1000/RES_summary!J$6</f>
        <v>459.61818987385703</v>
      </c>
      <c r="K18" s="36">
        <f>K3*11630*1000/RES_summary!K$6</f>
        <v>493.44196433519312</v>
      </c>
      <c r="L18" s="36">
        <f>L3*11630*1000/RES_summary!L$6</f>
        <v>513.64060425016521</v>
      </c>
      <c r="M18" s="36">
        <f>M3*11630*1000/RES_summary!M$6</f>
        <v>536.37363972172272</v>
      </c>
      <c r="N18" s="36">
        <f>N3*11630*1000/RES_summary!N$6</f>
        <v>561.80885686141005</v>
      </c>
      <c r="O18" s="36">
        <f>O3*11630*1000/RES_summary!O$6</f>
        <v>591.50600130508133</v>
      </c>
      <c r="P18" s="36">
        <f>P3*11630*1000/RES_summary!P$6</f>
        <v>621.25013818719549</v>
      </c>
      <c r="Q18" s="36">
        <f>Q3*11630*1000/RES_summary!Q$6</f>
        <v>661.30802274891732</v>
      </c>
      <c r="R18" s="36">
        <f>R3*11630*1000/RES_summary!R$6</f>
        <v>693.32789506125937</v>
      </c>
      <c r="S18" s="36">
        <f>S3*11630*1000/RES_summary!S$6</f>
        <v>727.31759644889678</v>
      </c>
      <c r="T18" s="36">
        <f>T3*11630*1000/RES_summary!T$6</f>
        <v>741.28108502385203</v>
      </c>
      <c r="U18" s="36">
        <f>U3*11630*1000/RES_summary!U$6</f>
        <v>757.20876855063773</v>
      </c>
      <c r="V18" s="36">
        <f>V3*11630*1000/RES_summary!V$6</f>
        <v>776.54978494574618</v>
      </c>
      <c r="W18" s="36">
        <f>W3*11630*1000/RES_summary!W$6</f>
        <v>816.74601899334846</v>
      </c>
      <c r="X18" s="36">
        <f>X3*11630*1000/RES_summary!X$6</f>
        <v>780.32990599457105</v>
      </c>
      <c r="Y18" s="36">
        <f>Y3*11630*1000/RES_summary!Y$6</f>
        <v>764.08734584372655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5.8020945872687006</v>
      </c>
      <c r="C3" s="49">
        <f t="shared" ref="C3:W3" si="0">C5*C11/11630</f>
        <v>6.6115696521640528</v>
      </c>
      <c r="D3" s="49">
        <f t="shared" si="0"/>
        <v>7.692985283267368</v>
      </c>
      <c r="E3" s="49">
        <f t="shared" si="0"/>
        <v>9.2741437251112444</v>
      </c>
      <c r="F3" s="49">
        <f t="shared" si="0"/>
        <v>10.778076547875683</v>
      </c>
      <c r="G3" s="49">
        <f t="shared" si="0"/>
        <v>12.1679348660714</v>
      </c>
      <c r="H3" s="49">
        <f t="shared" si="0"/>
        <v>13.303261510068856</v>
      </c>
      <c r="I3" s="49">
        <f t="shared" si="0"/>
        <v>14.308164820841064</v>
      </c>
      <c r="J3" s="49">
        <f t="shared" si="0"/>
        <v>15.51647970378159</v>
      </c>
      <c r="K3" s="49">
        <f t="shared" si="0"/>
        <v>16.749016506150053</v>
      </c>
      <c r="L3" s="49">
        <f t="shared" si="0"/>
        <v>18.258210201844886</v>
      </c>
      <c r="M3" s="49">
        <f t="shared" si="0"/>
        <v>19.094885110539707</v>
      </c>
      <c r="N3" s="49">
        <f t="shared" si="0"/>
        <v>19.549108898661544</v>
      </c>
      <c r="O3" s="49">
        <f t="shared" si="0"/>
        <v>19.944531005666551</v>
      </c>
      <c r="P3" s="49">
        <f t="shared" si="0"/>
        <v>20.708525794744627</v>
      </c>
      <c r="Q3" s="49">
        <f t="shared" si="0"/>
        <v>22.64335121958133</v>
      </c>
      <c r="R3" s="49">
        <f t="shared" si="0"/>
        <v>25.244102781066506</v>
      </c>
      <c r="S3" s="49">
        <f t="shared" si="0"/>
        <v>28.560043379357854</v>
      </c>
      <c r="T3" s="49">
        <f t="shared" si="0"/>
        <v>31.140658612006877</v>
      </c>
      <c r="U3" s="49">
        <f t="shared" si="0"/>
        <v>34.379502434381784</v>
      </c>
      <c r="V3" s="49">
        <f t="shared" si="0"/>
        <v>37.612945906180634</v>
      </c>
      <c r="W3" s="49">
        <f t="shared" si="0"/>
        <v>41.819900285176985</v>
      </c>
      <c r="X3" s="49">
        <f t="shared" ref="X3:Y3" si="1">X5*X11/11630</f>
        <v>42.12286218419262</v>
      </c>
      <c r="Y3" s="49">
        <f t="shared" si="1"/>
        <v>42.566538033681859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99.715101635515296</v>
      </c>
      <c r="C5" s="49">
        <f t="shared" ref="C5:W5" si="2">C7*C13/1000000</f>
        <v>111.4427300025968</v>
      </c>
      <c r="D5" s="49">
        <f t="shared" si="2"/>
        <v>127.43196098013357</v>
      </c>
      <c r="E5" s="49">
        <f t="shared" si="2"/>
        <v>151.16279291755961</v>
      </c>
      <c r="F5" s="49">
        <f t="shared" si="2"/>
        <v>173.03606274711782</v>
      </c>
      <c r="G5" s="49">
        <f t="shared" si="2"/>
        <v>192.62731878373307</v>
      </c>
      <c r="H5" s="49">
        <f t="shared" si="2"/>
        <v>207.72157211446446</v>
      </c>
      <c r="I5" s="49">
        <f t="shared" si="2"/>
        <v>220.55808269112273</v>
      </c>
      <c r="J5" s="49">
        <f t="shared" si="2"/>
        <v>236.80317487280254</v>
      </c>
      <c r="K5" s="49">
        <f t="shared" si="2"/>
        <v>253.64795855049184</v>
      </c>
      <c r="L5" s="49">
        <f t="shared" si="2"/>
        <v>273.88537830150295</v>
      </c>
      <c r="M5" s="49">
        <f t="shared" si="2"/>
        <v>283.88891588721316</v>
      </c>
      <c r="N5" s="49">
        <f t="shared" si="2"/>
        <v>288.49449170674131</v>
      </c>
      <c r="O5" s="49">
        <f t="shared" si="2"/>
        <v>291.99953684655122</v>
      </c>
      <c r="P5" s="49">
        <f t="shared" si="2"/>
        <v>300.59582815370248</v>
      </c>
      <c r="Q5" s="49">
        <f t="shared" si="2"/>
        <v>325.74389386386662</v>
      </c>
      <c r="R5" s="49">
        <f t="shared" si="2"/>
        <v>355.27458654728053</v>
      </c>
      <c r="S5" s="49">
        <f t="shared" si="2"/>
        <v>389.65211684168992</v>
      </c>
      <c r="T5" s="49">
        <f t="shared" si="2"/>
        <v>426.29816929651759</v>
      </c>
      <c r="U5" s="49">
        <f t="shared" si="2"/>
        <v>461.07877584281084</v>
      </c>
      <c r="V5" s="49">
        <f t="shared" si="2"/>
        <v>493.95569220212599</v>
      </c>
      <c r="W5" s="49">
        <f t="shared" si="2"/>
        <v>516.1894569668541</v>
      </c>
      <c r="X5" s="49">
        <f t="shared" ref="X5:Y5" si="3">X7*X13/1000000</f>
        <v>534.66504457100336</v>
      </c>
      <c r="Y5" s="49">
        <f t="shared" si="3"/>
        <v>548.06335803975026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254849.75634939669</v>
      </c>
      <c r="C7" s="35">
        <v>290566.23118539061</v>
      </c>
      <c r="D7" s="35">
        <v>342484.3391399422</v>
      </c>
      <c r="E7" s="35">
        <v>421342.9320207648</v>
      </c>
      <c r="F7" s="35">
        <v>501371.81674704293</v>
      </c>
      <c r="G7" s="35">
        <v>581735.92205800209</v>
      </c>
      <c r="H7" s="35">
        <v>655655.06036569388</v>
      </c>
      <c r="I7" s="35">
        <v>727662.51023932861</v>
      </c>
      <c r="J7" s="35">
        <v>824981.3646000775</v>
      </c>
      <c r="K7" s="35">
        <v>933492.46674556274</v>
      </c>
      <c r="L7" s="35">
        <v>1064537.2813117327</v>
      </c>
      <c r="M7" s="35">
        <v>1158430.2629442753</v>
      </c>
      <c r="N7" s="35">
        <v>1240848.2650991292</v>
      </c>
      <c r="O7" s="35">
        <v>1345919.1343898005</v>
      </c>
      <c r="P7" s="35">
        <v>1473387.3093213686</v>
      </c>
      <c r="Q7" s="35">
        <v>1704790.0416452524</v>
      </c>
      <c r="R7" s="35">
        <v>1944976.9523350976</v>
      </c>
      <c r="S7" s="35">
        <v>2196071.3718450055</v>
      </c>
      <c r="T7" s="35">
        <v>2453838.8159404984</v>
      </c>
      <c r="U7" s="35">
        <v>2701477.970718991</v>
      </c>
      <c r="V7" s="35">
        <v>2930516.9861153732</v>
      </c>
      <c r="W7" s="35">
        <v>3099143.4039212605</v>
      </c>
      <c r="X7" s="35">
        <v>3248814.1388099217</v>
      </c>
      <c r="Y7" s="35">
        <v>3371663.6907232627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83261.452965186385</v>
      </c>
      <c r="D8" s="52">
        <v>101117.02935883251</v>
      </c>
      <c r="E8" s="52">
        <v>129768.99314996088</v>
      </c>
      <c r="F8" s="52">
        <v>132710.30093590968</v>
      </c>
      <c r="G8" s="52">
        <v>134878.14564811258</v>
      </c>
      <c r="H8" s="52">
        <v>157180.59127287817</v>
      </c>
      <c r="I8" s="52">
        <v>173124.47923246725</v>
      </c>
      <c r="J8" s="52">
        <v>227087.84751070978</v>
      </c>
      <c r="K8" s="52">
        <v>241221.40308139485</v>
      </c>
      <c r="L8" s="52">
        <v>265922.96021428262</v>
      </c>
      <c r="M8" s="52">
        <v>251073.57290542079</v>
      </c>
      <c r="N8" s="52">
        <v>255542.48138732114</v>
      </c>
      <c r="O8" s="52">
        <v>332158.71680138109</v>
      </c>
      <c r="P8" s="52">
        <v>368689.57801296283</v>
      </c>
      <c r="Q8" s="52">
        <v>497325.69253816642</v>
      </c>
      <c r="R8" s="52">
        <v>491260.48359526601</v>
      </c>
      <c r="S8" s="52">
        <v>506636.90089722909</v>
      </c>
      <c r="T8" s="52">
        <v>589926.16089687403</v>
      </c>
      <c r="U8" s="52">
        <v>616328.73279145546</v>
      </c>
      <c r="V8" s="52">
        <v>726364.70793454861</v>
      </c>
      <c r="W8" s="52">
        <v>659886.9014011533</v>
      </c>
      <c r="X8" s="52">
        <v>656307.63578589028</v>
      </c>
      <c r="Y8" s="52">
        <v>712775.71281021507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47544.978129192488</v>
      </c>
      <c r="D9" s="36">
        <v>49198.921404280933</v>
      </c>
      <c r="E9" s="36">
        <v>50910.400269138278</v>
      </c>
      <c r="F9" s="36">
        <v>52681.416209631483</v>
      </c>
      <c r="G9" s="36">
        <v>54514.040337153478</v>
      </c>
      <c r="H9" s="36">
        <v>83261.452965186443</v>
      </c>
      <c r="I9" s="36">
        <v>101117.02935883251</v>
      </c>
      <c r="J9" s="36">
        <v>129768.99314996088</v>
      </c>
      <c r="K9" s="36">
        <v>132710.30093590973</v>
      </c>
      <c r="L9" s="36">
        <v>134878.14564811252</v>
      </c>
      <c r="M9" s="36">
        <v>157180.59127287823</v>
      </c>
      <c r="N9" s="36">
        <v>173124.47923246725</v>
      </c>
      <c r="O9" s="36">
        <v>227087.84751070989</v>
      </c>
      <c r="P9" s="36">
        <v>241221.40308139473</v>
      </c>
      <c r="Q9" s="36">
        <v>265922.96021428262</v>
      </c>
      <c r="R9" s="36">
        <v>251073.57290542056</v>
      </c>
      <c r="S9" s="36">
        <v>255542.48138732137</v>
      </c>
      <c r="T9" s="36">
        <v>332158.7168013812</v>
      </c>
      <c r="U9" s="36">
        <v>368689.57801296283</v>
      </c>
      <c r="V9" s="36">
        <v>497325.69253816642</v>
      </c>
      <c r="W9" s="36">
        <v>491260.48359526601</v>
      </c>
      <c r="X9" s="36">
        <v>506636.90089722909</v>
      </c>
      <c r="Y9" s="36">
        <v>589926.16089687403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676.71154061082939</v>
      </c>
      <c r="C11" s="54">
        <v>689.97372060856912</v>
      </c>
      <c r="D11" s="54">
        <v>702.09559796657004</v>
      </c>
      <c r="E11" s="54">
        <v>713.52407190483018</v>
      </c>
      <c r="F11" s="54">
        <v>724.40986151531047</v>
      </c>
      <c r="G11" s="54">
        <v>734.64700327003061</v>
      </c>
      <c r="H11" s="54">
        <v>744.82842483420256</v>
      </c>
      <c r="I11" s="54">
        <v>754.46773401371786</v>
      </c>
      <c r="J11" s="54">
        <v>762.05337640388962</v>
      </c>
      <c r="K11" s="54">
        <v>767.95832728040455</v>
      </c>
      <c r="L11" s="54">
        <v>775.29872519774017</v>
      </c>
      <c r="M11" s="54">
        <v>782.25496455735117</v>
      </c>
      <c r="N11" s="54">
        <v>788.07791145816554</v>
      </c>
      <c r="O11" s="54">
        <v>794.36734078724476</v>
      </c>
      <c r="P11" s="54">
        <v>801.20923990246513</v>
      </c>
      <c r="Q11" s="54">
        <v>808.43318829419286</v>
      </c>
      <c r="R11" s="54">
        <v>826.37184437264045</v>
      </c>
      <c r="S11" s="54">
        <v>852.43551913483111</v>
      </c>
      <c r="T11" s="54">
        <v>849.55996938783596</v>
      </c>
      <c r="U11" s="54">
        <v>867.16985092406401</v>
      </c>
      <c r="V11" s="54">
        <v>885.58258927782833</v>
      </c>
      <c r="W11" s="54">
        <v>942.22273189093653</v>
      </c>
      <c r="X11" s="54">
        <v>916.2538156860993</v>
      </c>
      <c r="Y11" s="54">
        <v>903.26935758368074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391.27014702265132</v>
      </c>
      <c r="C13" s="35">
        <v>383.53641284452203</v>
      </c>
      <c r="D13" s="35">
        <v>372.0811331115018</v>
      </c>
      <c r="E13" s="35">
        <v>358.76427828652874</v>
      </c>
      <c r="F13" s="35">
        <v>345.12522835805845</v>
      </c>
      <c r="G13" s="35">
        <v>331.1250199270437</v>
      </c>
      <c r="H13" s="35">
        <v>316.81532664234612</v>
      </c>
      <c r="I13" s="35">
        <v>303.1049141429329</v>
      </c>
      <c r="J13" s="35">
        <v>287.04063513919078</v>
      </c>
      <c r="K13" s="35">
        <v>271.71934170479744</v>
      </c>
      <c r="L13" s="35">
        <v>257.28115220541531</v>
      </c>
      <c r="M13" s="35">
        <v>245.06344919346193</v>
      </c>
      <c r="N13" s="35">
        <v>232.49779994953212</v>
      </c>
      <c r="O13" s="35">
        <v>216.95176878433719</v>
      </c>
      <c r="P13" s="35">
        <v>204.01684353597068</v>
      </c>
      <c r="Q13" s="35">
        <v>191.07566674280835</v>
      </c>
      <c r="R13" s="35">
        <v>182.66262030547227</v>
      </c>
      <c r="S13" s="35">
        <v>177.43144500550906</v>
      </c>
      <c r="T13" s="35">
        <v>173.72704618054857</v>
      </c>
      <c r="U13" s="35">
        <v>170.6764892552857</v>
      </c>
      <c r="V13" s="35">
        <v>168.55581951664522</v>
      </c>
      <c r="W13" s="35">
        <v>166.55875178726285</v>
      </c>
      <c r="X13" s="35">
        <v>164.57237063332204</v>
      </c>
      <c r="Y13" s="35">
        <v>162.54982949446656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364.28092316094114</v>
      </c>
      <c r="D14" s="36">
        <v>348.50015286438475</v>
      </c>
      <c r="E14" s="36">
        <v>336.37119835915905</v>
      </c>
      <c r="F14" s="36">
        <v>320.14044874919034</v>
      </c>
      <c r="G14" s="36">
        <v>303.39216496119315</v>
      </c>
      <c r="H14" s="36">
        <v>288.9975913231529</v>
      </c>
      <c r="I14" s="36">
        <v>277.69504912617748</v>
      </c>
      <c r="J14" s="36">
        <v>263.75539058543836</v>
      </c>
      <c r="K14" s="36">
        <v>245.95959651611673</v>
      </c>
      <c r="L14" s="36">
        <v>229.98537740352037</v>
      </c>
      <c r="M14" s="36">
        <v>220.76536859257899</v>
      </c>
      <c r="N14" s="36">
        <v>206.15510305342858</v>
      </c>
      <c r="O14" s="36">
        <v>190.87468083854299</v>
      </c>
      <c r="P14" s="36">
        <v>184.23903015157774</v>
      </c>
      <c r="Q14" s="36">
        <v>173.54112077908343</v>
      </c>
      <c r="R14" s="36">
        <v>172.94092520523174</v>
      </c>
      <c r="S14" s="36">
        <v>171.83690474413598</v>
      </c>
      <c r="T14" s="36">
        <v>169.59197293425441</v>
      </c>
      <c r="U14" s="36">
        <v>166.64421332624906</v>
      </c>
      <c r="V14" s="36">
        <v>164.08200058827975</v>
      </c>
      <c r="W14" s="36">
        <v>162.44118058239695</v>
      </c>
      <c r="X14" s="36">
        <v>160.80036057651415</v>
      </c>
      <c r="Y14" s="36">
        <v>159.15954057063135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0.15773128921973328</v>
      </c>
      <c r="C16" s="44">
        <f>C7/RES_summary!C$6</f>
        <v>0.18282459143480539</v>
      </c>
      <c r="D16" s="44">
        <f>D7/RES_summary!D$6</f>
        <v>0.21650366880816532</v>
      </c>
      <c r="E16" s="44">
        <f>E7/RES_summary!E$6</f>
        <v>0.26740505931164954</v>
      </c>
      <c r="F16" s="44">
        <f>F7/RES_summary!F$6</f>
        <v>0.31940390093911741</v>
      </c>
      <c r="G16" s="44">
        <f>G7/RES_summary!G$6</f>
        <v>0.37157995856982939</v>
      </c>
      <c r="H16" s="44">
        <f>H7/RES_summary!H$6</f>
        <v>0.41964824472071915</v>
      </c>
      <c r="I16" s="44">
        <f>I7/RES_summary!I$6</f>
        <v>0.46627577255650998</v>
      </c>
      <c r="J16" s="44">
        <f>J7/RES_summary!J$6</f>
        <v>0.52850761747232955</v>
      </c>
      <c r="K16" s="44">
        <f>K7/RES_summary!K$6</f>
        <v>0.59795985261023443</v>
      </c>
      <c r="L16" s="44">
        <f>L7/RES_summary!L$6</f>
        <v>0.68258471660853048</v>
      </c>
      <c r="M16" s="44">
        <f>M7/RES_summary!M$6</f>
        <v>0.74503878676090585</v>
      </c>
      <c r="N16" s="44">
        <f>N7/RES_summary!N$6</f>
        <v>0.79976401504792671</v>
      </c>
      <c r="O16" s="44">
        <f>O7/RES_summary!O$6</f>
        <v>0.87292368812947063</v>
      </c>
      <c r="P16" s="44">
        <f>P7/RES_summary!P$6</f>
        <v>0.96278114367764689</v>
      </c>
      <c r="Q16" s="44">
        <f>Q7/RES_summary!Q$6</f>
        <v>1.1233653460360105</v>
      </c>
      <c r="R16" s="44">
        <f>R7/RES_summary!R$6</f>
        <v>1.2975569963401772</v>
      </c>
      <c r="S16" s="44">
        <f>S7/RES_summary!S$6</f>
        <v>1.4757959004616117</v>
      </c>
      <c r="T16" s="44">
        <f>T7/RES_summary!T$6</f>
        <v>1.6712073842663935</v>
      </c>
      <c r="U16" s="44">
        <f>U7/RES_summary!U$6</f>
        <v>1.8440160428444503</v>
      </c>
      <c r="V16" s="44">
        <f>V7/RES_summary!V$6</f>
        <v>2.0256899168268316</v>
      </c>
      <c r="W16" s="44">
        <f>W7/RES_summary!W$6</f>
        <v>2.1478127171250585</v>
      </c>
      <c r="X16" s="44">
        <f>X7/RES_summary!X$6</f>
        <v>2.2442125767437657</v>
      </c>
      <c r="Y16" s="44">
        <f>Y7/RES_summary!Y$6</f>
        <v>2.3193413918009176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4">B13*B16</f>
        <v>61.715544723077379</v>
      </c>
      <c r="C17" s="52">
        <f t="shared" si="4"/>
        <v>70.11988797867059</v>
      </c>
      <c r="D17" s="52">
        <f t="shared" si="4"/>
        <v>80.556930412939465</v>
      </c>
      <c r="E17" s="52">
        <f t="shared" si="4"/>
        <v>95.935383114110351</v>
      </c>
      <c r="F17" s="52">
        <f t="shared" si="4"/>
        <v>110.23434425006758</v>
      </c>
      <c r="G17" s="52">
        <f t="shared" si="4"/>
        <v>123.03942118592482</v>
      </c>
      <c r="H17" s="52">
        <f t="shared" si="4"/>
        <v>132.95099572608183</v>
      </c>
      <c r="I17" s="52">
        <f t="shared" si="4"/>
        <v>141.33047800767068</v>
      </c>
      <c r="J17" s="52">
        <f t="shared" si="4"/>
        <v>151.70316219515794</v>
      </c>
      <c r="K17" s="52">
        <f t="shared" si="4"/>
        <v>162.4772575171506</v>
      </c>
      <c r="L17" s="52">
        <f t="shared" si="4"/>
        <v>175.61618236684961</v>
      </c>
      <c r="M17" s="52">
        <f t="shared" si="4"/>
        <v>182.58177486653977</v>
      </c>
      <c r="N17" s="52">
        <f t="shared" si="4"/>
        <v>185.94337397744746</v>
      </c>
      <c r="O17" s="52">
        <f t="shared" si="4"/>
        <v>189.38233815343577</v>
      </c>
      <c r="P17" s="52">
        <f t="shared" si="4"/>
        <v>196.42356994906538</v>
      </c>
      <c r="Q17" s="52">
        <f t="shared" si="4"/>
        <v>214.64778248959632</v>
      </c>
      <c r="R17" s="52">
        <f t="shared" ref="R17:V17" si="5">R13*R16</f>
        <v>237.01516094719486</v>
      </c>
      <c r="S17" s="52">
        <f t="shared" si="5"/>
        <v>261.8525991521102</v>
      </c>
      <c r="T17" s="52">
        <f t="shared" si="5"/>
        <v>290.3339224237215</v>
      </c>
      <c r="U17" s="52">
        <f t="shared" si="5"/>
        <v>314.73018432311528</v>
      </c>
      <c r="V17" s="52">
        <f t="shared" si="5"/>
        <v>341.44182401735151</v>
      </c>
      <c r="W17" s="52">
        <f t="shared" ref="W17:Y17" si="6">W13*W16</f>
        <v>357.73700523715922</v>
      </c>
      <c r="X17" s="52">
        <f t="shared" si="6"/>
        <v>369.33538395983771</v>
      </c>
      <c r="Y17" s="52">
        <f t="shared" si="6"/>
        <v>377.00854777669792</v>
      </c>
      <c r="DA17" s="63" t="s">
        <v>1046</v>
      </c>
    </row>
    <row r="18" spans="1:105" ht="12.95" customHeight="1" x14ac:dyDescent="0.25">
      <c r="A18" s="53" t="s">
        <v>42</v>
      </c>
      <c r="B18" s="36">
        <f>B3*11630*1000/RES_summary!B$6</f>
        <v>41.763621349190224</v>
      </c>
      <c r="C18" s="36">
        <f>C3*11630*1000/RES_summary!C$6</f>
        <v>48.380879997299431</v>
      </c>
      <c r="D18" s="36">
        <f>D3*11630*1000/RES_summary!D$6</f>
        <v>56.558666228624105</v>
      </c>
      <c r="E18" s="36">
        <f>E3*11630*1000/RES_summary!E$6</f>
        <v>68.452205199329924</v>
      </c>
      <c r="F18" s="36">
        <f>F3*11630*1000/RES_summary!F$6</f>
        <v>79.854846052422502</v>
      </c>
      <c r="G18" s="36">
        <f>G3*11630*1000/RES_summary!G$6</f>
        <v>90.3905420583188</v>
      </c>
      <c r="H18" s="36">
        <f>H3*11630*1000/RES_summary!H$6</f>
        <v>99.025680726796338</v>
      </c>
      <c r="I18" s="36">
        <f>I3*11630*1000/RES_summary!I$6</f>
        <v>106.62928548952289</v>
      </c>
      <c r="J18" s="36">
        <f>J3*11630*1000/RES_summary!J$6</f>
        <v>115.60590696196701</v>
      </c>
      <c r="K18" s="36">
        <f>K3*11630*1000/RES_summary!K$6</f>
        <v>124.77576290397853</v>
      </c>
      <c r="L18" s="36">
        <f>L3*11630*1000/RES_summary!L$6</f>
        <v>136.15500231311236</v>
      </c>
      <c r="M18" s="36">
        <f>M3*11630*1000/RES_summary!M$6</f>
        <v>142.82549982704336</v>
      </c>
      <c r="N18" s="36">
        <f>N3*11630*1000/RES_summary!N$6</f>
        <v>146.53786581363138</v>
      </c>
      <c r="O18" s="36">
        <f>O3*11630*1000/RES_summary!O$6</f>
        <v>150.43914435101553</v>
      </c>
      <c r="P18" s="36">
        <f>P3*11630*1000/RES_summary!P$6</f>
        <v>157.37637917781939</v>
      </c>
      <c r="Q18" s="36">
        <f>Q3*11630*1000/RES_summary!Q$6</f>
        <v>173.52839115834277</v>
      </c>
      <c r="R18" s="36">
        <f>R3*11630*1000/RES_summary!R$6</f>
        <v>195.86265569621159</v>
      </c>
      <c r="S18" s="36">
        <f>S3*11630*1000/RES_summary!S$6</f>
        <v>223.21245629503389</v>
      </c>
      <c r="T18" s="36">
        <f>T3*11630*1000/RES_summary!T$6</f>
        <v>246.6560782465472</v>
      </c>
      <c r="U18" s="36">
        <f>U3*11630*1000/RES_summary!U$6</f>
        <v>272.92452702077895</v>
      </c>
      <c r="V18" s="36">
        <f>V3*11630*1000/RES_summary!V$6</f>
        <v>302.37493460103076</v>
      </c>
      <c r="W18" s="36">
        <f>W3*11630*1000/RES_summary!W$6</f>
        <v>337.06793837303843</v>
      </c>
      <c r="X18" s="36">
        <f>X3*11630*1000/RES_summary!X$6</f>
        <v>338.40495482109179</v>
      </c>
      <c r="Y18" s="36">
        <f>Y3*11630*1000/RES_summary!Y$6</f>
        <v>340.54026875381436</v>
      </c>
      <c r="DA18" s="60" t="s">
        <v>1054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53.267844698645106</v>
      </c>
      <c r="C3" s="49">
        <f t="shared" ref="C3:W3" si="0">C5*C11/11630</f>
        <v>52.615765875735235</v>
      </c>
      <c r="D3" s="49">
        <f t="shared" si="0"/>
        <v>53.996841933993501</v>
      </c>
      <c r="E3" s="49">
        <f t="shared" si="0"/>
        <v>55.215935711342148</v>
      </c>
      <c r="F3" s="49">
        <f t="shared" si="0"/>
        <v>55.931723739159061</v>
      </c>
      <c r="G3" s="49">
        <f t="shared" si="0"/>
        <v>56.71180045353438</v>
      </c>
      <c r="H3" s="49">
        <f t="shared" si="0"/>
        <v>56.899234431631072</v>
      </c>
      <c r="I3" s="49">
        <f t="shared" si="0"/>
        <v>56.809021081461118</v>
      </c>
      <c r="J3" s="49">
        <f t="shared" si="0"/>
        <v>56.345050690078288</v>
      </c>
      <c r="K3" s="49">
        <f t="shared" si="0"/>
        <v>55.520189190093589</v>
      </c>
      <c r="L3" s="49">
        <f t="shared" si="0"/>
        <v>54.627474696605987</v>
      </c>
      <c r="M3" s="49">
        <f t="shared" si="0"/>
        <v>52.766126074394457</v>
      </c>
      <c r="N3" s="49">
        <f t="shared" si="0"/>
        <v>50.972118630875478</v>
      </c>
      <c r="O3" s="49">
        <f t="shared" si="0"/>
        <v>49.556185705130048</v>
      </c>
      <c r="P3" s="49">
        <f t="shared" si="0"/>
        <v>47.761099076059359</v>
      </c>
      <c r="Q3" s="49">
        <f t="shared" si="0"/>
        <v>45.029743328750747</v>
      </c>
      <c r="R3" s="49">
        <f t="shared" si="0"/>
        <v>42.078150442071085</v>
      </c>
      <c r="S3" s="49">
        <f t="shared" si="0"/>
        <v>40.228550114065847</v>
      </c>
      <c r="T3" s="49">
        <f t="shared" si="0"/>
        <v>36.720712816663827</v>
      </c>
      <c r="U3" s="49">
        <f t="shared" si="0"/>
        <v>33.974773268776218</v>
      </c>
      <c r="V3" s="49">
        <f t="shared" si="0"/>
        <v>32.054779441237592</v>
      </c>
      <c r="W3" s="49">
        <f t="shared" si="0"/>
        <v>32.170820737318188</v>
      </c>
      <c r="X3" s="49">
        <f t="shared" ref="X3:Y3" si="1">X5*X11/11630</f>
        <v>29.603661597148413</v>
      </c>
      <c r="Y3" s="49">
        <f t="shared" si="1"/>
        <v>27.55553181583975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1197.6186274846093</v>
      </c>
      <c r="C5" s="49">
        <f t="shared" ref="C5:W5" si="2">C7*C13/1000000</f>
        <v>1178.0719929151185</v>
      </c>
      <c r="D5" s="49">
        <f t="shared" si="2"/>
        <v>1205.2022283299962</v>
      </c>
      <c r="E5" s="49">
        <f t="shared" si="2"/>
        <v>1229.0809661138082</v>
      </c>
      <c r="F5" s="49">
        <f t="shared" si="2"/>
        <v>1241.3778945484266</v>
      </c>
      <c r="G5" s="49">
        <f t="shared" si="2"/>
        <v>1255.3023181499614</v>
      </c>
      <c r="H5" s="49">
        <f t="shared" si="2"/>
        <v>1255.354829299514</v>
      </c>
      <c r="I5" s="49">
        <f t="shared" si="2"/>
        <v>1249.6596732895312</v>
      </c>
      <c r="J5" s="49">
        <f t="shared" si="2"/>
        <v>1238.663592912407</v>
      </c>
      <c r="K5" s="49">
        <f t="shared" si="2"/>
        <v>1222.0552612441354</v>
      </c>
      <c r="L5" s="49">
        <f t="shared" si="2"/>
        <v>1201.251547379572</v>
      </c>
      <c r="M5" s="49">
        <f t="shared" si="2"/>
        <v>1156.9830283670078</v>
      </c>
      <c r="N5" s="49">
        <f t="shared" si="2"/>
        <v>1115.8284043760689</v>
      </c>
      <c r="O5" s="49">
        <f t="shared" si="2"/>
        <v>1082.3460867863298</v>
      </c>
      <c r="P5" s="49">
        <f t="shared" si="2"/>
        <v>1039.75956492825</v>
      </c>
      <c r="Q5" s="49">
        <f t="shared" si="2"/>
        <v>976.6721735758174</v>
      </c>
      <c r="R5" s="49">
        <f t="shared" si="2"/>
        <v>906.2205210936263</v>
      </c>
      <c r="S5" s="49">
        <f t="shared" si="2"/>
        <v>840.98515935351566</v>
      </c>
      <c r="T5" s="49">
        <f t="shared" si="2"/>
        <v>772.96563463409154</v>
      </c>
      <c r="U5" s="49">
        <f t="shared" si="2"/>
        <v>707.41957357155343</v>
      </c>
      <c r="V5" s="49">
        <f t="shared" si="2"/>
        <v>656.4820729580648</v>
      </c>
      <c r="W5" s="49">
        <f t="shared" si="2"/>
        <v>619.24778235768486</v>
      </c>
      <c r="X5" s="49">
        <f t="shared" ref="X5:Y5" si="3">X7*X13/1000000</f>
        <v>588.12652896596455</v>
      </c>
      <c r="Y5" s="49">
        <f t="shared" si="3"/>
        <v>556.36750520000089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16505860.270935202</v>
      </c>
      <c r="C7" s="35">
        <v>16256372.618881142</v>
      </c>
      <c r="D7" s="35">
        <v>16791413.997730657</v>
      </c>
      <c r="E7" s="35">
        <v>17347026.997942619</v>
      </c>
      <c r="F7" s="35">
        <v>17892462.881567642</v>
      </c>
      <c r="G7" s="35">
        <v>18506802.514174964</v>
      </c>
      <c r="H7" s="35">
        <v>18991007.546890233</v>
      </c>
      <c r="I7" s="35">
        <v>19512657.497351635</v>
      </c>
      <c r="J7" s="35">
        <v>19979252.337649971</v>
      </c>
      <c r="K7" s="35">
        <v>20471904.397828724</v>
      </c>
      <c r="L7" s="35">
        <v>20975482.058361478</v>
      </c>
      <c r="M7" s="35">
        <v>21116957.216760915</v>
      </c>
      <c r="N7" s="35">
        <v>21278744.076894838</v>
      </c>
      <c r="O7" s="35">
        <v>21391724.238555115</v>
      </c>
      <c r="P7" s="35">
        <v>21520559.288338881</v>
      </c>
      <c r="Q7" s="35">
        <v>21723557.037578303</v>
      </c>
      <c r="R7" s="35">
        <v>21765185.906540465</v>
      </c>
      <c r="S7" s="35">
        <v>21835658.381158318</v>
      </c>
      <c r="T7" s="35">
        <v>22036082.372873191</v>
      </c>
      <c r="U7" s="35">
        <v>22072337.776325371</v>
      </c>
      <c r="V7" s="35">
        <v>22388248.404541638</v>
      </c>
      <c r="W7" s="35">
        <v>22975906.311971314</v>
      </c>
      <c r="X7" s="35">
        <v>23655016.390921846</v>
      </c>
      <c r="Y7" s="35">
        <v>24316835.919863757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3723696.73291081</v>
      </c>
      <c r="D8" s="52">
        <v>4545405.1200770754</v>
      </c>
      <c r="E8" s="52">
        <v>4631120.3828517944</v>
      </c>
      <c r="F8" s="52">
        <v>4525539.710791517</v>
      </c>
      <c r="G8" s="52">
        <v>4541980.3469213508</v>
      </c>
      <c r="H8" s="52">
        <v>4566154.9182405006</v>
      </c>
      <c r="I8" s="52">
        <v>5058740.9603971578</v>
      </c>
      <c r="J8" s="52">
        <v>5031206.8245819304</v>
      </c>
      <c r="K8" s="52">
        <v>5053767.6733317822</v>
      </c>
      <c r="L8" s="52">
        <v>5160032.4353464022</v>
      </c>
      <c r="M8" s="52">
        <v>4908762.6965317111</v>
      </c>
      <c r="N8" s="52">
        <v>4495138.8196980022</v>
      </c>
      <c r="O8" s="52">
        <v>3352142.8257346973</v>
      </c>
      <c r="P8" s="52">
        <v>3344151.4533144161</v>
      </c>
      <c r="Q8" s="52">
        <v>3977407.0707951859</v>
      </c>
      <c r="R8" s="52">
        <v>3140351.1928780638</v>
      </c>
      <c r="S8" s="52">
        <v>2522392.6588589959</v>
      </c>
      <c r="T8" s="52">
        <v>2500743.4734743088</v>
      </c>
      <c r="U8" s="52">
        <v>1998797.7519380301</v>
      </c>
      <c r="V8" s="52">
        <v>1936203.0996711589</v>
      </c>
      <c r="W8" s="52">
        <v>1926934.2005835027</v>
      </c>
      <c r="X8" s="52">
        <v>1895892.5676293969</v>
      </c>
      <c r="Y8" s="52">
        <v>1912238.5530062094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3973184.3849648703</v>
      </c>
      <c r="D9" s="36">
        <v>4010363.7412275597</v>
      </c>
      <c r="E9" s="36">
        <v>4075507.3826398328</v>
      </c>
      <c r="F9" s="36">
        <v>3980103.827166494</v>
      </c>
      <c r="G9" s="36">
        <v>3927640.7143140286</v>
      </c>
      <c r="H9" s="36">
        <v>4081949.8855252303</v>
      </c>
      <c r="I9" s="36">
        <v>4537091.0099357553</v>
      </c>
      <c r="J9" s="36">
        <v>4564611.9842835963</v>
      </c>
      <c r="K9" s="36">
        <v>4561115.6131530292</v>
      </c>
      <c r="L9" s="36">
        <v>4656454.7748136483</v>
      </c>
      <c r="M9" s="36">
        <v>4767287.5381322764</v>
      </c>
      <c r="N9" s="36">
        <v>4333351.9595640786</v>
      </c>
      <c r="O9" s="36">
        <v>3239162.6640744209</v>
      </c>
      <c r="P9" s="36">
        <v>3215316.4035306498</v>
      </c>
      <c r="Q9" s="36">
        <v>3774409.3215557635</v>
      </c>
      <c r="R9" s="36">
        <v>3098722.3239159025</v>
      </c>
      <c r="S9" s="36">
        <v>2451920.1842411421</v>
      </c>
      <c r="T9" s="36">
        <v>2300319.4817594364</v>
      </c>
      <c r="U9" s="36">
        <v>1962542.3484858498</v>
      </c>
      <c r="V9" s="36">
        <v>1620292.4714548923</v>
      </c>
      <c r="W9" s="36">
        <v>1339276.2931538261</v>
      </c>
      <c r="X9" s="36">
        <v>1216782.4886788651</v>
      </c>
      <c r="Y9" s="36">
        <v>1250419.0240642987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517.28072662530781</v>
      </c>
      <c r="C11" s="54">
        <v>519.42611386644728</v>
      </c>
      <c r="D11" s="54">
        <v>521.06049667906564</v>
      </c>
      <c r="E11" s="54">
        <v>522.47276625993038</v>
      </c>
      <c r="F11" s="54">
        <v>524.0031661132856</v>
      </c>
      <c r="G11" s="54">
        <v>525.41784535748184</v>
      </c>
      <c r="H11" s="54">
        <v>527.13231430281598</v>
      </c>
      <c r="I11" s="54">
        <v>528.69507538659218</v>
      </c>
      <c r="J11" s="54">
        <v>529.03221122762909</v>
      </c>
      <c r="K11" s="54">
        <v>528.37201455474451</v>
      </c>
      <c r="L11" s="54">
        <v>528.8796772894226</v>
      </c>
      <c r="M11" s="54">
        <v>530.40540025151051</v>
      </c>
      <c r="N11" s="54">
        <v>531.26962654132956</v>
      </c>
      <c r="O11" s="54">
        <v>532.48997412824724</v>
      </c>
      <c r="P11" s="54">
        <v>534.22118054081159</v>
      </c>
      <c r="Q11" s="54">
        <v>536.20439803870136</v>
      </c>
      <c r="R11" s="54">
        <v>540.0108232494191</v>
      </c>
      <c r="S11" s="54">
        <v>556.32139595214596</v>
      </c>
      <c r="T11" s="54">
        <v>552.49790019444265</v>
      </c>
      <c r="U11" s="54">
        <v>558.54633922693051</v>
      </c>
      <c r="V11" s="54">
        <v>567.87092939460513</v>
      </c>
      <c r="W11" s="54">
        <v>604.19537353934197</v>
      </c>
      <c r="X11" s="54">
        <v>585.40223475408038</v>
      </c>
      <c r="Y11" s="54">
        <v>576.00566536144959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72.557177137472138</v>
      </c>
      <c r="C13" s="35">
        <v>72.468318765456559</v>
      </c>
      <c r="D13" s="35">
        <v>71.77490999226616</v>
      </c>
      <c r="E13" s="35">
        <v>70.852542413151184</v>
      </c>
      <c r="F13" s="35">
        <v>69.379934040677114</v>
      </c>
      <c r="G13" s="35">
        <v>67.829238313235606</v>
      </c>
      <c r="H13" s="35">
        <v>66.102592303222892</v>
      </c>
      <c r="I13" s="35">
        <v>64.043540633004085</v>
      </c>
      <c r="J13" s="35">
        <v>61.997494800053303</v>
      </c>
      <c r="K13" s="35">
        <v>59.694263782012783</v>
      </c>
      <c r="L13" s="35">
        <v>57.269317770015959</v>
      </c>
      <c r="M13" s="35">
        <v>54.789286945596935</v>
      </c>
      <c r="N13" s="35">
        <v>52.438640191536123</v>
      </c>
      <c r="O13" s="35">
        <v>50.59648650647695</v>
      </c>
      <c r="P13" s="35">
        <v>48.314709250686327</v>
      </c>
      <c r="Q13" s="35">
        <v>44.95912763670929</v>
      </c>
      <c r="R13" s="35">
        <v>41.636240783098749</v>
      </c>
      <c r="S13" s="35">
        <v>38.514302828587475</v>
      </c>
      <c r="T13" s="35">
        <v>35.077271066368219</v>
      </c>
      <c r="U13" s="35">
        <v>32.050052003568311</v>
      </c>
      <c r="V13" s="35">
        <v>29.322618772842098</v>
      </c>
      <c r="W13" s="35">
        <v>26.952050289090593</v>
      </c>
      <c r="X13" s="35">
        <v>24.862655736382056</v>
      </c>
      <c r="Y13" s="35">
        <v>22.879930063002956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72.169252204427664</v>
      </c>
      <c r="D14" s="36">
        <v>69.984850502612872</v>
      </c>
      <c r="E14" s="36">
        <v>68.996609183531532</v>
      </c>
      <c r="F14" s="36">
        <v>66.391396612847288</v>
      </c>
      <c r="G14" s="36">
        <v>65.096335635393316</v>
      </c>
      <c r="H14" s="36">
        <v>62.854377488411259</v>
      </c>
      <c r="I14" s="36">
        <v>60.619518270442676</v>
      </c>
      <c r="J14" s="36">
        <v>58.659190824471423</v>
      </c>
      <c r="K14" s="36">
        <v>55.500118765200043</v>
      </c>
      <c r="L14" s="36">
        <v>52.949551971913358</v>
      </c>
      <c r="M14" s="36">
        <v>50.299844011664149</v>
      </c>
      <c r="N14" s="36">
        <v>48.007098962435002</v>
      </c>
      <c r="O14" s="36">
        <v>45.243108271255593</v>
      </c>
      <c r="P14" s="36">
        <v>39.826101184518706</v>
      </c>
      <c r="Q14" s="36">
        <v>34.936496140847616</v>
      </c>
      <c r="R14" s="36">
        <v>28.926921161271608</v>
      </c>
      <c r="S14" s="36">
        <v>22.945065459278155</v>
      </c>
      <c r="T14" s="36">
        <v>17.951424092290921</v>
      </c>
      <c r="U14" s="36">
        <v>14.335941023910543</v>
      </c>
      <c r="V14" s="36">
        <v>12.769845587081994</v>
      </c>
      <c r="W14" s="36">
        <v>12.003654851857073</v>
      </c>
      <c r="X14" s="36">
        <v>11.237464116632154</v>
      </c>
      <c r="Y14" s="36">
        <v>10.471273381407233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10.21578618519856</v>
      </c>
      <c r="C16" s="44">
        <f>C7/RES_summary!C$6</f>
        <v>10.228527486260539</v>
      </c>
      <c r="D16" s="44">
        <f>D7/RES_summary!D$6</f>
        <v>10.614799917902264</v>
      </c>
      <c r="E16" s="44">
        <f>E7/RES_summary!E$6</f>
        <v>11.009281112224819</v>
      </c>
      <c r="F16" s="44">
        <f>F7/RES_summary!F$6</f>
        <v>11.398571381335572</v>
      </c>
      <c r="G16" s="44">
        <f>G7/RES_summary!G$6</f>
        <v>11.821097255176033</v>
      </c>
      <c r="H16" s="44">
        <f>H7/RES_summary!H$6</f>
        <v>12.155084989484221</v>
      </c>
      <c r="I16" s="44">
        <f>I7/RES_summary!I$6</f>
        <v>12.503433007996772</v>
      </c>
      <c r="J16" s="44">
        <f>J7/RES_summary!J$6</f>
        <v>12.799303723628457</v>
      </c>
      <c r="K16" s="44">
        <f>K7/RES_summary!K$6</f>
        <v>13.11352514611459</v>
      </c>
      <c r="L16" s="44">
        <f>L7/RES_summary!L$6</f>
        <v>13.449546322033715</v>
      </c>
      <c r="M16" s="44">
        <f>M7/RES_summary!M$6</f>
        <v>13.581268280121165</v>
      </c>
      <c r="N16" s="44">
        <f>N7/RES_summary!N$6</f>
        <v>13.71479033881324</v>
      </c>
      <c r="O16" s="44">
        <f>O7/RES_summary!O$6</f>
        <v>13.874045134393647</v>
      </c>
      <c r="P16" s="44">
        <f>P7/RES_summary!P$6</f>
        <v>14.06255405698642</v>
      </c>
      <c r="Q16" s="44">
        <f>Q7/RES_summary!Q$6</f>
        <v>14.314660792540135</v>
      </c>
      <c r="R16" s="44">
        <f>R7/RES_summary!R$6</f>
        <v>14.520259078530458</v>
      </c>
      <c r="S16" s="44">
        <f>S7/RES_summary!S$6</f>
        <v>14.673919771432663</v>
      </c>
      <c r="T16" s="44">
        <f>T7/RES_summary!T$6</f>
        <v>15.007857623987141</v>
      </c>
      <c r="U16" s="44">
        <f>U7/RES_summary!U$6</f>
        <v>15.066473020985962</v>
      </c>
      <c r="V16" s="44">
        <f>V7/RES_summary!V$6</f>
        <v>15.475647902185173</v>
      </c>
      <c r="W16" s="44">
        <f>W7/RES_summary!W$6</f>
        <v>15.923091426452645</v>
      </c>
      <c r="X16" s="44">
        <f>X7/RES_summary!X$6</f>
        <v>16.340388529284432</v>
      </c>
      <c r="Y16" s="44">
        <f>Y7/RES_summary!Y$6</f>
        <v>16.72736347392734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4">B13*B16</f>
        <v>741.22860783799263</v>
      </c>
      <c r="C17" s="52">
        <f t="shared" si="4"/>
        <v>741.24419037556288</v>
      </c>
      <c r="D17" s="52">
        <f t="shared" si="4"/>
        <v>761.87630869334919</v>
      </c>
      <c r="E17" s="52">
        <f t="shared" si="4"/>
        <v>780.03555694221325</v>
      </c>
      <c r="F17" s="52">
        <f t="shared" si="4"/>
        <v>790.83213059501179</v>
      </c>
      <c r="G17" s="52">
        <f t="shared" si="4"/>
        <v>801.81602284527048</v>
      </c>
      <c r="H17" s="52">
        <f t="shared" si="4"/>
        <v>803.48262747089973</v>
      </c>
      <c r="I17" s="52">
        <f t="shared" si="4"/>
        <v>800.76411989968574</v>
      </c>
      <c r="J17" s="52">
        <f t="shared" si="4"/>
        <v>793.52476604995809</v>
      </c>
      <c r="K17" s="52">
        <f t="shared" si="4"/>
        <v>782.80222918422203</v>
      </c>
      <c r="L17" s="52">
        <f t="shared" si="4"/>
        <v>770.24634217909818</v>
      </c>
      <c r="M17" s="52">
        <f t="shared" si="4"/>
        <v>744.10800488469226</v>
      </c>
      <c r="N17" s="52">
        <f t="shared" si="4"/>
        <v>719.18495587938332</v>
      </c>
      <c r="O17" s="52">
        <f t="shared" si="4"/>
        <v>701.97793743260036</v>
      </c>
      <c r="P17" s="52">
        <f t="shared" si="4"/>
        <v>679.42821058535833</v>
      </c>
      <c r="Q17" s="52">
        <f t="shared" si="4"/>
        <v>643.57466164801008</v>
      </c>
      <c r="R17" s="52">
        <f t="shared" ref="R17:V17" si="5">R13*R16</f>
        <v>604.56900322666968</v>
      </c>
      <c r="S17" s="52">
        <f t="shared" si="5"/>
        <v>565.15578975935466</v>
      </c>
      <c r="T17" s="52">
        <f t="shared" si="5"/>
        <v>526.43469000205778</v>
      </c>
      <c r="U17" s="52">
        <f t="shared" si="5"/>
        <v>482.881243832959</v>
      </c>
      <c r="V17" s="52">
        <f t="shared" si="5"/>
        <v>453.78652369850937</v>
      </c>
      <c r="W17" s="52">
        <f t="shared" ref="W17:Y17" si="6">W13*W16</f>
        <v>429.15996088353893</v>
      </c>
      <c r="X17" s="52">
        <f t="shared" si="6"/>
        <v>406.26545460232512</v>
      </c>
      <c r="Y17" s="52">
        <f t="shared" si="6"/>
        <v>382.72090642188772</v>
      </c>
      <c r="DA17" s="63" t="s">
        <v>1047</v>
      </c>
    </row>
    <row r="18" spans="1:105" ht="12.95" customHeight="1" x14ac:dyDescent="0.25">
      <c r="A18" s="51" t="s">
        <v>42</v>
      </c>
      <c r="B18" s="52">
        <f>B3*11630*1000/RES_summary!B$6</f>
        <v>383.42327285790219</v>
      </c>
      <c r="C18" s="52">
        <f>C3*11630*1000/RES_summary!C$6</f>
        <v>385.02158923285964</v>
      </c>
      <c r="D18" s="52">
        <f>D3*11630*1000/RES_summary!D$6</f>
        <v>396.98364781576964</v>
      </c>
      <c r="E18" s="52">
        <f>E3*11630*1000/RES_summary!E$6</f>
        <v>407.54733521670369</v>
      </c>
      <c r="F18" s="52">
        <f>F3*11630*1000/RES_summary!F$6</f>
        <v>414.39854029590157</v>
      </c>
      <c r="G18" s="52">
        <f>G3*11630*1000/RES_summary!G$6</f>
        <v>421.28844709646734</v>
      </c>
      <c r="H18" s="52">
        <f>H3*11630*1000/RES_summary!H$6</f>
        <v>423.5416569208428</v>
      </c>
      <c r="I18" s="52">
        <f>I3*11630*1000/RES_summary!I$6</f>
        <v>423.36004673724244</v>
      </c>
      <c r="J18" s="52">
        <f>J3*11630*1000/RES_summary!J$6</f>
        <v>419.80016164729653</v>
      </c>
      <c r="K18" s="52">
        <f>K3*11630*1000/RES_summary!K$6</f>
        <v>413.61079083201224</v>
      </c>
      <c r="L18" s="52">
        <f>L3*11630*1000/RES_summary!L$6</f>
        <v>407.36763688503976</v>
      </c>
      <c r="M18" s="52">
        <f>M3*11630*1000/RES_summary!M$6</f>
        <v>394.67890416121821</v>
      </c>
      <c r="N18" s="52">
        <f>N3*11630*1000/RES_summary!N$6</f>
        <v>382.08112292418252</v>
      </c>
      <c r="O18" s="52">
        <f>O3*11630*1000/RES_summary!O$6</f>
        <v>373.7962137420858</v>
      </c>
      <c r="P18" s="52">
        <f>P3*11630*1000/RES_summary!P$6</f>
        <v>362.96494075164122</v>
      </c>
      <c r="Q18" s="52">
        <f>Q3*11630*1000/RES_summary!Q$6</f>
        <v>345.08756404193218</v>
      </c>
      <c r="R18" s="52">
        <f>R3*11630*1000/RES_summary!R$6</f>
        <v>326.4738051435146</v>
      </c>
      <c r="S18" s="52">
        <f>S3*11630*1000/RES_summary!S$6</f>
        <v>314.40825788936178</v>
      </c>
      <c r="T18" s="52">
        <f>T3*11630*1000/RES_summary!T$6</f>
        <v>290.85406081564929</v>
      </c>
      <c r="U18" s="52">
        <f>U3*11630*1000/RES_summary!U$6</f>
        <v>269.71155102424609</v>
      </c>
      <c r="V18" s="52">
        <f>V3*11630*1000/RES_summary!V$6</f>
        <v>257.6921749594195</v>
      </c>
      <c r="W18" s="52">
        <f>W3*11630*1000/RES_summary!W$6</f>
        <v>259.2964628741592</v>
      </c>
      <c r="X18" s="52">
        <f>X3*11630*1000/RES_summary!X$6</f>
        <v>237.82870502758357</v>
      </c>
      <c r="Y18" s="52">
        <f>Y3*11630*1000/RES_summary!Y$6</f>
        <v>220.44941035127653</v>
      </c>
      <c r="DA18" s="63" t="s">
        <v>1055</v>
      </c>
    </row>
    <row r="19" spans="1:105" ht="12.95" customHeight="1" x14ac:dyDescent="0.25">
      <c r="A19" s="53" t="s">
        <v>119</v>
      </c>
      <c r="B19" s="36"/>
      <c r="C19" s="36">
        <v>127.97336944897154</v>
      </c>
      <c r="D19" s="36">
        <v>134.20423541141432</v>
      </c>
      <c r="E19" s="36">
        <v>139.11211547109619</v>
      </c>
      <c r="F19" s="36">
        <v>143.80146375860483</v>
      </c>
      <c r="G19" s="36">
        <v>148.97935838435578</v>
      </c>
      <c r="H19" s="36">
        <v>152.86546898506239</v>
      </c>
      <c r="I19" s="36">
        <v>156.8742165867244</v>
      </c>
      <c r="J19" s="36">
        <v>160.24105636503114</v>
      </c>
      <c r="K19" s="36">
        <v>163.51439109481024</v>
      </c>
      <c r="L19" s="36">
        <v>166.86024282608736</v>
      </c>
      <c r="M19" s="36">
        <v>167.44874220369601</v>
      </c>
      <c r="N19" s="36">
        <v>168.48007033640377</v>
      </c>
      <c r="O19" s="36">
        <v>168.96580208262259</v>
      </c>
      <c r="P19" s="36">
        <v>170.21984143161299</v>
      </c>
      <c r="Q19" s="36">
        <v>172.24412300274184</v>
      </c>
      <c r="R19" s="36">
        <v>173.10868837794834</v>
      </c>
      <c r="S19" s="36">
        <v>174.81495809776584</v>
      </c>
      <c r="T19" s="36">
        <v>176.69524011812663</v>
      </c>
      <c r="U19" s="36">
        <v>178.22164213293644</v>
      </c>
      <c r="V19" s="36">
        <v>180.1146523264172</v>
      </c>
      <c r="W19" s="36">
        <v>185.90714121088615</v>
      </c>
      <c r="X19" s="36">
        <v>190.6655842193081</v>
      </c>
      <c r="Y19" s="36">
        <v>193.97553644118946</v>
      </c>
      <c r="DA19" s="60" t="s">
        <v>1057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I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61.710937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17.440852483609589</v>
      </c>
      <c r="C3" s="49">
        <f t="shared" ref="C3:W3" si="0">C5*C11/11630</f>
        <v>19.639138797707606</v>
      </c>
      <c r="D3" s="49">
        <f t="shared" si="0"/>
        <v>21.683899506788197</v>
      </c>
      <c r="E3" s="49">
        <f t="shared" si="0"/>
        <v>23.075713691060979</v>
      </c>
      <c r="F3" s="49">
        <f t="shared" si="0"/>
        <v>24.736449933128682</v>
      </c>
      <c r="G3" s="49">
        <f t="shared" si="0"/>
        <v>26.684587029696971</v>
      </c>
      <c r="H3" s="49">
        <f t="shared" si="0"/>
        <v>28.135369378988564</v>
      </c>
      <c r="I3" s="49">
        <f t="shared" si="0"/>
        <v>29.229356523917421</v>
      </c>
      <c r="J3" s="49">
        <f t="shared" si="0"/>
        <v>30.349537057520497</v>
      </c>
      <c r="K3" s="49">
        <f t="shared" si="0"/>
        <v>30.77755745500097</v>
      </c>
      <c r="L3" s="49">
        <f t="shared" si="0"/>
        <v>31.667658070177495</v>
      </c>
      <c r="M3" s="49">
        <f t="shared" si="0"/>
        <v>32.080575660435841</v>
      </c>
      <c r="N3" s="49">
        <f t="shared" si="0"/>
        <v>32.421464714264857</v>
      </c>
      <c r="O3" s="49">
        <f t="shared" si="0"/>
        <v>32.736024898529003</v>
      </c>
      <c r="P3" s="49">
        <f t="shared" si="0"/>
        <v>33.239277635809685</v>
      </c>
      <c r="Q3" s="49">
        <f t="shared" si="0"/>
        <v>34.138001332606031</v>
      </c>
      <c r="R3" s="49">
        <f t="shared" si="0"/>
        <v>35.252115325591994</v>
      </c>
      <c r="S3" s="49">
        <f t="shared" si="0"/>
        <v>35.73753403920842</v>
      </c>
      <c r="T3" s="49">
        <f t="shared" si="0"/>
        <v>35.664311021961751</v>
      </c>
      <c r="U3" s="49">
        <f t="shared" si="0"/>
        <v>36.501736934197382</v>
      </c>
      <c r="V3" s="49">
        <f t="shared" si="0"/>
        <v>37.489570999296959</v>
      </c>
      <c r="W3" s="49">
        <f t="shared" si="0"/>
        <v>39.390194426541299</v>
      </c>
      <c r="X3" s="49">
        <f t="shared" ref="X3:Y3" si="1">X5*X11/11630</f>
        <v>37.670580729989659</v>
      </c>
      <c r="Y3" s="49">
        <f t="shared" si="1"/>
        <v>36.833021538168424</v>
      </c>
      <c r="DA3" s="62" t="s">
        <v>975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105" ht="12.95" customHeight="1" x14ac:dyDescent="0.25">
      <c r="A5" s="48" t="s">
        <v>118</v>
      </c>
      <c r="B5" s="49">
        <f>B7*B13/1000000</f>
        <v>4991.8984618251679</v>
      </c>
      <c r="C5" s="49">
        <f t="shared" ref="C5:W5" si="2">C7*C13/1000000</f>
        <v>5606.471802000201</v>
      </c>
      <c r="D5" s="49">
        <f t="shared" si="2"/>
        <v>6186.299099445444</v>
      </c>
      <c r="E5" s="49">
        <f t="shared" si="2"/>
        <v>6587.6681907421671</v>
      </c>
      <c r="F5" s="49">
        <f t="shared" si="2"/>
        <v>7070.1210632443144</v>
      </c>
      <c r="G5" s="49">
        <f t="shared" si="2"/>
        <v>7642.807587700976</v>
      </c>
      <c r="H5" s="49">
        <f t="shared" si="2"/>
        <v>8075.4716759988796</v>
      </c>
      <c r="I5" s="49">
        <f t="shared" si="2"/>
        <v>8414.5079177140433</v>
      </c>
      <c r="J5" s="49">
        <f t="shared" si="2"/>
        <v>8787.9815434066713</v>
      </c>
      <c r="K5" s="49">
        <f t="shared" si="2"/>
        <v>8985.2115533371016</v>
      </c>
      <c r="L5" s="49">
        <f t="shared" si="2"/>
        <v>9304.7871223032216</v>
      </c>
      <c r="M5" s="49">
        <f t="shared" si="2"/>
        <v>9417.1568937549619</v>
      </c>
      <c r="N5" s="49">
        <f t="shared" si="2"/>
        <v>9524.1808983496448</v>
      </c>
      <c r="O5" s="49">
        <f t="shared" si="2"/>
        <v>9621.0496620929807</v>
      </c>
      <c r="P5" s="49">
        <f t="shared" si="2"/>
        <v>9767.851028862382</v>
      </c>
      <c r="Q5" s="49">
        <f t="shared" si="2"/>
        <v>10029.748789903115</v>
      </c>
      <c r="R5" s="49">
        <f t="shared" si="2"/>
        <v>10136.05388603738</v>
      </c>
      <c r="S5" s="49">
        <f t="shared" si="2"/>
        <v>10081.11781355588</v>
      </c>
      <c r="T5" s="49">
        <f t="shared" si="2"/>
        <v>10226.427506146429</v>
      </c>
      <c r="U5" s="49">
        <f t="shared" si="2"/>
        <v>10312.156780985821</v>
      </c>
      <c r="V5" s="49">
        <f t="shared" si="2"/>
        <v>10391.520287605748</v>
      </c>
      <c r="W5" s="49">
        <f t="shared" si="2"/>
        <v>10209.325251462142</v>
      </c>
      <c r="X5" s="49">
        <f t="shared" ref="X5:Y5" si="3">X7*X13/1000000</f>
        <v>10126.301613986267</v>
      </c>
      <c r="Y5" s="49">
        <f t="shared" si="3"/>
        <v>10088.526677628997</v>
      </c>
      <c r="DA5" s="62" t="s">
        <v>984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105" ht="12.95" customHeight="1" x14ac:dyDescent="0.25">
      <c r="A7" s="50" t="s">
        <v>117</v>
      </c>
      <c r="B7" s="35">
        <v>503641.22635750147</v>
      </c>
      <c r="C7" s="35">
        <v>575558.69420397363</v>
      </c>
      <c r="D7" s="35">
        <v>646116.43744496314</v>
      </c>
      <c r="E7" s="35">
        <v>697856.46869818761</v>
      </c>
      <c r="F7" s="35">
        <v>759054.0264534161</v>
      </c>
      <c r="G7" s="35">
        <v>832579.22744947893</v>
      </c>
      <c r="H7" s="35">
        <v>891014.13690888963</v>
      </c>
      <c r="I7" s="35">
        <v>940174.89746132935</v>
      </c>
      <c r="J7" s="35">
        <v>994844.29029666097</v>
      </c>
      <c r="K7" s="35">
        <v>1028635.2791195929</v>
      </c>
      <c r="L7" s="35">
        <v>1077973.1414679927</v>
      </c>
      <c r="M7" s="35">
        <v>1101670.3440874873</v>
      </c>
      <c r="N7" s="35">
        <v>1126003.9909067438</v>
      </c>
      <c r="O7" s="35">
        <v>1148922.0558824951</v>
      </c>
      <c r="P7" s="35">
        <v>1183481.9177678344</v>
      </c>
      <c r="Q7" s="35">
        <v>1239976.7052146562</v>
      </c>
      <c r="R7" s="35">
        <v>1277240.1580948411</v>
      </c>
      <c r="S7" s="35">
        <v>1302673.5902460848</v>
      </c>
      <c r="T7" s="35">
        <v>1360312.1720460341</v>
      </c>
      <c r="U7" s="35">
        <v>1402707.8320183083</v>
      </c>
      <c r="V7" s="35">
        <v>1450354.6212562008</v>
      </c>
      <c r="W7" s="35">
        <v>1461773.0502174443</v>
      </c>
      <c r="X7" s="35">
        <v>1480383.199924804</v>
      </c>
      <c r="Y7" s="35">
        <v>1499213.797457512</v>
      </c>
      <c r="DA7" s="59" t="s">
        <v>992</v>
      </c>
    </row>
    <row r="8" spans="1:105" ht="12.95" customHeight="1" x14ac:dyDescent="0.25">
      <c r="A8" s="51" t="s">
        <v>116</v>
      </c>
      <c r="B8" s="52"/>
      <c r="C8" s="52">
        <v>131170.27692690789</v>
      </c>
      <c r="D8" s="52">
        <v>130832.35327868891</v>
      </c>
      <c r="E8" s="52">
        <v>113054.06296883302</v>
      </c>
      <c r="F8" s="52">
        <v>123568.93573463452</v>
      </c>
      <c r="G8" s="52">
        <v>136972.15893048327</v>
      </c>
      <c r="H8" s="52">
        <v>122975.99547584075</v>
      </c>
      <c r="I8" s="52">
        <v>114814.84263602493</v>
      </c>
      <c r="J8" s="52">
        <v>121455.66434524779</v>
      </c>
      <c r="K8" s="52">
        <v>164961.26574983983</v>
      </c>
      <c r="L8" s="52">
        <v>180170.21562708868</v>
      </c>
      <c r="M8" s="52">
        <v>136751.26558832766</v>
      </c>
      <c r="N8" s="52">
        <v>147902.582553891</v>
      </c>
      <c r="O8" s="52">
        <v>159890.22390623461</v>
      </c>
      <c r="P8" s="52">
        <v>157535.85736118001</v>
      </c>
      <c r="Q8" s="52">
        <v>171309.63008284685</v>
      </c>
      <c r="R8" s="52">
        <v>158719.11722543277</v>
      </c>
      <c r="S8" s="52">
        <v>190394.69790108362</v>
      </c>
      <c r="T8" s="52">
        <v>237808.79742703796</v>
      </c>
      <c r="U8" s="52">
        <v>179146.92556060199</v>
      </c>
      <c r="V8" s="52">
        <v>195549.37179178349</v>
      </c>
      <c r="W8" s="52">
        <v>171308.65286747809</v>
      </c>
      <c r="X8" s="52">
        <v>176146.00706853974</v>
      </c>
      <c r="Y8" s="52">
        <v>190140.22761555482</v>
      </c>
      <c r="DA8" s="63" t="s">
        <v>1000</v>
      </c>
    </row>
    <row r="9" spans="1:105" ht="12.95" customHeight="1" x14ac:dyDescent="0.25">
      <c r="A9" s="53" t="s">
        <v>115</v>
      </c>
      <c r="B9" s="36"/>
      <c r="C9" s="36">
        <v>59252.809080435778</v>
      </c>
      <c r="D9" s="36">
        <v>60274.610037699458</v>
      </c>
      <c r="E9" s="36">
        <v>61314.031715608551</v>
      </c>
      <c r="F9" s="36">
        <v>62371.377979406039</v>
      </c>
      <c r="G9" s="36">
        <v>63446.957934420439</v>
      </c>
      <c r="H9" s="36">
        <v>64541.086016430054</v>
      </c>
      <c r="I9" s="36">
        <v>65654.082083585206</v>
      </c>
      <c r="J9" s="36">
        <v>66786.271509916289</v>
      </c>
      <c r="K9" s="36">
        <v>131170.27692690794</v>
      </c>
      <c r="L9" s="36">
        <v>130832.35327868885</v>
      </c>
      <c r="M9" s="36">
        <v>113054.06296883314</v>
      </c>
      <c r="N9" s="36">
        <v>123568.93573463452</v>
      </c>
      <c r="O9" s="36">
        <v>136972.15893048327</v>
      </c>
      <c r="P9" s="36">
        <v>122975.99547584075</v>
      </c>
      <c r="Q9" s="36">
        <v>114814.84263602505</v>
      </c>
      <c r="R9" s="36">
        <v>121455.6643452479</v>
      </c>
      <c r="S9" s="36">
        <v>164961.26574983983</v>
      </c>
      <c r="T9" s="36">
        <v>180170.21562708868</v>
      </c>
      <c r="U9" s="36">
        <v>136751.26558832778</v>
      </c>
      <c r="V9" s="36">
        <v>147902.582553891</v>
      </c>
      <c r="W9" s="36">
        <v>159890.22390623461</v>
      </c>
      <c r="X9" s="36">
        <v>157535.85736118001</v>
      </c>
      <c r="Y9" s="36">
        <v>171309.63008284685</v>
      </c>
      <c r="DA9" s="60" t="s">
        <v>1008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105" ht="12.95" customHeight="1" x14ac:dyDescent="0.25">
      <c r="A11" s="48" t="s">
        <v>114</v>
      </c>
      <c r="B11" s="54">
        <v>40.633261260329604</v>
      </c>
      <c r="C11" s="54">
        <v>40.739201459258723</v>
      </c>
      <c r="D11" s="54">
        <v>40.764881750795581</v>
      </c>
      <c r="E11" s="54">
        <v>40.738322340549537</v>
      </c>
      <c r="F11" s="54">
        <v>40.69023856152679</v>
      </c>
      <c r="G11" s="54">
        <v>40.605725526151744</v>
      </c>
      <c r="H11" s="54">
        <v>40.519533595808554</v>
      </c>
      <c r="I11" s="54">
        <v>40.398965655202559</v>
      </c>
      <c r="J11" s="54">
        <v>40.164526317625381</v>
      </c>
      <c r="K11" s="54">
        <v>39.836902122657477</v>
      </c>
      <c r="L11" s="54">
        <v>39.581223999566355</v>
      </c>
      <c r="M11" s="54">
        <v>39.618867896136486</v>
      </c>
      <c r="N11" s="54">
        <v>39.589927853243289</v>
      </c>
      <c r="O11" s="54">
        <v>39.571562661185737</v>
      </c>
      <c r="P11" s="54">
        <v>39.57603343480649</v>
      </c>
      <c r="Q11" s="54">
        <v>39.584735751097845</v>
      </c>
      <c r="R11" s="54">
        <v>40.447900716213987</v>
      </c>
      <c r="S11" s="54">
        <v>41.228316994481283</v>
      </c>
      <c r="T11" s="54">
        <v>40.559221383627936</v>
      </c>
      <c r="U11" s="54">
        <v>41.166480452223375</v>
      </c>
      <c r="V11" s="54">
        <v>41.957644180501404</v>
      </c>
      <c r="W11" s="54">
        <v>44.87152185841731</v>
      </c>
      <c r="X11" s="54">
        <v>43.264448422578248</v>
      </c>
      <c r="Y11" s="54">
        <v>42.46091170465872</v>
      </c>
      <c r="DA11" s="62" t="s">
        <v>1016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DA12" s="11"/>
    </row>
    <row r="13" spans="1:105" ht="12.95" customHeight="1" x14ac:dyDescent="0.25">
      <c r="A13" s="50" t="s">
        <v>113</v>
      </c>
      <c r="B13" s="35">
        <v>9911.6160484482461</v>
      </c>
      <c r="C13" s="35">
        <v>9740.921053680253</v>
      </c>
      <c r="D13" s="35">
        <v>9574.5886359258566</v>
      </c>
      <c r="E13" s="35">
        <v>9439.8611838206434</v>
      </c>
      <c r="F13" s="35">
        <v>9314.3845060391286</v>
      </c>
      <c r="G13" s="35">
        <v>9179.6760424998029</v>
      </c>
      <c r="H13" s="35">
        <v>9063.2363073546094</v>
      </c>
      <c r="I13" s="35">
        <v>8949.9389320380615</v>
      </c>
      <c r="J13" s="35">
        <v>8833.524632066903</v>
      </c>
      <c r="K13" s="35">
        <v>8735.0800966378756</v>
      </c>
      <c r="L13" s="35">
        <v>8631.7430039415322</v>
      </c>
      <c r="M13" s="35">
        <v>8548.0715209368591</v>
      </c>
      <c r="N13" s="35">
        <v>8458.3900015132749</v>
      </c>
      <c r="O13" s="35">
        <v>8373.9794295296961</v>
      </c>
      <c r="P13" s="35">
        <v>8253.4856529836379</v>
      </c>
      <c r="Q13" s="35">
        <v>8088.6590431284221</v>
      </c>
      <c r="R13" s="35">
        <v>7935.9029089380783</v>
      </c>
      <c r="S13" s="35">
        <v>7738.7903531931433</v>
      </c>
      <c r="T13" s="35">
        <v>7517.7063885012112</v>
      </c>
      <c r="U13" s="35">
        <v>7351.60704574381</v>
      </c>
      <c r="V13" s="35">
        <v>7164.8134430773243</v>
      </c>
      <c r="W13" s="35">
        <v>6984.2067822658692</v>
      </c>
      <c r="X13" s="35">
        <v>6840.3245960239428</v>
      </c>
      <c r="Y13" s="35">
        <v>6729.2114671956306</v>
      </c>
      <c r="DA13" s="59" t="s">
        <v>1024</v>
      </c>
    </row>
    <row r="14" spans="1:105" ht="12.95" customHeight="1" x14ac:dyDescent="0.25">
      <c r="A14" s="53" t="s">
        <v>112</v>
      </c>
      <c r="B14" s="36"/>
      <c r="C14" s="36">
        <v>9162.6278584593947</v>
      </c>
      <c r="D14" s="36">
        <v>8998.1266873736167</v>
      </c>
      <c r="E14" s="36">
        <v>8925.7316857546284</v>
      </c>
      <c r="F14" s="36">
        <v>8907.2064666019633</v>
      </c>
      <c r="G14" s="36">
        <v>8772.2090410687069</v>
      </c>
      <c r="H14" s="36">
        <v>8720.1615900177967</v>
      </c>
      <c r="I14" s="36">
        <v>8620.612741495921</v>
      </c>
      <c r="J14" s="36">
        <v>8525.1973367255232</v>
      </c>
      <c r="K14" s="36">
        <v>8481.3512865768462</v>
      </c>
      <c r="L14" s="36">
        <v>8307.8196546817926</v>
      </c>
      <c r="M14" s="36">
        <v>8200.7285173649962</v>
      </c>
      <c r="N14" s="36">
        <v>8165.3613289768182</v>
      </c>
      <c r="O14" s="36">
        <v>8120.6789443828629</v>
      </c>
      <c r="P14" s="36">
        <v>7739.0121806799416</v>
      </c>
      <c r="Q14" s="36">
        <v>7306.4897506134166</v>
      </c>
      <c r="R14" s="36">
        <v>7193.4535820216333</v>
      </c>
      <c r="S14" s="36">
        <v>7059.8519067982834</v>
      </c>
      <c r="T14" s="36">
        <v>6905.2590523668714</v>
      </c>
      <c r="U14" s="36">
        <v>6738.5430956054797</v>
      </c>
      <c r="V14" s="36">
        <v>6581.6705155753916</v>
      </c>
      <c r="W14" s="36">
        <v>6515.8538104196377</v>
      </c>
      <c r="X14" s="36">
        <v>6450.0371052638839</v>
      </c>
      <c r="Y14" s="36">
        <v>6384.22040010813</v>
      </c>
      <c r="DA14" s="60" t="s">
        <v>1032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105" ht="12.95" customHeight="1" x14ac:dyDescent="0.25">
      <c r="A16" s="50" t="s">
        <v>111</v>
      </c>
      <c r="B16" s="44">
        <f>B7/RES_summary!B$6</f>
        <v>0.31171299151122095</v>
      </c>
      <c r="C16" s="44">
        <f>C7/RES_summary!C$6</f>
        <v>0.36214216182421355</v>
      </c>
      <c r="D16" s="44">
        <f>D7/RES_summary!D$6</f>
        <v>0.40844664470026187</v>
      </c>
      <c r="E16" s="44">
        <f>E7/RES_summary!E$6</f>
        <v>0.44289422278492274</v>
      </c>
      <c r="F16" s="44">
        <f>F7/RES_summary!F$6</f>
        <v>0.48356291473616231</v>
      </c>
      <c r="G16" s="44">
        <f>G7/RES_summary!G$6</f>
        <v>0.5318044547555586</v>
      </c>
      <c r="H16" s="44">
        <f>H7/RES_summary!H$6</f>
        <v>0.57028846596045657</v>
      </c>
      <c r="I16" s="44">
        <f>I7/RES_summary!I$6</f>
        <v>0.60245068350138753</v>
      </c>
      <c r="J16" s="44">
        <f>J7/RES_summary!J$6</f>
        <v>0.63732686358984636</v>
      </c>
      <c r="K16" s="44">
        <f>K7/RES_summary!K$6</f>
        <v>0.65890472800107669</v>
      </c>
      <c r="L16" s="44">
        <f>L7/RES_summary!L$6</f>
        <v>0.69119983320252321</v>
      </c>
      <c r="M16" s="44">
        <f>M7/RES_summary!M$6</f>
        <v>0.70853392113850022</v>
      </c>
      <c r="N16" s="44">
        <f>N7/RES_summary!N$6</f>
        <v>0.72574342734453856</v>
      </c>
      <c r="O16" s="44">
        <f>O7/RES_summary!O$6</f>
        <v>0.74515715897666901</v>
      </c>
      <c r="P16" s="44">
        <f>P7/RES_summary!P$6</f>
        <v>0.77334321199980027</v>
      </c>
      <c r="Q16" s="44">
        <f>Q7/RES_summary!Q$6</f>
        <v>0.81707824805555196</v>
      </c>
      <c r="R16" s="44">
        <f>R7/RES_summary!R$6</f>
        <v>0.85208819629090504</v>
      </c>
      <c r="S16" s="44">
        <f>S7/RES_summary!S$6</f>
        <v>0.87541797082379447</v>
      </c>
      <c r="T16" s="44">
        <f>T7/RES_summary!T$6</f>
        <v>0.92645194625770988</v>
      </c>
      <c r="U16" s="44">
        <f>U7/RES_summary!U$6</f>
        <v>0.95748170953135625</v>
      </c>
      <c r="V16" s="44">
        <f>V7/RES_summary!V$6</f>
        <v>1.0025428093479125</v>
      </c>
      <c r="W16" s="44">
        <f>W7/RES_summary!W$6</f>
        <v>1.0130588803458549</v>
      </c>
      <c r="X16" s="44">
        <f>X7/RES_summary!X$6</f>
        <v>1.0226176240689535</v>
      </c>
      <c r="Y16" s="44">
        <f>Y7/RES_summary!Y$6</f>
        <v>1.0312975831988587</v>
      </c>
      <c r="DA16" s="59" t="s">
        <v>1040</v>
      </c>
    </row>
    <row r="17" spans="1:105" ht="12.95" customHeight="1" x14ac:dyDescent="0.25">
      <c r="A17" s="51" t="s">
        <v>43</v>
      </c>
      <c r="B17" s="52">
        <f t="shared" ref="B17:Q17" si="4">B13*B16</f>
        <v>3089.5794891724295</v>
      </c>
      <c r="C17" s="52">
        <f t="shared" si="4"/>
        <v>3527.5982085387627</v>
      </c>
      <c r="D17" s="52">
        <f t="shared" si="4"/>
        <v>3910.7086027291734</v>
      </c>
      <c r="E17" s="52">
        <f t="shared" si="4"/>
        <v>4180.859982205805</v>
      </c>
      <c r="F17" s="52">
        <f t="shared" si="4"/>
        <v>4504.0909207136301</v>
      </c>
      <c r="G17" s="52">
        <f t="shared" si="4"/>
        <v>4881.792612614272</v>
      </c>
      <c r="H17" s="52">
        <f t="shared" si="4"/>
        <v>5168.6591303583737</v>
      </c>
      <c r="I17" s="52">
        <f t="shared" si="4"/>
        <v>5391.8968269020088</v>
      </c>
      <c r="J17" s="52">
        <f t="shared" si="4"/>
        <v>5629.8425481988506</v>
      </c>
      <c r="K17" s="52">
        <f t="shared" si="4"/>
        <v>5755.585575142798</v>
      </c>
      <c r="L17" s="52">
        <f t="shared" si="4"/>
        <v>5966.2593245714334</v>
      </c>
      <c r="M17" s="52">
        <f t="shared" si="4"/>
        <v>6056.598632901736</v>
      </c>
      <c r="N17" s="52">
        <f t="shared" si="4"/>
        <v>6138.6209495150206</v>
      </c>
      <c r="O17" s="52">
        <f t="shared" si="4"/>
        <v>6239.9307210374154</v>
      </c>
      <c r="P17" s="52">
        <f t="shared" si="4"/>
        <v>6382.7771050726351</v>
      </c>
      <c r="Q17" s="52">
        <f t="shared" si="4"/>
        <v>6609.0673600780683</v>
      </c>
      <c r="R17" s="52">
        <f t="shared" ref="R17:V17" si="5">R13*R16</f>
        <v>6762.0891956167934</v>
      </c>
      <c r="S17" s="52">
        <f t="shared" si="5"/>
        <v>6774.6761476230977</v>
      </c>
      <c r="T17" s="52">
        <f t="shared" si="5"/>
        <v>6964.7937150209664</v>
      </c>
      <c r="U17" s="52">
        <f t="shared" si="5"/>
        <v>7039.029281961547</v>
      </c>
      <c r="V17" s="52">
        <f t="shared" si="5"/>
        <v>7183.0321976764308</v>
      </c>
      <c r="W17" s="52">
        <f t="shared" ref="W17:Y17" si="6">W13*W16</f>
        <v>7075.412702946187</v>
      </c>
      <c r="X17" s="52">
        <f t="shared" si="6"/>
        <v>6995.0364862464285</v>
      </c>
      <c r="Y17" s="52">
        <f t="shared" si="6"/>
        <v>6939.8195229528992</v>
      </c>
      <c r="DA17" s="63" t="s">
        <v>1048</v>
      </c>
    </row>
    <row r="18" spans="1:105" ht="12.95" customHeight="1" x14ac:dyDescent="0.25">
      <c r="A18" s="53" t="s">
        <v>42</v>
      </c>
      <c r="B18" s="36">
        <f>B3*11630*1000/RES_summary!B$6</f>
        <v>125.53969056809903</v>
      </c>
      <c r="C18" s="36">
        <f>C3*11630*1000/RES_summary!C$6</f>
        <v>143.71153408498083</v>
      </c>
      <c r="D18" s="36">
        <f>D3*11630*1000/RES_summary!D$6</f>
        <v>159.41957375207377</v>
      </c>
      <c r="E18" s="36">
        <f>E3*11630*1000/RES_summary!E$6</f>
        <v>170.32122161580429</v>
      </c>
      <c r="F18" s="36">
        <f>F3*11630*1000/RES_summary!F$6</f>
        <v>183.27253406664448</v>
      </c>
      <c r="G18" s="36">
        <f>G3*11630*1000/RES_summary!G$6</f>
        <v>198.22873090341037</v>
      </c>
      <c r="H18" s="36">
        <f>H3*11630*1000/RES_summary!H$6</f>
        <v>209.4316572778387</v>
      </c>
      <c r="I18" s="36">
        <f>I3*11630*1000/RES_summary!I$6</f>
        <v>217.8270547264099</v>
      </c>
      <c r="J18" s="36">
        <f>J3*11630*1000/RES_summary!J$6</f>
        <v>226.11995919121989</v>
      </c>
      <c r="K18" s="36">
        <f>K3*11630*1000/RES_summary!K$6</f>
        <v>229.2846992155429</v>
      </c>
      <c r="L18" s="36">
        <f>L3*11630*1000/RES_summary!L$6</f>
        <v>236.15184676536342</v>
      </c>
      <c r="M18" s="36">
        <f>M3*11630*1000/RES_summary!M$6</f>
        <v>239.95558113685473</v>
      </c>
      <c r="N18" s="36">
        <f>N3*11630*1000/RES_summary!N$6</f>
        <v>243.02756050970748</v>
      </c>
      <c r="O18" s="36">
        <f>O3*11630*1000/RES_summary!O$6</f>
        <v>246.92380952899001</v>
      </c>
      <c r="P18" s="36">
        <f>P3*11630*1000/RES_summary!P$6</f>
        <v>252.605000117272</v>
      </c>
      <c r="Q18" s="36">
        <f>Q3*11630*1000/RES_summary!Q$6</f>
        <v>261.61818500989614</v>
      </c>
      <c r="R18" s="36">
        <f>R3*11630*1000/RES_summary!R$6</f>
        <v>273.51231241849138</v>
      </c>
      <c r="S18" s="36">
        <f>S3*11630*1000/RES_summary!S$6</f>
        <v>279.30849574915641</v>
      </c>
      <c r="T18" s="36">
        <f>T3*11630*1000/RES_summary!T$6</f>
        <v>282.48661017883586</v>
      </c>
      <c r="U18" s="36">
        <f>U3*11630*1000/RES_summary!U$6</f>
        <v>289.77206133849802</v>
      </c>
      <c r="V18" s="36">
        <f>V3*11630*1000/RES_summary!V$6</f>
        <v>301.38310908719274</v>
      </c>
      <c r="W18" s="36">
        <f>W3*11630*1000/RES_summary!W$6</f>
        <v>317.48453575757338</v>
      </c>
      <c r="X18" s="36">
        <f>X3*11630*1000/RES_summary!X$6</f>
        <v>302.6363952732616</v>
      </c>
      <c r="Y18" s="36">
        <f>Y3*11630*1000/RES_summary!Y$6</f>
        <v>294.67106401036983</v>
      </c>
      <c r="DA18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8717</v>
      </c>
      <c r="C3" s="120">
        <v>8127</v>
      </c>
      <c r="D3" s="120">
        <v>7821</v>
      </c>
      <c r="E3" s="120">
        <v>7858</v>
      </c>
      <c r="F3" s="120">
        <v>7521</v>
      </c>
      <c r="G3" s="120">
        <v>7301</v>
      </c>
      <c r="H3" s="120">
        <v>6091</v>
      </c>
      <c r="I3" s="120">
        <v>4774</v>
      </c>
      <c r="J3" s="120">
        <v>4314</v>
      </c>
      <c r="K3" s="120">
        <v>3985</v>
      </c>
      <c r="L3" s="120">
        <v>3935</v>
      </c>
      <c r="M3" s="120">
        <v>3840</v>
      </c>
      <c r="N3" s="120">
        <v>3779</v>
      </c>
      <c r="O3" s="120">
        <v>3700</v>
      </c>
      <c r="P3" s="120">
        <v>3438</v>
      </c>
      <c r="Q3" s="120">
        <v>3086</v>
      </c>
      <c r="R3" s="120">
        <v>2797</v>
      </c>
      <c r="S3" s="120">
        <v>2776</v>
      </c>
      <c r="T3" s="120">
        <v>2530</v>
      </c>
      <c r="U3" s="120">
        <v>2361</v>
      </c>
      <c r="V3" s="120">
        <v>1989</v>
      </c>
      <c r="W3" s="120">
        <v>1584</v>
      </c>
      <c r="X3" s="120">
        <v>1225</v>
      </c>
      <c r="Y3" s="120">
        <v>1054</v>
      </c>
      <c r="DA3" s="129" t="s">
        <v>336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8717</v>
      </c>
      <c r="C5" s="52">
        <v>8127</v>
      </c>
      <c r="D5" s="52">
        <v>7821</v>
      </c>
      <c r="E5" s="52">
        <v>7858</v>
      </c>
      <c r="F5" s="52">
        <v>7521</v>
      </c>
      <c r="G5" s="52">
        <v>7301</v>
      </c>
      <c r="H5" s="52">
        <v>6091</v>
      </c>
      <c r="I5" s="52">
        <v>4774</v>
      </c>
      <c r="J5" s="52">
        <v>4314</v>
      </c>
      <c r="K5" s="52">
        <v>3985</v>
      </c>
      <c r="L5" s="52">
        <v>3935</v>
      </c>
      <c r="M5" s="52">
        <v>3840</v>
      </c>
      <c r="N5" s="52">
        <v>3779</v>
      </c>
      <c r="O5" s="52">
        <v>3700</v>
      </c>
      <c r="P5" s="52">
        <v>3438</v>
      </c>
      <c r="Q5" s="52">
        <v>3086</v>
      </c>
      <c r="R5" s="52">
        <v>2797</v>
      </c>
      <c r="S5" s="52">
        <v>2776</v>
      </c>
      <c r="T5" s="52">
        <v>2530</v>
      </c>
      <c r="U5" s="52">
        <v>2361</v>
      </c>
      <c r="V5" s="52">
        <v>1989</v>
      </c>
      <c r="W5" s="52">
        <v>1584</v>
      </c>
      <c r="X5" s="52">
        <v>1225</v>
      </c>
      <c r="Y5" s="52">
        <v>1054</v>
      </c>
      <c r="DA5" s="63" t="s">
        <v>1059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417</v>
      </c>
      <c r="C8" s="52">
        <v>435</v>
      </c>
      <c r="D8" s="52">
        <v>460</v>
      </c>
      <c r="E8" s="52">
        <v>501</v>
      </c>
      <c r="F8" s="52">
        <v>586</v>
      </c>
      <c r="G8" s="52">
        <v>656</v>
      </c>
      <c r="H8" s="52">
        <v>679</v>
      </c>
      <c r="I8" s="52">
        <v>601</v>
      </c>
      <c r="J8" s="52">
        <v>549</v>
      </c>
      <c r="K8" s="52">
        <v>517</v>
      </c>
      <c r="L8" s="52">
        <v>479</v>
      </c>
      <c r="M8" s="52">
        <v>556</v>
      </c>
      <c r="N8" s="52">
        <v>611</v>
      </c>
      <c r="O8" s="52">
        <v>625</v>
      </c>
      <c r="P8" s="52">
        <v>687</v>
      </c>
      <c r="Q8" s="52">
        <v>679</v>
      </c>
      <c r="R8" s="52">
        <v>661</v>
      </c>
      <c r="S8" s="52">
        <v>629</v>
      </c>
      <c r="T8" s="52">
        <v>583</v>
      </c>
      <c r="U8" s="52">
        <v>454</v>
      </c>
      <c r="V8" s="52">
        <v>362</v>
      </c>
      <c r="W8" s="52">
        <v>270</v>
      </c>
      <c r="X8" s="52">
        <v>255</v>
      </c>
      <c r="Y8" s="52">
        <v>257</v>
      </c>
      <c r="DA8" s="63" t="s">
        <v>1060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2214</v>
      </c>
      <c r="C10" s="52">
        <v>2058</v>
      </c>
      <c r="D10" s="52">
        <v>1970</v>
      </c>
      <c r="E10" s="52">
        <v>1919</v>
      </c>
      <c r="F10" s="52">
        <v>1866</v>
      </c>
      <c r="G10" s="52">
        <v>1708</v>
      </c>
      <c r="H10" s="52">
        <v>1497</v>
      </c>
      <c r="I10" s="52">
        <v>1355</v>
      </c>
      <c r="J10" s="52">
        <v>1304</v>
      </c>
      <c r="K10" s="52">
        <v>1312</v>
      </c>
      <c r="L10" s="52">
        <v>1318</v>
      </c>
      <c r="M10" s="52">
        <v>1334</v>
      </c>
      <c r="N10" s="52">
        <v>1363</v>
      </c>
      <c r="O10" s="52">
        <v>1366</v>
      </c>
      <c r="P10" s="52">
        <v>1302</v>
      </c>
      <c r="Q10" s="52">
        <v>1158</v>
      </c>
      <c r="R10" s="52">
        <v>951</v>
      </c>
      <c r="S10" s="52">
        <v>904</v>
      </c>
      <c r="T10" s="52">
        <v>836</v>
      </c>
      <c r="U10" s="52">
        <v>719</v>
      </c>
      <c r="V10" s="52">
        <v>626</v>
      </c>
      <c r="W10" s="52">
        <v>522</v>
      </c>
      <c r="X10" s="52">
        <v>449</v>
      </c>
      <c r="Y10" s="52">
        <v>373</v>
      </c>
      <c r="DA10" s="63" t="s">
        <v>1061</v>
      </c>
    </row>
    <row r="11" spans="1:105" ht="12" customHeight="1" x14ac:dyDescent="0.25">
      <c r="A11" s="97" t="s">
        <v>124</v>
      </c>
      <c r="B11" s="52">
        <v>256</v>
      </c>
      <c r="C11" s="52">
        <v>244</v>
      </c>
      <c r="D11" s="52">
        <v>245</v>
      </c>
      <c r="E11" s="52">
        <v>262</v>
      </c>
      <c r="F11" s="52">
        <v>253</v>
      </c>
      <c r="G11" s="52">
        <v>247</v>
      </c>
      <c r="H11" s="52">
        <v>205</v>
      </c>
      <c r="I11" s="52">
        <v>154</v>
      </c>
      <c r="J11" s="52">
        <v>134</v>
      </c>
      <c r="K11" s="52">
        <v>113</v>
      </c>
      <c r="L11" s="52">
        <v>108</v>
      </c>
      <c r="M11" s="52">
        <v>98</v>
      </c>
      <c r="N11" s="52">
        <v>84</v>
      </c>
      <c r="O11" s="52">
        <v>77</v>
      </c>
      <c r="P11" s="52">
        <v>70</v>
      </c>
      <c r="Q11" s="52">
        <v>65</v>
      </c>
      <c r="R11" s="52">
        <v>58</v>
      </c>
      <c r="S11" s="52">
        <v>58</v>
      </c>
      <c r="T11" s="52">
        <v>46</v>
      </c>
      <c r="U11" s="52">
        <v>42</v>
      </c>
      <c r="V11" s="52">
        <v>37</v>
      </c>
      <c r="W11" s="52">
        <v>34</v>
      </c>
      <c r="X11" s="52">
        <v>30</v>
      </c>
      <c r="Y11" s="52">
        <v>26</v>
      </c>
      <c r="DA11" s="63" t="s">
        <v>1062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1063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6150</v>
      </c>
      <c r="C15" s="52">
        <v>5726</v>
      </c>
      <c r="D15" s="52">
        <v>5501</v>
      </c>
      <c r="E15" s="52">
        <v>5530</v>
      </c>
      <c r="F15" s="52">
        <v>5252</v>
      </c>
      <c r="G15" s="52">
        <v>5183</v>
      </c>
      <c r="H15" s="52">
        <v>4239</v>
      </c>
      <c r="I15" s="52">
        <v>3151</v>
      </c>
      <c r="J15" s="52">
        <v>2774</v>
      </c>
      <c r="K15" s="52">
        <v>2462</v>
      </c>
      <c r="L15" s="52">
        <v>2385</v>
      </c>
      <c r="M15" s="52">
        <v>2236</v>
      </c>
      <c r="N15" s="52">
        <v>2126</v>
      </c>
      <c r="O15" s="52">
        <v>2018</v>
      </c>
      <c r="P15" s="52">
        <v>1844</v>
      </c>
      <c r="Q15" s="52">
        <v>1657</v>
      </c>
      <c r="R15" s="52">
        <v>1586</v>
      </c>
      <c r="S15" s="52">
        <v>1582</v>
      </c>
      <c r="T15" s="52">
        <v>1405</v>
      </c>
      <c r="U15" s="52">
        <v>1341</v>
      </c>
      <c r="V15" s="52">
        <v>1095</v>
      </c>
      <c r="W15" s="52">
        <v>841</v>
      </c>
      <c r="X15" s="52">
        <v>604</v>
      </c>
      <c r="Y15" s="52">
        <v>524</v>
      </c>
      <c r="DA15" s="63" t="s">
        <v>1064</v>
      </c>
    </row>
    <row r="16" spans="1:105" ht="12" customHeight="1" x14ac:dyDescent="0.25">
      <c r="A16" s="97" t="s">
        <v>121</v>
      </c>
      <c r="B16" s="52">
        <v>97</v>
      </c>
      <c r="C16" s="52">
        <v>99</v>
      </c>
      <c r="D16" s="52">
        <v>105</v>
      </c>
      <c r="E16" s="52">
        <v>147</v>
      </c>
      <c r="F16" s="52">
        <v>150</v>
      </c>
      <c r="G16" s="52">
        <v>163</v>
      </c>
      <c r="H16" s="52">
        <v>150</v>
      </c>
      <c r="I16" s="52">
        <v>114</v>
      </c>
      <c r="J16" s="52">
        <v>102</v>
      </c>
      <c r="K16" s="52">
        <v>98</v>
      </c>
      <c r="L16" s="52">
        <v>124</v>
      </c>
      <c r="M16" s="52">
        <v>172</v>
      </c>
      <c r="N16" s="52">
        <v>206</v>
      </c>
      <c r="O16" s="52">
        <v>239</v>
      </c>
      <c r="P16" s="52">
        <v>222</v>
      </c>
      <c r="Q16" s="52">
        <v>206</v>
      </c>
      <c r="R16" s="52">
        <v>202</v>
      </c>
      <c r="S16" s="52">
        <v>232</v>
      </c>
      <c r="T16" s="52">
        <v>243</v>
      </c>
      <c r="U16" s="52">
        <v>259</v>
      </c>
      <c r="V16" s="52">
        <v>231</v>
      </c>
      <c r="W16" s="52">
        <v>187</v>
      </c>
      <c r="X16" s="52">
        <v>142</v>
      </c>
      <c r="Y16" s="52">
        <v>131</v>
      </c>
      <c r="DA16" s="63" t="s">
        <v>1065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1066</v>
      </c>
    </row>
    <row r="21" spans="1:105" ht="12" customHeight="1" x14ac:dyDescent="0.25">
      <c r="A21" s="97" t="s">
        <v>50</v>
      </c>
      <c r="B21" s="52">
        <v>2444</v>
      </c>
      <c r="C21" s="52">
        <v>2422</v>
      </c>
      <c r="D21" s="52">
        <v>2483</v>
      </c>
      <c r="E21" s="52">
        <v>2722</v>
      </c>
      <c r="F21" s="52">
        <v>2705</v>
      </c>
      <c r="G21" s="52">
        <v>2688</v>
      </c>
      <c r="H21" s="52">
        <v>2348</v>
      </c>
      <c r="I21" s="52">
        <v>1878</v>
      </c>
      <c r="J21" s="52">
        <v>1689</v>
      </c>
      <c r="K21" s="52">
        <v>1579</v>
      </c>
      <c r="L21" s="52">
        <v>1607</v>
      </c>
      <c r="M21" s="52">
        <v>1562</v>
      </c>
      <c r="N21" s="52">
        <v>1441</v>
      </c>
      <c r="O21" s="52">
        <v>1356</v>
      </c>
      <c r="P21" s="52">
        <v>1255</v>
      </c>
      <c r="Q21" s="52">
        <v>1121</v>
      </c>
      <c r="R21" s="52">
        <v>1003</v>
      </c>
      <c r="S21" s="52">
        <v>964</v>
      </c>
      <c r="T21" s="52">
        <v>843</v>
      </c>
      <c r="U21" s="52">
        <v>768</v>
      </c>
      <c r="V21" s="52">
        <v>652</v>
      </c>
      <c r="W21" s="52">
        <v>511</v>
      </c>
      <c r="X21" s="52">
        <v>391</v>
      </c>
      <c r="Y21" s="52">
        <v>329</v>
      </c>
      <c r="DA21" s="63" t="s">
        <v>1067</v>
      </c>
    </row>
    <row r="22" spans="1:105" ht="12" customHeight="1" x14ac:dyDescent="0.25">
      <c r="A22" s="109" t="s">
        <v>120</v>
      </c>
      <c r="B22" s="36">
        <v>6273</v>
      </c>
      <c r="C22" s="36">
        <v>5705</v>
      </c>
      <c r="D22" s="36">
        <v>5338</v>
      </c>
      <c r="E22" s="36">
        <v>5136</v>
      </c>
      <c r="F22" s="36">
        <v>4816</v>
      </c>
      <c r="G22" s="36">
        <v>4613</v>
      </c>
      <c r="H22" s="36">
        <v>3743</v>
      </c>
      <c r="I22" s="36">
        <v>2896</v>
      </c>
      <c r="J22" s="36">
        <v>2625</v>
      </c>
      <c r="K22" s="36">
        <v>2406</v>
      </c>
      <c r="L22" s="36">
        <v>2328</v>
      </c>
      <c r="M22" s="36">
        <v>2278</v>
      </c>
      <c r="N22" s="36">
        <v>2338</v>
      </c>
      <c r="O22" s="36">
        <v>2344</v>
      </c>
      <c r="P22" s="36">
        <v>2183</v>
      </c>
      <c r="Q22" s="36">
        <v>1965</v>
      </c>
      <c r="R22" s="36">
        <v>1794</v>
      </c>
      <c r="S22" s="36">
        <v>1812</v>
      </c>
      <c r="T22" s="36">
        <v>1687</v>
      </c>
      <c r="U22" s="36">
        <v>1593</v>
      </c>
      <c r="V22" s="36">
        <v>1337</v>
      </c>
      <c r="W22" s="36">
        <v>1073</v>
      </c>
      <c r="X22" s="36">
        <v>834</v>
      </c>
      <c r="Y22" s="36">
        <v>725</v>
      </c>
      <c r="DA22" s="60" t="s">
        <v>1068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11258</v>
      </c>
      <c r="C24" s="120">
        <v>8372</v>
      </c>
      <c r="D24" s="120">
        <v>6873</v>
      </c>
      <c r="E24" s="120">
        <v>5337</v>
      </c>
      <c r="F24" s="120">
        <v>4934</v>
      </c>
      <c r="G24" s="120">
        <v>5379</v>
      </c>
      <c r="H24" s="120">
        <v>6094</v>
      </c>
      <c r="I24" s="120">
        <v>6297</v>
      </c>
      <c r="J24" s="120">
        <v>6317</v>
      </c>
      <c r="K24" s="120">
        <v>6221</v>
      </c>
      <c r="L24" s="120">
        <v>5672</v>
      </c>
      <c r="M24" s="120">
        <v>4708</v>
      </c>
      <c r="N24" s="120">
        <v>4377</v>
      </c>
      <c r="O24" s="120">
        <v>4132</v>
      </c>
      <c r="P24" s="120">
        <v>3987</v>
      </c>
      <c r="Q24" s="120">
        <v>4097</v>
      </c>
      <c r="R24" s="120">
        <v>3961</v>
      </c>
      <c r="S24" s="120">
        <v>3737</v>
      </c>
      <c r="T24" s="120">
        <v>3466</v>
      </c>
      <c r="U24" s="120">
        <v>3402</v>
      </c>
      <c r="V24" s="120">
        <v>3354</v>
      </c>
      <c r="W24" s="120">
        <v>3320</v>
      </c>
      <c r="X24" s="120">
        <v>3273</v>
      </c>
      <c r="Y24" s="120">
        <v>3112</v>
      </c>
      <c r="DA24" s="129" t="s">
        <v>337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11258</v>
      </c>
      <c r="C26" s="52">
        <v>8372</v>
      </c>
      <c r="D26" s="52">
        <v>6873</v>
      </c>
      <c r="E26" s="52">
        <v>5337</v>
      </c>
      <c r="F26" s="52">
        <v>4934</v>
      </c>
      <c r="G26" s="52">
        <v>5379</v>
      </c>
      <c r="H26" s="52">
        <v>6094</v>
      </c>
      <c r="I26" s="52">
        <v>6297</v>
      </c>
      <c r="J26" s="52">
        <v>6317</v>
      </c>
      <c r="K26" s="52">
        <v>6221</v>
      </c>
      <c r="L26" s="52">
        <v>5672</v>
      </c>
      <c r="M26" s="52">
        <v>4708</v>
      </c>
      <c r="N26" s="52">
        <v>4377</v>
      </c>
      <c r="O26" s="52">
        <v>4132</v>
      </c>
      <c r="P26" s="52">
        <v>3987</v>
      </c>
      <c r="Q26" s="52">
        <v>4097</v>
      </c>
      <c r="R26" s="52">
        <v>3961</v>
      </c>
      <c r="S26" s="52">
        <v>3737</v>
      </c>
      <c r="T26" s="52">
        <v>3466</v>
      </c>
      <c r="U26" s="52">
        <v>3402</v>
      </c>
      <c r="V26" s="52">
        <v>3354</v>
      </c>
      <c r="W26" s="52">
        <v>3320</v>
      </c>
      <c r="X26" s="52">
        <v>3273</v>
      </c>
      <c r="Y26" s="52">
        <v>3112</v>
      </c>
      <c r="DA26" s="63" t="s">
        <v>1069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538</v>
      </c>
      <c r="C29" s="52">
        <v>534</v>
      </c>
      <c r="D29" s="52">
        <v>515</v>
      </c>
      <c r="E29" s="52">
        <v>438</v>
      </c>
      <c r="F29" s="52">
        <v>359</v>
      </c>
      <c r="G29" s="52">
        <v>320</v>
      </c>
      <c r="H29" s="52">
        <v>418</v>
      </c>
      <c r="I29" s="52">
        <v>598</v>
      </c>
      <c r="J29" s="52">
        <v>660</v>
      </c>
      <c r="K29" s="52">
        <v>899</v>
      </c>
      <c r="L29" s="52">
        <v>1041</v>
      </c>
      <c r="M29" s="52">
        <v>1064</v>
      </c>
      <c r="N29" s="52">
        <v>1057</v>
      </c>
      <c r="O29" s="52">
        <v>995</v>
      </c>
      <c r="P29" s="52">
        <v>975</v>
      </c>
      <c r="Q29" s="52">
        <v>860</v>
      </c>
      <c r="R29" s="52">
        <v>827</v>
      </c>
      <c r="S29" s="52">
        <v>718</v>
      </c>
      <c r="T29" s="52">
        <v>643</v>
      </c>
      <c r="U29" s="52">
        <v>588</v>
      </c>
      <c r="V29" s="52">
        <v>625</v>
      </c>
      <c r="W29" s="52">
        <v>701</v>
      </c>
      <c r="X29" s="52">
        <v>881</v>
      </c>
      <c r="Y29" s="52">
        <v>971</v>
      </c>
      <c r="DA29" s="63" t="s">
        <v>1070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443</v>
      </c>
      <c r="C31" s="52">
        <v>330</v>
      </c>
      <c r="D31" s="52">
        <v>271</v>
      </c>
      <c r="E31" s="52">
        <v>210</v>
      </c>
      <c r="F31" s="52">
        <v>196</v>
      </c>
      <c r="G31" s="52">
        <v>210</v>
      </c>
      <c r="H31" s="52">
        <v>248</v>
      </c>
      <c r="I31" s="52">
        <v>263</v>
      </c>
      <c r="J31" s="52">
        <v>269</v>
      </c>
      <c r="K31" s="52">
        <v>268</v>
      </c>
      <c r="L31" s="52">
        <v>247</v>
      </c>
      <c r="M31" s="52">
        <v>207</v>
      </c>
      <c r="N31" s="52">
        <v>169</v>
      </c>
      <c r="O31" s="52">
        <v>142</v>
      </c>
      <c r="P31" s="52">
        <v>129</v>
      </c>
      <c r="Q31" s="52">
        <v>130</v>
      </c>
      <c r="R31" s="52">
        <v>124</v>
      </c>
      <c r="S31" s="52">
        <v>114</v>
      </c>
      <c r="T31" s="52">
        <v>107</v>
      </c>
      <c r="U31" s="52">
        <v>102</v>
      </c>
      <c r="V31" s="52">
        <v>88</v>
      </c>
      <c r="W31" s="52">
        <v>78</v>
      </c>
      <c r="X31" s="52">
        <v>67</v>
      </c>
      <c r="Y31" s="52">
        <v>56</v>
      </c>
      <c r="DA31" s="63" t="s">
        <v>1071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1072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10647</v>
      </c>
      <c r="C35" s="52">
        <v>7917</v>
      </c>
      <c r="D35" s="52">
        <v>6499</v>
      </c>
      <c r="E35" s="52">
        <v>5048</v>
      </c>
      <c r="F35" s="52">
        <v>4657</v>
      </c>
      <c r="G35" s="52">
        <v>5050</v>
      </c>
      <c r="H35" s="52">
        <v>5671</v>
      </c>
      <c r="I35" s="52">
        <v>5788</v>
      </c>
      <c r="J35" s="52">
        <v>5762</v>
      </c>
      <c r="K35" s="52">
        <v>5627</v>
      </c>
      <c r="L35" s="52">
        <v>5107</v>
      </c>
      <c r="M35" s="52">
        <v>4211</v>
      </c>
      <c r="N35" s="52">
        <v>3876</v>
      </c>
      <c r="O35" s="52">
        <v>3581</v>
      </c>
      <c r="P35" s="52">
        <v>3411</v>
      </c>
      <c r="Q35" s="52">
        <v>3450</v>
      </c>
      <c r="R35" s="52">
        <v>3295</v>
      </c>
      <c r="S35" s="52">
        <v>3083</v>
      </c>
      <c r="T35" s="52">
        <v>2824</v>
      </c>
      <c r="U35" s="52">
        <v>2753</v>
      </c>
      <c r="V35" s="52">
        <v>2695</v>
      </c>
      <c r="W35" s="52">
        <v>2664</v>
      </c>
      <c r="X35" s="52">
        <v>2630</v>
      </c>
      <c r="Y35" s="52">
        <v>2492</v>
      </c>
      <c r="DA35" s="63" t="s">
        <v>1073</v>
      </c>
    </row>
    <row r="36" spans="1:105" ht="12" customHeight="1" x14ac:dyDescent="0.25">
      <c r="A36" s="97" t="s">
        <v>121</v>
      </c>
      <c r="B36" s="52">
        <v>168</v>
      </c>
      <c r="C36" s="52">
        <v>125</v>
      </c>
      <c r="D36" s="52">
        <v>103</v>
      </c>
      <c r="E36" s="52">
        <v>79</v>
      </c>
      <c r="F36" s="52">
        <v>81</v>
      </c>
      <c r="G36" s="52">
        <v>119</v>
      </c>
      <c r="H36" s="52">
        <v>175</v>
      </c>
      <c r="I36" s="52">
        <v>246</v>
      </c>
      <c r="J36" s="52">
        <v>286</v>
      </c>
      <c r="K36" s="52">
        <v>326</v>
      </c>
      <c r="L36" s="52">
        <v>318</v>
      </c>
      <c r="M36" s="52">
        <v>290</v>
      </c>
      <c r="N36" s="52">
        <v>332</v>
      </c>
      <c r="O36" s="52">
        <v>409</v>
      </c>
      <c r="P36" s="52">
        <v>447</v>
      </c>
      <c r="Q36" s="52">
        <v>517</v>
      </c>
      <c r="R36" s="52">
        <v>542</v>
      </c>
      <c r="S36" s="52">
        <v>540</v>
      </c>
      <c r="T36" s="52">
        <v>535</v>
      </c>
      <c r="U36" s="52">
        <v>547</v>
      </c>
      <c r="V36" s="52">
        <v>571</v>
      </c>
      <c r="W36" s="52">
        <v>578</v>
      </c>
      <c r="X36" s="52">
        <v>576</v>
      </c>
      <c r="Y36" s="52">
        <v>564</v>
      </c>
      <c r="DA36" s="63" t="s">
        <v>1074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3156</v>
      </c>
      <c r="C40" s="52">
        <v>2347</v>
      </c>
      <c r="D40" s="52">
        <v>1927</v>
      </c>
      <c r="E40" s="52">
        <v>1496</v>
      </c>
      <c r="F40" s="52">
        <v>1440</v>
      </c>
      <c r="G40" s="52">
        <v>1679</v>
      </c>
      <c r="H40" s="52">
        <v>2121</v>
      </c>
      <c r="I40" s="52">
        <v>2356</v>
      </c>
      <c r="J40" s="52">
        <v>2547</v>
      </c>
      <c r="K40" s="52">
        <v>2613</v>
      </c>
      <c r="L40" s="52">
        <v>2442</v>
      </c>
      <c r="M40" s="52">
        <v>2076</v>
      </c>
      <c r="N40" s="52">
        <v>1837</v>
      </c>
      <c r="O40" s="52">
        <v>1654</v>
      </c>
      <c r="P40" s="52">
        <v>1526</v>
      </c>
      <c r="Q40" s="52">
        <v>1525</v>
      </c>
      <c r="R40" s="52">
        <v>1430</v>
      </c>
      <c r="S40" s="52">
        <v>1312</v>
      </c>
      <c r="T40" s="52">
        <v>1211</v>
      </c>
      <c r="U40" s="52">
        <v>1191</v>
      </c>
      <c r="V40" s="52">
        <v>1139</v>
      </c>
      <c r="W40" s="52">
        <v>1057</v>
      </c>
      <c r="X40" s="52">
        <v>961</v>
      </c>
      <c r="Y40" s="52">
        <v>860</v>
      </c>
      <c r="DA40" s="63" t="s">
        <v>1075</v>
      </c>
    </row>
    <row r="41" spans="1:105" ht="12" customHeight="1" x14ac:dyDescent="0.25">
      <c r="A41" s="109" t="s">
        <v>120</v>
      </c>
      <c r="B41" s="36">
        <v>8102</v>
      </c>
      <c r="C41" s="36">
        <v>6025</v>
      </c>
      <c r="D41" s="36">
        <v>4946</v>
      </c>
      <c r="E41" s="36">
        <v>3841</v>
      </c>
      <c r="F41" s="36">
        <v>3494</v>
      </c>
      <c r="G41" s="36">
        <v>3700</v>
      </c>
      <c r="H41" s="36">
        <v>3973</v>
      </c>
      <c r="I41" s="36">
        <v>3941</v>
      </c>
      <c r="J41" s="36">
        <v>3770</v>
      </c>
      <c r="K41" s="36">
        <v>3608</v>
      </c>
      <c r="L41" s="36">
        <v>3230</v>
      </c>
      <c r="M41" s="36">
        <v>2632</v>
      </c>
      <c r="N41" s="36">
        <v>2540</v>
      </c>
      <c r="O41" s="36">
        <v>2478</v>
      </c>
      <c r="P41" s="36">
        <v>2461</v>
      </c>
      <c r="Q41" s="36">
        <v>2572</v>
      </c>
      <c r="R41" s="36">
        <v>2531</v>
      </c>
      <c r="S41" s="36">
        <v>2425</v>
      </c>
      <c r="T41" s="36">
        <v>2255</v>
      </c>
      <c r="U41" s="36">
        <v>2211</v>
      </c>
      <c r="V41" s="36">
        <v>2215</v>
      </c>
      <c r="W41" s="36">
        <v>2263</v>
      </c>
      <c r="X41" s="36">
        <v>2312</v>
      </c>
      <c r="Y41" s="36">
        <v>2252</v>
      </c>
      <c r="DA41" s="60" t="s">
        <v>1076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218180</v>
      </c>
      <c r="C43" s="120">
        <v>216165</v>
      </c>
      <c r="D43" s="120">
        <v>213990</v>
      </c>
      <c r="E43" s="120">
        <v>205077</v>
      </c>
      <c r="F43" s="120">
        <v>194175</v>
      </c>
      <c r="G43" s="120">
        <v>174052</v>
      </c>
      <c r="H43" s="120">
        <v>154737</v>
      </c>
      <c r="I43" s="120">
        <v>133862</v>
      </c>
      <c r="J43" s="120">
        <v>115320</v>
      </c>
      <c r="K43" s="120">
        <v>103340</v>
      </c>
      <c r="L43" s="120">
        <v>92903</v>
      </c>
      <c r="M43" s="120">
        <v>84680</v>
      </c>
      <c r="N43" s="120">
        <v>74456</v>
      </c>
      <c r="O43" s="120">
        <v>67347</v>
      </c>
      <c r="P43" s="120">
        <v>63179</v>
      </c>
      <c r="Q43" s="120">
        <v>63861</v>
      </c>
      <c r="R43" s="120">
        <v>63486</v>
      </c>
      <c r="S43" s="120">
        <v>60750</v>
      </c>
      <c r="T43" s="120">
        <v>54550</v>
      </c>
      <c r="U43" s="120">
        <v>46236</v>
      </c>
      <c r="V43" s="120">
        <v>42296</v>
      </c>
      <c r="W43" s="120">
        <v>37849</v>
      </c>
      <c r="X43" s="120">
        <v>39242</v>
      </c>
      <c r="Y43" s="120">
        <v>42027</v>
      </c>
      <c r="DA43" s="129" t="s">
        <v>338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218180</v>
      </c>
      <c r="C45" s="52">
        <v>216165</v>
      </c>
      <c r="D45" s="52">
        <v>213990</v>
      </c>
      <c r="E45" s="52">
        <v>205077</v>
      </c>
      <c r="F45" s="52">
        <v>194175</v>
      </c>
      <c r="G45" s="52">
        <v>174052</v>
      </c>
      <c r="H45" s="52">
        <v>154737</v>
      </c>
      <c r="I45" s="52">
        <v>133862</v>
      </c>
      <c r="J45" s="52">
        <v>115320</v>
      </c>
      <c r="K45" s="52">
        <v>103340</v>
      </c>
      <c r="L45" s="52">
        <v>92903</v>
      </c>
      <c r="M45" s="52">
        <v>84680</v>
      </c>
      <c r="N45" s="52">
        <v>74456</v>
      </c>
      <c r="O45" s="52">
        <v>67347</v>
      </c>
      <c r="P45" s="52">
        <v>63179</v>
      </c>
      <c r="Q45" s="52">
        <v>63861</v>
      </c>
      <c r="R45" s="52">
        <v>63486</v>
      </c>
      <c r="S45" s="52">
        <v>60750</v>
      </c>
      <c r="T45" s="52">
        <v>54550</v>
      </c>
      <c r="U45" s="52">
        <v>46236</v>
      </c>
      <c r="V45" s="52">
        <v>42296</v>
      </c>
      <c r="W45" s="52">
        <v>37849</v>
      </c>
      <c r="X45" s="52">
        <v>39242</v>
      </c>
      <c r="Y45" s="52">
        <v>42027</v>
      </c>
      <c r="DA45" s="63" t="s">
        <v>1077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10428</v>
      </c>
      <c r="C48" s="52">
        <v>11560</v>
      </c>
      <c r="D48" s="52">
        <v>12536</v>
      </c>
      <c r="E48" s="52">
        <v>14277</v>
      </c>
      <c r="F48" s="52">
        <v>15673</v>
      </c>
      <c r="G48" s="52">
        <v>15309</v>
      </c>
      <c r="H48" s="52">
        <v>13871</v>
      </c>
      <c r="I48" s="52">
        <v>12586</v>
      </c>
      <c r="J48" s="52">
        <v>11505</v>
      </c>
      <c r="K48" s="52">
        <v>10202</v>
      </c>
      <c r="L48" s="52">
        <v>8702</v>
      </c>
      <c r="M48" s="52">
        <v>8928</v>
      </c>
      <c r="N48" s="52">
        <v>10085</v>
      </c>
      <c r="O48" s="52">
        <v>10033</v>
      </c>
      <c r="P48" s="52">
        <v>12372</v>
      </c>
      <c r="Q48" s="52">
        <v>13099</v>
      </c>
      <c r="R48" s="52">
        <v>15793</v>
      </c>
      <c r="S48" s="52">
        <v>17290</v>
      </c>
      <c r="T48" s="52">
        <v>16820</v>
      </c>
      <c r="U48" s="52">
        <v>14214</v>
      </c>
      <c r="V48" s="52">
        <v>12192</v>
      </c>
      <c r="W48" s="52">
        <v>10586</v>
      </c>
      <c r="X48" s="52">
        <v>10978</v>
      </c>
      <c r="Y48" s="52">
        <v>11253</v>
      </c>
      <c r="DA48" s="63" t="s">
        <v>1078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98578</v>
      </c>
      <c r="C50" s="52">
        <v>97641</v>
      </c>
      <c r="D50" s="52">
        <v>96157</v>
      </c>
      <c r="E50" s="52">
        <v>96029</v>
      </c>
      <c r="F50" s="52">
        <v>90262</v>
      </c>
      <c r="G50" s="52">
        <v>81151</v>
      </c>
      <c r="H50" s="52">
        <v>71806</v>
      </c>
      <c r="I50" s="52">
        <v>63991</v>
      </c>
      <c r="J50" s="52">
        <v>56646</v>
      </c>
      <c r="K50" s="52">
        <v>52321</v>
      </c>
      <c r="L50" s="52">
        <v>47092</v>
      </c>
      <c r="M50" s="52">
        <v>41575</v>
      </c>
      <c r="N50" s="52">
        <v>38205</v>
      </c>
      <c r="O50" s="52">
        <v>35754</v>
      </c>
      <c r="P50" s="52">
        <v>32790</v>
      </c>
      <c r="Q50" s="52">
        <v>29793</v>
      </c>
      <c r="R50" s="52">
        <v>27170</v>
      </c>
      <c r="S50" s="52">
        <v>26428</v>
      </c>
      <c r="T50" s="52">
        <v>24192</v>
      </c>
      <c r="U50" s="52">
        <v>19963</v>
      </c>
      <c r="V50" s="52">
        <v>16694</v>
      </c>
      <c r="W50" s="52">
        <v>14554</v>
      </c>
      <c r="X50" s="52">
        <v>13840</v>
      </c>
      <c r="Y50" s="52">
        <v>14168</v>
      </c>
      <c r="DA50" s="63" t="s">
        <v>1079</v>
      </c>
    </row>
    <row r="51" spans="1:105" ht="12" customHeight="1" x14ac:dyDescent="0.25">
      <c r="A51" s="97" t="s">
        <v>137</v>
      </c>
      <c r="B51" s="52">
        <v>14</v>
      </c>
      <c r="C51" s="52">
        <v>16</v>
      </c>
      <c r="D51" s="52">
        <v>18</v>
      </c>
      <c r="E51" s="52">
        <v>26</v>
      </c>
      <c r="F51" s="52">
        <v>25</v>
      </c>
      <c r="G51" s="52">
        <v>24</v>
      </c>
      <c r="H51" s="52">
        <v>23</v>
      </c>
      <c r="I51" s="52">
        <v>27</v>
      </c>
      <c r="J51" s="52">
        <v>25</v>
      </c>
      <c r="K51" s="52">
        <v>31</v>
      </c>
      <c r="L51" s="52">
        <v>34</v>
      </c>
      <c r="M51" s="52">
        <v>30</v>
      </c>
      <c r="N51" s="52">
        <v>36</v>
      </c>
      <c r="O51" s="52">
        <v>40</v>
      </c>
      <c r="P51" s="52">
        <v>42</v>
      </c>
      <c r="Q51" s="52">
        <v>40</v>
      </c>
      <c r="R51" s="52">
        <v>37</v>
      </c>
      <c r="S51" s="52">
        <v>48</v>
      </c>
      <c r="T51" s="52">
        <v>48</v>
      </c>
      <c r="U51" s="52">
        <v>43</v>
      </c>
      <c r="V51" s="52">
        <v>38</v>
      </c>
      <c r="W51" s="52">
        <v>37</v>
      </c>
      <c r="X51" s="52">
        <v>37</v>
      </c>
      <c r="Y51" s="52">
        <v>35</v>
      </c>
      <c r="DA51" s="63" t="s">
        <v>1080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117735</v>
      </c>
      <c r="C54" s="52">
        <v>116428</v>
      </c>
      <c r="D54" s="52">
        <v>115535</v>
      </c>
      <c r="E54" s="52">
        <v>106494</v>
      </c>
      <c r="F54" s="52">
        <v>101297</v>
      </c>
      <c r="G54" s="52">
        <v>90346</v>
      </c>
      <c r="H54" s="52">
        <v>80352</v>
      </c>
      <c r="I54" s="52">
        <v>67509</v>
      </c>
      <c r="J54" s="52">
        <v>56664</v>
      </c>
      <c r="K54" s="52">
        <v>48788</v>
      </c>
      <c r="L54" s="52">
        <v>43308</v>
      </c>
      <c r="M54" s="52">
        <v>40007</v>
      </c>
      <c r="N54" s="52">
        <v>33086</v>
      </c>
      <c r="O54" s="52">
        <v>28338</v>
      </c>
      <c r="P54" s="52">
        <v>27151</v>
      </c>
      <c r="Q54" s="52">
        <v>29770</v>
      </c>
      <c r="R54" s="52">
        <v>31284</v>
      </c>
      <c r="S54" s="52">
        <v>29125</v>
      </c>
      <c r="T54" s="52">
        <v>25333</v>
      </c>
      <c r="U54" s="52">
        <v>21708</v>
      </c>
      <c r="V54" s="52">
        <v>20996</v>
      </c>
      <c r="W54" s="52">
        <v>19074</v>
      </c>
      <c r="X54" s="52">
        <v>20690</v>
      </c>
      <c r="Y54" s="52">
        <v>22412</v>
      </c>
      <c r="DA54" s="63" t="s">
        <v>1081</v>
      </c>
    </row>
    <row r="55" spans="1:105" ht="12" customHeight="1" x14ac:dyDescent="0.25">
      <c r="A55" s="97" t="s">
        <v>121</v>
      </c>
      <c r="B55" s="52">
        <v>1853</v>
      </c>
      <c r="C55" s="52">
        <v>2080</v>
      </c>
      <c r="D55" s="52">
        <v>2280</v>
      </c>
      <c r="E55" s="52">
        <v>2528</v>
      </c>
      <c r="F55" s="52">
        <v>2591</v>
      </c>
      <c r="G55" s="52">
        <v>2531</v>
      </c>
      <c r="H55" s="52">
        <v>2556</v>
      </c>
      <c r="I55" s="52">
        <v>2335</v>
      </c>
      <c r="J55" s="52">
        <v>1985</v>
      </c>
      <c r="K55" s="52">
        <v>2200</v>
      </c>
      <c r="L55" s="52">
        <v>2469</v>
      </c>
      <c r="M55" s="52">
        <v>3068</v>
      </c>
      <c r="N55" s="52">
        <v>3129</v>
      </c>
      <c r="O55" s="52">
        <v>3215</v>
      </c>
      <c r="P55" s="52">
        <v>3196</v>
      </c>
      <c r="Q55" s="52">
        <v>4258</v>
      </c>
      <c r="R55" s="52">
        <v>4995</v>
      </c>
      <c r="S55" s="52">
        <v>5149</v>
      </c>
      <c r="T55" s="52">
        <v>4977</v>
      </c>
      <c r="U55" s="52">
        <v>4522</v>
      </c>
      <c r="V55" s="52">
        <v>4568</v>
      </c>
      <c r="W55" s="52">
        <v>4184</v>
      </c>
      <c r="X55" s="52">
        <v>4675</v>
      </c>
      <c r="Y55" s="52">
        <v>5412</v>
      </c>
      <c r="DA55" s="63" t="s">
        <v>1082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61169</v>
      </c>
      <c r="C59" s="52">
        <v>66578</v>
      </c>
      <c r="D59" s="52">
        <v>70394</v>
      </c>
      <c r="E59" s="52">
        <v>71989</v>
      </c>
      <c r="F59" s="52">
        <v>70607</v>
      </c>
      <c r="G59" s="52">
        <v>65230</v>
      </c>
      <c r="H59" s="52">
        <v>60771</v>
      </c>
      <c r="I59" s="52">
        <v>53954</v>
      </c>
      <c r="J59" s="52">
        <v>47134</v>
      </c>
      <c r="K59" s="52">
        <v>42600</v>
      </c>
      <c r="L59" s="52">
        <v>39147</v>
      </c>
      <c r="M59" s="52">
        <v>35714</v>
      </c>
      <c r="N59" s="52">
        <v>30552</v>
      </c>
      <c r="O59" s="52">
        <v>26935</v>
      </c>
      <c r="P59" s="52">
        <v>24754</v>
      </c>
      <c r="Q59" s="52">
        <v>24548</v>
      </c>
      <c r="R59" s="52">
        <v>24215</v>
      </c>
      <c r="S59" s="52">
        <v>22474</v>
      </c>
      <c r="T59" s="52">
        <v>19749</v>
      </c>
      <c r="U59" s="52">
        <v>16663</v>
      </c>
      <c r="V59" s="52">
        <v>15196</v>
      </c>
      <c r="W59" s="52">
        <v>13283</v>
      </c>
      <c r="X59" s="52">
        <v>12749</v>
      </c>
      <c r="Y59" s="52">
        <v>12375</v>
      </c>
      <c r="DA59" s="63" t="s">
        <v>1083</v>
      </c>
    </row>
    <row r="60" spans="1:105" ht="12" customHeight="1" x14ac:dyDescent="0.25">
      <c r="A60" s="109" t="s">
        <v>120</v>
      </c>
      <c r="B60" s="36">
        <v>157011</v>
      </c>
      <c r="C60" s="36">
        <v>149587</v>
      </c>
      <c r="D60" s="36">
        <v>143596</v>
      </c>
      <c r="E60" s="36">
        <v>133088</v>
      </c>
      <c r="F60" s="36">
        <v>123568</v>
      </c>
      <c r="G60" s="36">
        <v>108822</v>
      </c>
      <c r="H60" s="36">
        <v>93966</v>
      </c>
      <c r="I60" s="36">
        <v>79908</v>
      </c>
      <c r="J60" s="36">
        <v>68186</v>
      </c>
      <c r="K60" s="36">
        <v>60740</v>
      </c>
      <c r="L60" s="36">
        <v>53756</v>
      </c>
      <c r="M60" s="36">
        <v>48966</v>
      </c>
      <c r="N60" s="36">
        <v>43904</v>
      </c>
      <c r="O60" s="36">
        <v>40412</v>
      </c>
      <c r="P60" s="36">
        <v>38425</v>
      </c>
      <c r="Q60" s="36">
        <v>39313</v>
      </c>
      <c r="R60" s="36">
        <v>39271</v>
      </c>
      <c r="S60" s="36">
        <v>38276</v>
      </c>
      <c r="T60" s="36">
        <v>34801</v>
      </c>
      <c r="U60" s="36">
        <v>29573</v>
      </c>
      <c r="V60" s="36">
        <v>27100</v>
      </c>
      <c r="W60" s="36">
        <v>24566</v>
      </c>
      <c r="X60" s="36">
        <v>26493</v>
      </c>
      <c r="Y60" s="36">
        <v>29652</v>
      </c>
      <c r="DA60" s="60" t="s">
        <v>1084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338910</v>
      </c>
      <c r="C62" s="120">
        <v>333069</v>
      </c>
      <c r="D62" s="120">
        <v>333486</v>
      </c>
      <c r="E62" s="120">
        <v>336275</v>
      </c>
      <c r="F62" s="120">
        <v>340749</v>
      </c>
      <c r="G62" s="120">
        <v>346752</v>
      </c>
      <c r="H62" s="120">
        <v>353369</v>
      </c>
      <c r="I62" s="120">
        <v>356795</v>
      </c>
      <c r="J62" s="120">
        <v>365487</v>
      </c>
      <c r="K62" s="120">
        <v>364111</v>
      </c>
      <c r="L62" s="120">
        <v>358827</v>
      </c>
      <c r="M62" s="120">
        <v>346949</v>
      </c>
      <c r="N62" s="120">
        <v>335484</v>
      </c>
      <c r="O62" s="120">
        <v>324549</v>
      </c>
      <c r="P62" s="120">
        <v>317521</v>
      </c>
      <c r="Q62" s="120">
        <v>312849</v>
      </c>
      <c r="R62" s="120">
        <v>317492</v>
      </c>
      <c r="S62" s="120">
        <v>327806</v>
      </c>
      <c r="T62" s="120">
        <v>339178</v>
      </c>
      <c r="U62" s="120">
        <v>349926</v>
      </c>
      <c r="V62" s="120">
        <v>356325</v>
      </c>
      <c r="W62" s="120">
        <v>365172</v>
      </c>
      <c r="X62" s="120">
        <v>370958</v>
      </c>
      <c r="Y62" s="120">
        <v>376098</v>
      </c>
      <c r="DA62" s="129" t="s">
        <v>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338910</v>
      </c>
      <c r="C64" s="52">
        <v>333069</v>
      </c>
      <c r="D64" s="52">
        <v>333486</v>
      </c>
      <c r="E64" s="52">
        <v>336275</v>
      </c>
      <c r="F64" s="52">
        <v>340749</v>
      </c>
      <c r="G64" s="52">
        <v>346752</v>
      </c>
      <c r="H64" s="52">
        <v>353369</v>
      </c>
      <c r="I64" s="52">
        <v>356795</v>
      </c>
      <c r="J64" s="52">
        <v>365487</v>
      </c>
      <c r="K64" s="52">
        <v>364111</v>
      </c>
      <c r="L64" s="52">
        <v>358827</v>
      </c>
      <c r="M64" s="52">
        <v>346949</v>
      </c>
      <c r="N64" s="52">
        <v>335484</v>
      </c>
      <c r="O64" s="52">
        <v>324549</v>
      </c>
      <c r="P64" s="52">
        <v>317521</v>
      </c>
      <c r="Q64" s="52">
        <v>312849</v>
      </c>
      <c r="R64" s="52">
        <v>317492</v>
      </c>
      <c r="S64" s="52">
        <v>327806</v>
      </c>
      <c r="T64" s="52">
        <v>339178</v>
      </c>
      <c r="U64" s="52">
        <v>349926</v>
      </c>
      <c r="V64" s="52">
        <v>356325</v>
      </c>
      <c r="W64" s="52">
        <v>365172</v>
      </c>
      <c r="X64" s="52">
        <v>370958</v>
      </c>
      <c r="Y64" s="52">
        <v>376098</v>
      </c>
      <c r="DA64" s="63" t="s">
        <v>1085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16199</v>
      </c>
      <c r="C67" s="52">
        <v>17810</v>
      </c>
      <c r="D67" s="52">
        <v>19478</v>
      </c>
      <c r="E67" s="52">
        <v>23615</v>
      </c>
      <c r="F67" s="52">
        <v>30202</v>
      </c>
      <c r="G67" s="52">
        <v>36401</v>
      </c>
      <c r="H67" s="52">
        <v>46614</v>
      </c>
      <c r="I67" s="52">
        <v>58950</v>
      </c>
      <c r="J67" s="52">
        <v>65039</v>
      </c>
      <c r="K67" s="52">
        <v>70898</v>
      </c>
      <c r="L67" s="52">
        <v>71648</v>
      </c>
      <c r="M67" s="52">
        <v>71403</v>
      </c>
      <c r="N67" s="52">
        <v>69984</v>
      </c>
      <c r="O67" s="52">
        <v>67212</v>
      </c>
      <c r="P67" s="52">
        <v>64779</v>
      </c>
      <c r="Q67" s="52">
        <v>61776</v>
      </c>
      <c r="R67" s="52">
        <v>63098</v>
      </c>
      <c r="S67" s="52">
        <v>68478</v>
      </c>
      <c r="T67" s="52">
        <v>77053</v>
      </c>
      <c r="U67" s="52">
        <v>85708</v>
      </c>
      <c r="V67" s="52">
        <v>94377</v>
      </c>
      <c r="W67" s="52">
        <v>108123</v>
      </c>
      <c r="X67" s="52">
        <v>125887</v>
      </c>
      <c r="Y67" s="52">
        <v>132341</v>
      </c>
      <c r="DA67" s="63" t="s">
        <v>1086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324954</v>
      </c>
      <c r="C69" s="52">
        <v>323663</v>
      </c>
      <c r="D69" s="52">
        <v>323639</v>
      </c>
      <c r="E69" s="52">
        <v>327335</v>
      </c>
      <c r="F69" s="52">
        <v>330710</v>
      </c>
      <c r="G69" s="52">
        <v>337034</v>
      </c>
      <c r="H69" s="52">
        <v>343013</v>
      </c>
      <c r="I69" s="52">
        <v>348014</v>
      </c>
      <c r="J69" s="52">
        <v>354335</v>
      </c>
      <c r="K69" s="52">
        <v>353962</v>
      </c>
      <c r="L69" s="52">
        <v>348351</v>
      </c>
      <c r="M69" s="52">
        <v>336780</v>
      </c>
      <c r="N69" s="52">
        <v>325599</v>
      </c>
      <c r="O69" s="52">
        <v>314838</v>
      </c>
      <c r="P69" s="52">
        <v>308554</v>
      </c>
      <c r="Q69" s="52">
        <v>303528</v>
      </c>
      <c r="R69" s="52">
        <v>308976</v>
      </c>
      <c r="S69" s="52">
        <v>317984</v>
      </c>
      <c r="T69" s="52">
        <v>328489</v>
      </c>
      <c r="U69" s="52">
        <v>338361</v>
      </c>
      <c r="V69" s="52">
        <v>347372</v>
      </c>
      <c r="W69" s="52">
        <v>351835</v>
      </c>
      <c r="X69" s="52">
        <v>354172</v>
      </c>
      <c r="Y69" s="52">
        <v>350352</v>
      </c>
      <c r="DA69" s="63" t="s">
        <v>1087</v>
      </c>
    </row>
    <row r="70" spans="1:105" ht="12" customHeight="1" x14ac:dyDescent="0.25">
      <c r="A70" s="97" t="s">
        <v>133</v>
      </c>
      <c r="B70" s="52">
        <v>50</v>
      </c>
      <c r="C70" s="52">
        <v>57</v>
      </c>
      <c r="D70" s="52">
        <v>61</v>
      </c>
      <c r="E70" s="52">
        <v>87</v>
      </c>
      <c r="F70" s="52">
        <v>87</v>
      </c>
      <c r="G70" s="52">
        <v>101</v>
      </c>
      <c r="H70" s="52">
        <v>113</v>
      </c>
      <c r="I70" s="52">
        <v>142</v>
      </c>
      <c r="J70" s="52">
        <v>176</v>
      </c>
      <c r="K70" s="52">
        <v>214</v>
      </c>
      <c r="L70" s="52">
        <v>237</v>
      </c>
      <c r="M70" s="52">
        <v>273</v>
      </c>
      <c r="N70" s="52">
        <v>309</v>
      </c>
      <c r="O70" s="52">
        <v>350</v>
      </c>
      <c r="P70" s="52">
        <v>404</v>
      </c>
      <c r="Q70" s="52">
        <v>415</v>
      </c>
      <c r="R70" s="52">
        <v>475</v>
      </c>
      <c r="S70" s="52">
        <v>542</v>
      </c>
      <c r="T70" s="52">
        <v>608</v>
      </c>
      <c r="U70" s="52">
        <v>664</v>
      </c>
      <c r="V70" s="52">
        <v>731</v>
      </c>
      <c r="W70" s="52">
        <v>727</v>
      </c>
      <c r="X70" s="52">
        <v>740</v>
      </c>
      <c r="Y70" s="52">
        <v>756</v>
      </c>
      <c r="DA70" s="63" t="s">
        <v>1088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13691</v>
      </c>
      <c r="C73" s="52">
        <v>9205</v>
      </c>
      <c r="D73" s="52">
        <v>9630</v>
      </c>
      <c r="E73" s="52">
        <v>8673</v>
      </c>
      <c r="F73" s="52">
        <v>9719</v>
      </c>
      <c r="G73" s="52">
        <v>9363</v>
      </c>
      <c r="H73" s="52">
        <v>9928</v>
      </c>
      <c r="I73" s="52">
        <v>8363</v>
      </c>
      <c r="J73" s="52">
        <v>10454</v>
      </c>
      <c r="K73" s="52">
        <v>9453</v>
      </c>
      <c r="L73" s="52">
        <v>9685</v>
      </c>
      <c r="M73" s="52">
        <v>9222</v>
      </c>
      <c r="N73" s="52">
        <v>8775</v>
      </c>
      <c r="O73" s="52">
        <v>8430</v>
      </c>
      <c r="P73" s="52">
        <v>7574</v>
      </c>
      <c r="Q73" s="52">
        <v>7751</v>
      </c>
      <c r="R73" s="52">
        <v>6921</v>
      </c>
      <c r="S73" s="52">
        <v>7892</v>
      </c>
      <c r="T73" s="52">
        <v>8400</v>
      </c>
      <c r="U73" s="52">
        <v>8983</v>
      </c>
      <c r="V73" s="52">
        <v>6705</v>
      </c>
      <c r="W73" s="52">
        <v>10331</v>
      </c>
      <c r="X73" s="52">
        <v>13070</v>
      </c>
      <c r="Y73" s="52">
        <v>20042</v>
      </c>
      <c r="DA73" s="63" t="s">
        <v>1089</v>
      </c>
    </row>
    <row r="74" spans="1:105" ht="12" customHeight="1" x14ac:dyDescent="0.25">
      <c r="A74" s="97" t="s">
        <v>121</v>
      </c>
      <c r="B74" s="52">
        <v>215</v>
      </c>
      <c r="C74" s="52">
        <v>144</v>
      </c>
      <c r="D74" s="52">
        <v>156</v>
      </c>
      <c r="E74" s="52">
        <v>180</v>
      </c>
      <c r="F74" s="52">
        <v>233</v>
      </c>
      <c r="G74" s="52">
        <v>254</v>
      </c>
      <c r="H74" s="52">
        <v>315</v>
      </c>
      <c r="I74" s="52">
        <v>276</v>
      </c>
      <c r="J74" s="52">
        <v>522</v>
      </c>
      <c r="K74" s="52">
        <v>482</v>
      </c>
      <c r="L74" s="52">
        <v>554</v>
      </c>
      <c r="M74" s="52">
        <v>674</v>
      </c>
      <c r="N74" s="52">
        <v>801</v>
      </c>
      <c r="O74" s="52">
        <v>931</v>
      </c>
      <c r="P74" s="52">
        <v>989</v>
      </c>
      <c r="Q74" s="52">
        <v>1155</v>
      </c>
      <c r="R74" s="52">
        <v>1120</v>
      </c>
      <c r="S74" s="52">
        <v>1388</v>
      </c>
      <c r="T74" s="52">
        <v>1681</v>
      </c>
      <c r="U74" s="52">
        <v>1918</v>
      </c>
      <c r="V74" s="52">
        <v>1517</v>
      </c>
      <c r="W74" s="52">
        <v>2279</v>
      </c>
      <c r="X74" s="52">
        <v>2976</v>
      </c>
      <c r="Y74" s="52">
        <v>4948</v>
      </c>
      <c r="DA74" s="63" t="s">
        <v>1090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232752</v>
      </c>
      <c r="C78" s="52">
        <v>248032</v>
      </c>
      <c r="D78" s="52">
        <v>259177</v>
      </c>
      <c r="E78" s="52">
        <v>272561</v>
      </c>
      <c r="F78" s="52">
        <v>281303</v>
      </c>
      <c r="G78" s="52">
        <v>287837</v>
      </c>
      <c r="H78" s="52">
        <v>292300</v>
      </c>
      <c r="I78" s="52">
        <v>300825</v>
      </c>
      <c r="J78" s="52">
        <v>308126</v>
      </c>
      <c r="K78" s="52">
        <v>326535</v>
      </c>
      <c r="L78" s="52">
        <v>333212</v>
      </c>
      <c r="M78" s="52">
        <v>331188</v>
      </c>
      <c r="N78" s="52">
        <v>322556</v>
      </c>
      <c r="O78" s="52">
        <v>312685</v>
      </c>
      <c r="P78" s="52">
        <v>305204</v>
      </c>
      <c r="Q78" s="52">
        <v>299199</v>
      </c>
      <c r="R78" s="52">
        <v>301440</v>
      </c>
      <c r="S78" s="52">
        <v>308747</v>
      </c>
      <c r="T78" s="52">
        <v>311882</v>
      </c>
      <c r="U78" s="52">
        <v>307782</v>
      </c>
      <c r="V78" s="52">
        <v>307284</v>
      </c>
      <c r="W78" s="52">
        <v>310418</v>
      </c>
      <c r="X78" s="52">
        <v>318669</v>
      </c>
      <c r="Y78" s="52">
        <v>324989</v>
      </c>
      <c r="DA78" s="63" t="s">
        <v>1091</v>
      </c>
    </row>
    <row r="79" spans="1:105" ht="12" customHeight="1" x14ac:dyDescent="0.25">
      <c r="A79" s="109" t="s">
        <v>120</v>
      </c>
      <c r="B79" s="36">
        <v>106158</v>
      </c>
      <c r="C79" s="36">
        <v>85037</v>
      </c>
      <c r="D79" s="36">
        <v>74309</v>
      </c>
      <c r="E79" s="36">
        <v>63714</v>
      </c>
      <c r="F79" s="36">
        <v>59446</v>
      </c>
      <c r="G79" s="36">
        <v>58915</v>
      </c>
      <c r="H79" s="36">
        <v>61069</v>
      </c>
      <c r="I79" s="36">
        <v>55970</v>
      </c>
      <c r="J79" s="36">
        <v>57361</v>
      </c>
      <c r="K79" s="36">
        <v>37576</v>
      </c>
      <c r="L79" s="36">
        <v>25615</v>
      </c>
      <c r="M79" s="36">
        <v>15761</v>
      </c>
      <c r="N79" s="36">
        <v>12928</v>
      </c>
      <c r="O79" s="36">
        <v>11864</v>
      </c>
      <c r="P79" s="36">
        <v>12317</v>
      </c>
      <c r="Q79" s="36">
        <v>13650</v>
      </c>
      <c r="R79" s="36">
        <v>16052</v>
      </c>
      <c r="S79" s="36">
        <v>19059</v>
      </c>
      <c r="T79" s="36">
        <v>27296</v>
      </c>
      <c r="U79" s="36">
        <v>42144</v>
      </c>
      <c r="V79" s="36">
        <v>49041</v>
      </c>
      <c r="W79" s="36">
        <v>54754</v>
      </c>
      <c r="X79" s="36">
        <v>52289</v>
      </c>
      <c r="Y79" s="36">
        <v>51109</v>
      </c>
      <c r="DA79" s="60" t="s">
        <v>1092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>
        <v>795668</v>
      </c>
      <c r="C81" s="120">
        <v>788945</v>
      </c>
      <c r="D81" s="120">
        <v>792409</v>
      </c>
      <c r="E81" s="120">
        <v>796159</v>
      </c>
      <c r="F81" s="120">
        <v>798000</v>
      </c>
      <c r="G81" s="120">
        <v>808286</v>
      </c>
      <c r="H81" s="120">
        <v>818575</v>
      </c>
      <c r="I81" s="120">
        <v>832416</v>
      </c>
      <c r="J81" s="120">
        <v>840978</v>
      </c>
      <c r="K81" s="120">
        <v>855483</v>
      </c>
      <c r="L81" s="120">
        <v>874668</v>
      </c>
      <c r="M81" s="120">
        <v>900811</v>
      </c>
      <c r="N81" s="120">
        <v>930975</v>
      </c>
      <c r="O81" s="120">
        <v>951326</v>
      </c>
      <c r="P81" s="120">
        <v>962531</v>
      </c>
      <c r="Q81" s="120">
        <v>965226</v>
      </c>
      <c r="R81" s="120">
        <v>947560</v>
      </c>
      <c r="S81" s="120">
        <v>933511</v>
      </c>
      <c r="T81" s="120">
        <v>911879</v>
      </c>
      <c r="U81" s="120">
        <v>908151</v>
      </c>
      <c r="V81" s="120">
        <v>886289</v>
      </c>
      <c r="W81" s="120">
        <v>876936</v>
      </c>
      <c r="X81" s="120">
        <v>870631</v>
      </c>
      <c r="Y81" s="120">
        <v>867236</v>
      </c>
      <c r="DA81" s="129" t="s">
        <v>340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795668</v>
      </c>
      <c r="C83" s="52">
        <v>788945</v>
      </c>
      <c r="D83" s="52">
        <v>792409</v>
      </c>
      <c r="E83" s="52">
        <v>796159</v>
      </c>
      <c r="F83" s="52">
        <v>798000</v>
      </c>
      <c r="G83" s="52">
        <v>808286</v>
      </c>
      <c r="H83" s="52">
        <v>818575</v>
      </c>
      <c r="I83" s="52">
        <v>832416</v>
      </c>
      <c r="J83" s="52">
        <v>840978</v>
      </c>
      <c r="K83" s="52">
        <v>855483</v>
      </c>
      <c r="L83" s="52">
        <v>874668</v>
      </c>
      <c r="M83" s="52">
        <v>900811</v>
      </c>
      <c r="N83" s="52">
        <v>930975</v>
      </c>
      <c r="O83" s="52">
        <v>951326</v>
      </c>
      <c r="P83" s="52">
        <v>962531</v>
      </c>
      <c r="Q83" s="52">
        <v>965226</v>
      </c>
      <c r="R83" s="52">
        <v>947560</v>
      </c>
      <c r="S83" s="52">
        <v>933511</v>
      </c>
      <c r="T83" s="52">
        <v>911879</v>
      </c>
      <c r="U83" s="52">
        <v>908151</v>
      </c>
      <c r="V83" s="52">
        <v>886289</v>
      </c>
      <c r="W83" s="52">
        <v>876936</v>
      </c>
      <c r="X83" s="52">
        <v>870631</v>
      </c>
      <c r="Y83" s="52">
        <v>867236</v>
      </c>
      <c r="DA83" s="63" t="s">
        <v>1093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38031</v>
      </c>
      <c r="C86" s="52">
        <v>42193</v>
      </c>
      <c r="D86" s="52">
        <v>46292</v>
      </c>
      <c r="E86" s="52">
        <v>56579</v>
      </c>
      <c r="F86" s="52">
        <v>71037</v>
      </c>
      <c r="G86" s="52">
        <v>84038</v>
      </c>
      <c r="H86" s="52">
        <v>105906</v>
      </c>
      <c r="I86" s="52">
        <v>134528</v>
      </c>
      <c r="J86" s="52">
        <v>149230</v>
      </c>
      <c r="K86" s="52">
        <v>161577</v>
      </c>
      <c r="L86" s="52">
        <v>169633</v>
      </c>
      <c r="M86" s="52">
        <v>178432</v>
      </c>
      <c r="N86" s="52">
        <v>190477</v>
      </c>
      <c r="O86" s="52">
        <v>199991</v>
      </c>
      <c r="P86" s="52">
        <v>208806</v>
      </c>
      <c r="Q86" s="52">
        <v>218583</v>
      </c>
      <c r="R86" s="52">
        <v>225592</v>
      </c>
      <c r="S86" s="52">
        <v>224430</v>
      </c>
      <c r="T86" s="52">
        <v>223613</v>
      </c>
      <c r="U86" s="52">
        <v>218828</v>
      </c>
      <c r="V86" s="52">
        <v>220618</v>
      </c>
      <c r="W86" s="52">
        <v>230238</v>
      </c>
      <c r="X86" s="52">
        <v>260916</v>
      </c>
      <c r="Y86" s="52">
        <v>272541</v>
      </c>
      <c r="DA86" s="63" t="s">
        <v>1094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117092</v>
      </c>
      <c r="C88" s="52">
        <v>116886</v>
      </c>
      <c r="D88" s="52">
        <v>119675</v>
      </c>
      <c r="E88" s="52">
        <v>123815</v>
      </c>
      <c r="F88" s="52">
        <v>125656</v>
      </c>
      <c r="G88" s="52">
        <v>127929</v>
      </c>
      <c r="H88" s="52">
        <v>129796</v>
      </c>
      <c r="I88" s="52">
        <v>137153</v>
      </c>
      <c r="J88" s="52">
        <v>143690</v>
      </c>
      <c r="K88" s="52">
        <v>155445</v>
      </c>
      <c r="L88" s="52">
        <v>165224</v>
      </c>
      <c r="M88" s="52">
        <v>174029</v>
      </c>
      <c r="N88" s="52">
        <v>175761</v>
      </c>
      <c r="O88" s="52">
        <v>173159</v>
      </c>
      <c r="P88" s="52">
        <v>168146</v>
      </c>
      <c r="Q88" s="52">
        <v>161191</v>
      </c>
      <c r="R88" s="52">
        <v>152245</v>
      </c>
      <c r="S88" s="52">
        <v>139837</v>
      </c>
      <c r="T88" s="52">
        <v>128306</v>
      </c>
      <c r="U88" s="52">
        <v>118539</v>
      </c>
      <c r="V88" s="52">
        <v>112808</v>
      </c>
      <c r="W88" s="52">
        <v>115099</v>
      </c>
      <c r="X88" s="52">
        <v>122773</v>
      </c>
      <c r="Y88" s="52">
        <v>150385</v>
      </c>
      <c r="DA88" s="63" t="s">
        <v>1095</v>
      </c>
    </row>
    <row r="89" spans="1:105" ht="12" customHeight="1" x14ac:dyDescent="0.25">
      <c r="A89" s="97" t="s">
        <v>131</v>
      </c>
      <c r="B89" s="52">
        <v>18</v>
      </c>
      <c r="C89" s="52">
        <v>21</v>
      </c>
      <c r="D89" s="52">
        <v>21</v>
      </c>
      <c r="E89" s="52">
        <v>36</v>
      </c>
      <c r="F89" s="52">
        <v>34</v>
      </c>
      <c r="G89" s="52">
        <v>36</v>
      </c>
      <c r="H89" s="52">
        <v>39</v>
      </c>
      <c r="I89" s="52">
        <v>58</v>
      </c>
      <c r="J89" s="52">
        <v>67</v>
      </c>
      <c r="K89" s="52">
        <v>93</v>
      </c>
      <c r="L89" s="52">
        <v>115</v>
      </c>
      <c r="M89" s="52">
        <v>147</v>
      </c>
      <c r="N89" s="52">
        <v>169</v>
      </c>
      <c r="O89" s="52">
        <v>191</v>
      </c>
      <c r="P89" s="52">
        <v>216</v>
      </c>
      <c r="Q89" s="52">
        <v>225</v>
      </c>
      <c r="R89" s="52">
        <v>243</v>
      </c>
      <c r="S89" s="52">
        <v>234</v>
      </c>
      <c r="T89" s="52">
        <v>233</v>
      </c>
      <c r="U89" s="52">
        <v>221</v>
      </c>
      <c r="V89" s="52">
        <v>227</v>
      </c>
      <c r="W89" s="52">
        <v>214</v>
      </c>
      <c r="X89" s="52">
        <v>211</v>
      </c>
      <c r="Y89" s="52">
        <v>372</v>
      </c>
      <c r="DA89" s="63" t="s">
        <v>1096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26691</v>
      </c>
      <c r="C92" s="52">
        <v>27250</v>
      </c>
      <c r="D92" s="52">
        <v>28443</v>
      </c>
      <c r="E92" s="52">
        <v>29667</v>
      </c>
      <c r="F92" s="52">
        <v>29989</v>
      </c>
      <c r="G92" s="52">
        <v>29936</v>
      </c>
      <c r="H92" s="52">
        <v>30541</v>
      </c>
      <c r="I92" s="52">
        <v>31161</v>
      </c>
      <c r="J92" s="52">
        <v>31314</v>
      </c>
      <c r="K92" s="52">
        <v>31636</v>
      </c>
      <c r="L92" s="52">
        <v>31739</v>
      </c>
      <c r="M92" s="52">
        <v>31628</v>
      </c>
      <c r="N92" s="52">
        <v>29447</v>
      </c>
      <c r="O92" s="52">
        <v>28095</v>
      </c>
      <c r="P92" s="52">
        <v>26866</v>
      </c>
      <c r="Q92" s="52">
        <v>26641</v>
      </c>
      <c r="R92" s="52">
        <v>26303</v>
      </c>
      <c r="S92" s="52">
        <v>25805</v>
      </c>
      <c r="T92" s="52">
        <v>24957</v>
      </c>
      <c r="U92" s="52">
        <v>24361</v>
      </c>
      <c r="V92" s="52">
        <v>23149</v>
      </c>
      <c r="W92" s="52">
        <v>21586</v>
      </c>
      <c r="X92" s="52">
        <v>19716</v>
      </c>
      <c r="Y92" s="52">
        <v>17734</v>
      </c>
      <c r="DA92" s="63" t="s">
        <v>1097</v>
      </c>
    </row>
    <row r="93" spans="1:105" ht="12" customHeight="1" x14ac:dyDescent="0.25">
      <c r="A93" s="97" t="s">
        <v>123</v>
      </c>
      <c r="B93" s="52">
        <v>4</v>
      </c>
      <c r="C93" s="52">
        <v>5</v>
      </c>
      <c r="D93" s="52">
        <v>5</v>
      </c>
      <c r="E93" s="52">
        <v>9</v>
      </c>
      <c r="F93" s="52">
        <v>9</v>
      </c>
      <c r="G93" s="52">
        <v>10</v>
      </c>
      <c r="H93" s="52">
        <v>11</v>
      </c>
      <c r="I93" s="52">
        <v>14</v>
      </c>
      <c r="J93" s="52">
        <v>16</v>
      </c>
      <c r="K93" s="52">
        <v>23</v>
      </c>
      <c r="L93" s="52">
        <v>25</v>
      </c>
      <c r="M93" s="52">
        <v>27</v>
      </c>
      <c r="N93" s="52">
        <v>28</v>
      </c>
      <c r="O93" s="52">
        <v>33</v>
      </c>
      <c r="P93" s="52">
        <v>34</v>
      </c>
      <c r="Q93" s="52">
        <v>37</v>
      </c>
      <c r="R93" s="52">
        <v>42</v>
      </c>
      <c r="S93" s="52">
        <v>43</v>
      </c>
      <c r="T93" s="52">
        <v>44</v>
      </c>
      <c r="U93" s="52">
        <v>49</v>
      </c>
      <c r="V93" s="52">
        <v>48</v>
      </c>
      <c r="W93" s="52">
        <v>45</v>
      </c>
      <c r="X93" s="52">
        <v>41</v>
      </c>
      <c r="Y93" s="52">
        <v>35</v>
      </c>
      <c r="DA93" s="63" t="s">
        <v>1098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641765</v>
      </c>
      <c r="C96" s="52">
        <v>633480</v>
      </c>
      <c r="D96" s="52">
        <v>631788</v>
      </c>
      <c r="E96" s="52">
        <v>626316</v>
      </c>
      <c r="F96" s="52">
        <v>624914</v>
      </c>
      <c r="G96" s="52">
        <v>631265</v>
      </c>
      <c r="H96" s="52">
        <v>636848</v>
      </c>
      <c r="I96" s="52">
        <v>636628</v>
      </c>
      <c r="J96" s="52">
        <v>633248</v>
      </c>
      <c r="K96" s="52">
        <v>629108</v>
      </c>
      <c r="L96" s="52">
        <v>633166</v>
      </c>
      <c r="M96" s="52">
        <v>639857</v>
      </c>
      <c r="N96" s="52">
        <v>660043</v>
      </c>
      <c r="O96" s="52">
        <v>671822</v>
      </c>
      <c r="P96" s="52">
        <v>676317</v>
      </c>
      <c r="Q96" s="52">
        <v>674625</v>
      </c>
      <c r="R96" s="52">
        <v>660476</v>
      </c>
      <c r="S96" s="52">
        <v>651953</v>
      </c>
      <c r="T96" s="52">
        <v>633743</v>
      </c>
      <c r="U96" s="52">
        <v>632327</v>
      </c>
      <c r="V96" s="52">
        <v>614352</v>
      </c>
      <c r="W96" s="52">
        <v>605043</v>
      </c>
      <c r="X96" s="52">
        <v>593551</v>
      </c>
      <c r="Y96" s="52">
        <v>566967</v>
      </c>
      <c r="DA96" s="63" t="s">
        <v>1099</v>
      </c>
    </row>
    <row r="97" spans="1:105" ht="12" customHeight="1" x14ac:dyDescent="0.25">
      <c r="A97" s="97" t="s">
        <v>121</v>
      </c>
      <c r="B97" s="52">
        <v>10098</v>
      </c>
      <c r="C97" s="52">
        <v>11303</v>
      </c>
      <c r="D97" s="52">
        <v>12477</v>
      </c>
      <c r="E97" s="52">
        <v>16316</v>
      </c>
      <c r="F97" s="52">
        <v>17398</v>
      </c>
      <c r="G97" s="52">
        <v>19110</v>
      </c>
      <c r="H97" s="52">
        <v>21340</v>
      </c>
      <c r="I97" s="52">
        <v>27402</v>
      </c>
      <c r="J97" s="52">
        <v>32643</v>
      </c>
      <c r="K97" s="52">
        <v>39178</v>
      </c>
      <c r="L97" s="52">
        <v>44399</v>
      </c>
      <c r="M97" s="52">
        <v>55123</v>
      </c>
      <c r="N97" s="52">
        <v>65527</v>
      </c>
      <c r="O97" s="52">
        <v>78026</v>
      </c>
      <c r="P97" s="52">
        <v>90952</v>
      </c>
      <c r="Q97" s="52">
        <v>102507</v>
      </c>
      <c r="R97" s="52">
        <v>108251</v>
      </c>
      <c r="S97" s="52">
        <v>115639</v>
      </c>
      <c r="T97" s="52">
        <v>124596</v>
      </c>
      <c r="U97" s="52">
        <v>132654</v>
      </c>
      <c r="V97" s="52">
        <v>135705</v>
      </c>
      <c r="W97" s="52">
        <v>134949</v>
      </c>
      <c r="X97" s="52">
        <v>134339</v>
      </c>
      <c r="Y97" s="52">
        <v>131743</v>
      </c>
      <c r="DA97" s="63" t="s">
        <v>1100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116018</v>
      </c>
      <c r="C101" s="52">
        <v>120594</v>
      </c>
      <c r="D101" s="52">
        <v>123162</v>
      </c>
      <c r="E101" s="52">
        <v>126260</v>
      </c>
      <c r="F101" s="52">
        <v>128450</v>
      </c>
      <c r="G101" s="52">
        <v>129067</v>
      </c>
      <c r="H101" s="52">
        <v>130117</v>
      </c>
      <c r="I101" s="52">
        <v>132104</v>
      </c>
      <c r="J101" s="52">
        <v>132746</v>
      </c>
      <c r="K101" s="52">
        <v>142052</v>
      </c>
      <c r="L101" s="52">
        <v>151288</v>
      </c>
      <c r="M101" s="52">
        <v>162847</v>
      </c>
      <c r="N101" s="52">
        <v>170896</v>
      </c>
      <c r="O101" s="52">
        <v>171741</v>
      </c>
      <c r="P101" s="52">
        <v>171538</v>
      </c>
      <c r="Q101" s="52">
        <v>165373</v>
      </c>
      <c r="R101" s="52">
        <v>156300</v>
      </c>
      <c r="S101" s="52">
        <v>141649</v>
      </c>
      <c r="T101" s="52">
        <v>130968</v>
      </c>
      <c r="U101" s="52">
        <v>124314</v>
      </c>
      <c r="V101" s="52">
        <v>125789</v>
      </c>
      <c r="W101" s="52">
        <v>122293</v>
      </c>
      <c r="X101" s="52">
        <v>116915</v>
      </c>
      <c r="Y101" s="52">
        <v>106260</v>
      </c>
      <c r="DA101" s="63" t="s">
        <v>1101</v>
      </c>
    </row>
    <row r="102" spans="1:105" ht="12" customHeight="1" x14ac:dyDescent="0.25">
      <c r="A102" s="97" t="s">
        <v>50</v>
      </c>
      <c r="B102" s="52">
        <v>190547</v>
      </c>
      <c r="C102" s="52">
        <v>205052</v>
      </c>
      <c r="D102" s="52">
        <v>220156</v>
      </c>
      <c r="E102" s="52">
        <v>237717</v>
      </c>
      <c r="F102" s="52">
        <v>245500</v>
      </c>
      <c r="G102" s="52">
        <v>252792</v>
      </c>
      <c r="H102" s="52">
        <v>265111</v>
      </c>
      <c r="I102" s="52">
        <v>280319</v>
      </c>
      <c r="J102" s="52">
        <v>301484</v>
      </c>
      <c r="K102" s="52">
        <v>312166</v>
      </c>
      <c r="L102" s="52">
        <v>322654</v>
      </c>
      <c r="M102" s="52">
        <v>326465</v>
      </c>
      <c r="N102" s="52">
        <v>315868</v>
      </c>
      <c r="O102" s="52">
        <v>310303</v>
      </c>
      <c r="P102" s="52">
        <v>301268</v>
      </c>
      <c r="Q102" s="52">
        <v>297441</v>
      </c>
      <c r="R102" s="52">
        <v>290957</v>
      </c>
      <c r="S102" s="52">
        <v>285384</v>
      </c>
      <c r="T102" s="52">
        <v>278023</v>
      </c>
      <c r="U102" s="52">
        <v>274587</v>
      </c>
      <c r="V102" s="52">
        <v>261331</v>
      </c>
      <c r="W102" s="52">
        <v>247304</v>
      </c>
      <c r="X102" s="52">
        <v>230067</v>
      </c>
      <c r="Y102" s="52">
        <v>217564</v>
      </c>
      <c r="DA102" s="63" t="s">
        <v>1102</v>
      </c>
    </row>
    <row r="103" spans="1:105" ht="12" customHeight="1" x14ac:dyDescent="0.25">
      <c r="A103" s="109" t="s">
        <v>120</v>
      </c>
      <c r="B103" s="36">
        <v>489103</v>
      </c>
      <c r="C103" s="36">
        <v>463299</v>
      </c>
      <c r="D103" s="36">
        <v>449091</v>
      </c>
      <c r="E103" s="36">
        <v>432182</v>
      </c>
      <c r="F103" s="36">
        <v>424050</v>
      </c>
      <c r="G103" s="36">
        <v>426427</v>
      </c>
      <c r="H103" s="36">
        <v>423347</v>
      </c>
      <c r="I103" s="36">
        <v>419993</v>
      </c>
      <c r="J103" s="36">
        <v>406748</v>
      </c>
      <c r="K103" s="36">
        <v>401265</v>
      </c>
      <c r="L103" s="36">
        <v>400726</v>
      </c>
      <c r="M103" s="36">
        <v>411499</v>
      </c>
      <c r="N103" s="36">
        <v>444211</v>
      </c>
      <c r="O103" s="36">
        <v>469282</v>
      </c>
      <c r="P103" s="36">
        <v>489725</v>
      </c>
      <c r="Q103" s="36">
        <v>502412</v>
      </c>
      <c r="R103" s="36">
        <v>500303</v>
      </c>
      <c r="S103" s="36">
        <v>506478</v>
      </c>
      <c r="T103" s="36">
        <v>502888</v>
      </c>
      <c r="U103" s="36">
        <v>509250</v>
      </c>
      <c r="V103" s="36">
        <v>499169</v>
      </c>
      <c r="W103" s="36">
        <v>507339</v>
      </c>
      <c r="X103" s="36">
        <v>523649</v>
      </c>
      <c r="Y103" s="36">
        <v>543412</v>
      </c>
      <c r="DA103" s="60" t="s">
        <v>1103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X105" s="120">
        <v>0</v>
      </c>
      <c r="Y105" s="120">
        <v>0</v>
      </c>
      <c r="DA105" s="129" t="s">
        <v>341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1104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1105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1106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1107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1108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1109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1110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1111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>
        <v>197075</v>
      </c>
      <c r="C124" s="120">
        <v>187644</v>
      </c>
      <c r="D124" s="120">
        <v>178223</v>
      </c>
      <c r="E124" s="120">
        <v>173720</v>
      </c>
      <c r="F124" s="120">
        <v>168397</v>
      </c>
      <c r="G124" s="120">
        <v>163591</v>
      </c>
      <c r="H124" s="120">
        <v>158819</v>
      </c>
      <c r="I124" s="120">
        <v>155475</v>
      </c>
      <c r="J124" s="120">
        <v>152679</v>
      </c>
      <c r="K124" s="120">
        <v>149485</v>
      </c>
      <c r="L124" s="120">
        <v>145430</v>
      </c>
      <c r="M124" s="120">
        <v>141581</v>
      </c>
      <c r="N124" s="120">
        <v>136354</v>
      </c>
      <c r="O124" s="120">
        <v>131639</v>
      </c>
      <c r="P124" s="120">
        <v>125557</v>
      </c>
      <c r="Q124" s="120">
        <v>120086</v>
      </c>
      <c r="R124" s="120">
        <v>116480</v>
      </c>
      <c r="S124" s="120">
        <v>113932</v>
      </c>
      <c r="T124" s="120">
        <v>112174</v>
      </c>
      <c r="U124" s="120">
        <v>111235</v>
      </c>
      <c r="V124" s="120">
        <v>109868</v>
      </c>
      <c r="W124" s="120">
        <v>107598</v>
      </c>
      <c r="X124" s="120">
        <v>104230</v>
      </c>
      <c r="Y124" s="120">
        <v>101458</v>
      </c>
      <c r="DA124" s="129" t="s">
        <v>342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197075</v>
      </c>
      <c r="C126" s="52">
        <v>187644</v>
      </c>
      <c r="D126" s="52">
        <v>178223</v>
      </c>
      <c r="E126" s="52">
        <v>173720</v>
      </c>
      <c r="F126" s="52">
        <v>168397</v>
      </c>
      <c r="G126" s="52">
        <v>163591</v>
      </c>
      <c r="H126" s="52">
        <v>158819</v>
      </c>
      <c r="I126" s="52">
        <v>155475</v>
      </c>
      <c r="J126" s="52">
        <v>152679</v>
      </c>
      <c r="K126" s="52">
        <v>149485</v>
      </c>
      <c r="L126" s="52">
        <v>145430</v>
      </c>
      <c r="M126" s="52">
        <v>141581</v>
      </c>
      <c r="N126" s="52">
        <v>136354</v>
      </c>
      <c r="O126" s="52">
        <v>131639</v>
      </c>
      <c r="P126" s="52">
        <v>125557</v>
      </c>
      <c r="Q126" s="52">
        <v>120086</v>
      </c>
      <c r="R126" s="52">
        <v>116480</v>
      </c>
      <c r="S126" s="52">
        <v>113932</v>
      </c>
      <c r="T126" s="52">
        <v>112174</v>
      </c>
      <c r="U126" s="52">
        <v>111235</v>
      </c>
      <c r="V126" s="52">
        <v>109868</v>
      </c>
      <c r="W126" s="52">
        <v>107598</v>
      </c>
      <c r="X126" s="52">
        <v>104230</v>
      </c>
      <c r="Y126" s="52">
        <v>101458</v>
      </c>
      <c r="DA126" s="63" t="s">
        <v>1112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9420</v>
      </c>
      <c r="C129" s="52">
        <v>10029</v>
      </c>
      <c r="D129" s="52">
        <v>10493</v>
      </c>
      <c r="E129" s="52">
        <v>11123</v>
      </c>
      <c r="F129" s="52">
        <v>12582</v>
      </c>
      <c r="G129" s="52">
        <v>14089</v>
      </c>
      <c r="H129" s="52">
        <v>16754</v>
      </c>
      <c r="I129" s="52">
        <v>20836</v>
      </c>
      <c r="J129" s="52">
        <v>23385</v>
      </c>
      <c r="K129" s="52">
        <v>25660</v>
      </c>
      <c r="L129" s="52">
        <v>26849</v>
      </c>
      <c r="M129" s="52">
        <v>27938</v>
      </c>
      <c r="N129" s="52">
        <v>29052</v>
      </c>
      <c r="O129" s="52">
        <v>28487</v>
      </c>
      <c r="P129" s="52">
        <v>28164</v>
      </c>
      <c r="Q129" s="52">
        <v>25298</v>
      </c>
      <c r="R129" s="52">
        <v>22764</v>
      </c>
      <c r="S129" s="52">
        <v>21271</v>
      </c>
      <c r="T129" s="52">
        <v>21428</v>
      </c>
      <c r="U129" s="52">
        <v>21528</v>
      </c>
      <c r="V129" s="52">
        <v>22905</v>
      </c>
      <c r="W129" s="52">
        <v>26080</v>
      </c>
      <c r="X129" s="52">
        <v>30845</v>
      </c>
      <c r="Y129" s="52">
        <v>33197</v>
      </c>
      <c r="DA129" s="63" t="s">
        <v>1113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120038</v>
      </c>
      <c r="C131" s="52">
        <v>117847</v>
      </c>
      <c r="D131" s="52">
        <v>116301</v>
      </c>
      <c r="E131" s="52">
        <v>116451</v>
      </c>
      <c r="F131" s="52">
        <v>112238</v>
      </c>
      <c r="G131" s="52">
        <v>109418</v>
      </c>
      <c r="H131" s="52">
        <v>105947</v>
      </c>
      <c r="I131" s="52">
        <v>106984</v>
      </c>
      <c r="J131" s="52">
        <v>107968</v>
      </c>
      <c r="K131" s="52">
        <v>110170</v>
      </c>
      <c r="L131" s="52">
        <v>109936</v>
      </c>
      <c r="M131" s="52">
        <v>108586</v>
      </c>
      <c r="N131" s="52">
        <v>108990</v>
      </c>
      <c r="O131" s="52">
        <v>107748</v>
      </c>
      <c r="P131" s="52">
        <v>101345</v>
      </c>
      <c r="Q131" s="52">
        <v>91683</v>
      </c>
      <c r="R131" s="52">
        <v>82347</v>
      </c>
      <c r="S131" s="52">
        <v>75708</v>
      </c>
      <c r="T131" s="52">
        <v>70879</v>
      </c>
      <c r="U131" s="52">
        <v>66347</v>
      </c>
      <c r="V131" s="52">
        <v>63655</v>
      </c>
      <c r="W131" s="52">
        <v>61515</v>
      </c>
      <c r="X131" s="52">
        <v>60187</v>
      </c>
      <c r="Y131" s="52">
        <v>57382</v>
      </c>
      <c r="DA131" s="63" t="s">
        <v>1114</v>
      </c>
    </row>
    <row r="132" spans="1:105" ht="12" customHeight="1" x14ac:dyDescent="0.25">
      <c r="A132" s="97" t="s">
        <v>127</v>
      </c>
      <c r="B132" s="52">
        <v>17</v>
      </c>
      <c r="C132" s="52">
        <v>21</v>
      </c>
      <c r="D132" s="52">
        <v>21</v>
      </c>
      <c r="E132" s="52">
        <v>32</v>
      </c>
      <c r="F132" s="52">
        <v>31</v>
      </c>
      <c r="G132" s="52">
        <v>31</v>
      </c>
      <c r="H132" s="52">
        <v>32</v>
      </c>
      <c r="I132" s="52">
        <v>43</v>
      </c>
      <c r="J132" s="52">
        <v>50</v>
      </c>
      <c r="K132" s="52">
        <v>67</v>
      </c>
      <c r="L132" s="52">
        <v>76</v>
      </c>
      <c r="M132" s="52">
        <v>84</v>
      </c>
      <c r="N132" s="52">
        <v>103</v>
      </c>
      <c r="O132" s="52">
        <v>126</v>
      </c>
      <c r="P132" s="52">
        <v>131</v>
      </c>
      <c r="Q132" s="52">
        <v>123</v>
      </c>
      <c r="R132" s="52">
        <v>122</v>
      </c>
      <c r="S132" s="52">
        <v>123</v>
      </c>
      <c r="T132" s="52">
        <v>130</v>
      </c>
      <c r="U132" s="52">
        <v>124</v>
      </c>
      <c r="V132" s="52">
        <v>127</v>
      </c>
      <c r="W132" s="52">
        <v>120</v>
      </c>
      <c r="X132" s="52">
        <v>126</v>
      </c>
      <c r="Y132" s="52">
        <v>119</v>
      </c>
      <c r="DA132" s="63" t="s">
        <v>1115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75827</v>
      </c>
      <c r="C135" s="52">
        <v>68628</v>
      </c>
      <c r="D135" s="52">
        <v>60827</v>
      </c>
      <c r="E135" s="52">
        <v>55951</v>
      </c>
      <c r="F135" s="52">
        <v>54744</v>
      </c>
      <c r="G135" s="52">
        <v>52640</v>
      </c>
      <c r="H135" s="52">
        <v>51156</v>
      </c>
      <c r="I135" s="52">
        <v>46655</v>
      </c>
      <c r="J135" s="52">
        <v>42953</v>
      </c>
      <c r="K135" s="52">
        <v>37637</v>
      </c>
      <c r="L135" s="52">
        <v>33780</v>
      </c>
      <c r="M135" s="52">
        <v>30836</v>
      </c>
      <c r="N135" s="52">
        <v>25143</v>
      </c>
      <c r="O135" s="52">
        <v>21414</v>
      </c>
      <c r="P135" s="52">
        <v>21048</v>
      </c>
      <c r="Q135" s="52">
        <v>24204</v>
      </c>
      <c r="R135" s="52">
        <v>28829</v>
      </c>
      <c r="S135" s="52">
        <v>32024</v>
      </c>
      <c r="T135" s="52">
        <v>34101</v>
      </c>
      <c r="U135" s="52">
        <v>36798</v>
      </c>
      <c r="V135" s="52">
        <v>37719</v>
      </c>
      <c r="W135" s="52">
        <v>37610</v>
      </c>
      <c r="X135" s="52">
        <v>35854</v>
      </c>
      <c r="Y135" s="52">
        <v>35644</v>
      </c>
      <c r="DA135" s="63" t="s">
        <v>1116</v>
      </c>
    </row>
    <row r="136" spans="1:105" ht="12" customHeight="1" x14ac:dyDescent="0.25">
      <c r="A136" s="97" t="s">
        <v>121</v>
      </c>
      <c r="B136" s="52">
        <v>1193</v>
      </c>
      <c r="C136" s="52">
        <v>1148</v>
      </c>
      <c r="D136" s="52">
        <v>1074</v>
      </c>
      <c r="E136" s="52">
        <v>1286</v>
      </c>
      <c r="F136" s="52">
        <v>1384</v>
      </c>
      <c r="G136" s="52">
        <v>1502</v>
      </c>
      <c r="H136" s="52">
        <v>1684</v>
      </c>
      <c r="I136" s="52">
        <v>1793</v>
      </c>
      <c r="J136" s="52">
        <v>1708</v>
      </c>
      <c r="K136" s="52">
        <v>1611</v>
      </c>
      <c r="L136" s="52">
        <v>1638</v>
      </c>
      <c r="M136" s="52">
        <v>2075</v>
      </c>
      <c r="N136" s="52">
        <v>2118</v>
      </c>
      <c r="O136" s="52">
        <v>2351</v>
      </c>
      <c r="P136" s="52">
        <v>3033</v>
      </c>
      <c r="Q136" s="52">
        <v>4076</v>
      </c>
      <c r="R136" s="52">
        <v>5182</v>
      </c>
      <c r="S136" s="52">
        <v>6077</v>
      </c>
      <c r="T136" s="52">
        <v>7064</v>
      </c>
      <c r="U136" s="52">
        <v>7966</v>
      </c>
      <c r="V136" s="52">
        <v>8367</v>
      </c>
      <c r="W136" s="52">
        <v>8353</v>
      </c>
      <c r="X136" s="52">
        <v>8063</v>
      </c>
      <c r="Y136" s="52">
        <v>8313</v>
      </c>
      <c r="DA136" s="63" t="s">
        <v>1117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55252</v>
      </c>
      <c r="C140" s="52">
        <v>56586</v>
      </c>
      <c r="D140" s="52">
        <v>56909</v>
      </c>
      <c r="E140" s="52">
        <v>59924</v>
      </c>
      <c r="F140" s="52">
        <v>60337</v>
      </c>
      <c r="G140" s="52">
        <v>60026</v>
      </c>
      <c r="H140" s="52">
        <v>60884</v>
      </c>
      <c r="I140" s="52">
        <v>62002</v>
      </c>
      <c r="J140" s="52">
        <v>64286</v>
      </c>
      <c r="K140" s="52">
        <v>64510</v>
      </c>
      <c r="L140" s="52">
        <v>64013</v>
      </c>
      <c r="M140" s="52">
        <v>62174</v>
      </c>
      <c r="N140" s="52">
        <v>57247</v>
      </c>
      <c r="O140" s="52">
        <v>53298</v>
      </c>
      <c r="P140" s="52">
        <v>49032</v>
      </c>
      <c r="Q140" s="52">
        <v>45378</v>
      </c>
      <c r="R140" s="52">
        <v>43143</v>
      </c>
      <c r="S140" s="52">
        <v>41119</v>
      </c>
      <c r="T140" s="52">
        <v>39872</v>
      </c>
      <c r="U140" s="52">
        <v>38867</v>
      </c>
      <c r="V140" s="52">
        <v>37526</v>
      </c>
      <c r="W140" s="52">
        <v>35250</v>
      </c>
      <c r="X140" s="52">
        <v>32330</v>
      </c>
      <c r="Y140" s="52">
        <v>29672</v>
      </c>
      <c r="DA140" s="63" t="s">
        <v>1118</v>
      </c>
    </row>
    <row r="141" spans="1:105" ht="12" customHeight="1" x14ac:dyDescent="0.25">
      <c r="A141" s="109" t="s">
        <v>120</v>
      </c>
      <c r="B141" s="36">
        <v>141823</v>
      </c>
      <c r="C141" s="36">
        <v>131058</v>
      </c>
      <c r="D141" s="36">
        <v>121314</v>
      </c>
      <c r="E141" s="36">
        <v>113796</v>
      </c>
      <c r="F141" s="36">
        <v>108060</v>
      </c>
      <c r="G141" s="36">
        <v>103565</v>
      </c>
      <c r="H141" s="36">
        <v>97935</v>
      </c>
      <c r="I141" s="36">
        <v>93473</v>
      </c>
      <c r="J141" s="36">
        <v>88393</v>
      </c>
      <c r="K141" s="36">
        <v>84975</v>
      </c>
      <c r="L141" s="36">
        <v>81417</v>
      </c>
      <c r="M141" s="36">
        <v>79407</v>
      </c>
      <c r="N141" s="36">
        <v>79107</v>
      </c>
      <c r="O141" s="36">
        <v>78341</v>
      </c>
      <c r="P141" s="36">
        <v>76525</v>
      </c>
      <c r="Q141" s="36">
        <v>74708</v>
      </c>
      <c r="R141" s="36">
        <v>73337</v>
      </c>
      <c r="S141" s="36">
        <v>72813</v>
      </c>
      <c r="T141" s="36">
        <v>72302</v>
      </c>
      <c r="U141" s="36">
        <v>72368</v>
      </c>
      <c r="V141" s="36">
        <v>72342</v>
      </c>
      <c r="W141" s="36">
        <v>72348</v>
      </c>
      <c r="X141" s="36">
        <v>71900</v>
      </c>
      <c r="Y141" s="36">
        <v>71786</v>
      </c>
      <c r="DA141" s="60" t="s">
        <v>1119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3241</v>
      </c>
      <c r="C143" s="120">
        <v>4433</v>
      </c>
      <c r="D143" s="120">
        <v>6485</v>
      </c>
      <c r="E143" s="120">
        <v>9348</v>
      </c>
      <c r="F143" s="120">
        <v>13321</v>
      </c>
      <c r="G143" s="120">
        <v>17770</v>
      </c>
      <c r="H143" s="120">
        <v>22366</v>
      </c>
      <c r="I143" s="120">
        <v>28538</v>
      </c>
      <c r="J143" s="120">
        <v>33595</v>
      </c>
      <c r="K143" s="120">
        <v>37320</v>
      </c>
      <c r="L143" s="120">
        <v>39260</v>
      </c>
      <c r="M143" s="120">
        <v>39586</v>
      </c>
      <c r="N143" s="120">
        <v>39533</v>
      </c>
      <c r="O143" s="120">
        <v>39054</v>
      </c>
      <c r="P143" s="120">
        <v>38803</v>
      </c>
      <c r="Q143" s="120">
        <v>38212</v>
      </c>
      <c r="R143" s="120">
        <v>37992</v>
      </c>
      <c r="S143" s="120">
        <v>37181</v>
      </c>
      <c r="T143" s="120">
        <v>35524</v>
      </c>
      <c r="U143" s="120">
        <v>33620</v>
      </c>
      <c r="V143" s="120">
        <v>31628</v>
      </c>
      <c r="W143" s="120">
        <v>30070</v>
      </c>
      <c r="X143" s="120">
        <v>28503</v>
      </c>
      <c r="Y143" s="120">
        <v>28213</v>
      </c>
      <c r="DA143" s="129" t="s">
        <v>343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3241</v>
      </c>
      <c r="C145" s="52">
        <v>4433</v>
      </c>
      <c r="D145" s="52">
        <v>6485</v>
      </c>
      <c r="E145" s="52">
        <v>9348</v>
      </c>
      <c r="F145" s="52">
        <v>13321</v>
      </c>
      <c r="G145" s="52">
        <v>17770</v>
      </c>
      <c r="H145" s="52">
        <v>22366</v>
      </c>
      <c r="I145" s="52">
        <v>28538</v>
      </c>
      <c r="J145" s="52">
        <v>33595</v>
      </c>
      <c r="K145" s="52">
        <v>37320</v>
      </c>
      <c r="L145" s="52">
        <v>39260</v>
      </c>
      <c r="M145" s="52">
        <v>39586</v>
      </c>
      <c r="N145" s="52">
        <v>39533</v>
      </c>
      <c r="O145" s="52">
        <v>39054</v>
      </c>
      <c r="P145" s="52">
        <v>38803</v>
      </c>
      <c r="Q145" s="52">
        <v>38212</v>
      </c>
      <c r="R145" s="52">
        <v>37992</v>
      </c>
      <c r="S145" s="52">
        <v>37181</v>
      </c>
      <c r="T145" s="52">
        <v>35524</v>
      </c>
      <c r="U145" s="52">
        <v>33620</v>
      </c>
      <c r="V145" s="52">
        <v>31628</v>
      </c>
      <c r="W145" s="52">
        <v>30070</v>
      </c>
      <c r="X145" s="52">
        <v>28503</v>
      </c>
      <c r="Y145" s="52">
        <v>28213</v>
      </c>
      <c r="DA145" s="63" t="s">
        <v>1120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1549</v>
      </c>
      <c r="C147" s="52">
        <v>1736</v>
      </c>
      <c r="D147" s="52">
        <v>2172</v>
      </c>
      <c r="E147" s="52">
        <v>2923</v>
      </c>
      <c r="F147" s="52">
        <v>4289</v>
      </c>
      <c r="G147" s="52">
        <v>6144</v>
      </c>
      <c r="H147" s="52">
        <v>7695</v>
      </c>
      <c r="I147" s="52">
        <v>10483</v>
      </c>
      <c r="J147" s="52">
        <v>13762</v>
      </c>
      <c r="K147" s="52">
        <v>17519</v>
      </c>
      <c r="L147" s="52">
        <v>18744</v>
      </c>
      <c r="M147" s="52">
        <v>19603</v>
      </c>
      <c r="N147" s="52">
        <v>19244</v>
      </c>
      <c r="O147" s="52">
        <v>21849</v>
      </c>
      <c r="P147" s="52">
        <v>23001</v>
      </c>
      <c r="Q147" s="52">
        <v>23787</v>
      </c>
      <c r="R147" s="52">
        <v>24160</v>
      </c>
      <c r="S147" s="52">
        <v>23924</v>
      </c>
      <c r="T147" s="52">
        <v>24316</v>
      </c>
      <c r="U147" s="52">
        <v>23369</v>
      </c>
      <c r="V147" s="52">
        <v>23557</v>
      </c>
      <c r="W147" s="52">
        <v>23256</v>
      </c>
      <c r="X147" s="52">
        <v>25107</v>
      </c>
      <c r="Y147" s="52">
        <v>24723</v>
      </c>
      <c r="DA147" s="63" t="s">
        <v>1121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128</v>
      </c>
      <c r="C149" s="52">
        <v>188</v>
      </c>
      <c r="D149" s="52">
        <v>297</v>
      </c>
      <c r="E149" s="52">
        <v>449</v>
      </c>
      <c r="F149" s="52">
        <v>619</v>
      </c>
      <c r="G149" s="52">
        <v>780</v>
      </c>
      <c r="H149" s="52">
        <v>975</v>
      </c>
      <c r="I149" s="52">
        <v>1269</v>
      </c>
      <c r="J149" s="52">
        <v>1512</v>
      </c>
      <c r="K149" s="52">
        <v>1705</v>
      </c>
      <c r="L149" s="52">
        <v>1788</v>
      </c>
      <c r="M149" s="52">
        <v>1767</v>
      </c>
      <c r="N149" s="52">
        <v>1634</v>
      </c>
      <c r="O149" s="52">
        <v>1510</v>
      </c>
      <c r="P149" s="52">
        <v>1381</v>
      </c>
      <c r="Q149" s="52">
        <v>1312</v>
      </c>
      <c r="R149" s="52">
        <v>1288</v>
      </c>
      <c r="S149" s="52">
        <v>1226</v>
      </c>
      <c r="T149" s="52">
        <v>1148</v>
      </c>
      <c r="U149" s="52">
        <v>1062</v>
      </c>
      <c r="V149" s="52">
        <v>970</v>
      </c>
      <c r="W149" s="52">
        <v>864</v>
      </c>
      <c r="X149" s="52">
        <v>745</v>
      </c>
      <c r="Y149" s="52">
        <v>672</v>
      </c>
      <c r="DA149" s="63" t="s">
        <v>1122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1123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3065</v>
      </c>
      <c r="C153" s="52">
        <v>4156</v>
      </c>
      <c r="D153" s="52">
        <v>6041</v>
      </c>
      <c r="E153" s="52">
        <v>8587</v>
      </c>
      <c r="F153" s="52">
        <v>12286</v>
      </c>
      <c r="G153" s="52">
        <v>16439</v>
      </c>
      <c r="H153" s="52">
        <v>20682</v>
      </c>
      <c r="I153" s="52">
        <v>25951</v>
      </c>
      <c r="J153" s="52">
        <v>30196</v>
      </c>
      <c r="K153" s="52">
        <v>33226</v>
      </c>
      <c r="L153" s="52">
        <v>34794</v>
      </c>
      <c r="M153" s="52">
        <v>34764</v>
      </c>
      <c r="N153" s="52">
        <v>34532</v>
      </c>
      <c r="O153" s="52">
        <v>33785</v>
      </c>
      <c r="P153" s="52">
        <v>33026</v>
      </c>
      <c r="Q153" s="52">
        <v>31970</v>
      </c>
      <c r="R153" s="52">
        <v>31390</v>
      </c>
      <c r="S153" s="52">
        <v>30398</v>
      </c>
      <c r="T153" s="52">
        <v>28671</v>
      </c>
      <c r="U153" s="52">
        <v>26915</v>
      </c>
      <c r="V153" s="52">
        <v>25146</v>
      </c>
      <c r="W153" s="52">
        <v>23920</v>
      </c>
      <c r="X153" s="52">
        <v>22669</v>
      </c>
      <c r="Y153" s="52">
        <v>22304</v>
      </c>
      <c r="DA153" s="63" t="s">
        <v>1124</v>
      </c>
    </row>
    <row r="154" spans="1:105" ht="12" customHeight="1" x14ac:dyDescent="0.25">
      <c r="A154" s="97" t="s">
        <v>121</v>
      </c>
      <c r="B154" s="52">
        <v>48</v>
      </c>
      <c r="C154" s="52">
        <v>89</v>
      </c>
      <c r="D154" s="52">
        <v>147</v>
      </c>
      <c r="E154" s="52">
        <v>312</v>
      </c>
      <c r="F154" s="52">
        <v>416</v>
      </c>
      <c r="G154" s="52">
        <v>551</v>
      </c>
      <c r="H154" s="52">
        <v>709</v>
      </c>
      <c r="I154" s="52">
        <v>1318</v>
      </c>
      <c r="J154" s="52">
        <v>1887</v>
      </c>
      <c r="K154" s="52">
        <v>2389</v>
      </c>
      <c r="L154" s="52">
        <v>2678</v>
      </c>
      <c r="M154" s="52">
        <v>3055</v>
      </c>
      <c r="N154" s="52">
        <v>3367</v>
      </c>
      <c r="O154" s="52">
        <v>3759</v>
      </c>
      <c r="P154" s="52">
        <v>4396</v>
      </c>
      <c r="Q154" s="52">
        <v>4930</v>
      </c>
      <c r="R154" s="52">
        <v>5314</v>
      </c>
      <c r="S154" s="52">
        <v>5557</v>
      </c>
      <c r="T154" s="52">
        <v>5705</v>
      </c>
      <c r="U154" s="52">
        <v>5643</v>
      </c>
      <c r="V154" s="52">
        <v>5512</v>
      </c>
      <c r="W154" s="52">
        <v>5286</v>
      </c>
      <c r="X154" s="52">
        <v>5089</v>
      </c>
      <c r="Y154" s="52">
        <v>5237</v>
      </c>
      <c r="DA154" s="63" t="s">
        <v>1125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909</v>
      </c>
      <c r="C158" s="52">
        <v>1560</v>
      </c>
      <c r="D158" s="52">
        <v>2490</v>
      </c>
      <c r="E158" s="52">
        <v>3840</v>
      </c>
      <c r="F158" s="52">
        <v>5298</v>
      </c>
      <c r="G158" s="52">
        <v>6772</v>
      </c>
      <c r="H158" s="52">
        <v>8527</v>
      </c>
      <c r="I158" s="52">
        <v>11514</v>
      </c>
      <c r="J158" s="52">
        <v>14990</v>
      </c>
      <c r="K158" s="52">
        <v>17104</v>
      </c>
      <c r="L158" s="52">
        <v>18196</v>
      </c>
      <c r="M158" s="52">
        <v>18209</v>
      </c>
      <c r="N158" s="52">
        <v>17365</v>
      </c>
      <c r="O158" s="52">
        <v>16522</v>
      </c>
      <c r="P158" s="52">
        <v>15528</v>
      </c>
      <c r="Q158" s="52">
        <v>14709</v>
      </c>
      <c r="R158" s="52">
        <v>14294</v>
      </c>
      <c r="S158" s="52">
        <v>13648</v>
      </c>
      <c r="T158" s="52">
        <v>12881</v>
      </c>
      <c r="U158" s="52">
        <v>12095</v>
      </c>
      <c r="V158" s="52">
        <v>11203</v>
      </c>
      <c r="W158" s="52">
        <v>10164</v>
      </c>
      <c r="X158" s="52">
        <v>8910</v>
      </c>
      <c r="Y158" s="52">
        <v>8121</v>
      </c>
      <c r="DA158" s="63" t="s">
        <v>1126</v>
      </c>
    </row>
    <row r="159" spans="1:105" ht="12" customHeight="1" x14ac:dyDescent="0.25">
      <c r="A159" s="109" t="s">
        <v>120</v>
      </c>
      <c r="B159" s="36">
        <v>2332</v>
      </c>
      <c r="C159" s="36">
        <v>2873</v>
      </c>
      <c r="D159" s="36">
        <v>3995</v>
      </c>
      <c r="E159" s="36">
        <v>5508</v>
      </c>
      <c r="F159" s="36">
        <v>8023</v>
      </c>
      <c r="G159" s="36">
        <v>10998</v>
      </c>
      <c r="H159" s="36">
        <v>13839</v>
      </c>
      <c r="I159" s="36">
        <v>17024</v>
      </c>
      <c r="J159" s="36">
        <v>18605</v>
      </c>
      <c r="K159" s="36">
        <v>20216</v>
      </c>
      <c r="L159" s="36">
        <v>21064</v>
      </c>
      <c r="M159" s="36">
        <v>21377</v>
      </c>
      <c r="N159" s="36">
        <v>22168</v>
      </c>
      <c r="O159" s="36">
        <v>22532</v>
      </c>
      <c r="P159" s="36">
        <v>23275</v>
      </c>
      <c r="Q159" s="36">
        <v>23503</v>
      </c>
      <c r="R159" s="36">
        <v>23698</v>
      </c>
      <c r="S159" s="36">
        <v>23533</v>
      </c>
      <c r="T159" s="36">
        <v>22643</v>
      </c>
      <c r="U159" s="36">
        <v>21525</v>
      </c>
      <c r="V159" s="36">
        <v>20425</v>
      </c>
      <c r="W159" s="36">
        <v>19906</v>
      </c>
      <c r="X159" s="36">
        <v>19593</v>
      </c>
      <c r="Y159" s="36">
        <v>20092</v>
      </c>
      <c r="DA159" s="60" t="s">
        <v>1127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42672</v>
      </c>
      <c r="C161" s="120">
        <v>42562</v>
      </c>
      <c r="D161" s="120">
        <v>42600</v>
      </c>
      <c r="E161" s="120">
        <v>41899</v>
      </c>
      <c r="F161" s="120">
        <v>42614</v>
      </c>
      <c r="G161" s="120">
        <v>42443</v>
      </c>
      <c r="H161" s="120">
        <v>42341</v>
      </c>
      <c r="I161" s="120">
        <v>42427</v>
      </c>
      <c r="J161" s="120">
        <v>42274</v>
      </c>
      <c r="K161" s="120">
        <v>41184</v>
      </c>
      <c r="L161" s="120">
        <v>38873</v>
      </c>
      <c r="M161" s="120">
        <v>32704</v>
      </c>
      <c r="N161" s="120">
        <v>26560</v>
      </c>
      <c r="O161" s="120">
        <v>20105</v>
      </c>
      <c r="P161" s="120">
        <v>15329</v>
      </c>
      <c r="Q161" s="120">
        <v>10157</v>
      </c>
      <c r="R161" s="120">
        <v>9185</v>
      </c>
      <c r="S161" s="120">
        <v>8366</v>
      </c>
      <c r="T161" s="120">
        <v>9002</v>
      </c>
      <c r="U161" s="120">
        <v>10066</v>
      </c>
      <c r="V161" s="120">
        <v>14927</v>
      </c>
      <c r="W161" s="120">
        <v>20401</v>
      </c>
      <c r="X161" s="120">
        <v>29579</v>
      </c>
      <c r="Y161" s="120">
        <v>34518</v>
      </c>
      <c r="DA161" s="129" t="s">
        <v>344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42672</v>
      </c>
      <c r="C163" s="52">
        <v>42562</v>
      </c>
      <c r="D163" s="52">
        <v>42600</v>
      </c>
      <c r="E163" s="52">
        <v>41899</v>
      </c>
      <c r="F163" s="52">
        <v>42614</v>
      </c>
      <c r="G163" s="52">
        <v>42443</v>
      </c>
      <c r="H163" s="52">
        <v>42341</v>
      </c>
      <c r="I163" s="52">
        <v>42427</v>
      </c>
      <c r="J163" s="52">
        <v>42274</v>
      </c>
      <c r="K163" s="52">
        <v>41184</v>
      </c>
      <c r="L163" s="52">
        <v>38873</v>
      </c>
      <c r="M163" s="52">
        <v>32704</v>
      </c>
      <c r="N163" s="52">
        <v>26560</v>
      </c>
      <c r="O163" s="52">
        <v>20105</v>
      </c>
      <c r="P163" s="52">
        <v>15329</v>
      </c>
      <c r="Q163" s="52">
        <v>10157</v>
      </c>
      <c r="R163" s="52">
        <v>9185</v>
      </c>
      <c r="S163" s="52">
        <v>8366</v>
      </c>
      <c r="T163" s="52">
        <v>9002</v>
      </c>
      <c r="U163" s="52">
        <v>10066</v>
      </c>
      <c r="V163" s="52">
        <v>14927</v>
      </c>
      <c r="W163" s="52">
        <v>20401</v>
      </c>
      <c r="X163" s="52">
        <v>29579</v>
      </c>
      <c r="Y163" s="52">
        <v>34518</v>
      </c>
      <c r="DA163" s="63" t="s">
        <v>1128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10198</v>
      </c>
      <c r="C165" s="52">
        <v>10636</v>
      </c>
      <c r="D165" s="52">
        <v>11047</v>
      </c>
      <c r="E165" s="52">
        <v>10911</v>
      </c>
      <c r="F165" s="52">
        <v>11039</v>
      </c>
      <c r="G165" s="52">
        <v>10841</v>
      </c>
      <c r="H165" s="52">
        <v>10431</v>
      </c>
      <c r="I165" s="52">
        <v>11169</v>
      </c>
      <c r="J165" s="52">
        <v>12364</v>
      </c>
      <c r="K165" s="52">
        <v>13499</v>
      </c>
      <c r="L165" s="52">
        <v>13190</v>
      </c>
      <c r="M165" s="52">
        <v>12378</v>
      </c>
      <c r="N165" s="52">
        <v>10774</v>
      </c>
      <c r="O165" s="52">
        <v>8478</v>
      </c>
      <c r="P165" s="52">
        <v>7483</v>
      </c>
      <c r="Q165" s="52">
        <v>6212</v>
      </c>
      <c r="R165" s="52">
        <v>5240</v>
      </c>
      <c r="S165" s="52">
        <v>4063</v>
      </c>
      <c r="T165" s="52">
        <v>3795</v>
      </c>
      <c r="U165" s="52">
        <v>3911</v>
      </c>
      <c r="V165" s="52">
        <v>6197</v>
      </c>
      <c r="W165" s="52">
        <v>10235</v>
      </c>
      <c r="X165" s="52">
        <v>17629</v>
      </c>
      <c r="Y165" s="52">
        <v>23499</v>
      </c>
      <c r="DA165" s="63" t="s">
        <v>1129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1679</v>
      </c>
      <c r="C167" s="52">
        <v>1729</v>
      </c>
      <c r="D167" s="52">
        <v>1803</v>
      </c>
      <c r="E167" s="52">
        <v>1846</v>
      </c>
      <c r="F167" s="52">
        <v>1898</v>
      </c>
      <c r="G167" s="52">
        <v>1868</v>
      </c>
      <c r="H167" s="52">
        <v>1878</v>
      </c>
      <c r="I167" s="52">
        <v>1900</v>
      </c>
      <c r="J167" s="52">
        <v>1900</v>
      </c>
      <c r="K167" s="52">
        <v>1859</v>
      </c>
      <c r="L167" s="52">
        <v>1741</v>
      </c>
      <c r="M167" s="52">
        <v>1459</v>
      </c>
      <c r="N167" s="52">
        <v>1153</v>
      </c>
      <c r="O167" s="52">
        <v>854</v>
      </c>
      <c r="P167" s="52">
        <v>627</v>
      </c>
      <c r="Q167" s="52">
        <v>404</v>
      </c>
      <c r="R167" s="52">
        <v>358</v>
      </c>
      <c r="S167" s="52">
        <v>290</v>
      </c>
      <c r="T167" s="52">
        <v>281</v>
      </c>
      <c r="U167" s="52">
        <v>294</v>
      </c>
      <c r="V167" s="52">
        <v>373</v>
      </c>
      <c r="W167" s="52">
        <v>465</v>
      </c>
      <c r="X167" s="52">
        <v>619</v>
      </c>
      <c r="Y167" s="52">
        <v>732</v>
      </c>
      <c r="DA167" s="63" t="s">
        <v>1130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1131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40358</v>
      </c>
      <c r="C171" s="52">
        <v>40114</v>
      </c>
      <c r="D171" s="52">
        <v>40004</v>
      </c>
      <c r="E171" s="52">
        <v>39054</v>
      </c>
      <c r="F171" s="52">
        <v>39630</v>
      </c>
      <c r="G171" s="52">
        <v>39401</v>
      </c>
      <c r="H171" s="52">
        <v>39168</v>
      </c>
      <c r="I171" s="52">
        <v>38878</v>
      </c>
      <c r="J171" s="52">
        <v>38409</v>
      </c>
      <c r="K171" s="52">
        <v>37073</v>
      </c>
      <c r="L171" s="52">
        <v>34784</v>
      </c>
      <c r="M171" s="52">
        <v>29033</v>
      </c>
      <c r="N171" s="52">
        <v>23343</v>
      </c>
      <c r="O171" s="52">
        <v>17464</v>
      </c>
      <c r="P171" s="52">
        <v>13188</v>
      </c>
      <c r="Q171" s="52">
        <v>8669</v>
      </c>
      <c r="R171" s="52">
        <v>7744</v>
      </c>
      <c r="S171" s="52">
        <v>6960</v>
      </c>
      <c r="T171" s="52">
        <v>7268</v>
      </c>
      <c r="U171" s="52">
        <v>8049</v>
      </c>
      <c r="V171" s="52">
        <v>11866</v>
      </c>
      <c r="W171" s="52">
        <v>16307</v>
      </c>
      <c r="X171" s="52">
        <v>23510</v>
      </c>
      <c r="Y171" s="52">
        <v>27239</v>
      </c>
      <c r="DA171" s="63" t="s">
        <v>1132</v>
      </c>
    </row>
    <row r="172" spans="1:105" ht="12" customHeight="1" x14ac:dyDescent="0.25">
      <c r="A172" s="97" t="s">
        <v>121</v>
      </c>
      <c r="B172" s="52">
        <v>635</v>
      </c>
      <c r="C172" s="52">
        <v>719</v>
      </c>
      <c r="D172" s="52">
        <v>793</v>
      </c>
      <c r="E172" s="52">
        <v>999</v>
      </c>
      <c r="F172" s="52">
        <v>1086</v>
      </c>
      <c r="G172" s="52">
        <v>1174</v>
      </c>
      <c r="H172" s="52">
        <v>1295</v>
      </c>
      <c r="I172" s="52">
        <v>1649</v>
      </c>
      <c r="J172" s="52">
        <v>1965</v>
      </c>
      <c r="K172" s="52">
        <v>2252</v>
      </c>
      <c r="L172" s="52">
        <v>2348</v>
      </c>
      <c r="M172" s="52">
        <v>2212</v>
      </c>
      <c r="N172" s="52">
        <v>2064</v>
      </c>
      <c r="O172" s="52">
        <v>1787</v>
      </c>
      <c r="P172" s="52">
        <v>1514</v>
      </c>
      <c r="Q172" s="52">
        <v>1084</v>
      </c>
      <c r="R172" s="52">
        <v>1083</v>
      </c>
      <c r="S172" s="52">
        <v>1116</v>
      </c>
      <c r="T172" s="52">
        <v>1453</v>
      </c>
      <c r="U172" s="52">
        <v>1723</v>
      </c>
      <c r="V172" s="52">
        <v>2688</v>
      </c>
      <c r="W172" s="52">
        <v>3629</v>
      </c>
      <c r="X172" s="52">
        <v>5450</v>
      </c>
      <c r="Y172" s="52">
        <v>6547</v>
      </c>
      <c r="DA172" s="63" t="s">
        <v>1133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11964</v>
      </c>
      <c r="C176" s="52">
        <v>13155</v>
      </c>
      <c r="D176" s="52">
        <v>14095</v>
      </c>
      <c r="E176" s="52">
        <v>14870</v>
      </c>
      <c r="F176" s="52">
        <v>15622</v>
      </c>
      <c r="G176" s="52">
        <v>15817</v>
      </c>
      <c r="H176" s="52">
        <v>16326</v>
      </c>
      <c r="I176" s="52">
        <v>16973</v>
      </c>
      <c r="J176" s="52">
        <v>17939</v>
      </c>
      <c r="K176" s="52">
        <v>17902</v>
      </c>
      <c r="L176" s="52">
        <v>17217</v>
      </c>
      <c r="M176" s="52">
        <v>14688</v>
      </c>
      <c r="N176" s="52">
        <v>11983</v>
      </c>
      <c r="O176" s="52">
        <v>9169</v>
      </c>
      <c r="P176" s="52">
        <v>6888</v>
      </c>
      <c r="Q176" s="52">
        <v>4443</v>
      </c>
      <c r="R176" s="52">
        <v>3744</v>
      </c>
      <c r="S176" s="52">
        <v>3149</v>
      </c>
      <c r="T176" s="52">
        <v>3173</v>
      </c>
      <c r="U176" s="52">
        <v>3429</v>
      </c>
      <c r="V176" s="52">
        <v>4602</v>
      </c>
      <c r="W176" s="52">
        <v>5796</v>
      </c>
      <c r="X176" s="52">
        <v>7572</v>
      </c>
      <c r="Y176" s="52">
        <v>8700</v>
      </c>
      <c r="DA176" s="63" t="s">
        <v>1134</v>
      </c>
    </row>
    <row r="177" spans="1:105" ht="12" customHeight="1" x14ac:dyDescent="0.25">
      <c r="A177" s="109" t="s">
        <v>120</v>
      </c>
      <c r="B177" s="36">
        <v>30708</v>
      </c>
      <c r="C177" s="36">
        <v>29407</v>
      </c>
      <c r="D177" s="36">
        <v>28505</v>
      </c>
      <c r="E177" s="36">
        <v>27029</v>
      </c>
      <c r="F177" s="36">
        <v>26992</v>
      </c>
      <c r="G177" s="36">
        <v>26626</v>
      </c>
      <c r="H177" s="36">
        <v>26015</v>
      </c>
      <c r="I177" s="36">
        <v>25454</v>
      </c>
      <c r="J177" s="36">
        <v>24335</v>
      </c>
      <c r="K177" s="36">
        <v>23282</v>
      </c>
      <c r="L177" s="36">
        <v>21656</v>
      </c>
      <c r="M177" s="36">
        <v>18016</v>
      </c>
      <c r="N177" s="36">
        <v>14577</v>
      </c>
      <c r="O177" s="36">
        <v>10936</v>
      </c>
      <c r="P177" s="36">
        <v>8441</v>
      </c>
      <c r="Q177" s="36">
        <v>5714</v>
      </c>
      <c r="R177" s="36">
        <v>5441</v>
      </c>
      <c r="S177" s="36">
        <v>5217</v>
      </c>
      <c r="T177" s="36">
        <v>5829</v>
      </c>
      <c r="U177" s="36">
        <v>6637</v>
      </c>
      <c r="V177" s="36">
        <v>10325</v>
      </c>
      <c r="W177" s="36">
        <v>14605</v>
      </c>
      <c r="X177" s="36">
        <v>22007</v>
      </c>
      <c r="Y177" s="36">
        <v>25818</v>
      </c>
      <c r="DA177" s="60" t="s">
        <v>1135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1137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681</v>
      </c>
      <c r="D5" s="52">
        <v>681</v>
      </c>
      <c r="E5" s="52">
        <v>681</v>
      </c>
      <c r="F5" s="52">
        <v>682</v>
      </c>
      <c r="G5" s="52">
        <v>686</v>
      </c>
      <c r="H5" s="52">
        <v>1210</v>
      </c>
      <c r="I5" s="52">
        <v>1318</v>
      </c>
      <c r="J5" s="52">
        <v>461</v>
      </c>
      <c r="K5" s="52">
        <v>362</v>
      </c>
      <c r="L5" s="52">
        <v>681</v>
      </c>
      <c r="M5" s="52">
        <v>681</v>
      </c>
      <c r="N5" s="52">
        <v>682</v>
      </c>
      <c r="O5" s="52">
        <v>558</v>
      </c>
      <c r="P5" s="52">
        <v>262</v>
      </c>
      <c r="Q5" s="52">
        <v>352</v>
      </c>
      <c r="R5" s="52">
        <v>289</v>
      </c>
      <c r="S5" s="52">
        <v>167</v>
      </c>
      <c r="T5" s="52">
        <v>270</v>
      </c>
      <c r="U5" s="52">
        <v>247</v>
      </c>
      <c r="V5" s="52">
        <v>372</v>
      </c>
      <c r="W5" s="52">
        <v>405</v>
      </c>
      <c r="X5" s="52">
        <v>359</v>
      </c>
      <c r="Y5" s="52">
        <v>171</v>
      </c>
      <c r="DA5" s="63" t="s">
        <v>1138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65</v>
      </c>
      <c r="D8" s="52">
        <v>65</v>
      </c>
      <c r="E8" s="52">
        <v>66</v>
      </c>
      <c r="F8" s="52">
        <v>70</v>
      </c>
      <c r="G8" s="52">
        <v>76</v>
      </c>
      <c r="H8" s="52">
        <v>88</v>
      </c>
      <c r="I8" s="52">
        <v>97</v>
      </c>
      <c r="J8" s="52">
        <v>80</v>
      </c>
      <c r="K8" s="52">
        <v>83</v>
      </c>
      <c r="L8" s="52">
        <v>93</v>
      </c>
      <c r="M8" s="52">
        <v>109</v>
      </c>
      <c r="N8" s="52">
        <v>112</v>
      </c>
      <c r="O8" s="52">
        <v>178</v>
      </c>
      <c r="P8" s="52">
        <v>69</v>
      </c>
      <c r="Q8" s="52">
        <v>45</v>
      </c>
      <c r="R8" s="52">
        <v>53</v>
      </c>
      <c r="S8" s="52">
        <v>68</v>
      </c>
      <c r="T8" s="52">
        <v>123</v>
      </c>
      <c r="U8" s="52">
        <v>175</v>
      </c>
      <c r="V8" s="52">
        <v>150</v>
      </c>
      <c r="W8" s="52">
        <v>124</v>
      </c>
      <c r="X8" s="52">
        <v>64</v>
      </c>
      <c r="Y8" s="52">
        <v>29</v>
      </c>
      <c r="DA8" s="63" t="s">
        <v>1139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173</v>
      </c>
      <c r="D10" s="52">
        <v>173</v>
      </c>
      <c r="E10" s="52">
        <v>173</v>
      </c>
      <c r="F10" s="52">
        <v>173</v>
      </c>
      <c r="G10" s="52">
        <v>174</v>
      </c>
      <c r="H10" s="52">
        <v>243</v>
      </c>
      <c r="I10" s="52">
        <v>255</v>
      </c>
      <c r="J10" s="52">
        <v>133</v>
      </c>
      <c r="K10" s="52">
        <v>134</v>
      </c>
      <c r="L10" s="52">
        <v>232</v>
      </c>
      <c r="M10" s="52">
        <v>266</v>
      </c>
      <c r="N10" s="52">
        <v>323</v>
      </c>
      <c r="O10" s="52">
        <v>335</v>
      </c>
      <c r="P10" s="52">
        <v>129</v>
      </c>
      <c r="Q10" s="52">
        <v>265</v>
      </c>
      <c r="R10" s="52">
        <v>365</v>
      </c>
      <c r="S10" s="52">
        <v>95</v>
      </c>
      <c r="T10" s="52">
        <v>151</v>
      </c>
      <c r="U10" s="52">
        <v>262</v>
      </c>
      <c r="V10" s="52">
        <v>206</v>
      </c>
      <c r="W10" s="52">
        <v>201</v>
      </c>
      <c r="X10" s="52">
        <v>174</v>
      </c>
      <c r="Y10" s="52">
        <v>104</v>
      </c>
      <c r="DA10" s="63" t="s">
        <v>1140</v>
      </c>
    </row>
    <row r="11" spans="1:105" ht="12" customHeight="1" x14ac:dyDescent="0.25">
      <c r="A11" s="97" t="s">
        <v>124</v>
      </c>
      <c r="B11" s="52"/>
      <c r="C11" s="52">
        <v>40</v>
      </c>
      <c r="D11" s="52">
        <v>40</v>
      </c>
      <c r="E11" s="52">
        <v>40</v>
      </c>
      <c r="F11" s="52">
        <v>41</v>
      </c>
      <c r="G11" s="52">
        <v>44</v>
      </c>
      <c r="H11" s="52">
        <v>54</v>
      </c>
      <c r="I11" s="52">
        <v>51</v>
      </c>
      <c r="J11" s="52">
        <v>20</v>
      </c>
      <c r="K11" s="52">
        <v>26</v>
      </c>
      <c r="L11" s="52">
        <v>36</v>
      </c>
      <c r="M11" s="52">
        <v>35</v>
      </c>
      <c r="N11" s="52">
        <v>23</v>
      </c>
      <c r="O11" s="52">
        <v>15</v>
      </c>
      <c r="P11" s="52">
        <v>7</v>
      </c>
      <c r="Q11" s="52">
        <v>5</v>
      </c>
      <c r="R11" s="52">
        <v>10</v>
      </c>
      <c r="S11" s="52">
        <v>14</v>
      </c>
      <c r="T11" s="52">
        <v>21</v>
      </c>
      <c r="U11" s="52">
        <v>12</v>
      </c>
      <c r="V11" s="52">
        <v>6</v>
      </c>
      <c r="W11" s="52">
        <v>3</v>
      </c>
      <c r="X11" s="52">
        <v>4</v>
      </c>
      <c r="Y11" s="52">
        <v>4</v>
      </c>
      <c r="DA11" s="63" t="s">
        <v>1141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1142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961</v>
      </c>
      <c r="D15" s="52">
        <v>962</v>
      </c>
      <c r="E15" s="52">
        <v>969</v>
      </c>
      <c r="F15" s="52">
        <v>995</v>
      </c>
      <c r="G15" s="52">
        <v>1042</v>
      </c>
      <c r="H15" s="52">
        <v>1213</v>
      </c>
      <c r="I15" s="52">
        <v>1088</v>
      </c>
      <c r="J15" s="52">
        <v>377</v>
      </c>
      <c r="K15" s="52">
        <v>427</v>
      </c>
      <c r="L15" s="52">
        <v>720</v>
      </c>
      <c r="M15" s="52">
        <v>724</v>
      </c>
      <c r="N15" s="52">
        <v>565</v>
      </c>
      <c r="O15" s="52">
        <v>393</v>
      </c>
      <c r="P15" s="52">
        <v>176</v>
      </c>
      <c r="Q15" s="52">
        <v>187</v>
      </c>
      <c r="R15" s="52">
        <v>188</v>
      </c>
      <c r="S15" s="52">
        <v>345</v>
      </c>
      <c r="T15" s="52">
        <v>475</v>
      </c>
      <c r="U15" s="52">
        <v>357</v>
      </c>
      <c r="V15" s="52">
        <v>288</v>
      </c>
      <c r="W15" s="52">
        <v>254</v>
      </c>
      <c r="X15" s="52">
        <v>237</v>
      </c>
      <c r="Y15" s="52">
        <v>80</v>
      </c>
      <c r="DA15" s="63" t="s">
        <v>1143</v>
      </c>
    </row>
    <row r="16" spans="1:105" ht="12" customHeight="1" x14ac:dyDescent="0.25">
      <c r="A16" s="97" t="s">
        <v>121</v>
      </c>
      <c r="B16" s="52"/>
      <c r="C16" s="52">
        <v>15</v>
      </c>
      <c r="D16" s="52">
        <v>15</v>
      </c>
      <c r="E16" s="52">
        <v>15</v>
      </c>
      <c r="F16" s="52">
        <v>17</v>
      </c>
      <c r="G16" s="52">
        <v>17</v>
      </c>
      <c r="H16" s="52">
        <v>22</v>
      </c>
      <c r="I16" s="52">
        <v>36</v>
      </c>
      <c r="J16" s="52">
        <v>12</v>
      </c>
      <c r="K16" s="52">
        <v>17</v>
      </c>
      <c r="L16" s="52">
        <v>27</v>
      </c>
      <c r="M16" s="52">
        <v>30</v>
      </c>
      <c r="N16" s="52">
        <v>18</v>
      </c>
      <c r="O16" s="52">
        <v>12</v>
      </c>
      <c r="P16" s="52">
        <v>17</v>
      </c>
      <c r="Q16" s="52">
        <v>16</v>
      </c>
      <c r="R16" s="52">
        <v>23</v>
      </c>
      <c r="S16" s="52">
        <v>39</v>
      </c>
      <c r="T16" s="52">
        <v>56</v>
      </c>
      <c r="U16" s="52">
        <v>44</v>
      </c>
      <c r="V16" s="52">
        <v>38</v>
      </c>
      <c r="W16" s="52">
        <v>44</v>
      </c>
      <c r="X16" s="52">
        <v>45</v>
      </c>
      <c r="Y16" s="52">
        <v>11</v>
      </c>
      <c r="DA16" s="63" t="s">
        <v>1144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1145</v>
      </c>
    </row>
    <row r="21" spans="1:105" ht="12" customHeight="1" x14ac:dyDescent="0.25">
      <c r="A21" s="97" t="s">
        <v>50</v>
      </c>
      <c r="B21" s="52"/>
      <c r="C21" s="52">
        <v>382</v>
      </c>
      <c r="D21" s="52">
        <v>383</v>
      </c>
      <c r="E21" s="52">
        <v>387</v>
      </c>
      <c r="F21" s="52">
        <v>402</v>
      </c>
      <c r="G21" s="52">
        <v>435</v>
      </c>
      <c r="H21" s="52">
        <v>523</v>
      </c>
      <c r="I21" s="52">
        <v>470</v>
      </c>
      <c r="J21" s="52">
        <v>215</v>
      </c>
      <c r="K21" s="52">
        <v>363</v>
      </c>
      <c r="L21" s="52">
        <v>416</v>
      </c>
      <c r="M21" s="52">
        <v>420</v>
      </c>
      <c r="N21" s="52">
        <v>351</v>
      </c>
      <c r="O21" s="52">
        <v>307</v>
      </c>
      <c r="P21" s="52">
        <v>102</v>
      </c>
      <c r="Q21" s="52">
        <v>146</v>
      </c>
      <c r="R21" s="52">
        <v>164</v>
      </c>
      <c r="S21" s="52">
        <v>216</v>
      </c>
      <c r="T21" s="52">
        <v>306</v>
      </c>
      <c r="U21" s="52">
        <v>239</v>
      </c>
      <c r="V21" s="52">
        <v>179</v>
      </c>
      <c r="W21" s="52">
        <v>164</v>
      </c>
      <c r="X21" s="52">
        <v>120</v>
      </c>
      <c r="Y21" s="52">
        <v>62</v>
      </c>
      <c r="DA21" s="63" t="s">
        <v>1146</v>
      </c>
    </row>
    <row r="22" spans="1:105" ht="12" customHeight="1" x14ac:dyDescent="0.25">
      <c r="A22" s="109" t="s">
        <v>120</v>
      </c>
      <c r="B22" s="36"/>
      <c r="C22" s="36">
        <v>980</v>
      </c>
      <c r="D22" s="36">
        <v>981</v>
      </c>
      <c r="E22" s="36">
        <v>986</v>
      </c>
      <c r="F22" s="36">
        <v>1007</v>
      </c>
      <c r="G22" s="36">
        <v>1044</v>
      </c>
      <c r="H22" s="36">
        <v>1173</v>
      </c>
      <c r="I22" s="36">
        <v>849</v>
      </c>
      <c r="J22" s="36">
        <v>286</v>
      </c>
      <c r="K22" s="36">
        <v>480</v>
      </c>
      <c r="L22" s="36">
        <v>610</v>
      </c>
      <c r="M22" s="36">
        <v>645</v>
      </c>
      <c r="N22" s="36">
        <v>601</v>
      </c>
      <c r="O22" s="36">
        <v>475</v>
      </c>
      <c r="P22" s="36">
        <v>165</v>
      </c>
      <c r="Q22" s="36">
        <v>239</v>
      </c>
      <c r="R22" s="36">
        <v>233</v>
      </c>
      <c r="S22" s="36">
        <v>302</v>
      </c>
      <c r="T22" s="36">
        <v>487</v>
      </c>
      <c r="U22" s="36">
        <v>471</v>
      </c>
      <c r="V22" s="36">
        <v>427</v>
      </c>
      <c r="W22" s="36">
        <v>340</v>
      </c>
      <c r="X22" s="36">
        <v>240</v>
      </c>
      <c r="Y22" s="36">
        <v>116</v>
      </c>
      <c r="DA22" s="60" t="s">
        <v>1147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1148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2886</v>
      </c>
      <c r="D26" s="52">
        <v>1499</v>
      </c>
      <c r="E26" s="52">
        <v>1536</v>
      </c>
      <c r="F26" s="52">
        <v>403</v>
      </c>
      <c r="G26" s="52">
        <v>0</v>
      </c>
      <c r="H26" s="52">
        <v>0</v>
      </c>
      <c r="I26" s="52">
        <v>1</v>
      </c>
      <c r="J26" s="52">
        <v>715</v>
      </c>
      <c r="K26" s="52">
        <v>887</v>
      </c>
      <c r="L26" s="52">
        <v>895</v>
      </c>
      <c r="M26" s="52">
        <v>964</v>
      </c>
      <c r="N26" s="52">
        <v>876</v>
      </c>
      <c r="O26" s="52">
        <v>759</v>
      </c>
      <c r="P26" s="52">
        <v>145</v>
      </c>
      <c r="Q26" s="52">
        <v>79</v>
      </c>
      <c r="R26" s="52">
        <v>159</v>
      </c>
      <c r="S26" s="52">
        <v>224</v>
      </c>
      <c r="T26" s="52">
        <v>271</v>
      </c>
      <c r="U26" s="52">
        <v>293</v>
      </c>
      <c r="V26" s="52">
        <v>388</v>
      </c>
      <c r="W26" s="52">
        <v>458</v>
      </c>
      <c r="X26" s="52">
        <v>452</v>
      </c>
      <c r="Y26" s="52">
        <v>385</v>
      </c>
      <c r="DA26" s="63" t="s">
        <v>1149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84</v>
      </c>
      <c r="D29" s="52">
        <v>84</v>
      </c>
      <c r="E29" s="52">
        <v>85</v>
      </c>
      <c r="F29" s="52">
        <v>88</v>
      </c>
      <c r="G29" s="52">
        <v>92</v>
      </c>
      <c r="H29" s="52">
        <v>99</v>
      </c>
      <c r="I29" s="52">
        <v>58</v>
      </c>
      <c r="J29" s="52">
        <v>98</v>
      </c>
      <c r="K29" s="52">
        <v>73</v>
      </c>
      <c r="L29" s="52">
        <v>78</v>
      </c>
      <c r="M29" s="52">
        <v>82</v>
      </c>
      <c r="N29" s="52">
        <v>57</v>
      </c>
      <c r="O29" s="52">
        <v>241</v>
      </c>
      <c r="P29" s="52">
        <v>170</v>
      </c>
      <c r="Q29" s="52">
        <v>178</v>
      </c>
      <c r="R29" s="52">
        <v>162</v>
      </c>
      <c r="S29" s="52">
        <v>177</v>
      </c>
      <c r="T29" s="52">
        <v>136</v>
      </c>
      <c r="U29" s="52">
        <v>102</v>
      </c>
      <c r="V29" s="52">
        <v>106</v>
      </c>
      <c r="W29" s="52">
        <v>145</v>
      </c>
      <c r="X29" s="52">
        <v>149</v>
      </c>
      <c r="Y29" s="52">
        <v>119</v>
      </c>
      <c r="DA29" s="63" t="s">
        <v>1150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113</v>
      </c>
      <c r="D31" s="52">
        <v>59</v>
      </c>
      <c r="E31" s="52">
        <v>61</v>
      </c>
      <c r="F31" s="52">
        <v>44</v>
      </c>
      <c r="G31" s="52">
        <v>69</v>
      </c>
      <c r="H31" s="52">
        <v>69</v>
      </c>
      <c r="I31" s="52">
        <v>31</v>
      </c>
      <c r="J31" s="52">
        <v>29</v>
      </c>
      <c r="K31" s="52">
        <v>40</v>
      </c>
      <c r="L31" s="52">
        <v>40</v>
      </c>
      <c r="M31" s="52">
        <v>46</v>
      </c>
      <c r="N31" s="52">
        <v>54</v>
      </c>
      <c r="O31" s="52">
        <v>51</v>
      </c>
      <c r="P31" s="52">
        <v>25</v>
      </c>
      <c r="Q31" s="52">
        <v>21</v>
      </c>
      <c r="R31" s="52">
        <v>27</v>
      </c>
      <c r="S31" s="52">
        <v>23</v>
      </c>
      <c r="T31" s="52">
        <v>14</v>
      </c>
      <c r="U31" s="52">
        <v>12</v>
      </c>
      <c r="V31" s="52">
        <v>23</v>
      </c>
      <c r="W31" s="52">
        <v>18</v>
      </c>
      <c r="X31" s="52">
        <v>16</v>
      </c>
      <c r="Y31" s="52">
        <v>16</v>
      </c>
      <c r="DA31" s="63" t="s">
        <v>1151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1152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2730</v>
      </c>
      <c r="D35" s="52">
        <v>1418</v>
      </c>
      <c r="E35" s="52">
        <v>1451</v>
      </c>
      <c r="F35" s="52">
        <v>1055</v>
      </c>
      <c r="G35" s="52">
        <v>1665</v>
      </c>
      <c r="H35" s="52">
        <v>1677</v>
      </c>
      <c r="I35" s="52">
        <v>723</v>
      </c>
      <c r="J35" s="52">
        <v>681</v>
      </c>
      <c r="K35" s="52">
        <v>869</v>
      </c>
      <c r="L35" s="52">
        <v>920</v>
      </c>
      <c r="M35" s="52">
        <v>1033</v>
      </c>
      <c r="N35" s="52">
        <v>1105</v>
      </c>
      <c r="O35" s="52">
        <v>1133</v>
      </c>
      <c r="P35" s="52">
        <v>531</v>
      </c>
      <c r="Q35" s="52">
        <v>447</v>
      </c>
      <c r="R35" s="52">
        <v>589</v>
      </c>
      <c r="S35" s="52">
        <v>538</v>
      </c>
      <c r="T35" s="52">
        <v>471</v>
      </c>
      <c r="U35" s="52">
        <v>472</v>
      </c>
      <c r="V35" s="52">
        <v>613</v>
      </c>
      <c r="W35" s="52">
        <v>575</v>
      </c>
      <c r="X35" s="52">
        <v>442</v>
      </c>
      <c r="Y35" s="52">
        <v>417</v>
      </c>
      <c r="DA35" s="63" t="s">
        <v>1153</v>
      </c>
    </row>
    <row r="36" spans="1:105" ht="12" customHeight="1" x14ac:dyDescent="0.25">
      <c r="A36" s="97" t="s">
        <v>121</v>
      </c>
      <c r="B36" s="52"/>
      <c r="C36" s="52">
        <v>43</v>
      </c>
      <c r="D36" s="52">
        <v>22</v>
      </c>
      <c r="E36" s="52">
        <v>24</v>
      </c>
      <c r="F36" s="52">
        <v>16</v>
      </c>
      <c r="G36" s="52">
        <v>26</v>
      </c>
      <c r="H36" s="52">
        <v>26</v>
      </c>
      <c r="I36" s="52">
        <v>13</v>
      </c>
      <c r="J36" s="52">
        <v>27</v>
      </c>
      <c r="K36" s="52">
        <v>36</v>
      </c>
      <c r="L36" s="52">
        <v>41</v>
      </c>
      <c r="M36" s="52">
        <v>44</v>
      </c>
      <c r="N36" s="52">
        <v>49</v>
      </c>
      <c r="O36" s="52">
        <v>54</v>
      </c>
      <c r="P36" s="52">
        <v>40</v>
      </c>
      <c r="Q36" s="52">
        <v>46</v>
      </c>
      <c r="R36" s="52">
        <v>56</v>
      </c>
      <c r="S36" s="52">
        <v>65</v>
      </c>
      <c r="T36" s="52">
        <v>55</v>
      </c>
      <c r="U36" s="52">
        <v>75</v>
      </c>
      <c r="V36" s="52">
        <v>97</v>
      </c>
      <c r="W36" s="52">
        <v>106</v>
      </c>
      <c r="X36" s="52">
        <v>101</v>
      </c>
      <c r="Y36" s="52">
        <v>84</v>
      </c>
      <c r="DA36" s="63" t="s">
        <v>1154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809</v>
      </c>
      <c r="D40" s="52">
        <v>420</v>
      </c>
      <c r="E40" s="52">
        <v>431</v>
      </c>
      <c r="F40" s="52">
        <v>312</v>
      </c>
      <c r="G40" s="52">
        <v>494</v>
      </c>
      <c r="H40" s="52">
        <v>498</v>
      </c>
      <c r="I40" s="52">
        <v>218</v>
      </c>
      <c r="J40" s="52">
        <v>273</v>
      </c>
      <c r="K40" s="52">
        <v>350</v>
      </c>
      <c r="L40" s="52">
        <v>377</v>
      </c>
      <c r="M40" s="52">
        <v>426</v>
      </c>
      <c r="N40" s="52">
        <v>465</v>
      </c>
      <c r="O40" s="52">
        <v>493</v>
      </c>
      <c r="P40" s="52">
        <v>274</v>
      </c>
      <c r="Q40" s="52">
        <v>257</v>
      </c>
      <c r="R40" s="52">
        <v>328</v>
      </c>
      <c r="S40" s="52">
        <v>261</v>
      </c>
      <c r="T40" s="52">
        <v>193</v>
      </c>
      <c r="U40" s="52">
        <v>173</v>
      </c>
      <c r="V40" s="52">
        <v>231</v>
      </c>
      <c r="W40" s="52">
        <v>237</v>
      </c>
      <c r="X40" s="52">
        <v>204</v>
      </c>
      <c r="Y40" s="52">
        <v>195</v>
      </c>
      <c r="DA40" s="63" t="s">
        <v>1155</v>
      </c>
    </row>
    <row r="41" spans="1:105" ht="12" customHeight="1" x14ac:dyDescent="0.25">
      <c r="A41" s="109" t="s">
        <v>120</v>
      </c>
      <c r="B41" s="36"/>
      <c r="C41" s="36">
        <v>2077</v>
      </c>
      <c r="D41" s="36">
        <v>1079</v>
      </c>
      <c r="E41" s="36">
        <v>1105</v>
      </c>
      <c r="F41" s="36">
        <v>803</v>
      </c>
      <c r="G41" s="36">
        <v>1267</v>
      </c>
      <c r="H41" s="36">
        <v>1274</v>
      </c>
      <c r="I41" s="36">
        <v>546</v>
      </c>
      <c r="J41" s="36">
        <v>466</v>
      </c>
      <c r="K41" s="36">
        <v>591</v>
      </c>
      <c r="L41" s="36">
        <v>627</v>
      </c>
      <c r="M41" s="36">
        <v>697</v>
      </c>
      <c r="N41" s="36">
        <v>741</v>
      </c>
      <c r="O41" s="36">
        <v>739</v>
      </c>
      <c r="P41" s="36">
        <v>326</v>
      </c>
      <c r="Q41" s="36">
        <v>263</v>
      </c>
      <c r="R41" s="36">
        <v>341</v>
      </c>
      <c r="S41" s="36">
        <v>366</v>
      </c>
      <c r="T41" s="36">
        <v>347</v>
      </c>
      <c r="U41" s="36">
        <v>396</v>
      </c>
      <c r="V41" s="36">
        <v>498</v>
      </c>
      <c r="W41" s="36">
        <v>459</v>
      </c>
      <c r="X41" s="36">
        <v>356</v>
      </c>
      <c r="Y41" s="36">
        <v>324</v>
      </c>
      <c r="DA41" s="60" t="s">
        <v>1156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1157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17045</v>
      </c>
      <c r="D45" s="52">
        <v>17049</v>
      </c>
      <c r="E45" s="52">
        <v>17076</v>
      </c>
      <c r="F45" s="52">
        <v>17142</v>
      </c>
      <c r="G45" s="52">
        <v>20124</v>
      </c>
      <c r="H45" s="52">
        <v>19316</v>
      </c>
      <c r="I45" s="52">
        <v>20875</v>
      </c>
      <c r="J45" s="52">
        <v>18542</v>
      </c>
      <c r="K45" s="52">
        <v>12715</v>
      </c>
      <c r="L45" s="52">
        <v>17423</v>
      </c>
      <c r="M45" s="52">
        <v>18531</v>
      </c>
      <c r="N45" s="52">
        <v>19565</v>
      </c>
      <c r="O45" s="52">
        <v>17133</v>
      </c>
      <c r="P45" s="52">
        <v>4380</v>
      </c>
      <c r="Q45" s="52">
        <v>5273</v>
      </c>
      <c r="R45" s="52">
        <v>6305</v>
      </c>
      <c r="S45" s="52">
        <v>7460</v>
      </c>
      <c r="T45" s="52">
        <v>6200</v>
      </c>
      <c r="U45" s="52">
        <v>8314</v>
      </c>
      <c r="V45" s="52">
        <v>3940</v>
      </c>
      <c r="W45" s="52">
        <v>4447</v>
      </c>
      <c r="X45" s="52">
        <v>246</v>
      </c>
      <c r="Y45" s="52">
        <v>1993</v>
      </c>
      <c r="DA45" s="63" t="s">
        <v>1158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1629</v>
      </c>
      <c r="D48" s="52">
        <v>1635</v>
      </c>
      <c r="E48" s="52">
        <v>1670</v>
      </c>
      <c r="F48" s="52">
        <v>1777</v>
      </c>
      <c r="G48" s="52">
        <v>1978</v>
      </c>
      <c r="H48" s="52">
        <v>2320</v>
      </c>
      <c r="I48" s="52">
        <v>1845</v>
      </c>
      <c r="J48" s="52">
        <v>1868</v>
      </c>
      <c r="K48" s="52">
        <v>2689</v>
      </c>
      <c r="L48" s="52">
        <v>2561</v>
      </c>
      <c r="M48" s="52">
        <v>2426</v>
      </c>
      <c r="N48" s="52">
        <v>1795</v>
      </c>
      <c r="O48" s="52">
        <v>3326</v>
      </c>
      <c r="P48" s="52">
        <v>538</v>
      </c>
      <c r="Q48" s="52">
        <v>582</v>
      </c>
      <c r="R48" s="52">
        <v>974</v>
      </c>
      <c r="S48" s="52">
        <v>1939</v>
      </c>
      <c r="T48" s="52">
        <v>2666</v>
      </c>
      <c r="U48" s="52">
        <v>3219</v>
      </c>
      <c r="V48" s="52">
        <v>2891</v>
      </c>
      <c r="W48" s="52">
        <v>2379</v>
      </c>
      <c r="X48" s="52">
        <v>1715</v>
      </c>
      <c r="Y48" s="52">
        <v>2055</v>
      </c>
      <c r="DA48" s="63" t="s">
        <v>1159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7701</v>
      </c>
      <c r="D50" s="52">
        <v>7704</v>
      </c>
      <c r="E50" s="52">
        <v>7713</v>
      </c>
      <c r="F50" s="52">
        <v>7746</v>
      </c>
      <c r="G50" s="52">
        <v>10395</v>
      </c>
      <c r="H50" s="52">
        <v>12705</v>
      </c>
      <c r="I50" s="52">
        <v>12353</v>
      </c>
      <c r="J50" s="52">
        <v>13705</v>
      </c>
      <c r="K50" s="52">
        <v>9366</v>
      </c>
      <c r="L50" s="52">
        <v>11320</v>
      </c>
      <c r="M50" s="52">
        <v>12239</v>
      </c>
      <c r="N50" s="52">
        <v>10361</v>
      </c>
      <c r="O50" s="52">
        <v>9483</v>
      </c>
      <c r="P50" s="52">
        <v>6017</v>
      </c>
      <c r="Q50" s="52">
        <v>6202</v>
      </c>
      <c r="R50" s="52">
        <v>5970</v>
      </c>
      <c r="S50" s="52">
        <v>3847</v>
      </c>
      <c r="T50" s="52">
        <v>5920</v>
      </c>
      <c r="U50" s="52">
        <v>8498</v>
      </c>
      <c r="V50" s="52">
        <v>6409</v>
      </c>
      <c r="W50" s="52">
        <v>3883</v>
      </c>
      <c r="X50" s="52">
        <v>1258</v>
      </c>
      <c r="Y50" s="52">
        <v>284</v>
      </c>
      <c r="DA50" s="63" t="s">
        <v>1160</v>
      </c>
    </row>
    <row r="51" spans="1:105" ht="12" customHeight="1" x14ac:dyDescent="0.25">
      <c r="A51" s="97" t="s">
        <v>137</v>
      </c>
      <c r="B51" s="52"/>
      <c r="C51" s="52">
        <v>1</v>
      </c>
      <c r="D51" s="52">
        <v>1</v>
      </c>
      <c r="E51" s="52">
        <v>1</v>
      </c>
      <c r="F51" s="52">
        <v>1</v>
      </c>
      <c r="G51" s="52">
        <v>1</v>
      </c>
      <c r="H51" s="52">
        <v>2</v>
      </c>
      <c r="I51" s="52">
        <v>2</v>
      </c>
      <c r="J51" s="52">
        <v>2</v>
      </c>
      <c r="K51" s="52">
        <v>1</v>
      </c>
      <c r="L51" s="52">
        <v>3</v>
      </c>
      <c r="M51" s="52">
        <v>4</v>
      </c>
      <c r="N51" s="52">
        <v>6</v>
      </c>
      <c r="O51" s="52">
        <v>7</v>
      </c>
      <c r="P51" s="52">
        <v>2</v>
      </c>
      <c r="Q51" s="52">
        <v>2</v>
      </c>
      <c r="R51" s="52">
        <v>3</v>
      </c>
      <c r="S51" s="52">
        <v>4</v>
      </c>
      <c r="T51" s="52">
        <v>6</v>
      </c>
      <c r="U51" s="52">
        <v>5</v>
      </c>
      <c r="V51" s="52">
        <v>5</v>
      </c>
      <c r="W51" s="52">
        <v>1</v>
      </c>
      <c r="X51" s="52">
        <v>0</v>
      </c>
      <c r="Y51" s="52">
        <v>2</v>
      </c>
      <c r="DA51" s="63" t="s">
        <v>1161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18396</v>
      </c>
      <c r="D54" s="52">
        <v>18429</v>
      </c>
      <c r="E54" s="52">
        <v>18663</v>
      </c>
      <c r="F54" s="52">
        <v>19288</v>
      </c>
      <c r="G54" s="52">
        <v>20542</v>
      </c>
      <c r="H54" s="52">
        <v>22327</v>
      </c>
      <c r="I54" s="52">
        <v>13911</v>
      </c>
      <c r="J54" s="52">
        <v>10845</v>
      </c>
      <c r="K54" s="52">
        <v>14533</v>
      </c>
      <c r="L54" s="52">
        <v>14400</v>
      </c>
      <c r="M54" s="52">
        <v>10722</v>
      </c>
      <c r="N54" s="52">
        <v>10915</v>
      </c>
      <c r="O54" s="52">
        <v>7543</v>
      </c>
      <c r="P54" s="52">
        <v>1880</v>
      </c>
      <c r="Q54" s="52">
        <v>3199</v>
      </c>
      <c r="R54" s="52">
        <v>4699</v>
      </c>
      <c r="S54" s="52">
        <v>6361</v>
      </c>
      <c r="T54" s="52">
        <v>5932</v>
      </c>
      <c r="U54" s="52">
        <v>4786</v>
      </c>
      <c r="V54" s="52">
        <v>3323</v>
      </c>
      <c r="W54" s="52">
        <v>3315</v>
      </c>
      <c r="X54" s="52">
        <v>3444</v>
      </c>
      <c r="Y54" s="52">
        <v>4895</v>
      </c>
      <c r="DA54" s="63" t="s">
        <v>1162</v>
      </c>
    </row>
    <row r="55" spans="1:105" ht="12" customHeight="1" x14ac:dyDescent="0.25">
      <c r="A55" s="97" t="s">
        <v>121</v>
      </c>
      <c r="B55" s="52"/>
      <c r="C55" s="52">
        <v>290</v>
      </c>
      <c r="D55" s="52">
        <v>290</v>
      </c>
      <c r="E55" s="52">
        <v>297</v>
      </c>
      <c r="F55" s="52">
        <v>317</v>
      </c>
      <c r="G55" s="52">
        <v>357</v>
      </c>
      <c r="H55" s="52">
        <v>413</v>
      </c>
      <c r="I55" s="52">
        <v>328</v>
      </c>
      <c r="J55" s="52">
        <v>350</v>
      </c>
      <c r="K55" s="52">
        <v>472</v>
      </c>
      <c r="L55" s="52">
        <v>490</v>
      </c>
      <c r="M55" s="52">
        <v>418</v>
      </c>
      <c r="N55" s="52">
        <v>412</v>
      </c>
      <c r="O55" s="52">
        <v>359</v>
      </c>
      <c r="P55" s="52">
        <v>172</v>
      </c>
      <c r="Q55" s="52">
        <v>328</v>
      </c>
      <c r="R55" s="52">
        <v>492</v>
      </c>
      <c r="S55" s="52">
        <v>699</v>
      </c>
      <c r="T55" s="52">
        <v>698</v>
      </c>
      <c r="U55" s="52">
        <v>717</v>
      </c>
      <c r="V55" s="52">
        <v>557</v>
      </c>
      <c r="W55" s="52">
        <v>676</v>
      </c>
      <c r="X55" s="52">
        <v>765</v>
      </c>
      <c r="Y55" s="52">
        <v>1067</v>
      </c>
      <c r="DA55" s="63" t="s">
        <v>1163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9558</v>
      </c>
      <c r="D59" s="52">
        <v>9587</v>
      </c>
      <c r="E59" s="52">
        <v>9787</v>
      </c>
      <c r="F59" s="52">
        <v>10318</v>
      </c>
      <c r="G59" s="52">
        <v>11356</v>
      </c>
      <c r="H59" s="52">
        <v>12884</v>
      </c>
      <c r="I59" s="52">
        <v>9354</v>
      </c>
      <c r="J59" s="52">
        <v>10289</v>
      </c>
      <c r="K59" s="52">
        <v>10408</v>
      </c>
      <c r="L59" s="52">
        <v>10435</v>
      </c>
      <c r="M59" s="52">
        <v>9059</v>
      </c>
      <c r="N59" s="52">
        <v>8130</v>
      </c>
      <c r="O59" s="52">
        <v>6921</v>
      </c>
      <c r="P59" s="52">
        <v>2704</v>
      </c>
      <c r="Q59" s="52">
        <v>3670</v>
      </c>
      <c r="R59" s="52">
        <v>4703</v>
      </c>
      <c r="S59" s="52">
        <v>5560</v>
      </c>
      <c r="T59" s="52">
        <v>5229</v>
      </c>
      <c r="U59" s="52">
        <v>4448</v>
      </c>
      <c r="V59" s="52">
        <v>2769</v>
      </c>
      <c r="W59" s="52">
        <v>2713</v>
      </c>
      <c r="X59" s="52">
        <v>1774</v>
      </c>
      <c r="Y59" s="52">
        <v>3058</v>
      </c>
      <c r="DA59" s="63" t="s">
        <v>1164</v>
      </c>
    </row>
    <row r="60" spans="1:105" ht="12" customHeight="1" x14ac:dyDescent="0.25">
      <c r="A60" s="109" t="s">
        <v>120</v>
      </c>
      <c r="B60" s="36"/>
      <c r="C60" s="36">
        <v>24533</v>
      </c>
      <c r="D60" s="36">
        <v>24567</v>
      </c>
      <c r="E60" s="36">
        <v>24802</v>
      </c>
      <c r="F60" s="36">
        <v>25450</v>
      </c>
      <c r="G60" s="36">
        <v>26762</v>
      </c>
      <c r="H60" s="36">
        <v>28720</v>
      </c>
      <c r="I60" s="36">
        <v>16925</v>
      </c>
      <c r="J60" s="36">
        <v>13936</v>
      </c>
      <c r="K60" s="36">
        <v>13390</v>
      </c>
      <c r="L60" s="36">
        <v>15327</v>
      </c>
      <c r="M60" s="36">
        <v>13819</v>
      </c>
      <c r="N60" s="36">
        <v>13658</v>
      </c>
      <c r="O60" s="36">
        <v>10704</v>
      </c>
      <c r="P60" s="36">
        <v>3076</v>
      </c>
      <c r="Q60" s="36">
        <v>4117</v>
      </c>
      <c r="R60" s="36">
        <v>5456</v>
      </c>
      <c r="S60" s="36">
        <v>7680</v>
      </c>
      <c r="T60" s="36">
        <v>8240</v>
      </c>
      <c r="U60" s="36">
        <v>8372</v>
      </c>
      <c r="V60" s="36">
        <v>6165</v>
      </c>
      <c r="W60" s="36">
        <v>4997</v>
      </c>
      <c r="X60" s="36">
        <v>2577</v>
      </c>
      <c r="Y60" s="36">
        <v>4621</v>
      </c>
      <c r="DA60" s="60" t="s">
        <v>1165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1166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26477</v>
      </c>
      <c r="D64" s="52">
        <v>26483</v>
      </c>
      <c r="E64" s="52">
        <v>26519</v>
      </c>
      <c r="F64" s="52">
        <v>26625</v>
      </c>
      <c r="G64" s="52">
        <v>26846</v>
      </c>
      <c r="H64" s="52">
        <v>27224</v>
      </c>
      <c r="I64" s="52">
        <v>27810</v>
      </c>
      <c r="J64" s="52">
        <v>28650</v>
      </c>
      <c r="K64" s="52">
        <v>29791</v>
      </c>
      <c r="L64" s="52">
        <v>31293</v>
      </c>
      <c r="M64" s="52">
        <v>33186</v>
      </c>
      <c r="N64" s="52">
        <v>35513</v>
      </c>
      <c r="O64" s="52">
        <v>33017</v>
      </c>
      <c r="P64" s="52">
        <v>15167</v>
      </c>
      <c r="Q64" s="52">
        <v>18931</v>
      </c>
      <c r="R64" s="52">
        <v>23346</v>
      </c>
      <c r="S64" s="52">
        <v>28292</v>
      </c>
      <c r="T64" s="52">
        <v>29734</v>
      </c>
      <c r="U64" s="52">
        <v>30091</v>
      </c>
      <c r="V64" s="52">
        <v>29979</v>
      </c>
      <c r="W64" s="52">
        <v>29497</v>
      </c>
      <c r="X64" s="52">
        <v>28624</v>
      </c>
      <c r="Y64" s="52">
        <v>27460</v>
      </c>
      <c r="DA64" s="63" t="s">
        <v>1167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2531</v>
      </c>
      <c r="D67" s="52">
        <v>2539</v>
      </c>
      <c r="E67" s="52">
        <v>2594</v>
      </c>
      <c r="F67" s="52">
        <v>2758</v>
      </c>
      <c r="G67" s="52">
        <v>3096</v>
      </c>
      <c r="H67" s="52">
        <v>3725</v>
      </c>
      <c r="I67" s="52">
        <v>3233</v>
      </c>
      <c r="J67" s="52">
        <v>6764</v>
      </c>
      <c r="K67" s="52">
        <v>9236</v>
      </c>
      <c r="L67" s="52">
        <v>8609</v>
      </c>
      <c r="M67" s="52">
        <v>9256</v>
      </c>
      <c r="N67" s="52">
        <v>8781</v>
      </c>
      <c r="O67" s="52">
        <v>13484</v>
      </c>
      <c r="P67" s="52">
        <v>11708</v>
      </c>
      <c r="Q67" s="52">
        <v>12117</v>
      </c>
      <c r="R67" s="52">
        <v>10966</v>
      </c>
      <c r="S67" s="52">
        <v>10984</v>
      </c>
      <c r="T67" s="52">
        <v>10024</v>
      </c>
      <c r="U67" s="52">
        <v>9731</v>
      </c>
      <c r="V67" s="52">
        <v>10809</v>
      </c>
      <c r="W67" s="52">
        <v>11162</v>
      </c>
      <c r="X67" s="52">
        <v>14296</v>
      </c>
      <c r="Y67" s="52">
        <v>16887</v>
      </c>
      <c r="DA67" s="63" t="s">
        <v>1168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25387</v>
      </c>
      <c r="D69" s="52">
        <v>26443</v>
      </c>
      <c r="E69" s="52">
        <v>24583</v>
      </c>
      <c r="F69" s="52">
        <v>25353</v>
      </c>
      <c r="G69" s="52">
        <v>25781</v>
      </c>
      <c r="H69" s="52">
        <v>26174</v>
      </c>
      <c r="I69" s="52">
        <v>26901</v>
      </c>
      <c r="J69" s="52">
        <v>28588</v>
      </c>
      <c r="K69" s="52">
        <v>29683</v>
      </c>
      <c r="L69" s="52">
        <v>31130</v>
      </c>
      <c r="M69" s="52">
        <v>32943</v>
      </c>
      <c r="N69" s="52">
        <v>35230</v>
      </c>
      <c r="O69" s="52">
        <v>32792</v>
      </c>
      <c r="P69" s="52">
        <v>14944</v>
      </c>
      <c r="Q69" s="52">
        <v>18806</v>
      </c>
      <c r="R69" s="52">
        <v>23147</v>
      </c>
      <c r="S69" s="52">
        <v>28148</v>
      </c>
      <c r="T69" s="52">
        <v>29526</v>
      </c>
      <c r="U69" s="52">
        <v>29887</v>
      </c>
      <c r="V69" s="52">
        <v>29751</v>
      </c>
      <c r="W69" s="52">
        <v>29402</v>
      </c>
      <c r="X69" s="52">
        <v>28449</v>
      </c>
      <c r="Y69" s="52">
        <v>27224</v>
      </c>
      <c r="DA69" s="63" t="s">
        <v>1169</v>
      </c>
    </row>
    <row r="70" spans="1:105" ht="12" customHeight="1" x14ac:dyDescent="0.25">
      <c r="A70" s="97" t="s">
        <v>133</v>
      </c>
      <c r="B70" s="52"/>
      <c r="C70" s="52">
        <v>4</v>
      </c>
      <c r="D70" s="52">
        <v>4</v>
      </c>
      <c r="E70" s="52">
        <v>4</v>
      </c>
      <c r="F70" s="52">
        <v>4</v>
      </c>
      <c r="G70" s="52">
        <v>4</v>
      </c>
      <c r="H70" s="52">
        <v>3</v>
      </c>
      <c r="I70" s="52">
        <v>4</v>
      </c>
      <c r="J70" s="52">
        <v>6</v>
      </c>
      <c r="K70" s="52">
        <v>5</v>
      </c>
      <c r="L70" s="52">
        <v>7</v>
      </c>
      <c r="M70" s="52">
        <v>6</v>
      </c>
      <c r="N70" s="52">
        <v>10</v>
      </c>
      <c r="O70" s="52">
        <v>13</v>
      </c>
      <c r="P70" s="52">
        <v>11</v>
      </c>
      <c r="Q70" s="52">
        <v>11</v>
      </c>
      <c r="R70" s="52">
        <v>13</v>
      </c>
      <c r="S70" s="52">
        <v>23</v>
      </c>
      <c r="T70" s="52">
        <v>21</v>
      </c>
      <c r="U70" s="52">
        <v>25</v>
      </c>
      <c r="V70" s="52">
        <v>29</v>
      </c>
      <c r="W70" s="52">
        <v>32</v>
      </c>
      <c r="X70" s="52">
        <v>38</v>
      </c>
      <c r="Y70" s="52">
        <v>46</v>
      </c>
      <c r="DA70" s="63" t="s">
        <v>1170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4486</v>
      </c>
      <c r="D73" s="52">
        <v>35</v>
      </c>
      <c r="E73" s="52">
        <v>1904</v>
      </c>
      <c r="F73" s="52">
        <v>2141</v>
      </c>
      <c r="G73" s="52">
        <v>2174</v>
      </c>
      <c r="H73" s="52">
        <v>2256</v>
      </c>
      <c r="I73" s="52">
        <v>1566</v>
      </c>
      <c r="J73" s="52">
        <v>357</v>
      </c>
      <c r="K73" s="52">
        <v>1001</v>
      </c>
      <c r="L73" s="52">
        <v>1043</v>
      </c>
      <c r="M73" s="52">
        <v>1857</v>
      </c>
      <c r="N73" s="52">
        <v>2200</v>
      </c>
      <c r="O73" s="52">
        <v>1660</v>
      </c>
      <c r="P73" s="52">
        <v>1537</v>
      </c>
      <c r="Q73" s="52">
        <v>944</v>
      </c>
      <c r="R73" s="52">
        <v>1387</v>
      </c>
      <c r="S73" s="52">
        <v>907</v>
      </c>
      <c r="T73" s="52">
        <v>1341</v>
      </c>
      <c r="U73" s="52">
        <v>1341</v>
      </c>
      <c r="V73" s="52">
        <v>2278</v>
      </c>
      <c r="W73" s="52">
        <v>342</v>
      </c>
      <c r="X73" s="52">
        <v>810</v>
      </c>
      <c r="Y73" s="52">
        <v>1264</v>
      </c>
      <c r="DA73" s="63" t="s">
        <v>1171</v>
      </c>
    </row>
    <row r="74" spans="1:105" ht="12" customHeight="1" x14ac:dyDescent="0.25">
      <c r="A74" s="97" t="s">
        <v>121</v>
      </c>
      <c r="B74" s="52"/>
      <c r="C74" s="52">
        <v>71</v>
      </c>
      <c r="D74" s="52">
        <v>1</v>
      </c>
      <c r="E74" s="52">
        <v>29</v>
      </c>
      <c r="F74" s="52">
        <v>33</v>
      </c>
      <c r="G74" s="52">
        <v>35</v>
      </c>
      <c r="H74" s="52">
        <v>38</v>
      </c>
      <c r="I74" s="52">
        <v>39</v>
      </c>
      <c r="J74" s="52">
        <v>9</v>
      </c>
      <c r="K74" s="52">
        <v>40</v>
      </c>
      <c r="L74" s="52">
        <v>35</v>
      </c>
      <c r="M74" s="52">
        <v>69</v>
      </c>
      <c r="N74" s="52">
        <v>80</v>
      </c>
      <c r="O74" s="52">
        <v>80</v>
      </c>
      <c r="P74" s="52">
        <v>94</v>
      </c>
      <c r="Q74" s="52">
        <v>102</v>
      </c>
      <c r="R74" s="52">
        <v>144</v>
      </c>
      <c r="S74" s="52">
        <v>114</v>
      </c>
      <c r="T74" s="52">
        <v>164</v>
      </c>
      <c r="U74" s="52">
        <v>199</v>
      </c>
      <c r="V74" s="52">
        <v>401</v>
      </c>
      <c r="W74" s="52">
        <v>76</v>
      </c>
      <c r="X74" s="52">
        <v>182</v>
      </c>
      <c r="Y74" s="52">
        <v>284</v>
      </c>
      <c r="DA74" s="63" t="s">
        <v>1172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36367</v>
      </c>
      <c r="D78" s="52">
        <v>36469</v>
      </c>
      <c r="E78" s="52">
        <v>37166</v>
      </c>
      <c r="F78" s="52">
        <v>39033</v>
      </c>
      <c r="G78" s="52">
        <v>42653</v>
      </c>
      <c r="H78" s="52">
        <v>48586</v>
      </c>
      <c r="I78" s="52">
        <v>35600</v>
      </c>
      <c r="J78" s="52">
        <v>33585</v>
      </c>
      <c r="K78" s="52">
        <v>49540</v>
      </c>
      <c r="L78" s="52">
        <v>48769</v>
      </c>
      <c r="M78" s="52">
        <v>52084</v>
      </c>
      <c r="N78" s="52">
        <v>60071</v>
      </c>
      <c r="O78" s="52">
        <v>58993</v>
      </c>
      <c r="P78" s="52">
        <v>41572</v>
      </c>
      <c r="Q78" s="52">
        <v>45912</v>
      </c>
      <c r="R78" s="52">
        <v>50532</v>
      </c>
      <c r="S78" s="52">
        <v>54325</v>
      </c>
      <c r="T78" s="52">
        <v>51469</v>
      </c>
      <c r="U78" s="52">
        <v>50327</v>
      </c>
      <c r="V78" s="52">
        <v>48835</v>
      </c>
      <c r="W78" s="52">
        <v>46156</v>
      </c>
      <c r="X78" s="52">
        <v>45137</v>
      </c>
      <c r="Y78" s="52">
        <v>48140</v>
      </c>
      <c r="DA78" s="63" t="s">
        <v>1173</v>
      </c>
    </row>
    <row r="79" spans="1:105" ht="12" customHeight="1" x14ac:dyDescent="0.25">
      <c r="A79" s="109" t="s">
        <v>120</v>
      </c>
      <c r="B79" s="36"/>
      <c r="C79" s="36">
        <v>106158</v>
      </c>
      <c r="D79" s="36">
        <v>85037</v>
      </c>
      <c r="E79" s="36">
        <v>74309</v>
      </c>
      <c r="F79" s="36">
        <v>63714</v>
      </c>
      <c r="G79" s="36">
        <v>59446</v>
      </c>
      <c r="H79" s="36">
        <v>115</v>
      </c>
      <c r="I79" s="36">
        <v>58804</v>
      </c>
      <c r="J79" s="36">
        <v>134</v>
      </c>
      <c r="K79" s="36">
        <v>55839</v>
      </c>
      <c r="L79" s="36">
        <v>37576</v>
      </c>
      <c r="M79" s="36">
        <v>25615</v>
      </c>
      <c r="N79" s="36">
        <v>15761</v>
      </c>
      <c r="O79" s="36">
        <v>12928</v>
      </c>
      <c r="P79" s="36">
        <v>21</v>
      </c>
      <c r="Q79" s="36">
        <v>176</v>
      </c>
      <c r="R79" s="36">
        <v>441</v>
      </c>
      <c r="S79" s="36">
        <v>906</v>
      </c>
      <c r="T79" s="36">
        <v>1537</v>
      </c>
      <c r="U79" s="36">
        <v>2456</v>
      </c>
      <c r="V79" s="36">
        <v>3734</v>
      </c>
      <c r="W79" s="36">
        <v>5565</v>
      </c>
      <c r="X79" s="36">
        <v>3112</v>
      </c>
      <c r="Y79" s="36">
        <v>4858</v>
      </c>
      <c r="DA79" s="60" t="s">
        <v>1174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1175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62162</v>
      </c>
      <c r="D83" s="52">
        <v>62175</v>
      </c>
      <c r="E83" s="52">
        <v>62272</v>
      </c>
      <c r="F83" s="52">
        <v>62548</v>
      </c>
      <c r="G83" s="52">
        <v>63096</v>
      </c>
      <c r="H83" s="52">
        <v>64010</v>
      </c>
      <c r="I83" s="52">
        <v>65412</v>
      </c>
      <c r="J83" s="52">
        <v>67387</v>
      </c>
      <c r="K83" s="52">
        <v>70072</v>
      </c>
      <c r="L83" s="52">
        <v>73568</v>
      </c>
      <c r="M83" s="52">
        <v>77999</v>
      </c>
      <c r="N83" s="52">
        <v>83506</v>
      </c>
      <c r="O83" s="52">
        <v>77808</v>
      </c>
      <c r="P83" s="52">
        <v>36303</v>
      </c>
      <c r="Q83" s="52">
        <v>45743</v>
      </c>
      <c r="R83" s="52">
        <v>57095</v>
      </c>
      <c r="S83" s="52">
        <v>70018</v>
      </c>
      <c r="T83" s="52">
        <v>73611</v>
      </c>
      <c r="U83" s="52">
        <v>75620</v>
      </c>
      <c r="V83" s="52">
        <v>77725</v>
      </c>
      <c r="W83" s="52">
        <v>80315</v>
      </c>
      <c r="X83" s="52">
        <v>81330</v>
      </c>
      <c r="Y83" s="52">
        <v>82143</v>
      </c>
      <c r="DA83" s="63" t="s">
        <v>1176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5942</v>
      </c>
      <c r="D86" s="52">
        <v>5963</v>
      </c>
      <c r="E86" s="52">
        <v>6100</v>
      </c>
      <c r="F86" s="52">
        <v>6486</v>
      </c>
      <c r="G86" s="52">
        <v>7311</v>
      </c>
      <c r="H86" s="52">
        <v>8804</v>
      </c>
      <c r="I86" s="52">
        <v>7670</v>
      </c>
      <c r="J86" s="52">
        <v>15489</v>
      </c>
      <c r="K86" s="52">
        <v>22397</v>
      </c>
      <c r="L86" s="52">
        <v>19363</v>
      </c>
      <c r="M86" s="52">
        <v>22109</v>
      </c>
      <c r="N86" s="52">
        <v>19584</v>
      </c>
      <c r="O86" s="52">
        <v>30795</v>
      </c>
      <c r="P86" s="52">
        <v>27652</v>
      </c>
      <c r="Q86" s="52">
        <v>30051</v>
      </c>
      <c r="R86" s="52">
        <v>29445</v>
      </c>
      <c r="S86" s="52">
        <v>32345</v>
      </c>
      <c r="T86" s="52">
        <v>34366</v>
      </c>
      <c r="U86" s="52">
        <v>35070</v>
      </c>
      <c r="V86" s="52">
        <v>37650</v>
      </c>
      <c r="W86" s="52">
        <v>38083</v>
      </c>
      <c r="X86" s="52">
        <v>40874</v>
      </c>
      <c r="Y86" s="52">
        <v>42996</v>
      </c>
      <c r="DA86" s="63" t="s">
        <v>1177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9148</v>
      </c>
      <c r="D88" s="52">
        <v>9150</v>
      </c>
      <c r="E88" s="52">
        <v>9165</v>
      </c>
      <c r="F88" s="52">
        <v>9214</v>
      </c>
      <c r="G88" s="52">
        <v>9309</v>
      </c>
      <c r="H88" s="52">
        <v>9472</v>
      </c>
      <c r="I88" s="52">
        <v>9719</v>
      </c>
      <c r="J88" s="52">
        <v>17063</v>
      </c>
      <c r="K88" s="52">
        <v>14729</v>
      </c>
      <c r="L88" s="52">
        <v>16912</v>
      </c>
      <c r="M88" s="52">
        <v>20160</v>
      </c>
      <c r="N88" s="52">
        <v>25032</v>
      </c>
      <c r="O88" s="52">
        <v>25604</v>
      </c>
      <c r="P88" s="52">
        <v>10905</v>
      </c>
      <c r="Q88" s="52">
        <v>15339</v>
      </c>
      <c r="R88" s="52">
        <v>19272</v>
      </c>
      <c r="S88" s="52">
        <v>29296</v>
      </c>
      <c r="T88" s="52">
        <v>28116</v>
      </c>
      <c r="U88" s="52">
        <v>24768</v>
      </c>
      <c r="V88" s="52">
        <v>17541</v>
      </c>
      <c r="W88" s="52">
        <v>9411</v>
      </c>
      <c r="X88" s="52">
        <v>9511</v>
      </c>
      <c r="Y88" s="52">
        <v>10755</v>
      </c>
      <c r="DA88" s="63" t="s">
        <v>1178</v>
      </c>
    </row>
    <row r="89" spans="1:105" ht="12" customHeight="1" x14ac:dyDescent="0.25">
      <c r="A89" s="97" t="s">
        <v>131</v>
      </c>
      <c r="B89" s="52"/>
      <c r="C89" s="52">
        <v>1</v>
      </c>
      <c r="D89" s="52">
        <v>2</v>
      </c>
      <c r="E89" s="52">
        <v>1</v>
      </c>
      <c r="F89" s="52">
        <v>2</v>
      </c>
      <c r="G89" s="52">
        <v>1</v>
      </c>
      <c r="H89" s="52">
        <v>1</v>
      </c>
      <c r="I89" s="52">
        <v>2</v>
      </c>
      <c r="J89" s="52">
        <v>3</v>
      </c>
      <c r="K89" s="52">
        <v>4</v>
      </c>
      <c r="L89" s="52">
        <v>6</v>
      </c>
      <c r="M89" s="52">
        <v>7</v>
      </c>
      <c r="N89" s="52">
        <v>10</v>
      </c>
      <c r="O89" s="52">
        <v>12</v>
      </c>
      <c r="P89" s="52">
        <v>1</v>
      </c>
      <c r="Q89" s="52">
        <v>0</v>
      </c>
      <c r="R89" s="52">
        <v>4</v>
      </c>
      <c r="S89" s="52">
        <v>13</v>
      </c>
      <c r="T89" s="52">
        <v>14</v>
      </c>
      <c r="U89" s="52">
        <v>17</v>
      </c>
      <c r="V89" s="52">
        <v>27</v>
      </c>
      <c r="W89" s="52">
        <v>21</v>
      </c>
      <c r="X89" s="52">
        <v>27</v>
      </c>
      <c r="Y89" s="52">
        <v>27</v>
      </c>
      <c r="DA89" s="63" t="s">
        <v>1179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4170</v>
      </c>
      <c r="D92" s="52">
        <v>4180</v>
      </c>
      <c r="E92" s="52">
        <v>4245</v>
      </c>
      <c r="F92" s="52">
        <v>4432</v>
      </c>
      <c r="G92" s="52">
        <v>4794</v>
      </c>
      <c r="H92" s="52">
        <v>5401</v>
      </c>
      <c r="I92" s="52">
        <v>3793</v>
      </c>
      <c r="J92" s="52">
        <v>4059</v>
      </c>
      <c r="K92" s="52">
        <v>5198</v>
      </c>
      <c r="L92" s="52">
        <v>5347</v>
      </c>
      <c r="M92" s="52">
        <v>5250</v>
      </c>
      <c r="N92" s="52">
        <v>5070</v>
      </c>
      <c r="O92" s="52">
        <v>4969</v>
      </c>
      <c r="P92" s="52">
        <v>4236</v>
      </c>
      <c r="Q92" s="52">
        <v>4589</v>
      </c>
      <c r="R92" s="52">
        <v>4707</v>
      </c>
      <c r="S92" s="52">
        <v>4793</v>
      </c>
      <c r="T92" s="52">
        <v>4448</v>
      </c>
      <c r="U92" s="52">
        <v>3955</v>
      </c>
      <c r="V92" s="52">
        <v>3495</v>
      </c>
      <c r="W92" s="52">
        <v>3832</v>
      </c>
      <c r="X92" s="52">
        <v>3775</v>
      </c>
      <c r="Y92" s="52">
        <v>4044</v>
      </c>
      <c r="DA92" s="63" t="s">
        <v>1180</v>
      </c>
    </row>
    <row r="93" spans="1:105" ht="12" customHeight="1" x14ac:dyDescent="0.25">
      <c r="A93" s="97" t="s">
        <v>123</v>
      </c>
      <c r="B93" s="52"/>
      <c r="C93" s="52">
        <v>1</v>
      </c>
      <c r="D93" s="52">
        <v>0</v>
      </c>
      <c r="E93" s="52">
        <v>1</v>
      </c>
      <c r="F93" s="52">
        <v>0</v>
      </c>
      <c r="G93" s="52">
        <v>1</v>
      </c>
      <c r="H93" s="52">
        <v>1</v>
      </c>
      <c r="I93" s="52">
        <v>0</v>
      </c>
      <c r="J93" s="52">
        <v>2</v>
      </c>
      <c r="K93" s="52">
        <v>2</v>
      </c>
      <c r="L93" s="52">
        <v>1</v>
      </c>
      <c r="M93" s="52">
        <v>2</v>
      </c>
      <c r="N93" s="52">
        <v>2</v>
      </c>
      <c r="O93" s="52">
        <v>5</v>
      </c>
      <c r="P93" s="52">
        <v>1</v>
      </c>
      <c r="Q93" s="52">
        <v>5</v>
      </c>
      <c r="R93" s="52">
        <v>6</v>
      </c>
      <c r="S93" s="52">
        <v>5</v>
      </c>
      <c r="T93" s="52">
        <v>4</v>
      </c>
      <c r="U93" s="52">
        <v>4</v>
      </c>
      <c r="V93" s="52">
        <v>5</v>
      </c>
      <c r="W93" s="52">
        <v>6</v>
      </c>
      <c r="X93" s="52">
        <v>8</v>
      </c>
      <c r="Y93" s="52">
        <v>8</v>
      </c>
      <c r="DA93" s="63" t="s">
        <v>1181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100276</v>
      </c>
      <c r="D96" s="52">
        <v>100456</v>
      </c>
      <c r="E96" s="52">
        <v>101726</v>
      </c>
      <c r="F96" s="52">
        <v>105226</v>
      </c>
      <c r="G96" s="52">
        <v>112109</v>
      </c>
      <c r="H96" s="52">
        <v>123596</v>
      </c>
      <c r="I96" s="52">
        <v>80903</v>
      </c>
      <c r="J96" s="52">
        <v>79816</v>
      </c>
      <c r="K96" s="52">
        <v>101895</v>
      </c>
      <c r="L96" s="52">
        <v>106005</v>
      </c>
      <c r="M96" s="52">
        <v>107548</v>
      </c>
      <c r="N96" s="52">
        <v>109979</v>
      </c>
      <c r="O96" s="52">
        <v>105747</v>
      </c>
      <c r="P96" s="52">
        <v>84171</v>
      </c>
      <c r="Q96" s="52">
        <v>90028</v>
      </c>
      <c r="R96" s="52">
        <v>97614</v>
      </c>
      <c r="S96" s="52">
        <v>106535</v>
      </c>
      <c r="T96" s="52">
        <v>112176</v>
      </c>
      <c r="U96" s="52">
        <v>112496</v>
      </c>
      <c r="V96" s="52">
        <v>111268</v>
      </c>
      <c r="W96" s="52">
        <v>102035</v>
      </c>
      <c r="X96" s="52">
        <v>90867</v>
      </c>
      <c r="Y96" s="52">
        <v>91332</v>
      </c>
      <c r="DA96" s="63" t="s">
        <v>1182</v>
      </c>
    </row>
    <row r="97" spans="1:105" ht="12" customHeight="1" x14ac:dyDescent="0.25">
      <c r="A97" s="97" t="s">
        <v>121</v>
      </c>
      <c r="B97" s="52"/>
      <c r="C97" s="52">
        <v>1578</v>
      </c>
      <c r="D97" s="52">
        <v>1583</v>
      </c>
      <c r="E97" s="52">
        <v>1621</v>
      </c>
      <c r="F97" s="52">
        <v>1729</v>
      </c>
      <c r="G97" s="52">
        <v>1961</v>
      </c>
      <c r="H97" s="52">
        <v>2358</v>
      </c>
      <c r="I97" s="52">
        <v>2008</v>
      </c>
      <c r="J97" s="52">
        <v>2744</v>
      </c>
      <c r="K97" s="52">
        <v>3584</v>
      </c>
      <c r="L97" s="52">
        <v>4137</v>
      </c>
      <c r="M97" s="52">
        <v>4928</v>
      </c>
      <c r="N97" s="52">
        <v>5004</v>
      </c>
      <c r="O97" s="52">
        <v>6185</v>
      </c>
      <c r="P97" s="52">
        <v>7049</v>
      </c>
      <c r="Q97" s="52">
        <v>9553</v>
      </c>
      <c r="R97" s="52">
        <v>10886</v>
      </c>
      <c r="S97" s="52">
        <v>12489</v>
      </c>
      <c r="T97" s="52">
        <v>14348</v>
      </c>
      <c r="U97" s="52">
        <v>17165</v>
      </c>
      <c r="V97" s="52">
        <v>18496</v>
      </c>
      <c r="W97" s="52">
        <v>20346</v>
      </c>
      <c r="X97" s="52">
        <v>20290</v>
      </c>
      <c r="Y97" s="52">
        <v>20312</v>
      </c>
      <c r="DA97" s="63" t="s">
        <v>1183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18128</v>
      </c>
      <c r="D101" s="52">
        <v>18172</v>
      </c>
      <c r="E101" s="52">
        <v>18478</v>
      </c>
      <c r="F101" s="52">
        <v>19295</v>
      </c>
      <c r="G101" s="52">
        <v>20876</v>
      </c>
      <c r="H101" s="52">
        <v>23468</v>
      </c>
      <c r="I101" s="52">
        <v>16456</v>
      </c>
      <c r="J101" s="52">
        <v>19571</v>
      </c>
      <c r="K101" s="52">
        <v>21483</v>
      </c>
      <c r="L101" s="52">
        <v>21628</v>
      </c>
      <c r="M101" s="52">
        <v>22672</v>
      </c>
      <c r="N101" s="52">
        <v>24269</v>
      </c>
      <c r="O101" s="52">
        <v>25004</v>
      </c>
      <c r="P101" s="52">
        <v>17279</v>
      </c>
      <c r="Q101" s="52">
        <v>21611</v>
      </c>
      <c r="R101" s="52">
        <v>27410</v>
      </c>
      <c r="S101" s="52">
        <v>31850</v>
      </c>
      <c r="T101" s="52">
        <v>30971</v>
      </c>
      <c r="U101" s="52">
        <v>29267</v>
      </c>
      <c r="V101" s="52">
        <v>25376</v>
      </c>
      <c r="W101" s="52">
        <v>21254</v>
      </c>
      <c r="X101" s="52">
        <v>18729</v>
      </c>
      <c r="Y101" s="52">
        <v>18825</v>
      </c>
      <c r="DA101" s="63" t="s">
        <v>1184</v>
      </c>
    </row>
    <row r="102" spans="1:105" ht="12" customHeight="1" x14ac:dyDescent="0.25">
      <c r="A102" s="97" t="s">
        <v>50</v>
      </c>
      <c r="B102" s="52"/>
      <c r="C102" s="52">
        <v>29773</v>
      </c>
      <c r="D102" s="52">
        <v>29859</v>
      </c>
      <c r="E102" s="52">
        <v>30467</v>
      </c>
      <c r="F102" s="52">
        <v>32124</v>
      </c>
      <c r="G102" s="52">
        <v>35375</v>
      </c>
      <c r="H102" s="52">
        <v>40708</v>
      </c>
      <c r="I102" s="52">
        <v>30777</v>
      </c>
      <c r="J102" s="52">
        <v>35672</v>
      </c>
      <c r="K102" s="52">
        <v>44513</v>
      </c>
      <c r="L102" s="52">
        <v>45636</v>
      </c>
      <c r="M102" s="52">
        <v>47148</v>
      </c>
      <c r="N102" s="52">
        <v>48258</v>
      </c>
      <c r="O102" s="52">
        <v>50377</v>
      </c>
      <c r="P102" s="52">
        <v>43374</v>
      </c>
      <c r="Q102" s="52">
        <v>50565</v>
      </c>
      <c r="R102" s="52">
        <v>53596</v>
      </c>
      <c r="S102" s="52">
        <v>52090</v>
      </c>
      <c r="T102" s="52">
        <v>49663</v>
      </c>
      <c r="U102" s="52">
        <v>45340</v>
      </c>
      <c r="V102" s="52">
        <v>41831</v>
      </c>
      <c r="W102" s="52">
        <v>43212</v>
      </c>
      <c r="X102" s="52">
        <v>41559</v>
      </c>
      <c r="Y102" s="52">
        <v>44093</v>
      </c>
      <c r="DA102" s="63" t="s">
        <v>1185</v>
      </c>
    </row>
    <row r="103" spans="1:105" ht="12" customHeight="1" x14ac:dyDescent="0.25">
      <c r="A103" s="109" t="s">
        <v>120</v>
      </c>
      <c r="B103" s="36"/>
      <c r="C103" s="36">
        <v>76422</v>
      </c>
      <c r="D103" s="36">
        <v>76522</v>
      </c>
      <c r="E103" s="36">
        <v>77235</v>
      </c>
      <c r="F103" s="36">
        <v>79272</v>
      </c>
      <c r="G103" s="36">
        <v>83354</v>
      </c>
      <c r="H103" s="36">
        <v>90334</v>
      </c>
      <c r="I103" s="36">
        <v>55331</v>
      </c>
      <c r="J103" s="36">
        <v>49519</v>
      </c>
      <c r="K103" s="36">
        <v>61265</v>
      </c>
      <c r="L103" s="36">
        <v>67601</v>
      </c>
      <c r="M103" s="36">
        <v>71066</v>
      </c>
      <c r="N103" s="36">
        <v>76249</v>
      </c>
      <c r="O103" s="36">
        <v>72778</v>
      </c>
      <c r="P103" s="36">
        <v>50834</v>
      </c>
      <c r="Q103" s="36">
        <v>54692</v>
      </c>
      <c r="R103" s="36">
        <v>60342</v>
      </c>
      <c r="S103" s="36">
        <v>75069</v>
      </c>
      <c r="T103" s="36">
        <v>83939</v>
      </c>
      <c r="U103" s="36">
        <v>90108</v>
      </c>
      <c r="V103" s="36">
        <v>91215</v>
      </c>
      <c r="W103" s="36">
        <v>80863</v>
      </c>
      <c r="X103" s="36">
        <v>71608</v>
      </c>
      <c r="Y103" s="36">
        <v>71901</v>
      </c>
      <c r="DA103" s="60" t="s">
        <v>1186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1187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1188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1189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1190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1191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1192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1193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1194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1195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1196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15396</v>
      </c>
      <c r="D126" s="52">
        <v>15399</v>
      </c>
      <c r="E126" s="52">
        <v>15406</v>
      </c>
      <c r="F126" s="52">
        <v>15440</v>
      </c>
      <c r="G126" s="52">
        <v>15497</v>
      </c>
      <c r="H126" s="52">
        <v>15612</v>
      </c>
      <c r="I126" s="52">
        <v>15781</v>
      </c>
      <c r="J126" s="52">
        <v>16040</v>
      </c>
      <c r="K126" s="52">
        <v>16390</v>
      </c>
      <c r="L126" s="52">
        <v>16864</v>
      </c>
      <c r="M126" s="52">
        <v>17470</v>
      </c>
      <c r="N126" s="52">
        <v>18235</v>
      </c>
      <c r="O126" s="52">
        <v>16088</v>
      </c>
      <c r="P126" s="52">
        <v>6087</v>
      </c>
      <c r="Q126" s="52">
        <v>5471</v>
      </c>
      <c r="R126" s="52">
        <v>7452</v>
      </c>
      <c r="S126" s="52">
        <v>9505</v>
      </c>
      <c r="T126" s="52">
        <v>10361</v>
      </c>
      <c r="U126" s="52">
        <v>11220</v>
      </c>
      <c r="V126" s="52">
        <v>11192</v>
      </c>
      <c r="W126" s="52">
        <v>11281</v>
      </c>
      <c r="X126" s="52">
        <v>11250</v>
      </c>
      <c r="Y126" s="52">
        <v>11140</v>
      </c>
      <c r="DA126" s="63" t="s">
        <v>1197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1472</v>
      </c>
      <c r="D129" s="52">
        <v>1476</v>
      </c>
      <c r="E129" s="52">
        <v>1503</v>
      </c>
      <c r="F129" s="52">
        <v>1581</v>
      </c>
      <c r="G129" s="52">
        <v>1728</v>
      </c>
      <c r="H129" s="52">
        <v>1986</v>
      </c>
      <c r="I129" s="52">
        <v>1509</v>
      </c>
      <c r="J129" s="52">
        <v>2474</v>
      </c>
      <c r="K129" s="52">
        <v>3666</v>
      </c>
      <c r="L129" s="52">
        <v>3078</v>
      </c>
      <c r="M129" s="52">
        <v>3275</v>
      </c>
      <c r="N129" s="52">
        <v>3007</v>
      </c>
      <c r="O129" s="52">
        <v>5550</v>
      </c>
      <c r="P129" s="52">
        <v>4169</v>
      </c>
      <c r="Q129" s="52">
        <v>4574</v>
      </c>
      <c r="R129" s="52">
        <v>4436</v>
      </c>
      <c r="S129" s="52">
        <v>4591</v>
      </c>
      <c r="T129" s="52">
        <v>4192</v>
      </c>
      <c r="U129" s="52">
        <v>4316</v>
      </c>
      <c r="V129" s="52">
        <v>4148</v>
      </c>
      <c r="W129" s="52">
        <v>3667</v>
      </c>
      <c r="X129" s="52">
        <v>3673</v>
      </c>
      <c r="Y129" s="52">
        <v>3656</v>
      </c>
      <c r="DA129" s="63" t="s">
        <v>1198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9378</v>
      </c>
      <c r="D131" s="52">
        <v>9379</v>
      </c>
      <c r="E131" s="52">
        <v>9392</v>
      </c>
      <c r="F131" s="52">
        <v>9428</v>
      </c>
      <c r="G131" s="52">
        <v>9498</v>
      </c>
      <c r="H131" s="52">
        <v>9609</v>
      </c>
      <c r="I131" s="52">
        <v>10542</v>
      </c>
      <c r="J131" s="52">
        <v>15041</v>
      </c>
      <c r="K131" s="52">
        <v>14963</v>
      </c>
      <c r="L131" s="52">
        <v>15156</v>
      </c>
      <c r="M131" s="52">
        <v>15457</v>
      </c>
      <c r="N131" s="52">
        <v>16074</v>
      </c>
      <c r="O131" s="52">
        <v>14378</v>
      </c>
      <c r="P131" s="52">
        <v>11807</v>
      </c>
      <c r="Q131" s="52">
        <v>18417</v>
      </c>
      <c r="R131" s="52">
        <v>18125</v>
      </c>
      <c r="S131" s="52">
        <v>14297</v>
      </c>
      <c r="T131" s="52">
        <v>11764</v>
      </c>
      <c r="U131" s="52">
        <v>11802</v>
      </c>
      <c r="V131" s="52">
        <v>9394</v>
      </c>
      <c r="W131" s="52">
        <v>8359</v>
      </c>
      <c r="X131" s="52">
        <v>6798</v>
      </c>
      <c r="Y131" s="52">
        <v>7607</v>
      </c>
      <c r="DA131" s="63" t="s">
        <v>1199</v>
      </c>
    </row>
    <row r="132" spans="1:105" ht="12" customHeight="1" x14ac:dyDescent="0.25">
      <c r="A132" s="97" t="s">
        <v>127</v>
      </c>
      <c r="B132" s="52"/>
      <c r="C132" s="52">
        <v>1</v>
      </c>
      <c r="D132" s="52">
        <v>2</v>
      </c>
      <c r="E132" s="52">
        <v>1</v>
      </c>
      <c r="F132" s="52">
        <v>1</v>
      </c>
      <c r="G132" s="52">
        <v>2</v>
      </c>
      <c r="H132" s="52">
        <v>1</v>
      </c>
      <c r="I132" s="52">
        <v>1</v>
      </c>
      <c r="J132" s="52">
        <v>3</v>
      </c>
      <c r="K132" s="52">
        <v>4</v>
      </c>
      <c r="L132" s="52">
        <v>3</v>
      </c>
      <c r="M132" s="52">
        <v>7</v>
      </c>
      <c r="N132" s="52">
        <v>3</v>
      </c>
      <c r="O132" s="52">
        <v>7</v>
      </c>
      <c r="P132" s="52">
        <v>5</v>
      </c>
      <c r="Q132" s="52">
        <v>8</v>
      </c>
      <c r="R132" s="52">
        <v>8</v>
      </c>
      <c r="S132" s="52">
        <v>7</v>
      </c>
      <c r="T132" s="52">
        <v>4</v>
      </c>
      <c r="U132" s="52">
        <v>7</v>
      </c>
      <c r="V132" s="52">
        <v>13</v>
      </c>
      <c r="W132" s="52">
        <v>20</v>
      </c>
      <c r="X132" s="52">
        <v>13</v>
      </c>
      <c r="Y132" s="52">
        <v>9</v>
      </c>
      <c r="DA132" s="63" t="s">
        <v>1200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11848</v>
      </c>
      <c r="D135" s="52">
        <v>11857</v>
      </c>
      <c r="E135" s="52">
        <v>11919</v>
      </c>
      <c r="F135" s="52">
        <v>12091</v>
      </c>
      <c r="G135" s="52">
        <v>12449</v>
      </c>
      <c r="H135" s="52">
        <v>13126</v>
      </c>
      <c r="I135" s="52">
        <v>7169</v>
      </c>
      <c r="J135" s="52">
        <v>4345</v>
      </c>
      <c r="K135" s="52">
        <v>6598</v>
      </c>
      <c r="L135" s="52">
        <v>7446</v>
      </c>
      <c r="M135" s="52">
        <v>8597</v>
      </c>
      <c r="N135" s="52">
        <v>8608</v>
      </c>
      <c r="O135" s="52">
        <v>7073</v>
      </c>
      <c r="P135" s="52">
        <v>4568</v>
      </c>
      <c r="Q135" s="52">
        <v>2189</v>
      </c>
      <c r="R135" s="52">
        <v>2261</v>
      </c>
      <c r="S135" s="52">
        <v>3213</v>
      </c>
      <c r="T135" s="52">
        <v>4288</v>
      </c>
      <c r="U135" s="52">
        <v>4502</v>
      </c>
      <c r="V135" s="52">
        <v>4297</v>
      </c>
      <c r="W135" s="52">
        <v>4889</v>
      </c>
      <c r="X135" s="52">
        <v>5344</v>
      </c>
      <c r="Y135" s="52">
        <v>5900</v>
      </c>
      <c r="DA135" s="63" t="s">
        <v>1201</v>
      </c>
    </row>
    <row r="136" spans="1:105" ht="12" customHeight="1" x14ac:dyDescent="0.25">
      <c r="A136" s="97" t="s">
        <v>121</v>
      </c>
      <c r="B136" s="52"/>
      <c r="C136" s="52">
        <v>186</v>
      </c>
      <c r="D136" s="52">
        <v>187</v>
      </c>
      <c r="E136" s="52">
        <v>188</v>
      </c>
      <c r="F136" s="52">
        <v>196</v>
      </c>
      <c r="G136" s="52">
        <v>204</v>
      </c>
      <c r="H136" s="52">
        <v>232</v>
      </c>
      <c r="I136" s="52">
        <v>159</v>
      </c>
      <c r="J136" s="52">
        <v>151</v>
      </c>
      <c r="K136" s="52">
        <v>229</v>
      </c>
      <c r="L136" s="52">
        <v>278</v>
      </c>
      <c r="M136" s="52">
        <v>337</v>
      </c>
      <c r="N136" s="52">
        <v>301</v>
      </c>
      <c r="O136" s="52">
        <v>299</v>
      </c>
      <c r="P136" s="52">
        <v>257</v>
      </c>
      <c r="Q136" s="52">
        <v>232</v>
      </c>
      <c r="R136" s="52">
        <v>264</v>
      </c>
      <c r="S136" s="52">
        <v>397</v>
      </c>
      <c r="T136" s="52">
        <v>586</v>
      </c>
      <c r="U136" s="52">
        <v>727</v>
      </c>
      <c r="V136" s="52">
        <v>799</v>
      </c>
      <c r="W136" s="52">
        <v>1021</v>
      </c>
      <c r="X136" s="52">
        <v>1175</v>
      </c>
      <c r="Y136" s="52">
        <v>1300</v>
      </c>
      <c r="DA136" s="63" t="s">
        <v>1202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8633</v>
      </c>
      <c r="D140" s="52">
        <v>8652</v>
      </c>
      <c r="E140" s="52">
        <v>8787</v>
      </c>
      <c r="F140" s="52">
        <v>9150</v>
      </c>
      <c r="G140" s="52">
        <v>9863</v>
      </c>
      <c r="H140" s="52">
        <v>11058</v>
      </c>
      <c r="I140" s="52">
        <v>7650</v>
      </c>
      <c r="J140" s="52">
        <v>8601</v>
      </c>
      <c r="K140" s="52">
        <v>9912</v>
      </c>
      <c r="L140" s="52">
        <v>10109</v>
      </c>
      <c r="M140" s="52">
        <v>10847</v>
      </c>
      <c r="N140" s="52">
        <v>10840</v>
      </c>
      <c r="O140" s="52">
        <v>10852</v>
      </c>
      <c r="P140" s="52">
        <v>7676</v>
      </c>
      <c r="Q140" s="52">
        <v>8817</v>
      </c>
      <c r="R140" s="52">
        <v>9609</v>
      </c>
      <c r="S140" s="52">
        <v>8940</v>
      </c>
      <c r="T140" s="52">
        <v>8073</v>
      </c>
      <c r="U140" s="52">
        <v>7142</v>
      </c>
      <c r="V140" s="52">
        <v>5988</v>
      </c>
      <c r="W140" s="52">
        <v>5894</v>
      </c>
      <c r="X140" s="52">
        <v>5343</v>
      </c>
      <c r="Y140" s="52">
        <v>6095</v>
      </c>
      <c r="DA140" s="63" t="s">
        <v>1203</v>
      </c>
    </row>
    <row r="141" spans="1:105" ht="12" customHeight="1" x14ac:dyDescent="0.25">
      <c r="A141" s="109" t="s">
        <v>120</v>
      </c>
      <c r="B141" s="36"/>
      <c r="C141" s="36">
        <v>22160</v>
      </c>
      <c r="D141" s="36">
        <v>22182</v>
      </c>
      <c r="E141" s="36">
        <v>22340</v>
      </c>
      <c r="F141" s="36">
        <v>22781</v>
      </c>
      <c r="G141" s="36">
        <v>23681</v>
      </c>
      <c r="H141" s="36">
        <v>25234</v>
      </c>
      <c r="I141" s="36">
        <v>14370</v>
      </c>
      <c r="J141" s="36">
        <v>12023</v>
      </c>
      <c r="K141" s="36">
        <v>13662</v>
      </c>
      <c r="L141" s="36">
        <v>15052</v>
      </c>
      <c r="M141" s="36">
        <v>16478</v>
      </c>
      <c r="N141" s="36">
        <v>17379</v>
      </c>
      <c r="O141" s="36">
        <v>15838</v>
      </c>
      <c r="P141" s="36">
        <v>8886</v>
      </c>
      <c r="Q141" s="36">
        <v>9270</v>
      </c>
      <c r="R141" s="36">
        <v>10498</v>
      </c>
      <c r="S141" s="36">
        <v>12611</v>
      </c>
      <c r="T141" s="36">
        <v>13483</v>
      </c>
      <c r="U141" s="36">
        <v>14057</v>
      </c>
      <c r="V141" s="36">
        <v>13221</v>
      </c>
      <c r="W141" s="36">
        <v>11088</v>
      </c>
      <c r="X141" s="36">
        <v>9229</v>
      </c>
      <c r="Y141" s="36">
        <v>10104</v>
      </c>
      <c r="DA141" s="60" t="s">
        <v>1204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1205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253</v>
      </c>
      <c r="D145" s="52">
        <v>253</v>
      </c>
      <c r="E145" s="52">
        <v>257</v>
      </c>
      <c r="F145" s="52">
        <v>265</v>
      </c>
      <c r="G145" s="52">
        <v>282</v>
      </c>
      <c r="H145" s="52">
        <v>319</v>
      </c>
      <c r="I145" s="52">
        <v>377</v>
      </c>
      <c r="J145" s="52">
        <v>466</v>
      </c>
      <c r="K145" s="52">
        <v>592</v>
      </c>
      <c r="L145" s="52">
        <v>772</v>
      </c>
      <c r="M145" s="52">
        <v>1003</v>
      </c>
      <c r="N145" s="52">
        <v>1289</v>
      </c>
      <c r="O145" s="52">
        <v>1591</v>
      </c>
      <c r="P145" s="52">
        <v>1797</v>
      </c>
      <c r="Q145" s="52">
        <v>2272</v>
      </c>
      <c r="R145" s="52">
        <v>2816</v>
      </c>
      <c r="S145" s="52">
        <v>3418</v>
      </c>
      <c r="T145" s="52">
        <v>3818</v>
      </c>
      <c r="U145" s="52">
        <v>4083</v>
      </c>
      <c r="V145" s="52">
        <v>4198</v>
      </c>
      <c r="W145" s="52">
        <v>4098</v>
      </c>
      <c r="X145" s="52">
        <v>3858</v>
      </c>
      <c r="Y145" s="52">
        <v>3549</v>
      </c>
      <c r="DA145" s="63" t="s">
        <v>1206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242</v>
      </c>
      <c r="D147" s="52">
        <v>242</v>
      </c>
      <c r="E147" s="52">
        <v>249</v>
      </c>
      <c r="F147" s="52">
        <v>271</v>
      </c>
      <c r="G147" s="52">
        <v>475</v>
      </c>
      <c r="H147" s="52">
        <v>869</v>
      </c>
      <c r="I147" s="52">
        <v>653</v>
      </c>
      <c r="J147" s="52">
        <v>1047</v>
      </c>
      <c r="K147" s="52">
        <v>1756</v>
      </c>
      <c r="L147" s="52">
        <v>1935</v>
      </c>
      <c r="M147" s="52">
        <v>2149</v>
      </c>
      <c r="N147" s="52">
        <v>2361</v>
      </c>
      <c r="O147" s="52">
        <v>2575</v>
      </c>
      <c r="P147" s="52">
        <v>2794</v>
      </c>
      <c r="Q147" s="52">
        <v>3459</v>
      </c>
      <c r="R147" s="52">
        <v>4346</v>
      </c>
      <c r="S147" s="52">
        <v>4441</v>
      </c>
      <c r="T147" s="52">
        <v>4206</v>
      </c>
      <c r="U147" s="52">
        <v>3947</v>
      </c>
      <c r="V147" s="52">
        <v>4162</v>
      </c>
      <c r="W147" s="52">
        <v>4229</v>
      </c>
      <c r="X147" s="52">
        <v>4537</v>
      </c>
      <c r="Y147" s="52">
        <v>4888</v>
      </c>
      <c r="DA147" s="63" t="s">
        <v>1207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20</v>
      </c>
      <c r="D149" s="52">
        <v>20</v>
      </c>
      <c r="E149" s="52">
        <v>21</v>
      </c>
      <c r="F149" s="52">
        <v>25</v>
      </c>
      <c r="G149" s="52">
        <v>33</v>
      </c>
      <c r="H149" s="52">
        <v>49</v>
      </c>
      <c r="I149" s="52">
        <v>62</v>
      </c>
      <c r="J149" s="52">
        <v>91</v>
      </c>
      <c r="K149" s="52">
        <v>136</v>
      </c>
      <c r="L149" s="52">
        <v>173</v>
      </c>
      <c r="M149" s="52">
        <v>215</v>
      </c>
      <c r="N149" s="52">
        <v>241</v>
      </c>
      <c r="O149" s="52">
        <v>267</v>
      </c>
      <c r="P149" s="52">
        <v>293</v>
      </c>
      <c r="Q149" s="52">
        <v>302</v>
      </c>
      <c r="R149" s="52">
        <v>281</v>
      </c>
      <c r="S149" s="52">
        <v>246</v>
      </c>
      <c r="T149" s="52">
        <v>196</v>
      </c>
      <c r="U149" s="52">
        <v>170</v>
      </c>
      <c r="V149" s="52">
        <v>162</v>
      </c>
      <c r="W149" s="52">
        <v>184</v>
      </c>
      <c r="X149" s="52">
        <v>194</v>
      </c>
      <c r="Y149" s="52">
        <v>200</v>
      </c>
      <c r="DA149" s="63" t="s">
        <v>1208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1209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479</v>
      </c>
      <c r="D153" s="52">
        <v>482</v>
      </c>
      <c r="E153" s="52">
        <v>505</v>
      </c>
      <c r="F153" s="52">
        <v>575</v>
      </c>
      <c r="G153" s="52">
        <v>729</v>
      </c>
      <c r="H153" s="52">
        <v>1017</v>
      </c>
      <c r="I153" s="52">
        <v>1209</v>
      </c>
      <c r="J153" s="52">
        <v>1823</v>
      </c>
      <c r="K153" s="52">
        <v>2799</v>
      </c>
      <c r="L153" s="52">
        <v>3629</v>
      </c>
      <c r="M153" s="52">
        <v>4393</v>
      </c>
      <c r="N153" s="52">
        <v>5140</v>
      </c>
      <c r="O153" s="52">
        <v>5536</v>
      </c>
      <c r="P153" s="52">
        <v>5657</v>
      </c>
      <c r="Q153" s="52">
        <v>5875</v>
      </c>
      <c r="R153" s="52">
        <v>5543</v>
      </c>
      <c r="S153" s="52">
        <v>5268</v>
      </c>
      <c r="T153" s="52">
        <v>4967</v>
      </c>
      <c r="U153" s="52">
        <v>4800</v>
      </c>
      <c r="V153" s="52">
        <v>4959</v>
      </c>
      <c r="W153" s="52">
        <v>4861</v>
      </c>
      <c r="X153" s="52">
        <v>4728</v>
      </c>
      <c r="Y153" s="52">
        <v>4573</v>
      </c>
      <c r="DA153" s="63" t="s">
        <v>1210</v>
      </c>
    </row>
    <row r="154" spans="1:105" ht="12" customHeight="1" x14ac:dyDescent="0.25">
      <c r="A154" s="97" t="s">
        <v>121</v>
      </c>
      <c r="B154" s="52"/>
      <c r="C154" s="52">
        <v>7</v>
      </c>
      <c r="D154" s="52">
        <v>8</v>
      </c>
      <c r="E154" s="52">
        <v>7</v>
      </c>
      <c r="F154" s="52">
        <v>11</v>
      </c>
      <c r="G154" s="52">
        <v>16</v>
      </c>
      <c r="H154" s="52">
        <v>28</v>
      </c>
      <c r="I154" s="52">
        <v>37</v>
      </c>
      <c r="J154" s="52">
        <v>64</v>
      </c>
      <c r="K154" s="52">
        <v>100</v>
      </c>
      <c r="L154" s="52">
        <v>147</v>
      </c>
      <c r="M154" s="52">
        <v>218</v>
      </c>
      <c r="N154" s="52">
        <v>267</v>
      </c>
      <c r="O154" s="52">
        <v>369</v>
      </c>
      <c r="P154" s="52">
        <v>465</v>
      </c>
      <c r="Q154" s="52">
        <v>617</v>
      </c>
      <c r="R154" s="52">
        <v>597</v>
      </c>
      <c r="S154" s="52">
        <v>620</v>
      </c>
      <c r="T154" s="52">
        <v>648</v>
      </c>
      <c r="U154" s="52">
        <v>750</v>
      </c>
      <c r="V154" s="52">
        <v>861</v>
      </c>
      <c r="W154" s="52">
        <v>988</v>
      </c>
      <c r="X154" s="52">
        <v>1049</v>
      </c>
      <c r="Y154" s="52">
        <v>996</v>
      </c>
      <c r="DA154" s="63" t="s">
        <v>1211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142</v>
      </c>
      <c r="D158" s="52">
        <v>143</v>
      </c>
      <c r="E158" s="52">
        <v>156</v>
      </c>
      <c r="F158" s="52">
        <v>188</v>
      </c>
      <c r="G158" s="52">
        <v>264</v>
      </c>
      <c r="H158" s="52">
        <v>393</v>
      </c>
      <c r="I158" s="52">
        <v>523</v>
      </c>
      <c r="J158" s="52">
        <v>815</v>
      </c>
      <c r="K158" s="52">
        <v>1248</v>
      </c>
      <c r="L158" s="52">
        <v>1589</v>
      </c>
      <c r="M158" s="52">
        <v>1968</v>
      </c>
      <c r="N158" s="52">
        <v>2287</v>
      </c>
      <c r="O158" s="52">
        <v>2632</v>
      </c>
      <c r="P158" s="52">
        <v>2997</v>
      </c>
      <c r="Q158" s="52">
        <v>3362</v>
      </c>
      <c r="R158" s="52">
        <v>3182</v>
      </c>
      <c r="S158" s="52">
        <v>2582</v>
      </c>
      <c r="T158" s="52">
        <v>2197</v>
      </c>
      <c r="U158" s="52">
        <v>1946</v>
      </c>
      <c r="V158" s="52">
        <v>1929</v>
      </c>
      <c r="W158" s="52">
        <v>2130</v>
      </c>
      <c r="X158" s="52">
        <v>2201</v>
      </c>
      <c r="Y158" s="52">
        <v>2193</v>
      </c>
      <c r="DA158" s="63" t="s">
        <v>1212</v>
      </c>
    </row>
    <row r="159" spans="1:105" ht="12" customHeight="1" x14ac:dyDescent="0.25">
      <c r="A159" s="109" t="s">
        <v>120</v>
      </c>
      <c r="B159" s="36"/>
      <c r="C159" s="36">
        <v>364</v>
      </c>
      <c r="D159" s="36">
        <v>367</v>
      </c>
      <c r="E159" s="36">
        <v>379</v>
      </c>
      <c r="F159" s="36">
        <v>420</v>
      </c>
      <c r="G159" s="36">
        <v>519</v>
      </c>
      <c r="H159" s="36">
        <v>695</v>
      </c>
      <c r="I159" s="36">
        <v>784</v>
      </c>
      <c r="J159" s="36">
        <v>1158</v>
      </c>
      <c r="K159" s="36">
        <v>1795</v>
      </c>
      <c r="L159" s="36">
        <v>2360</v>
      </c>
      <c r="M159" s="36">
        <v>2871</v>
      </c>
      <c r="N159" s="36">
        <v>3360</v>
      </c>
      <c r="O159" s="36">
        <v>3530</v>
      </c>
      <c r="P159" s="36">
        <v>3421</v>
      </c>
      <c r="Q159" s="36">
        <v>3444</v>
      </c>
      <c r="R159" s="36">
        <v>3236</v>
      </c>
      <c r="S159" s="36">
        <v>3564</v>
      </c>
      <c r="T159" s="36">
        <v>3613</v>
      </c>
      <c r="U159" s="36">
        <v>3786</v>
      </c>
      <c r="V159" s="36">
        <v>4046</v>
      </c>
      <c r="W159" s="36">
        <v>3905</v>
      </c>
      <c r="X159" s="36">
        <v>3772</v>
      </c>
      <c r="Y159" s="36">
        <v>3572</v>
      </c>
      <c r="DA159" s="60" t="s">
        <v>1213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1214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3334</v>
      </c>
      <c r="D163" s="52">
        <v>3333</v>
      </c>
      <c r="E163" s="52">
        <v>3341</v>
      </c>
      <c r="F163" s="52">
        <v>3355</v>
      </c>
      <c r="G163" s="52">
        <v>3386</v>
      </c>
      <c r="H163" s="52">
        <v>3429</v>
      </c>
      <c r="I163" s="52">
        <v>3507</v>
      </c>
      <c r="J163" s="52">
        <v>3606</v>
      </c>
      <c r="K163" s="52">
        <v>3740</v>
      </c>
      <c r="L163" s="52">
        <v>3915</v>
      </c>
      <c r="M163" s="52">
        <v>6169</v>
      </c>
      <c r="N163" s="52">
        <v>6145</v>
      </c>
      <c r="O163" s="52">
        <v>6455</v>
      </c>
      <c r="P163" s="52">
        <v>4777</v>
      </c>
      <c r="Q163" s="52">
        <v>5177</v>
      </c>
      <c r="R163" s="52">
        <v>972</v>
      </c>
      <c r="S163" s="52">
        <v>819</v>
      </c>
      <c r="T163" s="52">
        <v>890</v>
      </c>
      <c r="U163" s="52">
        <v>970</v>
      </c>
      <c r="V163" s="52">
        <v>1158</v>
      </c>
      <c r="W163" s="52">
        <v>1056</v>
      </c>
      <c r="X163" s="52">
        <v>1162</v>
      </c>
      <c r="Y163" s="52">
        <v>1236</v>
      </c>
      <c r="DA163" s="63" t="s">
        <v>1215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1593</v>
      </c>
      <c r="D165" s="52">
        <v>1598</v>
      </c>
      <c r="E165" s="52">
        <v>1625</v>
      </c>
      <c r="F165" s="52">
        <v>1701</v>
      </c>
      <c r="G165" s="52">
        <v>2065</v>
      </c>
      <c r="H165" s="52">
        <v>2234</v>
      </c>
      <c r="I165" s="52">
        <v>1536</v>
      </c>
      <c r="J165" s="52">
        <v>1517</v>
      </c>
      <c r="K165" s="52">
        <v>2302</v>
      </c>
      <c r="L165" s="52">
        <v>2189</v>
      </c>
      <c r="M165" s="52">
        <v>2165</v>
      </c>
      <c r="N165" s="52">
        <v>2167</v>
      </c>
      <c r="O165" s="52">
        <v>3686</v>
      </c>
      <c r="P165" s="52">
        <v>1649</v>
      </c>
      <c r="Q165" s="52">
        <v>1607</v>
      </c>
      <c r="R165" s="52">
        <v>1349</v>
      </c>
      <c r="S165" s="52">
        <v>1567</v>
      </c>
      <c r="T165" s="52">
        <v>1230</v>
      </c>
      <c r="U165" s="52">
        <v>955</v>
      </c>
      <c r="V165" s="52">
        <v>1171</v>
      </c>
      <c r="W165" s="52">
        <v>777</v>
      </c>
      <c r="X165" s="52">
        <v>1879</v>
      </c>
      <c r="Y165" s="52">
        <v>1961</v>
      </c>
      <c r="DA165" s="63" t="s">
        <v>1216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262</v>
      </c>
      <c r="D167" s="52">
        <v>263</v>
      </c>
      <c r="E167" s="52">
        <v>267</v>
      </c>
      <c r="F167" s="52">
        <v>279</v>
      </c>
      <c r="G167" s="52">
        <v>303</v>
      </c>
      <c r="H167" s="52">
        <v>340</v>
      </c>
      <c r="I167" s="52">
        <v>240</v>
      </c>
      <c r="J167" s="52">
        <v>257</v>
      </c>
      <c r="K167" s="52">
        <v>314</v>
      </c>
      <c r="L167" s="52">
        <v>318</v>
      </c>
      <c r="M167" s="52">
        <v>355</v>
      </c>
      <c r="N167" s="52">
        <v>343</v>
      </c>
      <c r="O167" s="52">
        <v>331</v>
      </c>
      <c r="P167" s="52">
        <v>252</v>
      </c>
      <c r="Q167" s="52">
        <v>248</v>
      </c>
      <c r="R167" s="52">
        <v>104</v>
      </c>
      <c r="S167" s="52">
        <v>124</v>
      </c>
      <c r="T167" s="52">
        <v>90</v>
      </c>
      <c r="U167" s="52">
        <v>47</v>
      </c>
      <c r="V167" s="52">
        <v>47</v>
      </c>
      <c r="W167" s="52">
        <v>46</v>
      </c>
      <c r="X167" s="52">
        <v>48</v>
      </c>
      <c r="Y167" s="52">
        <v>54</v>
      </c>
      <c r="DA167" s="63" t="s">
        <v>1217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1218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6306</v>
      </c>
      <c r="D171" s="52">
        <v>6318</v>
      </c>
      <c r="E171" s="52">
        <v>6400</v>
      </c>
      <c r="F171" s="52">
        <v>6627</v>
      </c>
      <c r="G171" s="52">
        <v>7060</v>
      </c>
      <c r="H171" s="52">
        <v>7791</v>
      </c>
      <c r="I171" s="52">
        <v>5108</v>
      </c>
      <c r="J171" s="52">
        <v>5119</v>
      </c>
      <c r="K171" s="52">
        <v>6164</v>
      </c>
      <c r="L171" s="52">
        <v>6333</v>
      </c>
      <c r="M171" s="52">
        <v>7352</v>
      </c>
      <c r="N171" s="52">
        <v>7432</v>
      </c>
      <c r="O171" s="52">
        <v>6936</v>
      </c>
      <c r="P171" s="52">
        <v>5016</v>
      </c>
      <c r="Q171" s="52">
        <v>5020</v>
      </c>
      <c r="R171" s="52">
        <v>2065</v>
      </c>
      <c r="S171" s="52">
        <v>2116</v>
      </c>
      <c r="T171" s="52">
        <v>1848</v>
      </c>
      <c r="U171" s="52">
        <v>1282</v>
      </c>
      <c r="V171" s="52">
        <v>1447</v>
      </c>
      <c r="W171" s="52">
        <v>1288</v>
      </c>
      <c r="X171" s="52">
        <v>1395</v>
      </c>
      <c r="Y171" s="52">
        <v>1630</v>
      </c>
      <c r="DA171" s="63" t="s">
        <v>1219</v>
      </c>
    </row>
    <row r="172" spans="1:105" ht="12" customHeight="1" x14ac:dyDescent="0.25">
      <c r="A172" s="97" t="s">
        <v>121</v>
      </c>
      <c r="B172" s="52"/>
      <c r="C172" s="52">
        <v>99</v>
      </c>
      <c r="D172" s="52">
        <v>99</v>
      </c>
      <c r="E172" s="52">
        <v>103</v>
      </c>
      <c r="F172" s="52">
        <v>108</v>
      </c>
      <c r="G172" s="52">
        <v>124</v>
      </c>
      <c r="H172" s="52">
        <v>146</v>
      </c>
      <c r="I172" s="52">
        <v>128</v>
      </c>
      <c r="J172" s="52">
        <v>170</v>
      </c>
      <c r="K172" s="52">
        <v>213</v>
      </c>
      <c r="L172" s="52">
        <v>245</v>
      </c>
      <c r="M172" s="52">
        <v>354</v>
      </c>
      <c r="N172" s="52">
        <v>352</v>
      </c>
      <c r="O172" s="52">
        <v>443</v>
      </c>
      <c r="P172" s="52">
        <v>436</v>
      </c>
      <c r="Q172" s="52">
        <v>547</v>
      </c>
      <c r="R172" s="52">
        <v>226</v>
      </c>
      <c r="S172" s="52">
        <v>234</v>
      </c>
      <c r="T172" s="52">
        <v>196</v>
      </c>
      <c r="U172" s="52">
        <v>199</v>
      </c>
      <c r="V172" s="52">
        <v>246</v>
      </c>
      <c r="W172" s="52">
        <v>265</v>
      </c>
      <c r="X172" s="52">
        <v>308</v>
      </c>
      <c r="Y172" s="52">
        <v>363</v>
      </c>
      <c r="DA172" s="63" t="s">
        <v>1220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1869</v>
      </c>
      <c r="D176" s="52">
        <v>1876</v>
      </c>
      <c r="E176" s="52">
        <v>1917</v>
      </c>
      <c r="F176" s="52">
        <v>2026</v>
      </c>
      <c r="G176" s="52">
        <v>2236</v>
      </c>
      <c r="H176" s="52">
        <v>2580</v>
      </c>
      <c r="I176" s="52">
        <v>1963</v>
      </c>
      <c r="J176" s="52">
        <v>2329</v>
      </c>
      <c r="K176" s="52">
        <v>2822</v>
      </c>
      <c r="L176" s="52">
        <v>2777</v>
      </c>
      <c r="M176" s="52">
        <v>3252</v>
      </c>
      <c r="N176" s="52">
        <v>3215</v>
      </c>
      <c r="O176" s="52">
        <v>3208</v>
      </c>
      <c r="P176" s="52">
        <v>2586</v>
      </c>
      <c r="Q176" s="52">
        <v>2708</v>
      </c>
      <c r="R176" s="52">
        <v>1330</v>
      </c>
      <c r="S176" s="52">
        <v>1192</v>
      </c>
      <c r="T176" s="52">
        <v>930</v>
      </c>
      <c r="U176" s="52">
        <v>527</v>
      </c>
      <c r="V176" s="52">
        <v>547</v>
      </c>
      <c r="W176" s="52">
        <v>545</v>
      </c>
      <c r="X176" s="52">
        <v>589</v>
      </c>
      <c r="Y176" s="52">
        <v>663</v>
      </c>
      <c r="DA176" s="63" t="s">
        <v>1221</v>
      </c>
    </row>
    <row r="177" spans="1:105" ht="12" customHeight="1" x14ac:dyDescent="0.25">
      <c r="A177" s="109" t="s">
        <v>120</v>
      </c>
      <c r="B177" s="36"/>
      <c r="C177" s="36">
        <v>4798</v>
      </c>
      <c r="D177" s="36">
        <v>4804</v>
      </c>
      <c r="E177" s="36">
        <v>4855</v>
      </c>
      <c r="F177" s="36">
        <v>4986</v>
      </c>
      <c r="G177" s="36">
        <v>5252</v>
      </c>
      <c r="H177" s="36">
        <v>5699</v>
      </c>
      <c r="I177" s="36">
        <v>3509</v>
      </c>
      <c r="J177" s="36">
        <v>3223</v>
      </c>
      <c r="K177" s="36">
        <v>3873</v>
      </c>
      <c r="L177" s="36">
        <v>4127</v>
      </c>
      <c r="M177" s="36">
        <v>4809</v>
      </c>
      <c r="N177" s="36">
        <v>4918</v>
      </c>
      <c r="O177" s="36">
        <v>4503</v>
      </c>
      <c r="P177" s="36">
        <v>3125</v>
      </c>
      <c r="Q177" s="36">
        <v>3115</v>
      </c>
      <c r="R177" s="36">
        <v>1062</v>
      </c>
      <c r="S177" s="36">
        <v>1268</v>
      </c>
      <c r="T177" s="36">
        <v>1204</v>
      </c>
      <c r="U177" s="36">
        <v>1001</v>
      </c>
      <c r="V177" s="36">
        <v>1196</v>
      </c>
      <c r="W177" s="36">
        <v>1062</v>
      </c>
      <c r="X177" s="36">
        <v>1171</v>
      </c>
      <c r="Y177" s="36">
        <v>1380</v>
      </c>
      <c r="DA177" s="60" t="s">
        <v>1222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1224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91</v>
      </c>
      <c r="D5" s="52">
        <v>375</v>
      </c>
      <c r="E5" s="52">
        <v>718</v>
      </c>
      <c r="F5" s="52">
        <v>345</v>
      </c>
      <c r="G5" s="52">
        <v>466</v>
      </c>
      <c r="H5" s="52">
        <v>0</v>
      </c>
      <c r="I5" s="52">
        <v>1</v>
      </c>
      <c r="J5" s="52">
        <v>1</v>
      </c>
      <c r="K5" s="52">
        <v>33</v>
      </c>
      <c r="L5" s="52">
        <v>631</v>
      </c>
      <c r="M5" s="52">
        <v>586</v>
      </c>
      <c r="N5" s="52">
        <v>621</v>
      </c>
      <c r="O5" s="52">
        <v>479</v>
      </c>
      <c r="P5" s="52">
        <v>0</v>
      </c>
      <c r="Q5" s="52">
        <v>0</v>
      </c>
      <c r="R5" s="52">
        <v>0</v>
      </c>
      <c r="S5" s="52">
        <v>146</v>
      </c>
      <c r="T5" s="52">
        <v>24</v>
      </c>
      <c r="U5" s="52">
        <v>78</v>
      </c>
      <c r="V5" s="52">
        <v>0</v>
      </c>
      <c r="W5" s="52">
        <v>0</v>
      </c>
      <c r="X5" s="52">
        <v>0</v>
      </c>
      <c r="Y5" s="52">
        <v>0</v>
      </c>
      <c r="DA5" s="63" t="s">
        <v>1225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83</v>
      </c>
      <c r="D8" s="52">
        <v>90</v>
      </c>
      <c r="E8" s="52">
        <v>107</v>
      </c>
      <c r="F8" s="52">
        <v>155</v>
      </c>
      <c r="G8" s="52">
        <v>146</v>
      </c>
      <c r="H8" s="52">
        <v>111</v>
      </c>
      <c r="I8" s="52">
        <v>19</v>
      </c>
      <c r="J8" s="52">
        <v>28</v>
      </c>
      <c r="K8" s="52">
        <v>51</v>
      </c>
      <c r="L8" s="52">
        <v>55</v>
      </c>
      <c r="M8" s="52">
        <v>186</v>
      </c>
      <c r="N8" s="52">
        <v>167</v>
      </c>
      <c r="O8" s="52">
        <v>192</v>
      </c>
      <c r="P8" s="52">
        <v>131</v>
      </c>
      <c r="Q8" s="52">
        <v>37</v>
      </c>
      <c r="R8" s="52">
        <v>35</v>
      </c>
      <c r="S8" s="52">
        <v>36</v>
      </c>
      <c r="T8" s="52">
        <v>77</v>
      </c>
      <c r="U8" s="52">
        <v>46</v>
      </c>
      <c r="V8" s="52">
        <v>58</v>
      </c>
      <c r="W8" s="52">
        <v>32</v>
      </c>
      <c r="X8" s="52">
        <v>49</v>
      </c>
      <c r="Y8" s="52">
        <v>31</v>
      </c>
      <c r="DA8" s="63" t="s">
        <v>1226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17</v>
      </c>
      <c r="D10" s="52">
        <v>85</v>
      </c>
      <c r="E10" s="52">
        <v>122</v>
      </c>
      <c r="F10" s="52">
        <v>120</v>
      </c>
      <c r="G10" s="52">
        <v>16</v>
      </c>
      <c r="H10" s="52">
        <v>32</v>
      </c>
      <c r="I10" s="52">
        <v>113</v>
      </c>
      <c r="J10" s="52">
        <v>82</v>
      </c>
      <c r="K10" s="52">
        <v>142</v>
      </c>
      <c r="L10" s="52">
        <v>238</v>
      </c>
      <c r="M10" s="52">
        <v>282</v>
      </c>
      <c r="N10" s="52">
        <v>352</v>
      </c>
      <c r="O10" s="52">
        <v>338</v>
      </c>
      <c r="P10" s="52">
        <v>65</v>
      </c>
      <c r="Q10" s="52">
        <v>121</v>
      </c>
      <c r="R10" s="52">
        <v>158</v>
      </c>
      <c r="S10" s="52">
        <v>48</v>
      </c>
      <c r="T10" s="52">
        <v>83</v>
      </c>
      <c r="U10" s="52">
        <v>145</v>
      </c>
      <c r="V10" s="52">
        <v>113</v>
      </c>
      <c r="W10" s="52">
        <v>97</v>
      </c>
      <c r="X10" s="52">
        <v>101</v>
      </c>
      <c r="Y10" s="52">
        <v>28</v>
      </c>
      <c r="DA10" s="63" t="s">
        <v>1227</v>
      </c>
    </row>
    <row r="11" spans="1:105" ht="12" customHeight="1" x14ac:dyDescent="0.25">
      <c r="A11" s="97" t="s">
        <v>124</v>
      </c>
      <c r="B11" s="52"/>
      <c r="C11" s="52">
        <v>28</v>
      </c>
      <c r="D11" s="52">
        <v>41</v>
      </c>
      <c r="E11" s="52">
        <v>57</v>
      </c>
      <c r="F11" s="52">
        <v>32</v>
      </c>
      <c r="G11" s="52">
        <v>38</v>
      </c>
      <c r="H11" s="52">
        <v>12</v>
      </c>
      <c r="I11" s="52">
        <v>0</v>
      </c>
      <c r="J11" s="52">
        <v>0</v>
      </c>
      <c r="K11" s="52">
        <v>5</v>
      </c>
      <c r="L11" s="52">
        <v>31</v>
      </c>
      <c r="M11" s="52">
        <v>25</v>
      </c>
      <c r="N11" s="52">
        <v>9</v>
      </c>
      <c r="O11" s="52">
        <v>8</v>
      </c>
      <c r="P11" s="52">
        <v>0</v>
      </c>
      <c r="Q11" s="52">
        <v>0</v>
      </c>
      <c r="R11" s="52">
        <v>3</v>
      </c>
      <c r="S11" s="52">
        <v>14</v>
      </c>
      <c r="T11" s="52">
        <v>9</v>
      </c>
      <c r="U11" s="52">
        <v>8</v>
      </c>
      <c r="V11" s="52">
        <v>1</v>
      </c>
      <c r="W11" s="52">
        <v>0</v>
      </c>
      <c r="X11" s="52">
        <v>0</v>
      </c>
      <c r="Y11" s="52">
        <v>0</v>
      </c>
      <c r="DA11" s="63" t="s">
        <v>1228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1229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537</v>
      </c>
      <c r="D15" s="52">
        <v>737</v>
      </c>
      <c r="E15" s="52">
        <v>998</v>
      </c>
      <c r="F15" s="52">
        <v>717</v>
      </c>
      <c r="G15" s="52">
        <v>973</v>
      </c>
      <c r="H15" s="52">
        <v>269</v>
      </c>
      <c r="I15" s="52">
        <v>0</v>
      </c>
      <c r="J15" s="52">
        <v>0</v>
      </c>
      <c r="K15" s="52">
        <v>115</v>
      </c>
      <c r="L15" s="52">
        <v>643</v>
      </c>
      <c r="M15" s="52">
        <v>575</v>
      </c>
      <c r="N15" s="52">
        <v>455</v>
      </c>
      <c r="O15" s="52">
        <v>285</v>
      </c>
      <c r="P15" s="52">
        <v>2</v>
      </c>
      <c r="Q15" s="52">
        <v>0</v>
      </c>
      <c r="R15" s="52">
        <v>117</v>
      </c>
      <c r="S15" s="52">
        <v>341</v>
      </c>
      <c r="T15" s="52">
        <v>298</v>
      </c>
      <c r="U15" s="52">
        <v>293</v>
      </c>
      <c r="V15" s="52">
        <v>42</v>
      </c>
      <c r="W15" s="52">
        <v>0</v>
      </c>
      <c r="X15" s="52">
        <v>0</v>
      </c>
      <c r="Y15" s="52">
        <v>0</v>
      </c>
      <c r="DA15" s="63" t="s">
        <v>1230</v>
      </c>
    </row>
    <row r="16" spans="1:105" ht="12" customHeight="1" x14ac:dyDescent="0.25">
      <c r="A16" s="97" t="s">
        <v>121</v>
      </c>
      <c r="B16" s="52"/>
      <c r="C16" s="52">
        <v>17</v>
      </c>
      <c r="D16" s="52">
        <v>21</v>
      </c>
      <c r="E16" s="52">
        <v>57</v>
      </c>
      <c r="F16" s="52">
        <v>20</v>
      </c>
      <c r="G16" s="52">
        <v>30</v>
      </c>
      <c r="H16" s="52">
        <v>9</v>
      </c>
      <c r="I16" s="52">
        <v>0</v>
      </c>
      <c r="J16" s="52">
        <v>0</v>
      </c>
      <c r="K16" s="52">
        <v>13</v>
      </c>
      <c r="L16" s="52">
        <v>53</v>
      </c>
      <c r="M16" s="52">
        <v>78</v>
      </c>
      <c r="N16" s="52">
        <v>52</v>
      </c>
      <c r="O16" s="52">
        <v>45</v>
      </c>
      <c r="P16" s="52">
        <v>0</v>
      </c>
      <c r="Q16" s="52">
        <v>0</v>
      </c>
      <c r="R16" s="52">
        <v>19</v>
      </c>
      <c r="S16" s="52">
        <v>69</v>
      </c>
      <c r="T16" s="52">
        <v>67</v>
      </c>
      <c r="U16" s="52">
        <v>60</v>
      </c>
      <c r="V16" s="52">
        <v>10</v>
      </c>
      <c r="W16" s="52">
        <v>0</v>
      </c>
      <c r="X16" s="52">
        <v>0</v>
      </c>
      <c r="Y16" s="52">
        <v>0</v>
      </c>
      <c r="DA16" s="63" t="s">
        <v>1231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1232</v>
      </c>
    </row>
    <row r="21" spans="1:105" ht="12" customHeight="1" x14ac:dyDescent="0.25">
      <c r="A21" s="97" t="s">
        <v>50</v>
      </c>
      <c r="B21" s="52"/>
      <c r="C21" s="52">
        <v>360</v>
      </c>
      <c r="D21" s="52">
        <v>444</v>
      </c>
      <c r="E21" s="52">
        <v>626</v>
      </c>
      <c r="F21" s="52">
        <v>385</v>
      </c>
      <c r="G21" s="52">
        <v>418</v>
      </c>
      <c r="H21" s="52">
        <v>183</v>
      </c>
      <c r="I21" s="52">
        <v>0</v>
      </c>
      <c r="J21" s="52">
        <v>26</v>
      </c>
      <c r="K21" s="52">
        <v>253</v>
      </c>
      <c r="L21" s="52">
        <v>444</v>
      </c>
      <c r="M21" s="52">
        <v>375</v>
      </c>
      <c r="N21" s="52">
        <v>230</v>
      </c>
      <c r="O21" s="52">
        <v>222</v>
      </c>
      <c r="P21" s="52">
        <v>1</v>
      </c>
      <c r="Q21" s="52">
        <v>12</v>
      </c>
      <c r="R21" s="52">
        <v>46</v>
      </c>
      <c r="S21" s="52">
        <v>177</v>
      </c>
      <c r="T21" s="52">
        <v>185</v>
      </c>
      <c r="U21" s="52">
        <v>164</v>
      </c>
      <c r="V21" s="52">
        <v>63</v>
      </c>
      <c r="W21" s="52">
        <v>23</v>
      </c>
      <c r="X21" s="52">
        <v>0</v>
      </c>
      <c r="Y21" s="52">
        <v>0</v>
      </c>
      <c r="DA21" s="63" t="s">
        <v>1233</v>
      </c>
    </row>
    <row r="22" spans="1:105" ht="12" customHeight="1" x14ac:dyDescent="0.25">
      <c r="A22" s="109" t="s">
        <v>120</v>
      </c>
      <c r="B22" s="36"/>
      <c r="C22" s="36">
        <v>412</v>
      </c>
      <c r="D22" s="36">
        <v>614</v>
      </c>
      <c r="E22" s="36">
        <v>784</v>
      </c>
      <c r="F22" s="36">
        <v>687</v>
      </c>
      <c r="G22" s="36">
        <v>841</v>
      </c>
      <c r="H22" s="36">
        <v>303</v>
      </c>
      <c r="I22" s="36">
        <v>2</v>
      </c>
      <c r="J22" s="36">
        <v>15</v>
      </c>
      <c r="K22" s="36">
        <v>261</v>
      </c>
      <c r="L22" s="36">
        <v>532</v>
      </c>
      <c r="M22" s="36">
        <v>595</v>
      </c>
      <c r="N22" s="36">
        <v>661</v>
      </c>
      <c r="O22" s="36">
        <v>481</v>
      </c>
      <c r="P22" s="36">
        <v>4</v>
      </c>
      <c r="Q22" s="36">
        <v>21</v>
      </c>
      <c r="R22" s="36">
        <v>62</v>
      </c>
      <c r="S22" s="36">
        <v>320</v>
      </c>
      <c r="T22" s="36">
        <v>362</v>
      </c>
      <c r="U22" s="36">
        <v>377</v>
      </c>
      <c r="V22" s="36">
        <v>171</v>
      </c>
      <c r="W22" s="36">
        <v>76</v>
      </c>
      <c r="X22" s="36">
        <v>1</v>
      </c>
      <c r="Y22" s="36">
        <v>7</v>
      </c>
      <c r="DA22" s="60" t="s">
        <v>1234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1235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445</v>
      </c>
      <c r="H26" s="52">
        <v>715</v>
      </c>
      <c r="I26" s="52">
        <v>204</v>
      </c>
      <c r="J26" s="52">
        <v>735</v>
      </c>
      <c r="K26" s="52">
        <v>791</v>
      </c>
      <c r="L26" s="52">
        <v>346</v>
      </c>
      <c r="M26" s="52">
        <v>0</v>
      </c>
      <c r="N26" s="52">
        <v>545</v>
      </c>
      <c r="O26" s="52">
        <v>514</v>
      </c>
      <c r="P26" s="52">
        <v>0</v>
      </c>
      <c r="Q26" s="52">
        <v>189</v>
      </c>
      <c r="R26" s="52">
        <v>23</v>
      </c>
      <c r="S26" s="52">
        <v>0</v>
      </c>
      <c r="T26" s="52">
        <v>0</v>
      </c>
      <c r="U26" s="52">
        <v>229</v>
      </c>
      <c r="V26" s="52">
        <v>340</v>
      </c>
      <c r="W26" s="52">
        <v>424</v>
      </c>
      <c r="X26" s="52">
        <v>405</v>
      </c>
      <c r="Y26" s="52">
        <v>224</v>
      </c>
      <c r="DA26" s="63" t="s">
        <v>1236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80</v>
      </c>
      <c r="D29" s="52">
        <v>65</v>
      </c>
      <c r="E29" s="52">
        <v>8</v>
      </c>
      <c r="F29" s="52">
        <v>9</v>
      </c>
      <c r="G29" s="52">
        <v>53</v>
      </c>
      <c r="H29" s="52">
        <v>197</v>
      </c>
      <c r="I29" s="52">
        <v>238</v>
      </c>
      <c r="J29" s="52">
        <v>160</v>
      </c>
      <c r="K29" s="52">
        <v>312</v>
      </c>
      <c r="L29" s="52">
        <v>220</v>
      </c>
      <c r="M29" s="52">
        <v>105</v>
      </c>
      <c r="N29" s="52">
        <v>50</v>
      </c>
      <c r="O29" s="52">
        <v>179</v>
      </c>
      <c r="P29" s="52">
        <v>150</v>
      </c>
      <c r="Q29" s="52">
        <v>63</v>
      </c>
      <c r="R29" s="52">
        <v>129</v>
      </c>
      <c r="S29" s="52">
        <v>68</v>
      </c>
      <c r="T29" s="52">
        <v>61</v>
      </c>
      <c r="U29" s="52">
        <v>47</v>
      </c>
      <c r="V29" s="52">
        <v>143</v>
      </c>
      <c r="W29" s="52">
        <v>221</v>
      </c>
      <c r="X29" s="52">
        <v>329</v>
      </c>
      <c r="Y29" s="52">
        <v>209</v>
      </c>
      <c r="DA29" s="63" t="s">
        <v>1237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30</v>
      </c>
      <c r="G31" s="52">
        <v>83</v>
      </c>
      <c r="H31" s="52">
        <v>107</v>
      </c>
      <c r="I31" s="52">
        <v>46</v>
      </c>
      <c r="J31" s="52">
        <v>35</v>
      </c>
      <c r="K31" s="52">
        <v>39</v>
      </c>
      <c r="L31" s="52">
        <v>19</v>
      </c>
      <c r="M31" s="52">
        <v>6</v>
      </c>
      <c r="N31" s="52">
        <v>16</v>
      </c>
      <c r="O31" s="52">
        <v>24</v>
      </c>
      <c r="P31" s="52">
        <v>12</v>
      </c>
      <c r="Q31" s="52">
        <v>22</v>
      </c>
      <c r="R31" s="52">
        <v>21</v>
      </c>
      <c r="S31" s="52">
        <v>13</v>
      </c>
      <c r="T31" s="52">
        <v>7</v>
      </c>
      <c r="U31" s="52">
        <v>7</v>
      </c>
      <c r="V31" s="52">
        <v>9</v>
      </c>
      <c r="W31" s="52">
        <v>8</v>
      </c>
      <c r="X31" s="52">
        <v>5</v>
      </c>
      <c r="Y31" s="52">
        <v>5</v>
      </c>
      <c r="DA31" s="63" t="s">
        <v>1238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1239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664</v>
      </c>
      <c r="G35" s="52">
        <v>2058</v>
      </c>
      <c r="H35" s="52">
        <v>2298</v>
      </c>
      <c r="I35" s="52">
        <v>840</v>
      </c>
      <c r="J35" s="52">
        <v>655</v>
      </c>
      <c r="K35" s="52">
        <v>734</v>
      </c>
      <c r="L35" s="52">
        <v>400</v>
      </c>
      <c r="M35" s="52">
        <v>137</v>
      </c>
      <c r="N35" s="52">
        <v>770</v>
      </c>
      <c r="O35" s="52">
        <v>838</v>
      </c>
      <c r="P35" s="52">
        <v>361</v>
      </c>
      <c r="Q35" s="52">
        <v>486</v>
      </c>
      <c r="R35" s="52">
        <v>434</v>
      </c>
      <c r="S35" s="52">
        <v>326</v>
      </c>
      <c r="T35" s="52">
        <v>212</v>
      </c>
      <c r="U35" s="52">
        <v>401</v>
      </c>
      <c r="V35" s="52">
        <v>555</v>
      </c>
      <c r="W35" s="52">
        <v>544</v>
      </c>
      <c r="X35" s="52">
        <v>408</v>
      </c>
      <c r="Y35" s="52">
        <v>279</v>
      </c>
      <c r="DA35" s="63" t="s">
        <v>1240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18</v>
      </c>
      <c r="G36" s="52">
        <v>64</v>
      </c>
      <c r="H36" s="52">
        <v>82</v>
      </c>
      <c r="I36" s="52">
        <v>84</v>
      </c>
      <c r="J36" s="52">
        <v>67</v>
      </c>
      <c r="K36" s="52">
        <v>76</v>
      </c>
      <c r="L36" s="52">
        <v>33</v>
      </c>
      <c r="M36" s="52">
        <v>16</v>
      </c>
      <c r="N36" s="52">
        <v>91</v>
      </c>
      <c r="O36" s="52">
        <v>131</v>
      </c>
      <c r="P36" s="52">
        <v>78</v>
      </c>
      <c r="Q36" s="52">
        <v>116</v>
      </c>
      <c r="R36" s="52">
        <v>81</v>
      </c>
      <c r="S36" s="52">
        <v>63</v>
      </c>
      <c r="T36" s="52">
        <v>50</v>
      </c>
      <c r="U36" s="52">
        <v>87</v>
      </c>
      <c r="V36" s="52">
        <v>121</v>
      </c>
      <c r="W36" s="52">
        <v>113</v>
      </c>
      <c r="X36" s="52">
        <v>99</v>
      </c>
      <c r="Y36" s="52">
        <v>72</v>
      </c>
      <c r="DA36" s="63" t="s">
        <v>1241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256</v>
      </c>
      <c r="G40" s="52">
        <v>733</v>
      </c>
      <c r="H40" s="52">
        <v>940</v>
      </c>
      <c r="I40" s="52">
        <v>453</v>
      </c>
      <c r="J40" s="52">
        <v>464</v>
      </c>
      <c r="K40" s="52">
        <v>416</v>
      </c>
      <c r="L40" s="52">
        <v>206</v>
      </c>
      <c r="M40" s="52">
        <v>60</v>
      </c>
      <c r="N40" s="52">
        <v>226</v>
      </c>
      <c r="O40" s="52">
        <v>310</v>
      </c>
      <c r="P40" s="52">
        <v>146</v>
      </c>
      <c r="Q40" s="52">
        <v>256</v>
      </c>
      <c r="R40" s="52">
        <v>233</v>
      </c>
      <c r="S40" s="52">
        <v>143</v>
      </c>
      <c r="T40" s="52">
        <v>92</v>
      </c>
      <c r="U40" s="52">
        <v>153</v>
      </c>
      <c r="V40" s="52">
        <v>179</v>
      </c>
      <c r="W40" s="52">
        <v>155</v>
      </c>
      <c r="X40" s="52">
        <v>108</v>
      </c>
      <c r="Y40" s="52">
        <v>94</v>
      </c>
      <c r="DA40" s="63" t="s">
        <v>1242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456</v>
      </c>
      <c r="G41" s="36">
        <v>1473</v>
      </c>
      <c r="H41" s="36">
        <v>1547</v>
      </c>
      <c r="I41" s="36">
        <v>514</v>
      </c>
      <c r="J41" s="36">
        <v>295</v>
      </c>
      <c r="K41" s="36">
        <v>429</v>
      </c>
      <c r="L41" s="36">
        <v>249</v>
      </c>
      <c r="M41" s="36">
        <v>99</v>
      </c>
      <c r="N41" s="36">
        <v>649</v>
      </c>
      <c r="O41" s="36">
        <v>677</v>
      </c>
      <c r="P41" s="36">
        <v>309</v>
      </c>
      <c r="Q41" s="36">
        <v>374</v>
      </c>
      <c r="R41" s="36">
        <v>300</v>
      </c>
      <c r="S41" s="36">
        <v>260</v>
      </c>
      <c r="T41" s="36">
        <v>177</v>
      </c>
      <c r="U41" s="36">
        <v>352</v>
      </c>
      <c r="V41" s="36">
        <v>502</v>
      </c>
      <c r="W41" s="36">
        <v>507</v>
      </c>
      <c r="X41" s="36">
        <v>405</v>
      </c>
      <c r="Y41" s="36">
        <v>264</v>
      </c>
      <c r="DA41" s="60" t="s">
        <v>1243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1244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15030</v>
      </c>
      <c r="D45" s="52">
        <v>14874</v>
      </c>
      <c r="E45" s="52">
        <v>8163</v>
      </c>
      <c r="F45" s="52">
        <v>6240</v>
      </c>
      <c r="G45" s="52">
        <v>1</v>
      </c>
      <c r="H45" s="52">
        <v>1</v>
      </c>
      <c r="I45" s="52">
        <v>0</v>
      </c>
      <c r="J45" s="52">
        <v>0</v>
      </c>
      <c r="K45" s="52">
        <v>735</v>
      </c>
      <c r="L45" s="52">
        <v>6986</v>
      </c>
      <c r="M45" s="52">
        <v>10308</v>
      </c>
      <c r="N45" s="52">
        <v>9341</v>
      </c>
      <c r="O45" s="52">
        <v>10024</v>
      </c>
      <c r="P45" s="52">
        <v>212</v>
      </c>
      <c r="Q45" s="52">
        <v>5955</v>
      </c>
      <c r="R45" s="52">
        <v>5930</v>
      </c>
      <c r="S45" s="52">
        <v>4724</v>
      </c>
      <c r="T45" s="52">
        <v>0</v>
      </c>
      <c r="U45" s="52">
        <v>0</v>
      </c>
      <c r="V45" s="52">
        <v>0</v>
      </c>
      <c r="W45" s="52">
        <v>0</v>
      </c>
      <c r="X45" s="52">
        <v>1639</v>
      </c>
      <c r="Y45" s="52">
        <v>4778</v>
      </c>
      <c r="DA45" s="63" t="s">
        <v>1245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2761</v>
      </c>
      <c r="D48" s="52">
        <v>2611</v>
      </c>
      <c r="E48" s="52">
        <v>3411</v>
      </c>
      <c r="F48" s="52">
        <v>3173</v>
      </c>
      <c r="G48" s="52">
        <v>1614</v>
      </c>
      <c r="H48" s="52">
        <v>882</v>
      </c>
      <c r="I48" s="52">
        <v>560</v>
      </c>
      <c r="J48" s="52">
        <v>787</v>
      </c>
      <c r="K48" s="52">
        <v>1386</v>
      </c>
      <c r="L48" s="52">
        <v>1061</v>
      </c>
      <c r="M48" s="52">
        <v>2652</v>
      </c>
      <c r="N48" s="52">
        <v>2952</v>
      </c>
      <c r="O48" s="52">
        <v>3274</v>
      </c>
      <c r="P48" s="52">
        <v>2877</v>
      </c>
      <c r="Q48" s="52">
        <v>1309</v>
      </c>
      <c r="R48" s="52">
        <v>3668</v>
      </c>
      <c r="S48" s="52">
        <v>3436</v>
      </c>
      <c r="T48" s="52">
        <v>2196</v>
      </c>
      <c r="U48" s="52">
        <v>613</v>
      </c>
      <c r="V48" s="52">
        <v>869</v>
      </c>
      <c r="W48" s="52">
        <v>773</v>
      </c>
      <c r="X48" s="52">
        <v>2107</v>
      </c>
      <c r="Y48" s="52">
        <v>2330</v>
      </c>
      <c r="DA48" s="63" t="s">
        <v>1246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6764</v>
      </c>
      <c r="D50" s="52">
        <v>6220</v>
      </c>
      <c r="E50" s="52">
        <v>7585</v>
      </c>
      <c r="F50" s="52">
        <v>1979</v>
      </c>
      <c r="G50" s="52">
        <v>1284</v>
      </c>
      <c r="H50" s="52">
        <v>3360</v>
      </c>
      <c r="I50" s="52">
        <v>4538</v>
      </c>
      <c r="J50" s="52">
        <v>6360</v>
      </c>
      <c r="K50" s="52">
        <v>5041</v>
      </c>
      <c r="L50" s="52">
        <v>6091</v>
      </c>
      <c r="M50" s="52">
        <v>6722</v>
      </c>
      <c r="N50" s="52">
        <v>6991</v>
      </c>
      <c r="O50" s="52">
        <v>7032</v>
      </c>
      <c r="P50" s="52">
        <v>3053</v>
      </c>
      <c r="Q50" s="52">
        <v>3205</v>
      </c>
      <c r="R50" s="52">
        <v>3347</v>
      </c>
      <c r="S50" s="52">
        <v>3105</v>
      </c>
      <c r="T50" s="52">
        <v>3684</v>
      </c>
      <c r="U50" s="52">
        <v>4269</v>
      </c>
      <c r="V50" s="52">
        <v>3140</v>
      </c>
      <c r="W50" s="52">
        <v>1743</v>
      </c>
      <c r="X50" s="52">
        <v>544</v>
      </c>
      <c r="Y50" s="52">
        <v>612</v>
      </c>
      <c r="DA50" s="63" t="s">
        <v>1247</v>
      </c>
    </row>
    <row r="51" spans="1:105" ht="12" customHeight="1" x14ac:dyDescent="0.25">
      <c r="A51" s="97" t="s">
        <v>137</v>
      </c>
      <c r="B51" s="52"/>
      <c r="C51" s="52">
        <v>3</v>
      </c>
      <c r="D51" s="52">
        <v>3</v>
      </c>
      <c r="E51" s="52">
        <v>9</v>
      </c>
      <c r="F51" s="52">
        <v>0</v>
      </c>
      <c r="G51" s="52">
        <v>0</v>
      </c>
      <c r="H51" s="52">
        <v>1</v>
      </c>
      <c r="I51" s="52">
        <v>6</v>
      </c>
      <c r="J51" s="52">
        <v>0</v>
      </c>
      <c r="K51" s="52">
        <v>7</v>
      </c>
      <c r="L51" s="52">
        <v>6</v>
      </c>
      <c r="M51" s="52">
        <v>0</v>
      </c>
      <c r="N51" s="52">
        <v>12</v>
      </c>
      <c r="O51" s="52">
        <v>11</v>
      </c>
      <c r="P51" s="52">
        <v>4</v>
      </c>
      <c r="Q51" s="52">
        <v>0</v>
      </c>
      <c r="R51" s="52">
        <v>0</v>
      </c>
      <c r="S51" s="52">
        <v>15</v>
      </c>
      <c r="T51" s="52">
        <v>6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1248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17089</v>
      </c>
      <c r="D54" s="52">
        <v>17536</v>
      </c>
      <c r="E54" s="52">
        <v>9622</v>
      </c>
      <c r="F54" s="52">
        <v>14091</v>
      </c>
      <c r="G54" s="52">
        <v>9591</v>
      </c>
      <c r="H54" s="52">
        <v>12333</v>
      </c>
      <c r="I54" s="52">
        <v>1068</v>
      </c>
      <c r="J54" s="52">
        <v>0</v>
      </c>
      <c r="K54" s="52">
        <v>6657</v>
      </c>
      <c r="L54" s="52">
        <v>8920</v>
      </c>
      <c r="M54" s="52">
        <v>7421</v>
      </c>
      <c r="N54" s="52">
        <v>3994</v>
      </c>
      <c r="O54" s="52">
        <v>2795</v>
      </c>
      <c r="P54" s="52">
        <v>693</v>
      </c>
      <c r="Q54" s="52">
        <v>5818</v>
      </c>
      <c r="R54" s="52">
        <v>6213</v>
      </c>
      <c r="S54" s="52">
        <v>4202</v>
      </c>
      <c r="T54" s="52">
        <v>2140</v>
      </c>
      <c r="U54" s="52">
        <v>1161</v>
      </c>
      <c r="V54" s="52">
        <v>2611</v>
      </c>
      <c r="W54" s="52">
        <v>1393</v>
      </c>
      <c r="X54" s="52">
        <v>5060</v>
      </c>
      <c r="Y54" s="52">
        <v>6617</v>
      </c>
      <c r="DA54" s="63" t="s">
        <v>1249</v>
      </c>
    </row>
    <row r="55" spans="1:105" ht="12" customHeight="1" x14ac:dyDescent="0.25">
      <c r="A55" s="97" t="s">
        <v>121</v>
      </c>
      <c r="B55" s="52"/>
      <c r="C55" s="52">
        <v>517</v>
      </c>
      <c r="D55" s="52">
        <v>490</v>
      </c>
      <c r="E55" s="52">
        <v>545</v>
      </c>
      <c r="F55" s="52">
        <v>380</v>
      </c>
      <c r="G55" s="52">
        <v>297</v>
      </c>
      <c r="H55" s="52">
        <v>438</v>
      </c>
      <c r="I55" s="52">
        <v>107</v>
      </c>
      <c r="J55" s="52">
        <v>0</v>
      </c>
      <c r="K55" s="52">
        <v>687</v>
      </c>
      <c r="L55" s="52">
        <v>759</v>
      </c>
      <c r="M55" s="52">
        <v>1017</v>
      </c>
      <c r="N55" s="52">
        <v>473</v>
      </c>
      <c r="O55" s="52">
        <v>445</v>
      </c>
      <c r="P55" s="52">
        <v>153</v>
      </c>
      <c r="Q55" s="52">
        <v>1390</v>
      </c>
      <c r="R55" s="52">
        <v>1229</v>
      </c>
      <c r="S55" s="52">
        <v>853</v>
      </c>
      <c r="T55" s="52">
        <v>526</v>
      </c>
      <c r="U55" s="52">
        <v>262</v>
      </c>
      <c r="V55" s="52">
        <v>603</v>
      </c>
      <c r="W55" s="52">
        <v>292</v>
      </c>
      <c r="X55" s="52">
        <v>1256</v>
      </c>
      <c r="Y55" s="52">
        <v>1804</v>
      </c>
      <c r="DA55" s="63" t="s">
        <v>1250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14967</v>
      </c>
      <c r="D59" s="52">
        <v>13403</v>
      </c>
      <c r="E59" s="52">
        <v>11382</v>
      </c>
      <c r="F59" s="52">
        <v>8936</v>
      </c>
      <c r="G59" s="52">
        <v>5979</v>
      </c>
      <c r="H59" s="52">
        <v>8425</v>
      </c>
      <c r="I59" s="52">
        <v>2537</v>
      </c>
      <c r="J59" s="52">
        <v>3469</v>
      </c>
      <c r="K59" s="52">
        <v>5874</v>
      </c>
      <c r="L59" s="52">
        <v>6982</v>
      </c>
      <c r="M59" s="52">
        <v>5626</v>
      </c>
      <c r="N59" s="52">
        <v>2968</v>
      </c>
      <c r="O59" s="52">
        <v>3304</v>
      </c>
      <c r="P59" s="52">
        <v>523</v>
      </c>
      <c r="Q59" s="52">
        <v>3464</v>
      </c>
      <c r="R59" s="52">
        <v>4370</v>
      </c>
      <c r="S59" s="52">
        <v>3819</v>
      </c>
      <c r="T59" s="52">
        <v>2504</v>
      </c>
      <c r="U59" s="52">
        <v>1362</v>
      </c>
      <c r="V59" s="52">
        <v>1302</v>
      </c>
      <c r="W59" s="52">
        <v>800</v>
      </c>
      <c r="X59" s="52">
        <v>1240</v>
      </c>
      <c r="Y59" s="52">
        <v>2684</v>
      </c>
      <c r="DA59" s="63" t="s">
        <v>1251</v>
      </c>
    </row>
    <row r="60" spans="1:105" ht="12" customHeight="1" x14ac:dyDescent="0.25">
      <c r="A60" s="109" t="s">
        <v>120</v>
      </c>
      <c r="B60" s="36"/>
      <c r="C60" s="36">
        <v>17109</v>
      </c>
      <c r="D60" s="36">
        <v>18576</v>
      </c>
      <c r="E60" s="36">
        <v>14294</v>
      </c>
      <c r="F60" s="36">
        <v>15930</v>
      </c>
      <c r="G60" s="36">
        <v>12016</v>
      </c>
      <c r="H60" s="36">
        <v>13864</v>
      </c>
      <c r="I60" s="36">
        <v>2867</v>
      </c>
      <c r="J60" s="36">
        <v>2214</v>
      </c>
      <c r="K60" s="36">
        <v>5944</v>
      </c>
      <c r="L60" s="36">
        <v>8343</v>
      </c>
      <c r="M60" s="36">
        <v>9029</v>
      </c>
      <c r="N60" s="36">
        <v>8596</v>
      </c>
      <c r="O60" s="36">
        <v>7212</v>
      </c>
      <c r="P60" s="36">
        <v>1089</v>
      </c>
      <c r="Q60" s="36">
        <v>5005</v>
      </c>
      <c r="R60" s="36">
        <v>5414</v>
      </c>
      <c r="S60" s="36">
        <v>6685</v>
      </c>
      <c r="T60" s="36">
        <v>4765</v>
      </c>
      <c r="U60" s="36">
        <v>3144</v>
      </c>
      <c r="V60" s="36">
        <v>3692</v>
      </c>
      <c r="W60" s="36">
        <v>2463</v>
      </c>
      <c r="X60" s="36">
        <v>4504</v>
      </c>
      <c r="Y60" s="36">
        <v>7780</v>
      </c>
      <c r="DA60" s="60" t="s">
        <v>1252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1253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20636</v>
      </c>
      <c r="D64" s="52">
        <v>26900</v>
      </c>
      <c r="E64" s="52">
        <v>29308</v>
      </c>
      <c r="F64" s="52">
        <v>31099</v>
      </c>
      <c r="G64" s="52">
        <v>32849</v>
      </c>
      <c r="H64" s="52">
        <v>33841</v>
      </c>
      <c r="I64" s="52">
        <v>31236</v>
      </c>
      <c r="J64" s="52">
        <v>37342</v>
      </c>
      <c r="K64" s="52">
        <v>28415</v>
      </c>
      <c r="L64" s="52">
        <v>26009</v>
      </c>
      <c r="M64" s="52">
        <v>21308</v>
      </c>
      <c r="N64" s="52">
        <v>24048</v>
      </c>
      <c r="O64" s="52">
        <v>22082</v>
      </c>
      <c r="P64" s="52">
        <v>8139</v>
      </c>
      <c r="Q64" s="52">
        <v>14259</v>
      </c>
      <c r="R64" s="52">
        <v>27989</v>
      </c>
      <c r="S64" s="52">
        <v>38606</v>
      </c>
      <c r="T64" s="52">
        <v>41106</v>
      </c>
      <c r="U64" s="52">
        <v>40839</v>
      </c>
      <c r="V64" s="52">
        <v>36378</v>
      </c>
      <c r="W64" s="52">
        <v>38344</v>
      </c>
      <c r="X64" s="52">
        <v>34410</v>
      </c>
      <c r="Y64" s="52">
        <v>32600</v>
      </c>
      <c r="DA64" s="63" t="s">
        <v>1254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4142</v>
      </c>
      <c r="D67" s="52">
        <v>4207</v>
      </c>
      <c r="E67" s="52">
        <v>6731</v>
      </c>
      <c r="F67" s="52">
        <v>9345</v>
      </c>
      <c r="G67" s="52">
        <v>9295</v>
      </c>
      <c r="H67" s="52">
        <v>13938</v>
      </c>
      <c r="I67" s="52">
        <v>15569</v>
      </c>
      <c r="J67" s="52">
        <v>12853</v>
      </c>
      <c r="K67" s="52">
        <v>15095</v>
      </c>
      <c r="L67" s="52">
        <v>9359</v>
      </c>
      <c r="M67" s="52">
        <v>9011</v>
      </c>
      <c r="N67" s="52">
        <v>7362</v>
      </c>
      <c r="O67" s="52">
        <v>10712</v>
      </c>
      <c r="P67" s="52">
        <v>9275</v>
      </c>
      <c r="Q67" s="52">
        <v>9114</v>
      </c>
      <c r="R67" s="52">
        <v>12288</v>
      </c>
      <c r="S67" s="52">
        <v>16364</v>
      </c>
      <c r="T67" s="52">
        <v>18599</v>
      </c>
      <c r="U67" s="52">
        <v>18386</v>
      </c>
      <c r="V67" s="52">
        <v>19478</v>
      </c>
      <c r="W67" s="52">
        <v>24908</v>
      </c>
      <c r="X67" s="52">
        <v>32060</v>
      </c>
      <c r="Y67" s="52">
        <v>23341</v>
      </c>
      <c r="DA67" s="63" t="s">
        <v>1255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24096</v>
      </c>
      <c r="D69" s="52">
        <v>26419</v>
      </c>
      <c r="E69" s="52">
        <v>28279</v>
      </c>
      <c r="F69" s="52">
        <v>28728</v>
      </c>
      <c r="G69" s="52">
        <v>32105</v>
      </c>
      <c r="H69" s="52">
        <v>32153</v>
      </c>
      <c r="I69" s="52">
        <v>31902</v>
      </c>
      <c r="J69" s="52">
        <v>34909</v>
      </c>
      <c r="K69" s="52">
        <v>29310</v>
      </c>
      <c r="L69" s="52">
        <v>25519</v>
      </c>
      <c r="M69" s="52">
        <v>21372</v>
      </c>
      <c r="N69" s="52">
        <v>24049</v>
      </c>
      <c r="O69" s="52">
        <v>22031</v>
      </c>
      <c r="P69" s="52">
        <v>8660</v>
      </c>
      <c r="Q69" s="52">
        <v>13780</v>
      </c>
      <c r="R69" s="52">
        <v>28595</v>
      </c>
      <c r="S69" s="52">
        <v>37156</v>
      </c>
      <c r="T69" s="52">
        <v>40031</v>
      </c>
      <c r="U69" s="52">
        <v>39759</v>
      </c>
      <c r="V69" s="52">
        <v>38762</v>
      </c>
      <c r="W69" s="52">
        <v>33865</v>
      </c>
      <c r="X69" s="52">
        <v>30786</v>
      </c>
      <c r="Y69" s="52">
        <v>23404</v>
      </c>
      <c r="DA69" s="63" t="s">
        <v>1256</v>
      </c>
    </row>
    <row r="70" spans="1:105" ht="12" customHeight="1" x14ac:dyDescent="0.25">
      <c r="A70" s="97" t="s">
        <v>133</v>
      </c>
      <c r="B70" s="52"/>
      <c r="C70" s="52">
        <v>11</v>
      </c>
      <c r="D70" s="52">
        <v>8</v>
      </c>
      <c r="E70" s="52">
        <v>30</v>
      </c>
      <c r="F70" s="52">
        <v>4</v>
      </c>
      <c r="G70" s="52">
        <v>18</v>
      </c>
      <c r="H70" s="52">
        <v>15</v>
      </c>
      <c r="I70" s="52">
        <v>33</v>
      </c>
      <c r="J70" s="52">
        <v>40</v>
      </c>
      <c r="K70" s="52">
        <v>43</v>
      </c>
      <c r="L70" s="52">
        <v>30</v>
      </c>
      <c r="M70" s="52">
        <v>42</v>
      </c>
      <c r="N70" s="52">
        <v>46</v>
      </c>
      <c r="O70" s="52">
        <v>54</v>
      </c>
      <c r="P70" s="52">
        <v>65</v>
      </c>
      <c r="Q70" s="52">
        <v>22</v>
      </c>
      <c r="R70" s="52">
        <v>73</v>
      </c>
      <c r="S70" s="52">
        <v>90</v>
      </c>
      <c r="T70" s="52">
        <v>87</v>
      </c>
      <c r="U70" s="52">
        <v>81</v>
      </c>
      <c r="V70" s="52">
        <v>96</v>
      </c>
      <c r="W70" s="52">
        <v>28</v>
      </c>
      <c r="X70" s="52">
        <v>51</v>
      </c>
      <c r="Y70" s="52">
        <v>62</v>
      </c>
      <c r="DA70" s="63" t="s">
        <v>1257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460</v>
      </c>
      <c r="E73" s="52">
        <v>947</v>
      </c>
      <c r="F73" s="52">
        <v>3187</v>
      </c>
      <c r="G73" s="52">
        <v>1818</v>
      </c>
      <c r="H73" s="52">
        <v>2821</v>
      </c>
      <c r="I73" s="52">
        <v>1</v>
      </c>
      <c r="J73" s="52">
        <v>2448</v>
      </c>
      <c r="K73" s="52">
        <v>0</v>
      </c>
      <c r="L73" s="52">
        <v>1275</v>
      </c>
      <c r="M73" s="52">
        <v>1394</v>
      </c>
      <c r="N73" s="52">
        <v>1753</v>
      </c>
      <c r="O73" s="52">
        <v>1315</v>
      </c>
      <c r="P73" s="52">
        <v>681</v>
      </c>
      <c r="Q73" s="52">
        <v>1121</v>
      </c>
      <c r="R73" s="52">
        <v>557</v>
      </c>
      <c r="S73" s="52">
        <v>1878</v>
      </c>
      <c r="T73" s="52">
        <v>1849</v>
      </c>
      <c r="U73" s="52">
        <v>1924</v>
      </c>
      <c r="V73" s="52">
        <v>0</v>
      </c>
      <c r="W73" s="52">
        <v>3968</v>
      </c>
      <c r="X73" s="52">
        <v>3549</v>
      </c>
      <c r="Y73" s="52">
        <v>8236</v>
      </c>
      <c r="DA73" s="63" t="s">
        <v>1258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13</v>
      </c>
      <c r="E74" s="52">
        <v>53</v>
      </c>
      <c r="F74" s="52">
        <v>86</v>
      </c>
      <c r="G74" s="52">
        <v>56</v>
      </c>
      <c r="H74" s="52">
        <v>99</v>
      </c>
      <c r="I74" s="52">
        <v>0</v>
      </c>
      <c r="J74" s="52">
        <v>255</v>
      </c>
      <c r="K74" s="52">
        <v>0</v>
      </c>
      <c r="L74" s="52">
        <v>107</v>
      </c>
      <c r="M74" s="52">
        <v>189</v>
      </c>
      <c r="N74" s="52">
        <v>207</v>
      </c>
      <c r="O74" s="52">
        <v>210</v>
      </c>
      <c r="P74" s="52">
        <v>152</v>
      </c>
      <c r="Q74" s="52">
        <v>268</v>
      </c>
      <c r="R74" s="52">
        <v>109</v>
      </c>
      <c r="S74" s="52">
        <v>382</v>
      </c>
      <c r="T74" s="52">
        <v>457</v>
      </c>
      <c r="U74" s="52">
        <v>436</v>
      </c>
      <c r="V74" s="52">
        <v>0</v>
      </c>
      <c r="W74" s="52">
        <v>838</v>
      </c>
      <c r="X74" s="52">
        <v>879</v>
      </c>
      <c r="Y74" s="52">
        <v>2256</v>
      </c>
      <c r="DA74" s="63" t="s">
        <v>1259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51647</v>
      </c>
      <c r="D78" s="52">
        <v>47614</v>
      </c>
      <c r="E78" s="52">
        <v>50550</v>
      </c>
      <c r="F78" s="52">
        <v>47775</v>
      </c>
      <c r="G78" s="52">
        <v>49187</v>
      </c>
      <c r="H78" s="52">
        <v>53049</v>
      </c>
      <c r="I78" s="52">
        <v>44125</v>
      </c>
      <c r="J78" s="52">
        <v>40886</v>
      </c>
      <c r="K78" s="52">
        <v>67949</v>
      </c>
      <c r="L78" s="52">
        <v>55446</v>
      </c>
      <c r="M78" s="52">
        <v>50060</v>
      </c>
      <c r="N78" s="52">
        <v>51439</v>
      </c>
      <c r="O78" s="52">
        <v>49122</v>
      </c>
      <c r="P78" s="52">
        <v>34091</v>
      </c>
      <c r="Q78" s="52">
        <v>39907</v>
      </c>
      <c r="R78" s="52">
        <v>52773</v>
      </c>
      <c r="S78" s="52">
        <v>61632</v>
      </c>
      <c r="T78" s="52">
        <v>54604</v>
      </c>
      <c r="U78" s="52">
        <v>46227</v>
      </c>
      <c r="V78" s="52">
        <v>48337</v>
      </c>
      <c r="W78" s="52">
        <v>49290</v>
      </c>
      <c r="X78" s="52">
        <v>53388</v>
      </c>
      <c r="Y78" s="52">
        <v>54460</v>
      </c>
      <c r="DA78" s="63" t="s">
        <v>1260</v>
      </c>
    </row>
    <row r="79" spans="1:105" ht="12" customHeight="1" x14ac:dyDescent="0.25">
      <c r="A79" s="109" t="s">
        <v>120</v>
      </c>
      <c r="B79" s="36"/>
      <c r="C79" s="36">
        <v>85037</v>
      </c>
      <c r="D79" s="36">
        <v>74309</v>
      </c>
      <c r="E79" s="36">
        <v>63714</v>
      </c>
      <c r="F79" s="36">
        <v>59446</v>
      </c>
      <c r="G79" s="36">
        <v>58915</v>
      </c>
      <c r="H79" s="36">
        <v>2269</v>
      </c>
      <c r="I79" s="36">
        <v>53705</v>
      </c>
      <c r="J79" s="36">
        <v>1525</v>
      </c>
      <c r="K79" s="36">
        <v>36054</v>
      </c>
      <c r="L79" s="36">
        <v>25615</v>
      </c>
      <c r="M79" s="36">
        <v>15761</v>
      </c>
      <c r="N79" s="36">
        <v>12928</v>
      </c>
      <c r="O79" s="36">
        <v>11864</v>
      </c>
      <c r="P79" s="36">
        <v>474</v>
      </c>
      <c r="Q79" s="36">
        <v>1509</v>
      </c>
      <c r="R79" s="36">
        <v>2843</v>
      </c>
      <c r="S79" s="36">
        <v>3913</v>
      </c>
      <c r="T79" s="36">
        <v>9774</v>
      </c>
      <c r="U79" s="36">
        <v>17304</v>
      </c>
      <c r="V79" s="36">
        <v>10631</v>
      </c>
      <c r="W79" s="36">
        <v>11278</v>
      </c>
      <c r="X79" s="36">
        <v>647</v>
      </c>
      <c r="Y79" s="36">
        <v>3678</v>
      </c>
      <c r="DA79" s="60" t="s">
        <v>1261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1262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55439</v>
      </c>
      <c r="D83" s="52">
        <v>65639</v>
      </c>
      <c r="E83" s="52">
        <v>66022</v>
      </c>
      <c r="F83" s="52">
        <v>64389</v>
      </c>
      <c r="G83" s="52">
        <v>73382</v>
      </c>
      <c r="H83" s="52">
        <v>74299</v>
      </c>
      <c r="I83" s="52">
        <v>79253</v>
      </c>
      <c r="J83" s="52">
        <v>75949</v>
      </c>
      <c r="K83" s="52">
        <v>84577</v>
      </c>
      <c r="L83" s="52">
        <v>92753</v>
      </c>
      <c r="M83" s="52">
        <v>104142</v>
      </c>
      <c r="N83" s="52">
        <v>113670</v>
      </c>
      <c r="O83" s="52">
        <v>98159</v>
      </c>
      <c r="P83" s="52">
        <v>47508</v>
      </c>
      <c r="Q83" s="52">
        <v>48438</v>
      </c>
      <c r="R83" s="52">
        <v>39429</v>
      </c>
      <c r="S83" s="52">
        <v>55969</v>
      </c>
      <c r="T83" s="52">
        <v>51979</v>
      </c>
      <c r="U83" s="52">
        <v>71892</v>
      </c>
      <c r="V83" s="52">
        <v>55863</v>
      </c>
      <c r="W83" s="52">
        <v>70962</v>
      </c>
      <c r="X83" s="52">
        <v>75025</v>
      </c>
      <c r="Y83" s="52">
        <v>78748</v>
      </c>
      <c r="DA83" s="63" t="s">
        <v>1263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10104</v>
      </c>
      <c r="D86" s="52">
        <v>10062</v>
      </c>
      <c r="E86" s="52">
        <v>16387</v>
      </c>
      <c r="F86" s="52">
        <v>20944</v>
      </c>
      <c r="G86" s="52">
        <v>20312</v>
      </c>
      <c r="H86" s="52">
        <v>30672</v>
      </c>
      <c r="I86" s="52">
        <v>36292</v>
      </c>
      <c r="J86" s="52">
        <v>30191</v>
      </c>
      <c r="K86" s="52">
        <v>34744</v>
      </c>
      <c r="L86" s="52">
        <v>27419</v>
      </c>
      <c r="M86" s="52">
        <v>30908</v>
      </c>
      <c r="N86" s="52">
        <v>31629</v>
      </c>
      <c r="O86" s="52">
        <v>40309</v>
      </c>
      <c r="P86" s="52">
        <v>36467</v>
      </c>
      <c r="Q86" s="52">
        <v>39828</v>
      </c>
      <c r="R86" s="52">
        <v>36454</v>
      </c>
      <c r="S86" s="52">
        <v>31183</v>
      </c>
      <c r="T86" s="52">
        <v>33549</v>
      </c>
      <c r="U86" s="52">
        <v>30285</v>
      </c>
      <c r="V86" s="52">
        <v>39440</v>
      </c>
      <c r="W86" s="52">
        <v>47703</v>
      </c>
      <c r="X86" s="52">
        <v>71552</v>
      </c>
      <c r="Y86" s="52">
        <v>54621</v>
      </c>
      <c r="DA86" s="63" t="s">
        <v>1264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8942</v>
      </c>
      <c r="D88" s="52">
        <v>11939</v>
      </c>
      <c r="E88" s="52">
        <v>13305</v>
      </c>
      <c r="F88" s="52">
        <v>11055</v>
      </c>
      <c r="G88" s="52">
        <v>11582</v>
      </c>
      <c r="H88" s="52">
        <v>11339</v>
      </c>
      <c r="I88" s="52">
        <v>17076</v>
      </c>
      <c r="J88" s="52">
        <v>23600</v>
      </c>
      <c r="K88" s="52">
        <v>26484</v>
      </c>
      <c r="L88" s="52">
        <v>26691</v>
      </c>
      <c r="M88" s="52">
        <v>28965</v>
      </c>
      <c r="N88" s="52">
        <v>26764</v>
      </c>
      <c r="O88" s="52">
        <v>23002</v>
      </c>
      <c r="P88" s="52">
        <v>5892</v>
      </c>
      <c r="Q88" s="52">
        <v>8384</v>
      </c>
      <c r="R88" s="52">
        <v>10326</v>
      </c>
      <c r="S88" s="52">
        <v>16888</v>
      </c>
      <c r="T88" s="52">
        <v>16585</v>
      </c>
      <c r="U88" s="52">
        <v>15001</v>
      </c>
      <c r="V88" s="52">
        <v>11810</v>
      </c>
      <c r="W88" s="52">
        <v>11702</v>
      </c>
      <c r="X88" s="52">
        <v>17185</v>
      </c>
      <c r="Y88" s="52">
        <v>38367</v>
      </c>
      <c r="DA88" s="63" t="s">
        <v>1265</v>
      </c>
    </row>
    <row r="89" spans="1:105" ht="12" customHeight="1" x14ac:dyDescent="0.25">
      <c r="A89" s="97" t="s">
        <v>131</v>
      </c>
      <c r="B89" s="52"/>
      <c r="C89" s="52">
        <v>4</v>
      </c>
      <c r="D89" s="52">
        <v>2</v>
      </c>
      <c r="E89" s="52">
        <v>16</v>
      </c>
      <c r="F89" s="52">
        <v>0</v>
      </c>
      <c r="G89" s="52">
        <v>3</v>
      </c>
      <c r="H89" s="52">
        <v>4</v>
      </c>
      <c r="I89" s="52">
        <v>21</v>
      </c>
      <c r="J89" s="52">
        <v>12</v>
      </c>
      <c r="K89" s="52">
        <v>30</v>
      </c>
      <c r="L89" s="52">
        <v>28</v>
      </c>
      <c r="M89" s="52">
        <v>39</v>
      </c>
      <c r="N89" s="52">
        <v>32</v>
      </c>
      <c r="O89" s="52">
        <v>34</v>
      </c>
      <c r="P89" s="52">
        <v>26</v>
      </c>
      <c r="Q89" s="52">
        <v>9</v>
      </c>
      <c r="R89" s="52">
        <v>22</v>
      </c>
      <c r="S89" s="52">
        <v>4</v>
      </c>
      <c r="T89" s="52">
        <v>13</v>
      </c>
      <c r="U89" s="52">
        <v>5</v>
      </c>
      <c r="V89" s="52">
        <v>33</v>
      </c>
      <c r="W89" s="52">
        <v>8</v>
      </c>
      <c r="X89" s="52">
        <v>24</v>
      </c>
      <c r="Y89" s="52">
        <v>188</v>
      </c>
      <c r="DA89" s="63" t="s">
        <v>1266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4729</v>
      </c>
      <c r="D92" s="52">
        <v>5373</v>
      </c>
      <c r="E92" s="52">
        <v>5469</v>
      </c>
      <c r="F92" s="52">
        <v>4754</v>
      </c>
      <c r="G92" s="52">
        <v>4741</v>
      </c>
      <c r="H92" s="52">
        <v>6006</v>
      </c>
      <c r="I92" s="52">
        <v>4413</v>
      </c>
      <c r="J92" s="52">
        <v>4212</v>
      </c>
      <c r="K92" s="52">
        <v>5520</v>
      </c>
      <c r="L92" s="52">
        <v>5450</v>
      </c>
      <c r="M92" s="52">
        <v>5139</v>
      </c>
      <c r="N92" s="52">
        <v>2889</v>
      </c>
      <c r="O92" s="52">
        <v>3617</v>
      </c>
      <c r="P92" s="52">
        <v>3007</v>
      </c>
      <c r="Q92" s="52">
        <v>4364</v>
      </c>
      <c r="R92" s="52">
        <v>4369</v>
      </c>
      <c r="S92" s="52">
        <v>4295</v>
      </c>
      <c r="T92" s="52">
        <v>3600</v>
      </c>
      <c r="U92" s="52">
        <v>3359</v>
      </c>
      <c r="V92" s="52">
        <v>2283</v>
      </c>
      <c r="W92" s="52">
        <v>2269</v>
      </c>
      <c r="X92" s="52">
        <v>1905</v>
      </c>
      <c r="Y92" s="52">
        <v>2062</v>
      </c>
      <c r="DA92" s="63" t="s">
        <v>1267</v>
      </c>
    </row>
    <row r="93" spans="1:105" ht="12" customHeight="1" x14ac:dyDescent="0.25">
      <c r="A93" s="97" t="s">
        <v>123</v>
      </c>
      <c r="B93" s="52"/>
      <c r="C93" s="52">
        <v>2</v>
      </c>
      <c r="D93" s="52">
        <v>0</v>
      </c>
      <c r="E93" s="52">
        <v>5</v>
      </c>
      <c r="F93" s="52">
        <v>0</v>
      </c>
      <c r="G93" s="52">
        <v>2</v>
      </c>
      <c r="H93" s="52">
        <v>2</v>
      </c>
      <c r="I93" s="52">
        <v>3</v>
      </c>
      <c r="J93" s="52">
        <v>4</v>
      </c>
      <c r="K93" s="52">
        <v>9</v>
      </c>
      <c r="L93" s="52">
        <v>3</v>
      </c>
      <c r="M93" s="52">
        <v>4</v>
      </c>
      <c r="N93" s="52">
        <v>3</v>
      </c>
      <c r="O93" s="52">
        <v>10</v>
      </c>
      <c r="P93" s="52">
        <v>2</v>
      </c>
      <c r="Q93" s="52">
        <v>8</v>
      </c>
      <c r="R93" s="52">
        <v>11</v>
      </c>
      <c r="S93" s="52">
        <v>6</v>
      </c>
      <c r="T93" s="52">
        <v>5</v>
      </c>
      <c r="U93" s="52">
        <v>9</v>
      </c>
      <c r="V93" s="52">
        <v>4</v>
      </c>
      <c r="W93" s="52">
        <v>3</v>
      </c>
      <c r="X93" s="52">
        <v>4</v>
      </c>
      <c r="Y93" s="52">
        <v>2</v>
      </c>
      <c r="DA93" s="63" t="s">
        <v>1268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91991</v>
      </c>
      <c r="D96" s="52">
        <v>98764</v>
      </c>
      <c r="E96" s="52">
        <v>96254</v>
      </c>
      <c r="F96" s="52">
        <v>103824</v>
      </c>
      <c r="G96" s="52">
        <v>118460</v>
      </c>
      <c r="H96" s="52">
        <v>129179</v>
      </c>
      <c r="I96" s="52">
        <v>80683</v>
      </c>
      <c r="J96" s="52">
        <v>76436</v>
      </c>
      <c r="K96" s="52">
        <v>97755</v>
      </c>
      <c r="L96" s="52">
        <v>110063</v>
      </c>
      <c r="M96" s="52">
        <v>114239</v>
      </c>
      <c r="N96" s="52">
        <v>130165</v>
      </c>
      <c r="O96" s="52">
        <v>117526</v>
      </c>
      <c r="P96" s="52">
        <v>88666</v>
      </c>
      <c r="Q96" s="52">
        <v>88336</v>
      </c>
      <c r="R96" s="52">
        <v>83465</v>
      </c>
      <c r="S96" s="52">
        <v>98012</v>
      </c>
      <c r="T96" s="52">
        <v>93966</v>
      </c>
      <c r="U96" s="52">
        <v>111080</v>
      </c>
      <c r="V96" s="52">
        <v>93293</v>
      </c>
      <c r="W96" s="52">
        <v>92726</v>
      </c>
      <c r="X96" s="52">
        <v>79375</v>
      </c>
      <c r="Y96" s="52">
        <v>64748</v>
      </c>
      <c r="DA96" s="63" t="s">
        <v>1269</v>
      </c>
    </row>
    <row r="97" spans="1:105" ht="12" customHeight="1" x14ac:dyDescent="0.25">
      <c r="A97" s="97" t="s">
        <v>121</v>
      </c>
      <c r="B97" s="52"/>
      <c r="C97" s="52">
        <v>2783</v>
      </c>
      <c r="D97" s="52">
        <v>2757</v>
      </c>
      <c r="E97" s="52">
        <v>5460</v>
      </c>
      <c r="F97" s="52">
        <v>2811</v>
      </c>
      <c r="G97" s="52">
        <v>3673</v>
      </c>
      <c r="H97" s="52">
        <v>4588</v>
      </c>
      <c r="I97" s="52">
        <v>8070</v>
      </c>
      <c r="J97" s="52">
        <v>7985</v>
      </c>
      <c r="K97" s="52">
        <v>10119</v>
      </c>
      <c r="L97" s="52">
        <v>9358</v>
      </c>
      <c r="M97" s="52">
        <v>15652</v>
      </c>
      <c r="N97" s="52">
        <v>15408</v>
      </c>
      <c r="O97" s="52">
        <v>18684</v>
      </c>
      <c r="P97" s="52">
        <v>19975</v>
      </c>
      <c r="Q97" s="52">
        <v>21108</v>
      </c>
      <c r="R97" s="52">
        <v>16630</v>
      </c>
      <c r="S97" s="52">
        <v>19877</v>
      </c>
      <c r="T97" s="52">
        <v>23305</v>
      </c>
      <c r="U97" s="52">
        <v>25223</v>
      </c>
      <c r="V97" s="52">
        <v>21547</v>
      </c>
      <c r="W97" s="52">
        <v>19590</v>
      </c>
      <c r="X97" s="52">
        <v>19680</v>
      </c>
      <c r="Y97" s="52">
        <v>17716</v>
      </c>
      <c r="DA97" s="63" t="s">
        <v>1270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22704</v>
      </c>
      <c r="D101" s="52">
        <v>20740</v>
      </c>
      <c r="E101" s="52">
        <v>21576</v>
      </c>
      <c r="F101" s="52">
        <v>21485</v>
      </c>
      <c r="G101" s="52">
        <v>21493</v>
      </c>
      <c r="H101" s="52">
        <v>24518</v>
      </c>
      <c r="I101" s="52">
        <v>18443</v>
      </c>
      <c r="J101" s="52">
        <v>20213</v>
      </c>
      <c r="K101" s="52">
        <v>30789</v>
      </c>
      <c r="L101" s="52">
        <v>30864</v>
      </c>
      <c r="M101" s="52">
        <v>34231</v>
      </c>
      <c r="N101" s="52">
        <v>32318</v>
      </c>
      <c r="O101" s="52">
        <v>25849</v>
      </c>
      <c r="P101" s="52">
        <v>17076</v>
      </c>
      <c r="Q101" s="52">
        <v>15446</v>
      </c>
      <c r="R101" s="52">
        <v>18337</v>
      </c>
      <c r="S101" s="52">
        <v>17199</v>
      </c>
      <c r="T101" s="52">
        <v>20290</v>
      </c>
      <c r="U101" s="52">
        <v>22613</v>
      </c>
      <c r="V101" s="52">
        <v>26851</v>
      </c>
      <c r="W101" s="52">
        <v>17758</v>
      </c>
      <c r="X101" s="52">
        <v>13351</v>
      </c>
      <c r="Y101" s="52">
        <v>8170</v>
      </c>
      <c r="DA101" s="63" t="s">
        <v>1271</v>
      </c>
    </row>
    <row r="102" spans="1:105" ht="12" customHeight="1" x14ac:dyDescent="0.25">
      <c r="A102" s="97" t="s">
        <v>50</v>
      </c>
      <c r="B102" s="52"/>
      <c r="C102" s="52">
        <v>44278</v>
      </c>
      <c r="D102" s="52">
        <v>44963</v>
      </c>
      <c r="E102" s="52">
        <v>48028</v>
      </c>
      <c r="F102" s="52">
        <v>39907</v>
      </c>
      <c r="G102" s="52">
        <v>42667</v>
      </c>
      <c r="H102" s="52">
        <v>53027</v>
      </c>
      <c r="I102" s="52">
        <v>45985</v>
      </c>
      <c r="J102" s="52">
        <v>56837</v>
      </c>
      <c r="K102" s="52">
        <v>55195</v>
      </c>
      <c r="L102" s="52">
        <v>56124</v>
      </c>
      <c r="M102" s="52">
        <v>50959</v>
      </c>
      <c r="N102" s="52">
        <v>37661</v>
      </c>
      <c r="O102" s="52">
        <v>44812</v>
      </c>
      <c r="P102" s="52">
        <v>34339</v>
      </c>
      <c r="Q102" s="52">
        <v>46738</v>
      </c>
      <c r="R102" s="52">
        <v>47112</v>
      </c>
      <c r="S102" s="52">
        <v>46517</v>
      </c>
      <c r="T102" s="52">
        <v>42302</v>
      </c>
      <c r="U102" s="52">
        <v>41904</v>
      </c>
      <c r="V102" s="52">
        <v>28575</v>
      </c>
      <c r="W102" s="52">
        <v>29185</v>
      </c>
      <c r="X102" s="52">
        <v>24322</v>
      </c>
      <c r="Y102" s="52">
        <v>31590</v>
      </c>
      <c r="DA102" s="63" t="s">
        <v>1272</v>
      </c>
    </row>
    <row r="103" spans="1:105" ht="12" customHeight="1" x14ac:dyDescent="0.25">
      <c r="A103" s="109" t="s">
        <v>120</v>
      </c>
      <c r="B103" s="36"/>
      <c r="C103" s="36">
        <v>50618</v>
      </c>
      <c r="D103" s="36">
        <v>62314</v>
      </c>
      <c r="E103" s="36">
        <v>60326</v>
      </c>
      <c r="F103" s="36">
        <v>71140</v>
      </c>
      <c r="G103" s="36">
        <v>85731</v>
      </c>
      <c r="H103" s="36">
        <v>87254</v>
      </c>
      <c r="I103" s="36">
        <v>51977</v>
      </c>
      <c r="J103" s="36">
        <v>36274</v>
      </c>
      <c r="K103" s="36">
        <v>55782</v>
      </c>
      <c r="L103" s="36">
        <v>67062</v>
      </c>
      <c r="M103" s="36">
        <v>81839</v>
      </c>
      <c r="N103" s="36">
        <v>108961</v>
      </c>
      <c r="O103" s="36">
        <v>97849</v>
      </c>
      <c r="P103" s="36">
        <v>71277</v>
      </c>
      <c r="Q103" s="36">
        <v>67379</v>
      </c>
      <c r="R103" s="36">
        <v>58233</v>
      </c>
      <c r="S103" s="36">
        <v>81244</v>
      </c>
      <c r="T103" s="36">
        <v>80349</v>
      </c>
      <c r="U103" s="36">
        <v>96470</v>
      </c>
      <c r="V103" s="36">
        <v>81134</v>
      </c>
      <c r="W103" s="36">
        <v>89033</v>
      </c>
      <c r="X103" s="36">
        <v>87918</v>
      </c>
      <c r="Y103" s="36">
        <v>91664</v>
      </c>
      <c r="DA103" s="60" t="s">
        <v>1273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1274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1275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1276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1277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1278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1279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1280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1281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1282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1283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5965</v>
      </c>
      <c r="D126" s="52">
        <v>5978</v>
      </c>
      <c r="E126" s="52">
        <v>10903</v>
      </c>
      <c r="F126" s="52">
        <v>10117</v>
      </c>
      <c r="G126" s="52">
        <v>10691</v>
      </c>
      <c r="H126" s="52">
        <v>10840</v>
      </c>
      <c r="I126" s="52">
        <v>12437</v>
      </c>
      <c r="J126" s="52">
        <v>13244</v>
      </c>
      <c r="K126" s="52">
        <v>13196</v>
      </c>
      <c r="L126" s="52">
        <v>12809</v>
      </c>
      <c r="M126" s="52">
        <v>13621</v>
      </c>
      <c r="N126" s="52">
        <v>13008</v>
      </c>
      <c r="O126" s="52">
        <v>11373</v>
      </c>
      <c r="P126" s="52">
        <v>5</v>
      </c>
      <c r="Q126" s="52">
        <v>0</v>
      </c>
      <c r="R126" s="52">
        <v>3846</v>
      </c>
      <c r="S126" s="52">
        <v>6957</v>
      </c>
      <c r="T126" s="52">
        <v>8603</v>
      </c>
      <c r="U126" s="52">
        <v>10281</v>
      </c>
      <c r="V126" s="52">
        <v>9825</v>
      </c>
      <c r="W126" s="52">
        <v>9011</v>
      </c>
      <c r="X126" s="52">
        <v>7882</v>
      </c>
      <c r="Y126" s="52">
        <v>8368</v>
      </c>
      <c r="DA126" s="63" t="s">
        <v>1284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2081</v>
      </c>
      <c r="D129" s="52">
        <v>1940</v>
      </c>
      <c r="E129" s="52">
        <v>2133</v>
      </c>
      <c r="F129" s="52">
        <v>3040</v>
      </c>
      <c r="G129" s="52">
        <v>3235</v>
      </c>
      <c r="H129" s="52">
        <v>4651</v>
      </c>
      <c r="I129" s="52">
        <v>5591</v>
      </c>
      <c r="J129" s="52">
        <v>5023</v>
      </c>
      <c r="K129" s="52">
        <v>5941</v>
      </c>
      <c r="L129" s="52">
        <v>4267</v>
      </c>
      <c r="M129" s="52">
        <v>4364</v>
      </c>
      <c r="N129" s="52">
        <v>4121</v>
      </c>
      <c r="O129" s="52">
        <v>4985</v>
      </c>
      <c r="P129" s="52">
        <v>3846</v>
      </c>
      <c r="Q129" s="52">
        <v>1708</v>
      </c>
      <c r="R129" s="52">
        <v>1902</v>
      </c>
      <c r="S129" s="52">
        <v>3098</v>
      </c>
      <c r="T129" s="52">
        <v>4349</v>
      </c>
      <c r="U129" s="52">
        <v>4416</v>
      </c>
      <c r="V129" s="52">
        <v>5525</v>
      </c>
      <c r="W129" s="52">
        <v>6842</v>
      </c>
      <c r="X129" s="52">
        <v>8438</v>
      </c>
      <c r="Y129" s="52">
        <v>6008</v>
      </c>
      <c r="DA129" s="63" t="s">
        <v>1285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7187</v>
      </c>
      <c r="D131" s="52">
        <v>7833</v>
      </c>
      <c r="E131" s="52">
        <v>9542</v>
      </c>
      <c r="F131" s="52">
        <v>5215</v>
      </c>
      <c r="G131" s="52">
        <v>6678</v>
      </c>
      <c r="H131" s="52">
        <v>6138</v>
      </c>
      <c r="I131" s="52">
        <v>11579</v>
      </c>
      <c r="J131" s="52">
        <v>16025</v>
      </c>
      <c r="K131" s="52">
        <v>17165</v>
      </c>
      <c r="L131" s="52">
        <v>14922</v>
      </c>
      <c r="M131" s="52">
        <v>14107</v>
      </c>
      <c r="N131" s="52">
        <v>16478</v>
      </c>
      <c r="O131" s="52">
        <v>13136</v>
      </c>
      <c r="P131" s="52">
        <v>5404</v>
      </c>
      <c r="Q131" s="52">
        <v>8755</v>
      </c>
      <c r="R131" s="52">
        <v>8789</v>
      </c>
      <c r="S131" s="52">
        <v>7658</v>
      </c>
      <c r="T131" s="52">
        <v>6935</v>
      </c>
      <c r="U131" s="52">
        <v>7270</v>
      </c>
      <c r="V131" s="52">
        <v>6702</v>
      </c>
      <c r="W131" s="52">
        <v>6219</v>
      </c>
      <c r="X131" s="52">
        <v>5470</v>
      </c>
      <c r="Y131" s="52">
        <v>4802</v>
      </c>
      <c r="DA131" s="63" t="s">
        <v>1286</v>
      </c>
    </row>
    <row r="132" spans="1:105" ht="12" customHeight="1" x14ac:dyDescent="0.25">
      <c r="A132" s="97" t="s">
        <v>127</v>
      </c>
      <c r="B132" s="52"/>
      <c r="C132" s="52">
        <v>5</v>
      </c>
      <c r="D132" s="52">
        <v>2</v>
      </c>
      <c r="E132" s="52">
        <v>12</v>
      </c>
      <c r="F132" s="52">
        <v>0</v>
      </c>
      <c r="G132" s="52">
        <v>2</v>
      </c>
      <c r="H132" s="52">
        <v>2</v>
      </c>
      <c r="I132" s="52">
        <v>12</v>
      </c>
      <c r="J132" s="52">
        <v>10</v>
      </c>
      <c r="K132" s="52">
        <v>21</v>
      </c>
      <c r="L132" s="52">
        <v>12</v>
      </c>
      <c r="M132" s="52">
        <v>15</v>
      </c>
      <c r="N132" s="52">
        <v>22</v>
      </c>
      <c r="O132" s="52">
        <v>30</v>
      </c>
      <c r="P132" s="52">
        <v>10</v>
      </c>
      <c r="Q132" s="52">
        <v>0</v>
      </c>
      <c r="R132" s="52">
        <v>7</v>
      </c>
      <c r="S132" s="52">
        <v>8</v>
      </c>
      <c r="T132" s="52">
        <v>11</v>
      </c>
      <c r="U132" s="52">
        <v>1</v>
      </c>
      <c r="V132" s="52">
        <v>16</v>
      </c>
      <c r="W132" s="52">
        <v>13</v>
      </c>
      <c r="X132" s="52">
        <v>19</v>
      </c>
      <c r="Y132" s="52">
        <v>2</v>
      </c>
      <c r="DA132" s="63" t="s">
        <v>1287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4649</v>
      </c>
      <c r="D135" s="52">
        <v>4056</v>
      </c>
      <c r="E135" s="52">
        <v>7043</v>
      </c>
      <c r="F135" s="52">
        <v>10884</v>
      </c>
      <c r="G135" s="52">
        <v>10345</v>
      </c>
      <c r="H135" s="52">
        <v>11642</v>
      </c>
      <c r="I135" s="52">
        <v>2668</v>
      </c>
      <c r="J135" s="52">
        <v>643</v>
      </c>
      <c r="K135" s="52">
        <v>1282</v>
      </c>
      <c r="L135" s="52">
        <v>3589</v>
      </c>
      <c r="M135" s="52">
        <v>5653</v>
      </c>
      <c r="N135" s="52">
        <v>2915</v>
      </c>
      <c r="O135" s="52">
        <v>3344</v>
      </c>
      <c r="P135" s="52">
        <v>4202</v>
      </c>
      <c r="Q135" s="52">
        <v>5345</v>
      </c>
      <c r="R135" s="52">
        <v>6886</v>
      </c>
      <c r="S135" s="52">
        <v>6408</v>
      </c>
      <c r="T135" s="52">
        <v>6365</v>
      </c>
      <c r="U135" s="52">
        <v>7199</v>
      </c>
      <c r="V135" s="52">
        <v>5218</v>
      </c>
      <c r="W135" s="52">
        <v>4780</v>
      </c>
      <c r="X135" s="52">
        <v>3588</v>
      </c>
      <c r="Y135" s="52">
        <v>5690</v>
      </c>
      <c r="DA135" s="63" t="s">
        <v>1288</v>
      </c>
    </row>
    <row r="136" spans="1:105" ht="12" customHeight="1" x14ac:dyDescent="0.25">
      <c r="A136" s="97" t="s">
        <v>121</v>
      </c>
      <c r="B136" s="52"/>
      <c r="C136" s="52">
        <v>141</v>
      </c>
      <c r="D136" s="52">
        <v>113</v>
      </c>
      <c r="E136" s="52">
        <v>400</v>
      </c>
      <c r="F136" s="52">
        <v>294</v>
      </c>
      <c r="G136" s="52">
        <v>322</v>
      </c>
      <c r="H136" s="52">
        <v>414</v>
      </c>
      <c r="I136" s="52">
        <v>268</v>
      </c>
      <c r="J136" s="52">
        <v>66</v>
      </c>
      <c r="K136" s="52">
        <v>132</v>
      </c>
      <c r="L136" s="52">
        <v>305</v>
      </c>
      <c r="M136" s="52">
        <v>774</v>
      </c>
      <c r="N136" s="52">
        <v>344</v>
      </c>
      <c r="O136" s="52">
        <v>532</v>
      </c>
      <c r="P136" s="52">
        <v>939</v>
      </c>
      <c r="Q136" s="52">
        <v>1275</v>
      </c>
      <c r="R136" s="52">
        <v>1370</v>
      </c>
      <c r="S136" s="52">
        <v>1292</v>
      </c>
      <c r="T136" s="52">
        <v>1573</v>
      </c>
      <c r="U136" s="52">
        <v>1629</v>
      </c>
      <c r="V136" s="52">
        <v>1200</v>
      </c>
      <c r="W136" s="52">
        <v>1007</v>
      </c>
      <c r="X136" s="52">
        <v>885</v>
      </c>
      <c r="Y136" s="52">
        <v>1550</v>
      </c>
      <c r="DA136" s="63" t="s">
        <v>1289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9967</v>
      </c>
      <c r="D140" s="52">
        <v>8975</v>
      </c>
      <c r="E140" s="52">
        <v>11802</v>
      </c>
      <c r="F140" s="52">
        <v>9563</v>
      </c>
      <c r="G140" s="52">
        <v>9552</v>
      </c>
      <c r="H140" s="52">
        <v>11916</v>
      </c>
      <c r="I140" s="52">
        <v>8768</v>
      </c>
      <c r="J140" s="52">
        <v>10885</v>
      </c>
      <c r="K140" s="52">
        <v>10136</v>
      </c>
      <c r="L140" s="52">
        <v>9612</v>
      </c>
      <c r="M140" s="52">
        <v>9008</v>
      </c>
      <c r="N140" s="52">
        <v>5913</v>
      </c>
      <c r="O140" s="52">
        <v>6903</v>
      </c>
      <c r="P140" s="52">
        <v>3410</v>
      </c>
      <c r="Q140" s="52">
        <v>5163</v>
      </c>
      <c r="R140" s="52">
        <v>7374</v>
      </c>
      <c r="S140" s="52">
        <v>6916</v>
      </c>
      <c r="T140" s="52">
        <v>6826</v>
      </c>
      <c r="U140" s="52">
        <v>6137</v>
      </c>
      <c r="V140" s="52">
        <v>4647</v>
      </c>
      <c r="W140" s="52">
        <v>3618</v>
      </c>
      <c r="X140" s="52">
        <v>2423</v>
      </c>
      <c r="Y140" s="52">
        <v>3437</v>
      </c>
      <c r="DA140" s="63" t="s">
        <v>1290</v>
      </c>
    </row>
    <row r="141" spans="1:105" ht="12" customHeight="1" x14ac:dyDescent="0.25">
      <c r="A141" s="109" t="s">
        <v>120</v>
      </c>
      <c r="B141" s="36"/>
      <c r="C141" s="36">
        <v>11395</v>
      </c>
      <c r="D141" s="36">
        <v>12438</v>
      </c>
      <c r="E141" s="36">
        <v>14822</v>
      </c>
      <c r="F141" s="36">
        <v>17045</v>
      </c>
      <c r="G141" s="36">
        <v>19186</v>
      </c>
      <c r="H141" s="36">
        <v>19604</v>
      </c>
      <c r="I141" s="36">
        <v>9908</v>
      </c>
      <c r="J141" s="36">
        <v>6943</v>
      </c>
      <c r="K141" s="36">
        <v>10244</v>
      </c>
      <c r="L141" s="36">
        <v>11494</v>
      </c>
      <c r="M141" s="36">
        <v>14468</v>
      </c>
      <c r="N141" s="36">
        <v>17079</v>
      </c>
      <c r="O141" s="36">
        <v>15072</v>
      </c>
      <c r="P141" s="36">
        <v>7070</v>
      </c>
      <c r="Q141" s="36">
        <v>7453</v>
      </c>
      <c r="R141" s="36">
        <v>9127</v>
      </c>
      <c r="S141" s="36">
        <v>12087</v>
      </c>
      <c r="T141" s="36">
        <v>12972</v>
      </c>
      <c r="U141" s="36">
        <v>14123</v>
      </c>
      <c r="V141" s="36">
        <v>13195</v>
      </c>
      <c r="W141" s="36">
        <v>11094</v>
      </c>
      <c r="X141" s="36">
        <v>8781</v>
      </c>
      <c r="Y141" s="36">
        <v>9990</v>
      </c>
      <c r="DA141" s="60" t="s">
        <v>1291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1292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1445</v>
      </c>
      <c r="D145" s="52">
        <v>2305</v>
      </c>
      <c r="E145" s="52">
        <v>3120</v>
      </c>
      <c r="F145" s="52">
        <v>4238</v>
      </c>
      <c r="G145" s="52">
        <v>4731</v>
      </c>
      <c r="H145" s="52">
        <v>4915</v>
      </c>
      <c r="I145" s="52">
        <v>6549</v>
      </c>
      <c r="J145" s="52">
        <v>5523</v>
      </c>
      <c r="K145" s="52">
        <v>4317</v>
      </c>
      <c r="L145" s="52">
        <v>2712</v>
      </c>
      <c r="M145" s="52">
        <v>1329</v>
      </c>
      <c r="N145" s="52">
        <v>1236</v>
      </c>
      <c r="O145" s="52">
        <v>1112</v>
      </c>
      <c r="P145" s="52">
        <v>1546</v>
      </c>
      <c r="Q145" s="52">
        <v>1681</v>
      </c>
      <c r="R145" s="52">
        <v>2596</v>
      </c>
      <c r="S145" s="52">
        <v>2607</v>
      </c>
      <c r="T145" s="52">
        <v>2161</v>
      </c>
      <c r="U145" s="52">
        <v>2179</v>
      </c>
      <c r="V145" s="52">
        <v>2206</v>
      </c>
      <c r="W145" s="52">
        <v>2540</v>
      </c>
      <c r="X145" s="52">
        <v>2291</v>
      </c>
      <c r="Y145" s="52">
        <v>3259</v>
      </c>
      <c r="DA145" s="63" t="s">
        <v>1293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429</v>
      </c>
      <c r="D147" s="52">
        <v>678</v>
      </c>
      <c r="E147" s="52">
        <v>1000</v>
      </c>
      <c r="F147" s="52">
        <v>1637</v>
      </c>
      <c r="G147" s="52">
        <v>2330</v>
      </c>
      <c r="H147" s="52">
        <v>2420</v>
      </c>
      <c r="I147" s="52">
        <v>3441</v>
      </c>
      <c r="J147" s="52">
        <v>4326</v>
      </c>
      <c r="K147" s="52">
        <v>5513</v>
      </c>
      <c r="L147" s="52">
        <v>3160</v>
      </c>
      <c r="M147" s="52">
        <v>3008</v>
      </c>
      <c r="N147" s="52">
        <v>2002</v>
      </c>
      <c r="O147" s="52">
        <v>5180</v>
      </c>
      <c r="P147" s="52">
        <v>3946</v>
      </c>
      <c r="Q147" s="52">
        <v>4245</v>
      </c>
      <c r="R147" s="52">
        <v>4719</v>
      </c>
      <c r="S147" s="52">
        <v>4205</v>
      </c>
      <c r="T147" s="52">
        <v>4598</v>
      </c>
      <c r="U147" s="52">
        <v>3000</v>
      </c>
      <c r="V147" s="52">
        <v>4350</v>
      </c>
      <c r="W147" s="52">
        <v>3928</v>
      </c>
      <c r="X147" s="52">
        <v>6388</v>
      </c>
      <c r="Y147" s="52">
        <v>4504</v>
      </c>
      <c r="DA147" s="63" t="s">
        <v>1294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80</v>
      </c>
      <c r="D149" s="52">
        <v>129</v>
      </c>
      <c r="E149" s="52">
        <v>173</v>
      </c>
      <c r="F149" s="52">
        <v>195</v>
      </c>
      <c r="G149" s="52">
        <v>194</v>
      </c>
      <c r="H149" s="52">
        <v>244</v>
      </c>
      <c r="I149" s="52">
        <v>356</v>
      </c>
      <c r="J149" s="52">
        <v>334</v>
      </c>
      <c r="K149" s="52">
        <v>329</v>
      </c>
      <c r="L149" s="52">
        <v>256</v>
      </c>
      <c r="M149" s="52">
        <v>194</v>
      </c>
      <c r="N149" s="52">
        <v>108</v>
      </c>
      <c r="O149" s="52">
        <v>143</v>
      </c>
      <c r="P149" s="52">
        <v>164</v>
      </c>
      <c r="Q149" s="52">
        <v>233</v>
      </c>
      <c r="R149" s="52">
        <v>257</v>
      </c>
      <c r="S149" s="52">
        <v>184</v>
      </c>
      <c r="T149" s="52">
        <v>118</v>
      </c>
      <c r="U149" s="52">
        <v>84</v>
      </c>
      <c r="V149" s="52">
        <v>70</v>
      </c>
      <c r="W149" s="52">
        <v>78</v>
      </c>
      <c r="X149" s="52">
        <v>75</v>
      </c>
      <c r="Y149" s="52">
        <v>127</v>
      </c>
      <c r="DA149" s="63" t="s">
        <v>1295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1296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1570</v>
      </c>
      <c r="D153" s="52">
        <v>2367</v>
      </c>
      <c r="E153" s="52">
        <v>3051</v>
      </c>
      <c r="F153" s="52">
        <v>4274</v>
      </c>
      <c r="G153" s="52">
        <v>4882</v>
      </c>
      <c r="H153" s="52">
        <v>5260</v>
      </c>
      <c r="I153" s="52">
        <v>6478</v>
      </c>
      <c r="J153" s="52">
        <v>6068</v>
      </c>
      <c r="K153" s="52">
        <v>5829</v>
      </c>
      <c r="L153" s="52">
        <v>5197</v>
      </c>
      <c r="M153" s="52">
        <v>4363</v>
      </c>
      <c r="N153" s="52">
        <v>4908</v>
      </c>
      <c r="O153" s="52">
        <v>4789</v>
      </c>
      <c r="P153" s="52">
        <v>4898</v>
      </c>
      <c r="Q153" s="52">
        <v>4819</v>
      </c>
      <c r="R153" s="52">
        <v>4963</v>
      </c>
      <c r="S153" s="52">
        <v>4276</v>
      </c>
      <c r="T153" s="52">
        <v>3240</v>
      </c>
      <c r="U153" s="52">
        <v>3044</v>
      </c>
      <c r="V153" s="52">
        <v>3190</v>
      </c>
      <c r="W153" s="52">
        <v>3635</v>
      </c>
      <c r="X153" s="52">
        <v>3477</v>
      </c>
      <c r="Y153" s="52">
        <v>4208</v>
      </c>
      <c r="DA153" s="63" t="s">
        <v>1297</v>
      </c>
    </row>
    <row r="154" spans="1:105" ht="12" customHeight="1" x14ac:dyDescent="0.25">
      <c r="A154" s="97" t="s">
        <v>121</v>
      </c>
      <c r="B154" s="52"/>
      <c r="C154" s="52">
        <v>48</v>
      </c>
      <c r="D154" s="52">
        <v>66</v>
      </c>
      <c r="E154" s="52">
        <v>172</v>
      </c>
      <c r="F154" s="52">
        <v>115</v>
      </c>
      <c r="G154" s="52">
        <v>151</v>
      </c>
      <c r="H154" s="52">
        <v>186</v>
      </c>
      <c r="I154" s="52">
        <v>646</v>
      </c>
      <c r="J154" s="52">
        <v>633</v>
      </c>
      <c r="K154" s="52">
        <v>602</v>
      </c>
      <c r="L154" s="52">
        <v>436</v>
      </c>
      <c r="M154" s="52">
        <v>595</v>
      </c>
      <c r="N154" s="52">
        <v>579</v>
      </c>
      <c r="O154" s="52">
        <v>761</v>
      </c>
      <c r="P154" s="52">
        <v>1102</v>
      </c>
      <c r="Q154" s="52">
        <v>1151</v>
      </c>
      <c r="R154" s="52">
        <v>981</v>
      </c>
      <c r="S154" s="52">
        <v>863</v>
      </c>
      <c r="T154" s="52">
        <v>796</v>
      </c>
      <c r="U154" s="52">
        <v>688</v>
      </c>
      <c r="V154" s="52">
        <v>730</v>
      </c>
      <c r="W154" s="52">
        <v>762</v>
      </c>
      <c r="X154" s="52">
        <v>852</v>
      </c>
      <c r="Y154" s="52">
        <v>1144</v>
      </c>
      <c r="DA154" s="63" t="s">
        <v>1298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793</v>
      </c>
      <c r="D158" s="52">
        <v>1073</v>
      </c>
      <c r="E158" s="52">
        <v>1506</v>
      </c>
      <c r="F158" s="52">
        <v>1646</v>
      </c>
      <c r="G158" s="52">
        <v>1738</v>
      </c>
      <c r="H158" s="52">
        <v>2148</v>
      </c>
      <c r="I158" s="52">
        <v>3510</v>
      </c>
      <c r="J158" s="52">
        <v>4291</v>
      </c>
      <c r="K158" s="52">
        <v>3362</v>
      </c>
      <c r="L158" s="52">
        <v>2681</v>
      </c>
      <c r="M158" s="52">
        <v>1981</v>
      </c>
      <c r="N158" s="52">
        <v>1443</v>
      </c>
      <c r="O158" s="52">
        <v>1789</v>
      </c>
      <c r="P158" s="52">
        <v>2003</v>
      </c>
      <c r="Q158" s="52">
        <v>2543</v>
      </c>
      <c r="R158" s="52">
        <v>2767</v>
      </c>
      <c r="S158" s="52">
        <v>1936</v>
      </c>
      <c r="T158" s="52">
        <v>1430</v>
      </c>
      <c r="U158" s="52">
        <v>1160</v>
      </c>
      <c r="V158" s="52">
        <v>1037</v>
      </c>
      <c r="W158" s="52">
        <v>1091</v>
      </c>
      <c r="X158" s="52">
        <v>947</v>
      </c>
      <c r="Y158" s="52">
        <v>1404</v>
      </c>
      <c r="DA158" s="63" t="s">
        <v>1299</v>
      </c>
    </row>
    <row r="159" spans="1:105" ht="12" customHeight="1" x14ac:dyDescent="0.25">
      <c r="A159" s="109" t="s">
        <v>120</v>
      </c>
      <c r="B159" s="36"/>
      <c r="C159" s="36">
        <v>905</v>
      </c>
      <c r="D159" s="36">
        <v>1489</v>
      </c>
      <c r="E159" s="36">
        <v>1892</v>
      </c>
      <c r="F159" s="36">
        <v>2935</v>
      </c>
      <c r="G159" s="36">
        <v>3494</v>
      </c>
      <c r="H159" s="36">
        <v>3536</v>
      </c>
      <c r="I159" s="36">
        <v>3969</v>
      </c>
      <c r="J159" s="36">
        <v>2739</v>
      </c>
      <c r="K159" s="36">
        <v>3406</v>
      </c>
      <c r="L159" s="36">
        <v>3208</v>
      </c>
      <c r="M159" s="36">
        <v>3184</v>
      </c>
      <c r="N159" s="36">
        <v>4151</v>
      </c>
      <c r="O159" s="36">
        <v>3894</v>
      </c>
      <c r="P159" s="36">
        <v>4164</v>
      </c>
      <c r="Q159" s="36">
        <v>3672</v>
      </c>
      <c r="R159" s="36">
        <v>3431</v>
      </c>
      <c r="S159" s="36">
        <v>3399</v>
      </c>
      <c r="T159" s="36">
        <v>2723</v>
      </c>
      <c r="U159" s="36">
        <v>2668</v>
      </c>
      <c r="V159" s="36">
        <v>2946</v>
      </c>
      <c r="W159" s="36">
        <v>3386</v>
      </c>
      <c r="X159" s="36">
        <v>3459</v>
      </c>
      <c r="Y159" s="36">
        <v>4071</v>
      </c>
      <c r="DA159" s="60" t="s">
        <v>1300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1301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3224</v>
      </c>
      <c r="D163" s="52">
        <v>3371</v>
      </c>
      <c r="E163" s="52">
        <v>2640</v>
      </c>
      <c r="F163" s="52">
        <v>4070</v>
      </c>
      <c r="G163" s="52">
        <v>3215</v>
      </c>
      <c r="H163" s="52">
        <v>3327</v>
      </c>
      <c r="I163" s="52">
        <v>3593</v>
      </c>
      <c r="J163" s="52">
        <v>3453</v>
      </c>
      <c r="K163" s="52">
        <v>2650</v>
      </c>
      <c r="L163" s="52">
        <v>1604</v>
      </c>
      <c r="M163" s="52">
        <v>0</v>
      </c>
      <c r="N163" s="52">
        <v>1</v>
      </c>
      <c r="O163" s="52">
        <v>0</v>
      </c>
      <c r="P163" s="52">
        <v>1</v>
      </c>
      <c r="Q163" s="52">
        <v>5</v>
      </c>
      <c r="R163" s="52">
        <v>0</v>
      </c>
      <c r="S163" s="52">
        <v>0</v>
      </c>
      <c r="T163" s="52">
        <v>1526</v>
      </c>
      <c r="U163" s="52">
        <v>2034</v>
      </c>
      <c r="V163" s="52">
        <v>6019</v>
      </c>
      <c r="W163" s="52">
        <v>6530</v>
      </c>
      <c r="X163" s="52">
        <v>10340</v>
      </c>
      <c r="Y163" s="52">
        <v>6175</v>
      </c>
      <c r="DA163" s="63" t="s">
        <v>1302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2031</v>
      </c>
      <c r="D165" s="52">
        <v>2009</v>
      </c>
      <c r="E165" s="52">
        <v>1489</v>
      </c>
      <c r="F165" s="52">
        <v>1829</v>
      </c>
      <c r="G165" s="52">
        <v>1867</v>
      </c>
      <c r="H165" s="52">
        <v>1824</v>
      </c>
      <c r="I165" s="52">
        <v>2274</v>
      </c>
      <c r="J165" s="52">
        <v>2712</v>
      </c>
      <c r="K165" s="52">
        <v>3437</v>
      </c>
      <c r="L165" s="52">
        <v>1880</v>
      </c>
      <c r="M165" s="52">
        <v>1353</v>
      </c>
      <c r="N165" s="52">
        <v>563</v>
      </c>
      <c r="O165" s="52">
        <v>1390</v>
      </c>
      <c r="P165" s="52">
        <v>654</v>
      </c>
      <c r="Q165" s="52">
        <v>336</v>
      </c>
      <c r="R165" s="52">
        <v>377</v>
      </c>
      <c r="S165" s="52">
        <v>390</v>
      </c>
      <c r="T165" s="52">
        <v>962</v>
      </c>
      <c r="U165" s="52">
        <v>1071</v>
      </c>
      <c r="V165" s="52">
        <v>3457</v>
      </c>
      <c r="W165" s="52">
        <v>4815</v>
      </c>
      <c r="X165" s="52">
        <v>9273</v>
      </c>
      <c r="Y165" s="52">
        <v>7831</v>
      </c>
      <c r="DA165" s="63" t="s">
        <v>1303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312</v>
      </c>
      <c r="D167" s="52">
        <v>337</v>
      </c>
      <c r="E167" s="52">
        <v>310</v>
      </c>
      <c r="F167" s="52">
        <v>331</v>
      </c>
      <c r="G167" s="52">
        <v>273</v>
      </c>
      <c r="H167" s="52">
        <v>350</v>
      </c>
      <c r="I167" s="52">
        <v>262</v>
      </c>
      <c r="J167" s="52">
        <v>257</v>
      </c>
      <c r="K167" s="52">
        <v>273</v>
      </c>
      <c r="L167" s="52">
        <v>200</v>
      </c>
      <c r="M167" s="52">
        <v>73</v>
      </c>
      <c r="N167" s="52">
        <v>37</v>
      </c>
      <c r="O167" s="52">
        <v>32</v>
      </c>
      <c r="P167" s="52">
        <v>25</v>
      </c>
      <c r="Q167" s="52">
        <v>25</v>
      </c>
      <c r="R167" s="52">
        <v>58</v>
      </c>
      <c r="S167" s="52">
        <v>56</v>
      </c>
      <c r="T167" s="52">
        <v>81</v>
      </c>
      <c r="U167" s="52">
        <v>60</v>
      </c>
      <c r="V167" s="52">
        <v>126</v>
      </c>
      <c r="W167" s="52">
        <v>138</v>
      </c>
      <c r="X167" s="52">
        <v>202</v>
      </c>
      <c r="Y167" s="52">
        <v>167</v>
      </c>
      <c r="DA167" s="63" t="s">
        <v>1304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1305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6062</v>
      </c>
      <c r="D171" s="52">
        <v>6208</v>
      </c>
      <c r="E171" s="52">
        <v>5450</v>
      </c>
      <c r="F171" s="52">
        <v>7203</v>
      </c>
      <c r="G171" s="52">
        <v>6831</v>
      </c>
      <c r="H171" s="52">
        <v>7558</v>
      </c>
      <c r="I171" s="52">
        <v>4818</v>
      </c>
      <c r="J171" s="52">
        <v>4650</v>
      </c>
      <c r="K171" s="52">
        <v>4828</v>
      </c>
      <c r="L171" s="52">
        <v>4044</v>
      </c>
      <c r="M171" s="52">
        <v>1601</v>
      </c>
      <c r="N171" s="52">
        <v>1742</v>
      </c>
      <c r="O171" s="52">
        <v>1057</v>
      </c>
      <c r="P171" s="52">
        <v>740</v>
      </c>
      <c r="Q171" s="52">
        <v>501</v>
      </c>
      <c r="R171" s="52">
        <v>1140</v>
      </c>
      <c r="S171" s="52">
        <v>1332</v>
      </c>
      <c r="T171" s="52">
        <v>2156</v>
      </c>
      <c r="U171" s="52">
        <v>2063</v>
      </c>
      <c r="V171" s="52">
        <v>5264</v>
      </c>
      <c r="W171" s="52">
        <v>5729</v>
      </c>
      <c r="X171" s="52">
        <v>8598</v>
      </c>
      <c r="Y171" s="52">
        <v>5359</v>
      </c>
      <c r="DA171" s="63" t="s">
        <v>1306</v>
      </c>
    </row>
    <row r="172" spans="1:105" ht="12" customHeight="1" x14ac:dyDescent="0.25">
      <c r="A172" s="97" t="s">
        <v>121</v>
      </c>
      <c r="B172" s="52"/>
      <c r="C172" s="52">
        <v>183</v>
      </c>
      <c r="D172" s="52">
        <v>173</v>
      </c>
      <c r="E172" s="52">
        <v>309</v>
      </c>
      <c r="F172" s="52">
        <v>195</v>
      </c>
      <c r="G172" s="52">
        <v>212</v>
      </c>
      <c r="H172" s="52">
        <v>267</v>
      </c>
      <c r="I172" s="52">
        <v>482</v>
      </c>
      <c r="J172" s="52">
        <v>486</v>
      </c>
      <c r="K172" s="52">
        <v>500</v>
      </c>
      <c r="L172" s="52">
        <v>341</v>
      </c>
      <c r="M172" s="52">
        <v>218</v>
      </c>
      <c r="N172" s="52">
        <v>204</v>
      </c>
      <c r="O172" s="52">
        <v>166</v>
      </c>
      <c r="P172" s="52">
        <v>163</v>
      </c>
      <c r="Q172" s="52">
        <v>117</v>
      </c>
      <c r="R172" s="52">
        <v>225</v>
      </c>
      <c r="S172" s="52">
        <v>267</v>
      </c>
      <c r="T172" s="52">
        <v>533</v>
      </c>
      <c r="U172" s="52">
        <v>469</v>
      </c>
      <c r="V172" s="52">
        <v>1211</v>
      </c>
      <c r="W172" s="52">
        <v>1206</v>
      </c>
      <c r="X172" s="52">
        <v>2129</v>
      </c>
      <c r="Y172" s="52">
        <v>1460</v>
      </c>
      <c r="DA172" s="63" t="s">
        <v>1307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3060</v>
      </c>
      <c r="D176" s="52">
        <v>2816</v>
      </c>
      <c r="E176" s="52">
        <v>2692</v>
      </c>
      <c r="F176" s="52">
        <v>2778</v>
      </c>
      <c r="G176" s="52">
        <v>2431</v>
      </c>
      <c r="H176" s="52">
        <v>3089</v>
      </c>
      <c r="I176" s="52">
        <v>2610</v>
      </c>
      <c r="J176" s="52">
        <v>3295</v>
      </c>
      <c r="K176" s="52">
        <v>2785</v>
      </c>
      <c r="L176" s="52">
        <v>2092</v>
      </c>
      <c r="M176" s="52">
        <v>723</v>
      </c>
      <c r="N176" s="52">
        <v>510</v>
      </c>
      <c r="O176" s="52">
        <v>394</v>
      </c>
      <c r="P176" s="52">
        <v>305</v>
      </c>
      <c r="Q176" s="52">
        <v>263</v>
      </c>
      <c r="R176" s="52">
        <v>631</v>
      </c>
      <c r="S176" s="52">
        <v>597</v>
      </c>
      <c r="T176" s="52">
        <v>954</v>
      </c>
      <c r="U176" s="52">
        <v>783</v>
      </c>
      <c r="V176" s="52">
        <v>1720</v>
      </c>
      <c r="W176" s="52">
        <v>1739</v>
      </c>
      <c r="X176" s="52">
        <v>2365</v>
      </c>
      <c r="Y176" s="52">
        <v>1791</v>
      </c>
      <c r="DA176" s="63" t="s">
        <v>1308</v>
      </c>
    </row>
    <row r="177" spans="1:105" ht="12" customHeight="1" x14ac:dyDescent="0.25">
      <c r="A177" s="109" t="s">
        <v>120</v>
      </c>
      <c r="B177" s="36"/>
      <c r="C177" s="36">
        <v>3497</v>
      </c>
      <c r="D177" s="36">
        <v>3902</v>
      </c>
      <c r="E177" s="36">
        <v>3379</v>
      </c>
      <c r="F177" s="36">
        <v>4949</v>
      </c>
      <c r="G177" s="36">
        <v>4886</v>
      </c>
      <c r="H177" s="36">
        <v>5088</v>
      </c>
      <c r="I177" s="36">
        <v>2948</v>
      </c>
      <c r="J177" s="36">
        <v>2104</v>
      </c>
      <c r="K177" s="36">
        <v>2820</v>
      </c>
      <c r="L177" s="36">
        <v>2501</v>
      </c>
      <c r="M177" s="36">
        <v>1169</v>
      </c>
      <c r="N177" s="36">
        <v>1479</v>
      </c>
      <c r="O177" s="36">
        <v>862</v>
      </c>
      <c r="P177" s="36">
        <v>630</v>
      </c>
      <c r="Q177" s="36">
        <v>388</v>
      </c>
      <c r="R177" s="36">
        <v>789</v>
      </c>
      <c r="S177" s="36">
        <v>1044</v>
      </c>
      <c r="T177" s="36">
        <v>1816</v>
      </c>
      <c r="U177" s="36">
        <v>1809</v>
      </c>
      <c r="V177" s="36">
        <v>4884</v>
      </c>
      <c r="W177" s="36">
        <v>5342</v>
      </c>
      <c r="X177" s="36">
        <v>8573</v>
      </c>
      <c r="Y177" s="36">
        <v>5191</v>
      </c>
      <c r="DA177" s="60" t="s">
        <v>1309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1311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33</v>
      </c>
      <c r="D5" s="52">
        <v>116</v>
      </c>
      <c r="E5" s="52">
        <v>218</v>
      </c>
      <c r="F5" s="52">
        <v>104</v>
      </c>
      <c r="G5" s="52">
        <v>135</v>
      </c>
      <c r="H5" s="52">
        <v>0</v>
      </c>
      <c r="I5" s="52">
        <v>0</v>
      </c>
      <c r="J5" s="52">
        <v>0</v>
      </c>
      <c r="K5" s="52">
        <v>8</v>
      </c>
      <c r="L5" s="52">
        <v>159</v>
      </c>
      <c r="M5" s="52">
        <v>140</v>
      </c>
      <c r="N5" s="52">
        <v>138</v>
      </c>
      <c r="O5" s="52">
        <v>120</v>
      </c>
      <c r="P5" s="52">
        <v>0</v>
      </c>
      <c r="Q5" s="52">
        <v>0</v>
      </c>
      <c r="R5" s="52">
        <v>0</v>
      </c>
      <c r="S5" s="52">
        <v>46</v>
      </c>
      <c r="T5" s="52">
        <v>7</v>
      </c>
      <c r="U5" s="52">
        <v>20</v>
      </c>
      <c r="V5" s="52">
        <v>0</v>
      </c>
      <c r="W5" s="52">
        <v>0</v>
      </c>
      <c r="X5" s="52">
        <v>0</v>
      </c>
      <c r="Y5" s="52">
        <v>0</v>
      </c>
      <c r="DA5" s="63" t="s">
        <v>1312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4</v>
      </c>
      <c r="D8" s="52">
        <v>15</v>
      </c>
      <c r="E8" s="52">
        <v>59</v>
      </c>
      <c r="F8" s="52">
        <v>37</v>
      </c>
      <c r="G8" s="52">
        <v>42</v>
      </c>
      <c r="H8" s="52">
        <v>0</v>
      </c>
      <c r="I8" s="52">
        <v>0</v>
      </c>
      <c r="J8" s="52">
        <v>0</v>
      </c>
      <c r="K8" s="52">
        <v>3</v>
      </c>
      <c r="L8" s="52">
        <v>27</v>
      </c>
      <c r="M8" s="52">
        <v>28</v>
      </c>
      <c r="N8" s="52">
        <v>30</v>
      </c>
      <c r="O8" s="52">
        <v>17</v>
      </c>
      <c r="P8" s="52">
        <v>0</v>
      </c>
      <c r="Q8" s="52">
        <v>0</v>
      </c>
      <c r="R8" s="52">
        <v>0</v>
      </c>
      <c r="S8" s="52">
        <v>3</v>
      </c>
      <c r="T8" s="52">
        <v>1</v>
      </c>
      <c r="U8" s="52">
        <v>0</v>
      </c>
      <c r="V8" s="52">
        <v>0</v>
      </c>
      <c r="W8" s="52">
        <v>0</v>
      </c>
      <c r="X8" s="52">
        <v>0</v>
      </c>
      <c r="Y8" s="52">
        <v>0</v>
      </c>
      <c r="DA8" s="63" t="s">
        <v>1313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v>0</v>
      </c>
      <c r="D10" s="52">
        <v>1</v>
      </c>
      <c r="E10" s="52">
        <v>4</v>
      </c>
      <c r="F10" s="52">
        <v>3</v>
      </c>
      <c r="G10" s="52">
        <v>0</v>
      </c>
      <c r="H10" s="52">
        <v>0</v>
      </c>
      <c r="I10" s="52">
        <v>0</v>
      </c>
      <c r="J10" s="52">
        <v>0</v>
      </c>
      <c r="K10" s="52">
        <v>2</v>
      </c>
      <c r="L10" s="52">
        <v>34</v>
      </c>
      <c r="M10" s="52">
        <v>34</v>
      </c>
      <c r="N10" s="52">
        <v>51</v>
      </c>
      <c r="O10" s="52">
        <v>54</v>
      </c>
      <c r="P10" s="52">
        <v>0</v>
      </c>
      <c r="Q10" s="52">
        <v>0</v>
      </c>
      <c r="R10" s="52">
        <v>0</v>
      </c>
      <c r="S10" s="52">
        <v>2</v>
      </c>
      <c r="T10" s="52">
        <v>0</v>
      </c>
      <c r="U10" s="52">
        <v>2</v>
      </c>
      <c r="V10" s="52">
        <v>0</v>
      </c>
      <c r="W10" s="52">
        <v>0</v>
      </c>
      <c r="X10" s="52">
        <v>0</v>
      </c>
      <c r="Y10" s="52">
        <v>0</v>
      </c>
      <c r="DA10" s="63" t="s">
        <v>1314</v>
      </c>
    </row>
    <row r="11" spans="1:105" ht="12" customHeight="1" x14ac:dyDescent="0.25">
      <c r="A11" s="97" t="s">
        <v>124</v>
      </c>
      <c r="B11" s="52"/>
      <c r="C11" s="52">
        <v>2</v>
      </c>
      <c r="D11" s="52">
        <v>6</v>
      </c>
      <c r="E11" s="52">
        <v>11</v>
      </c>
      <c r="F11" s="52">
        <v>4</v>
      </c>
      <c r="G11" s="52">
        <v>5</v>
      </c>
      <c r="H11" s="52">
        <v>0</v>
      </c>
      <c r="I11" s="52">
        <v>0</v>
      </c>
      <c r="J11" s="52">
        <v>0</v>
      </c>
      <c r="K11" s="52">
        <v>0</v>
      </c>
      <c r="L11" s="52">
        <v>5</v>
      </c>
      <c r="M11" s="52">
        <v>4</v>
      </c>
      <c r="N11" s="52">
        <v>2</v>
      </c>
      <c r="O11" s="52">
        <v>2</v>
      </c>
      <c r="P11" s="52">
        <v>0</v>
      </c>
      <c r="Q11" s="52">
        <v>0</v>
      </c>
      <c r="R11" s="52">
        <v>0</v>
      </c>
      <c r="S11" s="52">
        <v>2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1315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1316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/>
      <c r="C15" s="52">
        <v>30</v>
      </c>
      <c r="D15" s="52">
        <v>106</v>
      </c>
      <c r="E15" s="52">
        <v>192</v>
      </c>
      <c r="F15" s="52">
        <v>94</v>
      </c>
      <c r="G15" s="52">
        <v>126</v>
      </c>
      <c r="H15" s="52">
        <v>0</v>
      </c>
      <c r="I15" s="52">
        <v>0</v>
      </c>
      <c r="J15" s="52">
        <v>0</v>
      </c>
      <c r="K15" s="52">
        <v>5</v>
      </c>
      <c r="L15" s="52">
        <v>111</v>
      </c>
      <c r="M15" s="52">
        <v>90</v>
      </c>
      <c r="N15" s="52">
        <v>76</v>
      </c>
      <c r="O15" s="52">
        <v>55</v>
      </c>
      <c r="P15" s="52">
        <v>0</v>
      </c>
      <c r="Q15" s="52">
        <v>0</v>
      </c>
      <c r="R15" s="52">
        <v>0</v>
      </c>
      <c r="S15" s="52">
        <v>35</v>
      </c>
      <c r="T15" s="52">
        <v>6</v>
      </c>
      <c r="U15" s="52">
        <v>15</v>
      </c>
      <c r="V15" s="52">
        <v>0</v>
      </c>
      <c r="W15" s="52">
        <v>0</v>
      </c>
      <c r="X15" s="52">
        <v>0</v>
      </c>
      <c r="Y15" s="52">
        <v>0</v>
      </c>
      <c r="DA15" s="63" t="s">
        <v>1317</v>
      </c>
    </row>
    <row r="16" spans="1:105" ht="12" customHeight="1" x14ac:dyDescent="0.25">
      <c r="A16" s="97" t="s">
        <v>121</v>
      </c>
      <c r="B16" s="52"/>
      <c r="C16" s="52">
        <v>1</v>
      </c>
      <c r="D16" s="52">
        <v>3</v>
      </c>
      <c r="E16" s="52">
        <v>11</v>
      </c>
      <c r="F16" s="52">
        <v>3</v>
      </c>
      <c r="G16" s="52">
        <v>4</v>
      </c>
      <c r="H16" s="52">
        <v>0</v>
      </c>
      <c r="I16" s="52">
        <v>0</v>
      </c>
      <c r="J16" s="52">
        <v>0</v>
      </c>
      <c r="K16" s="52">
        <v>1</v>
      </c>
      <c r="L16" s="52">
        <v>9</v>
      </c>
      <c r="M16" s="52">
        <v>12</v>
      </c>
      <c r="N16" s="52">
        <v>9</v>
      </c>
      <c r="O16" s="52">
        <v>9</v>
      </c>
      <c r="P16" s="52">
        <v>0</v>
      </c>
      <c r="Q16" s="52">
        <v>0</v>
      </c>
      <c r="R16" s="52">
        <v>0</v>
      </c>
      <c r="S16" s="52">
        <v>7</v>
      </c>
      <c r="T16" s="52">
        <v>1</v>
      </c>
      <c r="U16" s="52">
        <v>3</v>
      </c>
      <c r="V16" s="52">
        <v>0</v>
      </c>
      <c r="W16" s="52">
        <v>0</v>
      </c>
      <c r="X16" s="52">
        <v>0</v>
      </c>
      <c r="Y16" s="52">
        <v>0</v>
      </c>
      <c r="DA16" s="63" t="s">
        <v>1318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1319</v>
      </c>
    </row>
    <row r="21" spans="1:105" ht="12" customHeight="1" x14ac:dyDescent="0.25">
      <c r="A21" s="97" t="s">
        <v>50</v>
      </c>
      <c r="B21" s="52"/>
      <c r="C21" s="52">
        <v>15</v>
      </c>
      <c r="D21" s="52">
        <v>49</v>
      </c>
      <c r="E21" s="52">
        <v>97</v>
      </c>
      <c r="F21" s="52">
        <v>37</v>
      </c>
      <c r="G21" s="52">
        <v>45</v>
      </c>
      <c r="H21" s="52">
        <v>0</v>
      </c>
      <c r="I21" s="52">
        <v>0</v>
      </c>
      <c r="J21" s="52">
        <v>0</v>
      </c>
      <c r="K21" s="52">
        <v>4</v>
      </c>
      <c r="L21" s="52">
        <v>72</v>
      </c>
      <c r="M21" s="52">
        <v>54</v>
      </c>
      <c r="N21" s="52">
        <v>35</v>
      </c>
      <c r="O21" s="52">
        <v>38</v>
      </c>
      <c r="P21" s="52">
        <v>0</v>
      </c>
      <c r="Q21" s="52">
        <v>0</v>
      </c>
      <c r="R21" s="52">
        <v>0</v>
      </c>
      <c r="S21" s="52">
        <v>17</v>
      </c>
      <c r="T21" s="52">
        <v>2</v>
      </c>
      <c r="U21" s="52">
        <v>6</v>
      </c>
      <c r="V21" s="52">
        <v>0</v>
      </c>
      <c r="W21" s="52">
        <v>0</v>
      </c>
      <c r="X21" s="52">
        <v>0</v>
      </c>
      <c r="Y21" s="52">
        <v>0</v>
      </c>
      <c r="DA21" s="63" t="s">
        <v>1320</v>
      </c>
    </row>
    <row r="22" spans="1:105" ht="12" customHeight="1" x14ac:dyDescent="0.25">
      <c r="A22" s="109" t="s">
        <v>120</v>
      </c>
      <c r="B22" s="36"/>
      <c r="C22" s="36">
        <v>18</v>
      </c>
      <c r="D22" s="36">
        <v>67</v>
      </c>
      <c r="E22" s="36">
        <v>121</v>
      </c>
      <c r="F22" s="36">
        <v>67</v>
      </c>
      <c r="G22" s="36">
        <v>90</v>
      </c>
      <c r="H22" s="36">
        <v>0</v>
      </c>
      <c r="I22" s="36">
        <v>0</v>
      </c>
      <c r="J22" s="36">
        <v>0</v>
      </c>
      <c r="K22" s="36">
        <v>4</v>
      </c>
      <c r="L22" s="36">
        <v>87</v>
      </c>
      <c r="M22" s="36">
        <v>86</v>
      </c>
      <c r="N22" s="36">
        <v>103</v>
      </c>
      <c r="O22" s="36">
        <v>82</v>
      </c>
      <c r="P22" s="36">
        <v>0</v>
      </c>
      <c r="Q22" s="36">
        <v>0</v>
      </c>
      <c r="R22" s="36">
        <v>0</v>
      </c>
      <c r="S22" s="36">
        <v>29</v>
      </c>
      <c r="T22" s="36">
        <v>5</v>
      </c>
      <c r="U22" s="36">
        <v>14</v>
      </c>
      <c r="V22" s="36">
        <v>0</v>
      </c>
      <c r="W22" s="36">
        <v>0</v>
      </c>
      <c r="X22" s="36">
        <v>0</v>
      </c>
      <c r="Y22" s="36">
        <v>0</v>
      </c>
      <c r="DA22" s="60" t="s">
        <v>1321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1322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129</v>
      </c>
      <c r="H26" s="52">
        <v>203</v>
      </c>
      <c r="I26" s="52">
        <v>55</v>
      </c>
      <c r="J26" s="52">
        <v>197</v>
      </c>
      <c r="K26" s="52">
        <v>214</v>
      </c>
      <c r="L26" s="52">
        <v>87</v>
      </c>
      <c r="M26" s="52">
        <v>0</v>
      </c>
      <c r="N26" s="52">
        <v>121</v>
      </c>
      <c r="O26" s="52">
        <v>129</v>
      </c>
      <c r="P26" s="52">
        <v>0</v>
      </c>
      <c r="Q26" s="52">
        <v>95</v>
      </c>
      <c r="R26" s="52">
        <v>10</v>
      </c>
      <c r="S26" s="52">
        <v>0</v>
      </c>
      <c r="T26" s="52">
        <v>0</v>
      </c>
      <c r="U26" s="52">
        <v>61</v>
      </c>
      <c r="V26" s="52">
        <v>104</v>
      </c>
      <c r="W26" s="52">
        <v>111</v>
      </c>
      <c r="X26" s="52">
        <v>117</v>
      </c>
      <c r="Y26" s="52">
        <v>66</v>
      </c>
      <c r="DA26" s="63" t="s">
        <v>1323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41</v>
      </c>
      <c r="H29" s="52">
        <v>100</v>
      </c>
      <c r="I29" s="52">
        <v>35</v>
      </c>
      <c r="J29" s="52">
        <v>74</v>
      </c>
      <c r="K29" s="52">
        <v>80</v>
      </c>
      <c r="L29" s="52">
        <v>15</v>
      </c>
      <c r="M29" s="52">
        <v>0</v>
      </c>
      <c r="N29" s="52">
        <v>27</v>
      </c>
      <c r="O29" s="52">
        <v>18</v>
      </c>
      <c r="P29" s="52">
        <v>0</v>
      </c>
      <c r="Q29" s="52">
        <v>8</v>
      </c>
      <c r="R29" s="52">
        <v>1</v>
      </c>
      <c r="S29" s="52">
        <v>0</v>
      </c>
      <c r="T29" s="52">
        <v>0</v>
      </c>
      <c r="U29" s="52">
        <v>1</v>
      </c>
      <c r="V29" s="52">
        <v>22</v>
      </c>
      <c r="W29" s="52">
        <v>53</v>
      </c>
      <c r="X29" s="52">
        <v>98</v>
      </c>
      <c r="Y29" s="52">
        <v>25</v>
      </c>
      <c r="DA29" s="63" t="s">
        <v>1324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5</v>
      </c>
      <c r="H31" s="52">
        <v>9</v>
      </c>
      <c r="I31" s="52">
        <v>3</v>
      </c>
      <c r="J31" s="52">
        <v>9</v>
      </c>
      <c r="K31" s="52">
        <v>10</v>
      </c>
      <c r="L31" s="52">
        <v>4</v>
      </c>
      <c r="M31" s="52">
        <v>0</v>
      </c>
      <c r="N31" s="52">
        <v>2</v>
      </c>
      <c r="O31" s="52">
        <v>3</v>
      </c>
      <c r="P31" s="52">
        <v>0</v>
      </c>
      <c r="Q31" s="52">
        <v>4</v>
      </c>
      <c r="R31" s="52">
        <v>0</v>
      </c>
      <c r="S31" s="52">
        <v>0</v>
      </c>
      <c r="T31" s="52">
        <v>0</v>
      </c>
      <c r="U31" s="52">
        <v>1</v>
      </c>
      <c r="V31" s="52">
        <v>2</v>
      </c>
      <c r="W31" s="52">
        <v>2</v>
      </c>
      <c r="X31" s="52">
        <v>2</v>
      </c>
      <c r="Y31" s="52">
        <v>2</v>
      </c>
      <c r="DA31" s="63" t="s">
        <v>1325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1326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120</v>
      </c>
      <c r="H35" s="52">
        <v>187</v>
      </c>
      <c r="I35" s="52">
        <v>47</v>
      </c>
      <c r="J35" s="52">
        <v>170</v>
      </c>
      <c r="K35" s="52">
        <v>185</v>
      </c>
      <c r="L35" s="52">
        <v>76</v>
      </c>
      <c r="M35" s="52">
        <v>0</v>
      </c>
      <c r="N35" s="52">
        <v>106</v>
      </c>
      <c r="O35" s="52">
        <v>109</v>
      </c>
      <c r="P35" s="52">
        <v>0</v>
      </c>
      <c r="Q35" s="52">
        <v>73</v>
      </c>
      <c r="R35" s="52">
        <v>8</v>
      </c>
      <c r="S35" s="52">
        <v>0</v>
      </c>
      <c r="T35" s="52">
        <v>0</v>
      </c>
      <c r="U35" s="52">
        <v>49</v>
      </c>
      <c r="V35" s="52">
        <v>83</v>
      </c>
      <c r="W35" s="52">
        <v>90</v>
      </c>
      <c r="X35" s="52">
        <v>92</v>
      </c>
      <c r="Y35" s="52">
        <v>50</v>
      </c>
      <c r="DA35" s="63" t="s">
        <v>1327</v>
      </c>
    </row>
    <row r="36" spans="1:105" ht="12" customHeight="1" x14ac:dyDescent="0.25">
      <c r="A36" s="97" t="s">
        <v>121</v>
      </c>
      <c r="B36" s="52"/>
      <c r="C36" s="52">
        <v>0</v>
      </c>
      <c r="D36" s="52">
        <v>0</v>
      </c>
      <c r="E36" s="52">
        <v>0</v>
      </c>
      <c r="F36" s="52">
        <v>0</v>
      </c>
      <c r="G36" s="52">
        <v>4</v>
      </c>
      <c r="H36" s="52">
        <v>7</v>
      </c>
      <c r="I36" s="52">
        <v>5</v>
      </c>
      <c r="J36" s="52">
        <v>18</v>
      </c>
      <c r="K36" s="52">
        <v>19</v>
      </c>
      <c r="L36" s="52">
        <v>7</v>
      </c>
      <c r="M36" s="52">
        <v>0</v>
      </c>
      <c r="N36" s="52">
        <v>13</v>
      </c>
      <c r="O36" s="52">
        <v>17</v>
      </c>
      <c r="P36" s="52">
        <v>0</v>
      </c>
      <c r="Q36" s="52">
        <v>18</v>
      </c>
      <c r="R36" s="52">
        <v>2</v>
      </c>
      <c r="S36" s="52">
        <v>0</v>
      </c>
      <c r="T36" s="52">
        <v>0</v>
      </c>
      <c r="U36" s="52">
        <v>11</v>
      </c>
      <c r="V36" s="52">
        <v>19</v>
      </c>
      <c r="W36" s="52">
        <v>19</v>
      </c>
      <c r="X36" s="52">
        <v>23</v>
      </c>
      <c r="Y36" s="52">
        <v>14</v>
      </c>
      <c r="DA36" s="63" t="s">
        <v>1328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43</v>
      </c>
      <c r="H40" s="52">
        <v>77</v>
      </c>
      <c r="I40" s="52">
        <v>26</v>
      </c>
      <c r="J40" s="52">
        <v>120</v>
      </c>
      <c r="K40" s="52">
        <v>106</v>
      </c>
      <c r="L40" s="52">
        <v>40</v>
      </c>
      <c r="M40" s="52">
        <v>0</v>
      </c>
      <c r="N40" s="52">
        <v>31</v>
      </c>
      <c r="O40" s="52">
        <v>41</v>
      </c>
      <c r="P40" s="52">
        <v>0</v>
      </c>
      <c r="Q40" s="52">
        <v>39</v>
      </c>
      <c r="R40" s="52">
        <v>4</v>
      </c>
      <c r="S40" s="52">
        <v>0</v>
      </c>
      <c r="T40" s="52">
        <v>0</v>
      </c>
      <c r="U40" s="52">
        <v>18</v>
      </c>
      <c r="V40" s="52">
        <v>27</v>
      </c>
      <c r="W40" s="52">
        <v>27</v>
      </c>
      <c r="X40" s="52">
        <v>25</v>
      </c>
      <c r="Y40" s="52">
        <v>17</v>
      </c>
      <c r="DA40" s="63" t="s">
        <v>1329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0</v>
      </c>
      <c r="G41" s="36">
        <v>86</v>
      </c>
      <c r="H41" s="36">
        <v>126</v>
      </c>
      <c r="I41" s="36">
        <v>29</v>
      </c>
      <c r="J41" s="36">
        <v>77</v>
      </c>
      <c r="K41" s="36">
        <v>108</v>
      </c>
      <c r="L41" s="36">
        <v>47</v>
      </c>
      <c r="M41" s="36">
        <v>0</v>
      </c>
      <c r="N41" s="36">
        <v>90</v>
      </c>
      <c r="O41" s="36">
        <v>88</v>
      </c>
      <c r="P41" s="36">
        <v>0</v>
      </c>
      <c r="Q41" s="36">
        <v>56</v>
      </c>
      <c r="R41" s="36">
        <v>6</v>
      </c>
      <c r="S41" s="36">
        <v>0</v>
      </c>
      <c r="T41" s="36">
        <v>0</v>
      </c>
      <c r="U41" s="36">
        <v>43</v>
      </c>
      <c r="V41" s="36">
        <v>77</v>
      </c>
      <c r="W41" s="36">
        <v>84</v>
      </c>
      <c r="X41" s="36">
        <v>92</v>
      </c>
      <c r="Y41" s="36">
        <v>49</v>
      </c>
      <c r="DA41" s="60" t="s">
        <v>1330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1331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5546</v>
      </c>
      <c r="D45" s="52">
        <v>4602</v>
      </c>
      <c r="E45" s="52">
        <v>2484</v>
      </c>
      <c r="F45" s="52">
        <v>1897</v>
      </c>
      <c r="G45" s="52">
        <v>0</v>
      </c>
      <c r="H45" s="52">
        <v>0</v>
      </c>
      <c r="I45" s="52">
        <v>0</v>
      </c>
      <c r="J45" s="52">
        <v>0</v>
      </c>
      <c r="K45" s="52">
        <v>198</v>
      </c>
      <c r="L45" s="52">
        <v>1763</v>
      </c>
      <c r="M45" s="52">
        <v>2471</v>
      </c>
      <c r="N45" s="52">
        <v>2078</v>
      </c>
      <c r="O45" s="52">
        <v>2516</v>
      </c>
      <c r="P45" s="52">
        <v>132</v>
      </c>
      <c r="Q45" s="52">
        <v>3004</v>
      </c>
      <c r="R45" s="52">
        <v>2622</v>
      </c>
      <c r="S45" s="52">
        <v>1510</v>
      </c>
      <c r="T45" s="52">
        <v>0</v>
      </c>
      <c r="U45" s="52">
        <v>0</v>
      </c>
      <c r="V45" s="52">
        <v>0</v>
      </c>
      <c r="W45" s="52">
        <v>0</v>
      </c>
      <c r="X45" s="52">
        <v>475</v>
      </c>
      <c r="Y45" s="52">
        <v>1415</v>
      </c>
      <c r="DA45" s="63" t="s">
        <v>1332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719</v>
      </c>
      <c r="D48" s="52">
        <v>585</v>
      </c>
      <c r="E48" s="52">
        <v>670</v>
      </c>
      <c r="F48" s="52">
        <v>682</v>
      </c>
      <c r="G48" s="52">
        <v>0</v>
      </c>
      <c r="H48" s="52">
        <v>0</v>
      </c>
      <c r="I48" s="52">
        <v>0</v>
      </c>
      <c r="J48" s="52">
        <v>0</v>
      </c>
      <c r="K48" s="52">
        <v>74</v>
      </c>
      <c r="L48" s="52">
        <v>296</v>
      </c>
      <c r="M48" s="52">
        <v>494</v>
      </c>
      <c r="N48" s="52">
        <v>454</v>
      </c>
      <c r="O48" s="52">
        <v>359</v>
      </c>
      <c r="P48" s="52">
        <v>21</v>
      </c>
      <c r="Q48" s="52">
        <v>254</v>
      </c>
      <c r="R48" s="52">
        <v>378</v>
      </c>
      <c r="S48" s="52">
        <v>96</v>
      </c>
      <c r="T48" s="52">
        <v>0</v>
      </c>
      <c r="U48" s="52">
        <v>0</v>
      </c>
      <c r="V48" s="52">
        <v>0</v>
      </c>
      <c r="W48" s="52">
        <v>0</v>
      </c>
      <c r="X48" s="52">
        <v>400</v>
      </c>
      <c r="Y48" s="52">
        <v>541</v>
      </c>
      <c r="DA48" s="63" t="s">
        <v>1333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v>174</v>
      </c>
      <c r="D50" s="52">
        <v>234</v>
      </c>
      <c r="E50" s="52">
        <v>289</v>
      </c>
      <c r="F50" s="52">
        <v>28</v>
      </c>
      <c r="G50" s="52">
        <v>0</v>
      </c>
      <c r="H50" s="52">
        <v>0</v>
      </c>
      <c r="I50" s="52">
        <v>0</v>
      </c>
      <c r="J50" s="52">
        <v>0</v>
      </c>
      <c r="K50" s="52">
        <v>67</v>
      </c>
      <c r="L50" s="52">
        <v>551</v>
      </c>
      <c r="M50" s="52">
        <v>969</v>
      </c>
      <c r="N50" s="52">
        <v>1235</v>
      </c>
      <c r="O50" s="52">
        <v>1700</v>
      </c>
      <c r="P50" s="52">
        <v>78</v>
      </c>
      <c r="Q50" s="52">
        <v>471</v>
      </c>
      <c r="R50" s="52">
        <v>397</v>
      </c>
      <c r="S50" s="52">
        <v>309</v>
      </c>
      <c r="T50" s="52">
        <v>0</v>
      </c>
      <c r="U50" s="52">
        <v>0</v>
      </c>
      <c r="V50" s="52">
        <v>0</v>
      </c>
      <c r="W50" s="52">
        <v>0</v>
      </c>
      <c r="X50" s="52">
        <v>7</v>
      </c>
      <c r="Y50" s="52">
        <v>48</v>
      </c>
      <c r="DA50" s="63" t="s">
        <v>1334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1</v>
      </c>
      <c r="M51" s="52">
        <v>0</v>
      </c>
      <c r="N51" s="52">
        <v>2</v>
      </c>
      <c r="O51" s="52">
        <v>3</v>
      </c>
      <c r="P51" s="52">
        <v>0</v>
      </c>
      <c r="Q51" s="52">
        <v>0</v>
      </c>
      <c r="R51" s="52">
        <v>0</v>
      </c>
      <c r="S51" s="52">
        <v>2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1335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/>
      <c r="C54" s="52">
        <v>5214</v>
      </c>
      <c r="D54" s="52">
        <v>4249</v>
      </c>
      <c r="E54" s="52">
        <v>2077</v>
      </c>
      <c r="F54" s="52">
        <v>1820</v>
      </c>
      <c r="G54" s="52">
        <v>0</v>
      </c>
      <c r="H54" s="52">
        <v>0</v>
      </c>
      <c r="I54" s="52">
        <v>0</v>
      </c>
      <c r="J54" s="52">
        <v>0</v>
      </c>
      <c r="K54" s="52">
        <v>119</v>
      </c>
      <c r="L54" s="52">
        <v>1116</v>
      </c>
      <c r="M54" s="52">
        <v>1321</v>
      </c>
      <c r="N54" s="52">
        <v>752</v>
      </c>
      <c r="O54" s="52">
        <v>702</v>
      </c>
      <c r="P54" s="52">
        <v>44</v>
      </c>
      <c r="Q54" s="52">
        <v>2044</v>
      </c>
      <c r="R54" s="52">
        <v>1855</v>
      </c>
      <c r="S54" s="52">
        <v>997</v>
      </c>
      <c r="T54" s="52">
        <v>0</v>
      </c>
      <c r="U54" s="52">
        <v>0</v>
      </c>
      <c r="V54" s="52">
        <v>0</v>
      </c>
      <c r="W54" s="52">
        <v>0</v>
      </c>
      <c r="X54" s="52">
        <v>375</v>
      </c>
      <c r="Y54" s="52">
        <v>1073</v>
      </c>
      <c r="DA54" s="63" t="s">
        <v>1336</v>
      </c>
    </row>
    <row r="55" spans="1:105" ht="12" customHeight="1" x14ac:dyDescent="0.25">
      <c r="A55" s="97" t="s">
        <v>121</v>
      </c>
      <c r="B55" s="52"/>
      <c r="C55" s="52">
        <v>158</v>
      </c>
      <c r="D55" s="52">
        <v>119</v>
      </c>
      <c r="E55" s="52">
        <v>118</v>
      </c>
      <c r="F55" s="52">
        <v>49</v>
      </c>
      <c r="G55" s="52">
        <v>0</v>
      </c>
      <c r="H55" s="52">
        <v>0</v>
      </c>
      <c r="I55" s="52">
        <v>0</v>
      </c>
      <c r="J55" s="52">
        <v>0</v>
      </c>
      <c r="K55" s="52">
        <v>12</v>
      </c>
      <c r="L55" s="52">
        <v>95</v>
      </c>
      <c r="M55" s="52">
        <v>181</v>
      </c>
      <c r="N55" s="52">
        <v>89</v>
      </c>
      <c r="O55" s="52">
        <v>111</v>
      </c>
      <c r="P55" s="52">
        <v>10</v>
      </c>
      <c r="Q55" s="52">
        <v>489</v>
      </c>
      <c r="R55" s="52">
        <v>370</v>
      </c>
      <c r="S55" s="52">
        <v>202</v>
      </c>
      <c r="T55" s="52">
        <v>0</v>
      </c>
      <c r="U55" s="52">
        <v>0</v>
      </c>
      <c r="V55" s="52">
        <v>0</v>
      </c>
      <c r="W55" s="52">
        <v>0</v>
      </c>
      <c r="X55" s="52">
        <v>93</v>
      </c>
      <c r="Y55" s="52">
        <v>294</v>
      </c>
      <c r="DA55" s="63" t="s">
        <v>1337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2588</v>
      </c>
      <c r="D59" s="52">
        <v>1929</v>
      </c>
      <c r="E59" s="52">
        <v>1101</v>
      </c>
      <c r="F59" s="52">
        <v>682</v>
      </c>
      <c r="G59" s="52">
        <v>0</v>
      </c>
      <c r="H59" s="52">
        <v>0</v>
      </c>
      <c r="I59" s="52">
        <v>0</v>
      </c>
      <c r="J59" s="52">
        <v>0</v>
      </c>
      <c r="K59" s="52">
        <v>98</v>
      </c>
      <c r="L59" s="52">
        <v>803</v>
      </c>
      <c r="M59" s="52">
        <v>948</v>
      </c>
      <c r="N59" s="52">
        <v>534</v>
      </c>
      <c r="O59" s="52">
        <v>790</v>
      </c>
      <c r="P59" s="52">
        <v>43</v>
      </c>
      <c r="Q59" s="52">
        <v>1230</v>
      </c>
      <c r="R59" s="52">
        <v>1173</v>
      </c>
      <c r="S59" s="52">
        <v>550</v>
      </c>
      <c r="T59" s="52">
        <v>0</v>
      </c>
      <c r="U59" s="52">
        <v>0</v>
      </c>
      <c r="V59" s="52">
        <v>0</v>
      </c>
      <c r="W59" s="52">
        <v>0</v>
      </c>
      <c r="X59" s="52">
        <v>103</v>
      </c>
      <c r="Y59" s="52">
        <v>363</v>
      </c>
      <c r="DA59" s="63" t="s">
        <v>1338</v>
      </c>
    </row>
    <row r="60" spans="1:105" ht="12" customHeight="1" x14ac:dyDescent="0.25">
      <c r="A60" s="109" t="s">
        <v>120</v>
      </c>
      <c r="B60" s="36"/>
      <c r="C60" s="36">
        <v>2958</v>
      </c>
      <c r="D60" s="36">
        <v>2673</v>
      </c>
      <c r="E60" s="36">
        <v>1383</v>
      </c>
      <c r="F60" s="36">
        <v>1215</v>
      </c>
      <c r="G60" s="36">
        <v>0</v>
      </c>
      <c r="H60" s="36">
        <v>0</v>
      </c>
      <c r="I60" s="36">
        <v>0</v>
      </c>
      <c r="J60" s="36">
        <v>0</v>
      </c>
      <c r="K60" s="36">
        <v>100</v>
      </c>
      <c r="L60" s="36">
        <v>960</v>
      </c>
      <c r="M60" s="36">
        <v>1523</v>
      </c>
      <c r="N60" s="36">
        <v>1544</v>
      </c>
      <c r="O60" s="36">
        <v>1726</v>
      </c>
      <c r="P60" s="36">
        <v>89</v>
      </c>
      <c r="Q60" s="36">
        <v>1774</v>
      </c>
      <c r="R60" s="36">
        <v>1449</v>
      </c>
      <c r="S60" s="36">
        <v>960</v>
      </c>
      <c r="T60" s="36">
        <v>0</v>
      </c>
      <c r="U60" s="36">
        <v>0</v>
      </c>
      <c r="V60" s="36">
        <v>0</v>
      </c>
      <c r="W60" s="36">
        <v>0</v>
      </c>
      <c r="X60" s="36">
        <v>372</v>
      </c>
      <c r="Y60" s="36">
        <v>1052</v>
      </c>
      <c r="DA60" s="60" t="s">
        <v>1339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1340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7614</v>
      </c>
      <c r="D64" s="52">
        <v>8324</v>
      </c>
      <c r="E64" s="52">
        <v>8919</v>
      </c>
      <c r="F64" s="52">
        <v>9457</v>
      </c>
      <c r="G64" s="52">
        <v>9533</v>
      </c>
      <c r="H64" s="52">
        <v>9630</v>
      </c>
      <c r="I64" s="52">
        <v>8516</v>
      </c>
      <c r="J64" s="52">
        <v>10051</v>
      </c>
      <c r="K64" s="52">
        <v>7691</v>
      </c>
      <c r="L64" s="52">
        <v>6564</v>
      </c>
      <c r="M64" s="52">
        <v>5108</v>
      </c>
      <c r="N64" s="52">
        <v>5352</v>
      </c>
      <c r="O64" s="52">
        <v>5542</v>
      </c>
      <c r="P64" s="52">
        <v>5083</v>
      </c>
      <c r="Q64" s="52">
        <v>7195</v>
      </c>
      <c r="R64" s="52">
        <v>12376</v>
      </c>
      <c r="S64" s="52">
        <v>12345</v>
      </c>
      <c r="T64" s="52">
        <v>13496</v>
      </c>
      <c r="U64" s="52">
        <v>10934</v>
      </c>
      <c r="V64" s="52">
        <v>11202</v>
      </c>
      <c r="W64" s="52">
        <v>10093</v>
      </c>
      <c r="X64" s="52">
        <v>9976</v>
      </c>
      <c r="Y64" s="52">
        <v>9657</v>
      </c>
      <c r="DA64" s="63" t="s">
        <v>1341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988</v>
      </c>
      <c r="D67" s="52">
        <v>1058</v>
      </c>
      <c r="E67" s="52">
        <v>2405</v>
      </c>
      <c r="F67" s="52">
        <v>3400</v>
      </c>
      <c r="G67" s="52">
        <v>3011</v>
      </c>
      <c r="H67" s="52">
        <v>4747</v>
      </c>
      <c r="I67" s="52">
        <v>5388</v>
      </c>
      <c r="J67" s="52">
        <v>3797</v>
      </c>
      <c r="K67" s="52">
        <v>2877</v>
      </c>
      <c r="L67" s="52">
        <v>1102</v>
      </c>
      <c r="M67" s="52">
        <v>1022</v>
      </c>
      <c r="N67" s="52">
        <v>1171</v>
      </c>
      <c r="O67" s="52">
        <v>791</v>
      </c>
      <c r="P67" s="52">
        <v>803</v>
      </c>
      <c r="Q67" s="52">
        <v>610</v>
      </c>
      <c r="R67" s="52">
        <v>1785</v>
      </c>
      <c r="S67" s="52">
        <v>785</v>
      </c>
      <c r="T67" s="52">
        <v>2010</v>
      </c>
      <c r="U67" s="52">
        <v>267</v>
      </c>
      <c r="V67" s="52">
        <v>2412</v>
      </c>
      <c r="W67" s="52">
        <v>4815</v>
      </c>
      <c r="X67" s="52">
        <v>8392</v>
      </c>
      <c r="Y67" s="52">
        <v>3693</v>
      </c>
      <c r="DA67" s="63" t="s">
        <v>1342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v>7611</v>
      </c>
      <c r="D69" s="52">
        <v>8176</v>
      </c>
      <c r="E69" s="52">
        <v>8606</v>
      </c>
      <c r="F69" s="52">
        <v>8461</v>
      </c>
      <c r="G69" s="52">
        <v>8984</v>
      </c>
      <c r="H69" s="52">
        <v>8795</v>
      </c>
      <c r="I69" s="52">
        <v>8507</v>
      </c>
      <c r="J69" s="52">
        <v>9312</v>
      </c>
      <c r="K69" s="52">
        <v>7679</v>
      </c>
      <c r="L69" s="52">
        <v>6207</v>
      </c>
      <c r="M69" s="52">
        <v>4718</v>
      </c>
      <c r="N69" s="52">
        <v>4907</v>
      </c>
      <c r="O69" s="52">
        <v>5146</v>
      </c>
      <c r="P69" s="52">
        <v>4530</v>
      </c>
      <c r="Q69" s="52">
        <v>6483</v>
      </c>
      <c r="R69" s="52">
        <v>12049</v>
      </c>
      <c r="S69" s="52">
        <v>11593</v>
      </c>
      <c r="T69" s="52">
        <v>12711</v>
      </c>
      <c r="U69" s="52">
        <v>10281</v>
      </c>
      <c r="V69" s="52">
        <v>11174</v>
      </c>
      <c r="W69" s="52">
        <v>8820</v>
      </c>
      <c r="X69" s="52">
        <v>8677</v>
      </c>
      <c r="Y69" s="52">
        <v>6532</v>
      </c>
      <c r="DA69" s="63" t="s">
        <v>1343</v>
      </c>
    </row>
    <row r="70" spans="1:105" ht="12" customHeight="1" x14ac:dyDescent="0.25">
      <c r="A70" s="97" t="s">
        <v>133</v>
      </c>
      <c r="B70" s="52"/>
      <c r="C70" s="52">
        <v>3</v>
      </c>
      <c r="D70" s="52">
        <v>2</v>
      </c>
      <c r="E70" s="52">
        <v>9</v>
      </c>
      <c r="F70" s="52">
        <v>1</v>
      </c>
      <c r="G70" s="52">
        <v>5</v>
      </c>
      <c r="H70" s="52">
        <v>4</v>
      </c>
      <c r="I70" s="52">
        <v>9</v>
      </c>
      <c r="J70" s="52">
        <v>11</v>
      </c>
      <c r="K70" s="52">
        <v>12</v>
      </c>
      <c r="L70" s="52">
        <v>8</v>
      </c>
      <c r="M70" s="52">
        <v>10</v>
      </c>
      <c r="N70" s="52">
        <v>9</v>
      </c>
      <c r="O70" s="52">
        <v>13</v>
      </c>
      <c r="P70" s="52">
        <v>35</v>
      </c>
      <c r="Q70" s="52">
        <v>11</v>
      </c>
      <c r="R70" s="52">
        <v>32</v>
      </c>
      <c r="S70" s="52">
        <v>29</v>
      </c>
      <c r="T70" s="52">
        <v>28</v>
      </c>
      <c r="U70" s="52">
        <v>21</v>
      </c>
      <c r="V70" s="52">
        <v>28</v>
      </c>
      <c r="W70" s="52">
        <v>8</v>
      </c>
      <c r="X70" s="52">
        <v>15</v>
      </c>
      <c r="Y70" s="52">
        <v>18</v>
      </c>
      <c r="DA70" s="63" t="s">
        <v>1344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/>
      <c r="C73" s="52">
        <v>0</v>
      </c>
      <c r="D73" s="52">
        <v>142</v>
      </c>
      <c r="E73" s="52">
        <v>288</v>
      </c>
      <c r="F73" s="52">
        <v>969</v>
      </c>
      <c r="G73" s="52">
        <v>528</v>
      </c>
      <c r="H73" s="52">
        <v>803</v>
      </c>
      <c r="I73" s="52">
        <v>0</v>
      </c>
      <c r="J73" s="52">
        <v>659</v>
      </c>
      <c r="K73" s="52">
        <v>0</v>
      </c>
      <c r="L73" s="52">
        <v>322</v>
      </c>
      <c r="M73" s="52">
        <v>334</v>
      </c>
      <c r="N73" s="52">
        <v>390</v>
      </c>
      <c r="O73" s="52">
        <v>330</v>
      </c>
      <c r="P73" s="52">
        <v>423</v>
      </c>
      <c r="Q73" s="52">
        <v>566</v>
      </c>
      <c r="R73" s="52">
        <v>246</v>
      </c>
      <c r="S73" s="52">
        <v>601</v>
      </c>
      <c r="T73" s="52">
        <v>607</v>
      </c>
      <c r="U73" s="52">
        <v>515</v>
      </c>
      <c r="V73" s="52">
        <v>0</v>
      </c>
      <c r="W73" s="52">
        <v>1044</v>
      </c>
      <c r="X73" s="52">
        <v>1029</v>
      </c>
      <c r="Y73" s="52">
        <v>2439</v>
      </c>
      <c r="DA73" s="63" t="s">
        <v>1345</v>
      </c>
    </row>
    <row r="74" spans="1:105" ht="12" customHeight="1" x14ac:dyDescent="0.25">
      <c r="A74" s="97" t="s">
        <v>121</v>
      </c>
      <c r="B74" s="52"/>
      <c r="C74" s="52">
        <v>0</v>
      </c>
      <c r="D74" s="52">
        <v>4</v>
      </c>
      <c r="E74" s="52">
        <v>16</v>
      </c>
      <c r="F74" s="52">
        <v>26</v>
      </c>
      <c r="G74" s="52">
        <v>16</v>
      </c>
      <c r="H74" s="52">
        <v>28</v>
      </c>
      <c r="I74" s="52">
        <v>0</v>
      </c>
      <c r="J74" s="52">
        <v>69</v>
      </c>
      <c r="K74" s="52">
        <v>0</v>
      </c>
      <c r="L74" s="52">
        <v>27</v>
      </c>
      <c r="M74" s="52">
        <v>46</v>
      </c>
      <c r="N74" s="52">
        <v>46</v>
      </c>
      <c r="O74" s="52">
        <v>53</v>
      </c>
      <c r="P74" s="52">
        <v>95</v>
      </c>
      <c r="Q74" s="52">
        <v>135</v>
      </c>
      <c r="R74" s="52">
        <v>49</v>
      </c>
      <c r="S74" s="52">
        <v>122</v>
      </c>
      <c r="T74" s="52">
        <v>150</v>
      </c>
      <c r="U74" s="52">
        <v>117</v>
      </c>
      <c r="V74" s="52">
        <v>0</v>
      </c>
      <c r="W74" s="52">
        <v>221</v>
      </c>
      <c r="X74" s="52">
        <v>255</v>
      </c>
      <c r="Y74" s="52">
        <v>668</v>
      </c>
      <c r="DA74" s="63" t="s">
        <v>1346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1181</v>
      </c>
      <c r="D78" s="52">
        <v>1188</v>
      </c>
      <c r="E78" s="52">
        <v>1341</v>
      </c>
      <c r="F78" s="52">
        <v>2688</v>
      </c>
      <c r="G78" s="52">
        <v>2907</v>
      </c>
      <c r="H78" s="52">
        <v>8984</v>
      </c>
      <c r="I78" s="52">
        <v>2906</v>
      </c>
      <c r="J78" s="52">
        <v>9641</v>
      </c>
      <c r="K78" s="52">
        <v>3511</v>
      </c>
      <c r="L78" s="52">
        <v>3062</v>
      </c>
      <c r="M78" s="52">
        <v>2925</v>
      </c>
      <c r="N78" s="52">
        <v>3271</v>
      </c>
      <c r="O78" s="52">
        <v>3486</v>
      </c>
      <c r="P78" s="52">
        <v>4952</v>
      </c>
      <c r="Q78" s="52">
        <v>6680</v>
      </c>
      <c r="R78" s="52">
        <v>11381</v>
      </c>
      <c r="S78" s="52">
        <v>11168</v>
      </c>
      <c r="T78" s="52">
        <v>10576</v>
      </c>
      <c r="U78" s="52">
        <v>6977</v>
      </c>
      <c r="V78" s="52">
        <v>8462</v>
      </c>
      <c r="W78" s="52">
        <v>7541</v>
      </c>
      <c r="X78" s="52">
        <v>9807</v>
      </c>
      <c r="Y78" s="52">
        <v>8760</v>
      </c>
      <c r="DA78" s="63" t="s">
        <v>1347</v>
      </c>
    </row>
    <row r="79" spans="1:105" ht="12" customHeight="1" x14ac:dyDescent="0.25">
      <c r="A79" s="109" t="s">
        <v>120</v>
      </c>
      <c r="B79" s="36"/>
      <c r="C79" s="36">
        <v>6433</v>
      </c>
      <c r="D79" s="36">
        <v>7136</v>
      </c>
      <c r="E79" s="36">
        <v>7578</v>
      </c>
      <c r="F79" s="36">
        <v>6769</v>
      </c>
      <c r="G79" s="36">
        <v>6626</v>
      </c>
      <c r="H79" s="36">
        <v>646</v>
      </c>
      <c r="I79" s="36">
        <v>5610</v>
      </c>
      <c r="J79" s="36">
        <v>410</v>
      </c>
      <c r="K79" s="36">
        <v>4180</v>
      </c>
      <c r="L79" s="36">
        <v>3502</v>
      </c>
      <c r="M79" s="36">
        <v>2183</v>
      </c>
      <c r="N79" s="36">
        <v>2081</v>
      </c>
      <c r="O79" s="36">
        <v>2056</v>
      </c>
      <c r="P79" s="36">
        <v>131</v>
      </c>
      <c r="Q79" s="36">
        <v>515</v>
      </c>
      <c r="R79" s="36">
        <v>995</v>
      </c>
      <c r="S79" s="36">
        <v>1177</v>
      </c>
      <c r="T79" s="36">
        <v>2920</v>
      </c>
      <c r="U79" s="36">
        <v>3957</v>
      </c>
      <c r="V79" s="36">
        <v>2740</v>
      </c>
      <c r="W79" s="36">
        <v>2552</v>
      </c>
      <c r="X79" s="36">
        <v>169</v>
      </c>
      <c r="Y79" s="36">
        <v>897</v>
      </c>
      <c r="DA79" s="60" t="s">
        <v>1348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1349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20459</v>
      </c>
      <c r="D83" s="52">
        <v>20314</v>
      </c>
      <c r="E83" s="52">
        <v>20097</v>
      </c>
      <c r="F83" s="52">
        <v>19585</v>
      </c>
      <c r="G83" s="52">
        <v>21300</v>
      </c>
      <c r="H83" s="52">
        <v>21148</v>
      </c>
      <c r="I83" s="52">
        <v>21610</v>
      </c>
      <c r="J83" s="52">
        <v>20446</v>
      </c>
      <c r="K83" s="52">
        <v>22898</v>
      </c>
      <c r="L83" s="52">
        <v>23412</v>
      </c>
      <c r="M83" s="52">
        <v>24967</v>
      </c>
      <c r="N83" s="52">
        <v>25301</v>
      </c>
      <c r="O83" s="52">
        <v>24642</v>
      </c>
      <c r="P83" s="52">
        <v>29674</v>
      </c>
      <c r="Q83" s="52">
        <v>24445</v>
      </c>
      <c r="R83" s="52">
        <v>17437</v>
      </c>
      <c r="S83" s="52">
        <v>17901</v>
      </c>
      <c r="T83" s="52">
        <v>17069</v>
      </c>
      <c r="U83" s="52">
        <v>19253</v>
      </c>
      <c r="V83" s="52">
        <v>17207</v>
      </c>
      <c r="W83" s="52">
        <v>18683</v>
      </c>
      <c r="X83" s="52">
        <v>21754</v>
      </c>
      <c r="Y83" s="52">
        <v>23331</v>
      </c>
      <c r="DA83" s="63" t="s">
        <v>1350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2654</v>
      </c>
      <c r="D86" s="52">
        <v>2583</v>
      </c>
      <c r="E86" s="52">
        <v>5419</v>
      </c>
      <c r="F86" s="52">
        <v>7042</v>
      </c>
      <c r="G86" s="52">
        <v>6727</v>
      </c>
      <c r="H86" s="52">
        <v>10425</v>
      </c>
      <c r="I86" s="52">
        <v>13675</v>
      </c>
      <c r="J86" s="52">
        <v>7724</v>
      </c>
      <c r="K86" s="52">
        <v>8566</v>
      </c>
      <c r="L86" s="52">
        <v>3931</v>
      </c>
      <c r="M86" s="52">
        <v>4994</v>
      </c>
      <c r="N86" s="52">
        <v>5537</v>
      </c>
      <c r="O86" s="52">
        <v>3517</v>
      </c>
      <c r="P86" s="52">
        <v>4689</v>
      </c>
      <c r="Q86" s="52">
        <v>2073</v>
      </c>
      <c r="R86" s="52">
        <v>2514</v>
      </c>
      <c r="S86" s="52">
        <v>1138</v>
      </c>
      <c r="T86" s="52">
        <v>2543</v>
      </c>
      <c r="U86" s="52">
        <v>470</v>
      </c>
      <c r="V86" s="52">
        <v>3705</v>
      </c>
      <c r="W86" s="52">
        <v>8913</v>
      </c>
      <c r="X86" s="52">
        <v>18300</v>
      </c>
      <c r="Y86" s="52">
        <v>8923</v>
      </c>
      <c r="DA86" s="63" t="s">
        <v>1351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v>232</v>
      </c>
      <c r="D88" s="52">
        <v>444</v>
      </c>
      <c r="E88" s="52">
        <v>564</v>
      </c>
      <c r="F88" s="52">
        <v>434</v>
      </c>
      <c r="G88" s="52">
        <v>467</v>
      </c>
      <c r="H88" s="52">
        <v>446</v>
      </c>
      <c r="I88" s="52">
        <v>898</v>
      </c>
      <c r="J88" s="52">
        <v>2887</v>
      </c>
      <c r="K88" s="52">
        <v>2686</v>
      </c>
      <c r="L88" s="52">
        <v>2505</v>
      </c>
      <c r="M88" s="52">
        <v>2722</v>
      </c>
      <c r="N88" s="52">
        <v>2277</v>
      </c>
      <c r="O88" s="52">
        <v>1946</v>
      </c>
      <c r="P88" s="52">
        <v>567</v>
      </c>
      <c r="Q88" s="52">
        <v>682</v>
      </c>
      <c r="R88" s="52">
        <v>705</v>
      </c>
      <c r="S88" s="52">
        <v>1013</v>
      </c>
      <c r="T88" s="52">
        <v>945</v>
      </c>
      <c r="U88" s="52">
        <v>907</v>
      </c>
      <c r="V88" s="52">
        <v>811</v>
      </c>
      <c r="W88" s="52">
        <v>1055</v>
      </c>
      <c r="X88" s="52">
        <v>2036</v>
      </c>
      <c r="Y88" s="52">
        <v>5201</v>
      </c>
      <c r="DA88" s="63" t="s">
        <v>1352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1</v>
      </c>
      <c r="F89" s="52">
        <v>0</v>
      </c>
      <c r="G89" s="52">
        <v>0</v>
      </c>
      <c r="H89" s="52">
        <v>0</v>
      </c>
      <c r="I89" s="52">
        <v>1</v>
      </c>
      <c r="J89" s="52">
        <v>2</v>
      </c>
      <c r="K89" s="52">
        <v>3</v>
      </c>
      <c r="L89" s="52">
        <v>2</v>
      </c>
      <c r="M89" s="52">
        <v>4</v>
      </c>
      <c r="N89" s="52">
        <v>3</v>
      </c>
      <c r="O89" s="52">
        <v>3</v>
      </c>
      <c r="P89" s="52">
        <v>3</v>
      </c>
      <c r="Q89" s="52">
        <v>1</v>
      </c>
      <c r="R89" s="52">
        <v>2</v>
      </c>
      <c r="S89" s="52">
        <v>0</v>
      </c>
      <c r="T89" s="52">
        <v>1</v>
      </c>
      <c r="U89" s="52">
        <v>1</v>
      </c>
      <c r="V89" s="52">
        <v>3</v>
      </c>
      <c r="W89" s="52">
        <v>1</v>
      </c>
      <c r="X89" s="52">
        <v>4</v>
      </c>
      <c r="Y89" s="52">
        <v>26</v>
      </c>
      <c r="DA89" s="63" t="s">
        <v>1353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/>
      <c r="C92" s="52">
        <v>962</v>
      </c>
      <c r="D92" s="52">
        <v>999</v>
      </c>
      <c r="E92" s="52">
        <v>997</v>
      </c>
      <c r="F92" s="52">
        <v>817</v>
      </c>
      <c r="G92" s="52">
        <v>779</v>
      </c>
      <c r="H92" s="52">
        <v>890</v>
      </c>
      <c r="I92" s="52">
        <v>981</v>
      </c>
      <c r="J92" s="52">
        <v>834</v>
      </c>
      <c r="K92" s="52">
        <v>984</v>
      </c>
      <c r="L92" s="52">
        <v>912</v>
      </c>
      <c r="M92" s="52">
        <v>846</v>
      </c>
      <c r="N92" s="52">
        <v>448</v>
      </c>
      <c r="O92" s="52">
        <v>587</v>
      </c>
      <c r="P92" s="52">
        <v>784</v>
      </c>
      <c r="Q92" s="52">
        <v>911</v>
      </c>
      <c r="R92" s="52">
        <v>700</v>
      </c>
      <c r="S92" s="52">
        <v>594</v>
      </c>
      <c r="T92" s="52">
        <v>480</v>
      </c>
      <c r="U92" s="52">
        <v>441</v>
      </c>
      <c r="V92" s="52">
        <v>320</v>
      </c>
      <c r="W92" s="52">
        <v>349</v>
      </c>
      <c r="X92" s="52">
        <v>372</v>
      </c>
      <c r="Y92" s="52">
        <v>442</v>
      </c>
      <c r="DA92" s="63" t="s">
        <v>1354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1</v>
      </c>
      <c r="F93" s="52">
        <v>0</v>
      </c>
      <c r="G93" s="52">
        <v>0</v>
      </c>
      <c r="H93" s="52">
        <v>0</v>
      </c>
      <c r="I93" s="52">
        <v>1</v>
      </c>
      <c r="J93" s="52">
        <v>1</v>
      </c>
      <c r="K93" s="52">
        <v>2</v>
      </c>
      <c r="L93" s="52">
        <v>1</v>
      </c>
      <c r="M93" s="52">
        <v>1</v>
      </c>
      <c r="N93" s="52">
        <v>1</v>
      </c>
      <c r="O93" s="52">
        <v>2</v>
      </c>
      <c r="P93" s="52">
        <v>1</v>
      </c>
      <c r="Q93" s="52">
        <v>2</v>
      </c>
      <c r="R93" s="52">
        <v>2</v>
      </c>
      <c r="S93" s="52">
        <v>1</v>
      </c>
      <c r="T93" s="52">
        <v>1</v>
      </c>
      <c r="U93" s="52">
        <v>2</v>
      </c>
      <c r="V93" s="52">
        <v>1</v>
      </c>
      <c r="W93" s="52">
        <v>1</v>
      </c>
      <c r="X93" s="52">
        <v>1</v>
      </c>
      <c r="Y93" s="52">
        <v>1</v>
      </c>
      <c r="DA93" s="63" t="s">
        <v>1355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/>
      <c r="C96" s="52">
        <v>18699</v>
      </c>
      <c r="D96" s="52">
        <v>18358</v>
      </c>
      <c r="E96" s="52">
        <v>17539</v>
      </c>
      <c r="F96" s="52">
        <v>17851</v>
      </c>
      <c r="G96" s="52">
        <v>19451</v>
      </c>
      <c r="H96" s="52">
        <v>19133</v>
      </c>
      <c r="I96" s="52">
        <v>17935</v>
      </c>
      <c r="J96" s="52">
        <v>15140</v>
      </c>
      <c r="K96" s="52">
        <v>17420</v>
      </c>
      <c r="L96" s="52">
        <v>18425</v>
      </c>
      <c r="M96" s="52">
        <v>18816</v>
      </c>
      <c r="N96" s="52">
        <v>20183</v>
      </c>
      <c r="O96" s="52">
        <v>19073</v>
      </c>
      <c r="P96" s="52">
        <v>23112</v>
      </c>
      <c r="Q96" s="52">
        <v>18442</v>
      </c>
      <c r="R96" s="52">
        <v>13364</v>
      </c>
      <c r="S96" s="52">
        <v>13546</v>
      </c>
      <c r="T96" s="52">
        <v>12534</v>
      </c>
      <c r="U96" s="52">
        <v>14589</v>
      </c>
      <c r="V96" s="52">
        <v>13057</v>
      </c>
      <c r="W96" s="52">
        <v>14264</v>
      </c>
      <c r="X96" s="52">
        <v>15498</v>
      </c>
      <c r="Y96" s="52">
        <v>13866</v>
      </c>
      <c r="DA96" s="63" t="s">
        <v>1356</v>
      </c>
    </row>
    <row r="97" spans="1:105" ht="12" customHeight="1" x14ac:dyDescent="0.25">
      <c r="A97" s="97" t="s">
        <v>121</v>
      </c>
      <c r="B97" s="52"/>
      <c r="C97" s="52">
        <v>566</v>
      </c>
      <c r="D97" s="52">
        <v>513</v>
      </c>
      <c r="E97" s="52">
        <v>995</v>
      </c>
      <c r="F97" s="52">
        <v>483</v>
      </c>
      <c r="G97" s="52">
        <v>603</v>
      </c>
      <c r="H97" s="52">
        <v>679</v>
      </c>
      <c r="I97" s="52">
        <v>1794</v>
      </c>
      <c r="J97" s="52">
        <v>1582</v>
      </c>
      <c r="K97" s="52">
        <v>1803</v>
      </c>
      <c r="L97" s="52">
        <v>1567</v>
      </c>
      <c r="M97" s="52">
        <v>2578</v>
      </c>
      <c r="N97" s="52">
        <v>2389</v>
      </c>
      <c r="O97" s="52">
        <v>3031</v>
      </c>
      <c r="P97" s="52">
        <v>5207</v>
      </c>
      <c r="Q97" s="52">
        <v>4407</v>
      </c>
      <c r="R97" s="52">
        <v>2664</v>
      </c>
      <c r="S97" s="52">
        <v>2747</v>
      </c>
      <c r="T97" s="52">
        <v>3108</v>
      </c>
      <c r="U97" s="52">
        <v>3313</v>
      </c>
      <c r="V97" s="52">
        <v>3015</v>
      </c>
      <c r="W97" s="52">
        <v>3013</v>
      </c>
      <c r="X97" s="52">
        <v>3843</v>
      </c>
      <c r="Y97" s="52">
        <v>3795</v>
      </c>
      <c r="DA97" s="63" t="s">
        <v>1357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589</v>
      </c>
      <c r="D101" s="52">
        <v>779</v>
      </c>
      <c r="E101" s="52">
        <v>986</v>
      </c>
      <c r="F101" s="52">
        <v>970</v>
      </c>
      <c r="G101" s="52">
        <v>972</v>
      </c>
      <c r="H101" s="52">
        <v>1094</v>
      </c>
      <c r="I101" s="52">
        <v>957</v>
      </c>
      <c r="J101" s="52">
        <v>2397</v>
      </c>
      <c r="K101" s="52">
        <v>3178</v>
      </c>
      <c r="L101" s="52">
        <v>2915</v>
      </c>
      <c r="M101" s="52">
        <v>3219</v>
      </c>
      <c r="N101" s="52">
        <v>2775</v>
      </c>
      <c r="O101" s="52">
        <v>2035</v>
      </c>
      <c r="P101" s="52">
        <v>1837</v>
      </c>
      <c r="Q101" s="52">
        <v>1131</v>
      </c>
      <c r="R101" s="52">
        <v>1066</v>
      </c>
      <c r="S101" s="52">
        <v>909</v>
      </c>
      <c r="T101" s="52">
        <v>1137</v>
      </c>
      <c r="U101" s="52">
        <v>1393</v>
      </c>
      <c r="V101" s="52">
        <v>1937</v>
      </c>
      <c r="W101" s="52">
        <v>1351</v>
      </c>
      <c r="X101" s="52">
        <v>1250</v>
      </c>
      <c r="Y101" s="52">
        <v>679</v>
      </c>
      <c r="DA101" s="63" t="s">
        <v>1358</v>
      </c>
    </row>
    <row r="102" spans="1:105" ht="12" customHeight="1" x14ac:dyDescent="0.25">
      <c r="A102" s="97" t="s">
        <v>50</v>
      </c>
      <c r="B102" s="52"/>
      <c r="C102" s="52">
        <v>9271</v>
      </c>
      <c r="D102" s="52">
        <v>8188</v>
      </c>
      <c r="E102" s="52">
        <v>8471</v>
      </c>
      <c r="F102" s="52">
        <v>6690</v>
      </c>
      <c r="G102" s="52">
        <v>6755</v>
      </c>
      <c r="H102" s="52">
        <v>7581</v>
      </c>
      <c r="I102" s="52">
        <v>9696</v>
      </c>
      <c r="J102" s="52">
        <v>11018</v>
      </c>
      <c r="K102" s="52">
        <v>9808</v>
      </c>
      <c r="L102" s="52">
        <v>9339</v>
      </c>
      <c r="M102" s="52">
        <v>8346</v>
      </c>
      <c r="N102" s="52">
        <v>5786</v>
      </c>
      <c r="O102" s="52">
        <v>7101</v>
      </c>
      <c r="P102" s="52">
        <v>9052</v>
      </c>
      <c r="Q102" s="52">
        <v>9548</v>
      </c>
      <c r="R102" s="52">
        <v>7322</v>
      </c>
      <c r="S102" s="52">
        <v>6187</v>
      </c>
      <c r="T102" s="52">
        <v>5495</v>
      </c>
      <c r="U102" s="52">
        <v>5408</v>
      </c>
      <c r="V102" s="52">
        <v>3978</v>
      </c>
      <c r="W102" s="52">
        <v>4281</v>
      </c>
      <c r="X102" s="52">
        <v>4444</v>
      </c>
      <c r="Y102" s="52">
        <v>5804</v>
      </c>
      <c r="DA102" s="63" t="s">
        <v>1359</v>
      </c>
    </row>
    <row r="103" spans="1:105" ht="12" customHeight="1" x14ac:dyDescent="0.25">
      <c r="A103" s="109" t="s">
        <v>120</v>
      </c>
      <c r="B103" s="36"/>
      <c r="C103" s="36">
        <v>10599</v>
      </c>
      <c r="D103" s="36">
        <v>11347</v>
      </c>
      <c r="E103" s="36">
        <v>10640</v>
      </c>
      <c r="F103" s="36">
        <v>11925</v>
      </c>
      <c r="G103" s="36">
        <v>13573</v>
      </c>
      <c r="H103" s="36">
        <v>12473</v>
      </c>
      <c r="I103" s="36">
        <v>10957</v>
      </c>
      <c r="J103" s="36">
        <v>7031</v>
      </c>
      <c r="K103" s="36">
        <v>9912</v>
      </c>
      <c r="L103" s="36">
        <v>11158</v>
      </c>
      <c r="M103" s="36">
        <v>13402</v>
      </c>
      <c r="N103" s="36">
        <v>16740</v>
      </c>
      <c r="O103" s="36">
        <v>15506</v>
      </c>
      <c r="P103" s="36">
        <v>18785</v>
      </c>
      <c r="Q103" s="36">
        <v>13766</v>
      </c>
      <c r="R103" s="36">
        <v>9049</v>
      </c>
      <c r="S103" s="36">
        <v>10805</v>
      </c>
      <c r="T103" s="36">
        <v>10437</v>
      </c>
      <c r="U103" s="36">
        <v>12452</v>
      </c>
      <c r="V103" s="36">
        <v>11292</v>
      </c>
      <c r="W103" s="36">
        <v>13051</v>
      </c>
      <c r="X103" s="36">
        <v>16060</v>
      </c>
      <c r="Y103" s="36">
        <v>16848</v>
      </c>
      <c r="DA103" s="60" t="s">
        <v>1360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1361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1362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1363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1364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1365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1366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1367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1368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1369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1370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2201</v>
      </c>
      <c r="D126" s="52">
        <v>1849</v>
      </c>
      <c r="E126" s="52">
        <v>3318</v>
      </c>
      <c r="F126" s="52">
        <v>3076</v>
      </c>
      <c r="G126" s="52">
        <v>3102</v>
      </c>
      <c r="H126" s="52">
        <v>3084</v>
      </c>
      <c r="I126" s="52">
        <v>3390</v>
      </c>
      <c r="J126" s="52">
        <v>3564</v>
      </c>
      <c r="K126" s="52">
        <v>3572</v>
      </c>
      <c r="L126" s="52">
        <v>3232</v>
      </c>
      <c r="M126" s="52">
        <v>3265</v>
      </c>
      <c r="N126" s="52">
        <v>2895</v>
      </c>
      <c r="O126" s="52">
        <v>2854</v>
      </c>
      <c r="P126" s="52">
        <v>3</v>
      </c>
      <c r="Q126" s="52">
        <v>0</v>
      </c>
      <c r="R126" s="52">
        <v>1700</v>
      </c>
      <c r="S126" s="52">
        <v>2224</v>
      </c>
      <c r="T126" s="52">
        <v>2824</v>
      </c>
      <c r="U126" s="52">
        <v>2752</v>
      </c>
      <c r="V126" s="52">
        <v>3025</v>
      </c>
      <c r="W126" s="52">
        <v>2371</v>
      </c>
      <c r="X126" s="52">
        <v>2285</v>
      </c>
      <c r="Y126" s="52">
        <v>2478</v>
      </c>
      <c r="DA126" s="63" t="s">
        <v>1371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286</v>
      </c>
      <c r="D129" s="52">
        <v>235</v>
      </c>
      <c r="E129" s="52">
        <v>895</v>
      </c>
      <c r="F129" s="52">
        <v>1106</v>
      </c>
      <c r="G129" s="52">
        <v>979</v>
      </c>
      <c r="H129" s="52">
        <v>1520</v>
      </c>
      <c r="I129" s="52">
        <v>2145</v>
      </c>
      <c r="J129" s="52">
        <v>1347</v>
      </c>
      <c r="K129" s="52">
        <v>1337</v>
      </c>
      <c r="L129" s="52">
        <v>543</v>
      </c>
      <c r="M129" s="52">
        <v>653</v>
      </c>
      <c r="N129" s="52">
        <v>634</v>
      </c>
      <c r="O129" s="52">
        <v>407</v>
      </c>
      <c r="P129" s="52">
        <v>0</v>
      </c>
      <c r="Q129" s="52">
        <v>0</v>
      </c>
      <c r="R129" s="52">
        <v>245</v>
      </c>
      <c r="S129" s="52">
        <v>142</v>
      </c>
      <c r="T129" s="52">
        <v>421</v>
      </c>
      <c r="U129" s="52">
        <v>67</v>
      </c>
      <c r="V129" s="52">
        <v>652</v>
      </c>
      <c r="W129" s="52">
        <v>1131</v>
      </c>
      <c r="X129" s="52">
        <v>1922</v>
      </c>
      <c r="Y129" s="52">
        <v>947</v>
      </c>
      <c r="DA129" s="63" t="s">
        <v>1372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v>433</v>
      </c>
      <c r="D131" s="52">
        <v>559</v>
      </c>
      <c r="E131" s="52">
        <v>1052</v>
      </c>
      <c r="F131" s="52">
        <v>220</v>
      </c>
      <c r="G131" s="52">
        <v>350</v>
      </c>
      <c r="H131" s="52">
        <v>315</v>
      </c>
      <c r="I131" s="52">
        <v>2609</v>
      </c>
      <c r="J131" s="52">
        <v>3378</v>
      </c>
      <c r="K131" s="52">
        <v>3218</v>
      </c>
      <c r="L131" s="52">
        <v>2378</v>
      </c>
      <c r="M131" s="52">
        <v>2009</v>
      </c>
      <c r="N131" s="52">
        <v>2310</v>
      </c>
      <c r="O131" s="52">
        <v>2094</v>
      </c>
      <c r="P131" s="52">
        <v>1</v>
      </c>
      <c r="Q131" s="52">
        <v>0</v>
      </c>
      <c r="R131" s="52">
        <v>287</v>
      </c>
      <c r="S131" s="52">
        <v>570</v>
      </c>
      <c r="T131" s="52">
        <v>834</v>
      </c>
      <c r="U131" s="52">
        <v>843</v>
      </c>
      <c r="V131" s="52">
        <v>1219</v>
      </c>
      <c r="W131" s="52">
        <v>976</v>
      </c>
      <c r="X131" s="52">
        <v>1070</v>
      </c>
      <c r="Y131" s="52">
        <v>677</v>
      </c>
      <c r="DA131" s="63" t="s">
        <v>1373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1</v>
      </c>
      <c r="F132" s="52">
        <v>0</v>
      </c>
      <c r="G132" s="52">
        <v>0</v>
      </c>
      <c r="H132" s="52">
        <v>0</v>
      </c>
      <c r="I132" s="52">
        <v>3</v>
      </c>
      <c r="J132" s="52">
        <v>3</v>
      </c>
      <c r="K132" s="52">
        <v>4</v>
      </c>
      <c r="L132" s="52">
        <v>2</v>
      </c>
      <c r="M132" s="52">
        <v>2</v>
      </c>
      <c r="N132" s="52">
        <v>3</v>
      </c>
      <c r="O132" s="52">
        <v>5</v>
      </c>
      <c r="P132" s="52">
        <v>0</v>
      </c>
      <c r="Q132" s="52">
        <v>0</v>
      </c>
      <c r="R132" s="52">
        <v>0</v>
      </c>
      <c r="S132" s="52">
        <v>1</v>
      </c>
      <c r="T132" s="52">
        <v>2</v>
      </c>
      <c r="U132" s="52">
        <v>0</v>
      </c>
      <c r="V132" s="52">
        <v>4</v>
      </c>
      <c r="W132" s="52">
        <v>3</v>
      </c>
      <c r="X132" s="52">
        <v>4</v>
      </c>
      <c r="Y132" s="52">
        <v>1</v>
      </c>
      <c r="DA132" s="63" t="s">
        <v>1374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/>
      <c r="C135" s="52">
        <v>1716</v>
      </c>
      <c r="D135" s="52">
        <v>1255</v>
      </c>
      <c r="E135" s="52">
        <v>2143</v>
      </c>
      <c r="F135" s="52">
        <v>2781</v>
      </c>
      <c r="G135" s="52">
        <v>2669</v>
      </c>
      <c r="H135" s="52">
        <v>2674</v>
      </c>
      <c r="I135" s="52">
        <v>707</v>
      </c>
      <c r="J135" s="52">
        <v>166</v>
      </c>
      <c r="K135" s="52">
        <v>317</v>
      </c>
      <c r="L135" s="52">
        <v>785</v>
      </c>
      <c r="M135" s="52">
        <v>1103</v>
      </c>
      <c r="N135" s="52">
        <v>520</v>
      </c>
      <c r="O135" s="52">
        <v>651</v>
      </c>
      <c r="P135" s="52">
        <v>2</v>
      </c>
      <c r="Q135" s="52">
        <v>0</v>
      </c>
      <c r="R135" s="52">
        <v>1178</v>
      </c>
      <c r="S135" s="52">
        <v>1374</v>
      </c>
      <c r="T135" s="52">
        <v>1593</v>
      </c>
      <c r="U135" s="52">
        <v>1556</v>
      </c>
      <c r="V135" s="52">
        <v>1464</v>
      </c>
      <c r="W135" s="52">
        <v>1149</v>
      </c>
      <c r="X135" s="52">
        <v>970</v>
      </c>
      <c r="Y135" s="52">
        <v>1413</v>
      </c>
      <c r="DA135" s="63" t="s">
        <v>1375</v>
      </c>
    </row>
    <row r="136" spans="1:105" ht="12" customHeight="1" x14ac:dyDescent="0.25">
      <c r="A136" s="97" t="s">
        <v>121</v>
      </c>
      <c r="B136" s="52"/>
      <c r="C136" s="52">
        <v>52</v>
      </c>
      <c r="D136" s="52">
        <v>35</v>
      </c>
      <c r="E136" s="52">
        <v>122</v>
      </c>
      <c r="F136" s="52">
        <v>75</v>
      </c>
      <c r="G136" s="52">
        <v>83</v>
      </c>
      <c r="H136" s="52">
        <v>95</v>
      </c>
      <c r="I136" s="52">
        <v>71</v>
      </c>
      <c r="J136" s="52">
        <v>17</v>
      </c>
      <c r="K136" s="52">
        <v>33</v>
      </c>
      <c r="L136" s="52">
        <v>67</v>
      </c>
      <c r="M136" s="52">
        <v>151</v>
      </c>
      <c r="N136" s="52">
        <v>62</v>
      </c>
      <c r="O136" s="52">
        <v>104</v>
      </c>
      <c r="P136" s="52">
        <v>0</v>
      </c>
      <c r="Q136" s="52">
        <v>0</v>
      </c>
      <c r="R136" s="52">
        <v>235</v>
      </c>
      <c r="S136" s="52">
        <v>279</v>
      </c>
      <c r="T136" s="52">
        <v>395</v>
      </c>
      <c r="U136" s="52">
        <v>353</v>
      </c>
      <c r="V136" s="52">
        <v>338</v>
      </c>
      <c r="W136" s="52">
        <v>243</v>
      </c>
      <c r="X136" s="52">
        <v>241</v>
      </c>
      <c r="Y136" s="52">
        <v>387</v>
      </c>
      <c r="DA136" s="63" t="s">
        <v>1376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1027</v>
      </c>
      <c r="D140" s="52">
        <v>775</v>
      </c>
      <c r="E140" s="52">
        <v>1471</v>
      </c>
      <c r="F140" s="52">
        <v>1105</v>
      </c>
      <c r="G140" s="52">
        <v>1031</v>
      </c>
      <c r="H140" s="52">
        <v>1166</v>
      </c>
      <c r="I140" s="52">
        <v>1591</v>
      </c>
      <c r="J140" s="52">
        <v>2176</v>
      </c>
      <c r="K140" s="52">
        <v>1777</v>
      </c>
      <c r="L140" s="52">
        <v>1473</v>
      </c>
      <c r="M140" s="52">
        <v>1253</v>
      </c>
      <c r="N140" s="52">
        <v>744</v>
      </c>
      <c r="O140" s="52">
        <v>896</v>
      </c>
      <c r="P140" s="52">
        <v>1</v>
      </c>
      <c r="Q140" s="52">
        <v>0</v>
      </c>
      <c r="R140" s="52">
        <v>760</v>
      </c>
      <c r="S140" s="52">
        <v>810</v>
      </c>
      <c r="T140" s="52">
        <v>974</v>
      </c>
      <c r="U140" s="52">
        <v>833</v>
      </c>
      <c r="V140" s="52">
        <v>788</v>
      </c>
      <c r="W140" s="52">
        <v>586</v>
      </c>
      <c r="X140" s="52">
        <v>495</v>
      </c>
      <c r="Y140" s="52">
        <v>635</v>
      </c>
      <c r="DA140" s="63" t="s">
        <v>1377</v>
      </c>
    </row>
    <row r="141" spans="1:105" ht="12" customHeight="1" x14ac:dyDescent="0.25">
      <c r="A141" s="109" t="s">
        <v>120</v>
      </c>
      <c r="B141" s="36"/>
      <c r="C141" s="36">
        <v>1174</v>
      </c>
      <c r="D141" s="36">
        <v>1074</v>
      </c>
      <c r="E141" s="36">
        <v>1847</v>
      </c>
      <c r="F141" s="36">
        <v>1971</v>
      </c>
      <c r="G141" s="36">
        <v>2071</v>
      </c>
      <c r="H141" s="36">
        <v>1918</v>
      </c>
      <c r="I141" s="36">
        <v>1799</v>
      </c>
      <c r="J141" s="36">
        <v>1388</v>
      </c>
      <c r="K141" s="36">
        <v>1795</v>
      </c>
      <c r="L141" s="36">
        <v>1759</v>
      </c>
      <c r="M141" s="36">
        <v>2012</v>
      </c>
      <c r="N141" s="36">
        <v>2151</v>
      </c>
      <c r="O141" s="36">
        <v>1958</v>
      </c>
      <c r="P141" s="36">
        <v>2</v>
      </c>
      <c r="Q141" s="36">
        <v>0</v>
      </c>
      <c r="R141" s="36">
        <v>940</v>
      </c>
      <c r="S141" s="36">
        <v>1414</v>
      </c>
      <c r="T141" s="36">
        <v>1850</v>
      </c>
      <c r="U141" s="36">
        <v>1919</v>
      </c>
      <c r="V141" s="36">
        <v>2237</v>
      </c>
      <c r="W141" s="36">
        <v>1785</v>
      </c>
      <c r="X141" s="36">
        <v>1790</v>
      </c>
      <c r="Y141" s="36">
        <v>1843</v>
      </c>
      <c r="DA141" s="60" t="s">
        <v>1378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1379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533</v>
      </c>
      <c r="D145" s="52">
        <v>713</v>
      </c>
      <c r="E145" s="52">
        <v>949</v>
      </c>
      <c r="F145" s="52">
        <v>1288</v>
      </c>
      <c r="G145" s="52">
        <v>1373</v>
      </c>
      <c r="H145" s="52">
        <v>1398</v>
      </c>
      <c r="I145" s="52">
        <v>1785</v>
      </c>
      <c r="J145" s="52">
        <v>1486</v>
      </c>
      <c r="K145" s="52">
        <v>1168</v>
      </c>
      <c r="L145" s="52">
        <v>684</v>
      </c>
      <c r="M145" s="52">
        <v>318</v>
      </c>
      <c r="N145" s="52">
        <v>275</v>
      </c>
      <c r="O145" s="52">
        <v>279</v>
      </c>
      <c r="P145" s="52">
        <v>965</v>
      </c>
      <c r="Q145" s="52">
        <v>848</v>
      </c>
      <c r="R145" s="52">
        <v>1147</v>
      </c>
      <c r="S145" s="52">
        <v>833</v>
      </c>
      <c r="T145" s="52">
        <v>709</v>
      </c>
      <c r="U145" s="52">
        <v>583</v>
      </c>
      <c r="V145" s="52">
        <v>679</v>
      </c>
      <c r="W145" s="52">
        <v>668</v>
      </c>
      <c r="X145" s="52">
        <v>664</v>
      </c>
      <c r="Y145" s="52">
        <v>965</v>
      </c>
      <c r="DA145" s="63" t="s">
        <v>1380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167</v>
      </c>
      <c r="D147" s="52">
        <v>244</v>
      </c>
      <c r="E147" s="52">
        <v>391</v>
      </c>
      <c r="F147" s="52">
        <v>641</v>
      </c>
      <c r="G147" s="52">
        <v>788</v>
      </c>
      <c r="H147" s="52">
        <v>966</v>
      </c>
      <c r="I147" s="52">
        <v>1427</v>
      </c>
      <c r="J147" s="52">
        <v>1203</v>
      </c>
      <c r="K147" s="52">
        <v>965</v>
      </c>
      <c r="L147" s="52">
        <v>557</v>
      </c>
      <c r="M147" s="52">
        <v>261</v>
      </c>
      <c r="N147" s="52">
        <v>225</v>
      </c>
      <c r="O147" s="52">
        <v>237</v>
      </c>
      <c r="P147" s="52">
        <v>807</v>
      </c>
      <c r="Q147" s="52">
        <v>634</v>
      </c>
      <c r="R147" s="52">
        <v>967</v>
      </c>
      <c r="S147" s="52">
        <v>469</v>
      </c>
      <c r="T147" s="52">
        <v>605</v>
      </c>
      <c r="U147" s="52">
        <v>137</v>
      </c>
      <c r="V147" s="52">
        <v>589</v>
      </c>
      <c r="W147" s="52">
        <v>581</v>
      </c>
      <c r="X147" s="52">
        <v>616</v>
      </c>
      <c r="Y147" s="52">
        <v>876</v>
      </c>
      <c r="DA147" s="63" t="s">
        <v>1381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v>25</v>
      </c>
      <c r="D149" s="52">
        <v>36</v>
      </c>
      <c r="E149" s="52">
        <v>48</v>
      </c>
      <c r="F149" s="52">
        <v>55</v>
      </c>
      <c r="G149" s="52">
        <v>51</v>
      </c>
      <c r="H149" s="52">
        <v>60</v>
      </c>
      <c r="I149" s="52">
        <v>85</v>
      </c>
      <c r="J149" s="52">
        <v>71</v>
      </c>
      <c r="K149" s="52">
        <v>57</v>
      </c>
      <c r="L149" s="52">
        <v>30</v>
      </c>
      <c r="M149" s="52">
        <v>12</v>
      </c>
      <c r="N149" s="52">
        <v>5</v>
      </c>
      <c r="O149" s="52">
        <v>7</v>
      </c>
      <c r="P149" s="52">
        <v>26</v>
      </c>
      <c r="Q149" s="52">
        <v>33</v>
      </c>
      <c r="R149" s="52">
        <v>48</v>
      </c>
      <c r="S149" s="52">
        <v>29</v>
      </c>
      <c r="T149" s="52">
        <v>21</v>
      </c>
      <c r="U149" s="52">
        <v>14</v>
      </c>
      <c r="V149" s="52">
        <v>13</v>
      </c>
      <c r="W149" s="52">
        <v>13</v>
      </c>
      <c r="X149" s="52">
        <v>13</v>
      </c>
      <c r="Y149" s="52">
        <v>24</v>
      </c>
      <c r="DA149" s="63" t="s">
        <v>1382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1383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/>
      <c r="C153" s="52">
        <v>493</v>
      </c>
      <c r="D153" s="52">
        <v>659</v>
      </c>
      <c r="E153" s="52">
        <v>853</v>
      </c>
      <c r="F153" s="52">
        <v>1200</v>
      </c>
      <c r="G153" s="52">
        <v>1282</v>
      </c>
      <c r="H153" s="52">
        <v>1292</v>
      </c>
      <c r="I153" s="52">
        <v>1545</v>
      </c>
      <c r="J153" s="52">
        <v>1281</v>
      </c>
      <c r="K153" s="52">
        <v>1007</v>
      </c>
      <c r="L153" s="52">
        <v>603</v>
      </c>
      <c r="M153" s="52">
        <v>269</v>
      </c>
      <c r="N153" s="52">
        <v>241</v>
      </c>
      <c r="O153" s="52">
        <v>235</v>
      </c>
      <c r="P153" s="52">
        <v>766</v>
      </c>
      <c r="Q153" s="52">
        <v>658</v>
      </c>
      <c r="R153" s="52">
        <v>916</v>
      </c>
      <c r="S153" s="52">
        <v>668</v>
      </c>
      <c r="T153" s="52">
        <v>551</v>
      </c>
      <c r="U153" s="52">
        <v>464</v>
      </c>
      <c r="V153" s="52">
        <v>541</v>
      </c>
      <c r="W153" s="52">
        <v>541</v>
      </c>
      <c r="X153" s="52">
        <v>522</v>
      </c>
      <c r="Y153" s="52">
        <v>739</v>
      </c>
      <c r="DA153" s="63" t="s">
        <v>1384</v>
      </c>
    </row>
    <row r="154" spans="1:105" ht="12" customHeight="1" x14ac:dyDescent="0.25">
      <c r="A154" s="97" t="s">
        <v>121</v>
      </c>
      <c r="B154" s="52"/>
      <c r="C154" s="52">
        <v>15</v>
      </c>
      <c r="D154" s="52">
        <v>18</v>
      </c>
      <c r="E154" s="52">
        <v>48</v>
      </c>
      <c r="F154" s="52">
        <v>33</v>
      </c>
      <c r="G154" s="52">
        <v>40</v>
      </c>
      <c r="H154" s="52">
        <v>46</v>
      </c>
      <c r="I154" s="52">
        <v>155</v>
      </c>
      <c r="J154" s="52">
        <v>134</v>
      </c>
      <c r="K154" s="52">
        <v>104</v>
      </c>
      <c r="L154" s="52">
        <v>51</v>
      </c>
      <c r="M154" s="52">
        <v>37</v>
      </c>
      <c r="N154" s="52">
        <v>29</v>
      </c>
      <c r="O154" s="52">
        <v>37</v>
      </c>
      <c r="P154" s="52">
        <v>173</v>
      </c>
      <c r="Q154" s="52">
        <v>157</v>
      </c>
      <c r="R154" s="52">
        <v>183</v>
      </c>
      <c r="S154" s="52">
        <v>136</v>
      </c>
      <c r="T154" s="52">
        <v>137</v>
      </c>
      <c r="U154" s="52">
        <v>105</v>
      </c>
      <c r="V154" s="52">
        <v>125</v>
      </c>
      <c r="W154" s="52">
        <v>114</v>
      </c>
      <c r="X154" s="52">
        <v>129</v>
      </c>
      <c r="Y154" s="52">
        <v>202</v>
      </c>
      <c r="DA154" s="63" t="s">
        <v>1385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249</v>
      </c>
      <c r="D158" s="52">
        <v>299</v>
      </c>
      <c r="E158" s="52">
        <v>421</v>
      </c>
      <c r="F158" s="52">
        <v>463</v>
      </c>
      <c r="G158" s="52">
        <v>456</v>
      </c>
      <c r="H158" s="52">
        <v>528</v>
      </c>
      <c r="I158" s="52">
        <v>838</v>
      </c>
      <c r="J158" s="52">
        <v>907</v>
      </c>
      <c r="K158" s="52">
        <v>581</v>
      </c>
      <c r="L158" s="52">
        <v>312</v>
      </c>
      <c r="M158" s="52">
        <v>122</v>
      </c>
      <c r="N158" s="52">
        <v>71</v>
      </c>
      <c r="O158" s="52">
        <v>88</v>
      </c>
      <c r="P158" s="52">
        <v>314</v>
      </c>
      <c r="Q158" s="52">
        <v>347</v>
      </c>
      <c r="R158" s="52">
        <v>513</v>
      </c>
      <c r="S158" s="52">
        <v>303</v>
      </c>
      <c r="T158" s="52">
        <v>245</v>
      </c>
      <c r="U158" s="52">
        <v>177</v>
      </c>
      <c r="V158" s="52">
        <v>177</v>
      </c>
      <c r="W158" s="52">
        <v>165</v>
      </c>
      <c r="X158" s="52">
        <v>144</v>
      </c>
      <c r="Y158" s="52">
        <v>247</v>
      </c>
      <c r="DA158" s="63" t="s">
        <v>1386</v>
      </c>
    </row>
    <row r="159" spans="1:105" ht="12" customHeight="1" x14ac:dyDescent="0.25">
      <c r="A159" s="109" t="s">
        <v>120</v>
      </c>
      <c r="B159" s="36"/>
      <c r="C159" s="36">
        <v>284</v>
      </c>
      <c r="D159" s="36">
        <v>414</v>
      </c>
      <c r="E159" s="36">
        <v>528</v>
      </c>
      <c r="F159" s="36">
        <v>825</v>
      </c>
      <c r="G159" s="36">
        <v>917</v>
      </c>
      <c r="H159" s="36">
        <v>870</v>
      </c>
      <c r="I159" s="36">
        <v>947</v>
      </c>
      <c r="J159" s="36">
        <v>579</v>
      </c>
      <c r="K159" s="36">
        <v>587</v>
      </c>
      <c r="L159" s="36">
        <v>372</v>
      </c>
      <c r="M159" s="36">
        <v>196</v>
      </c>
      <c r="N159" s="36">
        <v>204</v>
      </c>
      <c r="O159" s="36">
        <v>191</v>
      </c>
      <c r="P159" s="36">
        <v>651</v>
      </c>
      <c r="Q159" s="36">
        <v>501</v>
      </c>
      <c r="R159" s="36">
        <v>634</v>
      </c>
      <c r="S159" s="36">
        <v>530</v>
      </c>
      <c r="T159" s="36">
        <v>464</v>
      </c>
      <c r="U159" s="36">
        <v>406</v>
      </c>
      <c r="V159" s="36">
        <v>502</v>
      </c>
      <c r="W159" s="36">
        <v>503</v>
      </c>
      <c r="X159" s="36">
        <v>520</v>
      </c>
      <c r="Y159" s="36">
        <v>718</v>
      </c>
      <c r="DA159" s="60" t="s">
        <v>1387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1388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1189</v>
      </c>
      <c r="D163" s="52">
        <v>1043</v>
      </c>
      <c r="E163" s="52">
        <v>803</v>
      </c>
      <c r="F163" s="52">
        <v>1237</v>
      </c>
      <c r="G163" s="52">
        <v>933</v>
      </c>
      <c r="H163" s="52">
        <v>946</v>
      </c>
      <c r="I163" s="52">
        <v>979</v>
      </c>
      <c r="J163" s="52">
        <v>929</v>
      </c>
      <c r="K163" s="52">
        <v>717</v>
      </c>
      <c r="L163" s="52">
        <v>404</v>
      </c>
      <c r="M163" s="52">
        <v>0</v>
      </c>
      <c r="N163" s="52">
        <v>0</v>
      </c>
      <c r="O163" s="52">
        <v>0</v>
      </c>
      <c r="P163" s="52">
        <v>0</v>
      </c>
      <c r="Q163" s="52">
        <v>2</v>
      </c>
      <c r="R163" s="52">
        <v>0</v>
      </c>
      <c r="S163" s="52">
        <v>0</v>
      </c>
      <c r="T163" s="52">
        <v>501</v>
      </c>
      <c r="U163" s="52">
        <v>544</v>
      </c>
      <c r="V163" s="52">
        <v>1853</v>
      </c>
      <c r="W163" s="52">
        <v>1718</v>
      </c>
      <c r="X163" s="52">
        <v>2997</v>
      </c>
      <c r="Y163" s="52">
        <v>1829</v>
      </c>
      <c r="DA163" s="63" t="s">
        <v>1389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373</v>
      </c>
      <c r="D165" s="52">
        <v>357</v>
      </c>
      <c r="E165" s="52">
        <v>326</v>
      </c>
      <c r="F165" s="52">
        <v>609</v>
      </c>
      <c r="G165" s="52">
        <v>530</v>
      </c>
      <c r="H165" s="52">
        <v>648</v>
      </c>
      <c r="I165" s="52">
        <v>778</v>
      </c>
      <c r="J165" s="52">
        <v>745</v>
      </c>
      <c r="K165" s="52">
        <v>582</v>
      </c>
      <c r="L165" s="52">
        <v>326</v>
      </c>
      <c r="M165" s="52">
        <v>0</v>
      </c>
      <c r="N165" s="52">
        <v>0</v>
      </c>
      <c r="O165" s="52">
        <v>0</v>
      </c>
      <c r="P165" s="52">
        <v>0</v>
      </c>
      <c r="Q165" s="52">
        <v>1</v>
      </c>
      <c r="R165" s="52">
        <v>0</v>
      </c>
      <c r="S165" s="52">
        <v>0</v>
      </c>
      <c r="T165" s="52">
        <v>344</v>
      </c>
      <c r="U165" s="52">
        <v>66</v>
      </c>
      <c r="V165" s="52">
        <v>1560</v>
      </c>
      <c r="W165" s="52">
        <v>1453</v>
      </c>
      <c r="X165" s="52">
        <v>2636</v>
      </c>
      <c r="Y165" s="52">
        <v>1595</v>
      </c>
      <c r="DA165" s="63" t="s">
        <v>1390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v>57</v>
      </c>
      <c r="D167" s="52">
        <v>52</v>
      </c>
      <c r="E167" s="52">
        <v>41</v>
      </c>
      <c r="F167" s="52">
        <v>53</v>
      </c>
      <c r="G167" s="52">
        <v>35</v>
      </c>
      <c r="H167" s="52">
        <v>41</v>
      </c>
      <c r="I167" s="52">
        <v>46</v>
      </c>
      <c r="J167" s="52">
        <v>44</v>
      </c>
      <c r="K167" s="52">
        <v>35</v>
      </c>
      <c r="L167" s="52">
        <v>18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0</v>
      </c>
      <c r="S167" s="52">
        <v>0</v>
      </c>
      <c r="T167" s="52">
        <v>15</v>
      </c>
      <c r="U167" s="52">
        <v>13</v>
      </c>
      <c r="V167" s="52">
        <v>36</v>
      </c>
      <c r="W167" s="52">
        <v>34</v>
      </c>
      <c r="X167" s="52">
        <v>57</v>
      </c>
      <c r="Y167" s="52">
        <v>45</v>
      </c>
      <c r="DA167" s="63" t="s">
        <v>1391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1392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/>
      <c r="C171" s="52">
        <v>1099</v>
      </c>
      <c r="D171" s="52">
        <v>964</v>
      </c>
      <c r="E171" s="52">
        <v>721</v>
      </c>
      <c r="F171" s="52">
        <v>1153</v>
      </c>
      <c r="G171" s="52">
        <v>871</v>
      </c>
      <c r="H171" s="52">
        <v>874</v>
      </c>
      <c r="I171" s="52">
        <v>848</v>
      </c>
      <c r="J171" s="52">
        <v>801</v>
      </c>
      <c r="K171" s="52">
        <v>618</v>
      </c>
      <c r="L171" s="52">
        <v>356</v>
      </c>
      <c r="M171" s="52">
        <v>0</v>
      </c>
      <c r="N171" s="52">
        <v>0</v>
      </c>
      <c r="O171" s="52">
        <v>0</v>
      </c>
      <c r="P171" s="52">
        <v>0</v>
      </c>
      <c r="Q171" s="52">
        <v>2</v>
      </c>
      <c r="R171" s="52">
        <v>0</v>
      </c>
      <c r="S171" s="52">
        <v>0</v>
      </c>
      <c r="T171" s="52">
        <v>389</v>
      </c>
      <c r="U171" s="52">
        <v>433</v>
      </c>
      <c r="V171" s="52">
        <v>1476</v>
      </c>
      <c r="W171" s="52">
        <v>1390</v>
      </c>
      <c r="X171" s="52">
        <v>2356</v>
      </c>
      <c r="Y171" s="52">
        <v>1401</v>
      </c>
      <c r="DA171" s="63" t="s">
        <v>1393</v>
      </c>
    </row>
    <row r="172" spans="1:105" ht="12" customHeight="1" x14ac:dyDescent="0.25">
      <c r="A172" s="97" t="s">
        <v>121</v>
      </c>
      <c r="B172" s="52"/>
      <c r="C172" s="52">
        <v>33</v>
      </c>
      <c r="D172" s="52">
        <v>27</v>
      </c>
      <c r="E172" s="52">
        <v>41</v>
      </c>
      <c r="F172" s="52">
        <v>31</v>
      </c>
      <c r="G172" s="52">
        <v>27</v>
      </c>
      <c r="H172" s="52">
        <v>31</v>
      </c>
      <c r="I172" s="52">
        <v>85</v>
      </c>
      <c r="J172" s="52">
        <v>84</v>
      </c>
      <c r="K172" s="52">
        <v>64</v>
      </c>
      <c r="L172" s="52">
        <v>30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0</v>
      </c>
      <c r="S172" s="52">
        <v>0</v>
      </c>
      <c r="T172" s="52">
        <v>97</v>
      </c>
      <c r="U172" s="52">
        <v>98</v>
      </c>
      <c r="V172" s="52">
        <v>341</v>
      </c>
      <c r="W172" s="52">
        <v>294</v>
      </c>
      <c r="X172" s="52">
        <v>584</v>
      </c>
      <c r="Y172" s="52">
        <v>383</v>
      </c>
      <c r="DA172" s="63" t="s">
        <v>1394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555</v>
      </c>
      <c r="D176" s="52">
        <v>437</v>
      </c>
      <c r="E176" s="52">
        <v>356</v>
      </c>
      <c r="F176" s="52">
        <v>445</v>
      </c>
      <c r="G176" s="52">
        <v>310</v>
      </c>
      <c r="H176" s="52">
        <v>358</v>
      </c>
      <c r="I176" s="52">
        <v>460</v>
      </c>
      <c r="J176" s="52">
        <v>567</v>
      </c>
      <c r="K176" s="52">
        <v>357</v>
      </c>
      <c r="L176" s="52">
        <v>184</v>
      </c>
      <c r="M176" s="52">
        <v>0</v>
      </c>
      <c r="N176" s="52">
        <v>0</v>
      </c>
      <c r="O176" s="52">
        <v>0</v>
      </c>
      <c r="P176" s="52">
        <v>0</v>
      </c>
      <c r="Q176" s="52">
        <v>1</v>
      </c>
      <c r="R176" s="52">
        <v>0</v>
      </c>
      <c r="S176" s="52">
        <v>0</v>
      </c>
      <c r="T176" s="52">
        <v>173</v>
      </c>
      <c r="U176" s="52">
        <v>165</v>
      </c>
      <c r="V176" s="52">
        <v>483</v>
      </c>
      <c r="W176" s="52">
        <v>424</v>
      </c>
      <c r="X176" s="52">
        <v>650</v>
      </c>
      <c r="Y176" s="52">
        <v>469</v>
      </c>
      <c r="DA176" s="63" t="s">
        <v>1395</v>
      </c>
    </row>
    <row r="177" spans="1:105" ht="12" customHeight="1" x14ac:dyDescent="0.25">
      <c r="A177" s="109" t="s">
        <v>120</v>
      </c>
      <c r="B177" s="36"/>
      <c r="C177" s="36">
        <v>634</v>
      </c>
      <c r="D177" s="36">
        <v>606</v>
      </c>
      <c r="E177" s="36">
        <v>447</v>
      </c>
      <c r="F177" s="36">
        <v>792</v>
      </c>
      <c r="G177" s="36">
        <v>623</v>
      </c>
      <c r="H177" s="36">
        <v>588</v>
      </c>
      <c r="I177" s="36">
        <v>519</v>
      </c>
      <c r="J177" s="36">
        <v>362</v>
      </c>
      <c r="K177" s="36">
        <v>360</v>
      </c>
      <c r="L177" s="36">
        <v>220</v>
      </c>
      <c r="M177" s="36">
        <v>0</v>
      </c>
      <c r="N177" s="36">
        <v>0</v>
      </c>
      <c r="O177" s="36">
        <v>0</v>
      </c>
      <c r="P177" s="36">
        <v>0</v>
      </c>
      <c r="Q177" s="36">
        <v>1</v>
      </c>
      <c r="R177" s="36">
        <v>0</v>
      </c>
      <c r="S177" s="36">
        <v>0</v>
      </c>
      <c r="T177" s="36">
        <v>328</v>
      </c>
      <c r="U177" s="36">
        <v>379</v>
      </c>
      <c r="V177" s="36">
        <v>1370</v>
      </c>
      <c r="W177" s="36">
        <v>1294</v>
      </c>
      <c r="X177" s="36">
        <v>2347</v>
      </c>
      <c r="Y177" s="36">
        <v>1360</v>
      </c>
      <c r="DA177" s="60" t="s">
        <v>1396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1398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/>
      <c r="C5" s="52">
        <v>58</v>
      </c>
      <c r="D5" s="52">
        <v>259</v>
      </c>
      <c r="E5" s="52">
        <v>500</v>
      </c>
      <c r="F5" s="52">
        <v>241</v>
      </c>
      <c r="G5" s="52">
        <v>331</v>
      </c>
      <c r="H5" s="52">
        <v>0</v>
      </c>
      <c r="I5" s="52">
        <v>1</v>
      </c>
      <c r="J5" s="52">
        <v>1</v>
      </c>
      <c r="K5" s="52">
        <v>25</v>
      </c>
      <c r="L5" s="52">
        <v>472</v>
      </c>
      <c r="M5" s="52">
        <v>446</v>
      </c>
      <c r="N5" s="52">
        <v>483</v>
      </c>
      <c r="O5" s="52">
        <v>359</v>
      </c>
      <c r="P5" s="52">
        <v>0</v>
      </c>
      <c r="Q5" s="52">
        <v>0</v>
      </c>
      <c r="R5" s="52">
        <v>0</v>
      </c>
      <c r="S5" s="52">
        <v>100</v>
      </c>
      <c r="T5" s="52">
        <v>17</v>
      </c>
      <c r="U5" s="52">
        <v>58</v>
      </c>
      <c r="V5" s="52">
        <v>0</v>
      </c>
      <c r="W5" s="52">
        <v>0</v>
      </c>
      <c r="X5" s="52">
        <v>0</v>
      </c>
      <c r="Y5" s="52">
        <v>0</v>
      </c>
      <c r="DA5" s="63" t="s">
        <v>1399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/>
      <c r="C8" s="52">
        <v>79</v>
      </c>
      <c r="D8" s="52">
        <v>75</v>
      </c>
      <c r="E8" s="52">
        <v>48</v>
      </c>
      <c r="F8" s="52">
        <v>118</v>
      </c>
      <c r="G8" s="52">
        <v>104</v>
      </c>
      <c r="H8" s="52">
        <v>111</v>
      </c>
      <c r="I8" s="52">
        <v>19</v>
      </c>
      <c r="J8" s="52">
        <v>28</v>
      </c>
      <c r="K8" s="52">
        <v>48</v>
      </c>
      <c r="L8" s="52">
        <v>28</v>
      </c>
      <c r="M8" s="52">
        <v>158</v>
      </c>
      <c r="N8" s="52">
        <v>137</v>
      </c>
      <c r="O8" s="52">
        <v>175</v>
      </c>
      <c r="P8" s="52">
        <v>131</v>
      </c>
      <c r="Q8" s="52">
        <v>37</v>
      </c>
      <c r="R8" s="52">
        <v>35</v>
      </c>
      <c r="S8" s="52">
        <v>33</v>
      </c>
      <c r="T8" s="52">
        <v>76</v>
      </c>
      <c r="U8" s="52">
        <v>46</v>
      </c>
      <c r="V8" s="52">
        <v>58</v>
      </c>
      <c r="W8" s="52">
        <v>32</v>
      </c>
      <c r="X8" s="52">
        <v>49</v>
      </c>
      <c r="Y8" s="52">
        <v>31</v>
      </c>
      <c r="DA8" s="63" t="s">
        <v>1400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17</v>
      </c>
      <c r="D10" s="52">
        <f>RES_hhdet_in!D10-RES_hhdet_in_new!D10</f>
        <v>84</v>
      </c>
      <c r="E10" s="52">
        <f>RES_hhdet_in!E10-RES_hhdet_in_new!E10</f>
        <v>118</v>
      </c>
      <c r="F10" s="52">
        <f>RES_hhdet_in!F10-RES_hhdet_in_new!F10</f>
        <v>117</v>
      </c>
      <c r="G10" s="52">
        <f>RES_hhdet_in!G10-RES_hhdet_in_new!G10</f>
        <v>16</v>
      </c>
      <c r="H10" s="52">
        <f>RES_hhdet_in!H10-RES_hhdet_in_new!H10</f>
        <v>32</v>
      </c>
      <c r="I10" s="52">
        <f>RES_hhdet_in!I10-RES_hhdet_in_new!I10</f>
        <v>113</v>
      </c>
      <c r="J10" s="52">
        <f>RES_hhdet_in!J10-RES_hhdet_in_new!J10</f>
        <v>82</v>
      </c>
      <c r="K10" s="52">
        <f>RES_hhdet_in!K10-RES_hhdet_in_new!K10</f>
        <v>140</v>
      </c>
      <c r="L10" s="52">
        <f>RES_hhdet_in!L10-RES_hhdet_in_new!L10</f>
        <v>204</v>
      </c>
      <c r="M10" s="52">
        <f>RES_hhdet_in!M10-RES_hhdet_in_new!M10</f>
        <v>248</v>
      </c>
      <c r="N10" s="52">
        <f>RES_hhdet_in!N10-RES_hhdet_in_new!N10</f>
        <v>301</v>
      </c>
      <c r="O10" s="52">
        <f>RES_hhdet_in!O10-RES_hhdet_in_new!O10</f>
        <v>284</v>
      </c>
      <c r="P10" s="52">
        <f>RES_hhdet_in!P10-RES_hhdet_in_new!P10</f>
        <v>65</v>
      </c>
      <c r="Q10" s="52">
        <f>RES_hhdet_in!Q10-RES_hhdet_in_new!Q10</f>
        <v>121</v>
      </c>
      <c r="R10" s="52">
        <f>RES_hhdet_in!R10-RES_hhdet_in_new!R10</f>
        <v>158</v>
      </c>
      <c r="S10" s="52">
        <f>RES_hhdet_in!S10-RES_hhdet_in_new!S10</f>
        <v>46</v>
      </c>
      <c r="T10" s="52">
        <f>RES_hhdet_in!T10-RES_hhdet_in_new!T10</f>
        <v>83</v>
      </c>
      <c r="U10" s="52">
        <f>RES_hhdet_in!U10-RES_hhdet_in_new!U10</f>
        <v>143</v>
      </c>
      <c r="V10" s="52">
        <f>RES_hhdet_in!V10-RES_hhdet_in_new!V10</f>
        <v>113</v>
      </c>
      <c r="W10" s="52">
        <f>RES_hhdet_in!W10-RES_hhdet_in_new!W10</f>
        <v>97</v>
      </c>
      <c r="X10" s="52">
        <f>RES_hhdet_in!X10-RES_hhdet_in_new!X10</f>
        <v>101</v>
      </c>
      <c r="Y10" s="52">
        <f>RES_hhdet_in!Y10-RES_hhdet_in_new!Y10</f>
        <v>28</v>
      </c>
      <c r="DA10" s="63" t="s">
        <v>1401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26</v>
      </c>
      <c r="D11" s="52">
        <f>RES_hhdet_in!D11-RES_hhdet_in_new!D11</f>
        <v>35</v>
      </c>
      <c r="E11" s="52">
        <f>RES_hhdet_in!E11-RES_hhdet_in_new!E11</f>
        <v>46</v>
      </c>
      <c r="F11" s="52">
        <f>RES_hhdet_in!F11-RES_hhdet_in_new!F11</f>
        <v>28</v>
      </c>
      <c r="G11" s="52">
        <f>RES_hhdet_in!G11-RES_hhdet_in_new!G11</f>
        <v>33</v>
      </c>
      <c r="H11" s="52">
        <f>RES_hhdet_in!H11-RES_hhdet_in_new!H11</f>
        <v>12</v>
      </c>
      <c r="I11" s="52">
        <f>RES_hhdet_in!I11-RES_hhdet_in_new!I11</f>
        <v>0</v>
      </c>
      <c r="J11" s="52">
        <f>RES_hhdet_in!J11-RES_hhdet_in_new!J11</f>
        <v>0</v>
      </c>
      <c r="K11" s="52">
        <f>RES_hhdet_in!K11-RES_hhdet_in_new!K11</f>
        <v>5</v>
      </c>
      <c r="L11" s="52">
        <f>RES_hhdet_in!L11-RES_hhdet_in_new!L11</f>
        <v>26</v>
      </c>
      <c r="M11" s="52">
        <f>RES_hhdet_in!M11-RES_hhdet_in_new!M11</f>
        <v>21</v>
      </c>
      <c r="N11" s="52">
        <f>RES_hhdet_in!N11-RES_hhdet_in_new!N11</f>
        <v>7</v>
      </c>
      <c r="O11" s="52">
        <f>RES_hhdet_in!O11-RES_hhdet_in_new!O11</f>
        <v>6</v>
      </c>
      <c r="P11" s="52">
        <f>RES_hhdet_in!P11-RES_hhdet_in_new!P11</f>
        <v>0</v>
      </c>
      <c r="Q11" s="52">
        <f>RES_hhdet_in!Q11-RES_hhdet_in_new!Q11</f>
        <v>0</v>
      </c>
      <c r="R11" s="52">
        <f>RES_hhdet_in!R11-RES_hhdet_in_new!R11</f>
        <v>3</v>
      </c>
      <c r="S11" s="52">
        <f>RES_hhdet_in!S11-RES_hhdet_in_new!S11</f>
        <v>12</v>
      </c>
      <c r="T11" s="52">
        <f>RES_hhdet_in!T11-RES_hhdet_in_new!T11</f>
        <v>9</v>
      </c>
      <c r="U11" s="52">
        <f>RES_hhdet_in!U11-RES_hhdet_in_new!U11</f>
        <v>8</v>
      </c>
      <c r="V11" s="52">
        <f>RES_hhdet_in!V11-RES_hhdet_in_new!V11</f>
        <v>1</v>
      </c>
      <c r="W11" s="52">
        <f>RES_hhdet_in!W11-RES_hhdet_in_new!W11</f>
        <v>0</v>
      </c>
      <c r="X11" s="52">
        <f>RES_hhdet_in!X11-RES_hhdet_in_new!X11</f>
        <v>0</v>
      </c>
      <c r="Y11" s="52">
        <f>RES_hhdet_in!Y11-RES_hhdet_in_new!Y11</f>
        <v>0</v>
      </c>
      <c r="DA11" s="63" t="s">
        <v>1402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0</v>
      </c>
      <c r="G12" s="52">
        <f>RES_hhdet_in!G12-RES_hhdet_in_new!G12</f>
        <v>0</v>
      </c>
      <c r="H12" s="52">
        <f>RES_hhdet_in!H12-RES_hhdet_in_new!H12</f>
        <v>0</v>
      </c>
      <c r="I12" s="52">
        <f>RES_hhdet_in!I12-RES_hhdet_in_new!I12</f>
        <v>0</v>
      </c>
      <c r="J12" s="52">
        <f>RES_hhdet_in!J12-RES_hhdet_in_new!J12</f>
        <v>0</v>
      </c>
      <c r="K12" s="52">
        <f>RES_hhdet_in!K12-RES_hhdet_in_new!K12</f>
        <v>0</v>
      </c>
      <c r="L12" s="52">
        <f>RES_hhdet_in!L12-RES_hhdet_in_new!L12</f>
        <v>0</v>
      </c>
      <c r="M12" s="52">
        <f>RES_hhdet_in!M12-RES_hhdet_in_new!M12</f>
        <v>0</v>
      </c>
      <c r="N12" s="52">
        <f>RES_hhdet_in!N12-RES_hhdet_in_new!N12</f>
        <v>0</v>
      </c>
      <c r="O12" s="52">
        <f>RES_hhdet_in!O12-RES_hhdet_in_new!O12</f>
        <v>0</v>
      </c>
      <c r="P12" s="52">
        <f>RES_hhdet_in!P12-RES_hhdet_in_new!P12</f>
        <v>0</v>
      </c>
      <c r="Q12" s="52">
        <f>RES_hhdet_in!Q12-RES_hhdet_in_new!Q12</f>
        <v>0</v>
      </c>
      <c r="R12" s="52">
        <f>RES_hhdet_in!R12-RES_hhdet_in_new!R12</f>
        <v>0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X12" s="52">
        <f>RES_hhdet_in!X12-RES_hhdet_in_new!X12</f>
        <v>0</v>
      </c>
      <c r="Y12" s="52">
        <f>RES_hhdet_in!Y12-RES_hhdet_in_new!Y12</f>
        <v>0</v>
      </c>
      <c r="DA12" s="63" t="s">
        <v>1403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X13" s="52">
        <f>RES_hhdet_in!X13-RES_hhdet_in_new!X13</f>
        <v>0</v>
      </c>
      <c r="Y13" s="52">
        <f>RES_hhdet_in!Y13-RES_hhdet_in_new!Y13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X14" s="52">
        <f>RES_hhdet_in!X14-RES_hhdet_in_new!X14</f>
        <v>0</v>
      </c>
      <c r="Y14" s="52">
        <f>RES_hhdet_in!Y14-RES_hhdet_in_new!Y14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507</v>
      </c>
      <c r="D15" s="52">
        <f>RES_hhdet_in!D15-RES_hhdet_in_new!D15</f>
        <v>631</v>
      </c>
      <c r="E15" s="52">
        <f>RES_hhdet_in!E15-RES_hhdet_in_new!E15</f>
        <v>806</v>
      </c>
      <c r="F15" s="52">
        <f>RES_hhdet_in!F15-RES_hhdet_in_new!F15</f>
        <v>623</v>
      </c>
      <c r="G15" s="52">
        <f>RES_hhdet_in!G15-RES_hhdet_in_new!G15</f>
        <v>847</v>
      </c>
      <c r="H15" s="52">
        <f>RES_hhdet_in!H15-RES_hhdet_in_new!H15</f>
        <v>269</v>
      </c>
      <c r="I15" s="52">
        <f>RES_hhdet_in!I15-RES_hhdet_in_new!I15</f>
        <v>0</v>
      </c>
      <c r="J15" s="52">
        <f>RES_hhdet_in!J15-RES_hhdet_in_new!J15</f>
        <v>0</v>
      </c>
      <c r="K15" s="52">
        <f>RES_hhdet_in!K15-RES_hhdet_in_new!K15</f>
        <v>110</v>
      </c>
      <c r="L15" s="52">
        <f>RES_hhdet_in!L15-RES_hhdet_in_new!L15</f>
        <v>532</v>
      </c>
      <c r="M15" s="52">
        <f>RES_hhdet_in!M15-RES_hhdet_in_new!M15</f>
        <v>485</v>
      </c>
      <c r="N15" s="52">
        <f>RES_hhdet_in!N15-RES_hhdet_in_new!N15</f>
        <v>379</v>
      </c>
      <c r="O15" s="52">
        <f>RES_hhdet_in!O15-RES_hhdet_in_new!O15</f>
        <v>230</v>
      </c>
      <c r="P15" s="52">
        <f>RES_hhdet_in!P15-RES_hhdet_in_new!P15</f>
        <v>2</v>
      </c>
      <c r="Q15" s="52">
        <f>RES_hhdet_in!Q15-RES_hhdet_in_new!Q15</f>
        <v>0</v>
      </c>
      <c r="R15" s="52">
        <f>RES_hhdet_in!R15-RES_hhdet_in_new!R15</f>
        <v>117</v>
      </c>
      <c r="S15" s="52">
        <f>RES_hhdet_in!S15-RES_hhdet_in_new!S15</f>
        <v>306</v>
      </c>
      <c r="T15" s="52">
        <f>RES_hhdet_in!T15-RES_hhdet_in_new!T15</f>
        <v>292</v>
      </c>
      <c r="U15" s="52">
        <f>RES_hhdet_in!U15-RES_hhdet_in_new!U15</f>
        <v>278</v>
      </c>
      <c r="V15" s="52">
        <f>RES_hhdet_in!V15-RES_hhdet_in_new!V15</f>
        <v>42</v>
      </c>
      <c r="W15" s="52">
        <f>RES_hhdet_in!W15-RES_hhdet_in_new!W15</f>
        <v>0</v>
      </c>
      <c r="X15" s="52">
        <f>RES_hhdet_in!X15-RES_hhdet_in_new!X15</f>
        <v>0</v>
      </c>
      <c r="Y15" s="52">
        <f>RES_hhdet_in!Y15-RES_hhdet_in_new!Y15</f>
        <v>0</v>
      </c>
      <c r="DA15" s="63" t="s">
        <v>1404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16</v>
      </c>
      <c r="D16" s="52">
        <f>RES_hhdet_in!D16-RES_hhdet_in_new!D16</f>
        <v>18</v>
      </c>
      <c r="E16" s="52">
        <f>RES_hhdet_in!E16-RES_hhdet_in_new!E16</f>
        <v>46</v>
      </c>
      <c r="F16" s="52">
        <f>RES_hhdet_in!F16-RES_hhdet_in_new!F16</f>
        <v>17</v>
      </c>
      <c r="G16" s="52">
        <f>RES_hhdet_in!G16-RES_hhdet_in_new!G16</f>
        <v>26</v>
      </c>
      <c r="H16" s="52">
        <f>RES_hhdet_in!H16-RES_hhdet_in_new!H16</f>
        <v>9</v>
      </c>
      <c r="I16" s="52">
        <f>RES_hhdet_in!I16-RES_hhdet_in_new!I16</f>
        <v>0</v>
      </c>
      <c r="J16" s="52">
        <f>RES_hhdet_in!J16-RES_hhdet_in_new!J16</f>
        <v>0</v>
      </c>
      <c r="K16" s="52">
        <f>RES_hhdet_in!K16-RES_hhdet_in_new!K16</f>
        <v>12</v>
      </c>
      <c r="L16" s="52">
        <f>RES_hhdet_in!L16-RES_hhdet_in_new!L16</f>
        <v>44</v>
      </c>
      <c r="M16" s="52">
        <f>RES_hhdet_in!M16-RES_hhdet_in_new!M16</f>
        <v>66</v>
      </c>
      <c r="N16" s="52">
        <f>RES_hhdet_in!N16-RES_hhdet_in_new!N16</f>
        <v>43</v>
      </c>
      <c r="O16" s="52">
        <f>RES_hhdet_in!O16-RES_hhdet_in_new!O16</f>
        <v>36</v>
      </c>
      <c r="P16" s="52">
        <f>RES_hhdet_in!P16-RES_hhdet_in_new!P16</f>
        <v>0</v>
      </c>
      <c r="Q16" s="52">
        <f>RES_hhdet_in!Q16-RES_hhdet_in_new!Q16</f>
        <v>0</v>
      </c>
      <c r="R16" s="52">
        <f>RES_hhdet_in!R16-RES_hhdet_in_new!R16</f>
        <v>19</v>
      </c>
      <c r="S16" s="52">
        <f>RES_hhdet_in!S16-RES_hhdet_in_new!S16</f>
        <v>62</v>
      </c>
      <c r="T16" s="52">
        <f>RES_hhdet_in!T16-RES_hhdet_in_new!T16</f>
        <v>66</v>
      </c>
      <c r="U16" s="52">
        <f>RES_hhdet_in!U16-RES_hhdet_in_new!U16</f>
        <v>57</v>
      </c>
      <c r="V16" s="52">
        <f>RES_hhdet_in!V16-RES_hhdet_in_new!V16</f>
        <v>10</v>
      </c>
      <c r="W16" s="52">
        <f>RES_hhdet_in!W16-RES_hhdet_in_new!W16</f>
        <v>0</v>
      </c>
      <c r="X16" s="52">
        <f>RES_hhdet_in!X16-RES_hhdet_in_new!X16</f>
        <v>0</v>
      </c>
      <c r="Y16" s="52">
        <f>RES_hhdet_in!Y16-RES_hhdet_in_new!Y16</f>
        <v>0</v>
      </c>
      <c r="DA16" s="63" t="s">
        <v>1405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1406</v>
      </c>
    </row>
    <row r="21" spans="1:105" ht="12" customHeight="1" x14ac:dyDescent="0.25">
      <c r="A21" s="97" t="s">
        <v>50</v>
      </c>
      <c r="B21" s="52"/>
      <c r="C21" s="52">
        <v>345</v>
      </c>
      <c r="D21" s="52">
        <v>395</v>
      </c>
      <c r="E21" s="52">
        <v>529</v>
      </c>
      <c r="F21" s="52">
        <v>348</v>
      </c>
      <c r="G21" s="52">
        <v>373</v>
      </c>
      <c r="H21" s="52">
        <v>183</v>
      </c>
      <c r="I21" s="52">
        <v>0</v>
      </c>
      <c r="J21" s="52">
        <v>26</v>
      </c>
      <c r="K21" s="52">
        <v>249</v>
      </c>
      <c r="L21" s="52">
        <v>372</v>
      </c>
      <c r="M21" s="52">
        <v>321</v>
      </c>
      <c r="N21" s="52">
        <v>195</v>
      </c>
      <c r="O21" s="52">
        <v>184</v>
      </c>
      <c r="P21" s="52">
        <v>1</v>
      </c>
      <c r="Q21" s="52">
        <v>12</v>
      </c>
      <c r="R21" s="52">
        <v>46</v>
      </c>
      <c r="S21" s="52">
        <v>160</v>
      </c>
      <c r="T21" s="52">
        <v>183</v>
      </c>
      <c r="U21" s="52">
        <v>158</v>
      </c>
      <c r="V21" s="52">
        <v>63</v>
      </c>
      <c r="W21" s="52">
        <v>23</v>
      </c>
      <c r="X21" s="52">
        <v>0</v>
      </c>
      <c r="Y21" s="52">
        <v>0</v>
      </c>
      <c r="DA21" s="63" t="s">
        <v>1407</v>
      </c>
    </row>
    <row r="22" spans="1:105" ht="12" customHeight="1" x14ac:dyDescent="0.25">
      <c r="A22" s="109" t="s">
        <v>120</v>
      </c>
      <c r="B22" s="36"/>
      <c r="C22" s="36">
        <v>394</v>
      </c>
      <c r="D22" s="36">
        <v>547</v>
      </c>
      <c r="E22" s="36">
        <v>663</v>
      </c>
      <c r="F22" s="36">
        <v>620</v>
      </c>
      <c r="G22" s="36">
        <v>751</v>
      </c>
      <c r="H22" s="36">
        <v>303</v>
      </c>
      <c r="I22" s="36">
        <v>2</v>
      </c>
      <c r="J22" s="36">
        <v>15</v>
      </c>
      <c r="K22" s="36">
        <v>257</v>
      </c>
      <c r="L22" s="36">
        <v>445</v>
      </c>
      <c r="M22" s="36">
        <v>509</v>
      </c>
      <c r="N22" s="36">
        <v>558</v>
      </c>
      <c r="O22" s="36">
        <v>399</v>
      </c>
      <c r="P22" s="36">
        <v>4</v>
      </c>
      <c r="Q22" s="36">
        <v>21</v>
      </c>
      <c r="R22" s="36">
        <v>62</v>
      </c>
      <c r="S22" s="36">
        <v>291</v>
      </c>
      <c r="T22" s="36">
        <v>357</v>
      </c>
      <c r="U22" s="36">
        <v>363</v>
      </c>
      <c r="V22" s="36">
        <v>171</v>
      </c>
      <c r="W22" s="36">
        <v>76</v>
      </c>
      <c r="X22" s="36">
        <v>1</v>
      </c>
      <c r="Y22" s="36">
        <v>7</v>
      </c>
      <c r="DA22" s="60" t="s">
        <v>1408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1409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316</v>
      </c>
      <c r="H26" s="52">
        <v>512</v>
      </c>
      <c r="I26" s="52">
        <v>149</v>
      </c>
      <c r="J26" s="52">
        <v>538</v>
      </c>
      <c r="K26" s="52">
        <v>577</v>
      </c>
      <c r="L26" s="52">
        <v>259</v>
      </c>
      <c r="M26" s="52">
        <v>0</v>
      </c>
      <c r="N26" s="52">
        <v>424</v>
      </c>
      <c r="O26" s="52">
        <v>385</v>
      </c>
      <c r="P26" s="52">
        <v>0</v>
      </c>
      <c r="Q26" s="52">
        <v>94</v>
      </c>
      <c r="R26" s="52">
        <v>13</v>
      </c>
      <c r="S26" s="52">
        <v>0</v>
      </c>
      <c r="T26" s="52">
        <v>0</v>
      </c>
      <c r="U26" s="52">
        <v>168</v>
      </c>
      <c r="V26" s="52">
        <v>236</v>
      </c>
      <c r="W26" s="52">
        <v>313</v>
      </c>
      <c r="X26" s="52">
        <v>288</v>
      </c>
      <c r="Y26" s="52">
        <v>158</v>
      </c>
      <c r="DA26" s="63" t="s">
        <v>1410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/>
      <c r="C29" s="52">
        <v>80</v>
      </c>
      <c r="D29" s="52">
        <v>65</v>
      </c>
      <c r="E29" s="52">
        <v>8</v>
      </c>
      <c r="F29" s="52">
        <v>9</v>
      </c>
      <c r="G29" s="52">
        <v>12</v>
      </c>
      <c r="H29" s="52">
        <v>97</v>
      </c>
      <c r="I29" s="52">
        <v>203</v>
      </c>
      <c r="J29" s="52">
        <v>86</v>
      </c>
      <c r="K29" s="52">
        <v>232</v>
      </c>
      <c r="L29" s="52">
        <v>205</v>
      </c>
      <c r="M29" s="52">
        <v>105</v>
      </c>
      <c r="N29" s="52">
        <v>23</v>
      </c>
      <c r="O29" s="52">
        <v>161</v>
      </c>
      <c r="P29" s="52">
        <v>150</v>
      </c>
      <c r="Q29" s="52">
        <v>55</v>
      </c>
      <c r="R29" s="52">
        <v>128</v>
      </c>
      <c r="S29" s="52">
        <v>68</v>
      </c>
      <c r="T29" s="52">
        <v>61</v>
      </c>
      <c r="U29" s="52">
        <v>46</v>
      </c>
      <c r="V29" s="52">
        <v>121</v>
      </c>
      <c r="W29" s="52">
        <v>168</v>
      </c>
      <c r="X29" s="52">
        <v>231</v>
      </c>
      <c r="Y29" s="52">
        <v>184</v>
      </c>
      <c r="DA29" s="63" t="s">
        <v>1411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0</v>
      </c>
      <c r="D31" s="52">
        <f>RES_hhdet_in!D31-RES_hhdet_in_new!D31</f>
        <v>0</v>
      </c>
      <c r="E31" s="52">
        <f>RES_hhdet_in!E31-RES_hhdet_in_new!E31</f>
        <v>0</v>
      </c>
      <c r="F31" s="52">
        <f>RES_hhdet_in!F31-RES_hhdet_in_new!F31</f>
        <v>30</v>
      </c>
      <c r="G31" s="52">
        <f>RES_hhdet_in!G31-RES_hhdet_in_new!G31</f>
        <v>78</v>
      </c>
      <c r="H31" s="52">
        <f>RES_hhdet_in!H31-RES_hhdet_in_new!H31</f>
        <v>98</v>
      </c>
      <c r="I31" s="52">
        <f>RES_hhdet_in!I31-RES_hhdet_in_new!I31</f>
        <v>43</v>
      </c>
      <c r="J31" s="52">
        <f>RES_hhdet_in!J31-RES_hhdet_in_new!J31</f>
        <v>26</v>
      </c>
      <c r="K31" s="52">
        <f>RES_hhdet_in!K31-RES_hhdet_in_new!K31</f>
        <v>29</v>
      </c>
      <c r="L31" s="52">
        <f>RES_hhdet_in!L31-RES_hhdet_in_new!L31</f>
        <v>15</v>
      </c>
      <c r="M31" s="52">
        <f>RES_hhdet_in!M31-RES_hhdet_in_new!M31</f>
        <v>6</v>
      </c>
      <c r="N31" s="52">
        <f>RES_hhdet_in!N31-RES_hhdet_in_new!N31</f>
        <v>14</v>
      </c>
      <c r="O31" s="52">
        <f>RES_hhdet_in!O31-RES_hhdet_in_new!O31</f>
        <v>21</v>
      </c>
      <c r="P31" s="52">
        <f>RES_hhdet_in!P31-RES_hhdet_in_new!P31</f>
        <v>12</v>
      </c>
      <c r="Q31" s="52">
        <f>RES_hhdet_in!Q31-RES_hhdet_in_new!Q31</f>
        <v>18</v>
      </c>
      <c r="R31" s="52">
        <f>RES_hhdet_in!R31-RES_hhdet_in_new!R31</f>
        <v>21</v>
      </c>
      <c r="S31" s="52">
        <f>RES_hhdet_in!S31-RES_hhdet_in_new!S31</f>
        <v>13</v>
      </c>
      <c r="T31" s="52">
        <f>RES_hhdet_in!T31-RES_hhdet_in_new!T31</f>
        <v>7</v>
      </c>
      <c r="U31" s="52">
        <f>RES_hhdet_in!U31-RES_hhdet_in_new!U31</f>
        <v>6</v>
      </c>
      <c r="V31" s="52">
        <f>RES_hhdet_in!V31-RES_hhdet_in_new!V31</f>
        <v>7</v>
      </c>
      <c r="W31" s="52">
        <f>RES_hhdet_in!W31-RES_hhdet_in_new!W31</f>
        <v>6</v>
      </c>
      <c r="X31" s="52">
        <f>RES_hhdet_in!X31-RES_hhdet_in_new!X31</f>
        <v>3</v>
      </c>
      <c r="Y31" s="52">
        <f>RES_hhdet_in!Y31-RES_hhdet_in_new!Y31</f>
        <v>3</v>
      </c>
      <c r="DA31" s="63" t="s">
        <v>1412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0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0</v>
      </c>
      <c r="L32" s="52">
        <f>RES_hhdet_in!L32-RES_hhdet_in_new!L32</f>
        <v>0</v>
      </c>
      <c r="M32" s="52">
        <f>RES_hhdet_in!M32-RES_hhdet_in_new!M32</f>
        <v>0</v>
      </c>
      <c r="N32" s="52">
        <f>RES_hhdet_in!N32-RES_hhdet_in_new!N32</f>
        <v>0</v>
      </c>
      <c r="O32" s="52">
        <f>RES_hhdet_in!O32-RES_hhdet_in_new!O32</f>
        <v>0</v>
      </c>
      <c r="P32" s="52">
        <f>RES_hhdet_in!P32-RES_hhdet_in_new!P32</f>
        <v>0</v>
      </c>
      <c r="Q32" s="52">
        <f>RES_hhdet_in!Q32-RES_hhdet_in_new!Q32</f>
        <v>0</v>
      </c>
      <c r="R32" s="52">
        <f>RES_hhdet_in!R32-RES_hhdet_in_new!R32</f>
        <v>0</v>
      </c>
      <c r="S32" s="52">
        <f>RES_hhdet_in!S32-RES_hhdet_in_new!S32</f>
        <v>0</v>
      </c>
      <c r="T32" s="52">
        <f>RES_hhdet_in!T32-RES_hhdet_in_new!T32</f>
        <v>0</v>
      </c>
      <c r="U32" s="52">
        <f>RES_hhdet_in!U32-RES_hhdet_in_new!U32</f>
        <v>0</v>
      </c>
      <c r="V32" s="52">
        <f>RES_hhdet_in!V32-RES_hhdet_in_new!V32</f>
        <v>0</v>
      </c>
      <c r="W32" s="52">
        <f>RES_hhdet_in!W32-RES_hhdet_in_new!W32</f>
        <v>0</v>
      </c>
      <c r="X32" s="52">
        <f>RES_hhdet_in!X32-RES_hhdet_in_new!X32</f>
        <v>0</v>
      </c>
      <c r="Y32" s="52">
        <f>RES_hhdet_in!Y32-RES_hhdet_in_new!Y32</f>
        <v>0</v>
      </c>
      <c r="DA32" s="63" t="s">
        <v>1413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X33" s="52">
        <f>RES_hhdet_in!X33-RES_hhdet_in_new!X33</f>
        <v>0</v>
      </c>
      <c r="Y33" s="52">
        <f>RES_hhdet_in!Y33-RES_hhdet_in_new!Y33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X34" s="52">
        <f>RES_hhdet_in!X34-RES_hhdet_in_new!X34</f>
        <v>0</v>
      </c>
      <c r="Y34" s="52">
        <f>RES_hhdet_in!Y34-RES_hhdet_in_new!Y34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0</v>
      </c>
      <c r="D35" s="52">
        <f>RES_hhdet_in!D35-RES_hhdet_in_new!D35</f>
        <v>0</v>
      </c>
      <c r="E35" s="52">
        <f>RES_hhdet_in!E35-RES_hhdet_in_new!E35</f>
        <v>0</v>
      </c>
      <c r="F35" s="52">
        <f>RES_hhdet_in!F35-RES_hhdet_in_new!F35</f>
        <v>664</v>
      </c>
      <c r="G35" s="52">
        <f>RES_hhdet_in!G35-RES_hhdet_in_new!G35</f>
        <v>1938</v>
      </c>
      <c r="H35" s="52">
        <f>RES_hhdet_in!H35-RES_hhdet_in_new!H35</f>
        <v>2111</v>
      </c>
      <c r="I35" s="52">
        <f>RES_hhdet_in!I35-RES_hhdet_in_new!I35</f>
        <v>793</v>
      </c>
      <c r="J35" s="52">
        <f>RES_hhdet_in!J35-RES_hhdet_in_new!J35</f>
        <v>485</v>
      </c>
      <c r="K35" s="52">
        <f>RES_hhdet_in!K35-RES_hhdet_in_new!K35</f>
        <v>549</v>
      </c>
      <c r="L35" s="52">
        <f>RES_hhdet_in!L35-RES_hhdet_in_new!L35</f>
        <v>324</v>
      </c>
      <c r="M35" s="52">
        <f>RES_hhdet_in!M35-RES_hhdet_in_new!M35</f>
        <v>137</v>
      </c>
      <c r="N35" s="52">
        <f>RES_hhdet_in!N35-RES_hhdet_in_new!N35</f>
        <v>664</v>
      </c>
      <c r="O35" s="52">
        <f>RES_hhdet_in!O35-RES_hhdet_in_new!O35</f>
        <v>729</v>
      </c>
      <c r="P35" s="52">
        <f>RES_hhdet_in!P35-RES_hhdet_in_new!P35</f>
        <v>361</v>
      </c>
      <c r="Q35" s="52">
        <f>RES_hhdet_in!Q35-RES_hhdet_in_new!Q35</f>
        <v>413</v>
      </c>
      <c r="R35" s="52">
        <f>RES_hhdet_in!R35-RES_hhdet_in_new!R35</f>
        <v>426</v>
      </c>
      <c r="S35" s="52">
        <f>RES_hhdet_in!S35-RES_hhdet_in_new!S35</f>
        <v>326</v>
      </c>
      <c r="T35" s="52">
        <f>RES_hhdet_in!T35-RES_hhdet_in_new!T35</f>
        <v>212</v>
      </c>
      <c r="U35" s="52">
        <f>RES_hhdet_in!U35-RES_hhdet_in_new!U35</f>
        <v>352</v>
      </c>
      <c r="V35" s="52">
        <f>RES_hhdet_in!V35-RES_hhdet_in_new!V35</f>
        <v>472</v>
      </c>
      <c r="W35" s="52">
        <f>RES_hhdet_in!W35-RES_hhdet_in_new!W35</f>
        <v>454</v>
      </c>
      <c r="X35" s="52">
        <f>RES_hhdet_in!X35-RES_hhdet_in_new!X35</f>
        <v>316</v>
      </c>
      <c r="Y35" s="52">
        <f>RES_hhdet_in!Y35-RES_hhdet_in_new!Y35</f>
        <v>229</v>
      </c>
      <c r="DA35" s="63" t="s">
        <v>1414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0</v>
      </c>
      <c r="D36" s="52">
        <f>RES_hhdet_in!D36-RES_hhdet_in_new!D36</f>
        <v>0</v>
      </c>
      <c r="E36" s="52">
        <f>RES_hhdet_in!E36-RES_hhdet_in_new!E36</f>
        <v>0</v>
      </c>
      <c r="F36" s="52">
        <f>RES_hhdet_in!F36-RES_hhdet_in_new!F36</f>
        <v>18</v>
      </c>
      <c r="G36" s="52">
        <f>RES_hhdet_in!G36-RES_hhdet_in_new!G36</f>
        <v>60</v>
      </c>
      <c r="H36" s="52">
        <f>RES_hhdet_in!H36-RES_hhdet_in_new!H36</f>
        <v>75</v>
      </c>
      <c r="I36" s="52">
        <f>RES_hhdet_in!I36-RES_hhdet_in_new!I36</f>
        <v>79</v>
      </c>
      <c r="J36" s="52">
        <f>RES_hhdet_in!J36-RES_hhdet_in_new!J36</f>
        <v>49</v>
      </c>
      <c r="K36" s="52">
        <f>RES_hhdet_in!K36-RES_hhdet_in_new!K36</f>
        <v>57</v>
      </c>
      <c r="L36" s="52">
        <f>RES_hhdet_in!L36-RES_hhdet_in_new!L36</f>
        <v>26</v>
      </c>
      <c r="M36" s="52">
        <f>RES_hhdet_in!M36-RES_hhdet_in_new!M36</f>
        <v>16</v>
      </c>
      <c r="N36" s="52">
        <f>RES_hhdet_in!N36-RES_hhdet_in_new!N36</f>
        <v>78</v>
      </c>
      <c r="O36" s="52">
        <f>RES_hhdet_in!O36-RES_hhdet_in_new!O36</f>
        <v>114</v>
      </c>
      <c r="P36" s="52">
        <f>RES_hhdet_in!P36-RES_hhdet_in_new!P36</f>
        <v>78</v>
      </c>
      <c r="Q36" s="52">
        <f>RES_hhdet_in!Q36-RES_hhdet_in_new!Q36</f>
        <v>98</v>
      </c>
      <c r="R36" s="52">
        <f>RES_hhdet_in!R36-RES_hhdet_in_new!R36</f>
        <v>79</v>
      </c>
      <c r="S36" s="52">
        <f>RES_hhdet_in!S36-RES_hhdet_in_new!S36</f>
        <v>63</v>
      </c>
      <c r="T36" s="52">
        <f>RES_hhdet_in!T36-RES_hhdet_in_new!T36</f>
        <v>50</v>
      </c>
      <c r="U36" s="52">
        <f>RES_hhdet_in!U36-RES_hhdet_in_new!U36</f>
        <v>76</v>
      </c>
      <c r="V36" s="52">
        <f>RES_hhdet_in!V36-RES_hhdet_in_new!V36</f>
        <v>102</v>
      </c>
      <c r="W36" s="52">
        <f>RES_hhdet_in!W36-RES_hhdet_in_new!W36</f>
        <v>94</v>
      </c>
      <c r="X36" s="52">
        <f>RES_hhdet_in!X36-RES_hhdet_in_new!X36</f>
        <v>76</v>
      </c>
      <c r="Y36" s="52">
        <f>RES_hhdet_in!Y36-RES_hhdet_in_new!Y36</f>
        <v>58</v>
      </c>
      <c r="DA36" s="63" t="s">
        <v>1415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/>
      <c r="C40" s="52">
        <v>0</v>
      </c>
      <c r="D40" s="52">
        <v>0</v>
      </c>
      <c r="E40" s="52">
        <v>0</v>
      </c>
      <c r="F40" s="52">
        <v>256</v>
      </c>
      <c r="G40" s="52">
        <v>690</v>
      </c>
      <c r="H40" s="52">
        <v>863</v>
      </c>
      <c r="I40" s="52">
        <v>427</v>
      </c>
      <c r="J40" s="52">
        <v>344</v>
      </c>
      <c r="K40" s="52">
        <v>310</v>
      </c>
      <c r="L40" s="52">
        <v>166</v>
      </c>
      <c r="M40" s="52">
        <v>60</v>
      </c>
      <c r="N40" s="52">
        <v>195</v>
      </c>
      <c r="O40" s="52">
        <v>269</v>
      </c>
      <c r="P40" s="52">
        <v>146</v>
      </c>
      <c r="Q40" s="52">
        <v>217</v>
      </c>
      <c r="R40" s="52">
        <v>229</v>
      </c>
      <c r="S40" s="52">
        <v>143</v>
      </c>
      <c r="T40" s="52">
        <v>92</v>
      </c>
      <c r="U40" s="52">
        <v>135</v>
      </c>
      <c r="V40" s="52">
        <v>152</v>
      </c>
      <c r="W40" s="52">
        <v>128</v>
      </c>
      <c r="X40" s="52">
        <v>83</v>
      </c>
      <c r="Y40" s="52">
        <v>77</v>
      </c>
      <c r="DA40" s="63" t="s">
        <v>1416</v>
      </c>
    </row>
    <row r="41" spans="1:105" ht="12" customHeight="1" x14ac:dyDescent="0.25">
      <c r="A41" s="109" t="s">
        <v>120</v>
      </c>
      <c r="B41" s="36"/>
      <c r="C41" s="36">
        <v>0</v>
      </c>
      <c r="D41" s="36">
        <v>0</v>
      </c>
      <c r="E41" s="36">
        <v>0</v>
      </c>
      <c r="F41" s="36">
        <v>456</v>
      </c>
      <c r="G41" s="36">
        <v>1387</v>
      </c>
      <c r="H41" s="36">
        <v>1421</v>
      </c>
      <c r="I41" s="36">
        <v>485</v>
      </c>
      <c r="J41" s="36">
        <v>218</v>
      </c>
      <c r="K41" s="36">
        <v>321</v>
      </c>
      <c r="L41" s="36">
        <v>202</v>
      </c>
      <c r="M41" s="36">
        <v>99</v>
      </c>
      <c r="N41" s="36">
        <v>559</v>
      </c>
      <c r="O41" s="36">
        <v>589</v>
      </c>
      <c r="P41" s="36">
        <v>309</v>
      </c>
      <c r="Q41" s="36">
        <v>318</v>
      </c>
      <c r="R41" s="36">
        <v>294</v>
      </c>
      <c r="S41" s="36">
        <v>260</v>
      </c>
      <c r="T41" s="36">
        <v>177</v>
      </c>
      <c r="U41" s="36">
        <v>309</v>
      </c>
      <c r="V41" s="36">
        <v>425</v>
      </c>
      <c r="W41" s="36">
        <v>423</v>
      </c>
      <c r="X41" s="36">
        <v>313</v>
      </c>
      <c r="Y41" s="36">
        <v>215</v>
      </c>
      <c r="DA41" s="60" t="s">
        <v>1417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1418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/>
      <c r="C45" s="52">
        <v>9484</v>
      </c>
      <c r="D45" s="52">
        <v>10272</v>
      </c>
      <c r="E45" s="52">
        <v>5679</v>
      </c>
      <c r="F45" s="52">
        <v>4343</v>
      </c>
      <c r="G45" s="52">
        <v>1</v>
      </c>
      <c r="H45" s="52">
        <v>1</v>
      </c>
      <c r="I45" s="52">
        <v>0</v>
      </c>
      <c r="J45" s="52">
        <v>0</v>
      </c>
      <c r="K45" s="52">
        <v>537</v>
      </c>
      <c r="L45" s="52">
        <v>5223</v>
      </c>
      <c r="M45" s="52">
        <v>7837</v>
      </c>
      <c r="N45" s="52">
        <v>7263</v>
      </c>
      <c r="O45" s="52">
        <v>7508</v>
      </c>
      <c r="P45" s="52">
        <v>80</v>
      </c>
      <c r="Q45" s="52">
        <v>2951</v>
      </c>
      <c r="R45" s="52">
        <v>3308</v>
      </c>
      <c r="S45" s="52">
        <v>3214</v>
      </c>
      <c r="T45" s="52">
        <v>0</v>
      </c>
      <c r="U45" s="52">
        <v>0</v>
      </c>
      <c r="V45" s="52">
        <v>0</v>
      </c>
      <c r="W45" s="52">
        <v>0</v>
      </c>
      <c r="X45" s="52">
        <v>1164</v>
      </c>
      <c r="Y45" s="52">
        <v>3363</v>
      </c>
      <c r="DA45" s="63" t="s">
        <v>1419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/>
      <c r="C48" s="52">
        <v>2042</v>
      </c>
      <c r="D48" s="52">
        <v>2026</v>
      </c>
      <c r="E48" s="52">
        <v>2741</v>
      </c>
      <c r="F48" s="52">
        <v>2491</v>
      </c>
      <c r="G48" s="52">
        <v>1614</v>
      </c>
      <c r="H48" s="52">
        <v>882</v>
      </c>
      <c r="I48" s="52">
        <v>560</v>
      </c>
      <c r="J48" s="52">
        <v>787</v>
      </c>
      <c r="K48" s="52">
        <v>1312</v>
      </c>
      <c r="L48" s="52">
        <v>765</v>
      </c>
      <c r="M48" s="52">
        <v>2158</v>
      </c>
      <c r="N48" s="52">
        <v>2498</v>
      </c>
      <c r="O48" s="52">
        <v>2915</v>
      </c>
      <c r="P48" s="52">
        <v>2856</v>
      </c>
      <c r="Q48" s="52">
        <v>1055</v>
      </c>
      <c r="R48" s="52">
        <v>3290</v>
      </c>
      <c r="S48" s="52">
        <v>3340</v>
      </c>
      <c r="T48" s="52">
        <v>2196</v>
      </c>
      <c r="U48" s="52">
        <v>613</v>
      </c>
      <c r="V48" s="52">
        <v>869</v>
      </c>
      <c r="W48" s="52">
        <v>773</v>
      </c>
      <c r="X48" s="52">
        <v>1707</v>
      </c>
      <c r="Y48" s="52">
        <v>1789</v>
      </c>
      <c r="DA48" s="63" t="s">
        <v>1420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6590</v>
      </c>
      <c r="D50" s="52">
        <f>RES_hhdet_in!D50-RES_hhdet_in_new!D50</f>
        <v>5986</v>
      </c>
      <c r="E50" s="52">
        <f>RES_hhdet_in!E50-RES_hhdet_in_new!E50</f>
        <v>7296</v>
      </c>
      <c r="F50" s="52">
        <f>RES_hhdet_in!F50-RES_hhdet_in_new!F50</f>
        <v>1951</v>
      </c>
      <c r="G50" s="52">
        <f>RES_hhdet_in!G50-RES_hhdet_in_new!G50</f>
        <v>1284</v>
      </c>
      <c r="H50" s="52">
        <f>RES_hhdet_in!H50-RES_hhdet_in_new!H50</f>
        <v>3360</v>
      </c>
      <c r="I50" s="52">
        <f>RES_hhdet_in!I50-RES_hhdet_in_new!I50</f>
        <v>4538</v>
      </c>
      <c r="J50" s="52">
        <f>RES_hhdet_in!J50-RES_hhdet_in_new!J50</f>
        <v>6360</v>
      </c>
      <c r="K50" s="52">
        <f>RES_hhdet_in!K50-RES_hhdet_in_new!K50</f>
        <v>4974</v>
      </c>
      <c r="L50" s="52">
        <f>RES_hhdet_in!L50-RES_hhdet_in_new!L50</f>
        <v>5540</v>
      </c>
      <c r="M50" s="52">
        <f>RES_hhdet_in!M50-RES_hhdet_in_new!M50</f>
        <v>5753</v>
      </c>
      <c r="N50" s="52">
        <f>RES_hhdet_in!N50-RES_hhdet_in_new!N50</f>
        <v>5756</v>
      </c>
      <c r="O50" s="52">
        <f>RES_hhdet_in!O50-RES_hhdet_in_new!O50</f>
        <v>5332</v>
      </c>
      <c r="P50" s="52">
        <f>RES_hhdet_in!P50-RES_hhdet_in_new!P50</f>
        <v>2975</v>
      </c>
      <c r="Q50" s="52">
        <f>RES_hhdet_in!Q50-RES_hhdet_in_new!Q50</f>
        <v>2734</v>
      </c>
      <c r="R50" s="52">
        <f>RES_hhdet_in!R50-RES_hhdet_in_new!R50</f>
        <v>2950</v>
      </c>
      <c r="S50" s="52">
        <f>RES_hhdet_in!S50-RES_hhdet_in_new!S50</f>
        <v>2796</v>
      </c>
      <c r="T50" s="52">
        <f>RES_hhdet_in!T50-RES_hhdet_in_new!T50</f>
        <v>3684</v>
      </c>
      <c r="U50" s="52">
        <f>RES_hhdet_in!U50-RES_hhdet_in_new!U50</f>
        <v>4269</v>
      </c>
      <c r="V50" s="52">
        <f>RES_hhdet_in!V50-RES_hhdet_in_new!V50</f>
        <v>3140</v>
      </c>
      <c r="W50" s="52">
        <f>RES_hhdet_in!W50-RES_hhdet_in_new!W50</f>
        <v>1743</v>
      </c>
      <c r="X50" s="52">
        <f>RES_hhdet_in!X50-RES_hhdet_in_new!X50</f>
        <v>537</v>
      </c>
      <c r="Y50" s="52">
        <f>RES_hhdet_in!Y50-RES_hhdet_in_new!Y50</f>
        <v>564</v>
      </c>
      <c r="DA50" s="63" t="s">
        <v>1421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3</v>
      </c>
      <c r="D51" s="52">
        <f>RES_hhdet_in!D51-RES_hhdet_in_new!D51</f>
        <v>3</v>
      </c>
      <c r="E51" s="52">
        <f>RES_hhdet_in!E51-RES_hhdet_in_new!E51</f>
        <v>9</v>
      </c>
      <c r="F51" s="52">
        <f>RES_hhdet_in!F51-RES_hhdet_in_new!F51</f>
        <v>0</v>
      </c>
      <c r="G51" s="52">
        <f>RES_hhdet_in!G51-RES_hhdet_in_new!G51</f>
        <v>0</v>
      </c>
      <c r="H51" s="52">
        <f>RES_hhdet_in!H51-RES_hhdet_in_new!H51</f>
        <v>1</v>
      </c>
      <c r="I51" s="52">
        <f>RES_hhdet_in!I51-RES_hhdet_in_new!I51</f>
        <v>6</v>
      </c>
      <c r="J51" s="52">
        <f>RES_hhdet_in!J51-RES_hhdet_in_new!J51</f>
        <v>0</v>
      </c>
      <c r="K51" s="52">
        <f>RES_hhdet_in!K51-RES_hhdet_in_new!K51</f>
        <v>7</v>
      </c>
      <c r="L51" s="52">
        <f>RES_hhdet_in!L51-RES_hhdet_in_new!L51</f>
        <v>5</v>
      </c>
      <c r="M51" s="52">
        <f>RES_hhdet_in!M51-RES_hhdet_in_new!M51</f>
        <v>0</v>
      </c>
      <c r="N51" s="52">
        <f>RES_hhdet_in!N51-RES_hhdet_in_new!N51</f>
        <v>10</v>
      </c>
      <c r="O51" s="52">
        <f>RES_hhdet_in!O51-RES_hhdet_in_new!O51</f>
        <v>8</v>
      </c>
      <c r="P51" s="52">
        <f>RES_hhdet_in!P51-RES_hhdet_in_new!P51</f>
        <v>4</v>
      </c>
      <c r="Q51" s="52">
        <f>RES_hhdet_in!Q51-RES_hhdet_in_new!Q51</f>
        <v>0</v>
      </c>
      <c r="R51" s="52">
        <f>RES_hhdet_in!R51-RES_hhdet_in_new!R51</f>
        <v>0</v>
      </c>
      <c r="S51" s="52">
        <f>RES_hhdet_in!S51-RES_hhdet_in_new!S51</f>
        <v>13</v>
      </c>
      <c r="T51" s="52">
        <f>RES_hhdet_in!T51-RES_hhdet_in_new!T51</f>
        <v>6</v>
      </c>
      <c r="U51" s="52">
        <f>RES_hhdet_in!U51-RES_hhdet_in_new!U51</f>
        <v>0</v>
      </c>
      <c r="V51" s="52">
        <f>RES_hhdet_in!V51-RES_hhdet_in_new!V51</f>
        <v>0</v>
      </c>
      <c r="W51" s="52">
        <f>RES_hhdet_in!W51-RES_hhdet_in_new!W51</f>
        <v>0</v>
      </c>
      <c r="X51" s="52">
        <f>RES_hhdet_in!X51-RES_hhdet_in_new!X51</f>
        <v>0</v>
      </c>
      <c r="Y51" s="52">
        <f>RES_hhdet_in!Y51-RES_hhdet_in_new!Y51</f>
        <v>0</v>
      </c>
      <c r="DA51" s="63" t="s">
        <v>1422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X52" s="52">
        <f>RES_hhdet_in!X52-RES_hhdet_in_new!X52</f>
        <v>0</v>
      </c>
      <c r="Y52" s="52">
        <f>RES_hhdet_in!Y52-RES_hhdet_in_new!Y52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X53" s="52">
        <f>RES_hhdet_in!X53-RES_hhdet_in_new!X53</f>
        <v>0</v>
      </c>
      <c r="Y53" s="52">
        <f>RES_hhdet_in!Y53-RES_hhdet_in_new!Y53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11875</v>
      </c>
      <c r="D54" s="52">
        <f>RES_hhdet_in!D54-RES_hhdet_in_new!D54</f>
        <v>13287</v>
      </c>
      <c r="E54" s="52">
        <f>RES_hhdet_in!E54-RES_hhdet_in_new!E54</f>
        <v>7545</v>
      </c>
      <c r="F54" s="52">
        <f>RES_hhdet_in!F54-RES_hhdet_in_new!F54</f>
        <v>12271</v>
      </c>
      <c r="G54" s="52">
        <f>RES_hhdet_in!G54-RES_hhdet_in_new!G54</f>
        <v>9591</v>
      </c>
      <c r="H54" s="52">
        <f>RES_hhdet_in!H54-RES_hhdet_in_new!H54</f>
        <v>12333</v>
      </c>
      <c r="I54" s="52">
        <f>RES_hhdet_in!I54-RES_hhdet_in_new!I54</f>
        <v>1068</v>
      </c>
      <c r="J54" s="52">
        <f>RES_hhdet_in!J54-RES_hhdet_in_new!J54</f>
        <v>0</v>
      </c>
      <c r="K54" s="52">
        <f>RES_hhdet_in!K54-RES_hhdet_in_new!K54</f>
        <v>6538</v>
      </c>
      <c r="L54" s="52">
        <f>RES_hhdet_in!L54-RES_hhdet_in_new!L54</f>
        <v>7804</v>
      </c>
      <c r="M54" s="52">
        <f>RES_hhdet_in!M54-RES_hhdet_in_new!M54</f>
        <v>6100</v>
      </c>
      <c r="N54" s="52">
        <f>RES_hhdet_in!N54-RES_hhdet_in_new!N54</f>
        <v>3242</v>
      </c>
      <c r="O54" s="52">
        <f>RES_hhdet_in!O54-RES_hhdet_in_new!O54</f>
        <v>2093</v>
      </c>
      <c r="P54" s="52">
        <f>RES_hhdet_in!P54-RES_hhdet_in_new!P54</f>
        <v>649</v>
      </c>
      <c r="Q54" s="52">
        <f>RES_hhdet_in!Q54-RES_hhdet_in_new!Q54</f>
        <v>3774</v>
      </c>
      <c r="R54" s="52">
        <f>RES_hhdet_in!R54-RES_hhdet_in_new!R54</f>
        <v>4358</v>
      </c>
      <c r="S54" s="52">
        <f>RES_hhdet_in!S54-RES_hhdet_in_new!S54</f>
        <v>3205</v>
      </c>
      <c r="T54" s="52">
        <f>RES_hhdet_in!T54-RES_hhdet_in_new!T54</f>
        <v>2140</v>
      </c>
      <c r="U54" s="52">
        <f>RES_hhdet_in!U54-RES_hhdet_in_new!U54</f>
        <v>1161</v>
      </c>
      <c r="V54" s="52">
        <f>RES_hhdet_in!V54-RES_hhdet_in_new!V54</f>
        <v>2611</v>
      </c>
      <c r="W54" s="52">
        <f>RES_hhdet_in!W54-RES_hhdet_in_new!W54</f>
        <v>1393</v>
      </c>
      <c r="X54" s="52">
        <f>RES_hhdet_in!X54-RES_hhdet_in_new!X54</f>
        <v>4685</v>
      </c>
      <c r="Y54" s="52">
        <f>RES_hhdet_in!Y54-RES_hhdet_in_new!Y54</f>
        <v>5544</v>
      </c>
      <c r="DA54" s="63" t="s">
        <v>1423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359</v>
      </c>
      <c r="D55" s="52">
        <f>RES_hhdet_in!D55-RES_hhdet_in_new!D55</f>
        <v>371</v>
      </c>
      <c r="E55" s="52">
        <f>RES_hhdet_in!E55-RES_hhdet_in_new!E55</f>
        <v>427</v>
      </c>
      <c r="F55" s="52">
        <f>RES_hhdet_in!F55-RES_hhdet_in_new!F55</f>
        <v>331</v>
      </c>
      <c r="G55" s="52">
        <f>RES_hhdet_in!G55-RES_hhdet_in_new!G55</f>
        <v>297</v>
      </c>
      <c r="H55" s="52">
        <f>RES_hhdet_in!H55-RES_hhdet_in_new!H55</f>
        <v>438</v>
      </c>
      <c r="I55" s="52">
        <f>RES_hhdet_in!I55-RES_hhdet_in_new!I55</f>
        <v>107</v>
      </c>
      <c r="J55" s="52">
        <f>RES_hhdet_in!J55-RES_hhdet_in_new!J55</f>
        <v>0</v>
      </c>
      <c r="K55" s="52">
        <f>RES_hhdet_in!K55-RES_hhdet_in_new!K55</f>
        <v>675</v>
      </c>
      <c r="L55" s="52">
        <f>RES_hhdet_in!L55-RES_hhdet_in_new!L55</f>
        <v>664</v>
      </c>
      <c r="M55" s="52">
        <f>RES_hhdet_in!M55-RES_hhdet_in_new!M55</f>
        <v>836</v>
      </c>
      <c r="N55" s="52">
        <f>RES_hhdet_in!N55-RES_hhdet_in_new!N55</f>
        <v>384</v>
      </c>
      <c r="O55" s="52">
        <f>RES_hhdet_in!O55-RES_hhdet_in_new!O55</f>
        <v>334</v>
      </c>
      <c r="P55" s="52">
        <f>RES_hhdet_in!P55-RES_hhdet_in_new!P55</f>
        <v>143</v>
      </c>
      <c r="Q55" s="52">
        <f>RES_hhdet_in!Q55-RES_hhdet_in_new!Q55</f>
        <v>901</v>
      </c>
      <c r="R55" s="52">
        <f>RES_hhdet_in!R55-RES_hhdet_in_new!R55</f>
        <v>859</v>
      </c>
      <c r="S55" s="52">
        <f>RES_hhdet_in!S55-RES_hhdet_in_new!S55</f>
        <v>651</v>
      </c>
      <c r="T55" s="52">
        <f>RES_hhdet_in!T55-RES_hhdet_in_new!T55</f>
        <v>526</v>
      </c>
      <c r="U55" s="52">
        <f>RES_hhdet_in!U55-RES_hhdet_in_new!U55</f>
        <v>262</v>
      </c>
      <c r="V55" s="52">
        <f>RES_hhdet_in!V55-RES_hhdet_in_new!V55</f>
        <v>603</v>
      </c>
      <c r="W55" s="52">
        <f>RES_hhdet_in!W55-RES_hhdet_in_new!W55</f>
        <v>292</v>
      </c>
      <c r="X55" s="52">
        <f>RES_hhdet_in!X55-RES_hhdet_in_new!X55</f>
        <v>1163</v>
      </c>
      <c r="Y55" s="52">
        <f>RES_hhdet_in!Y55-RES_hhdet_in_new!Y55</f>
        <v>1510</v>
      </c>
      <c r="DA55" s="63" t="s">
        <v>1424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/>
      <c r="C59" s="52">
        <v>12379</v>
      </c>
      <c r="D59" s="52">
        <v>11474</v>
      </c>
      <c r="E59" s="52">
        <v>10281</v>
      </c>
      <c r="F59" s="52">
        <v>8254</v>
      </c>
      <c r="G59" s="52">
        <v>5979</v>
      </c>
      <c r="H59" s="52">
        <v>8425</v>
      </c>
      <c r="I59" s="52">
        <v>2537</v>
      </c>
      <c r="J59" s="52">
        <v>3469</v>
      </c>
      <c r="K59" s="52">
        <v>5776</v>
      </c>
      <c r="L59" s="52">
        <v>6179</v>
      </c>
      <c r="M59" s="52">
        <v>4678</v>
      </c>
      <c r="N59" s="52">
        <v>2434</v>
      </c>
      <c r="O59" s="52">
        <v>2514</v>
      </c>
      <c r="P59" s="52">
        <v>480</v>
      </c>
      <c r="Q59" s="52">
        <v>2234</v>
      </c>
      <c r="R59" s="52">
        <v>3197</v>
      </c>
      <c r="S59" s="52">
        <v>3269</v>
      </c>
      <c r="T59" s="52">
        <v>2504</v>
      </c>
      <c r="U59" s="52">
        <v>1362</v>
      </c>
      <c r="V59" s="52">
        <v>1302</v>
      </c>
      <c r="W59" s="52">
        <v>800</v>
      </c>
      <c r="X59" s="52">
        <v>1137</v>
      </c>
      <c r="Y59" s="52">
        <v>2321</v>
      </c>
      <c r="DA59" s="63" t="s">
        <v>1425</v>
      </c>
    </row>
    <row r="60" spans="1:105" ht="12" customHeight="1" x14ac:dyDescent="0.25">
      <c r="A60" s="109" t="s">
        <v>120</v>
      </c>
      <c r="B60" s="36"/>
      <c r="C60" s="36">
        <v>14151</v>
      </c>
      <c r="D60" s="36">
        <v>15903</v>
      </c>
      <c r="E60" s="36">
        <v>12911</v>
      </c>
      <c r="F60" s="36">
        <v>14715</v>
      </c>
      <c r="G60" s="36">
        <v>12016</v>
      </c>
      <c r="H60" s="36">
        <v>13864</v>
      </c>
      <c r="I60" s="36">
        <v>2867</v>
      </c>
      <c r="J60" s="36">
        <v>2214</v>
      </c>
      <c r="K60" s="36">
        <v>5844</v>
      </c>
      <c r="L60" s="36">
        <v>7383</v>
      </c>
      <c r="M60" s="36">
        <v>7506</v>
      </c>
      <c r="N60" s="36">
        <v>7052</v>
      </c>
      <c r="O60" s="36">
        <v>5486</v>
      </c>
      <c r="P60" s="36">
        <v>1000</v>
      </c>
      <c r="Q60" s="36">
        <v>3231</v>
      </c>
      <c r="R60" s="36">
        <v>3965</v>
      </c>
      <c r="S60" s="36">
        <v>5725</v>
      </c>
      <c r="T60" s="36">
        <v>4765</v>
      </c>
      <c r="U60" s="36">
        <v>3144</v>
      </c>
      <c r="V60" s="36">
        <v>3692</v>
      </c>
      <c r="W60" s="36">
        <v>2463</v>
      </c>
      <c r="X60" s="36">
        <v>4132</v>
      </c>
      <c r="Y60" s="36">
        <v>6728</v>
      </c>
      <c r="DA60" s="60" t="s">
        <v>1426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1427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/>
      <c r="C64" s="52">
        <v>13022</v>
      </c>
      <c r="D64" s="52">
        <v>18576</v>
      </c>
      <c r="E64" s="52">
        <v>20389</v>
      </c>
      <c r="F64" s="52">
        <v>21642</v>
      </c>
      <c r="G64" s="52">
        <v>23316</v>
      </c>
      <c r="H64" s="52">
        <v>24211</v>
      </c>
      <c r="I64" s="52">
        <v>22720</v>
      </c>
      <c r="J64" s="52">
        <v>27291</v>
      </c>
      <c r="K64" s="52">
        <v>20724</v>
      </c>
      <c r="L64" s="52">
        <v>19445</v>
      </c>
      <c r="M64" s="52">
        <v>16200</v>
      </c>
      <c r="N64" s="52">
        <v>18696</v>
      </c>
      <c r="O64" s="52">
        <v>16540</v>
      </c>
      <c r="P64" s="52">
        <v>3056</v>
      </c>
      <c r="Q64" s="52">
        <v>7064</v>
      </c>
      <c r="R64" s="52">
        <v>15613</v>
      </c>
      <c r="S64" s="52">
        <v>26261</v>
      </c>
      <c r="T64" s="52">
        <v>27610</v>
      </c>
      <c r="U64" s="52">
        <v>29905</v>
      </c>
      <c r="V64" s="52">
        <v>25176</v>
      </c>
      <c r="W64" s="52">
        <v>28251</v>
      </c>
      <c r="X64" s="52">
        <v>24434</v>
      </c>
      <c r="Y64" s="52">
        <v>22943</v>
      </c>
      <c r="DA64" s="63" t="s">
        <v>1428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/>
      <c r="C67" s="52">
        <v>3154</v>
      </c>
      <c r="D67" s="52">
        <v>3149</v>
      </c>
      <c r="E67" s="52">
        <v>4326</v>
      </c>
      <c r="F67" s="52">
        <v>5945</v>
      </c>
      <c r="G67" s="52">
        <v>6284</v>
      </c>
      <c r="H67" s="52">
        <v>9191</v>
      </c>
      <c r="I67" s="52">
        <v>10181</v>
      </c>
      <c r="J67" s="52">
        <v>9056</v>
      </c>
      <c r="K67" s="52">
        <v>12218</v>
      </c>
      <c r="L67" s="52">
        <v>8257</v>
      </c>
      <c r="M67" s="52">
        <v>7989</v>
      </c>
      <c r="N67" s="52">
        <v>6191</v>
      </c>
      <c r="O67" s="52">
        <v>9921</v>
      </c>
      <c r="P67" s="52">
        <v>8472</v>
      </c>
      <c r="Q67" s="52">
        <v>8504</v>
      </c>
      <c r="R67" s="52">
        <v>10503</v>
      </c>
      <c r="S67" s="52">
        <v>15579</v>
      </c>
      <c r="T67" s="52">
        <v>16589</v>
      </c>
      <c r="U67" s="52">
        <v>18119</v>
      </c>
      <c r="V67" s="52">
        <v>17066</v>
      </c>
      <c r="W67" s="52">
        <v>20093</v>
      </c>
      <c r="X67" s="52">
        <v>23668</v>
      </c>
      <c r="Y67" s="52">
        <v>19648</v>
      </c>
      <c r="DA67" s="63" t="s">
        <v>1429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16485</v>
      </c>
      <c r="D69" s="52">
        <f>RES_hhdet_in!D69-RES_hhdet_in_new!D69</f>
        <v>18243</v>
      </c>
      <c r="E69" s="52">
        <f>RES_hhdet_in!E69-RES_hhdet_in_new!E69</f>
        <v>19673</v>
      </c>
      <c r="F69" s="52">
        <f>RES_hhdet_in!F69-RES_hhdet_in_new!F69</f>
        <v>20267</v>
      </c>
      <c r="G69" s="52">
        <f>RES_hhdet_in!G69-RES_hhdet_in_new!G69</f>
        <v>23121</v>
      </c>
      <c r="H69" s="52">
        <f>RES_hhdet_in!H69-RES_hhdet_in_new!H69</f>
        <v>23358</v>
      </c>
      <c r="I69" s="52">
        <f>RES_hhdet_in!I69-RES_hhdet_in_new!I69</f>
        <v>23395</v>
      </c>
      <c r="J69" s="52">
        <f>RES_hhdet_in!J69-RES_hhdet_in_new!J69</f>
        <v>25597</v>
      </c>
      <c r="K69" s="52">
        <f>RES_hhdet_in!K69-RES_hhdet_in_new!K69</f>
        <v>21631</v>
      </c>
      <c r="L69" s="52">
        <f>RES_hhdet_in!L69-RES_hhdet_in_new!L69</f>
        <v>19312</v>
      </c>
      <c r="M69" s="52">
        <f>RES_hhdet_in!M69-RES_hhdet_in_new!M69</f>
        <v>16654</v>
      </c>
      <c r="N69" s="52">
        <f>RES_hhdet_in!N69-RES_hhdet_in_new!N69</f>
        <v>19142</v>
      </c>
      <c r="O69" s="52">
        <f>RES_hhdet_in!O69-RES_hhdet_in_new!O69</f>
        <v>16885</v>
      </c>
      <c r="P69" s="52">
        <f>RES_hhdet_in!P69-RES_hhdet_in_new!P69</f>
        <v>4130</v>
      </c>
      <c r="Q69" s="52">
        <f>RES_hhdet_in!Q69-RES_hhdet_in_new!Q69</f>
        <v>7297</v>
      </c>
      <c r="R69" s="52">
        <f>RES_hhdet_in!R69-RES_hhdet_in_new!R69</f>
        <v>16546</v>
      </c>
      <c r="S69" s="52">
        <f>RES_hhdet_in!S69-RES_hhdet_in_new!S69</f>
        <v>25563</v>
      </c>
      <c r="T69" s="52">
        <f>RES_hhdet_in!T69-RES_hhdet_in_new!T69</f>
        <v>27320</v>
      </c>
      <c r="U69" s="52">
        <f>RES_hhdet_in!U69-RES_hhdet_in_new!U69</f>
        <v>29478</v>
      </c>
      <c r="V69" s="52">
        <f>RES_hhdet_in!V69-RES_hhdet_in_new!V69</f>
        <v>27588</v>
      </c>
      <c r="W69" s="52">
        <f>RES_hhdet_in!W69-RES_hhdet_in_new!W69</f>
        <v>25045</v>
      </c>
      <c r="X69" s="52">
        <f>RES_hhdet_in!X69-RES_hhdet_in_new!X69</f>
        <v>22109</v>
      </c>
      <c r="Y69" s="52">
        <f>RES_hhdet_in!Y69-RES_hhdet_in_new!Y69</f>
        <v>16872</v>
      </c>
      <c r="DA69" s="63" t="s">
        <v>1430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8</v>
      </c>
      <c r="D70" s="52">
        <f>RES_hhdet_in!D70-RES_hhdet_in_new!D70</f>
        <v>6</v>
      </c>
      <c r="E70" s="52">
        <f>RES_hhdet_in!E70-RES_hhdet_in_new!E70</f>
        <v>21</v>
      </c>
      <c r="F70" s="52">
        <f>RES_hhdet_in!F70-RES_hhdet_in_new!F70</f>
        <v>3</v>
      </c>
      <c r="G70" s="52">
        <f>RES_hhdet_in!G70-RES_hhdet_in_new!G70</f>
        <v>13</v>
      </c>
      <c r="H70" s="52">
        <f>RES_hhdet_in!H70-RES_hhdet_in_new!H70</f>
        <v>11</v>
      </c>
      <c r="I70" s="52">
        <f>RES_hhdet_in!I70-RES_hhdet_in_new!I70</f>
        <v>24</v>
      </c>
      <c r="J70" s="52">
        <f>RES_hhdet_in!J70-RES_hhdet_in_new!J70</f>
        <v>29</v>
      </c>
      <c r="K70" s="52">
        <f>RES_hhdet_in!K70-RES_hhdet_in_new!K70</f>
        <v>31</v>
      </c>
      <c r="L70" s="52">
        <f>RES_hhdet_in!L70-RES_hhdet_in_new!L70</f>
        <v>22</v>
      </c>
      <c r="M70" s="52">
        <f>RES_hhdet_in!M70-RES_hhdet_in_new!M70</f>
        <v>32</v>
      </c>
      <c r="N70" s="52">
        <f>RES_hhdet_in!N70-RES_hhdet_in_new!N70</f>
        <v>37</v>
      </c>
      <c r="O70" s="52">
        <f>RES_hhdet_in!O70-RES_hhdet_in_new!O70</f>
        <v>41</v>
      </c>
      <c r="P70" s="52">
        <f>RES_hhdet_in!P70-RES_hhdet_in_new!P70</f>
        <v>30</v>
      </c>
      <c r="Q70" s="52">
        <f>RES_hhdet_in!Q70-RES_hhdet_in_new!Q70</f>
        <v>11</v>
      </c>
      <c r="R70" s="52">
        <f>RES_hhdet_in!R70-RES_hhdet_in_new!R70</f>
        <v>41</v>
      </c>
      <c r="S70" s="52">
        <f>RES_hhdet_in!S70-RES_hhdet_in_new!S70</f>
        <v>61</v>
      </c>
      <c r="T70" s="52">
        <f>RES_hhdet_in!T70-RES_hhdet_in_new!T70</f>
        <v>59</v>
      </c>
      <c r="U70" s="52">
        <f>RES_hhdet_in!U70-RES_hhdet_in_new!U70</f>
        <v>60</v>
      </c>
      <c r="V70" s="52">
        <f>RES_hhdet_in!V70-RES_hhdet_in_new!V70</f>
        <v>68</v>
      </c>
      <c r="W70" s="52">
        <f>RES_hhdet_in!W70-RES_hhdet_in_new!W70</f>
        <v>20</v>
      </c>
      <c r="X70" s="52">
        <f>RES_hhdet_in!X70-RES_hhdet_in_new!X70</f>
        <v>36</v>
      </c>
      <c r="Y70" s="52">
        <f>RES_hhdet_in!Y70-RES_hhdet_in_new!Y70</f>
        <v>44</v>
      </c>
      <c r="DA70" s="63" t="s">
        <v>1431</v>
      </c>
    </row>
    <row r="71" spans="1:105" ht="12" hidden="1" customHeight="1" x14ac:dyDescent="0.25">
      <c r="A71" s="108" t="s">
        <v>189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X71" s="52">
        <f>RES_hhdet_in!X71-RES_hhdet_in_new!X71</f>
        <v>0</v>
      </c>
      <c r="Y71" s="52">
        <f>RES_hhdet_in!Y71-RES_hhdet_in_new!Y71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X72" s="52">
        <f>RES_hhdet_in!X72-RES_hhdet_in_new!X72</f>
        <v>0</v>
      </c>
      <c r="Y72" s="52">
        <f>RES_hhdet_in!Y72-RES_hhdet_in_new!Y72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0</v>
      </c>
      <c r="D73" s="52">
        <f>RES_hhdet_in!D73-RES_hhdet_in_new!D73</f>
        <v>318</v>
      </c>
      <c r="E73" s="52">
        <f>RES_hhdet_in!E73-RES_hhdet_in_new!E73</f>
        <v>659</v>
      </c>
      <c r="F73" s="52">
        <f>RES_hhdet_in!F73-RES_hhdet_in_new!F73</f>
        <v>2218</v>
      </c>
      <c r="G73" s="52">
        <f>RES_hhdet_in!G73-RES_hhdet_in_new!G73</f>
        <v>1290</v>
      </c>
      <c r="H73" s="52">
        <f>RES_hhdet_in!H73-RES_hhdet_in_new!H73</f>
        <v>2018</v>
      </c>
      <c r="I73" s="52">
        <f>RES_hhdet_in!I73-RES_hhdet_in_new!I73</f>
        <v>1</v>
      </c>
      <c r="J73" s="52">
        <f>RES_hhdet_in!J73-RES_hhdet_in_new!J73</f>
        <v>1789</v>
      </c>
      <c r="K73" s="52">
        <f>RES_hhdet_in!K73-RES_hhdet_in_new!K73</f>
        <v>0</v>
      </c>
      <c r="L73" s="52">
        <f>RES_hhdet_in!L73-RES_hhdet_in_new!L73</f>
        <v>953</v>
      </c>
      <c r="M73" s="52">
        <f>RES_hhdet_in!M73-RES_hhdet_in_new!M73</f>
        <v>1060</v>
      </c>
      <c r="N73" s="52">
        <f>RES_hhdet_in!N73-RES_hhdet_in_new!N73</f>
        <v>1363</v>
      </c>
      <c r="O73" s="52">
        <f>RES_hhdet_in!O73-RES_hhdet_in_new!O73</f>
        <v>985</v>
      </c>
      <c r="P73" s="52">
        <f>RES_hhdet_in!P73-RES_hhdet_in_new!P73</f>
        <v>258</v>
      </c>
      <c r="Q73" s="52">
        <f>RES_hhdet_in!Q73-RES_hhdet_in_new!Q73</f>
        <v>555</v>
      </c>
      <c r="R73" s="52">
        <f>RES_hhdet_in!R73-RES_hhdet_in_new!R73</f>
        <v>311</v>
      </c>
      <c r="S73" s="52">
        <f>RES_hhdet_in!S73-RES_hhdet_in_new!S73</f>
        <v>1277</v>
      </c>
      <c r="T73" s="52">
        <f>RES_hhdet_in!T73-RES_hhdet_in_new!T73</f>
        <v>1242</v>
      </c>
      <c r="U73" s="52">
        <f>RES_hhdet_in!U73-RES_hhdet_in_new!U73</f>
        <v>1409</v>
      </c>
      <c r="V73" s="52">
        <f>RES_hhdet_in!V73-RES_hhdet_in_new!V73</f>
        <v>0</v>
      </c>
      <c r="W73" s="52">
        <f>RES_hhdet_in!W73-RES_hhdet_in_new!W73</f>
        <v>2924</v>
      </c>
      <c r="X73" s="52">
        <f>RES_hhdet_in!X73-RES_hhdet_in_new!X73</f>
        <v>2520</v>
      </c>
      <c r="Y73" s="52">
        <f>RES_hhdet_in!Y73-RES_hhdet_in_new!Y73</f>
        <v>5797</v>
      </c>
      <c r="DA73" s="63" t="s">
        <v>1432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0</v>
      </c>
      <c r="D74" s="52">
        <f>RES_hhdet_in!D74-RES_hhdet_in_new!D74</f>
        <v>9</v>
      </c>
      <c r="E74" s="52">
        <f>RES_hhdet_in!E74-RES_hhdet_in_new!E74</f>
        <v>37</v>
      </c>
      <c r="F74" s="52">
        <f>RES_hhdet_in!F74-RES_hhdet_in_new!F74</f>
        <v>60</v>
      </c>
      <c r="G74" s="52">
        <f>RES_hhdet_in!G74-RES_hhdet_in_new!G74</f>
        <v>40</v>
      </c>
      <c r="H74" s="52">
        <f>RES_hhdet_in!H74-RES_hhdet_in_new!H74</f>
        <v>71</v>
      </c>
      <c r="I74" s="52">
        <f>RES_hhdet_in!I74-RES_hhdet_in_new!I74</f>
        <v>0</v>
      </c>
      <c r="J74" s="52">
        <f>RES_hhdet_in!J74-RES_hhdet_in_new!J74</f>
        <v>186</v>
      </c>
      <c r="K74" s="52">
        <f>RES_hhdet_in!K74-RES_hhdet_in_new!K74</f>
        <v>0</v>
      </c>
      <c r="L74" s="52">
        <f>RES_hhdet_in!L74-RES_hhdet_in_new!L74</f>
        <v>80</v>
      </c>
      <c r="M74" s="52">
        <f>RES_hhdet_in!M74-RES_hhdet_in_new!M74</f>
        <v>143</v>
      </c>
      <c r="N74" s="52">
        <f>RES_hhdet_in!N74-RES_hhdet_in_new!N74</f>
        <v>161</v>
      </c>
      <c r="O74" s="52">
        <f>RES_hhdet_in!O74-RES_hhdet_in_new!O74</f>
        <v>157</v>
      </c>
      <c r="P74" s="52">
        <f>RES_hhdet_in!P74-RES_hhdet_in_new!P74</f>
        <v>57</v>
      </c>
      <c r="Q74" s="52">
        <f>RES_hhdet_in!Q74-RES_hhdet_in_new!Q74</f>
        <v>133</v>
      </c>
      <c r="R74" s="52">
        <f>RES_hhdet_in!R74-RES_hhdet_in_new!R74</f>
        <v>60</v>
      </c>
      <c r="S74" s="52">
        <f>RES_hhdet_in!S74-RES_hhdet_in_new!S74</f>
        <v>260</v>
      </c>
      <c r="T74" s="52">
        <f>RES_hhdet_in!T74-RES_hhdet_in_new!T74</f>
        <v>307</v>
      </c>
      <c r="U74" s="52">
        <f>RES_hhdet_in!U74-RES_hhdet_in_new!U74</f>
        <v>319</v>
      </c>
      <c r="V74" s="52">
        <f>RES_hhdet_in!V74-RES_hhdet_in_new!V74</f>
        <v>0</v>
      </c>
      <c r="W74" s="52">
        <f>RES_hhdet_in!W74-RES_hhdet_in_new!W74</f>
        <v>617</v>
      </c>
      <c r="X74" s="52">
        <f>RES_hhdet_in!X74-RES_hhdet_in_new!X74</f>
        <v>624</v>
      </c>
      <c r="Y74" s="52">
        <f>RES_hhdet_in!Y74-RES_hhdet_in_new!Y74</f>
        <v>1588</v>
      </c>
      <c r="DA74" s="63" t="s">
        <v>1433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/>
      <c r="C78" s="52">
        <v>50466</v>
      </c>
      <c r="D78" s="52">
        <v>46426</v>
      </c>
      <c r="E78" s="52">
        <v>49209</v>
      </c>
      <c r="F78" s="52">
        <v>45087</v>
      </c>
      <c r="G78" s="52">
        <v>46280</v>
      </c>
      <c r="H78" s="52">
        <v>44065</v>
      </c>
      <c r="I78" s="52">
        <v>41219</v>
      </c>
      <c r="J78" s="52">
        <v>31245</v>
      </c>
      <c r="K78" s="52">
        <v>64438</v>
      </c>
      <c r="L78" s="52">
        <v>52384</v>
      </c>
      <c r="M78" s="52">
        <v>47135</v>
      </c>
      <c r="N78" s="52">
        <v>48168</v>
      </c>
      <c r="O78" s="52">
        <v>45636</v>
      </c>
      <c r="P78" s="52">
        <v>29139</v>
      </c>
      <c r="Q78" s="52">
        <v>33227</v>
      </c>
      <c r="R78" s="52">
        <v>41392</v>
      </c>
      <c r="S78" s="52">
        <v>50464</v>
      </c>
      <c r="T78" s="52">
        <v>44028</v>
      </c>
      <c r="U78" s="52">
        <v>39250</v>
      </c>
      <c r="V78" s="52">
        <v>39875</v>
      </c>
      <c r="W78" s="52">
        <v>41749</v>
      </c>
      <c r="X78" s="52">
        <v>43581</v>
      </c>
      <c r="Y78" s="52">
        <v>45700</v>
      </c>
      <c r="DA78" s="63" t="s">
        <v>1434</v>
      </c>
    </row>
    <row r="79" spans="1:105" ht="12" customHeight="1" x14ac:dyDescent="0.25">
      <c r="A79" s="109" t="s">
        <v>120</v>
      </c>
      <c r="B79" s="36"/>
      <c r="C79" s="36">
        <v>78604</v>
      </c>
      <c r="D79" s="36">
        <v>67173</v>
      </c>
      <c r="E79" s="36">
        <v>56136</v>
      </c>
      <c r="F79" s="36">
        <v>52677</v>
      </c>
      <c r="G79" s="36">
        <v>52289</v>
      </c>
      <c r="H79" s="36">
        <v>1623</v>
      </c>
      <c r="I79" s="36">
        <v>48095</v>
      </c>
      <c r="J79" s="36">
        <v>1115</v>
      </c>
      <c r="K79" s="36">
        <v>31874</v>
      </c>
      <c r="L79" s="36">
        <v>22113</v>
      </c>
      <c r="M79" s="36">
        <v>13578</v>
      </c>
      <c r="N79" s="36">
        <v>10847</v>
      </c>
      <c r="O79" s="36">
        <v>9808</v>
      </c>
      <c r="P79" s="36">
        <v>343</v>
      </c>
      <c r="Q79" s="36">
        <v>994</v>
      </c>
      <c r="R79" s="36">
        <v>1848</v>
      </c>
      <c r="S79" s="36">
        <v>2736</v>
      </c>
      <c r="T79" s="36">
        <v>6854</v>
      </c>
      <c r="U79" s="36">
        <v>13347</v>
      </c>
      <c r="V79" s="36">
        <v>7891</v>
      </c>
      <c r="W79" s="36">
        <v>8726</v>
      </c>
      <c r="X79" s="36">
        <v>478</v>
      </c>
      <c r="Y79" s="36">
        <v>2781</v>
      </c>
      <c r="DA79" s="60" t="s">
        <v>1435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1436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/>
      <c r="C83" s="52">
        <v>34980</v>
      </c>
      <c r="D83" s="52">
        <v>45325</v>
      </c>
      <c r="E83" s="52">
        <v>45925</v>
      </c>
      <c r="F83" s="52">
        <v>44804</v>
      </c>
      <c r="G83" s="52">
        <v>52082</v>
      </c>
      <c r="H83" s="52">
        <v>53151</v>
      </c>
      <c r="I83" s="52">
        <v>57643</v>
      </c>
      <c r="J83" s="52">
        <v>55503</v>
      </c>
      <c r="K83" s="52">
        <v>61679</v>
      </c>
      <c r="L83" s="52">
        <v>69341</v>
      </c>
      <c r="M83" s="52">
        <v>79175</v>
      </c>
      <c r="N83" s="52">
        <v>88369</v>
      </c>
      <c r="O83" s="52">
        <v>73517</v>
      </c>
      <c r="P83" s="52">
        <v>17834</v>
      </c>
      <c r="Q83" s="52">
        <v>23993</v>
      </c>
      <c r="R83" s="52">
        <v>21992</v>
      </c>
      <c r="S83" s="52">
        <v>38068</v>
      </c>
      <c r="T83" s="52">
        <v>34910</v>
      </c>
      <c r="U83" s="52">
        <v>52639</v>
      </c>
      <c r="V83" s="52">
        <v>38656</v>
      </c>
      <c r="W83" s="52">
        <v>52279</v>
      </c>
      <c r="X83" s="52">
        <v>53271</v>
      </c>
      <c r="Y83" s="52">
        <v>55417</v>
      </c>
      <c r="DA83" s="63" t="s">
        <v>1437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/>
      <c r="C86" s="52">
        <v>7450</v>
      </c>
      <c r="D86" s="52">
        <v>7479</v>
      </c>
      <c r="E86" s="52">
        <v>10968</v>
      </c>
      <c r="F86" s="52">
        <v>13902</v>
      </c>
      <c r="G86" s="52">
        <v>13585</v>
      </c>
      <c r="H86" s="52">
        <v>20247</v>
      </c>
      <c r="I86" s="52">
        <v>22617</v>
      </c>
      <c r="J86" s="52">
        <v>22467</v>
      </c>
      <c r="K86" s="52">
        <v>26178</v>
      </c>
      <c r="L86" s="52">
        <v>23488</v>
      </c>
      <c r="M86" s="52">
        <v>25914</v>
      </c>
      <c r="N86" s="52">
        <v>26092</v>
      </c>
      <c r="O86" s="52">
        <v>36792</v>
      </c>
      <c r="P86" s="52">
        <v>31778</v>
      </c>
      <c r="Q86" s="52">
        <v>37755</v>
      </c>
      <c r="R86" s="52">
        <v>33940</v>
      </c>
      <c r="S86" s="52">
        <v>30045</v>
      </c>
      <c r="T86" s="52">
        <v>31006</v>
      </c>
      <c r="U86" s="52">
        <v>29815</v>
      </c>
      <c r="V86" s="52">
        <v>35735</v>
      </c>
      <c r="W86" s="52">
        <v>38790</v>
      </c>
      <c r="X86" s="52">
        <v>53252</v>
      </c>
      <c r="Y86" s="52">
        <v>45698</v>
      </c>
      <c r="DA86" s="63" t="s">
        <v>1438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8710</v>
      </c>
      <c r="D88" s="52">
        <f>RES_hhdet_in!D88-RES_hhdet_in_new!D88</f>
        <v>11495</v>
      </c>
      <c r="E88" s="52">
        <f>RES_hhdet_in!E88-RES_hhdet_in_new!E88</f>
        <v>12741</v>
      </c>
      <c r="F88" s="52">
        <f>RES_hhdet_in!F88-RES_hhdet_in_new!F88</f>
        <v>10621</v>
      </c>
      <c r="G88" s="52">
        <f>RES_hhdet_in!G88-RES_hhdet_in_new!G88</f>
        <v>11115</v>
      </c>
      <c r="H88" s="52">
        <f>RES_hhdet_in!H88-RES_hhdet_in_new!H88</f>
        <v>10893</v>
      </c>
      <c r="I88" s="52">
        <f>RES_hhdet_in!I88-RES_hhdet_in_new!I88</f>
        <v>16178</v>
      </c>
      <c r="J88" s="52">
        <f>RES_hhdet_in!J88-RES_hhdet_in_new!J88</f>
        <v>20713</v>
      </c>
      <c r="K88" s="52">
        <f>RES_hhdet_in!K88-RES_hhdet_in_new!K88</f>
        <v>23798</v>
      </c>
      <c r="L88" s="52">
        <f>RES_hhdet_in!L88-RES_hhdet_in_new!L88</f>
        <v>24186</v>
      </c>
      <c r="M88" s="52">
        <f>RES_hhdet_in!M88-RES_hhdet_in_new!M88</f>
        <v>26243</v>
      </c>
      <c r="N88" s="52">
        <f>RES_hhdet_in!N88-RES_hhdet_in_new!N88</f>
        <v>24487</v>
      </c>
      <c r="O88" s="52">
        <f>RES_hhdet_in!O88-RES_hhdet_in_new!O88</f>
        <v>21056</v>
      </c>
      <c r="P88" s="52">
        <f>RES_hhdet_in!P88-RES_hhdet_in_new!P88</f>
        <v>5325</v>
      </c>
      <c r="Q88" s="52">
        <f>RES_hhdet_in!Q88-RES_hhdet_in_new!Q88</f>
        <v>7702</v>
      </c>
      <c r="R88" s="52">
        <f>RES_hhdet_in!R88-RES_hhdet_in_new!R88</f>
        <v>9621</v>
      </c>
      <c r="S88" s="52">
        <f>RES_hhdet_in!S88-RES_hhdet_in_new!S88</f>
        <v>15875</v>
      </c>
      <c r="T88" s="52">
        <f>RES_hhdet_in!T88-RES_hhdet_in_new!T88</f>
        <v>15640</v>
      </c>
      <c r="U88" s="52">
        <f>RES_hhdet_in!U88-RES_hhdet_in_new!U88</f>
        <v>14094</v>
      </c>
      <c r="V88" s="52">
        <f>RES_hhdet_in!V88-RES_hhdet_in_new!V88</f>
        <v>10999</v>
      </c>
      <c r="W88" s="52">
        <f>RES_hhdet_in!W88-RES_hhdet_in_new!W88</f>
        <v>10647</v>
      </c>
      <c r="X88" s="52">
        <f>RES_hhdet_in!X88-RES_hhdet_in_new!X88</f>
        <v>15149</v>
      </c>
      <c r="Y88" s="52">
        <f>RES_hhdet_in!Y88-RES_hhdet_in_new!Y88</f>
        <v>33166</v>
      </c>
      <c r="DA88" s="63" t="s">
        <v>1439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4</v>
      </c>
      <c r="D89" s="52">
        <f>RES_hhdet_in!D89-RES_hhdet_in_new!D89</f>
        <v>2</v>
      </c>
      <c r="E89" s="52">
        <f>RES_hhdet_in!E89-RES_hhdet_in_new!E89</f>
        <v>15</v>
      </c>
      <c r="F89" s="52">
        <f>RES_hhdet_in!F89-RES_hhdet_in_new!F89</f>
        <v>0</v>
      </c>
      <c r="G89" s="52">
        <f>RES_hhdet_in!G89-RES_hhdet_in_new!G89</f>
        <v>3</v>
      </c>
      <c r="H89" s="52">
        <f>RES_hhdet_in!H89-RES_hhdet_in_new!H89</f>
        <v>4</v>
      </c>
      <c r="I89" s="52">
        <f>RES_hhdet_in!I89-RES_hhdet_in_new!I89</f>
        <v>20</v>
      </c>
      <c r="J89" s="52">
        <f>RES_hhdet_in!J89-RES_hhdet_in_new!J89</f>
        <v>10</v>
      </c>
      <c r="K89" s="52">
        <f>RES_hhdet_in!K89-RES_hhdet_in_new!K89</f>
        <v>27</v>
      </c>
      <c r="L89" s="52">
        <f>RES_hhdet_in!L89-RES_hhdet_in_new!L89</f>
        <v>26</v>
      </c>
      <c r="M89" s="52">
        <f>RES_hhdet_in!M89-RES_hhdet_in_new!M89</f>
        <v>35</v>
      </c>
      <c r="N89" s="52">
        <f>RES_hhdet_in!N89-RES_hhdet_in_new!N89</f>
        <v>29</v>
      </c>
      <c r="O89" s="52">
        <f>RES_hhdet_in!O89-RES_hhdet_in_new!O89</f>
        <v>31</v>
      </c>
      <c r="P89" s="52">
        <f>RES_hhdet_in!P89-RES_hhdet_in_new!P89</f>
        <v>23</v>
      </c>
      <c r="Q89" s="52">
        <f>RES_hhdet_in!Q89-RES_hhdet_in_new!Q89</f>
        <v>8</v>
      </c>
      <c r="R89" s="52">
        <f>RES_hhdet_in!R89-RES_hhdet_in_new!R89</f>
        <v>20</v>
      </c>
      <c r="S89" s="52">
        <f>RES_hhdet_in!S89-RES_hhdet_in_new!S89</f>
        <v>4</v>
      </c>
      <c r="T89" s="52">
        <f>RES_hhdet_in!T89-RES_hhdet_in_new!T89</f>
        <v>12</v>
      </c>
      <c r="U89" s="52">
        <f>RES_hhdet_in!U89-RES_hhdet_in_new!U89</f>
        <v>4</v>
      </c>
      <c r="V89" s="52">
        <f>RES_hhdet_in!V89-RES_hhdet_in_new!V89</f>
        <v>30</v>
      </c>
      <c r="W89" s="52">
        <f>RES_hhdet_in!W89-RES_hhdet_in_new!W89</f>
        <v>7</v>
      </c>
      <c r="X89" s="52">
        <f>RES_hhdet_in!X89-RES_hhdet_in_new!X89</f>
        <v>20</v>
      </c>
      <c r="Y89" s="52">
        <f>RES_hhdet_in!Y89-RES_hhdet_in_new!Y89</f>
        <v>162</v>
      </c>
      <c r="DA89" s="63" t="s">
        <v>1440</v>
      </c>
    </row>
    <row r="90" spans="1:105" ht="12" hidden="1" customHeight="1" x14ac:dyDescent="0.25">
      <c r="A90" s="108" t="s">
        <v>202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X90" s="52">
        <f>RES_hhdet_in!X90-RES_hhdet_in_new!X90</f>
        <v>0</v>
      </c>
      <c r="Y90" s="52">
        <f>RES_hhdet_in!Y90-RES_hhdet_in_new!Y90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X91" s="52">
        <f>RES_hhdet_in!X91-RES_hhdet_in_new!X91</f>
        <v>0</v>
      </c>
      <c r="Y91" s="52">
        <f>RES_hhdet_in!Y91-RES_hhdet_in_new!Y91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3767</v>
      </c>
      <c r="D92" s="52">
        <f>RES_hhdet_in!D92-RES_hhdet_in_new!D92</f>
        <v>4374</v>
      </c>
      <c r="E92" s="52">
        <f>RES_hhdet_in!E92-RES_hhdet_in_new!E92</f>
        <v>4472</v>
      </c>
      <c r="F92" s="52">
        <f>RES_hhdet_in!F92-RES_hhdet_in_new!F92</f>
        <v>3937</v>
      </c>
      <c r="G92" s="52">
        <f>RES_hhdet_in!G92-RES_hhdet_in_new!G92</f>
        <v>3962</v>
      </c>
      <c r="H92" s="52">
        <f>RES_hhdet_in!H92-RES_hhdet_in_new!H92</f>
        <v>5116</v>
      </c>
      <c r="I92" s="52">
        <f>RES_hhdet_in!I92-RES_hhdet_in_new!I92</f>
        <v>3432</v>
      </c>
      <c r="J92" s="52">
        <f>RES_hhdet_in!J92-RES_hhdet_in_new!J92</f>
        <v>3378</v>
      </c>
      <c r="K92" s="52">
        <f>RES_hhdet_in!K92-RES_hhdet_in_new!K92</f>
        <v>4536</v>
      </c>
      <c r="L92" s="52">
        <f>RES_hhdet_in!L92-RES_hhdet_in_new!L92</f>
        <v>4538</v>
      </c>
      <c r="M92" s="52">
        <f>RES_hhdet_in!M92-RES_hhdet_in_new!M92</f>
        <v>4293</v>
      </c>
      <c r="N92" s="52">
        <f>RES_hhdet_in!N92-RES_hhdet_in_new!N92</f>
        <v>2441</v>
      </c>
      <c r="O92" s="52">
        <f>RES_hhdet_in!O92-RES_hhdet_in_new!O92</f>
        <v>3030</v>
      </c>
      <c r="P92" s="52">
        <f>RES_hhdet_in!P92-RES_hhdet_in_new!P92</f>
        <v>2223</v>
      </c>
      <c r="Q92" s="52">
        <f>RES_hhdet_in!Q92-RES_hhdet_in_new!Q92</f>
        <v>3453</v>
      </c>
      <c r="R92" s="52">
        <f>RES_hhdet_in!R92-RES_hhdet_in_new!R92</f>
        <v>3669</v>
      </c>
      <c r="S92" s="52">
        <f>RES_hhdet_in!S92-RES_hhdet_in_new!S92</f>
        <v>3701</v>
      </c>
      <c r="T92" s="52">
        <f>RES_hhdet_in!T92-RES_hhdet_in_new!T92</f>
        <v>3120</v>
      </c>
      <c r="U92" s="52">
        <f>RES_hhdet_in!U92-RES_hhdet_in_new!U92</f>
        <v>2918</v>
      </c>
      <c r="V92" s="52">
        <f>RES_hhdet_in!V92-RES_hhdet_in_new!V92</f>
        <v>1963</v>
      </c>
      <c r="W92" s="52">
        <f>RES_hhdet_in!W92-RES_hhdet_in_new!W92</f>
        <v>1920</v>
      </c>
      <c r="X92" s="52">
        <f>RES_hhdet_in!X92-RES_hhdet_in_new!X92</f>
        <v>1533</v>
      </c>
      <c r="Y92" s="52">
        <f>RES_hhdet_in!Y92-RES_hhdet_in_new!Y92</f>
        <v>1620</v>
      </c>
      <c r="DA92" s="63" t="s">
        <v>1441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2</v>
      </c>
      <c r="D93" s="52">
        <f>RES_hhdet_in!D93-RES_hhdet_in_new!D93</f>
        <v>0</v>
      </c>
      <c r="E93" s="52">
        <f>RES_hhdet_in!E93-RES_hhdet_in_new!E93</f>
        <v>4</v>
      </c>
      <c r="F93" s="52">
        <f>RES_hhdet_in!F93-RES_hhdet_in_new!F93</f>
        <v>0</v>
      </c>
      <c r="G93" s="52">
        <f>RES_hhdet_in!G93-RES_hhdet_in_new!G93</f>
        <v>2</v>
      </c>
      <c r="H93" s="52">
        <f>RES_hhdet_in!H93-RES_hhdet_in_new!H93</f>
        <v>2</v>
      </c>
      <c r="I93" s="52">
        <f>RES_hhdet_in!I93-RES_hhdet_in_new!I93</f>
        <v>2</v>
      </c>
      <c r="J93" s="52">
        <f>RES_hhdet_in!J93-RES_hhdet_in_new!J93</f>
        <v>3</v>
      </c>
      <c r="K93" s="52">
        <f>RES_hhdet_in!K93-RES_hhdet_in_new!K93</f>
        <v>7</v>
      </c>
      <c r="L93" s="52">
        <f>RES_hhdet_in!L93-RES_hhdet_in_new!L93</f>
        <v>2</v>
      </c>
      <c r="M93" s="52">
        <f>RES_hhdet_in!M93-RES_hhdet_in_new!M93</f>
        <v>3</v>
      </c>
      <c r="N93" s="52">
        <f>RES_hhdet_in!N93-RES_hhdet_in_new!N93</f>
        <v>2</v>
      </c>
      <c r="O93" s="52">
        <f>RES_hhdet_in!O93-RES_hhdet_in_new!O93</f>
        <v>8</v>
      </c>
      <c r="P93" s="52">
        <f>RES_hhdet_in!P93-RES_hhdet_in_new!P93</f>
        <v>1</v>
      </c>
      <c r="Q93" s="52">
        <f>RES_hhdet_in!Q93-RES_hhdet_in_new!Q93</f>
        <v>6</v>
      </c>
      <c r="R93" s="52">
        <f>RES_hhdet_in!R93-RES_hhdet_in_new!R93</f>
        <v>9</v>
      </c>
      <c r="S93" s="52">
        <f>RES_hhdet_in!S93-RES_hhdet_in_new!S93</f>
        <v>5</v>
      </c>
      <c r="T93" s="52">
        <f>RES_hhdet_in!T93-RES_hhdet_in_new!T93</f>
        <v>4</v>
      </c>
      <c r="U93" s="52">
        <f>RES_hhdet_in!U93-RES_hhdet_in_new!U93</f>
        <v>7</v>
      </c>
      <c r="V93" s="52">
        <f>RES_hhdet_in!V93-RES_hhdet_in_new!V93</f>
        <v>3</v>
      </c>
      <c r="W93" s="52">
        <f>RES_hhdet_in!W93-RES_hhdet_in_new!W93</f>
        <v>2</v>
      </c>
      <c r="X93" s="52">
        <f>RES_hhdet_in!X93-RES_hhdet_in_new!X93</f>
        <v>3</v>
      </c>
      <c r="Y93" s="52">
        <f>RES_hhdet_in!Y93-RES_hhdet_in_new!Y93</f>
        <v>1</v>
      </c>
      <c r="DA93" s="63" t="s">
        <v>1442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X94" s="52">
        <f>RES_hhdet_in!X94-RES_hhdet_in_new!X94</f>
        <v>0</v>
      </c>
      <c r="Y94" s="52">
        <f>RES_hhdet_in!Y94-RES_hhdet_in_new!Y94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X95" s="52">
        <f>RES_hhdet_in!X95-RES_hhdet_in_new!X95</f>
        <v>0</v>
      </c>
      <c r="Y95" s="52">
        <f>RES_hhdet_in!Y95-RES_hhdet_in_new!Y95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73292</v>
      </c>
      <c r="D96" s="52">
        <f>RES_hhdet_in!D96-RES_hhdet_in_new!D96</f>
        <v>80406</v>
      </c>
      <c r="E96" s="52">
        <f>RES_hhdet_in!E96-RES_hhdet_in_new!E96</f>
        <v>78715</v>
      </c>
      <c r="F96" s="52">
        <f>RES_hhdet_in!F96-RES_hhdet_in_new!F96</f>
        <v>85973</v>
      </c>
      <c r="G96" s="52">
        <f>RES_hhdet_in!G96-RES_hhdet_in_new!G96</f>
        <v>99009</v>
      </c>
      <c r="H96" s="52">
        <f>RES_hhdet_in!H96-RES_hhdet_in_new!H96</f>
        <v>110046</v>
      </c>
      <c r="I96" s="52">
        <f>RES_hhdet_in!I96-RES_hhdet_in_new!I96</f>
        <v>62748</v>
      </c>
      <c r="J96" s="52">
        <f>RES_hhdet_in!J96-RES_hhdet_in_new!J96</f>
        <v>61296</v>
      </c>
      <c r="K96" s="52">
        <f>RES_hhdet_in!K96-RES_hhdet_in_new!K96</f>
        <v>80335</v>
      </c>
      <c r="L96" s="52">
        <f>RES_hhdet_in!L96-RES_hhdet_in_new!L96</f>
        <v>91638</v>
      </c>
      <c r="M96" s="52">
        <f>RES_hhdet_in!M96-RES_hhdet_in_new!M96</f>
        <v>95423</v>
      </c>
      <c r="N96" s="52">
        <f>RES_hhdet_in!N96-RES_hhdet_in_new!N96</f>
        <v>109982</v>
      </c>
      <c r="O96" s="52">
        <f>RES_hhdet_in!O96-RES_hhdet_in_new!O96</f>
        <v>98453</v>
      </c>
      <c r="P96" s="52">
        <f>RES_hhdet_in!P96-RES_hhdet_in_new!P96</f>
        <v>65554</v>
      </c>
      <c r="Q96" s="52">
        <f>RES_hhdet_in!Q96-RES_hhdet_in_new!Q96</f>
        <v>69894</v>
      </c>
      <c r="R96" s="52">
        <f>RES_hhdet_in!R96-RES_hhdet_in_new!R96</f>
        <v>70101</v>
      </c>
      <c r="S96" s="52">
        <f>RES_hhdet_in!S96-RES_hhdet_in_new!S96</f>
        <v>84466</v>
      </c>
      <c r="T96" s="52">
        <f>RES_hhdet_in!T96-RES_hhdet_in_new!T96</f>
        <v>81432</v>
      </c>
      <c r="U96" s="52">
        <f>RES_hhdet_in!U96-RES_hhdet_in_new!U96</f>
        <v>96491</v>
      </c>
      <c r="V96" s="52">
        <f>RES_hhdet_in!V96-RES_hhdet_in_new!V96</f>
        <v>80236</v>
      </c>
      <c r="W96" s="52">
        <f>RES_hhdet_in!W96-RES_hhdet_in_new!W96</f>
        <v>78462</v>
      </c>
      <c r="X96" s="52">
        <f>RES_hhdet_in!X96-RES_hhdet_in_new!X96</f>
        <v>63877</v>
      </c>
      <c r="Y96" s="52">
        <f>RES_hhdet_in!Y96-RES_hhdet_in_new!Y96</f>
        <v>50882</v>
      </c>
      <c r="DA96" s="63" t="s">
        <v>1443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2217</v>
      </c>
      <c r="D97" s="52">
        <f>RES_hhdet_in!D97-RES_hhdet_in_new!D97</f>
        <v>2244</v>
      </c>
      <c r="E97" s="52">
        <f>RES_hhdet_in!E97-RES_hhdet_in_new!E97</f>
        <v>4465</v>
      </c>
      <c r="F97" s="52">
        <f>RES_hhdet_in!F97-RES_hhdet_in_new!F97</f>
        <v>2328</v>
      </c>
      <c r="G97" s="52">
        <f>RES_hhdet_in!G97-RES_hhdet_in_new!G97</f>
        <v>3070</v>
      </c>
      <c r="H97" s="52">
        <f>RES_hhdet_in!H97-RES_hhdet_in_new!H97</f>
        <v>3909</v>
      </c>
      <c r="I97" s="52">
        <f>RES_hhdet_in!I97-RES_hhdet_in_new!I97</f>
        <v>6276</v>
      </c>
      <c r="J97" s="52">
        <f>RES_hhdet_in!J97-RES_hhdet_in_new!J97</f>
        <v>6403</v>
      </c>
      <c r="K97" s="52">
        <f>RES_hhdet_in!K97-RES_hhdet_in_new!K97</f>
        <v>8316</v>
      </c>
      <c r="L97" s="52">
        <f>RES_hhdet_in!L97-RES_hhdet_in_new!L97</f>
        <v>7791</v>
      </c>
      <c r="M97" s="52">
        <f>RES_hhdet_in!M97-RES_hhdet_in_new!M97</f>
        <v>13074</v>
      </c>
      <c r="N97" s="52">
        <f>RES_hhdet_in!N97-RES_hhdet_in_new!N97</f>
        <v>13019</v>
      </c>
      <c r="O97" s="52">
        <f>RES_hhdet_in!O97-RES_hhdet_in_new!O97</f>
        <v>15653</v>
      </c>
      <c r="P97" s="52">
        <f>RES_hhdet_in!P97-RES_hhdet_in_new!P97</f>
        <v>14768</v>
      </c>
      <c r="Q97" s="52">
        <f>RES_hhdet_in!Q97-RES_hhdet_in_new!Q97</f>
        <v>16701</v>
      </c>
      <c r="R97" s="52">
        <f>RES_hhdet_in!R97-RES_hhdet_in_new!R97</f>
        <v>13966</v>
      </c>
      <c r="S97" s="52">
        <f>RES_hhdet_in!S97-RES_hhdet_in_new!S97</f>
        <v>17130</v>
      </c>
      <c r="T97" s="52">
        <f>RES_hhdet_in!T97-RES_hhdet_in_new!T97</f>
        <v>20197</v>
      </c>
      <c r="U97" s="52">
        <f>RES_hhdet_in!U97-RES_hhdet_in_new!U97</f>
        <v>21910</v>
      </c>
      <c r="V97" s="52">
        <f>RES_hhdet_in!V97-RES_hhdet_in_new!V97</f>
        <v>18532</v>
      </c>
      <c r="W97" s="52">
        <f>RES_hhdet_in!W97-RES_hhdet_in_new!W97</f>
        <v>16577</v>
      </c>
      <c r="X97" s="52">
        <f>RES_hhdet_in!X97-RES_hhdet_in_new!X97</f>
        <v>15837</v>
      </c>
      <c r="Y97" s="52">
        <f>RES_hhdet_in!Y97-RES_hhdet_in_new!Y97</f>
        <v>13921</v>
      </c>
      <c r="DA97" s="63" t="s">
        <v>1444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/>
      <c r="C101" s="52">
        <v>22115</v>
      </c>
      <c r="D101" s="52">
        <v>19961</v>
      </c>
      <c r="E101" s="52">
        <v>20590</v>
      </c>
      <c r="F101" s="52">
        <v>20515</v>
      </c>
      <c r="G101" s="52">
        <v>20521</v>
      </c>
      <c r="H101" s="52">
        <v>23424</v>
      </c>
      <c r="I101" s="52">
        <v>17486</v>
      </c>
      <c r="J101" s="52">
        <v>17816</v>
      </c>
      <c r="K101" s="52">
        <v>27611</v>
      </c>
      <c r="L101" s="52">
        <v>27949</v>
      </c>
      <c r="M101" s="52">
        <v>31012</v>
      </c>
      <c r="N101" s="52">
        <v>29543</v>
      </c>
      <c r="O101" s="52">
        <v>23814</v>
      </c>
      <c r="P101" s="52">
        <v>15239</v>
      </c>
      <c r="Q101" s="52">
        <v>14315</v>
      </c>
      <c r="R101" s="52">
        <v>17271</v>
      </c>
      <c r="S101" s="52">
        <v>16290</v>
      </c>
      <c r="T101" s="52">
        <v>19153</v>
      </c>
      <c r="U101" s="52">
        <v>21220</v>
      </c>
      <c r="V101" s="52">
        <v>24914</v>
      </c>
      <c r="W101" s="52">
        <v>16407</v>
      </c>
      <c r="X101" s="52">
        <v>12101</v>
      </c>
      <c r="Y101" s="52">
        <v>7491</v>
      </c>
      <c r="DA101" s="63" t="s">
        <v>1445</v>
      </c>
    </row>
    <row r="102" spans="1:105" ht="12" customHeight="1" x14ac:dyDescent="0.25">
      <c r="A102" s="97" t="s">
        <v>50</v>
      </c>
      <c r="B102" s="52"/>
      <c r="C102" s="52">
        <v>35007</v>
      </c>
      <c r="D102" s="52">
        <v>36775</v>
      </c>
      <c r="E102" s="52">
        <v>39557</v>
      </c>
      <c r="F102" s="52">
        <v>33217</v>
      </c>
      <c r="G102" s="52">
        <v>35912</v>
      </c>
      <c r="H102" s="52">
        <v>45446</v>
      </c>
      <c r="I102" s="52">
        <v>36289</v>
      </c>
      <c r="J102" s="52">
        <v>45819</v>
      </c>
      <c r="K102" s="52">
        <v>45387</v>
      </c>
      <c r="L102" s="52">
        <v>46785</v>
      </c>
      <c r="M102" s="52">
        <v>42613</v>
      </c>
      <c r="N102" s="52">
        <v>31875</v>
      </c>
      <c r="O102" s="52">
        <v>37711</v>
      </c>
      <c r="P102" s="52">
        <v>25287</v>
      </c>
      <c r="Q102" s="52">
        <v>37190</v>
      </c>
      <c r="R102" s="52">
        <v>39790</v>
      </c>
      <c r="S102" s="52">
        <v>40330</v>
      </c>
      <c r="T102" s="52">
        <v>36807</v>
      </c>
      <c r="U102" s="52">
        <v>36496</v>
      </c>
      <c r="V102" s="52">
        <v>24597</v>
      </c>
      <c r="W102" s="52">
        <v>24904</v>
      </c>
      <c r="X102" s="52">
        <v>19878</v>
      </c>
      <c r="Y102" s="52">
        <v>25786</v>
      </c>
      <c r="DA102" s="63" t="s">
        <v>1446</v>
      </c>
    </row>
    <row r="103" spans="1:105" ht="12" customHeight="1" x14ac:dyDescent="0.25">
      <c r="A103" s="109" t="s">
        <v>120</v>
      </c>
      <c r="B103" s="36"/>
      <c r="C103" s="36">
        <v>40019</v>
      </c>
      <c r="D103" s="36">
        <v>50967</v>
      </c>
      <c r="E103" s="36">
        <v>49686</v>
      </c>
      <c r="F103" s="36">
        <v>59215</v>
      </c>
      <c r="G103" s="36">
        <v>72158</v>
      </c>
      <c r="H103" s="36">
        <v>74781</v>
      </c>
      <c r="I103" s="36">
        <v>41020</v>
      </c>
      <c r="J103" s="36">
        <v>29243</v>
      </c>
      <c r="K103" s="36">
        <v>45870</v>
      </c>
      <c r="L103" s="36">
        <v>55904</v>
      </c>
      <c r="M103" s="36">
        <v>68437</v>
      </c>
      <c r="N103" s="36">
        <v>92221</v>
      </c>
      <c r="O103" s="36">
        <v>82343</v>
      </c>
      <c r="P103" s="36">
        <v>52492</v>
      </c>
      <c r="Q103" s="36">
        <v>53613</v>
      </c>
      <c r="R103" s="36">
        <v>49184</v>
      </c>
      <c r="S103" s="36">
        <v>70439</v>
      </c>
      <c r="T103" s="36">
        <v>69912</v>
      </c>
      <c r="U103" s="36">
        <v>84018</v>
      </c>
      <c r="V103" s="36">
        <v>69842</v>
      </c>
      <c r="W103" s="36">
        <v>75982</v>
      </c>
      <c r="X103" s="36">
        <v>71858</v>
      </c>
      <c r="Y103" s="36">
        <v>74816</v>
      </c>
      <c r="DA103" s="60" t="s">
        <v>1447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1448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1449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1450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X112" s="52">
        <f>RES_hhdet_in!X112-RES_hhdet_in_new!X112</f>
        <v>0</v>
      </c>
      <c r="Y112" s="52">
        <f>RES_hhdet_in!Y112-RES_hhdet_in_new!Y112</f>
        <v>0</v>
      </c>
      <c r="DA112" s="63" t="s">
        <v>1451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X113" s="52">
        <f>RES_hhdet_in!X113-RES_hhdet_in_new!X113</f>
        <v>0</v>
      </c>
      <c r="Y113" s="52">
        <f>RES_hhdet_in!Y113-RES_hhdet_in_new!Y113</f>
        <v>0</v>
      </c>
      <c r="DA113" s="63" t="s">
        <v>1452</v>
      </c>
    </row>
    <row r="114" spans="1:105" ht="12" hidden="1" customHeight="1" x14ac:dyDescent="0.25">
      <c r="A114" s="108" t="s">
        <v>197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X114" s="52">
        <f>RES_hhdet_in!X114-RES_hhdet_in_new!X114</f>
        <v>0</v>
      </c>
      <c r="Y114" s="52">
        <f>RES_hhdet_in!Y114-RES_hhdet_in_new!Y114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X115" s="52">
        <f>RES_hhdet_in!X115-RES_hhdet_in_new!X115</f>
        <v>0</v>
      </c>
      <c r="Y115" s="52">
        <f>RES_hhdet_in!Y115-RES_hhdet_in_new!Y115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X116" s="52">
        <f>RES_hhdet_in!X116-RES_hhdet_in_new!X116</f>
        <v>0</v>
      </c>
      <c r="Y116" s="52">
        <f>RES_hhdet_in!Y116-RES_hhdet_in_new!Y116</f>
        <v>0</v>
      </c>
      <c r="DA116" s="63" t="s">
        <v>1453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X117" s="52">
        <f>RES_hhdet_in!X117-RES_hhdet_in_new!X117</f>
        <v>0</v>
      </c>
      <c r="Y117" s="52">
        <f>RES_hhdet_in!Y117-RES_hhdet_in_new!Y117</f>
        <v>0</v>
      </c>
      <c r="DA117" s="63" t="s">
        <v>1454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1455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1456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1457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/>
      <c r="C126" s="52">
        <v>3764</v>
      </c>
      <c r="D126" s="52">
        <v>4129</v>
      </c>
      <c r="E126" s="52">
        <v>7585</v>
      </c>
      <c r="F126" s="52">
        <v>7041</v>
      </c>
      <c r="G126" s="52">
        <v>7589</v>
      </c>
      <c r="H126" s="52">
        <v>7756</v>
      </c>
      <c r="I126" s="52">
        <v>9047</v>
      </c>
      <c r="J126" s="52">
        <v>9680</v>
      </c>
      <c r="K126" s="52">
        <v>9624</v>
      </c>
      <c r="L126" s="52">
        <v>9577</v>
      </c>
      <c r="M126" s="52">
        <v>10356</v>
      </c>
      <c r="N126" s="52">
        <v>10113</v>
      </c>
      <c r="O126" s="52">
        <v>8519</v>
      </c>
      <c r="P126" s="52">
        <v>2</v>
      </c>
      <c r="Q126" s="52">
        <v>0</v>
      </c>
      <c r="R126" s="52">
        <v>2146</v>
      </c>
      <c r="S126" s="52">
        <v>4733</v>
      </c>
      <c r="T126" s="52">
        <v>5779</v>
      </c>
      <c r="U126" s="52">
        <v>7529</v>
      </c>
      <c r="V126" s="52">
        <v>6800</v>
      </c>
      <c r="W126" s="52">
        <v>6640</v>
      </c>
      <c r="X126" s="52">
        <v>5597</v>
      </c>
      <c r="Y126" s="52">
        <v>5890</v>
      </c>
      <c r="DA126" s="63" t="s">
        <v>1458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/>
      <c r="C129" s="52">
        <v>1795</v>
      </c>
      <c r="D129" s="52">
        <v>1705</v>
      </c>
      <c r="E129" s="52">
        <v>1238</v>
      </c>
      <c r="F129" s="52">
        <v>1934</v>
      </c>
      <c r="G129" s="52">
        <v>2256</v>
      </c>
      <c r="H129" s="52">
        <v>3131</v>
      </c>
      <c r="I129" s="52">
        <v>3446</v>
      </c>
      <c r="J129" s="52">
        <v>3676</v>
      </c>
      <c r="K129" s="52">
        <v>4604</v>
      </c>
      <c r="L129" s="52">
        <v>3724</v>
      </c>
      <c r="M129" s="52">
        <v>3711</v>
      </c>
      <c r="N129" s="52">
        <v>3487</v>
      </c>
      <c r="O129" s="52">
        <v>4578</v>
      </c>
      <c r="P129" s="52">
        <v>3846</v>
      </c>
      <c r="Q129" s="52">
        <v>1708</v>
      </c>
      <c r="R129" s="52">
        <v>1657</v>
      </c>
      <c r="S129" s="52">
        <v>2956</v>
      </c>
      <c r="T129" s="52">
        <v>3928</v>
      </c>
      <c r="U129" s="52">
        <v>4349</v>
      </c>
      <c r="V129" s="52">
        <v>4873</v>
      </c>
      <c r="W129" s="52">
        <v>5711</v>
      </c>
      <c r="X129" s="52">
        <v>6516</v>
      </c>
      <c r="Y129" s="52">
        <v>5061</v>
      </c>
      <c r="DA129" s="63" t="s">
        <v>1459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6754</v>
      </c>
      <c r="D131" s="52">
        <f>RES_hhdet_in!D131-RES_hhdet_in_new!D131</f>
        <v>7274</v>
      </c>
      <c r="E131" s="52">
        <f>RES_hhdet_in!E131-RES_hhdet_in_new!E131</f>
        <v>8490</v>
      </c>
      <c r="F131" s="52">
        <f>RES_hhdet_in!F131-RES_hhdet_in_new!F131</f>
        <v>4995</v>
      </c>
      <c r="G131" s="52">
        <f>RES_hhdet_in!G131-RES_hhdet_in_new!G131</f>
        <v>6328</v>
      </c>
      <c r="H131" s="52">
        <f>RES_hhdet_in!H131-RES_hhdet_in_new!H131</f>
        <v>5823</v>
      </c>
      <c r="I131" s="52">
        <f>RES_hhdet_in!I131-RES_hhdet_in_new!I131</f>
        <v>8970</v>
      </c>
      <c r="J131" s="52">
        <f>RES_hhdet_in!J131-RES_hhdet_in_new!J131</f>
        <v>12647</v>
      </c>
      <c r="K131" s="52">
        <f>RES_hhdet_in!K131-RES_hhdet_in_new!K131</f>
        <v>13947</v>
      </c>
      <c r="L131" s="52">
        <f>RES_hhdet_in!L131-RES_hhdet_in_new!L131</f>
        <v>12544</v>
      </c>
      <c r="M131" s="52">
        <f>RES_hhdet_in!M131-RES_hhdet_in_new!M131</f>
        <v>12098</v>
      </c>
      <c r="N131" s="52">
        <f>RES_hhdet_in!N131-RES_hhdet_in_new!N131</f>
        <v>14168</v>
      </c>
      <c r="O131" s="52">
        <f>RES_hhdet_in!O131-RES_hhdet_in_new!O131</f>
        <v>11042</v>
      </c>
      <c r="P131" s="52">
        <f>RES_hhdet_in!P131-RES_hhdet_in_new!P131</f>
        <v>5403</v>
      </c>
      <c r="Q131" s="52">
        <f>RES_hhdet_in!Q131-RES_hhdet_in_new!Q131</f>
        <v>8755</v>
      </c>
      <c r="R131" s="52">
        <f>RES_hhdet_in!R131-RES_hhdet_in_new!R131</f>
        <v>8502</v>
      </c>
      <c r="S131" s="52">
        <f>RES_hhdet_in!S131-RES_hhdet_in_new!S131</f>
        <v>7088</v>
      </c>
      <c r="T131" s="52">
        <f>RES_hhdet_in!T131-RES_hhdet_in_new!T131</f>
        <v>6101</v>
      </c>
      <c r="U131" s="52">
        <f>RES_hhdet_in!U131-RES_hhdet_in_new!U131</f>
        <v>6427</v>
      </c>
      <c r="V131" s="52">
        <f>RES_hhdet_in!V131-RES_hhdet_in_new!V131</f>
        <v>5483</v>
      </c>
      <c r="W131" s="52">
        <f>RES_hhdet_in!W131-RES_hhdet_in_new!W131</f>
        <v>5243</v>
      </c>
      <c r="X131" s="52">
        <f>RES_hhdet_in!X131-RES_hhdet_in_new!X131</f>
        <v>4400</v>
      </c>
      <c r="Y131" s="52">
        <f>RES_hhdet_in!Y131-RES_hhdet_in_new!Y131</f>
        <v>4125</v>
      </c>
      <c r="DA131" s="63" t="s">
        <v>1460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5</v>
      </c>
      <c r="D132" s="52">
        <f>RES_hhdet_in!D132-RES_hhdet_in_new!D132</f>
        <v>2</v>
      </c>
      <c r="E132" s="52">
        <f>RES_hhdet_in!E132-RES_hhdet_in_new!E132</f>
        <v>11</v>
      </c>
      <c r="F132" s="52">
        <f>RES_hhdet_in!F132-RES_hhdet_in_new!F132</f>
        <v>0</v>
      </c>
      <c r="G132" s="52">
        <f>RES_hhdet_in!G132-RES_hhdet_in_new!G132</f>
        <v>2</v>
      </c>
      <c r="H132" s="52">
        <f>RES_hhdet_in!H132-RES_hhdet_in_new!H132</f>
        <v>2</v>
      </c>
      <c r="I132" s="52">
        <f>RES_hhdet_in!I132-RES_hhdet_in_new!I132</f>
        <v>9</v>
      </c>
      <c r="J132" s="52">
        <f>RES_hhdet_in!J132-RES_hhdet_in_new!J132</f>
        <v>7</v>
      </c>
      <c r="K132" s="52">
        <f>RES_hhdet_in!K132-RES_hhdet_in_new!K132</f>
        <v>17</v>
      </c>
      <c r="L132" s="52">
        <f>RES_hhdet_in!L132-RES_hhdet_in_new!L132</f>
        <v>10</v>
      </c>
      <c r="M132" s="52">
        <f>RES_hhdet_in!M132-RES_hhdet_in_new!M132</f>
        <v>13</v>
      </c>
      <c r="N132" s="52">
        <f>RES_hhdet_in!N132-RES_hhdet_in_new!N132</f>
        <v>19</v>
      </c>
      <c r="O132" s="52">
        <f>RES_hhdet_in!O132-RES_hhdet_in_new!O132</f>
        <v>25</v>
      </c>
      <c r="P132" s="52">
        <f>RES_hhdet_in!P132-RES_hhdet_in_new!P132</f>
        <v>10</v>
      </c>
      <c r="Q132" s="52">
        <f>RES_hhdet_in!Q132-RES_hhdet_in_new!Q132</f>
        <v>0</v>
      </c>
      <c r="R132" s="52">
        <f>RES_hhdet_in!R132-RES_hhdet_in_new!R132</f>
        <v>7</v>
      </c>
      <c r="S132" s="52">
        <f>RES_hhdet_in!S132-RES_hhdet_in_new!S132</f>
        <v>7</v>
      </c>
      <c r="T132" s="52">
        <f>RES_hhdet_in!T132-RES_hhdet_in_new!T132</f>
        <v>9</v>
      </c>
      <c r="U132" s="52">
        <f>RES_hhdet_in!U132-RES_hhdet_in_new!U132</f>
        <v>1</v>
      </c>
      <c r="V132" s="52">
        <f>RES_hhdet_in!V132-RES_hhdet_in_new!V132</f>
        <v>12</v>
      </c>
      <c r="W132" s="52">
        <f>RES_hhdet_in!W132-RES_hhdet_in_new!W132</f>
        <v>10</v>
      </c>
      <c r="X132" s="52">
        <f>RES_hhdet_in!X132-RES_hhdet_in_new!X132</f>
        <v>15</v>
      </c>
      <c r="Y132" s="52">
        <f>RES_hhdet_in!Y132-RES_hhdet_in_new!Y132</f>
        <v>1</v>
      </c>
      <c r="DA132" s="63" t="s">
        <v>1461</v>
      </c>
    </row>
    <row r="133" spans="1:105" ht="12" hidden="1" customHeight="1" x14ac:dyDescent="0.25">
      <c r="A133" s="108" t="s">
        <v>198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X133" s="52">
        <f>RES_hhdet_in!X133-RES_hhdet_in_new!X133</f>
        <v>0</v>
      </c>
      <c r="Y133" s="52">
        <f>RES_hhdet_in!Y133-RES_hhdet_in_new!Y133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X134" s="52">
        <f>RES_hhdet_in!X134-RES_hhdet_in_new!X134</f>
        <v>0</v>
      </c>
      <c r="Y134" s="52">
        <f>RES_hhdet_in!Y134-RES_hhdet_in_new!Y134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2933</v>
      </c>
      <c r="D135" s="52">
        <f>RES_hhdet_in!D135-RES_hhdet_in_new!D135</f>
        <v>2801</v>
      </c>
      <c r="E135" s="52">
        <f>RES_hhdet_in!E135-RES_hhdet_in_new!E135</f>
        <v>4900</v>
      </c>
      <c r="F135" s="52">
        <f>RES_hhdet_in!F135-RES_hhdet_in_new!F135</f>
        <v>8103</v>
      </c>
      <c r="G135" s="52">
        <f>RES_hhdet_in!G135-RES_hhdet_in_new!G135</f>
        <v>7676</v>
      </c>
      <c r="H135" s="52">
        <f>RES_hhdet_in!H135-RES_hhdet_in_new!H135</f>
        <v>8968</v>
      </c>
      <c r="I135" s="52">
        <f>RES_hhdet_in!I135-RES_hhdet_in_new!I135</f>
        <v>1961</v>
      </c>
      <c r="J135" s="52">
        <f>RES_hhdet_in!J135-RES_hhdet_in_new!J135</f>
        <v>477</v>
      </c>
      <c r="K135" s="52">
        <f>RES_hhdet_in!K135-RES_hhdet_in_new!K135</f>
        <v>965</v>
      </c>
      <c r="L135" s="52">
        <f>RES_hhdet_in!L135-RES_hhdet_in_new!L135</f>
        <v>2804</v>
      </c>
      <c r="M135" s="52">
        <f>RES_hhdet_in!M135-RES_hhdet_in_new!M135</f>
        <v>4550</v>
      </c>
      <c r="N135" s="52">
        <f>RES_hhdet_in!N135-RES_hhdet_in_new!N135</f>
        <v>2395</v>
      </c>
      <c r="O135" s="52">
        <f>RES_hhdet_in!O135-RES_hhdet_in_new!O135</f>
        <v>2693</v>
      </c>
      <c r="P135" s="52">
        <f>RES_hhdet_in!P135-RES_hhdet_in_new!P135</f>
        <v>4200</v>
      </c>
      <c r="Q135" s="52">
        <f>RES_hhdet_in!Q135-RES_hhdet_in_new!Q135</f>
        <v>5345</v>
      </c>
      <c r="R135" s="52">
        <f>RES_hhdet_in!R135-RES_hhdet_in_new!R135</f>
        <v>5708</v>
      </c>
      <c r="S135" s="52">
        <f>RES_hhdet_in!S135-RES_hhdet_in_new!S135</f>
        <v>5034</v>
      </c>
      <c r="T135" s="52">
        <f>RES_hhdet_in!T135-RES_hhdet_in_new!T135</f>
        <v>4772</v>
      </c>
      <c r="U135" s="52">
        <f>RES_hhdet_in!U135-RES_hhdet_in_new!U135</f>
        <v>5643</v>
      </c>
      <c r="V135" s="52">
        <f>RES_hhdet_in!V135-RES_hhdet_in_new!V135</f>
        <v>3754</v>
      </c>
      <c r="W135" s="52">
        <f>RES_hhdet_in!W135-RES_hhdet_in_new!W135</f>
        <v>3631</v>
      </c>
      <c r="X135" s="52">
        <f>RES_hhdet_in!X135-RES_hhdet_in_new!X135</f>
        <v>2618</v>
      </c>
      <c r="Y135" s="52">
        <f>RES_hhdet_in!Y135-RES_hhdet_in_new!Y135</f>
        <v>4277</v>
      </c>
      <c r="DA135" s="63" t="s">
        <v>1462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89</v>
      </c>
      <c r="D136" s="52">
        <f>RES_hhdet_in!D136-RES_hhdet_in_new!D136</f>
        <v>78</v>
      </c>
      <c r="E136" s="52">
        <f>RES_hhdet_in!E136-RES_hhdet_in_new!E136</f>
        <v>278</v>
      </c>
      <c r="F136" s="52">
        <f>RES_hhdet_in!F136-RES_hhdet_in_new!F136</f>
        <v>219</v>
      </c>
      <c r="G136" s="52">
        <f>RES_hhdet_in!G136-RES_hhdet_in_new!G136</f>
        <v>239</v>
      </c>
      <c r="H136" s="52">
        <f>RES_hhdet_in!H136-RES_hhdet_in_new!H136</f>
        <v>319</v>
      </c>
      <c r="I136" s="52">
        <f>RES_hhdet_in!I136-RES_hhdet_in_new!I136</f>
        <v>197</v>
      </c>
      <c r="J136" s="52">
        <f>RES_hhdet_in!J136-RES_hhdet_in_new!J136</f>
        <v>49</v>
      </c>
      <c r="K136" s="52">
        <f>RES_hhdet_in!K136-RES_hhdet_in_new!K136</f>
        <v>99</v>
      </c>
      <c r="L136" s="52">
        <f>RES_hhdet_in!L136-RES_hhdet_in_new!L136</f>
        <v>238</v>
      </c>
      <c r="M136" s="52">
        <f>RES_hhdet_in!M136-RES_hhdet_in_new!M136</f>
        <v>623</v>
      </c>
      <c r="N136" s="52">
        <f>RES_hhdet_in!N136-RES_hhdet_in_new!N136</f>
        <v>282</v>
      </c>
      <c r="O136" s="52">
        <f>RES_hhdet_in!O136-RES_hhdet_in_new!O136</f>
        <v>428</v>
      </c>
      <c r="P136" s="52">
        <f>RES_hhdet_in!P136-RES_hhdet_in_new!P136</f>
        <v>939</v>
      </c>
      <c r="Q136" s="52">
        <f>RES_hhdet_in!Q136-RES_hhdet_in_new!Q136</f>
        <v>1275</v>
      </c>
      <c r="R136" s="52">
        <f>RES_hhdet_in!R136-RES_hhdet_in_new!R136</f>
        <v>1135</v>
      </c>
      <c r="S136" s="52">
        <f>RES_hhdet_in!S136-RES_hhdet_in_new!S136</f>
        <v>1013</v>
      </c>
      <c r="T136" s="52">
        <f>RES_hhdet_in!T136-RES_hhdet_in_new!T136</f>
        <v>1178</v>
      </c>
      <c r="U136" s="52">
        <f>RES_hhdet_in!U136-RES_hhdet_in_new!U136</f>
        <v>1276</v>
      </c>
      <c r="V136" s="52">
        <f>RES_hhdet_in!V136-RES_hhdet_in_new!V136</f>
        <v>862</v>
      </c>
      <c r="W136" s="52">
        <f>RES_hhdet_in!W136-RES_hhdet_in_new!W136</f>
        <v>764</v>
      </c>
      <c r="X136" s="52">
        <f>RES_hhdet_in!X136-RES_hhdet_in_new!X136</f>
        <v>644</v>
      </c>
      <c r="Y136" s="52">
        <f>RES_hhdet_in!Y136-RES_hhdet_in_new!Y136</f>
        <v>1163</v>
      </c>
      <c r="DA136" s="63" t="s">
        <v>1463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/>
      <c r="C140" s="52">
        <v>8940</v>
      </c>
      <c r="D140" s="52">
        <v>8200</v>
      </c>
      <c r="E140" s="52">
        <v>10331</v>
      </c>
      <c r="F140" s="52">
        <v>8458</v>
      </c>
      <c r="G140" s="52">
        <v>8521</v>
      </c>
      <c r="H140" s="52">
        <v>10750</v>
      </c>
      <c r="I140" s="52">
        <v>7177</v>
      </c>
      <c r="J140" s="52">
        <v>8709</v>
      </c>
      <c r="K140" s="52">
        <v>8359</v>
      </c>
      <c r="L140" s="52">
        <v>8139</v>
      </c>
      <c r="M140" s="52">
        <v>7755</v>
      </c>
      <c r="N140" s="52">
        <v>5169</v>
      </c>
      <c r="O140" s="52">
        <v>6007</v>
      </c>
      <c r="P140" s="52">
        <v>3409</v>
      </c>
      <c r="Q140" s="52">
        <v>5163</v>
      </c>
      <c r="R140" s="52">
        <v>6614</v>
      </c>
      <c r="S140" s="52">
        <v>6106</v>
      </c>
      <c r="T140" s="52">
        <v>5852</v>
      </c>
      <c r="U140" s="52">
        <v>5304</v>
      </c>
      <c r="V140" s="52">
        <v>3859</v>
      </c>
      <c r="W140" s="52">
        <v>3032</v>
      </c>
      <c r="X140" s="52">
        <v>1928</v>
      </c>
      <c r="Y140" s="52">
        <v>2802</v>
      </c>
      <c r="DA140" s="63" t="s">
        <v>1464</v>
      </c>
    </row>
    <row r="141" spans="1:105" ht="12" customHeight="1" x14ac:dyDescent="0.25">
      <c r="A141" s="109" t="s">
        <v>120</v>
      </c>
      <c r="B141" s="36"/>
      <c r="C141" s="36">
        <v>10221</v>
      </c>
      <c r="D141" s="36">
        <v>11364</v>
      </c>
      <c r="E141" s="36">
        <v>12975</v>
      </c>
      <c r="F141" s="36">
        <v>15074</v>
      </c>
      <c r="G141" s="36">
        <v>17115</v>
      </c>
      <c r="H141" s="36">
        <v>17686</v>
      </c>
      <c r="I141" s="36">
        <v>8109</v>
      </c>
      <c r="J141" s="36">
        <v>5555</v>
      </c>
      <c r="K141" s="36">
        <v>8449</v>
      </c>
      <c r="L141" s="36">
        <v>9735</v>
      </c>
      <c r="M141" s="36">
        <v>12456</v>
      </c>
      <c r="N141" s="36">
        <v>14928</v>
      </c>
      <c r="O141" s="36">
        <v>13114</v>
      </c>
      <c r="P141" s="36">
        <v>7068</v>
      </c>
      <c r="Q141" s="36">
        <v>7453</v>
      </c>
      <c r="R141" s="36">
        <v>8187</v>
      </c>
      <c r="S141" s="36">
        <v>10673</v>
      </c>
      <c r="T141" s="36">
        <v>11122</v>
      </c>
      <c r="U141" s="36">
        <v>12204</v>
      </c>
      <c r="V141" s="36">
        <v>10958</v>
      </c>
      <c r="W141" s="36">
        <v>9309</v>
      </c>
      <c r="X141" s="36">
        <v>6991</v>
      </c>
      <c r="Y141" s="36">
        <v>8147</v>
      </c>
      <c r="DA141" s="60" t="s">
        <v>1465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1466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/>
      <c r="C145" s="52">
        <v>912</v>
      </c>
      <c r="D145" s="52">
        <v>1592</v>
      </c>
      <c r="E145" s="52">
        <v>2171</v>
      </c>
      <c r="F145" s="52">
        <v>2950</v>
      </c>
      <c r="G145" s="52">
        <v>3358</v>
      </c>
      <c r="H145" s="52">
        <v>3517</v>
      </c>
      <c r="I145" s="52">
        <v>4764</v>
      </c>
      <c r="J145" s="52">
        <v>4037</v>
      </c>
      <c r="K145" s="52">
        <v>3149</v>
      </c>
      <c r="L145" s="52">
        <v>2028</v>
      </c>
      <c r="M145" s="52">
        <v>1011</v>
      </c>
      <c r="N145" s="52">
        <v>961</v>
      </c>
      <c r="O145" s="52">
        <v>833</v>
      </c>
      <c r="P145" s="52">
        <v>581</v>
      </c>
      <c r="Q145" s="52">
        <v>833</v>
      </c>
      <c r="R145" s="52">
        <v>1449</v>
      </c>
      <c r="S145" s="52">
        <v>1774</v>
      </c>
      <c r="T145" s="52">
        <v>1452</v>
      </c>
      <c r="U145" s="52">
        <v>1596</v>
      </c>
      <c r="V145" s="52">
        <v>1527</v>
      </c>
      <c r="W145" s="52">
        <v>1872</v>
      </c>
      <c r="X145" s="52">
        <v>1627</v>
      </c>
      <c r="Y145" s="52">
        <v>2294</v>
      </c>
      <c r="DA145" s="63" t="s">
        <v>1467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/>
      <c r="C147" s="52">
        <v>262</v>
      </c>
      <c r="D147" s="52">
        <v>434</v>
      </c>
      <c r="E147" s="52">
        <v>609</v>
      </c>
      <c r="F147" s="52">
        <v>996</v>
      </c>
      <c r="G147" s="52">
        <v>1542</v>
      </c>
      <c r="H147" s="52">
        <v>1454</v>
      </c>
      <c r="I147" s="52">
        <v>2014</v>
      </c>
      <c r="J147" s="52">
        <v>3123</v>
      </c>
      <c r="K147" s="52">
        <v>4548</v>
      </c>
      <c r="L147" s="52">
        <v>2603</v>
      </c>
      <c r="M147" s="52">
        <v>2747</v>
      </c>
      <c r="N147" s="52">
        <v>1777</v>
      </c>
      <c r="O147" s="52">
        <v>4943</v>
      </c>
      <c r="P147" s="52">
        <v>3139</v>
      </c>
      <c r="Q147" s="52">
        <v>3611</v>
      </c>
      <c r="R147" s="52">
        <v>3752</v>
      </c>
      <c r="S147" s="52">
        <v>3736</v>
      </c>
      <c r="T147" s="52">
        <v>3993</v>
      </c>
      <c r="U147" s="52">
        <v>2863</v>
      </c>
      <c r="V147" s="52">
        <v>3761</v>
      </c>
      <c r="W147" s="52">
        <v>3347</v>
      </c>
      <c r="X147" s="52">
        <v>5772</v>
      </c>
      <c r="Y147" s="52">
        <v>3628</v>
      </c>
      <c r="DA147" s="63" t="s">
        <v>1468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55</v>
      </c>
      <c r="D149" s="52">
        <f>RES_hhdet_in!D149-RES_hhdet_in_new!D149</f>
        <v>93</v>
      </c>
      <c r="E149" s="52">
        <f>RES_hhdet_in!E149-RES_hhdet_in_new!E149</f>
        <v>125</v>
      </c>
      <c r="F149" s="52">
        <f>RES_hhdet_in!F149-RES_hhdet_in_new!F149</f>
        <v>140</v>
      </c>
      <c r="G149" s="52">
        <f>RES_hhdet_in!G149-RES_hhdet_in_new!G149</f>
        <v>143</v>
      </c>
      <c r="H149" s="52">
        <f>RES_hhdet_in!H149-RES_hhdet_in_new!H149</f>
        <v>184</v>
      </c>
      <c r="I149" s="52">
        <f>RES_hhdet_in!I149-RES_hhdet_in_new!I149</f>
        <v>271</v>
      </c>
      <c r="J149" s="52">
        <f>RES_hhdet_in!J149-RES_hhdet_in_new!J149</f>
        <v>263</v>
      </c>
      <c r="K149" s="52">
        <f>RES_hhdet_in!K149-RES_hhdet_in_new!K149</f>
        <v>272</v>
      </c>
      <c r="L149" s="52">
        <f>RES_hhdet_in!L149-RES_hhdet_in_new!L149</f>
        <v>226</v>
      </c>
      <c r="M149" s="52">
        <f>RES_hhdet_in!M149-RES_hhdet_in_new!M149</f>
        <v>182</v>
      </c>
      <c r="N149" s="52">
        <f>RES_hhdet_in!N149-RES_hhdet_in_new!N149</f>
        <v>103</v>
      </c>
      <c r="O149" s="52">
        <f>RES_hhdet_in!O149-RES_hhdet_in_new!O149</f>
        <v>136</v>
      </c>
      <c r="P149" s="52">
        <f>RES_hhdet_in!P149-RES_hhdet_in_new!P149</f>
        <v>138</v>
      </c>
      <c r="Q149" s="52">
        <f>RES_hhdet_in!Q149-RES_hhdet_in_new!Q149</f>
        <v>200</v>
      </c>
      <c r="R149" s="52">
        <f>RES_hhdet_in!R149-RES_hhdet_in_new!R149</f>
        <v>209</v>
      </c>
      <c r="S149" s="52">
        <f>RES_hhdet_in!S149-RES_hhdet_in_new!S149</f>
        <v>155</v>
      </c>
      <c r="T149" s="52">
        <f>RES_hhdet_in!T149-RES_hhdet_in_new!T149</f>
        <v>97</v>
      </c>
      <c r="U149" s="52">
        <f>RES_hhdet_in!U149-RES_hhdet_in_new!U149</f>
        <v>70</v>
      </c>
      <c r="V149" s="52">
        <f>RES_hhdet_in!V149-RES_hhdet_in_new!V149</f>
        <v>57</v>
      </c>
      <c r="W149" s="52">
        <f>RES_hhdet_in!W149-RES_hhdet_in_new!W149</f>
        <v>65</v>
      </c>
      <c r="X149" s="52">
        <f>RES_hhdet_in!X149-RES_hhdet_in_new!X149</f>
        <v>62</v>
      </c>
      <c r="Y149" s="52">
        <f>RES_hhdet_in!Y149-RES_hhdet_in_new!Y149</f>
        <v>103</v>
      </c>
      <c r="DA149" s="63" t="s">
        <v>1469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0</v>
      </c>
      <c r="L150" s="52">
        <f>RES_hhdet_in!L150-RES_hhdet_in_new!L150</f>
        <v>0</v>
      </c>
      <c r="M150" s="52">
        <f>RES_hhdet_in!M150-RES_hhdet_in_new!M150</f>
        <v>0</v>
      </c>
      <c r="N150" s="52">
        <f>RES_hhdet_in!N150-RES_hhdet_in_new!N150</f>
        <v>0</v>
      </c>
      <c r="O150" s="52">
        <f>RES_hhdet_in!O150-RES_hhdet_in_new!O150</f>
        <v>0</v>
      </c>
      <c r="P150" s="52">
        <f>RES_hhdet_in!P150-RES_hhdet_in_new!P150</f>
        <v>0</v>
      </c>
      <c r="Q150" s="52">
        <f>RES_hhdet_in!Q150-RES_hhdet_in_new!Q150</f>
        <v>0</v>
      </c>
      <c r="R150" s="52">
        <f>RES_hhdet_in!R150-RES_hhdet_in_new!R150</f>
        <v>0</v>
      </c>
      <c r="S150" s="52">
        <f>RES_hhdet_in!S150-RES_hhdet_in_new!S150</f>
        <v>0</v>
      </c>
      <c r="T150" s="52">
        <f>RES_hhdet_in!T150-RES_hhdet_in_new!T150</f>
        <v>0</v>
      </c>
      <c r="U150" s="52">
        <f>RES_hhdet_in!U150-RES_hhdet_in_new!U150</f>
        <v>0</v>
      </c>
      <c r="V150" s="52">
        <f>RES_hhdet_in!V150-RES_hhdet_in_new!V150</f>
        <v>0</v>
      </c>
      <c r="W150" s="52">
        <f>RES_hhdet_in!W150-RES_hhdet_in_new!W150</f>
        <v>0</v>
      </c>
      <c r="X150" s="52">
        <f>RES_hhdet_in!X150-RES_hhdet_in_new!X150</f>
        <v>0</v>
      </c>
      <c r="Y150" s="52">
        <f>RES_hhdet_in!Y150-RES_hhdet_in_new!Y150</f>
        <v>0</v>
      </c>
      <c r="DA150" s="63" t="s">
        <v>1470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X151" s="52">
        <f>RES_hhdet_in!X151-RES_hhdet_in_new!X151</f>
        <v>0</v>
      </c>
      <c r="Y151" s="52">
        <f>RES_hhdet_in!Y151-RES_hhdet_in_new!Y151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X152" s="52">
        <f>RES_hhdet_in!X152-RES_hhdet_in_new!X152</f>
        <v>0</v>
      </c>
      <c r="Y152" s="52">
        <f>RES_hhdet_in!Y152-RES_hhdet_in_new!Y152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1077</v>
      </c>
      <c r="D153" s="52">
        <f>RES_hhdet_in!D153-RES_hhdet_in_new!D153</f>
        <v>1708</v>
      </c>
      <c r="E153" s="52">
        <f>RES_hhdet_in!E153-RES_hhdet_in_new!E153</f>
        <v>2198</v>
      </c>
      <c r="F153" s="52">
        <f>RES_hhdet_in!F153-RES_hhdet_in_new!F153</f>
        <v>3074</v>
      </c>
      <c r="G153" s="52">
        <f>RES_hhdet_in!G153-RES_hhdet_in_new!G153</f>
        <v>3600</v>
      </c>
      <c r="H153" s="52">
        <f>RES_hhdet_in!H153-RES_hhdet_in_new!H153</f>
        <v>3968</v>
      </c>
      <c r="I153" s="52">
        <f>RES_hhdet_in!I153-RES_hhdet_in_new!I153</f>
        <v>4933</v>
      </c>
      <c r="J153" s="52">
        <f>RES_hhdet_in!J153-RES_hhdet_in_new!J153</f>
        <v>4787</v>
      </c>
      <c r="K153" s="52">
        <f>RES_hhdet_in!K153-RES_hhdet_in_new!K153</f>
        <v>4822</v>
      </c>
      <c r="L153" s="52">
        <f>RES_hhdet_in!L153-RES_hhdet_in_new!L153</f>
        <v>4594</v>
      </c>
      <c r="M153" s="52">
        <f>RES_hhdet_in!M153-RES_hhdet_in_new!M153</f>
        <v>4094</v>
      </c>
      <c r="N153" s="52">
        <f>RES_hhdet_in!N153-RES_hhdet_in_new!N153</f>
        <v>4667</v>
      </c>
      <c r="O153" s="52">
        <f>RES_hhdet_in!O153-RES_hhdet_in_new!O153</f>
        <v>4554</v>
      </c>
      <c r="P153" s="52">
        <f>RES_hhdet_in!P153-RES_hhdet_in_new!P153</f>
        <v>4132</v>
      </c>
      <c r="Q153" s="52">
        <f>RES_hhdet_in!Q153-RES_hhdet_in_new!Q153</f>
        <v>4161</v>
      </c>
      <c r="R153" s="52">
        <f>RES_hhdet_in!R153-RES_hhdet_in_new!R153</f>
        <v>4047</v>
      </c>
      <c r="S153" s="52">
        <f>RES_hhdet_in!S153-RES_hhdet_in_new!S153</f>
        <v>3608</v>
      </c>
      <c r="T153" s="52">
        <f>RES_hhdet_in!T153-RES_hhdet_in_new!T153</f>
        <v>2689</v>
      </c>
      <c r="U153" s="52">
        <f>RES_hhdet_in!U153-RES_hhdet_in_new!U153</f>
        <v>2580</v>
      </c>
      <c r="V153" s="52">
        <f>RES_hhdet_in!V153-RES_hhdet_in_new!V153</f>
        <v>2649</v>
      </c>
      <c r="W153" s="52">
        <f>RES_hhdet_in!W153-RES_hhdet_in_new!W153</f>
        <v>3094</v>
      </c>
      <c r="X153" s="52">
        <f>RES_hhdet_in!X153-RES_hhdet_in_new!X153</f>
        <v>2955</v>
      </c>
      <c r="Y153" s="52">
        <f>RES_hhdet_in!Y153-RES_hhdet_in_new!Y153</f>
        <v>3469</v>
      </c>
      <c r="DA153" s="63" t="s">
        <v>1471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33</v>
      </c>
      <c r="D154" s="52">
        <f>RES_hhdet_in!D154-RES_hhdet_in_new!D154</f>
        <v>48</v>
      </c>
      <c r="E154" s="52">
        <f>RES_hhdet_in!E154-RES_hhdet_in_new!E154</f>
        <v>124</v>
      </c>
      <c r="F154" s="52">
        <f>RES_hhdet_in!F154-RES_hhdet_in_new!F154</f>
        <v>82</v>
      </c>
      <c r="G154" s="52">
        <f>RES_hhdet_in!G154-RES_hhdet_in_new!G154</f>
        <v>111</v>
      </c>
      <c r="H154" s="52">
        <f>RES_hhdet_in!H154-RES_hhdet_in_new!H154</f>
        <v>140</v>
      </c>
      <c r="I154" s="52">
        <f>RES_hhdet_in!I154-RES_hhdet_in_new!I154</f>
        <v>491</v>
      </c>
      <c r="J154" s="52">
        <f>RES_hhdet_in!J154-RES_hhdet_in_new!J154</f>
        <v>499</v>
      </c>
      <c r="K154" s="52">
        <f>RES_hhdet_in!K154-RES_hhdet_in_new!K154</f>
        <v>498</v>
      </c>
      <c r="L154" s="52">
        <f>RES_hhdet_in!L154-RES_hhdet_in_new!L154</f>
        <v>385</v>
      </c>
      <c r="M154" s="52">
        <f>RES_hhdet_in!M154-RES_hhdet_in_new!M154</f>
        <v>558</v>
      </c>
      <c r="N154" s="52">
        <f>RES_hhdet_in!N154-RES_hhdet_in_new!N154</f>
        <v>550</v>
      </c>
      <c r="O154" s="52">
        <f>RES_hhdet_in!O154-RES_hhdet_in_new!O154</f>
        <v>724</v>
      </c>
      <c r="P154" s="52">
        <f>RES_hhdet_in!P154-RES_hhdet_in_new!P154</f>
        <v>929</v>
      </c>
      <c r="Q154" s="52">
        <f>RES_hhdet_in!Q154-RES_hhdet_in_new!Q154</f>
        <v>994</v>
      </c>
      <c r="R154" s="52">
        <f>RES_hhdet_in!R154-RES_hhdet_in_new!R154</f>
        <v>798</v>
      </c>
      <c r="S154" s="52">
        <f>RES_hhdet_in!S154-RES_hhdet_in_new!S154</f>
        <v>727</v>
      </c>
      <c r="T154" s="52">
        <f>RES_hhdet_in!T154-RES_hhdet_in_new!T154</f>
        <v>659</v>
      </c>
      <c r="U154" s="52">
        <f>RES_hhdet_in!U154-RES_hhdet_in_new!U154</f>
        <v>583</v>
      </c>
      <c r="V154" s="52">
        <f>RES_hhdet_in!V154-RES_hhdet_in_new!V154</f>
        <v>605</v>
      </c>
      <c r="W154" s="52">
        <f>RES_hhdet_in!W154-RES_hhdet_in_new!W154</f>
        <v>648</v>
      </c>
      <c r="X154" s="52">
        <f>RES_hhdet_in!X154-RES_hhdet_in_new!X154</f>
        <v>723</v>
      </c>
      <c r="Y154" s="52">
        <f>RES_hhdet_in!Y154-RES_hhdet_in_new!Y154</f>
        <v>942</v>
      </c>
      <c r="DA154" s="63" t="s">
        <v>1472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/>
      <c r="C158" s="52">
        <v>544</v>
      </c>
      <c r="D158" s="52">
        <v>774</v>
      </c>
      <c r="E158" s="52">
        <v>1085</v>
      </c>
      <c r="F158" s="52">
        <v>1183</v>
      </c>
      <c r="G158" s="52">
        <v>1282</v>
      </c>
      <c r="H158" s="52">
        <v>1620</v>
      </c>
      <c r="I158" s="52">
        <v>2672</v>
      </c>
      <c r="J158" s="52">
        <v>3384</v>
      </c>
      <c r="K158" s="52">
        <v>2781</v>
      </c>
      <c r="L158" s="52">
        <v>2369</v>
      </c>
      <c r="M158" s="52">
        <v>1859</v>
      </c>
      <c r="N158" s="52">
        <v>1372</v>
      </c>
      <c r="O158" s="52">
        <v>1701</v>
      </c>
      <c r="P158" s="52">
        <v>1689</v>
      </c>
      <c r="Q158" s="52">
        <v>2196</v>
      </c>
      <c r="R158" s="52">
        <v>2254</v>
      </c>
      <c r="S158" s="52">
        <v>1633</v>
      </c>
      <c r="T158" s="52">
        <v>1185</v>
      </c>
      <c r="U158" s="52">
        <v>983</v>
      </c>
      <c r="V158" s="52">
        <v>860</v>
      </c>
      <c r="W158" s="52">
        <v>926</v>
      </c>
      <c r="X158" s="52">
        <v>803</v>
      </c>
      <c r="Y158" s="52">
        <v>1157</v>
      </c>
      <c r="DA158" s="63" t="s">
        <v>1473</v>
      </c>
    </row>
    <row r="159" spans="1:105" ht="12" customHeight="1" x14ac:dyDescent="0.25">
      <c r="A159" s="109" t="s">
        <v>120</v>
      </c>
      <c r="B159" s="36"/>
      <c r="C159" s="36">
        <v>621</v>
      </c>
      <c r="D159" s="36">
        <v>1075</v>
      </c>
      <c r="E159" s="36">
        <v>1364</v>
      </c>
      <c r="F159" s="36">
        <v>2110</v>
      </c>
      <c r="G159" s="36">
        <v>2577</v>
      </c>
      <c r="H159" s="36">
        <v>2666</v>
      </c>
      <c r="I159" s="36">
        <v>3022</v>
      </c>
      <c r="J159" s="36">
        <v>2160</v>
      </c>
      <c r="K159" s="36">
        <v>2819</v>
      </c>
      <c r="L159" s="36">
        <v>2836</v>
      </c>
      <c r="M159" s="36">
        <v>2988</v>
      </c>
      <c r="N159" s="36">
        <v>3947</v>
      </c>
      <c r="O159" s="36">
        <v>3703</v>
      </c>
      <c r="P159" s="36">
        <v>3513</v>
      </c>
      <c r="Q159" s="36">
        <v>3171</v>
      </c>
      <c r="R159" s="36">
        <v>2797</v>
      </c>
      <c r="S159" s="36">
        <v>2869</v>
      </c>
      <c r="T159" s="36">
        <v>2259</v>
      </c>
      <c r="U159" s="36">
        <v>2262</v>
      </c>
      <c r="V159" s="36">
        <v>2444</v>
      </c>
      <c r="W159" s="36">
        <v>2883</v>
      </c>
      <c r="X159" s="36">
        <v>2939</v>
      </c>
      <c r="Y159" s="36">
        <v>3353</v>
      </c>
      <c r="DA159" s="60" t="s">
        <v>1474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1475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/>
      <c r="C163" s="52">
        <v>2035</v>
      </c>
      <c r="D163" s="52">
        <v>2328</v>
      </c>
      <c r="E163" s="52">
        <v>1837</v>
      </c>
      <c r="F163" s="52">
        <v>2833</v>
      </c>
      <c r="G163" s="52">
        <v>2282</v>
      </c>
      <c r="H163" s="52">
        <v>2381</v>
      </c>
      <c r="I163" s="52">
        <v>2614</v>
      </c>
      <c r="J163" s="52">
        <v>2524</v>
      </c>
      <c r="K163" s="52">
        <v>1933</v>
      </c>
      <c r="L163" s="52">
        <v>1200</v>
      </c>
      <c r="M163" s="52">
        <v>0</v>
      </c>
      <c r="N163" s="52">
        <v>1</v>
      </c>
      <c r="O163" s="52">
        <v>0</v>
      </c>
      <c r="P163" s="52">
        <v>1</v>
      </c>
      <c r="Q163" s="52">
        <v>3</v>
      </c>
      <c r="R163" s="52">
        <v>0</v>
      </c>
      <c r="S163" s="52">
        <v>0</v>
      </c>
      <c r="T163" s="52">
        <v>1025</v>
      </c>
      <c r="U163" s="52">
        <v>1490</v>
      </c>
      <c r="V163" s="52">
        <v>4166</v>
      </c>
      <c r="W163" s="52">
        <v>4812</v>
      </c>
      <c r="X163" s="52">
        <v>7343</v>
      </c>
      <c r="Y163" s="52">
        <v>4346</v>
      </c>
      <c r="DA163" s="63" t="s">
        <v>1476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/>
      <c r="C165" s="52">
        <v>1658</v>
      </c>
      <c r="D165" s="52">
        <v>1652</v>
      </c>
      <c r="E165" s="52">
        <v>1163</v>
      </c>
      <c r="F165" s="52">
        <v>1220</v>
      </c>
      <c r="G165" s="52">
        <v>1337</v>
      </c>
      <c r="H165" s="52">
        <v>1176</v>
      </c>
      <c r="I165" s="52">
        <v>1496</v>
      </c>
      <c r="J165" s="52">
        <v>1967</v>
      </c>
      <c r="K165" s="52">
        <v>2855</v>
      </c>
      <c r="L165" s="52">
        <v>1554</v>
      </c>
      <c r="M165" s="52">
        <v>1353</v>
      </c>
      <c r="N165" s="52">
        <v>563</v>
      </c>
      <c r="O165" s="52">
        <v>1390</v>
      </c>
      <c r="P165" s="52">
        <v>654</v>
      </c>
      <c r="Q165" s="52">
        <v>335</v>
      </c>
      <c r="R165" s="52">
        <v>377</v>
      </c>
      <c r="S165" s="52">
        <v>390</v>
      </c>
      <c r="T165" s="52">
        <v>618</v>
      </c>
      <c r="U165" s="52">
        <v>1005</v>
      </c>
      <c r="V165" s="52">
        <v>1897</v>
      </c>
      <c r="W165" s="52">
        <v>3362</v>
      </c>
      <c r="X165" s="52">
        <v>6637</v>
      </c>
      <c r="Y165" s="52">
        <v>6236</v>
      </c>
      <c r="DA165" s="63" t="s">
        <v>1477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255</v>
      </c>
      <c r="D167" s="52">
        <f>RES_hhdet_in!D167-RES_hhdet_in_new!D167</f>
        <v>285</v>
      </c>
      <c r="E167" s="52">
        <f>RES_hhdet_in!E167-RES_hhdet_in_new!E167</f>
        <v>269</v>
      </c>
      <c r="F167" s="52">
        <f>RES_hhdet_in!F167-RES_hhdet_in_new!F167</f>
        <v>278</v>
      </c>
      <c r="G167" s="52">
        <f>RES_hhdet_in!G167-RES_hhdet_in_new!G167</f>
        <v>238</v>
      </c>
      <c r="H167" s="52">
        <f>RES_hhdet_in!H167-RES_hhdet_in_new!H167</f>
        <v>309</v>
      </c>
      <c r="I167" s="52">
        <f>RES_hhdet_in!I167-RES_hhdet_in_new!I167</f>
        <v>216</v>
      </c>
      <c r="J167" s="52">
        <f>RES_hhdet_in!J167-RES_hhdet_in_new!J167</f>
        <v>213</v>
      </c>
      <c r="K167" s="52">
        <f>RES_hhdet_in!K167-RES_hhdet_in_new!K167</f>
        <v>238</v>
      </c>
      <c r="L167" s="52">
        <f>RES_hhdet_in!L167-RES_hhdet_in_new!L167</f>
        <v>182</v>
      </c>
      <c r="M167" s="52">
        <f>RES_hhdet_in!M167-RES_hhdet_in_new!M167</f>
        <v>73</v>
      </c>
      <c r="N167" s="52">
        <f>RES_hhdet_in!N167-RES_hhdet_in_new!N167</f>
        <v>37</v>
      </c>
      <c r="O167" s="52">
        <f>RES_hhdet_in!O167-RES_hhdet_in_new!O167</f>
        <v>32</v>
      </c>
      <c r="P167" s="52">
        <f>RES_hhdet_in!P167-RES_hhdet_in_new!P167</f>
        <v>25</v>
      </c>
      <c r="Q167" s="52">
        <f>RES_hhdet_in!Q167-RES_hhdet_in_new!Q167</f>
        <v>25</v>
      </c>
      <c r="R167" s="52">
        <f>RES_hhdet_in!R167-RES_hhdet_in_new!R167</f>
        <v>58</v>
      </c>
      <c r="S167" s="52">
        <f>RES_hhdet_in!S167-RES_hhdet_in_new!S167</f>
        <v>56</v>
      </c>
      <c r="T167" s="52">
        <f>RES_hhdet_in!T167-RES_hhdet_in_new!T167</f>
        <v>66</v>
      </c>
      <c r="U167" s="52">
        <f>RES_hhdet_in!U167-RES_hhdet_in_new!U167</f>
        <v>47</v>
      </c>
      <c r="V167" s="52">
        <f>RES_hhdet_in!V167-RES_hhdet_in_new!V167</f>
        <v>90</v>
      </c>
      <c r="W167" s="52">
        <f>RES_hhdet_in!W167-RES_hhdet_in_new!W167</f>
        <v>104</v>
      </c>
      <c r="X167" s="52">
        <f>RES_hhdet_in!X167-RES_hhdet_in_new!X167</f>
        <v>145</v>
      </c>
      <c r="Y167" s="52">
        <f>RES_hhdet_in!Y167-RES_hhdet_in_new!Y167</f>
        <v>122</v>
      </c>
      <c r="DA167" s="63" t="s">
        <v>1478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0</v>
      </c>
      <c r="D168" s="52">
        <f>RES_hhdet_in!D168-RES_hhdet_in_new!D168</f>
        <v>0</v>
      </c>
      <c r="E168" s="52">
        <f>RES_hhdet_in!E168-RES_hhdet_in_new!E168</f>
        <v>0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0</v>
      </c>
      <c r="J168" s="52">
        <f>RES_hhdet_in!J168-RES_hhdet_in_new!J168</f>
        <v>0</v>
      </c>
      <c r="K168" s="52">
        <f>RES_hhdet_in!K168-RES_hhdet_in_new!K168</f>
        <v>0</v>
      </c>
      <c r="L168" s="52">
        <f>RES_hhdet_in!L168-RES_hhdet_in_new!L168</f>
        <v>0</v>
      </c>
      <c r="M168" s="52">
        <f>RES_hhdet_in!M168-RES_hhdet_in_new!M168</f>
        <v>0</v>
      </c>
      <c r="N168" s="52">
        <f>RES_hhdet_in!N168-RES_hhdet_in_new!N168</f>
        <v>0</v>
      </c>
      <c r="O168" s="52">
        <f>RES_hhdet_in!O168-RES_hhdet_in_new!O168</f>
        <v>0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0</v>
      </c>
      <c r="S168" s="52">
        <f>RES_hhdet_in!S168-RES_hhdet_in_new!S168</f>
        <v>0</v>
      </c>
      <c r="T168" s="52">
        <f>RES_hhdet_in!T168-RES_hhdet_in_new!T168</f>
        <v>0</v>
      </c>
      <c r="U168" s="52">
        <f>RES_hhdet_in!U168-RES_hhdet_in_new!U168</f>
        <v>0</v>
      </c>
      <c r="V168" s="52">
        <f>RES_hhdet_in!V168-RES_hhdet_in_new!V168</f>
        <v>0</v>
      </c>
      <c r="W168" s="52">
        <f>RES_hhdet_in!W168-RES_hhdet_in_new!W168</f>
        <v>0</v>
      </c>
      <c r="X168" s="52">
        <f>RES_hhdet_in!X168-RES_hhdet_in_new!X168</f>
        <v>0</v>
      </c>
      <c r="Y168" s="52">
        <f>RES_hhdet_in!Y168-RES_hhdet_in_new!Y168</f>
        <v>0</v>
      </c>
      <c r="DA168" s="63" t="s">
        <v>1479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X169" s="52">
        <f>RES_hhdet_in!X169-RES_hhdet_in_new!X169</f>
        <v>0</v>
      </c>
      <c r="Y169" s="52">
        <f>RES_hhdet_in!Y169-RES_hhdet_in_new!Y169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X170" s="52">
        <f>RES_hhdet_in!X170-RES_hhdet_in_new!X170</f>
        <v>0</v>
      </c>
      <c r="Y170" s="52">
        <f>RES_hhdet_in!Y170-RES_hhdet_in_new!Y170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4963</v>
      </c>
      <c r="D171" s="52">
        <f>RES_hhdet_in!D171-RES_hhdet_in_new!D171</f>
        <v>5244</v>
      </c>
      <c r="E171" s="52">
        <f>RES_hhdet_in!E171-RES_hhdet_in_new!E171</f>
        <v>4729</v>
      </c>
      <c r="F171" s="52">
        <f>RES_hhdet_in!F171-RES_hhdet_in_new!F171</f>
        <v>6050</v>
      </c>
      <c r="G171" s="52">
        <f>RES_hhdet_in!G171-RES_hhdet_in_new!G171</f>
        <v>5960</v>
      </c>
      <c r="H171" s="52">
        <f>RES_hhdet_in!H171-RES_hhdet_in_new!H171</f>
        <v>6684</v>
      </c>
      <c r="I171" s="52">
        <f>RES_hhdet_in!I171-RES_hhdet_in_new!I171</f>
        <v>3970</v>
      </c>
      <c r="J171" s="52">
        <f>RES_hhdet_in!J171-RES_hhdet_in_new!J171</f>
        <v>3849</v>
      </c>
      <c r="K171" s="52">
        <f>RES_hhdet_in!K171-RES_hhdet_in_new!K171</f>
        <v>4210</v>
      </c>
      <c r="L171" s="52">
        <f>RES_hhdet_in!L171-RES_hhdet_in_new!L171</f>
        <v>3688</v>
      </c>
      <c r="M171" s="52">
        <f>RES_hhdet_in!M171-RES_hhdet_in_new!M171</f>
        <v>1601</v>
      </c>
      <c r="N171" s="52">
        <f>RES_hhdet_in!N171-RES_hhdet_in_new!N171</f>
        <v>1742</v>
      </c>
      <c r="O171" s="52">
        <f>RES_hhdet_in!O171-RES_hhdet_in_new!O171</f>
        <v>1057</v>
      </c>
      <c r="P171" s="52">
        <f>RES_hhdet_in!P171-RES_hhdet_in_new!P171</f>
        <v>740</v>
      </c>
      <c r="Q171" s="52">
        <f>RES_hhdet_in!Q171-RES_hhdet_in_new!Q171</f>
        <v>499</v>
      </c>
      <c r="R171" s="52">
        <f>RES_hhdet_in!R171-RES_hhdet_in_new!R171</f>
        <v>1140</v>
      </c>
      <c r="S171" s="52">
        <f>RES_hhdet_in!S171-RES_hhdet_in_new!S171</f>
        <v>1332</v>
      </c>
      <c r="T171" s="52">
        <f>RES_hhdet_in!T171-RES_hhdet_in_new!T171</f>
        <v>1767</v>
      </c>
      <c r="U171" s="52">
        <f>RES_hhdet_in!U171-RES_hhdet_in_new!U171</f>
        <v>1630</v>
      </c>
      <c r="V171" s="52">
        <f>RES_hhdet_in!V171-RES_hhdet_in_new!V171</f>
        <v>3788</v>
      </c>
      <c r="W171" s="52">
        <f>RES_hhdet_in!W171-RES_hhdet_in_new!W171</f>
        <v>4339</v>
      </c>
      <c r="X171" s="52">
        <f>RES_hhdet_in!X171-RES_hhdet_in_new!X171</f>
        <v>6242</v>
      </c>
      <c r="Y171" s="52">
        <f>RES_hhdet_in!Y171-RES_hhdet_in_new!Y171</f>
        <v>3958</v>
      </c>
      <c r="DA171" s="63" t="s">
        <v>1480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150</v>
      </c>
      <c r="D172" s="52">
        <f>RES_hhdet_in!D172-RES_hhdet_in_new!D172</f>
        <v>146</v>
      </c>
      <c r="E172" s="52">
        <f>RES_hhdet_in!E172-RES_hhdet_in_new!E172</f>
        <v>268</v>
      </c>
      <c r="F172" s="52">
        <f>RES_hhdet_in!F172-RES_hhdet_in_new!F172</f>
        <v>164</v>
      </c>
      <c r="G172" s="52">
        <f>RES_hhdet_in!G172-RES_hhdet_in_new!G172</f>
        <v>185</v>
      </c>
      <c r="H172" s="52">
        <f>RES_hhdet_in!H172-RES_hhdet_in_new!H172</f>
        <v>236</v>
      </c>
      <c r="I172" s="52">
        <f>RES_hhdet_in!I172-RES_hhdet_in_new!I172</f>
        <v>397</v>
      </c>
      <c r="J172" s="52">
        <f>RES_hhdet_in!J172-RES_hhdet_in_new!J172</f>
        <v>402</v>
      </c>
      <c r="K172" s="52">
        <f>RES_hhdet_in!K172-RES_hhdet_in_new!K172</f>
        <v>436</v>
      </c>
      <c r="L172" s="52">
        <f>RES_hhdet_in!L172-RES_hhdet_in_new!L172</f>
        <v>311</v>
      </c>
      <c r="M172" s="52">
        <f>RES_hhdet_in!M172-RES_hhdet_in_new!M172</f>
        <v>218</v>
      </c>
      <c r="N172" s="52">
        <f>RES_hhdet_in!N172-RES_hhdet_in_new!N172</f>
        <v>204</v>
      </c>
      <c r="O172" s="52">
        <f>RES_hhdet_in!O172-RES_hhdet_in_new!O172</f>
        <v>166</v>
      </c>
      <c r="P172" s="52">
        <f>RES_hhdet_in!P172-RES_hhdet_in_new!P172</f>
        <v>163</v>
      </c>
      <c r="Q172" s="52">
        <f>RES_hhdet_in!Q172-RES_hhdet_in_new!Q172</f>
        <v>117</v>
      </c>
      <c r="R172" s="52">
        <f>RES_hhdet_in!R172-RES_hhdet_in_new!R172</f>
        <v>225</v>
      </c>
      <c r="S172" s="52">
        <f>RES_hhdet_in!S172-RES_hhdet_in_new!S172</f>
        <v>267</v>
      </c>
      <c r="T172" s="52">
        <f>RES_hhdet_in!T172-RES_hhdet_in_new!T172</f>
        <v>436</v>
      </c>
      <c r="U172" s="52">
        <f>RES_hhdet_in!U172-RES_hhdet_in_new!U172</f>
        <v>371</v>
      </c>
      <c r="V172" s="52">
        <f>RES_hhdet_in!V172-RES_hhdet_in_new!V172</f>
        <v>870</v>
      </c>
      <c r="W172" s="52">
        <f>RES_hhdet_in!W172-RES_hhdet_in_new!W172</f>
        <v>912</v>
      </c>
      <c r="X172" s="52">
        <f>RES_hhdet_in!X172-RES_hhdet_in_new!X172</f>
        <v>1545</v>
      </c>
      <c r="Y172" s="52">
        <f>RES_hhdet_in!Y172-RES_hhdet_in_new!Y172</f>
        <v>1077</v>
      </c>
      <c r="DA172" s="63" t="s">
        <v>1481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/>
      <c r="C176" s="52">
        <v>2505</v>
      </c>
      <c r="D176" s="52">
        <v>2379</v>
      </c>
      <c r="E176" s="52">
        <v>2336</v>
      </c>
      <c r="F176" s="52">
        <v>2333</v>
      </c>
      <c r="G176" s="52">
        <v>2121</v>
      </c>
      <c r="H176" s="52">
        <v>2731</v>
      </c>
      <c r="I176" s="52">
        <v>2150</v>
      </c>
      <c r="J176" s="52">
        <v>2728</v>
      </c>
      <c r="K176" s="52">
        <v>2428</v>
      </c>
      <c r="L176" s="52">
        <v>1908</v>
      </c>
      <c r="M176" s="52">
        <v>723</v>
      </c>
      <c r="N176" s="52">
        <v>510</v>
      </c>
      <c r="O176" s="52">
        <v>394</v>
      </c>
      <c r="P176" s="52">
        <v>305</v>
      </c>
      <c r="Q176" s="52">
        <v>262</v>
      </c>
      <c r="R176" s="52">
        <v>631</v>
      </c>
      <c r="S176" s="52">
        <v>597</v>
      </c>
      <c r="T176" s="52">
        <v>781</v>
      </c>
      <c r="U176" s="52">
        <v>618</v>
      </c>
      <c r="V176" s="52">
        <v>1237</v>
      </c>
      <c r="W176" s="52">
        <v>1315</v>
      </c>
      <c r="X176" s="52">
        <v>1715</v>
      </c>
      <c r="Y176" s="52">
        <v>1322</v>
      </c>
      <c r="DA176" s="63" t="s">
        <v>1482</v>
      </c>
    </row>
    <row r="177" spans="1:105" ht="12" customHeight="1" x14ac:dyDescent="0.25">
      <c r="A177" s="109" t="s">
        <v>120</v>
      </c>
      <c r="B177" s="36"/>
      <c r="C177" s="36">
        <v>2863</v>
      </c>
      <c r="D177" s="36">
        <v>3296</v>
      </c>
      <c r="E177" s="36">
        <v>2932</v>
      </c>
      <c r="F177" s="36">
        <v>4157</v>
      </c>
      <c r="G177" s="36">
        <v>4263</v>
      </c>
      <c r="H177" s="36">
        <v>4500</v>
      </c>
      <c r="I177" s="36">
        <v>2429</v>
      </c>
      <c r="J177" s="36">
        <v>1742</v>
      </c>
      <c r="K177" s="36">
        <v>2460</v>
      </c>
      <c r="L177" s="36">
        <v>2281</v>
      </c>
      <c r="M177" s="36">
        <v>1169</v>
      </c>
      <c r="N177" s="36">
        <v>1479</v>
      </c>
      <c r="O177" s="36">
        <v>862</v>
      </c>
      <c r="P177" s="36">
        <v>630</v>
      </c>
      <c r="Q177" s="36">
        <v>387</v>
      </c>
      <c r="R177" s="36">
        <v>789</v>
      </c>
      <c r="S177" s="36">
        <v>1044</v>
      </c>
      <c r="T177" s="36">
        <v>1488</v>
      </c>
      <c r="U177" s="36">
        <v>1430</v>
      </c>
      <c r="V177" s="36">
        <v>3514</v>
      </c>
      <c r="W177" s="36">
        <v>4048</v>
      </c>
      <c r="X177" s="36">
        <v>6226</v>
      </c>
      <c r="Y177" s="36">
        <v>3831</v>
      </c>
      <c r="DA177" s="60" t="s">
        <v>1483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G3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1484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X2" s="140">
        <v>2021</v>
      </c>
      <c r="Y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DA3" s="129" t="s">
        <v>1485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0</v>
      </c>
      <c r="I5" s="52">
        <v>0</v>
      </c>
      <c r="J5" s="52">
        <v>0</v>
      </c>
      <c r="K5" s="52">
        <v>10</v>
      </c>
      <c r="L5" s="52">
        <v>230</v>
      </c>
      <c r="M5" s="52">
        <v>240</v>
      </c>
      <c r="N5" s="52">
        <v>243</v>
      </c>
      <c r="O5" s="52">
        <v>197</v>
      </c>
      <c r="P5" s="52">
        <v>0</v>
      </c>
      <c r="Q5" s="52">
        <v>0</v>
      </c>
      <c r="R5" s="52">
        <v>0</v>
      </c>
      <c r="S5" s="52">
        <v>76</v>
      </c>
      <c r="T5" s="52">
        <v>14</v>
      </c>
      <c r="U5" s="52">
        <v>44</v>
      </c>
      <c r="V5" s="52">
        <v>0</v>
      </c>
      <c r="W5" s="52">
        <v>0</v>
      </c>
      <c r="X5" s="52">
        <v>0</v>
      </c>
      <c r="Y5" s="52">
        <v>0</v>
      </c>
      <c r="DA5" s="63" t="s">
        <v>1486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X7" s="126"/>
      <c r="Y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0</v>
      </c>
      <c r="Q8" s="52">
        <v>0</v>
      </c>
      <c r="R8" s="52">
        <v>7</v>
      </c>
      <c r="S8" s="52">
        <v>15</v>
      </c>
      <c r="T8" s="52">
        <v>41</v>
      </c>
      <c r="U8" s="52">
        <v>31</v>
      </c>
      <c r="V8" s="52">
        <v>51</v>
      </c>
      <c r="W8" s="52">
        <v>32</v>
      </c>
      <c r="X8" s="52">
        <v>49</v>
      </c>
      <c r="Y8" s="52">
        <v>31</v>
      </c>
      <c r="DA8" s="63" t="s">
        <v>1487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X9" s="126"/>
      <c r="Y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0</v>
      </c>
      <c r="I10" s="52">
        <v>0</v>
      </c>
      <c r="J10" s="52">
        <v>0</v>
      </c>
      <c r="K10" s="52">
        <v>0</v>
      </c>
      <c r="L10" s="52">
        <v>7</v>
      </c>
      <c r="M10" s="52">
        <v>8</v>
      </c>
      <c r="N10" s="52">
        <v>19</v>
      </c>
      <c r="O10" s="52">
        <v>28</v>
      </c>
      <c r="P10" s="52">
        <v>6</v>
      </c>
      <c r="Q10" s="52">
        <v>11</v>
      </c>
      <c r="R10" s="52">
        <v>23</v>
      </c>
      <c r="S10" s="52">
        <v>23</v>
      </c>
      <c r="T10" s="52">
        <v>23</v>
      </c>
      <c r="U10" s="52">
        <v>40</v>
      </c>
      <c r="V10" s="52">
        <v>41</v>
      </c>
      <c r="W10" s="52">
        <v>47</v>
      </c>
      <c r="X10" s="52">
        <v>69</v>
      </c>
      <c r="Y10" s="52">
        <v>28</v>
      </c>
      <c r="DA10" s="63" t="s">
        <v>1488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9</v>
      </c>
      <c r="T11" s="52">
        <v>8</v>
      </c>
      <c r="U11" s="52">
        <v>8</v>
      </c>
      <c r="V11" s="52">
        <v>1</v>
      </c>
      <c r="W11" s="52">
        <v>0</v>
      </c>
      <c r="X11" s="52">
        <v>0</v>
      </c>
      <c r="Y11" s="52">
        <v>0</v>
      </c>
      <c r="DA11" s="63" t="s">
        <v>1489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1490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0</v>
      </c>
      <c r="Q15" s="52">
        <v>0</v>
      </c>
      <c r="R15" s="52">
        <v>0</v>
      </c>
      <c r="S15" s="52">
        <v>126</v>
      </c>
      <c r="T15" s="52">
        <v>182</v>
      </c>
      <c r="U15" s="52">
        <v>184</v>
      </c>
      <c r="V15" s="52">
        <v>32</v>
      </c>
      <c r="W15" s="52">
        <v>0</v>
      </c>
      <c r="X15" s="52">
        <v>0</v>
      </c>
      <c r="Y15" s="52">
        <v>0</v>
      </c>
      <c r="DA15" s="63" t="s">
        <v>1491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33</v>
      </c>
      <c r="T16" s="52">
        <v>46</v>
      </c>
      <c r="U16" s="52">
        <v>43</v>
      </c>
      <c r="V16" s="52">
        <v>9</v>
      </c>
      <c r="W16" s="52">
        <v>0</v>
      </c>
      <c r="X16" s="52">
        <v>0</v>
      </c>
      <c r="Y16" s="52">
        <v>0</v>
      </c>
      <c r="DA16" s="63" t="s">
        <v>1492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X19" s="126"/>
      <c r="Y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X20" s="52">
        <v>0</v>
      </c>
      <c r="Y20" s="52">
        <v>0</v>
      </c>
      <c r="DA20" s="63" t="s">
        <v>1493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14</v>
      </c>
      <c r="S21" s="52">
        <v>85</v>
      </c>
      <c r="T21" s="52">
        <v>93</v>
      </c>
      <c r="U21" s="52">
        <v>88</v>
      </c>
      <c r="V21" s="52">
        <v>34</v>
      </c>
      <c r="W21" s="52">
        <v>15</v>
      </c>
      <c r="X21" s="52">
        <v>0</v>
      </c>
      <c r="Y21" s="52">
        <v>0</v>
      </c>
      <c r="DA21" s="63" t="s">
        <v>1494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  <c r="R22" s="36">
        <v>17</v>
      </c>
      <c r="S22" s="36">
        <v>146</v>
      </c>
      <c r="T22" s="36">
        <v>191</v>
      </c>
      <c r="U22" s="36">
        <v>209</v>
      </c>
      <c r="V22" s="36">
        <v>104</v>
      </c>
      <c r="W22" s="36">
        <v>50</v>
      </c>
      <c r="X22" s="36">
        <v>1</v>
      </c>
      <c r="Y22" s="36">
        <v>7</v>
      </c>
      <c r="DA22" s="60" t="s">
        <v>1495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0"/>
      <c r="Y24" s="120"/>
      <c r="DA24" s="129" t="s">
        <v>1496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X25" s="128"/>
      <c r="Y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130</v>
      </c>
      <c r="K26" s="52">
        <v>261</v>
      </c>
      <c r="L26" s="52">
        <v>159</v>
      </c>
      <c r="M26" s="52">
        <v>0</v>
      </c>
      <c r="N26" s="52">
        <v>368</v>
      </c>
      <c r="O26" s="52">
        <v>389</v>
      </c>
      <c r="P26" s="52">
        <v>0</v>
      </c>
      <c r="Q26" s="52">
        <v>167</v>
      </c>
      <c r="R26" s="52">
        <v>21</v>
      </c>
      <c r="S26" s="52">
        <v>0</v>
      </c>
      <c r="T26" s="52">
        <v>0</v>
      </c>
      <c r="U26" s="52">
        <v>226</v>
      </c>
      <c r="V26" s="52">
        <v>338</v>
      </c>
      <c r="W26" s="52">
        <v>424</v>
      </c>
      <c r="X26" s="52">
        <v>405</v>
      </c>
      <c r="Y26" s="52">
        <v>224</v>
      </c>
      <c r="DA26" s="63" t="s">
        <v>1497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37</v>
      </c>
      <c r="S29" s="52">
        <v>32</v>
      </c>
      <c r="T29" s="52">
        <v>36</v>
      </c>
      <c r="U29" s="52">
        <v>33</v>
      </c>
      <c r="V29" s="52">
        <v>123</v>
      </c>
      <c r="W29" s="52">
        <v>196</v>
      </c>
      <c r="X29" s="52">
        <v>305</v>
      </c>
      <c r="Y29" s="52">
        <v>209</v>
      </c>
      <c r="DA29" s="63" t="s">
        <v>1498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X30" s="126"/>
      <c r="Y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0</v>
      </c>
      <c r="Q31" s="52">
        <v>0</v>
      </c>
      <c r="R31" s="52">
        <v>7</v>
      </c>
      <c r="S31" s="52">
        <v>8</v>
      </c>
      <c r="T31" s="52">
        <v>7</v>
      </c>
      <c r="U31" s="52">
        <v>7</v>
      </c>
      <c r="V31" s="52">
        <v>9</v>
      </c>
      <c r="W31" s="52">
        <v>8</v>
      </c>
      <c r="X31" s="52">
        <v>5</v>
      </c>
      <c r="Y31" s="52">
        <v>5</v>
      </c>
      <c r="DA31" s="63" t="s">
        <v>1499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0</v>
      </c>
      <c r="S32" s="52">
        <v>0</v>
      </c>
      <c r="T32" s="52">
        <v>0</v>
      </c>
      <c r="U32" s="52">
        <v>0</v>
      </c>
      <c r="V32" s="52">
        <v>0</v>
      </c>
      <c r="W32" s="52">
        <v>0</v>
      </c>
      <c r="X32" s="52">
        <v>0</v>
      </c>
      <c r="Y32" s="52">
        <v>0</v>
      </c>
      <c r="DA32" s="63" t="s">
        <v>1500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138</v>
      </c>
      <c r="S35" s="52">
        <v>188</v>
      </c>
      <c r="T35" s="52">
        <v>148</v>
      </c>
      <c r="U35" s="52">
        <v>316</v>
      </c>
      <c r="V35" s="52">
        <v>493</v>
      </c>
      <c r="W35" s="52">
        <v>523</v>
      </c>
      <c r="X35" s="52">
        <v>407</v>
      </c>
      <c r="Y35" s="52">
        <v>279</v>
      </c>
      <c r="DA35" s="63" t="s">
        <v>1501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0</v>
      </c>
      <c r="Q36" s="52">
        <v>0</v>
      </c>
      <c r="R36" s="52">
        <v>27</v>
      </c>
      <c r="S36" s="52">
        <v>36</v>
      </c>
      <c r="T36" s="52">
        <v>35</v>
      </c>
      <c r="U36" s="52">
        <v>72</v>
      </c>
      <c r="V36" s="52">
        <v>111</v>
      </c>
      <c r="W36" s="52">
        <v>112</v>
      </c>
      <c r="X36" s="52">
        <v>99</v>
      </c>
      <c r="Y36" s="52">
        <v>72</v>
      </c>
      <c r="DA36" s="63" t="s">
        <v>1502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X39" s="126"/>
      <c r="Y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75</v>
      </c>
      <c r="S40" s="52">
        <v>82</v>
      </c>
      <c r="T40" s="52">
        <v>63</v>
      </c>
      <c r="U40" s="52">
        <v>122</v>
      </c>
      <c r="V40" s="52">
        <v>165</v>
      </c>
      <c r="W40" s="52">
        <v>151</v>
      </c>
      <c r="X40" s="52">
        <v>108</v>
      </c>
      <c r="Y40" s="52">
        <v>94</v>
      </c>
      <c r="DA40" s="63" t="s">
        <v>1503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0</v>
      </c>
      <c r="Q41" s="36">
        <v>0</v>
      </c>
      <c r="R41" s="36">
        <v>93</v>
      </c>
      <c r="S41" s="36">
        <v>154</v>
      </c>
      <c r="T41" s="36">
        <v>125</v>
      </c>
      <c r="U41" s="36">
        <v>278</v>
      </c>
      <c r="V41" s="36">
        <v>451</v>
      </c>
      <c r="W41" s="36">
        <v>483</v>
      </c>
      <c r="X41" s="36">
        <v>404</v>
      </c>
      <c r="Y41" s="36">
        <v>264</v>
      </c>
      <c r="DA41" s="60" t="s">
        <v>1504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DA43" s="129" t="s">
        <v>1505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X44" s="128"/>
      <c r="Y44" s="128"/>
      <c r="DA44" s="133"/>
    </row>
    <row r="45" spans="1:105" ht="12" customHeight="1" x14ac:dyDescent="0.25">
      <c r="A45" s="97" t="s">
        <v>210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242</v>
      </c>
      <c r="L45" s="52">
        <v>3238</v>
      </c>
      <c r="M45" s="52">
        <v>5960</v>
      </c>
      <c r="N45" s="52">
        <v>6308</v>
      </c>
      <c r="O45" s="52">
        <v>7219</v>
      </c>
      <c r="P45" s="52">
        <v>157</v>
      </c>
      <c r="Q45" s="52">
        <v>4456</v>
      </c>
      <c r="R45" s="52">
        <v>4468</v>
      </c>
      <c r="S45" s="52">
        <v>3562</v>
      </c>
      <c r="T45" s="52">
        <v>0</v>
      </c>
      <c r="U45" s="52">
        <v>0</v>
      </c>
      <c r="V45" s="52">
        <v>0</v>
      </c>
      <c r="W45" s="52">
        <v>0</v>
      </c>
      <c r="X45" s="52">
        <v>1639</v>
      </c>
      <c r="Y45" s="52">
        <v>4778</v>
      </c>
      <c r="DA45" s="63" t="s">
        <v>1506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0</v>
      </c>
      <c r="Q48" s="52">
        <v>0</v>
      </c>
      <c r="R48" s="52">
        <v>1133</v>
      </c>
      <c r="S48" s="52">
        <v>1928</v>
      </c>
      <c r="T48" s="52">
        <v>1625</v>
      </c>
      <c r="U48" s="52">
        <v>536</v>
      </c>
      <c r="V48" s="52">
        <v>831</v>
      </c>
      <c r="W48" s="52">
        <v>764</v>
      </c>
      <c r="X48" s="52">
        <v>2106</v>
      </c>
      <c r="Y48" s="52">
        <v>2330</v>
      </c>
      <c r="DA48" s="63" t="s">
        <v>1507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X49" s="126"/>
      <c r="Y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0</v>
      </c>
      <c r="I50" s="52">
        <v>0</v>
      </c>
      <c r="J50" s="52">
        <v>0</v>
      </c>
      <c r="K50" s="52">
        <v>29</v>
      </c>
      <c r="L50" s="52">
        <v>287</v>
      </c>
      <c r="M50" s="52">
        <v>636</v>
      </c>
      <c r="N50" s="52">
        <v>878</v>
      </c>
      <c r="O50" s="52">
        <v>1104</v>
      </c>
      <c r="P50" s="52">
        <v>584</v>
      </c>
      <c r="Q50" s="52">
        <v>724</v>
      </c>
      <c r="R50" s="52">
        <v>901</v>
      </c>
      <c r="S50" s="52">
        <v>899</v>
      </c>
      <c r="T50" s="52">
        <v>1239</v>
      </c>
      <c r="U50" s="52">
        <v>2030</v>
      </c>
      <c r="V50" s="52">
        <v>2142</v>
      </c>
      <c r="W50" s="52">
        <v>1567</v>
      </c>
      <c r="X50" s="52">
        <v>536</v>
      </c>
      <c r="Y50" s="52">
        <v>612</v>
      </c>
      <c r="DA50" s="63" t="s">
        <v>1508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1</v>
      </c>
      <c r="M51" s="52">
        <v>0</v>
      </c>
      <c r="N51" s="52">
        <v>4</v>
      </c>
      <c r="O51" s="52">
        <v>5</v>
      </c>
      <c r="P51" s="52">
        <v>4</v>
      </c>
      <c r="Q51" s="52">
        <v>0</v>
      </c>
      <c r="R51" s="52">
        <v>0</v>
      </c>
      <c r="S51" s="52">
        <v>15</v>
      </c>
      <c r="T51" s="52">
        <v>6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1509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2024</v>
      </c>
      <c r="S54" s="52">
        <v>2387</v>
      </c>
      <c r="T54" s="52">
        <v>1551</v>
      </c>
      <c r="U54" s="52">
        <v>996</v>
      </c>
      <c r="V54" s="52">
        <v>2454</v>
      </c>
      <c r="W54" s="52">
        <v>1372</v>
      </c>
      <c r="X54" s="52">
        <v>5011</v>
      </c>
      <c r="Y54" s="52">
        <v>6617</v>
      </c>
      <c r="DA54" s="63" t="s">
        <v>1510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399</v>
      </c>
      <c r="S55" s="52">
        <v>492</v>
      </c>
      <c r="T55" s="52">
        <v>387</v>
      </c>
      <c r="U55" s="52">
        <v>227</v>
      </c>
      <c r="V55" s="52">
        <v>570</v>
      </c>
      <c r="W55" s="52">
        <v>287</v>
      </c>
      <c r="X55" s="52">
        <v>1246</v>
      </c>
      <c r="Y55" s="52">
        <v>1804</v>
      </c>
      <c r="DA55" s="63" t="s">
        <v>1511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X57" s="114"/>
      <c r="Y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0</v>
      </c>
      <c r="Q59" s="52">
        <v>0</v>
      </c>
      <c r="R59" s="52">
        <v>1354</v>
      </c>
      <c r="S59" s="52">
        <v>2081</v>
      </c>
      <c r="T59" s="52">
        <v>1803</v>
      </c>
      <c r="U59" s="52">
        <v>1195</v>
      </c>
      <c r="V59" s="52">
        <v>1228</v>
      </c>
      <c r="W59" s="52">
        <v>790</v>
      </c>
      <c r="X59" s="52">
        <v>1240</v>
      </c>
      <c r="Y59" s="52">
        <v>2684</v>
      </c>
      <c r="DA59" s="63" t="s">
        <v>1512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0</v>
      </c>
      <c r="Q60" s="36">
        <v>0</v>
      </c>
      <c r="R60" s="36">
        <v>1679</v>
      </c>
      <c r="S60" s="36">
        <v>3633</v>
      </c>
      <c r="T60" s="36">
        <v>3419</v>
      </c>
      <c r="U60" s="36">
        <v>2752</v>
      </c>
      <c r="V60" s="36">
        <v>3462</v>
      </c>
      <c r="W60" s="36">
        <v>2428</v>
      </c>
      <c r="X60" s="36">
        <v>4499</v>
      </c>
      <c r="Y60" s="36">
        <v>7780</v>
      </c>
      <c r="DA60" s="60" t="s">
        <v>1513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DA62" s="129" t="s">
        <v>1514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X63" s="128"/>
      <c r="Y63" s="128"/>
      <c r="DA63" s="133"/>
    </row>
    <row r="64" spans="1:105" ht="12" customHeight="1" x14ac:dyDescent="0.25">
      <c r="A64" s="97" t="s">
        <v>201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6573</v>
      </c>
      <c r="K64" s="52">
        <v>9379</v>
      </c>
      <c r="L64" s="52">
        <v>12057</v>
      </c>
      <c r="M64" s="52">
        <v>12319</v>
      </c>
      <c r="N64" s="52">
        <v>16234</v>
      </c>
      <c r="O64" s="52">
        <v>16692</v>
      </c>
      <c r="P64" s="52">
        <v>6690</v>
      </c>
      <c r="Q64" s="52">
        <v>12476</v>
      </c>
      <c r="R64" s="52">
        <v>25645</v>
      </c>
      <c r="S64" s="52">
        <v>36570</v>
      </c>
      <c r="T64" s="52">
        <v>39849</v>
      </c>
      <c r="U64" s="52">
        <v>40202</v>
      </c>
      <c r="V64" s="52">
        <v>36139</v>
      </c>
      <c r="W64" s="52">
        <v>38268</v>
      </c>
      <c r="X64" s="52">
        <v>34405</v>
      </c>
      <c r="Y64" s="52">
        <v>32600</v>
      </c>
      <c r="DA64" s="63" t="s">
        <v>1515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3433</v>
      </c>
      <c r="S67" s="52">
        <v>8638</v>
      </c>
      <c r="T67" s="52">
        <v>13037</v>
      </c>
      <c r="U67" s="52">
        <v>15412</v>
      </c>
      <c r="V67" s="52">
        <v>16695</v>
      </c>
      <c r="W67" s="52">
        <v>22142</v>
      </c>
      <c r="X67" s="52">
        <v>29643</v>
      </c>
      <c r="Y67" s="52">
        <v>23341</v>
      </c>
      <c r="DA67" s="63" t="s">
        <v>1516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5024</v>
      </c>
      <c r="K69" s="52">
        <v>9365</v>
      </c>
      <c r="L69" s="52">
        <v>10979</v>
      </c>
      <c r="M69" s="52">
        <v>11062</v>
      </c>
      <c r="N69" s="52">
        <v>14679</v>
      </c>
      <c r="O69" s="52">
        <v>15522</v>
      </c>
      <c r="P69" s="52">
        <v>6274</v>
      </c>
      <c r="Q69" s="52">
        <v>11932</v>
      </c>
      <c r="R69" s="52">
        <v>26000</v>
      </c>
      <c r="S69" s="52">
        <v>35178</v>
      </c>
      <c r="T69" s="52">
        <v>38774</v>
      </c>
      <c r="U69" s="52">
        <v>39109</v>
      </c>
      <c r="V69" s="52">
        <v>38471</v>
      </c>
      <c r="W69" s="52">
        <v>33798</v>
      </c>
      <c r="X69" s="52">
        <v>30781</v>
      </c>
      <c r="Y69" s="52">
        <v>23404</v>
      </c>
      <c r="DA69" s="63" t="s">
        <v>1517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6</v>
      </c>
      <c r="K70" s="52">
        <v>14</v>
      </c>
      <c r="L70" s="52">
        <v>14</v>
      </c>
      <c r="M70" s="52">
        <v>24</v>
      </c>
      <c r="N70" s="52">
        <v>29</v>
      </c>
      <c r="O70" s="52">
        <v>41</v>
      </c>
      <c r="P70" s="52">
        <v>49</v>
      </c>
      <c r="Q70" s="52">
        <v>21</v>
      </c>
      <c r="R70" s="52">
        <v>69</v>
      </c>
      <c r="S70" s="52">
        <v>86</v>
      </c>
      <c r="T70" s="52">
        <v>85</v>
      </c>
      <c r="U70" s="52">
        <v>81</v>
      </c>
      <c r="V70" s="52">
        <v>96</v>
      </c>
      <c r="W70" s="52">
        <v>28</v>
      </c>
      <c r="X70" s="52">
        <v>51</v>
      </c>
      <c r="Y70" s="52">
        <v>62</v>
      </c>
      <c r="DA70" s="63" t="s">
        <v>1518</v>
      </c>
    </row>
    <row r="71" spans="1:105" ht="12" hidden="1" customHeight="1" x14ac:dyDescent="0.25">
      <c r="A71" s="108" t="s">
        <v>189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0</v>
      </c>
      <c r="Q73" s="52">
        <v>0</v>
      </c>
      <c r="R73" s="52">
        <v>184</v>
      </c>
      <c r="S73" s="52">
        <v>1085</v>
      </c>
      <c r="T73" s="52">
        <v>1402</v>
      </c>
      <c r="U73" s="52">
        <v>1684</v>
      </c>
      <c r="V73" s="52">
        <v>0</v>
      </c>
      <c r="W73" s="52">
        <v>3907</v>
      </c>
      <c r="X73" s="52">
        <v>3544</v>
      </c>
      <c r="Y73" s="52">
        <v>8236</v>
      </c>
      <c r="DA73" s="63" t="s">
        <v>1519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0</v>
      </c>
      <c r="Q74" s="52">
        <v>0</v>
      </c>
      <c r="R74" s="52">
        <v>35</v>
      </c>
      <c r="S74" s="52">
        <v>222</v>
      </c>
      <c r="T74" s="52">
        <v>346</v>
      </c>
      <c r="U74" s="52">
        <v>384</v>
      </c>
      <c r="V74" s="52">
        <v>0</v>
      </c>
      <c r="W74" s="52">
        <v>827</v>
      </c>
      <c r="X74" s="52">
        <v>878</v>
      </c>
      <c r="Y74" s="52">
        <v>2256</v>
      </c>
      <c r="DA74" s="63" t="s">
        <v>1520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X76" s="114"/>
      <c r="Y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X77" s="126"/>
      <c r="Y77" s="126"/>
      <c r="DA77" s="134"/>
    </row>
    <row r="78" spans="1:105" ht="12" customHeight="1" x14ac:dyDescent="0.25">
      <c r="A78" s="97" t="s">
        <v>189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0</v>
      </c>
      <c r="Q78" s="52">
        <v>0</v>
      </c>
      <c r="R78" s="52">
        <v>15651</v>
      </c>
      <c r="S78" s="52">
        <v>30264</v>
      </c>
      <c r="T78" s="52">
        <v>39138</v>
      </c>
      <c r="U78" s="52">
        <v>39375</v>
      </c>
      <c r="V78" s="52">
        <v>44764</v>
      </c>
      <c r="W78" s="52">
        <v>48137</v>
      </c>
      <c r="X78" s="52">
        <v>53200</v>
      </c>
      <c r="Y78" s="52">
        <v>54460</v>
      </c>
      <c r="DA78" s="63" t="s">
        <v>1521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0</v>
      </c>
      <c r="Q79" s="36">
        <v>0</v>
      </c>
      <c r="R79" s="36">
        <v>931</v>
      </c>
      <c r="S79" s="36">
        <v>2261</v>
      </c>
      <c r="T79" s="36">
        <v>7387</v>
      </c>
      <c r="U79" s="36">
        <v>15112</v>
      </c>
      <c r="V79" s="36">
        <v>10034</v>
      </c>
      <c r="W79" s="36">
        <v>11059</v>
      </c>
      <c r="X79" s="36">
        <v>647</v>
      </c>
      <c r="Y79" s="36">
        <v>3678</v>
      </c>
      <c r="DA79" s="60" t="s">
        <v>1522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X81" s="120"/>
      <c r="Y81" s="120"/>
      <c r="DA81" s="129" t="s">
        <v>1523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X82" s="128"/>
      <c r="Y82" s="128"/>
      <c r="DA82" s="133"/>
    </row>
    <row r="83" spans="1:105" ht="12" customHeight="1" x14ac:dyDescent="0.25">
      <c r="A83" s="97" t="s">
        <v>204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0</v>
      </c>
      <c r="I83" s="52">
        <v>0</v>
      </c>
      <c r="J83" s="52">
        <v>13369</v>
      </c>
      <c r="K83" s="52">
        <v>27917</v>
      </c>
      <c r="L83" s="52">
        <v>43001</v>
      </c>
      <c r="M83" s="52">
        <v>60206</v>
      </c>
      <c r="N83" s="52">
        <v>76732</v>
      </c>
      <c r="O83" s="52">
        <v>74193</v>
      </c>
      <c r="P83" s="52">
        <v>39053</v>
      </c>
      <c r="Q83" s="52">
        <v>42384</v>
      </c>
      <c r="R83" s="52">
        <v>36125</v>
      </c>
      <c r="S83" s="52">
        <v>53018</v>
      </c>
      <c r="T83" s="52">
        <v>50395</v>
      </c>
      <c r="U83" s="52">
        <v>70767</v>
      </c>
      <c r="V83" s="52">
        <v>55495</v>
      </c>
      <c r="W83" s="52">
        <v>70824</v>
      </c>
      <c r="X83" s="52">
        <v>75009</v>
      </c>
      <c r="Y83" s="52">
        <v>78748</v>
      </c>
      <c r="DA83" s="63" t="s">
        <v>1524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10604</v>
      </c>
      <c r="S86" s="52">
        <v>16142</v>
      </c>
      <c r="T86" s="52">
        <v>22984</v>
      </c>
      <c r="U86" s="52">
        <v>24920</v>
      </c>
      <c r="V86" s="52">
        <v>33847</v>
      </c>
      <c r="W86" s="52">
        <v>42523</v>
      </c>
      <c r="X86" s="52">
        <v>66900</v>
      </c>
      <c r="Y86" s="52">
        <v>54621</v>
      </c>
      <c r="DA86" s="63" t="s">
        <v>1525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X87" s="126"/>
      <c r="Y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0</v>
      </c>
      <c r="I88" s="52">
        <v>0</v>
      </c>
      <c r="J88" s="52">
        <v>1819</v>
      </c>
      <c r="K88" s="52">
        <v>3309</v>
      </c>
      <c r="L88" s="52">
        <v>4364</v>
      </c>
      <c r="M88" s="52">
        <v>5821</v>
      </c>
      <c r="N88" s="52">
        <v>6556</v>
      </c>
      <c r="O88" s="52">
        <v>6491</v>
      </c>
      <c r="P88" s="52">
        <v>2030</v>
      </c>
      <c r="Q88" s="52">
        <v>3478</v>
      </c>
      <c r="R88" s="52">
        <v>5490</v>
      </c>
      <c r="S88" s="52">
        <v>10218</v>
      </c>
      <c r="T88" s="52">
        <v>11501</v>
      </c>
      <c r="U88" s="52">
        <v>12179</v>
      </c>
      <c r="V88" s="52">
        <v>10525</v>
      </c>
      <c r="W88" s="52">
        <v>11132</v>
      </c>
      <c r="X88" s="52">
        <v>17105</v>
      </c>
      <c r="Y88" s="52">
        <v>38367</v>
      </c>
      <c r="DA88" s="63" t="s">
        <v>1526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1</v>
      </c>
      <c r="K89" s="52">
        <v>4</v>
      </c>
      <c r="L89" s="52">
        <v>4</v>
      </c>
      <c r="M89" s="52">
        <v>11</v>
      </c>
      <c r="N89" s="52">
        <v>13</v>
      </c>
      <c r="O89" s="52">
        <v>18</v>
      </c>
      <c r="P89" s="52">
        <v>19</v>
      </c>
      <c r="Q89" s="52">
        <v>7</v>
      </c>
      <c r="R89" s="52">
        <v>22</v>
      </c>
      <c r="S89" s="52">
        <v>4</v>
      </c>
      <c r="T89" s="52">
        <v>13</v>
      </c>
      <c r="U89" s="52">
        <v>5</v>
      </c>
      <c r="V89" s="52">
        <v>31</v>
      </c>
      <c r="W89" s="52">
        <v>8</v>
      </c>
      <c r="X89" s="52">
        <v>24</v>
      </c>
      <c r="Y89" s="52">
        <v>188</v>
      </c>
      <c r="DA89" s="63" t="s">
        <v>1527</v>
      </c>
    </row>
    <row r="90" spans="1:105" ht="12" hidden="1" customHeight="1" x14ac:dyDescent="0.25">
      <c r="A90" s="108" t="s">
        <v>202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0</v>
      </c>
      <c r="Q92" s="52">
        <v>0</v>
      </c>
      <c r="R92" s="52">
        <v>1421</v>
      </c>
      <c r="S92" s="52">
        <v>2465</v>
      </c>
      <c r="T92" s="52">
        <v>2684</v>
      </c>
      <c r="U92" s="52">
        <v>2890</v>
      </c>
      <c r="V92" s="52">
        <v>2112</v>
      </c>
      <c r="W92" s="52">
        <v>2203</v>
      </c>
      <c r="X92" s="52">
        <v>1897</v>
      </c>
      <c r="Y92" s="52">
        <v>2062</v>
      </c>
      <c r="DA92" s="63" t="s">
        <v>1528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0</v>
      </c>
      <c r="Q93" s="52">
        <v>0</v>
      </c>
      <c r="R93" s="52">
        <v>2</v>
      </c>
      <c r="S93" s="52">
        <v>6</v>
      </c>
      <c r="T93" s="52">
        <v>5</v>
      </c>
      <c r="U93" s="52">
        <v>9</v>
      </c>
      <c r="V93" s="52">
        <v>4</v>
      </c>
      <c r="W93" s="52">
        <v>3</v>
      </c>
      <c r="X93" s="52">
        <v>4</v>
      </c>
      <c r="Y93" s="52">
        <v>2</v>
      </c>
      <c r="DA93" s="63" t="s">
        <v>1529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0</v>
      </c>
      <c r="Q96" s="52">
        <v>0</v>
      </c>
      <c r="R96" s="52">
        <v>27200</v>
      </c>
      <c r="S96" s="52">
        <v>56115</v>
      </c>
      <c r="T96" s="52">
        <v>69683</v>
      </c>
      <c r="U96" s="52">
        <v>95137</v>
      </c>
      <c r="V96" s="52">
        <v>85696</v>
      </c>
      <c r="W96" s="52">
        <v>89511</v>
      </c>
      <c r="X96" s="52">
        <v>78877</v>
      </c>
      <c r="Y96" s="52">
        <v>64748</v>
      </c>
      <c r="DA96" s="63" t="s">
        <v>1530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0</v>
      </c>
      <c r="Q97" s="52">
        <v>0</v>
      </c>
      <c r="R97" s="52">
        <v>5419</v>
      </c>
      <c r="S97" s="52">
        <v>11388</v>
      </c>
      <c r="T97" s="52">
        <v>17292</v>
      </c>
      <c r="U97" s="52">
        <v>21621</v>
      </c>
      <c r="V97" s="52">
        <v>19810</v>
      </c>
      <c r="W97" s="52">
        <v>18930</v>
      </c>
      <c r="X97" s="52">
        <v>19567</v>
      </c>
      <c r="Y97" s="52">
        <v>17716</v>
      </c>
      <c r="DA97" s="63" t="s">
        <v>1531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X99" s="114"/>
      <c r="Y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X100" s="126"/>
      <c r="Y100" s="126"/>
      <c r="DA100" s="134"/>
    </row>
    <row r="101" spans="1:105" ht="12" customHeight="1" x14ac:dyDescent="0.25">
      <c r="A101" s="97" t="s">
        <v>202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5382</v>
      </c>
      <c r="S101" s="52">
        <v>8808</v>
      </c>
      <c r="T101" s="52">
        <v>13452</v>
      </c>
      <c r="U101" s="52">
        <v>17294</v>
      </c>
      <c r="V101" s="52">
        <v>23141</v>
      </c>
      <c r="W101" s="52">
        <v>16714</v>
      </c>
      <c r="X101" s="52">
        <v>13299</v>
      </c>
      <c r="Y101" s="52">
        <v>8170</v>
      </c>
      <c r="DA101" s="63" t="s">
        <v>1532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0</v>
      </c>
      <c r="Q102" s="52">
        <v>0</v>
      </c>
      <c r="R102" s="52">
        <v>15004</v>
      </c>
      <c r="S102" s="52">
        <v>26113</v>
      </c>
      <c r="T102" s="52">
        <v>30996</v>
      </c>
      <c r="U102" s="52">
        <v>35578</v>
      </c>
      <c r="V102" s="52">
        <v>26049</v>
      </c>
      <c r="W102" s="52">
        <v>28023</v>
      </c>
      <c r="X102" s="52">
        <v>24211</v>
      </c>
      <c r="Y102" s="52">
        <v>31590</v>
      </c>
      <c r="DA102" s="63" t="s">
        <v>1533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0</v>
      </c>
      <c r="Q103" s="36">
        <v>0</v>
      </c>
      <c r="R103" s="36">
        <v>18538</v>
      </c>
      <c r="S103" s="36">
        <v>45609</v>
      </c>
      <c r="T103" s="36">
        <v>58863</v>
      </c>
      <c r="U103" s="36">
        <v>81904</v>
      </c>
      <c r="V103" s="36">
        <v>73922</v>
      </c>
      <c r="W103" s="36">
        <v>85432</v>
      </c>
      <c r="X103" s="36">
        <v>87480</v>
      </c>
      <c r="Y103" s="36">
        <v>91664</v>
      </c>
      <c r="DA103" s="60" t="s">
        <v>1534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X105" s="120"/>
      <c r="Y105" s="120"/>
      <c r="DA105" s="129" t="s">
        <v>1535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X106" s="128"/>
      <c r="Y106" s="128"/>
      <c r="DA106" s="133"/>
    </row>
    <row r="107" spans="1:105" ht="12" customHeight="1" x14ac:dyDescent="0.25">
      <c r="A107" s="97" t="s">
        <v>205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X107" s="52">
        <v>0</v>
      </c>
      <c r="Y107" s="52">
        <v>0</v>
      </c>
      <c r="DA107" s="63" t="s">
        <v>1536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X109" s="126"/>
      <c r="Y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DA110" s="63" t="s">
        <v>1537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X111" s="126"/>
      <c r="Y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X112" s="52">
        <v>0</v>
      </c>
      <c r="Y112" s="52">
        <v>0</v>
      </c>
      <c r="DA112" s="63" t="s">
        <v>1538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X113" s="52">
        <v>0</v>
      </c>
      <c r="Y113" s="52">
        <v>0</v>
      </c>
      <c r="DA113" s="63" t="s">
        <v>1539</v>
      </c>
    </row>
    <row r="114" spans="1:105" ht="12" hidden="1" customHeight="1" x14ac:dyDescent="0.25">
      <c r="A114" s="108" t="s">
        <v>197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X116" s="52">
        <v>0</v>
      </c>
      <c r="Y116" s="52">
        <v>0</v>
      </c>
      <c r="DA116" s="63" t="s">
        <v>1540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X117" s="52">
        <v>0</v>
      </c>
      <c r="Y117" s="52">
        <v>0</v>
      </c>
      <c r="DA117" s="63" t="s">
        <v>1541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X119" s="114"/>
      <c r="Y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X120" s="126"/>
      <c r="Y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X121" s="52">
        <v>0</v>
      </c>
      <c r="Y121" s="52">
        <v>0</v>
      </c>
      <c r="DA121" s="63" t="s">
        <v>1542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X122" s="36">
        <v>0</v>
      </c>
      <c r="Y122" s="36">
        <v>0</v>
      </c>
      <c r="DA122" s="60" t="s">
        <v>1543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X124" s="120"/>
      <c r="Y124" s="120"/>
      <c r="DA124" s="129" t="s">
        <v>1544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X125" s="128"/>
      <c r="Y125" s="128"/>
      <c r="DA125" s="133"/>
    </row>
    <row r="126" spans="1:105" ht="12" customHeight="1" x14ac:dyDescent="0.25">
      <c r="A126" s="97" t="s">
        <v>209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0</v>
      </c>
      <c r="I126" s="52">
        <v>0</v>
      </c>
      <c r="J126" s="52">
        <v>2330</v>
      </c>
      <c r="K126" s="52">
        <v>4356</v>
      </c>
      <c r="L126" s="52">
        <v>5937</v>
      </c>
      <c r="M126" s="52">
        <v>7878</v>
      </c>
      <c r="N126" s="52">
        <v>8780</v>
      </c>
      <c r="O126" s="52">
        <v>8595</v>
      </c>
      <c r="P126" s="52">
        <v>4</v>
      </c>
      <c r="Q126" s="52">
        <v>0</v>
      </c>
      <c r="R126" s="52">
        <v>3523</v>
      </c>
      <c r="S126" s="52">
        <v>6590</v>
      </c>
      <c r="T126" s="52">
        <v>8340</v>
      </c>
      <c r="U126" s="52">
        <v>10121</v>
      </c>
      <c r="V126" s="52">
        <v>9761</v>
      </c>
      <c r="W126" s="52">
        <v>8995</v>
      </c>
      <c r="X126" s="52">
        <v>7880</v>
      </c>
      <c r="Y126" s="52">
        <v>8368</v>
      </c>
      <c r="DA126" s="63" t="s">
        <v>1545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0</v>
      </c>
      <c r="Q129" s="52">
        <v>0</v>
      </c>
      <c r="R129" s="52">
        <v>415</v>
      </c>
      <c r="S129" s="52">
        <v>1519</v>
      </c>
      <c r="T129" s="52">
        <v>2943</v>
      </c>
      <c r="U129" s="52">
        <v>3640</v>
      </c>
      <c r="V129" s="52">
        <v>4724</v>
      </c>
      <c r="W129" s="52">
        <v>6111</v>
      </c>
      <c r="X129" s="52">
        <v>7837</v>
      </c>
      <c r="Y129" s="52">
        <v>6008</v>
      </c>
      <c r="DA129" s="63" t="s">
        <v>1546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X130" s="126"/>
      <c r="Y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1390</v>
      </c>
      <c r="K131" s="52">
        <v>2429</v>
      </c>
      <c r="L131" s="52">
        <v>2496</v>
      </c>
      <c r="M131" s="52">
        <v>2448</v>
      </c>
      <c r="N131" s="52">
        <v>3341</v>
      </c>
      <c r="O131" s="52">
        <v>2793</v>
      </c>
      <c r="P131" s="52">
        <v>1099</v>
      </c>
      <c r="Q131" s="52">
        <v>2127</v>
      </c>
      <c r="R131" s="52">
        <v>3056</v>
      </c>
      <c r="S131" s="52">
        <v>4064</v>
      </c>
      <c r="T131" s="52">
        <v>4679</v>
      </c>
      <c r="U131" s="52">
        <v>5734</v>
      </c>
      <c r="V131" s="52">
        <v>5876</v>
      </c>
      <c r="W131" s="52">
        <v>5804</v>
      </c>
      <c r="X131" s="52">
        <v>5244</v>
      </c>
      <c r="Y131" s="52">
        <v>4802</v>
      </c>
      <c r="DA131" s="63" t="s">
        <v>1547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2</v>
      </c>
      <c r="K132" s="52">
        <v>4</v>
      </c>
      <c r="L132" s="52">
        <v>4</v>
      </c>
      <c r="M132" s="52">
        <v>5</v>
      </c>
      <c r="N132" s="52">
        <v>9</v>
      </c>
      <c r="O132" s="52">
        <v>13</v>
      </c>
      <c r="P132" s="52">
        <v>6</v>
      </c>
      <c r="Q132" s="52">
        <v>0</v>
      </c>
      <c r="R132" s="52">
        <v>6</v>
      </c>
      <c r="S132" s="52">
        <v>8</v>
      </c>
      <c r="T132" s="52">
        <v>11</v>
      </c>
      <c r="U132" s="52">
        <v>1</v>
      </c>
      <c r="V132" s="52">
        <v>16</v>
      </c>
      <c r="W132" s="52">
        <v>13</v>
      </c>
      <c r="X132" s="52">
        <v>19</v>
      </c>
      <c r="Y132" s="52">
        <v>2</v>
      </c>
      <c r="DA132" s="63" t="s">
        <v>1548</v>
      </c>
    </row>
    <row r="133" spans="1:105" ht="12" hidden="1" customHeight="1" x14ac:dyDescent="0.25">
      <c r="A133" s="108" t="s">
        <v>198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0</v>
      </c>
      <c r="Q135" s="52">
        <v>0</v>
      </c>
      <c r="R135" s="52">
        <v>2067</v>
      </c>
      <c r="S135" s="52">
        <v>3626</v>
      </c>
      <c r="T135" s="52">
        <v>4764</v>
      </c>
      <c r="U135" s="52">
        <v>6265</v>
      </c>
      <c r="V135" s="52">
        <v>4944</v>
      </c>
      <c r="W135" s="52">
        <v>4706</v>
      </c>
      <c r="X135" s="52">
        <v>3582</v>
      </c>
      <c r="Y135" s="52">
        <v>5690</v>
      </c>
      <c r="DA135" s="63" t="s">
        <v>1549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0</v>
      </c>
      <c r="Q136" s="52">
        <v>0</v>
      </c>
      <c r="R136" s="52">
        <v>409</v>
      </c>
      <c r="S136" s="52">
        <v>737</v>
      </c>
      <c r="T136" s="52">
        <v>1182</v>
      </c>
      <c r="U136" s="52">
        <v>1422</v>
      </c>
      <c r="V136" s="52">
        <v>1136</v>
      </c>
      <c r="W136" s="52">
        <v>993</v>
      </c>
      <c r="X136" s="52">
        <v>884</v>
      </c>
      <c r="Y136" s="52">
        <v>1550</v>
      </c>
      <c r="DA136" s="63" t="s">
        <v>1550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X138" s="114"/>
      <c r="Y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X139" s="126"/>
      <c r="Y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0</v>
      </c>
      <c r="Q140" s="52">
        <v>0</v>
      </c>
      <c r="R140" s="52">
        <v>2323</v>
      </c>
      <c r="S140" s="52">
        <v>3820</v>
      </c>
      <c r="T140" s="52">
        <v>4911</v>
      </c>
      <c r="U140" s="52">
        <v>5121</v>
      </c>
      <c r="V140" s="52">
        <v>4187</v>
      </c>
      <c r="W140" s="52">
        <v>3452</v>
      </c>
      <c r="X140" s="52">
        <v>2421</v>
      </c>
      <c r="Y140" s="52">
        <v>3437</v>
      </c>
      <c r="DA140" s="63" t="s">
        <v>1551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0</v>
      </c>
      <c r="Q141" s="36">
        <v>0</v>
      </c>
      <c r="R141" s="36">
        <v>2872</v>
      </c>
      <c r="S141" s="36">
        <v>6667</v>
      </c>
      <c r="T141" s="36">
        <v>9322</v>
      </c>
      <c r="U141" s="36">
        <v>11768</v>
      </c>
      <c r="V141" s="36">
        <v>11849</v>
      </c>
      <c r="W141" s="36">
        <v>10549</v>
      </c>
      <c r="X141" s="36">
        <v>8769</v>
      </c>
      <c r="Y141" s="36">
        <v>9990</v>
      </c>
      <c r="DA141" s="60" t="s">
        <v>1552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X143" s="120"/>
      <c r="Y143" s="120"/>
      <c r="DA143" s="129" t="s">
        <v>1553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X144" s="128"/>
      <c r="Y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0</v>
      </c>
      <c r="I145" s="52">
        <v>0</v>
      </c>
      <c r="J145" s="52">
        <v>973</v>
      </c>
      <c r="K145" s="52">
        <v>1426</v>
      </c>
      <c r="L145" s="52">
        <v>1256</v>
      </c>
      <c r="M145" s="52">
        <v>770</v>
      </c>
      <c r="N145" s="52">
        <v>834</v>
      </c>
      <c r="O145" s="52">
        <v>840</v>
      </c>
      <c r="P145" s="52">
        <v>1271</v>
      </c>
      <c r="Q145" s="52">
        <v>1471</v>
      </c>
      <c r="R145" s="52">
        <v>2378</v>
      </c>
      <c r="S145" s="52">
        <v>2471</v>
      </c>
      <c r="T145" s="52">
        <v>2097</v>
      </c>
      <c r="U145" s="52">
        <v>2146</v>
      </c>
      <c r="V145" s="52">
        <v>2193</v>
      </c>
      <c r="W145" s="52">
        <v>2537</v>
      </c>
      <c r="X145" s="52">
        <v>2291</v>
      </c>
      <c r="Y145" s="52">
        <v>3259</v>
      </c>
      <c r="DA145" s="63" t="s">
        <v>1554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X146" s="126"/>
      <c r="Y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0</v>
      </c>
      <c r="Q147" s="52">
        <v>0</v>
      </c>
      <c r="R147" s="52">
        <v>1028</v>
      </c>
      <c r="S147" s="52">
        <v>1755</v>
      </c>
      <c r="T147" s="52">
        <v>2541</v>
      </c>
      <c r="U147" s="52">
        <v>2042</v>
      </c>
      <c r="V147" s="52">
        <v>3485</v>
      </c>
      <c r="W147" s="52">
        <v>3280</v>
      </c>
      <c r="X147" s="52">
        <v>6088</v>
      </c>
      <c r="Y147" s="52">
        <v>4504</v>
      </c>
      <c r="DA147" s="63" t="s">
        <v>1555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X148" s="126"/>
      <c r="Y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0</v>
      </c>
      <c r="Q149" s="52">
        <v>0</v>
      </c>
      <c r="R149" s="52">
        <v>80</v>
      </c>
      <c r="S149" s="52">
        <v>102</v>
      </c>
      <c r="T149" s="52">
        <v>85</v>
      </c>
      <c r="U149" s="52">
        <v>68</v>
      </c>
      <c r="V149" s="52">
        <v>61</v>
      </c>
      <c r="W149" s="52">
        <v>74</v>
      </c>
      <c r="X149" s="52">
        <v>75</v>
      </c>
      <c r="Y149" s="52">
        <v>127</v>
      </c>
      <c r="DA149" s="63" t="s">
        <v>1556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0</v>
      </c>
      <c r="S150" s="52">
        <v>0</v>
      </c>
      <c r="T150" s="52">
        <v>0</v>
      </c>
      <c r="U150" s="52">
        <v>0</v>
      </c>
      <c r="V150" s="52">
        <v>0</v>
      </c>
      <c r="W150" s="52">
        <v>0</v>
      </c>
      <c r="X150" s="52">
        <v>0</v>
      </c>
      <c r="Y150" s="52">
        <v>0</v>
      </c>
      <c r="DA150" s="63" t="s">
        <v>1557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0</v>
      </c>
      <c r="Q153" s="52">
        <v>0</v>
      </c>
      <c r="R153" s="52">
        <v>1556</v>
      </c>
      <c r="S153" s="52">
        <v>2336</v>
      </c>
      <c r="T153" s="52">
        <v>2243</v>
      </c>
      <c r="U153" s="52">
        <v>2385</v>
      </c>
      <c r="V153" s="52">
        <v>2715</v>
      </c>
      <c r="W153" s="52">
        <v>3404</v>
      </c>
      <c r="X153" s="52">
        <v>3457</v>
      </c>
      <c r="Y153" s="52">
        <v>4208</v>
      </c>
      <c r="DA153" s="63" t="s">
        <v>1558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0</v>
      </c>
      <c r="Q154" s="52">
        <v>0</v>
      </c>
      <c r="R154" s="52">
        <v>309</v>
      </c>
      <c r="S154" s="52">
        <v>478</v>
      </c>
      <c r="T154" s="52">
        <v>558</v>
      </c>
      <c r="U154" s="52">
        <v>549</v>
      </c>
      <c r="V154" s="52">
        <v>628</v>
      </c>
      <c r="W154" s="52">
        <v>720</v>
      </c>
      <c r="X154" s="52">
        <v>851</v>
      </c>
      <c r="Y154" s="52">
        <v>1144</v>
      </c>
      <c r="DA154" s="63" t="s">
        <v>1559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X156" s="114"/>
      <c r="Y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X157" s="126"/>
      <c r="Y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0</v>
      </c>
      <c r="Q158" s="52">
        <v>0</v>
      </c>
      <c r="R158" s="52">
        <v>871</v>
      </c>
      <c r="S158" s="52">
        <v>1064</v>
      </c>
      <c r="T158" s="52">
        <v>998</v>
      </c>
      <c r="U158" s="52">
        <v>916</v>
      </c>
      <c r="V158" s="52">
        <v>894</v>
      </c>
      <c r="W158" s="52">
        <v>1029</v>
      </c>
      <c r="X158" s="52">
        <v>945</v>
      </c>
      <c r="Y158" s="52">
        <v>1404</v>
      </c>
      <c r="DA158" s="63" t="s">
        <v>1560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0</v>
      </c>
      <c r="Q159" s="36">
        <v>0</v>
      </c>
      <c r="R159" s="36">
        <v>1073</v>
      </c>
      <c r="S159" s="36">
        <v>1858</v>
      </c>
      <c r="T159" s="36">
        <v>1884</v>
      </c>
      <c r="U159" s="36">
        <v>2088</v>
      </c>
      <c r="V159" s="36">
        <v>2510</v>
      </c>
      <c r="W159" s="36">
        <v>3172</v>
      </c>
      <c r="X159" s="36">
        <v>3436</v>
      </c>
      <c r="Y159" s="36">
        <v>4071</v>
      </c>
      <c r="DA159" s="60" t="s">
        <v>1561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X161" s="120"/>
      <c r="Y161" s="120"/>
      <c r="DA161" s="129" t="s">
        <v>1562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X162" s="128"/>
      <c r="Y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0</v>
      </c>
      <c r="J163" s="52">
        <v>609</v>
      </c>
      <c r="K163" s="52">
        <v>874</v>
      </c>
      <c r="L163" s="52">
        <v>530</v>
      </c>
      <c r="M163" s="52">
        <v>0</v>
      </c>
      <c r="N163" s="52">
        <v>1</v>
      </c>
      <c r="O163" s="52">
        <v>0</v>
      </c>
      <c r="P163" s="52">
        <v>1</v>
      </c>
      <c r="Q163" s="52">
        <v>5</v>
      </c>
      <c r="R163" s="52">
        <v>0</v>
      </c>
      <c r="S163" s="52">
        <v>0</v>
      </c>
      <c r="T163" s="52">
        <v>1481</v>
      </c>
      <c r="U163" s="52">
        <v>2004</v>
      </c>
      <c r="V163" s="52">
        <v>5980</v>
      </c>
      <c r="W163" s="52">
        <v>6520</v>
      </c>
      <c r="X163" s="52">
        <v>10338</v>
      </c>
      <c r="Y163" s="52">
        <v>6175</v>
      </c>
      <c r="DA163" s="63" t="s">
        <v>1563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X164" s="126"/>
      <c r="Y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0</v>
      </c>
      <c r="Q165" s="52">
        <v>0</v>
      </c>
      <c r="R165" s="52">
        <v>29</v>
      </c>
      <c r="S165" s="52">
        <v>67</v>
      </c>
      <c r="T165" s="52">
        <v>443</v>
      </c>
      <c r="U165" s="52">
        <v>658</v>
      </c>
      <c r="V165" s="52">
        <v>2481</v>
      </c>
      <c r="W165" s="52">
        <v>3407</v>
      </c>
      <c r="X165" s="52">
        <v>8583</v>
      </c>
      <c r="Y165" s="52">
        <v>7831</v>
      </c>
      <c r="DA165" s="63" t="s">
        <v>1564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X166" s="126"/>
      <c r="Y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0</v>
      </c>
      <c r="Q167" s="52">
        <v>0</v>
      </c>
      <c r="R167" s="52">
        <v>10</v>
      </c>
      <c r="S167" s="52">
        <v>17</v>
      </c>
      <c r="T167" s="52">
        <v>48</v>
      </c>
      <c r="U167" s="52">
        <v>44</v>
      </c>
      <c r="V167" s="52">
        <v>114</v>
      </c>
      <c r="W167" s="52">
        <v>131</v>
      </c>
      <c r="X167" s="52">
        <v>201</v>
      </c>
      <c r="Y167" s="52">
        <v>167</v>
      </c>
      <c r="DA167" s="63" t="s">
        <v>1565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X168" s="52">
        <v>0</v>
      </c>
      <c r="Y168" s="52">
        <v>0</v>
      </c>
      <c r="DA168" s="63" t="s">
        <v>1566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0</v>
      </c>
      <c r="Q171" s="52">
        <v>0</v>
      </c>
      <c r="R171" s="52">
        <v>199</v>
      </c>
      <c r="S171" s="52">
        <v>413</v>
      </c>
      <c r="T171" s="52">
        <v>1224</v>
      </c>
      <c r="U171" s="52">
        <v>1449</v>
      </c>
      <c r="V171" s="52">
        <v>4637</v>
      </c>
      <c r="W171" s="52">
        <v>5421</v>
      </c>
      <c r="X171" s="52">
        <v>8537</v>
      </c>
      <c r="Y171" s="52">
        <v>5359</v>
      </c>
      <c r="DA171" s="63" t="s">
        <v>1567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0</v>
      </c>
      <c r="Q172" s="52">
        <v>0</v>
      </c>
      <c r="R172" s="52">
        <v>40</v>
      </c>
      <c r="S172" s="52">
        <v>84</v>
      </c>
      <c r="T172" s="52">
        <v>305</v>
      </c>
      <c r="U172" s="52">
        <v>333</v>
      </c>
      <c r="V172" s="52">
        <v>1067</v>
      </c>
      <c r="W172" s="52">
        <v>1143</v>
      </c>
      <c r="X172" s="52">
        <v>2115</v>
      </c>
      <c r="Y172" s="52">
        <v>1460</v>
      </c>
      <c r="DA172" s="63" t="s">
        <v>1568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X174" s="114"/>
      <c r="Y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X175" s="126"/>
      <c r="Y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0</v>
      </c>
      <c r="Q176" s="52">
        <v>0</v>
      </c>
      <c r="R176" s="52">
        <v>111</v>
      </c>
      <c r="S176" s="52">
        <v>186</v>
      </c>
      <c r="T176" s="52">
        <v>545</v>
      </c>
      <c r="U176" s="52">
        <v>552</v>
      </c>
      <c r="V176" s="52">
        <v>1518</v>
      </c>
      <c r="W176" s="52">
        <v>1647</v>
      </c>
      <c r="X176" s="52">
        <v>2350</v>
      </c>
      <c r="Y176" s="52">
        <v>1791</v>
      </c>
      <c r="DA176" s="63" t="s">
        <v>1569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0</v>
      </c>
      <c r="Q177" s="36">
        <v>0</v>
      </c>
      <c r="R177" s="36">
        <v>138</v>
      </c>
      <c r="S177" s="36">
        <v>327</v>
      </c>
      <c r="T177" s="36">
        <v>1031</v>
      </c>
      <c r="U177" s="36">
        <v>1270</v>
      </c>
      <c r="V177" s="36">
        <v>4301</v>
      </c>
      <c r="W177" s="36">
        <v>5049</v>
      </c>
      <c r="X177" s="36">
        <v>8511</v>
      </c>
      <c r="Y177" s="36">
        <v>5191</v>
      </c>
      <c r="DA177" s="60" t="s">
        <v>1570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11.980945020793591</v>
      </c>
      <c r="C3" s="117">
        <f t="shared" si="0"/>
        <v>7.0098456731653203</v>
      </c>
      <c r="D3" s="117">
        <f t="shared" si="0"/>
        <v>9.3214276651951842</v>
      </c>
      <c r="E3" s="117">
        <f t="shared" si="0"/>
        <v>11.728345676022863</v>
      </c>
      <c r="F3" s="117">
        <f t="shared" si="0"/>
        <v>8.783073557881254</v>
      </c>
      <c r="G3" s="117">
        <f t="shared" si="0"/>
        <v>11.870654527578449</v>
      </c>
      <c r="H3" s="117">
        <f t="shared" si="0"/>
        <v>8.9078926539983492</v>
      </c>
      <c r="I3" s="117">
        <f t="shared" si="0"/>
        <v>4.8154653020563192</v>
      </c>
      <c r="J3" s="117">
        <f t="shared" si="0"/>
        <v>4.9559258941061941</v>
      </c>
      <c r="K3" s="117">
        <f t="shared" si="0"/>
        <v>4.0083817642325377</v>
      </c>
      <c r="L3" s="117">
        <f t="shared" si="0"/>
        <v>7.0750254861475597</v>
      </c>
      <c r="M3" s="117">
        <f t="shared" si="0"/>
        <v>5.300568336093975</v>
      </c>
      <c r="N3" s="117">
        <f t="shared" si="0"/>
        <v>4.5818308334303346</v>
      </c>
      <c r="O3" s="117">
        <f t="shared" si="0"/>
        <v>5.9489290534311294</v>
      </c>
      <c r="P3" s="117">
        <f t="shared" si="0"/>
        <v>4.238268980797292</v>
      </c>
      <c r="Q3" s="117">
        <f t="shared" si="0"/>
        <v>3.7860748319827802</v>
      </c>
      <c r="R3" s="117">
        <f t="shared" ref="R3:V3" si="1">R4+R7+R9+R19</f>
        <v>3.5598406690056885</v>
      </c>
      <c r="S3" s="117">
        <f t="shared" si="1"/>
        <v>4.2631496358393717</v>
      </c>
      <c r="T3" s="117">
        <f t="shared" si="1"/>
        <v>3.1281442170869997</v>
      </c>
      <c r="U3" s="117">
        <f t="shared" si="1"/>
        <v>3.2907136800576544</v>
      </c>
      <c r="V3" s="117">
        <f t="shared" si="1"/>
        <v>2.8150659568666265</v>
      </c>
      <c r="W3" s="117">
        <f t="shared" ref="W3:Y3" si="2">W4+W7+W9+W19</f>
        <v>2.1142133448696891</v>
      </c>
      <c r="X3" s="117">
        <f t="shared" si="2"/>
        <v>1.79009338265006</v>
      </c>
      <c r="Y3" s="117">
        <f t="shared" si="2"/>
        <v>1.3139501013926016</v>
      </c>
      <c r="DA3" s="129" t="s">
        <v>1572</v>
      </c>
    </row>
    <row r="4" spans="1:105" ht="12.95" customHeight="1" x14ac:dyDescent="0.25">
      <c r="A4" s="121" t="s">
        <v>57</v>
      </c>
      <c r="B4" s="122">
        <f t="shared" ref="B4:Q4" si="3">SUM(B5:B6)</f>
        <v>9.7511359730033629</v>
      </c>
      <c r="C4" s="122">
        <f t="shared" si="3"/>
        <v>5.1441769171864973</v>
      </c>
      <c r="D4" s="122">
        <f t="shared" si="3"/>
        <v>7.3005059970293704</v>
      </c>
      <c r="E4" s="122">
        <f t="shared" si="3"/>
        <v>9.7645511644972238</v>
      </c>
      <c r="F4" s="122">
        <f t="shared" si="3"/>
        <v>6.8542316989451084</v>
      </c>
      <c r="G4" s="122">
        <f t="shared" si="3"/>
        <v>9.8275529582235865</v>
      </c>
      <c r="H4" s="122">
        <f t="shared" si="3"/>
        <v>7.1455244163161371</v>
      </c>
      <c r="I4" s="122">
        <f t="shared" si="3"/>
        <v>3.5566012214885658</v>
      </c>
      <c r="J4" s="122">
        <f t="shared" si="3"/>
        <v>3.7577500660134069</v>
      </c>
      <c r="K4" s="122">
        <f t="shared" si="3"/>
        <v>2.9737825442720571</v>
      </c>
      <c r="L4" s="122">
        <f t="shared" si="3"/>
        <v>5.9620447305505868</v>
      </c>
      <c r="M4" s="122">
        <f t="shared" si="3"/>
        <v>4.2574458938278497</v>
      </c>
      <c r="N4" s="122">
        <f t="shared" si="3"/>
        <v>3.560677590595867</v>
      </c>
      <c r="O4" s="122">
        <f t="shared" si="3"/>
        <v>4.978481615344827</v>
      </c>
      <c r="P4" s="122">
        <f t="shared" si="3"/>
        <v>3.3759171877705159</v>
      </c>
      <c r="Q4" s="122">
        <f t="shared" si="3"/>
        <v>2.9990143902321562</v>
      </c>
      <c r="R4" s="122">
        <f t="shared" ref="R4:V4" si="4">SUM(R5:R6)</f>
        <v>2.8602172806951662</v>
      </c>
      <c r="S4" s="122">
        <f t="shared" si="4"/>
        <v>3.5123704260705111</v>
      </c>
      <c r="T4" s="122">
        <f t="shared" si="4"/>
        <v>2.4521497294821089</v>
      </c>
      <c r="U4" s="122">
        <f t="shared" si="4"/>
        <v>2.7008939221031096</v>
      </c>
      <c r="V4" s="122">
        <f t="shared" si="4"/>
        <v>2.3162367151669017</v>
      </c>
      <c r="W4" s="122">
        <f t="shared" ref="W4:Y4" si="5">SUM(W5:W6)</f>
        <v>1.6919763547540603</v>
      </c>
      <c r="X4" s="122">
        <f t="shared" si="5"/>
        <v>1.4642458478024565</v>
      </c>
      <c r="Y4" s="122">
        <f t="shared" si="5"/>
        <v>1.0436573190209986</v>
      </c>
      <c r="DA4" s="130" t="s">
        <v>1573</v>
      </c>
    </row>
    <row r="5" spans="1:105" ht="12" customHeight="1" x14ac:dyDescent="0.25">
      <c r="A5" s="97" t="s">
        <v>51</v>
      </c>
      <c r="B5" s="98">
        <v>9.6975129335229671</v>
      </c>
      <c r="C5" s="98">
        <v>5.1160868560270227</v>
      </c>
      <c r="D5" s="98">
        <v>7.260462554616482</v>
      </c>
      <c r="E5" s="98">
        <v>9.7138406324887381</v>
      </c>
      <c r="F5" s="98">
        <v>6.8169016160206537</v>
      </c>
      <c r="G5" s="98">
        <v>9.7749237650748029</v>
      </c>
      <c r="H5" s="98">
        <v>7.108655505107631</v>
      </c>
      <c r="I5" s="98">
        <v>3.5388856580026631</v>
      </c>
      <c r="J5" s="98">
        <v>3.7392657605092485</v>
      </c>
      <c r="K5" s="98">
        <v>2.9592581227018595</v>
      </c>
      <c r="L5" s="98">
        <v>5.9334575331995811</v>
      </c>
      <c r="M5" s="98">
        <v>4.2368061526702965</v>
      </c>
      <c r="N5" s="98">
        <v>3.5432167765357785</v>
      </c>
      <c r="O5" s="98">
        <v>4.9538119805101761</v>
      </c>
      <c r="P5" s="98">
        <v>3.3592863284608785</v>
      </c>
      <c r="Q5" s="98">
        <v>2.9842361708225855</v>
      </c>
      <c r="R5" s="98">
        <v>2.8460112735263197</v>
      </c>
      <c r="S5" s="98">
        <v>3.4950081207604855</v>
      </c>
      <c r="T5" s="98">
        <v>2.4399780261775095</v>
      </c>
      <c r="U5" s="98">
        <v>2.6872790675456182</v>
      </c>
      <c r="V5" s="98">
        <v>2.3045094105283277</v>
      </c>
      <c r="W5" s="98">
        <v>1.6834002101843899</v>
      </c>
      <c r="X5" s="98">
        <v>1.4568596541511405</v>
      </c>
      <c r="Y5" s="98">
        <v>1.0383682048342409</v>
      </c>
      <c r="DA5" s="63" t="s">
        <v>1574</v>
      </c>
    </row>
    <row r="6" spans="1:105" ht="12" customHeight="1" x14ac:dyDescent="0.25">
      <c r="A6" s="97" t="s">
        <v>53</v>
      </c>
      <c r="B6" s="98">
        <v>5.3623039480395325E-2</v>
      </c>
      <c r="C6" s="98">
        <v>2.8090061159474187E-2</v>
      </c>
      <c r="D6" s="98">
        <v>4.0043442412888562E-2</v>
      </c>
      <c r="E6" s="98">
        <v>5.0710532008485749E-2</v>
      </c>
      <c r="F6" s="98">
        <v>3.7330082924455159E-2</v>
      </c>
      <c r="G6" s="98">
        <v>5.262919314878281E-2</v>
      </c>
      <c r="H6" s="98">
        <v>3.686891120850587E-2</v>
      </c>
      <c r="I6" s="98">
        <v>1.7715563485902627E-2</v>
      </c>
      <c r="J6" s="98">
        <v>1.8484305504158149E-2</v>
      </c>
      <c r="K6" s="98">
        <v>1.4524421570197583E-2</v>
      </c>
      <c r="L6" s="98">
        <v>2.8587197351005681E-2</v>
      </c>
      <c r="M6" s="98">
        <v>2.063974115755297E-2</v>
      </c>
      <c r="N6" s="98">
        <v>1.7460814060088491E-2</v>
      </c>
      <c r="O6" s="98">
        <v>2.466963483465049E-2</v>
      </c>
      <c r="P6" s="98">
        <v>1.663085930963747E-2</v>
      </c>
      <c r="Q6" s="98">
        <v>1.4778219409570779E-2</v>
      </c>
      <c r="R6" s="98">
        <v>1.4206007168846412E-2</v>
      </c>
      <c r="S6" s="98">
        <v>1.7362305310025451E-2</v>
      </c>
      <c r="T6" s="98">
        <v>1.2171703304599385E-2</v>
      </c>
      <c r="U6" s="98">
        <v>1.3614854557491379E-2</v>
      </c>
      <c r="V6" s="98">
        <v>1.1727304638574016E-2</v>
      </c>
      <c r="W6" s="98">
        <v>8.5761445696704384E-3</v>
      </c>
      <c r="X6" s="98">
        <v>7.3861936513160273E-3</v>
      </c>
      <c r="Y6" s="98">
        <v>5.2891141867577205E-3</v>
      </c>
      <c r="DA6" s="63" t="s">
        <v>1575</v>
      </c>
    </row>
    <row r="7" spans="1:105" ht="12.95" customHeight="1" x14ac:dyDescent="0.25">
      <c r="A7" s="121" t="s">
        <v>92</v>
      </c>
      <c r="B7" s="122">
        <f t="shared" ref="B7:Y7" si="6">B8</f>
        <v>4.8636334142388639E-2</v>
      </c>
      <c r="C7" s="122">
        <f t="shared" si="6"/>
        <v>4.3774986063848852E-2</v>
      </c>
      <c r="D7" s="122">
        <f t="shared" si="6"/>
        <v>4.1076503149393907E-2</v>
      </c>
      <c r="E7" s="122">
        <f t="shared" si="6"/>
        <v>9.1807501568277605E-2</v>
      </c>
      <c r="F7" s="122">
        <f t="shared" si="6"/>
        <v>4.0032644231152145E-2</v>
      </c>
      <c r="G7" s="122">
        <f t="shared" si="6"/>
        <v>5.1102522547508938E-2</v>
      </c>
      <c r="H7" s="122">
        <f t="shared" si="6"/>
        <v>6.9470938157974352E-2</v>
      </c>
      <c r="I7" s="122">
        <f t="shared" si="6"/>
        <v>6.6003916629564563E-2</v>
      </c>
      <c r="J7" s="122">
        <f t="shared" si="6"/>
        <v>5.8439057130730498E-2</v>
      </c>
      <c r="K7" s="122">
        <f t="shared" si="6"/>
        <v>5.0031581244078117E-2</v>
      </c>
      <c r="L7" s="122">
        <f t="shared" si="6"/>
        <v>5.672732826558631E-2</v>
      </c>
      <c r="M7" s="122">
        <f t="shared" si="6"/>
        <v>7.8120917337569276E-2</v>
      </c>
      <c r="N7" s="122">
        <f t="shared" si="6"/>
        <v>8.2486174176279209E-2</v>
      </c>
      <c r="O7" s="122">
        <f t="shared" si="6"/>
        <v>6.4435093034279481E-2</v>
      </c>
      <c r="P7" s="122">
        <f t="shared" si="6"/>
        <v>5.4176475694906592E-2</v>
      </c>
      <c r="Q7" s="122">
        <f t="shared" si="6"/>
        <v>8.5002410913439644E-2</v>
      </c>
      <c r="R7" s="122">
        <f t="shared" si="6"/>
        <v>6.9550561484257381E-2</v>
      </c>
      <c r="S7" s="122">
        <f t="shared" si="6"/>
        <v>8.0496125188311965E-2</v>
      </c>
      <c r="T7" s="122">
        <f t="shared" si="6"/>
        <v>7.4779505424851761E-2</v>
      </c>
      <c r="U7" s="122">
        <f t="shared" si="6"/>
        <v>5.819664757694637E-2</v>
      </c>
      <c r="V7" s="122">
        <f t="shared" si="6"/>
        <v>4.3937757209827087E-2</v>
      </c>
      <c r="W7" s="122">
        <f t="shared" si="6"/>
        <v>3.3891303797320728E-2</v>
      </c>
      <c r="X7" s="122">
        <f t="shared" si="6"/>
        <v>2.8299015206258892E-2</v>
      </c>
      <c r="Y7" s="122">
        <f t="shared" si="6"/>
        <v>2.7755053514213698E-2</v>
      </c>
      <c r="DA7" s="130" t="s">
        <v>1576</v>
      </c>
    </row>
    <row r="8" spans="1:105" ht="12" customHeight="1" x14ac:dyDescent="0.25">
      <c r="A8" s="97" t="s">
        <v>53</v>
      </c>
      <c r="B8" s="98">
        <v>4.8636334142388639E-2</v>
      </c>
      <c r="C8" s="98">
        <v>4.3774986063848852E-2</v>
      </c>
      <c r="D8" s="98">
        <v>4.1076503149393907E-2</v>
      </c>
      <c r="E8" s="98">
        <v>9.1807501568277605E-2</v>
      </c>
      <c r="F8" s="98">
        <v>4.0032644231152145E-2</v>
      </c>
      <c r="G8" s="98">
        <v>5.1102522547508938E-2</v>
      </c>
      <c r="H8" s="98">
        <v>6.9470938157974352E-2</v>
      </c>
      <c r="I8" s="98">
        <v>6.6003916629564563E-2</v>
      </c>
      <c r="J8" s="98">
        <v>5.8439057130730498E-2</v>
      </c>
      <c r="K8" s="98">
        <v>5.0031581244078117E-2</v>
      </c>
      <c r="L8" s="98">
        <v>5.672732826558631E-2</v>
      </c>
      <c r="M8" s="98">
        <v>7.8120917337569276E-2</v>
      </c>
      <c r="N8" s="98">
        <v>8.2486174176279209E-2</v>
      </c>
      <c r="O8" s="98">
        <v>6.4435093034279481E-2</v>
      </c>
      <c r="P8" s="98">
        <v>5.4176475694906592E-2</v>
      </c>
      <c r="Q8" s="98">
        <v>8.5002410913439644E-2</v>
      </c>
      <c r="R8" s="98">
        <v>6.9550561484257381E-2</v>
      </c>
      <c r="S8" s="98">
        <v>8.0496125188311965E-2</v>
      </c>
      <c r="T8" s="98">
        <v>7.4779505424851761E-2</v>
      </c>
      <c r="U8" s="98">
        <v>5.819664757694637E-2</v>
      </c>
      <c r="V8" s="98">
        <v>4.3937757209827087E-2</v>
      </c>
      <c r="W8" s="98">
        <v>3.3891303797320728E-2</v>
      </c>
      <c r="X8" s="98">
        <v>2.8299015206258892E-2</v>
      </c>
      <c r="Y8" s="98">
        <v>2.7755053514213698E-2</v>
      </c>
      <c r="DA8" s="63" t="s">
        <v>1577</v>
      </c>
    </row>
    <row r="9" spans="1:105" ht="12" customHeight="1" x14ac:dyDescent="0.25">
      <c r="A9" s="121" t="s">
        <v>55</v>
      </c>
      <c r="B9" s="122">
        <v>1.2068555051083822</v>
      </c>
      <c r="C9" s="122">
        <v>0.94301000360447729</v>
      </c>
      <c r="D9" s="122">
        <v>1.0534641867994654</v>
      </c>
      <c r="E9" s="122">
        <v>1.0288818401761382</v>
      </c>
      <c r="F9" s="122">
        <v>1.0034115162497472</v>
      </c>
      <c r="G9" s="122">
        <v>1.1055831522461803</v>
      </c>
      <c r="H9" s="122">
        <v>0.92834271728445628</v>
      </c>
      <c r="I9" s="122">
        <v>0.62231668949717978</v>
      </c>
      <c r="J9" s="122">
        <v>0.58963691182808931</v>
      </c>
      <c r="K9" s="122">
        <v>0.49429080241803269</v>
      </c>
      <c r="L9" s="122">
        <v>0.58916907364098992</v>
      </c>
      <c r="M9" s="122">
        <v>0.54055532901887016</v>
      </c>
      <c r="N9" s="122">
        <v>0.53973884896874413</v>
      </c>
      <c r="O9" s="122">
        <v>0.53117111885140256</v>
      </c>
      <c r="P9" s="122">
        <v>0.47671324695597472</v>
      </c>
      <c r="Q9" s="122">
        <v>0.4005547015246485</v>
      </c>
      <c r="R9" s="122">
        <v>0.34881121007342764</v>
      </c>
      <c r="S9" s="122">
        <v>0.39554945319220941</v>
      </c>
      <c r="T9" s="122">
        <v>0.36114413097972869</v>
      </c>
      <c r="U9" s="122">
        <v>0.30885763846270553</v>
      </c>
      <c r="V9" s="122">
        <v>0.27039968670959363</v>
      </c>
      <c r="W9" s="122">
        <v>0.23321284162910297</v>
      </c>
      <c r="X9" s="122">
        <v>0.18187586579903628</v>
      </c>
      <c r="Y9" s="122">
        <v>0.1491569793244365</v>
      </c>
      <c r="DA9" s="130" t="s">
        <v>1578</v>
      </c>
    </row>
    <row r="10" spans="1:105" ht="12" customHeight="1" x14ac:dyDescent="0.25">
      <c r="A10" s="97" t="s">
        <v>143</v>
      </c>
      <c r="B10" s="98">
        <v>0.35622739321822239</v>
      </c>
      <c r="C10" s="98">
        <v>0.17256318696523734</v>
      </c>
      <c r="D10" s="98">
        <v>0.24865180479882135</v>
      </c>
      <c r="E10" s="98">
        <v>0.31419032193946028</v>
      </c>
      <c r="F10" s="98">
        <v>0.22566072275836582</v>
      </c>
      <c r="G10" s="98">
        <v>0.31321037078074748</v>
      </c>
      <c r="H10" s="98">
        <v>0.2523075215475708</v>
      </c>
      <c r="I10" s="98">
        <v>0.13695269109449928</v>
      </c>
      <c r="J10" s="98">
        <v>0.14078583020442215</v>
      </c>
      <c r="K10" s="98">
        <v>0.11374273714336708</v>
      </c>
      <c r="L10" s="98">
        <v>0.21572561383395425</v>
      </c>
      <c r="M10" s="98">
        <v>0.20051113021878286</v>
      </c>
      <c r="N10" s="98">
        <v>0.21508072991306018</v>
      </c>
      <c r="O10" s="98">
        <v>0.22778733161364292</v>
      </c>
      <c r="P10" s="98">
        <v>0.19926913155631973</v>
      </c>
      <c r="Q10" s="98">
        <v>0.14431069074233308</v>
      </c>
      <c r="R10" s="98">
        <v>9.7496895003343798E-2</v>
      </c>
      <c r="S10" s="98">
        <v>0.13998758001337522</v>
      </c>
      <c r="T10" s="98">
        <v>0.13310881819050344</v>
      </c>
      <c r="U10" s="98">
        <v>9.0021018438903158E-2</v>
      </c>
      <c r="V10" s="98">
        <v>8.7751982420941926E-2</v>
      </c>
      <c r="W10" s="98">
        <v>7.8078723607528475E-2</v>
      </c>
      <c r="X10" s="98">
        <v>7.0053501480844549E-2</v>
      </c>
      <c r="Y10" s="98">
        <v>4.8820101270660138E-2</v>
      </c>
      <c r="DA10" s="63" t="s">
        <v>1579</v>
      </c>
    </row>
    <row r="11" spans="1:105" ht="12" customHeight="1" x14ac:dyDescent="0.25">
      <c r="A11" s="97" t="s">
        <v>124</v>
      </c>
      <c r="B11" s="98">
        <v>3.6034506345404248E-2</v>
      </c>
      <c r="C11" s="98">
        <v>3.5875864550425227E-2</v>
      </c>
      <c r="D11" s="98">
        <v>3.495127785462189E-2</v>
      </c>
      <c r="E11" s="98">
        <v>3.9904914178125889E-2</v>
      </c>
      <c r="F11" s="98">
        <v>3.8805635658850972E-2</v>
      </c>
      <c r="G11" s="98">
        <v>3.8310474945590756E-2</v>
      </c>
      <c r="H11" s="98">
        <v>3.2625978303246199E-2</v>
      </c>
      <c r="I11" s="98">
        <v>2.3853134245587743E-2</v>
      </c>
      <c r="J11" s="98">
        <v>2.3115926015707416E-2</v>
      </c>
      <c r="K11" s="98">
        <v>2.0888112575836146E-2</v>
      </c>
      <c r="L11" s="98">
        <v>1.8420711073457351E-2</v>
      </c>
      <c r="M11" s="98">
        <v>1.4800064785707789E-2</v>
      </c>
      <c r="N11" s="98">
        <v>1.2298802315319549E-2</v>
      </c>
      <c r="O11" s="98">
        <v>1.1366703678707051E-2</v>
      </c>
      <c r="P11" s="98">
        <v>9.7663902960234677E-3</v>
      </c>
      <c r="Q11" s="98">
        <v>9.3903957244084232E-3</v>
      </c>
      <c r="R11" s="98">
        <v>8.9769376445245855E-3</v>
      </c>
      <c r="S11" s="98">
        <v>8.6600628282033458E-3</v>
      </c>
      <c r="T11" s="98">
        <v>6.3512989034859302E-3</v>
      </c>
      <c r="U11" s="98">
        <v>5.9436947826012783E-3</v>
      </c>
      <c r="V11" s="98">
        <v>5.1270287203425188E-3</v>
      </c>
      <c r="W11" s="98">
        <v>5.0753915589484859E-3</v>
      </c>
      <c r="X11" s="98">
        <v>4.5072004450262574E-3</v>
      </c>
      <c r="Y11" s="98">
        <v>3.7265138209156153E-3</v>
      </c>
      <c r="DA11" s="63" t="s">
        <v>1580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1581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1582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1583</v>
      </c>
    </row>
    <row r="15" spans="1:105" ht="12" customHeight="1" x14ac:dyDescent="0.25">
      <c r="A15" s="106" t="s">
        <v>122</v>
      </c>
      <c r="B15" s="101">
        <v>0.80542832300227996</v>
      </c>
      <c r="C15" s="101">
        <v>0.72559378583309242</v>
      </c>
      <c r="D15" s="101">
        <v>0.75937966570638171</v>
      </c>
      <c r="E15" s="101">
        <v>0.66234545594899652</v>
      </c>
      <c r="F15" s="101">
        <v>0.72401636272298242</v>
      </c>
      <c r="G15" s="101">
        <v>0.73725774847285319</v>
      </c>
      <c r="H15" s="101">
        <v>0.62724761947110041</v>
      </c>
      <c r="I15" s="101">
        <v>0.44967146908886291</v>
      </c>
      <c r="J15" s="101">
        <v>0.41462337778294855</v>
      </c>
      <c r="K15" s="101">
        <v>0.34961768767597923</v>
      </c>
      <c r="L15" s="101">
        <v>0.34215716203259205</v>
      </c>
      <c r="M15" s="101">
        <v>0.30794434167051443</v>
      </c>
      <c r="N15" s="101">
        <v>0.29161757900980095</v>
      </c>
      <c r="O15" s="101">
        <v>0.26860278892428369</v>
      </c>
      <c r="P15" s="101">
        <v>0.24572058800662444</v>
      </c>
      <c r="Q15" s="101">
        <v>0.22572436751012312</v>
      </c>
      <c r="R15" s="101">
        <v>0.22113103807895632</v>
      </c>
      <c r="S15" s="101">
        <v>0.22215144789669408</v>
      </c>
      <c r="T15" s="101">
        <v>0.1954157450357718</v>
      </c>
      <c r="U15" s="101">
        <v>0.18474502903406329</v>
      </c>
      <c r="V15" s="101">
        <v>0.15198476793090537</v>
      </c>
      <c r="W15" s="101">
        <v>0.12713285900630694</v>
      </c>
      <c r="X15" s="101">
        <v>8.9919273519965551E-2</v>
      </c>
      <c r="Y15" s="101">
        <v>8.0104176849126046E-2</v>
      </c>
      <c r="DA15" s="131" t="s">
        <v>1584</v>
      </c>
    </row>
    <row r="16" spans="1:105" ht="12" customHeight="1" x14ac:dyDescent="0.25">
      <c r="A16" s="107" t="s">
        <v>121</v>
      </c>
      <c r="B16" s="104">
        <v>9.1652825424757226E-3</v>
      </c>
      <c r="C16" s="104">
        <v>8.9771662557223495E-3</v>
      </c>
      <c r="D16" s="104">
        <v>1.0481438439640412E-2</v>
      </c>
      <c r="E16" s="104">
        <v>1.2441148109555458E-2</v>
      </c>
      <c r="F16" s="104">
        <v>1.4928795109548084E-2</v>
      </c>
      <c r="G16" s="104">
        <v>1.6804558046988837E-2</v>
      </c>
      <c r="H16" s="104">
        <v>1.6161597962538958E-2</v>
      </c>
      <c r="I16" s="104">
        <v>1.1839395068229813E-2</v>
      </c>
      <c r="J16" s="104">
        <v>1.1111777825011163E-2</v>
      </c>
      <c r="K16" s="104">
        <v>1.0042265022850208E-2</v>
      </c>
      <c r="L16" s="104">
        <v>1.2865586700986248E-2</v>
      </c>
      <c r="M16" s="104">
        <v>1.7299792343865E-2</v>
      </c>
      <c r="N16" s="104">
        <v>2.0741737730563446E-2</v>
      </c>
      <c r="O16" s="104">
        <v>2.3414294634768844E-2</v>
      </c>
      <c r="P16" s="104">
        <v>2.1957137097007112E-2</v>
      </c>
      <c r="Q16" s="104">
        <v>2.1129247547783878E-2</v>
      </c>
      <c r="R16" s="104">
        <v>2.1206339346602932E-2</v>
      </c>
      <c r="S16" s="104">
        <v>2.4750362453936768E-2</v>
      </c>
      <c r="T16" s="104">
        <v>2.6268268849967531E-2</v>
      </c>
      <c r="U16" s="104">
        <v>2.8147896207137792E-2</v>
      </c>
      <c r="V16" s="104">
        <v>2.5535907637403845E-2</v>
      </c>
      <c r="W16" s="104">
        <v>2.2925867456319048E-2</v>
      </c>
      <c r="X16" s="104">
        <v>1.7395890353199901E-2</v>
      </c>
      <c r="Y16" s="104">
        <v>1.6506187383734713E-2</v>
      </c>
      <c r="DA16" s="132" t="s">
        <v>1585</v>
      </c>
    </row>
    <row r="17" spans="1:105" ht="12" customHeight="1" x14ac:dyDescent="0.25">
      <c r="A17" s="108" t="s">
        <v>53</v>
      </c>
      <c r="B17" s="98">
        <v>3.8574116830626917E-3</v>
      </c>
      <c r="C17" s="98">
        <v>3.5983191768371313E-3</v>
      </c>
      <c r="D17" s="98">
        <v>4.3759678438734491E-3</v>
      </c>
      <c r="E17" s="98">
        <v>4.4802809132426496E-3</v>
      </c>
      <c r="F17" s="98">
        <v>5.9419531163552785E-3</v>
      </c>
      <c r="G17" s="98">
        <v>6.6154901898324934E-3</v>
      </c>
      <c r="H17" s="98">
        <v>6.3301063771175944E-3</v>
      </c>
      <c r="I17" s="98">
        <v>4.5254059384860915E-3</v>
      </c>
      <c r="J17" s="98">
        <v>4.2755300669828928E-3</v>
      </c>
      <c r="K17" s="98">
        <v>3.6228505374658799E-3</v>
      </c>
      <c r="L17" s="98">
        <v>4.6224593175959467E-3</v>
      </c>
      <c r="M17" s="98">
        <v>6.4197672211362316E-3</v>
      </c>
      <c r="N17" s="98">
        <v>7.5913142613055762E-3</v>
      </c>
      <c r="O17" s="98">
        <v>8.3133918525740945E-3</v>
      </c>
      <c r="P17" s="98">
        <v>8.1643490451175429E-3</v>
      </c>
      <c r="Q17" s="98">
        <v>8.521516081088646E-3</v>
      </c>
      <c r="R17" s="98">
        <v>8.3119603480266823E-3</v>
      </c>
      <c r="S17" s="98">
        <v>9.4031753730468067E-3</v>
      </c>
      <c r="T17" s="98">
        <v>1.0075619142796052E-2</v>
      </c>
      <c r="U17" s="98">
        <v>1.0103756611545441E-2</v>
      </c>
      <c r="V17" s="98">
        <v>8.9131459267238963E-3</v>
      </c>
      <c r="W17" s="98">
        <v>8.8583392771714609E-3</v>
      </c>
      <c r="X17" s="98">
        <v>7.4181648592565536E-3</v>
      </c>
      <c r="Y17" s="98">
        <v>7.1402792606904391E-3</v>
      </c>
      <c r="DA17" s="63" t="s">
        <v>1586</v>
      </c>
    </row>
    <row r="18" spans="1:105" ht="12" customHeight="1" x14ac:dyDescent="0.25">
      <c r="A18" s="108" t="s">
        <v>52</v>
      </c>
      <c r="B18" s="98">
        <v>5.3078708594130304E-3</v>
      </c>
      <c r="C18" s="98">
        <v>5.3788470788852186E-3</v>
      </c>
      <c r="D18" s="98">
        <v>6.1054705957669627E-3</v>
      </c>
      <c r="E18" s="98">
        <v>7.960867196312808E-3</v>
      </c>
      <c r="F18" s="98">
        <v>8.9868419931928047E-3</v>
      </c>
      <c r="G18" s="98">
        <v>1.0189067857156344E-2</v>
      </c>
      <c r="H18" s="98">
        <v>9.8314915854213619E-3</v>
      </c>
      <c r="I18" s="98">
        <v>7.3139891297437209E-3</v>
      </c>
      <c r="J18" s="98">
        <v>6.8362477580282714E-3</v>
      </c>
      <c r="K18" s="98">
        <v>6.4194144853843282E-3</v>
      </c>
      <c r="L18" s="98">
        <v>8.2431273833903015E-3</v>
      </c>
      <c r="M18" s="98">
        <v>1.0880025122728768E-2</v>
      </c>
      <c r="N18" s="98">
        <v>1.3150423469257868E-2</v>
      </c>
      <c r="O18" s="98">
        <v>1.5100902782194749E-2</v>
      </c>
      <c r="P18" s="98">
        <v>1.3792788051889568E-2</v>
      </c>
      <c r="Q18" s="98">
        <v>1.2607731466695232E-2</v>
      </c>
      <c r="R18" s="98">
        <v>1.2894378998576249E-2</v>
      </c>
      <c r="S18" s="98">
        <v>1.5347187080889963E-2</v>
      </c>
      <c r="T18" s="98">
        <v>1.6192649707171478E-2</v>
      </c>
      <c r="U18" s="98">
        <v>1.804413959559235E-2</v>
      </c>
      <c r="V18" s="98">
        <v>1.6622761710679949E-2</v>
      </c>
      <c r="W18" s="98">
        <v>1.4067528179147588E-2</v>
      </c>
      <c r="X18" s="98">
        <v>9.9777254939433478E-3</v>
      </c>
      <c r="Y18" s="98">
        <v>9.3659081230442736E-3</v>
      </c>
      <c r="DA18" s="63" t="s">
        <v>1587</v>
      </c>
    </row>
    <row r="19" spans="1:105" ht="12" customHeight="1" x14ac:dyDescent="0.25">
      <c r="A19" s="121" t="s">
        <v>54</v>
      </c>
      <c r="B19" s="122">
        <v>0.97431720853945603</v>
      </c>
      <c r="C19" s="122">
        <v>0.87888376631049658</v>
      </c>
      <c r="D19" s="122">
        <v>0.92638097821695498</v>
      </c>
      <c r="E19" s="122">
        <v>0.84310516978122285</v>
      </c>
      <c r="F19" s="122">
        <v>0.88539769845524707</v>
      </c>
      <c r="G19" s="122">
        <v>0.8864158945611722</v>
      </c>
      <c r="H19" s="122">
        <v>0.76455458223978146</v>
      </c>
      <c r="I19" s="122">
        <v>0.57054347444100895</v>
      </c>
      <c r="J19" s="122">
        <v>0.55009985913396753</v>
      </c>
      <c r="K19" s="122">
        <v>0.49027683629837016</v>
      </c>
      <c r="L19" s="122">
        <v>0.46708435369039547</v>
      </c>
      <c r="M19" s="122">
        <v>0.42444619590968546</v>
      </c>
      <c r="N19" s="122">
        <v>0.39892821968944436</v>
      </c>
      <c r="O19" s="122">
        <v>0.3748412262006206</v>
      </c>
      <c r="P19" s="122">
        <v>0.3314620703758942</v>
      </c>
      <c r="Q19" s="122">
        <v>0.30150332931253593</v>
      </c>
      <c r="R19" s="122">
        <v>0.28126161675283767</v>
      </c>
      <c r="S19" s="122">
        <v>0.27473363138833906</v>
      </c>
      <c r="T19" s="122">
        <v>0.24007085120031024</v>
      </c>
      <c r="U19" s="122">
        <v>0.22276547191489263</v>
      </c>
      <c r="V19" s="122">
        <v>0.18449179778030442</v>
      </c>
      <c r="W19" s="122">
        <v>0.15513284468920491</v>
      </c>
      <c r="X19" s="122">
        <v>0.11567265384230833</v>
      </c>
      <c r="Y19" s="122">
        <v>9.338074953295275E-2</v>
      </c>
      <c r="DA19" s="130" t="s">
        <v>1588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1589</v>
      </c>
    </row>
    <row r="21" spans="1:105" ht="12" customHeight="1" x14ac:dyDescent="0.25">
      <c r="A21" s="97" t="s">
        <v>50</v>
      </c>
      <c r="B21" s="98">
        <v>0.29362299612602155</v>
      </c>
      <c r="C21" s="98">
        <v>0.34281107612419448</v>
      </c>
      <c r="D21" s="98">
        <v>0.30694885072635797</v>
      </c>
      <c r="E21" s="98">
        <v>0.39710574780052227</v>
      </c>
      <c r="F21" s="98">
        <v>0.36874142317893521</v>
      </c>
      <c r="G21" s="98">
        <v>0.37091817326822862</v>
      </c>
      <c r="H21" s="98">
        <v>0.31838273724825772</v>
      </c>
      <c r="I21" s="98">
        <v>0.26597012490404121</v>
      </c>
      <c r="J21" s="98">
        <v>0.23472576088843514</v>
      </c>
      <c r="K21" s="98">
        <v>0.2524104572485309</v>
      </c>
      <c r="L21" s="98">
        <v>0.23139806753612374</v>
      </c>
      <c r="M21" s="98">
        <v>0.19996065675247066</v>
      </c>
      <c r="N21" s="98">
        <v>0.17540343595463881</v>
      </c>
      <c r="O21" s="98">
        <v>0.16373014160796534</v>
      </c>
      <c r="P21" s="98">
        <v>0.13995881130424564</v>
      </c>
      <c r="Q21" s="98">
        <v>0.12716344338028471</v>
      </c>
      <c r="R21" s="98">
        <v>0.12058271171467697</v>
      </c>
      <c r="S21" s="98">
        <v>0.11391589331331577</v>
      </c>
      <c r="T21" s="98">
        <v>9.4339114609231348E-2</v>
      </c>
      <c r="U21" s="98">
        <v>8.981370780130879E-2</v>
      </c>
      <c r="V21" s="98">
        <v>7.4741993876718579E-2</v>
      </c>
      <c r="W21" s="98">
        <v>6.1792168664782307E-2</v>
      </c>
      <c r="X21" s="98">
        <v>4.6357549870311321E-2</v>
      </c>
      <c r="Y21" s="98">
        <v>3.5116534505480045E-2</v>
      </c>
      <c r="DA21" s="63" t="s">
        <v>1590</v>
      </c>
    </row>
    <row r="22" spans="1:105" ht="12" customHeight="1" x14ac:dyDescent="0.25">
      <c r="A22" s="109" t="s">
        <v>120</v>
      </c>
      <c r="B22" s="33">
        <v>0.68069421241343442</v>
      </c>
      <c r="C22" s="33">
        <v>0.5360726901863021</v>
      </c>
      <c r="D22" s="33">
        <v>0.61943212749059706</v>
      </c>
      <c r="E22" s="33">
        <v>0.44599942198070058</v>
      </c>
      <c r="F22" s="33">
        <v>0.51665627527631186</v>
      </c>
      <c r="G22" s="33">
        <v>0.51549772129294358</v>
      </c>
      <c r="H22" s="33">
        <v>0.44617184499152379</v>
      </c>
      <c r="I22" s="33">
        <v>0.30457334953696774</v>
      </c>
      <c r="J22" s="33">
        <v>0.31537409824553242</v>
      </c>
      <c r="K22" s="33">
        <v>0.23786637904983923</v>
      </c>
      <c r="L22" s="33">
        <v>0.23568628615427176</v>
      </c>
      <c r="M22" s="33">
        <v>0.22448553915721481</v>
      </c>
      <c r="N22" s="33">
        <v>0.22352478373480555</v>
      </c>
      <c r="O22" s="33">
        <v>0.21111108459265526</v>
      </c>
      <c r="P22" s="33">
        <v>0.19150325907164856</v>
      </c>
      <c r="Q22" s="33">
        <v>0.17433988593225122</v>
      </c>
      <c r="R22" s="33">
        <v>0.16067890503816074</v>
      </c>
      <c r="S22" s="33">
        <v>0.16081773807502328</v>
      </c>
      <c r="T22" s="33">
        <v>0.14573173659107891</v>
      </c>
      <c r="U22" s="33">
        <v>0.13295176411358384</v>
      </c>
      <c r="V22" s="33">
        <v>0.10974980390358584</v>
      </c>
      <c r="W22" s="33">
        <v>9.3340676024422614E-2</v>
      </c>
      <c r="X22" s="33">
        <v>6.9315103971997014E-2</v>
      </c>
      <c r="Y22" s="33">
        <v>5.8264215027472699E-2</v>
      </c>
      <c r="DA22" s="60" t="s">
        <v>1591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17.98368665943913</v>
      </c>
      <c r="C24" s="117">
        <f t="shared" si="7"/>
        <v>7.8952065821839765</v>
      </c>
      <c r="D24" s="117">
        <f t="shared" si="7"/>
        <v>13.039357281127925</v>
      </c>
      <c r="E24" s="117">
        <f t="shared" si="7"/>
        <v>2.9650984456578753</v>
      </c>
      <c r="F24" s="117">
        <f t="shared" si="7"/>
        <v>8.3565509884375597</v>
      </c>
      <c r="G24" s="117">
        <f t="shared" si="7"/>
        <v>8.8436605830894379</v>
      </c>
      <c r="H24" s="117">
        <f t="shared" si="7"/>
        <v>11.706348431747234</v>
      </c>
      <c r="I24" s="117">
        <f t="shared" si="7"/>
        <v>5.0874658504344259</v>
      </c>
      <c r="J24" s="117">
        <f t="shared" si="7"/>
        <v>16.327163174510623</v>
      </c>
      <c r="K24" s="117">
        <f t="shared" si="7"/>
        <v>9.4398757969785532</v>
      </c>
      <c r="L24" s="117">
        <f t="shared" si="7"/>
        <v>9.2955907921539627</v>
      </c>
      <c r="M24" s="117">
        <f t="shared" si="7"/>
        <v>7.6015941158476839</v>
      </c>
      <c r="N24" s="117">
        <f t="shared" si="7"/>
        <v>7.1832787740387145</v>
      </c>
      <c r="O24" s="117">
        <f t="shared" si="7"/>
        <v>6.3864072024294689</v>
      </c>
      <c r="P24" s="117">
        <f t="shared" si="7"/>
        <v>4.9862203397744294</v>
      </c>
      <c r="Q24" s="117">
        <f t="shared" si="7"/>
        <v>6.7504872462378307</v>
      </c>
      <c r="R24" s="117">
        <f t="shared" ref="R24:V24" si="8">R25+R28+R30+R39</f>
        <v>6.3650214318588718</v>
      </c>
      <c r="S24" s="117">
        <f t="shared" si="8"/>
        <v>5.7254949095197922</v>
      </c>
      <c r="T24" s="117">
        <f t="shared" si="8"/>
        <v>4.9683551641775923</v>
      </c>
      <c r="U24" s="117">
        <f t="shared" si="8"/>
        <v>5.1559384798357657</v>
      </c>
      <c r="V24" s="117">
        <f t="shared" si="8"/>
        <v>5.0727490848126413</v>
      </c>
      <c r="W24" s="117">
        <f t="shared" ref="W24:Y24" si="9">W25+W28+W30+W39</f>
        <v>5.4171824743047807</v>
      </c>
      <c r="X24" s="117">
        <f t="shared" si="9"/>
        <v>5.0531157594985814</v>
      </c>
      <c r="Y24" s="117">
        <f t="shared" si="9"/>
        <v>4.3090970440357239</v>
      </c>
      <c r="DA24" s="129" t="s">
        <v>1592</v>
      </c>
    </row>
    <row r="25" spans="1:105" ht="12.95" customHeight="1" x14ac:dyDescent="0.25">
      <c r="A25" s="121" t="s">
        <v>57</v>
      </c>
      <c r="B25" s="122">
        <f t="shared" ref="B25:Q25" si="10">SUM(B26:B27)</f>
        <v>15.190008792766344</v>
      </c>
      <c r="C25" s="122">
        <f t="shared" si="10"/>
        <v>5.8752163259575623</v>
      </c>
      <c r="D25" s="122">
        <f t="shared" si="10"/>
        <v>11.223999468532696</v>
      </c>
      <c r="E25" s="122">
        <f t="shared" si="10"/>
        <v>1.6719461071889796</v>
      </c>
      <c r="F25" s="122">
        <f t="shared" si="10"/>
        <v>7.064313811408887</v>
      </c>
      <c r="G25" s="122">
        <f t="shared" si="10"/>
        <v>7.4019745373199166</v>
      </c>
      <c r="H25" s="122">
        <f t="shared" si="10"/>
        <v>10.008807788332083</v>
      </c>
      <c r="I25" s="122">
        <f t="shared" si="10"/>
        <v>3.3907798035856587</v>
      </c>
      <c r="J25" s="122">
        <f t="shared" si="10"/>
        <v>14.523510601673461</v>
      </c>
      <c r="K25" s="122">
        <f t="shared" si="10"/>
        <v>7.7108485790367309</v>
      </c>
      <c r="L25" s="122">
        <f t="shared" si="10"/>
        <v>7.6959572126633562</v>
      </c>
      <c r="M25" s="122">
        <f t="shared" si="10"/>
        <v>6.2827138394974487</v>
      </c>
      <c r="N25" s="122">
        <f t="shared" si="10"/>
        <v>5.9710291213484465</v>
      </c>
      <c r="O25" s="122">
        <f t="shared" si="10"/>
        <v>5.312263090423996</v>
      </c>
      <c r="P25" s="122">
        <f t="shared" si="10"/>
        <v>4.0037620478576361</v>
      </c>
      <c r="Q25" s="122">
        <f t="shared" si="10"/>
        <v>5.7062141677571852</v>
      </c>
      <c r="R25" s="122">
        <f t="shared" ref="R25:V25" si="11">SUM(R26:R27)</f>
        <v>5.3604041858067397</v>
      </c>
      <c r="S25" s="122">
        <f t="shared" si="11"/>
        <v>4.7679650310561685</v>
      </c>
      <c r="T25" s="122">
        <f t="shared" si="11"/>
        <v>4.0888933680661159</v>
      </c>
      <c r="U25" s="122">
        <f t="shared" si="11"/>
        <v>4.292453505640462</v>
      </c>
      <c r="V25" s="122">
        <f t="shared" si="11"/>
        <v>4.2301343297154395</v>
      </c>
      <c r="W25" s="122">
        <f t="shared" ref="W25:Y25" si="12">SUM(W26:W27)</f>
        <v>4.5293428848922499</v>
      </c>
      <c r="X25" s="122">
        <f t="shared" si="12"/>
        <v>4.2055539873880825</v>
      </c>
      <c r="Y25" s="122">
        <f t="shared" si="12"/>
        <v>3.5132727118128249</v>
      </c>
      <c r="DA25" s="130" t="s">
        <v>1593</v>
      </c>
    </row>
    <row r="26" spans="1:105" ht="12" customHeight="1" x14ac:dyDescent="0.25">
      <c r="A26" s="97" t="s">
        <v>74</v>
      </c>
      <c r="B26" s="98">
        <v>15.02878967132785</v>
      </c>
      <c r="C26" s="98">
        <v>5.8133337449212164</v>
      </c>
      <c r="D26" s="98">
        <v>11.105610217230378</v>
      </c>
      <c r="E26" s="98">
        <v>1.6553503846717277</v>
      </c>
      <c r="F26" s="98">
        <v>6.991089981379524</v>
      </c>
      <c r="G26" s="98">
        <v>7.326116417298179</v>
      </c>
      <c r="H26" s="98">
        <v>9.9085790641041473</v>
      </c>
      <c r="I26" s="98">
        <v>3.3578970288307204</v>
      </c>
      <c r="J26" s="98">
        <v>14.381682660688993</v>
      </c>
      <c r="K26" s="98">
        <v>7.6344964945524341</v>
      </c>
      <c r="L26" s="98">
        <v>7.6212489251934539</v>
      </c>
      <c r="M26" s="98">
        <v>6.2213134135855359</v>
      </c>
      <c r="N26" s="98">
        <v>5.9110877042132381</v>
      </c>
      <c r="O26" s="98">
        <v>5.2570378331900285</v>
      </c>
      <c r="P26" s="98">
        <v>3.9623774720550258</v>
      </c>
      <c r="Q26" s="98">
        <v>5.6467798796216684</v>
      </c>
      <c r="R26" s="98">
        <v>5.3040756663800508</v>
      </c>
      <c r="S26" s="98">
        <v>4.7183856405846925</v>
      </c>
      <c r="T26" s="98">
        <v>4.0463736027514878</v>
      </c>
      <c r="U26" s="98">
        <v>4.2468873602751378</v>
      </c>
      <c r="V26" s="98">
        <v>4.1841702493551125</v>
      </c>
      <c r="W26" s="98">
        <v>4.4786736887360217</v>
      </c>
      <c r="X26" s="98">
        <v>4.1572914875322402</v>
      </c>
      <c r="Y26" s="98">
        <v>3.4718400687876003</v>
      </c>
      <c r="DA26" s="63" t="s">
        <v>1594</v>
      </c>
    </row>
    <row r="27" spans="1:105" ht="12" customHeight="1" x14ac:dyDescent="0.25">
      <c r="A27" s="97" t="s">
        <v>53</v>
      </c>
      <c r="B27" s="98">
        <v>0.16121912143849415</v>
      </c>
      <c r="C27" s="98">
        <v>6.1882581036345682E-2</v>
      </c>
      <c r="D27" s="98">
        <v>0.11838925130231803</v>
      </c>
      <c r="E27" s="98">
        <v>1.6595722517251832E-2</v>
      </c>
      <c r="F27" s="98">
        <v>7.3223830029362627E-2</v>
      </c>
      <c r="G27" s="98">
        <v>7.5858120021738029E-2</v>
      </c>
      <c r="H27" s="98">
        <v>0.10022872422793584</v>
      </c>
      <c r="I27" s="98">
        <v>3.2882774754938428E-2</v>
      </c>
      <c r="J27" s="98">
        <v>0.1418279409844688</v>
      </c>
      <c r="K27" s="98">
        <v>7.6352084484297172E-2</v>
      </c>
      <c r="L27" s="98">
        <v>7.4708287469902546E-2</v>
      </c>
      <c r="M27" s="98">
        <v>6.1400425911912339E-2</v>
      </c>
      <c r="N27" s="98">
        <v>5.9941417135208001E-2</v>
      </c>
      <c r="O27" s="98">
        <v>5.5225257233967963E-2</v>
      </c>
      <c r="P27" s="98">
        <v>4.13845758026107E-2</v>
      </c>
      <c r="Q27" s="98">
        <v>5.9434288135516843E-2</v>
      </c>
      <c r="R27" s="98">
        <v>5.6328519426688962E-2</v>
      </c>
      <c r="S27" s="98">
        <v>4.9579390471476269E-2</v>
      </c>
      <c r="T27" s="98">
        <v>4.251976531462804E-2</v>
      </c>
      <c r="U27" s="98">
        <v>4.5566145365324287E-2</v>
      </c>
      <c r="V27" s="98">
        <v>4.596408036032712E-2</v>
      </c>
      <c r="W27" s="98">
        <v>5.06691961562281E-2</v>
      </c>
      <c r="X27" s="98">
        <v>4.8262499855842252E-2</v>
      </c>
      <c r="Y27" s="98">
        <v>4.1432643025224716E-2</v>
      </c>
      <c r="DA27" s="63" t="s">
        <v>1595</v>
      </c>
    </row>
    <row r="28" spans="1:105" ht="12.95" customHeight="1" x14ac:dyDescent="0.25">
      <c r="A28" s="121" t="s">
        <v>92</v>
      </c>
      <c r="B28" s="122">
        <f t="shared" ref="B28:Y28" si="13">B29</f>
        <v>6.2749035416319154E-2</v>
      </c>
      <c r="C28" s="122">
        <f t="shared" si="13"/>
        <v>5.4240821117915367E-2</v>
      </c>
      <c r="D28" s="122">
        <f t="shared" si="13"/>
        <v>4.7123874302917396E-2</v>
      </c>
      <c r="E28" s="122">
        <f t="shared" si="13"/>
        <v>8.5367701476321001E-2</v>
      </c>
      <c r="F28" s="122">
        <f t="shared" si="13"/>
        <v>2.7160967347344224E-2</v>
      </c>
      <c r="G28" s="122">
        <f t="shared" si="13"/>
        <v>2.7307836828853068E-2</v>
      </c>
      <c r="H28" s="122">
        <f t="shared" si="13"/>
        <v>4.2791518466785861E-2</v>
      </c>
      <c r="I28" s="122">
        <f t="shared" si="13"/>
        <v>6.2484460049725167E-2</v>
      </c>
      <c r="J28" s="122">
        <f t="shared" si="13"/>
        <v>6.5936594974380397E-2</v>
      </c>
      <c r="K28" s="122">
        <f t="shared" si="13"/>
        <v>8.0385965063183601E-2</v>
      </c>
      <c r="L28" s="122">
        <f t="shared" si="13"/>
        <v>0.11488802448005112</v>
      </c>
      <c r="M28" s="122">
        <f t="shared" si="13"/>
        <v>0.14903410821293617</v>
      </c>
      <c r="N28" s="122">
        <f t="shared" si="13"/>
        <v>0.1510596270117438</v>
      </c>
      <c r="O28" s="122">
        <f t="shared" si="13"/>
        <v>0.11240012588968515</v>
      </c>
      <c r="P28" s="122">
        <f t="shared" si="13"/>
        <v>8.3182390763532205E-2</v>
      </c>
      <c r="Q28" s="122">
        <f t="shared" si="13"/>
        <v>0.11267136096461902</v>
      </c>
      <c r="R28" s="122">
        <f t="shared" si="13"/>
        <v>8.6957836549817813E-2</v>
      </c>
      <c r="S28" s="122">
        <f t="shared" si="13"/>
        <v>8.8845524821863198E-2</v>
      </c>
      <c r="T28" s="122">
        <f t="shared" si="13"/>
        <v>8.0096775334167508E-2</v>
      </c>
      <c r="U28" s="122">
        <f t="shared" si="13"/>
        <v>7.4689478147410837E-2</v>
      </c>
      <c r="V28" s="122">
        <f t="shared" si="13"/>
        <v>7.4751065493724705E-2</v>
      </c>
      <c r="W28" s="122">
        <f t="shared" si="13"/>
        <v>8.1492308327817981E-2</v>
      </c>
      <c r="X28" s="122">
        <f t="shared" si="13"/>
        <v>8.3480072893250282E-2</v>
      </c>
      <c r="Y28" s="122">
        <f t="shared" si="13"/>
        <v>8.6114867569495948E-2</v>
      </c>
      <c r="DA28" s="130" t="s">
        <v>1596</v>
      </c>
    </row>
    <row r="29" spans="1:105" ht="12" customHeight="1" x14ac:dyDescent="0.25">
      <c r="A29" s="97" t="s">
        <v>53</v>
      </c>
      <c r="B29" s="98">
        <v>6.2749035416319154E-2</v>
      </c>
      <c r="C29" s="98">
        <v>5.4240821117915367E-2</v>
      </c>
      <c r="D29" s="98">
        <v>4.7123874302917396E-2</v>
      </c>
      <c r="E29" s="98">
        <v>8.5367701476321001E-2</v>
      </c>
      <c r="F29" s="98">
        <v>2.7160967347344224E-2</v>
      </c>
      <c r="G29" s="98">
        <v>2.7307836828853068E-2</v>
      </c>
      <c r="H29" s="98">
        <v>4.2791518466785861E-2</v>
      </c>
      <c r="I29" s="98">
        <v>6.2484460049725167E-2</v>
      </c>
      <c r="J29" s="98">
        <v>6.5936594974380397E-2</v>
      </c>
      <c r="K29" s="98">
        <v>8.0385965063183601E-2</v>
      </c>
      <c r="L29" s="98">
        <v>0.11488802448005112</v>
      </c>
      <c r="M29" s="98">
        <v>0.14903410821293617</v>
      </c>
      <c r="N29" s="98">
        <v>0.1510596270117438</v>
      </c>
      <c r="O29" s="98">
        <v>0.11240012588968515</v>
      </c>
      <c r="P29" s="98">
        <v>8.3182390763532205E-2</v>
      </c>
      <c r="Q29" s="98">
        <v>0.11267136096461902</v>
      </c>
      <c r="R29" s="98">
        <v>8.6957836549817813E-2</v>
      </c>
      <c r="S29" s="98">
        <v>8.8845524821863198E-2</v>
      </c>
      <c r="T29" s="98">
        <v>8.0096775334167508E-2</v>
      </c>
      <c r="U29" s="98">
        <v>7.4689478147410837E-2</v>
      </c>
      <c r="V29" s="98">
        <v>7.4751065493724705E-2</v>
      </c>
      <c r="W29" s="98">
        <v>8.1492308327817981E-2</v>
      </c>
      <c r="X29" s="98">
        <v>8.3480072893250282E-2</v>
      </c>
      <c r="Y29" s="98">
        <v>8.6114867569495948E-2</v>
      </c>
      <c r="DA29" s="63" t="s">
        <v>1597</v>
      </c>
    </row>
    <row r="30" spans="1:105" ht="12" customHeight="1" x14ac:dyDescent="0.25">
      <c r="A30" s="121" t="s">
        <v>55</v>
      </c>
      <c r="B30" s="122">
        <v>1.4726037070223132</v>
      </c>
      <c r="C30" s="122">
        <v>1.0661920328878083</v>
      </c>
      <c r="D30" s="122">
        <v>0.95323943026972002</v>
      </c>
      <c r="E30" s="122">
        <v>0.65243803558819646</v>
      </c>
      <c r="F30" s="122">
        <v>0.69010125082648976</v>
      </c>
      <c r="G30" s="122">
        <v>0.76773786083565509</v>
      </c>
      <c r="H30" s="122">
        <v>0.89486785892700638</v>
      </c>
      <c r="I30" s="122">
        <v>0.88797549312742696</v>
      </c>
      <c r="J30" s="122">
        <v>0.93299540634864886</v>
      </c>
      <c r="K30" s="122">
        <v>0.87573049864820607</v>
      </c>
      <c r="L30" s="122">
        <v>0.80630761938221085</v>
      </c>
      <c r="M30" s="122">
        <v>0.64376892848887723</v>
      </c>
      <c r="N30" s="122">
        <v>0.59372462117882252</v>
      </c>
      <c r="O30" s="122">
        <v>0.53841411874080491</v>
      </c>
      <c r="P30" s="122">
        <v>0.51363105788980512</v>
      </c>
      <c r="Q30" s="122">
        <v>0.53197898907580887</v>
      </c>
      <c r="R30" s="122">
        <v>0.5217363788049606</v>
      </c>
      <c r="S30" s="122">
        <v>0.49993554135544993</v>
      </c>
      <c r="T30" s="122">
        <v>0.46759490802812753</v>
      </c>
      <c r="U30" s="122">
        <v>0.46129725201404598</v>
      </c>
      <c r="V30" s="122">
        <v>0.45273938889498255</v>
      </c>
      <c r="W30" s="122">
        <v>0.48101176533531098</v>
      </c>
      <c r="X30" s="122">
        <v>0.46067429240417457</v>
      </c>
      <c r="Y30" s="122">
        <v>0.44171221694659157</v>
      </c>
      <c r="DA30" s="130" t="s">
        <v>1598</v>
      </c>
    </row>
    <row r="31" spans="1:105" ht="12" customHeight="1" x14ac:dyDescent="0.25">
      <c r="A31" s="97" t="s">
        <v>141</v>
      </c>
      <c r="B31" s="98">
        <v>6.2356587152398765E-2</v>
      </c>
      <c r="C31" s="98">
        <v>4.8731354924841937E-2</v>
      </c>
      <c r="D31" s="98">
        <v>3.9100868564389116E-2</v>
      </c>
      <c r="E31" s="98">
        <v>3.2656570037880243E-2</v>
      </c>
      <c r="F31" s="98">
        <v>3.068110238606666E-2</v>
      </c>
      <c r="G31" s="98">
        <v>3.2830645750675493E-2</v>
      </c>
      <c r="H31" s="98">
        <v>3.9234296124238587E-2</v>
      </c>
      <c r="I31" s="98">
        <v>4.0340473433661428E-2</v>
      </c>
      <c r="J31" s="98">
        <v>4.5855853370792121E-2</v>
      </c>
      <c r="K31" s="98">
        <v>4.889236770652898E-2</v>
      </c>
      <c r="L31" s="98">
        <v>4.1986452714825866E-2</v>
      </c>
      <c r="M31" s="98">
        <v>3.1582097395286508E-2</v>
      </c>
      <c r="N31" s="98">
        <v>2.5104210864739029E-2</v>
      </c>
      <c r="O31" s="98">
        <v>2.112008916210413E-2</v>
      </c>
      <c r="P31" s="98">
        <v>1.7869523268928312E-2</v>
      </c>
      <c r="Q31" s="98">
        <v>1.8123490701846955E-2</v>
      </c>
      <c r="R31" s="98">
        <v>1.802583832359219E-2</v>
      </c>
      <c r="S31" s="98">
        <v>1.626303811838424E-2</v>
      </c>
      <c r="T31" s="98">
        <v>1.4736098290027961E-2</v>
      </c>
      <c r="U31" s="98">
        <v>1.4926100343609838E-2</v>
      </c>
      <c r="V31" s="98">
        <v>1.2538209855415417E-2</v>
      </c>
      <c r="W31" s="98">
        <v>1.1769145972890888E-2</v>
      </c>
      <c r="X31" s="98">
        <v>1.0019121554223135E-2</v>
      </c>
      <c r="Y31" s="98">
        <v>7.8004372736095104E-3</v>
      </c>
      <c r="DA31" s="63" t="s">
        <v>1599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1600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1601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1602</v>
      </c>
    </row>
    <row r="35" spans="1:105" ht="12" customHeight="1" x14ac:dyDescent="0.25">
      <c r="A35" s="106" t="s">
        <v>122</v>
      </c>
      <c r="B35" s="101">
        <v>1.3943732284561421</v>
      </c>
      <c r="C35" s="101">
        <v>1.0061019047055137</v>
      </c>
      <c r="D35" s="101">
        <v>0.90380599719172905</v>
      </c>
      <c r="E35" s="101">
        <v>0.61303841941424408</v>
      </c>
      <c r="F35" s="101">
        <v>0.65129424466173669</v>
      </c>
      <c r="G35" s="101">
        <v>0.72261179830601385</v>
      </c>
      <c r="H35" s="101">
        <v>0.83680266254808156</v>
      </c>
      <c r="I35" s="101">
        <v>0.82214552840889399</v>
      </c>
      <c r="J35" s="101">
        <v>0.85611070769987563</v>
      </c>
      <c r="K35" s="101">
        <v>0.79359310480047729</v>
      </c>
      <c r="L35" s="101">
        <v>0.73136271276411791</v>
      </c>
      <c r="M35" s="101">
        <v>0.58292232029395519</v>
      </c>
      <c r="N35" s="101">
        <v>0.53511338100471206</v>
      </c>
      <c r="O35" s="101">
        <v>0.477246433142269</v>
      </c>
      <c r="P35" s="101">
        <v>0.45170928253782172</v>
      </c>
      <c r="Q35" s="101">
        <v>0.46144436315917098</v>
      </c>
      <c r="R35" s="101">
        <v>0.44756151860520721</v>
      </c>
      <c r="S35" s="101">
        <v>0.42631422109610767</v>
      </c>
      <c r="T35" s="101">
        <v>0.39478088845100662</v>
      </c>
      <c r="U35" s="101">
        <v>0.38650390840996346</v>
      </c>
      <c r="V35" s="101">
        <v>0.37700916458219508</v>
      </c>
      <c r="W35" s="101">
        <v>0.39889401928806634</v>
      </c>
      <c r="X35" s="101">
        <v>0.38141542147715152</v>
      </c>
      <c r="Y35" s="101">
        <v>0.36485862002070885</v>
      </c>
      <c r="DA35" s="131" t="s">
        <v>1603</v>
      </c>
    </row>
    <row r="36" spans="1:105" ht="12" customHeight="1" x14ac:dyDescent="0.25">
      <c r="A36" s="107" t="s">
        <v>121</v>
      </c>
      <c r="B36" s="104">
        <v>1.5873891413772385E-2</v>
      </c>
      <c r="C36" s="104">
        <v>1.135877325745252E-2</v>
      </c>
      <c r="D36" s="104">
        <v>1.033256451360191E-2</v>
      </c>
      <c r="E36" s="104">
        <v>6.7430461360721491E-3</v>
      </c>
      <c r="F36" s="104">
        <v>8.1259037786864056E-3</v>
      </c>
      <c r="G36" s="104">
        <v>1.2295416778965739E-2</v>
      </c>
      <c r="H36" s="104">
        <v>1.883090025468627E-2</v>
      </c>
      <c r="I36" s="104">
        <v>2.5489491284871581E-2</v>
      </c>
      <c r="J36" s="104">
        <v>3.1028845277981117E-2</v>
      </c>
      <c r="K36" s="104">
        <v>3.3245026141199882E-2</v>
      </c>
      <c r="L36" s="104">
        <v>3.2958453903267161E-2</v>
      </c>
      <c r="M36" s="104">
        <v>2.9264510799635539E-2</v>
      </c>
      <c r="N36" s="104">
        <v>3.350702930937139E-2</v>
      </c>
      <c r="O36" s="104">
        <v>4.0047596436431757E-2</v>
      </c>
      <c r="P36" s="104">
        <v>4.4052252083055111E-2</v>
      </c>
      <c r="Q36" s="104">
        <v>5.2411135214791002E-2</v>
      </c>
      <c r="R36" s="104">
        <v>5.6149021876161269E-2</v>
      </c>
      <c r="S36" s="104">
        <v>5.7358282140958006E-2</v>
      </c>
      <c r="T36" s="104">
        <v>5.807792128709291E-2</v>
      </c>
      <c r="U36" s="104">
        <v>5.9867243260472658E-2</v>
      </c>
      <c r="V36" s="104">
        <v>6.3192014457372062E-2</v>
      </c>
      <c r="W36" s="104">
        <v>7.0348600074353701E-2</v>
      </c>
      <c r="X36" s="104">
        <v>6.9239749372799933E-2</v>
      </c>
      <c r="Y36" s="104">
        <v>6.9053159652273238E-2</v>
      </c>
      <c r="DA36" s="132" t="s">
        <v>1604</v>
      </c>
    </row>
    <row r="37" spans="1:105" ht="12" customHeight="1" x14ac:dyDescent="0.25">
      <c r="A37" s="108" t="s">
        <v>53</v>
      </c>
      <c r="B37" s="98">
        <v>6.6808779665415699E-3</v>
      </c>
      <c r="C37" s="98">
        <v>4.5671624687431316E-3</v>
      </c>
      <c r="D37" s="98">
        <v>4.3425450185516764E-3</v>
      </c>
      <c r="E37" s="98">
        <v>2.4621495473116073E-3</v>
      </c>
      <c r="F37" s="98">
        <v>3.2691768858510027E-3</v>
      </c>
      <c r="G37" s="98">
        <v>4.8522239100138361E-3</v>
      </c>
      <c r="H37" s="98">
        <v>7.3591314458902124E-3</v>
      </c>
      <c r="I37" s="98">
        <v>9.7066097309370901E-3</v>
      </c>
      <c r="J37" s="98">
        <v>1.1885802700726008E-2</v>
      </c>
      <c r="K37" s="98">
        <v>1.1941607897442507E-2</v>
      </c>
      <c r="L37" s="98">
        <v>1.1840419709148195E-2</v>
      </c>
      <c r="M37" s="98">
        <v>1.0913173363994296E-2</v>
      </c>
      <c r="N37" s="98">
        <v>1.2309722841705924E-2</v>
      </c>
      <c r="O37" s="98">
        <v>1.420942126962807E-2</v>
      </c>
      <c r="P37" s="98">
        <v>1.6273909000691703E-2</v>
      </c>
      <c r="Q37" s="98">
        <v>2.0812435266471811E-2</v>
      </c>
      <c r="R37" s="98">
        <v>2.1601641855963617E-2</v>
      </c>
      <c r="S37" s="98">
        <v>2.1611293010859914E-2</v>
      </c>
      <c r="T37" s="98">
        <v>2.2396737186300603E-2</v>
      </c>
      <c r="U37" s="98">
        <v>2.1751849130682843E-2</v>
      </c>
      <c r="V37" s="98">
        <v>2.2212355438168855E-2</v>
      </c>
      <c r="W37" s="98">
        <v>2.7154780249525001E-2</v>
      </c>
      <c r="X37" s="98">
        <v>2.9270016409132776E-2</v>
      </c>
      <c r="Y37" s="98">
        <v>2.939395276092081E-2</v>
      </c>
      <c r="DA37" s="63" t="s">
        <v>1605</v>
      </c>
    </row>
    <row r="38" spans="1:105" ht="12" customHeight="1" x14ac:dyDescent="0.25">
      <c r="A38" s="108" t="s">
        <v>52</v>
      </c>
      <c r="B38" s="98">
        <v>9.1930134472308165E-3</v>
      </c>
      <c r="C38" s="98">
        <v>6.7916107887093895E-3</v>
      </c>
      <c r="D38" s="98">
        <v>5.9900194950502335E-3</v>
      </c>
      <c r="E38" s="98">
        <v>4.2808965887605414E-3</v>
      </c>
      <c r="F38" s="98">
        <v>4.8567268928354033E-3</v>
      </c>
      <c r="G38" s="98">
        <v>7.4431928689519021E-3</v>
      </c>
      <c r="H38" s="98">
        <v>1.1471768808796056E-2</v>
      </c>
      <c r="I38" s="98">
        <v>1.5782881553934491E-2</v>
      </c>
      <c r="J38" s="98">
        <v>1.9143042577255111E-2</v>
      </c>
      <c r="K38" s="98">
        <v>2.1303418243757373E-2</v>
      </c>
      <c r="L38" s="98">
        <v>2.1118034194118968E-2</v>
      </c>
      <c r="M38" s="98">
        <v>1.8351337435641241E-2</v>
      </c>
      <c r="N38" s="98">
        <v>2.1197306467665464E-2</v>
      </c>
      <c r="O38" s="98">
        <v>2.583817516680369E-2</v>
      </c>
      <c r="P38" s="98">
        <v>2.7778343082363408E-2</v>
      </c>
      <c r="Q38" s="98">
        <v>3.1598699948319195E-2</v>
      </c>
      <c r="R38" s="98">
        <v>3.4547380020197652E-2</v>
      </c>
      <c r="S38" s="98">
        <v>3.5746989130098092E-2</v>
      </c>
      <c r="T38" s="98">
        <v>3.568118410079231E-2</v>
      </c>
      <c r="U38" s="98">
        <v>3.8115394129789815E-2</v>
      </c>
      <c r="V38" s="98">
        <v>4.0979659019203203E-2</v>
      </c>
      <c r="W38" s="98">
        <v>4.31938198248287E-2</v>
      </c>
      <c r="X38" s="98">
        <v>3.9969732963667161E-2</v>
      </c>
      <c r="Y38" s="98">
        <v>3.9659206891352432E-2</v>
      </c>
      <c r="DA38" s="63" t="s">
        <v>1606</v>
      </c>
    </row>
    <row r="39" spans="1:105" ht="12" customHeight="1" x14ac:dyDescent="0.25">
      <c r="A39" s="121" t="s">
        <v>54</v>
      </c>
      <c r="B39" s="122">
        <v>1.2583251242341547</v>
      </c>
      <c r="C39" s="122">
        <v>0.89955740222069114</v>
      </c>
      <c r="D39" s="122">
        <v>0.81499450802259199</v>
      </c>
      <c r="E39" s="122">
        <v>0.55534660140437775</v>
      </c>
      <c r="F39" s="122">
        <v>0.57497495885483973</v>
      </c>
      <c r="G39" s="122">
        <v>0.64664034810501236</v>
      </c>
      <c r="H39" s="122">
        <v>0.75988126602135875</v>
      </c>
      <c r="I39" s="122">
        <v>0.74622609367161519</v>
      </c>
      <c r="J39" s="122">
        <v>0.80472057151413456</v>
      </c>
      <c r="K39" s="122">
        <v>0.77291075423043276</v>
      </c>
      <c r="L39" s="122">
        <v>0.67843793562834376</v>
      </c>
      <c r="M39" s="122">
        <v>0.52607723964842157</v>
      </c>
      <c r="N39" s="122">
        <v>0.46746540449970148</v>
      </c>
      <c r="O39" s="122">
        <v>0.42332986737498213</v>
      </c>
      <c r="P39" s="122">
        <v>0.38564484326345583</v>
      </c>
      <c r="Q39" s="122">
        <v>0.39962272844021846</v>
      </c>
      <c r="R39" s="122">
        <v>0.39592303069735402</v>
      </c>
      <c r="S39" s="122">
        <v>0.3687488122863104</v>
      </c>
      <c r="T39" s="122">
        <v>0.331770112749181</v>
      </c>
      <c r="U39" s="122">
        <v>0.32749824403384697</v>
      </c>
      <c r="V39" s="122">
        <v>0.31512430070849412</v>
      </c>
      <c r="W39" s="122">
        <v>0.32533551574940173</v>
      </c>
      <c r="X39" s="122">
        <v>0.30340740681307349</v>
      </c>
      <c r="Y39" s="122">
        <v>0.26799724770681138</v>
      </c>
      <c r="DA39" s="130" t="s">
        <v>1607</v>
      </c>
    </row>
    <row r="40" spans="1:105" ht="12" customHeight="1" x14ac:dyDescent="0.25">
      <c r="A40" s="97" t="s">
        <v>50</v>
      </c>
      <c r="B40" s="98">
        <v>0.3791629197110164</v>
      </c>
      <c r="C40" s="98">
        <v>0.33272400982452233</v>
      </c>
      <c r="D40" s="98">
        <v>0.23907150269085489</v>
      </c>
      <c r="E40" s="98">
        <v>0.21956872354792559</v>
      </c>
      <c r="F40" s="98">
        <v>0.19739020906842125</v>
      </c>
      <c r="G40" s="98">
        <v>0.2321297114941383</v>
      </c>
      <c r="H40" s="98">
        <v>0.28734239488630386</v>
      </c>
      <c r="I40" s="98">
        <v>0.33315443376482778</v>
      </c>
      <c r="J40" s="98">
        <v>0.35337157380892287</v>
      </c>
      <c r="K40" s="98">
        <v>0.41719157079008573</v>
      </c>
      <c r="L40" s="98">
        <v>0.35155434676849229</v>
      </c>
      <c r="M40" s="98">
        <v>0.26594543614085903</v>
      </c>
      <c r="N40" s="98">
        <v>0.22380898751195658</v>
      </c>
      <c r="O40" s="98">
        <v>0.19985708166109259</v>
      </c>
      <c r="P40" s="98">
        <v>0.17024080661697374</v>
      </c>
      <c r="Q40" s="98">
        <v>0.17293453768962705</v>
      </c>
      <c r="R40" s="98">
        <v>0.17165429249971206</v>
      </c>
      <c r="S40" s="98">
        <v>0.15495120998982775</v>
      </c>
      <c r="T40" s="98">
        <v>0.13593946753503208</v>
      </c>
      <c r="U40" s="98">
        <v>0.14015984816774776</v>
      </c>
      <c r="V40" s="98">
        <v>0.13127896668492217</v>
      </c>
      <c r="W40" s="98">
        <v>0.12820206501178893</v>
      </c>
      <c r="X40" s="98">
        <v>0.11377217113051193</v>
      </c>
      <c r="Y40" s="98">
        <v>9.1219666853123021E-2</v>
      </c>
      <c r="DA40" s="63" t="s">
        <v>1608</v>
      </c>
    </row>
    <row r="41" spans="1:105" ht="12" customHeight="1" x14ac:dyDescent="0.25">
      <c r="A41" s="109" t="s">
        <v>120</v>
      </c>
      <c r="B41" s="33">
        <v>0.8791622045231382</v>
      </c>
      <c r="C41" s="33">
        <v>0.56683339239616881</v>
      </c>
      <c r="D41" s="33">
        <v>0.57592300533173713</v>
      </c>
      <c r="E41" s="33">
        <v>0.33577787785645213</v>
      </c>
      <c r="F41" s="33">
        <v>0.37758474978641848</v>
      </c>
      <c r="G41" s="33">
        <v>0.41451063661087406</v>
      </c>
      <c r="H41" s="33">
        <v>0.47253887113505483</v>
      </c>
      <c r="I41" s="33">
        <v>0.41307165990678746</v>
      </c>
      <c r="J41" s="33">
        <v>0.45134899770521175</v>
      </c>
      <c r="K41" s="33">
        <v>0.35571918344034703</v>
      </c>
      <c r="L41" s="33">
        <v>0.32688358885985147</v>
      </c>
      <c r="M41" s="33">
        <v>0.26013180350756254</v>
      </c>
      <c r="N41" s="33">
        <v>0.2436564169877449</v>
      </c>
      <c r="O41" s="33">
        <v>0.22347278571388957</v>
      </c>
      <c r="P41" s="33">
        <v>0.21540403664648208</v>
      </c>
      <c r="Q41" s="33">
        <v>0.22668819075059141</v>
      </c>
      <c r="R41" s="33">
        <v>0.22426873819764198</v>
      </c>
      <c r="S41" s="33">
        <v>0.21379760229648265</v>
      </c>
      <c r="T41" s="33">
        <v>0.19583064521414889</v>
      </c>
      <c r="U41" s="33">
        <v>0.18733839586609921</v>
      </c>
      <c r="V41" s="33">
        <v>0.18384533402357195</v>
      </c>
      <c r="W41" s="33">
        <v>0.19713345073761279</v>
      </c>
      <c r="X41" s="33">
        <v>0.18963523568256158</v>
      </c>
      <c r="Y41" s="33">
        <v>0.17677758085368836</v>
      </c>
      <c r="DA41" s="60" t="s">
        <v>1609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289.01790467078024</v>
      </c>
      <c r="C43" s="117">
        <f t="shared" si="14"/>
        <v>307.76389795185014</v>
      </c>
      <c r="D43" s="117">
        <f t="shared" si="14"/>
        <v>346.17061500687583</v>
      </c>
      <c r="E43" s="117">
        <f t="shared" si="14"/>
        <v>345.26818401864932</v>
      </c>
      <c r="F43" s="117">
        <f t="shared" si="14"/>
        <v>341.50839519498305</v>
      </c>
      <c r="G43" s="117">
        <f t="shared" si="14"/>
        <v>312.12590990793132</v>
      </c>
      <c r="H43" s="117">
        <f t="shared" si="14"/>
        <v>268.8603660231401</v>
      </c>
      <c r="I43" s="117">
        <f t="shared" si="14"/>
        <v>219.35001895883693</v>
      </c>
      <c r="J43" s="117">
        <f t="shared" si="14"/>
        <v>185.96615948707813</v>
      </c>
      <c r="K43" s="117">
        <f t="shared" si="14"/>
        <v>183.76392789898631</v>
      </c>
      <c r="L43" s="117">
        <f t="shared" si="14"/>
        <v>173.33766777111421</v>
      </c>
      <c r="M43" s="117">
        <f t="shared" si="14"/>
        <v>154.45817724856883</v>
      </c>
      <c r="N43" s="117">
        <f t="shared" si="14"/>
        <v>124.15633327038067</v>
      </c>
      <c r="O43" s="117">
        <f t="shared" si="14"/>
        <v>106.4034634014513</v>
      </c>
      <c r="P43" s="117">
        <f t="shared" si="14"/>
        <v>85.937272489602378</v>
      </c>
      <c r="Q43" s="117">
        <f t="shared" si="14"/>
        <v>103.75320721844673</v>
      </c>
      <c r="R43" s="117">
        <f t="shared" ref="R43:V43" si="15">R44+R47+R49+R58</f>
        <v>101.22937428079321</v>
      </c>
      <c r="S43" s="117">
        <f t="shared" si="15"/>
        <v>99.802963526170117</v>
      </c>
      <c r="T43" s="117">
        <f t="shared" si="15"/>
        <v>83.98081397201139</v>
      </c>
      <c r="U43" s="117">
        <f t="shared" si="15"/>
        <v>62.01731573252021</v>
      </c>
      <c r="V43" s="117">
        <f t="shared" si="15"/>
        <v>68.857495477903456</v>
      </c>
      <c r="W43" s="117">
        <f t="shared" ref="W43:Y43" si="16">W44+W47+W49+W58</f>
        <v>52.079201696444152</v>
      </c>
      <c r="X43" s="117">
        <f t="shared" si="16"/>
        <v>66.315579009161937</v>
      </c>
      <c r="Y43" s="117">
        <f t="shared" si="16"/>
        <v>63.144591676035652</v>
      </c>
      <c r="DA43" s="129" t="s">
        <v>1610</v>
      </c>
    </row>
    <row r="44" spans="1:105" ht="12.95" customHeight="1" x14ac:dyDescent="0.25">
      <c r="A44" s="121" t="s">
        <v>57</v>
      </c>
      <c r="B44" s="122">
        <f t="shared" ref="B44:Q44" si="17">SUM(B45:B46)</f>
        <v>233.35979694141986</v>
      </c>
      <c r="C44" s="122">
        <f t="shared" si="17"/>
        <v>253.77112764347621</v>
      </c>
      <c r="D44" s="122">
        <f t="shared" si="17"/>
        <v>287.00096575882321</v>
      </c>
      <c r="E44" s="122">
        <f t="shared" si="17"/>
        <v>291.71281889172798</v>
      </c>
      <c r="F44" s="122">
        <f t="shared" si="17"/>
        <v>287.27603372212229</v>
      </c>
      <c r="G44" s="122">
        <f t="shared" si="17"/>
        <v>262.40202678712262</v>
      </c>
      <c r="H44" s="122">
        <f t="shared" si="17"/>
        <v>222.45223200624699</v>
      </c>
      <c r="I44" s="122">
        <f t="shared" si="17"/>
        <v>180.22451217325857</v>
      </c>
      <c r="J44" s="122">
        <f t="shared" si="17"/>
        <v>151.65737567343186</v>
      </c>
      <c r="K44" s="122">
        <f t="shared" si="17"/>
        <v>152.88688626930579</v>
      </c>
      <c r="L44" s="122">
        <f t="shared" si="17"/>
        <v>145.80425484895864</v>
      </c>
      <c r="M44" s="122">
        <f t="shared" si="17"/>
        <v>131.61776748065768</v>
      </c>
      <c r="N44" s="122">
        <f t="shared" si="17"/>
        <v>103.77849538432106</v>
      </c>
      <c r="O44" s="122">
        <f t="shared" si="17"/>
        <v>88.484295424320379</v>
      </c>
      <c r="P44" s="122">
        <f t="shared" si="17"/>
        <v>69.676241832490959</v>
      </c>
      <c r="Q44" s="122">
        <f t="shared" si="17"/>
        <v>86.916938663615539</v>
      </c>
      <c r="R44" s="122">
        <f t="shared" ref="R44:V44" si="18">SUM(R45:R46)</f>
        <v>84.834658809815437</v>
      </c>
      <c r="S44" s="122">
        <f t="shared" si="18"/>
        <v>82.693948237652847</v>
      </c>
      <c r="T44" s="122">
        <f t="shared" si="18"/>
        <v>68.533470644309475</v>
      </c>
      <c r="U44" s="122">
        <f t="shared" si="18"/>
        <v>49.720920945225608</v>
      </c>
      <c r="V44" s="122">
        <f t="shared" si="18"/>
        <v>57.628292203461392</v>
      </c>
      <c r="W44" s="122">
        <f t="shared" ref="W44:Y44" si="19">SUM(W45:W46)</f>
        <v>41.415843145339871</v>
      </c>
      <c r="X44" s="122">
        <f t="shared" si="19"/>
        <v>55.695194276895975</v>
      </c>
      <c r="Y44" s="122">
        <f t="shared" si="19"/>
        <v>52.075987334328808</v>
      </c>
      <c r="DA44" s="130" t="s">
        <v>1611</v>
      </c>
    </row>
    <row r="45" spans="1:105" ht="12" customHeight="1" x14ac:dyDescent="0.25">
      <c r="A45" s="97" t="s">
        <v>211</v>
      </c>
      <c r="B45" s="98">
        <v>231.00436987630437</v>
      </c>
      <c r="C45" s="98">
        <v>251.21081348507244</v>
      </c>
      <c r="D45" s="98">
        <v>284.0782938385172</v>
      </c>
      <c r="E45" s="98">
        <v>288.9018974787204</v>
      </c>
      <c r="F45" s="98">
        <v>284.36978054300704</v>
      </c>
      <c r="G45" s="98">
        <v>259.80055174099994</v>
      </c>
      <c r="H45" s="98">
        <v>220.32558260705528</v>
      </c>
      <c r="I45" s="98">
        <v>178.55782997935279</v>
      </c>
      <c r="J45" s="98">
        <v>150.26749947766038</v>
      </c>
      <c r="K45" s="98">
        <v>151.49166703530608</v>
      </c>
      <c r="L45" s="98">
        <v>144.49965606190892</v>
      </c>
      <c r="M45" s="98">
        <v>130.41601700582788</v>
      </c>
      <c r="N45" s="98">
        <v>102.80332473488113</v>
      </c>
      <c r="O45" s="98">
        <v>87.614440622910053</v>
      </c>
      <c r="P45" s="98">
        <v>68.991688162797331</v>
      </c>
      <c r="Q45" s="98">
        <v>86.042920607623984</v>
      </c>
      <c r="R45" s="98">
        <v>83.952292920607675</v>
      </c>
      <c r="S45" s="98">
        <v>81.818744625967412</v>
      </c>
      <c r="T45" s="98">
        <v>67.798571701538094</v>
      </c>
      <c r="U45" s="98">
        <v>49.179769752555664</v>
      </c>
      <c r="V45" s="98">
        <v>56.998371070984987</v>
      </c>
      <c r="W45" s="98">
        <v>40.963666762205023</v>
      </c>
      <c r="X45" s="98">
        <v>55.086997229387592</v>
      </c>
      <c r="Y45" s="98">
        <v>51.495170535970189</v>
      </c>
      <c r="DA45" s="63" t="s">
        <v>1612</v>
      </c>
    </row>
    <row r="46" spans="1:105" ht="12" customHeight="1" x14ac:dyDescent="0.25">
      <c r="A46" s="97" t="s">
        <v>53</v>
      </c>
      <c r="B46" s="98">
        <v>2.3554270651154861</v>
      </c>
      <c r="C46" s="98">
        <v>2.5603141584037794</v>
      </c>
      <c r="D46" s="98">
        <v>2.9226719203060032</v>
      </c>
      <c r="E46" s="98">
        <v>2.8109214130075744</v>
      </c>
      <c r="F46" s="98">
        <v>2.9062531791152684</v>
      </c>
      <c r="G46" s="98">
        <v>2.6014750461226717</v>
      </c>
      <c r="H46" s="98">
        <v>2.1266493991917055</v>
      </c>
      <c r="I46" s="98">
        <v>1.6666821939057932</v>
      </c>
      <c r="J46" s="98">
        <v>1.3898761957714858</v>
      </c>
      <c r="K46" s="98">
        <v>1.3952192339996996</v>
      </c>
      <c r="L46" s="98">
        <v>1.3045987870497033</v>
      </c>
      <c r="M46" s="98">
        <v>1.2017504748298005</v>
      </c>
      <c r="N46" s="98">
        <v>0.97517064943993836</v>
      </c>
      <c r="O46" s="98">
        <v>0.869854801410332</v>
      </c>
      <c r="P46" s="98">
        <v>0.68455366969363385</v>
      </c>
      <c r="Q46" s="98">
        <v>0.87401805599155358</v>
      </c>
      <c r="R46" s="98">
        <v>0.88236588920776637</v>
      </c>
      <c r="S46" s="98">
        <v>0.87520361168543004</v>
      </c>
      <c r="T46" s="98">
        <v>0.7348989427713768</v>
      </c>
      <c r="U46" s="98">
        <v>0.54115119266994605</v>
      </c>
      <c r="V46" s="98">
        <v>0.62992113247640202</v>
      </c>
      <c r="W46" s="98">
        <v>0.45217638313484515</v>
      </c>
      <c r="X46" s="98">
        <v>0.60819704750838599</v>
      </c>
      <c r="Y46" s="98">
        <v>0.58081679835861599</v>
      </c>
      <c r="DA46" s="63" t="s">
        <v>1613</v>
      </c>
    </row>
    <row r="47" spans="1:105" ht="12.95" customHeight="1" x14ac:dyDescent="0.25">
      <c r="A47" s="121" t="s">
        <v>92</v>
      </c>
      <c r="B47" s="122">
        <f t="shared" ref="B47:Y47" si="20">B48</f>
        <v>1.2162582552441936</v>
      </c>
      <c r="C47" s="122">
        <f t="shared" si="20"/>
        <v>1.1520008265796475</v>
      </c>
      <c r="D47" s="122">
        <f t="shared" si="20"/>
        <v>1.1067304197995711</v>
      </c>
      <c r="E47" s="122">
        <f t="shared" si="20"/>
        <v>2.5809347280255519</v>
      </c>
      <c r="F47" s="122">
        <f t="shared" si="20"/>
        <v>1.0708573369500847</v>
      </c>
      <c r="G47" s="122">
        <f t="shared" si="20"/>
        <v>1.212660113699068</v>
      </c>
      <c r="H47" s="122">
        <f t="shared" si="20"/>
        <v>1.4549008545410678</v>
      </c>
      <c r="I47" s="122">
        <f t="shared" si="20"/>
        <v>1.4081050421141628</v>
      </c>
      <c r="J47" s="122">
        <f t="shared" si="20"/>
        <v>1.240531888637741</v>
      </c>
      <c r="K47" s="122">
        <f t="shared" si="20"/>
        <v>0.98782465881050097</v>
      </c>
      <c r="L47" s="122">
        <f t="shared" si="20"/>
        <v>1.0216795663370575</v>
      </c>
      <c r="M47" s="122">
        <f t="shared" si="20"/>
        <v>1.2419360236977857</v>
      </c>
      <c r="N47" s="122">
        <f t="shared" si="20"/>
        <v>1.3467487688926745</v>
      </c>
      <c r="O47" s="122">
        <f t="shared" si="20"/>
        <v>1.0274385626683529</v>
      </c>
      <c r="P47" s="122">
        <f t="shared" si="20"/>
        <v>0.97218057106172506</v>
      </c>
      <c r="Q47" s="122">
        <f t="shared" si="20"/>
        <v>1.6182766712625374</v>
      </c>
      <c r="R47" s="122">
        <f t="shared" si="20"/>
        <v>1.5827182202892072</v>
      </c>
      <c r="S47" s="122">
        <f t="shared" si="20"/>
        <v>2.0527073931273363</v>
      </c>
      <c r="T47" s="122">
        <f t="shared" si="20"/>
        <v>2.0101944276895853</v>
      </c>
      <c r="U47" s="122">
        <f t="shared" si="20"/>
        <v>1.7240666564337883</v>
      </c>
      <c r="V47" s="122">
        <f t="shared" si="20"/>
        <v>1.4233059662248808</v>
      </c>
      <c r="W47" s="122">
        <f t="shared" si="20"/>
        <v>1.2917486904247555</v>
      </c>
      <c r="X47" s="122">
        <f t="shared" si="20"/>
        <v>1.1651533076346017</v>
      </c>
      <c r="Y47" s="122">
        <f t="shared" si="20"/>
        <v>1.1223644562818826</v>
      </c>
      <c r="DA47" s="130" t="s">
        <v>1614</v>
      </c>
    </row>
    <row r="48" spans="1:105" ht="12" customHeight="1" x14ac:dyDescent="0.25">
      <c r="A48" s="97" t="s">
        <v>53</v>
      </c>
      <c r="B48" s="98">
        <v>1.2162582552441936</v>
      </c>
      <c r="C48" s="98">
        <v>1.1520008265796475</v>
      </c>
      <c r="D48" s="98">
        <v>1.1067304197995711</v>
      </c>
      <c r="E48" s="98">
        <v>2.5809347280255519</v>
      </c>
      <c r="F48" s="98">
        <v>1.0708573369500847</v>
      </c>
      <c r="G48" s="98">
        <v>1.212660113699068</v>
      </c>
      <c r="H48" s="98">
        <v>1.4549008545410678</v>
      </c>
      <c r="I48" s="98">
        <v>1.4081050421141628</v>
      </c>
      <c r="J48" s="98">
        <v>1.240531888637741</v>
      </c>
      <c r="K48" s="98">
        <v>0.98782465881050097</v>
      </c>
      <c r="L48" s="98">
        <v>1.0216795663370575</v>
      </c>
      <c r="M48" s="98">
        <v>1.2419360236977857</v>
      </c>
      <c r="N48" s="98">
        <v>1.3467487688926745</v>
      </c>
      <c r="O48" s="98">
        <v>1.0274385626683529</v>
      </c>
      <c r="P48" s="98">
        <v>0.97218057106172506</v>
      </c>
      <c r="Q48" s="98">
        <v>1.6182766712625374</v>
      </c>
      <c r="R48" s="98">
        <v>1.5827182202892072</v>
      </c>
      <c r="S48" s="98">
        <v>2.0527073931273363</v>
      </c>
      <c r="T48" s="98">
        <v>2.0101944276895853</v>
      </c>
      <c r="U48" s="98">
        <v>1.7240666564337883</v>
      </c>
      <c r="V48" s="98">
        <v>1.4233059662248808</v>
      </c>
      <c r="W48" s="98">
        <v>1.2917486904247555</v>
      </c>
      <c r="X48" s="98">
        <v>1.1651533076346017</v>
      </c>
      <c r="Y48" s="98">
        <v>1.1223644562818826</v>
      </c>
      <c r="DA48" s="63" t="s">
        <v>1615</v>
      </c>
    </row>
    <row r="49" spans="1:105" ht="12" customHeight="1" x14ac:dyDescent="0.25">
      <c r="A49" s="121" t="s">
        <v>55</v>
      </c>
      <c r="B49" s="122">
        <v>30.055446391385683</v>
      </c>
      <c r="C49" s="122">
        <v>29.378990111805656</v>
      </c>
      <c r="D49" s="122">
        <v>32.721391111114158</v>
      </c>
      <c r="E49" s="122">
        <v>28.920014395920454</v>
      </c>
      <c r="F49" s="122">
        <v>30.280686187045628</v>
      </c>
      <c r="G49" s="122">
        <v>27.335543593111225</v>
      </c>
      <c r="H49" s="122">
        <v>25.508868317360648</v>
      </c>
      <c r="I49" s="122">
        <v>21.673089479252827</v>
      </c>
      <c r="J49" s="122">
        <v>18.33117938472709</v>
      </c>
      <c r="K49" s="122">
        <v>17.07984966503312</v>
      </c>
      <c r="L49" s="122">
        <v>15.431890533422761</v>
      </c>
      <c r="M49" s="122">
        <v>12.194267279680522</v>
      </c>
      <c r="N49" s="122">
        <v>11.10493473768574</v>
      </c>
      <c r="O49" s="122">
        <v>9.9919885381625377</v>
      </c>
      <c r="P49" s="122">
        <v>9.1537337126325262</v>
      </c>
      <c r="Q49" s="122">
        <v>8.9565912748430421</v>
      </c>
      <c r="R49" s="122">
        <v>8.4152474640685213</v>
      </c>
      <c r="S49" s="122">
        <v>9.033495010126348</v>
      </c>
      <c r="T49" s="122">
        <v>8.2233119459419903</v>
      </c>
      <c r="U49" s="122">
        <v>6.1220346227719586</v>
      </c>
      <c r="V49" s="122">
        <v>5.7994651689693697</v>
      </c>
      <c r="W49" s="122">
        <v>5.5913183795710939</v>
      </c>
      <c r="X49" s="122">
        <v>5.7396044125663996</v>
      </c>
      <c r="Y49" s="122">
        <v>6.2935400191827497</v>
      </c>
      <c r="DA49" s="130" t="s">
        <v>1616</v>
      </c>
    </row>
    <row r="50" spans="1:105" ht="12" customHeight="1" x14ac:dyDescent="0.25">
      <c r="A50" s="97" t="s">
        <v>138</v>
      </c>
      <c r="B50" s="98">
        <v>14.460010944347033</v>
      </c>
      <c r="C50" s="98">
        <v>14.460305551583513</v>
      </c>
      <c r="D50" s="98">
        <v>16.579242619644816</v>
      </c>
      <c r="E50" s="98">
        <v>15.946282288347156</v>
      </c>
      <c r="F50" s="98">
        <v>16.053373232064516</v>
      </c>
      <c r="G50" s="98">
        <v>14.196285945843535</v>
      </c>
      <c r="H50" s="98">
        <v>13.335727927807914</v>
      </c>
      <c r="I50" s="98">
        <v>11.789999603358904</v>
      </c>
      <c r="J50" s="98">
        <v>9.6426771104519027</v>
      </c>
      <c r="K50" s="98">
        <v>9.9344330164257713</v>
      </c>
      <c r="L50" s="98">
        <v>8.9583622359800863</v>
      </c>
      <c r="M50" s="98">
        <v>6.3594365592056858</v>
      </c>
      <c r="N50" s="98">
        <v>6.2248605226270817</v>
      </c>
      <c r="O50" s="98">
        <v>5.8777526059373599</v>
      </c>
      <c r="P50" s="98">
        <v>5.1986625450431889</v>
      </c>
      <c r="Q50" s="98">
        <v>4.5244308105166331</v>
      </c>
      <c r="R50" s="98">
        <v>3.6653546761444322</v>
      </c>
      <c r="S50" s="98">
        <v>4.5105235439467704</v>
      </c>
      <c r="T50" s="98">
        <v>4.2187887280494794</v>
      </c>
      <c r="U50" s="98">
        <v>2.6402465224626037</v>
      </c>
      <c r="V50" s="98">
        <v>2.3704908736191936</v>
      </c>
      <c r="W50" s="98">
        <v>2.1852392690511886</v>
      </c>
      <c r="X50" s="98">
        <v>2.1390955590561629</v>
      </c>
      <c r="Y50" s="98">
        <v>2.3644780355320374</v>
      </c>
      <c r="DA50" s="63" t="s">
        <v>1617</v>
      </c>
    </row>
    <row r="51" spans="1:105" ht="12" customHeight="1" x14ac:dyDescent="0.25">
      <c r="A51" s="97" t="s">
        <v>137</v>
      </c>
      <c r="B51" s="98">
        <v>1.3089670600243183E-3</v>
      </c>
      <c r="C51" s="98">
        <v>1.4894905122964899E-3</v>
      </c>
      <c r="D51" s="98">
        <v>1.9754505989608051E-3</v>
      </c>
      <c r="E51" s="98">
        <v>2.6421354327490132E-3</v>
      </c>
      <c r="F51" s="98">
        <v>2.7972134345417197E-3</v>
      </c>
      <c r="G51" s="98">
        <v>2.6388000824176736E-3</v>
      </c>
      <c r="H51" s="98">
        <v>2.686774216391994E-3</v>
      </c>
      <c r="I51" s="98">
        <v>3.111421563114899E-3</v>
      </c>
      <c r="J51" s="98">
        <v>2.6837008653861068E-3</v>
      </c>
      <c r="K51" s="98">
        <v>3.6605945268336814E-3</v>
      </c>
      <c r="L51" s="98">
        <v>4.0537099704740041E-3</v>
      </c>
      <c r="M51" s="98">
        <v>2.9516710263149054E-3</v>
      </c>
      <c r="N51" s="98">
        <v>3.8194508656932613E-3</v>
      </c>
      <c r="O51" s="98">
        <v>4.3527945997728331E-3</v>
      </c>
      <c r="P51" s="98">
        <v>4.4896475689455498E-3</v>
      </c>
      <c r="Q51" s="98">
        <v>4.2486357077048988E-3</v>
      </c>
      <c r="R51" s="98">
        <v>3.5548905551261224E-3</v>
      </c>
      <c r="S51" s="98">
        <v>5.8233458371797341E-3</v>
      </c>
      <c r="T51" s="98">
        <v>6.1083569504807849E-3</v>
      </c>
      <c r="U51" s="98">
        <v>4.2614840137591989E-3</v>
      </c>
      <c r="V51" s="98">
        <v>4.1306957067550705E-3</v>
      </c>
      <c r="W51" s="98">
        <v>4.3751792350460996E-3</v>
      </c>
      <c r="X51" s="98">
        <v>4.6025487829276894E-3</v>
      </c>
      <c r="Y51" s="98">
        <v>4.7157134631911398E-3</v>
      </c>
      <c r="DA51" s="63" t="s">
        <v>1618</v>
      </c>
    </row>
    <row r="52" spans="1:105" ht="12" customHeight="1" x14ac:dyDescent="0.25">
      <c r="A52" s="100" t="s">
        <v>211</v>
      </c>
      <c r="B52" s="101">
        <v>6.234785747538861E-4</v>
      </c>
      <c r="C52" s="101">
        <v>6.7803987031799125E-4</v>
      </c>
      <c r="D52" s="101">
        <v>9.3301733246876591E-4</v>
      </c>
      <c r="E52" s="101">
        <v>1.0893644887292634E-3</v>
      </c>
      <c r="F52" s="101">
        <v>1.2658293996360319E-3</v>
      </c>
      <c r="G52" s="101">
        <v>1.184669132322475E-3</v>
      </c>
      <c r="H52" s="101">
        <v>1.2002132021433226E-3</v>
      </c>
      <c r="I52" s="101">
        <v>1.353564321804907E-3</v>
      </c>
      <c r="J52" s="101">
        <v>1.1733688954535001E-3</v>
      </c>
      <c r="K52" s="101">
        <v>1.5009800822642304E-3</v>
      </c>
      <c r="L52" s="101">
        <v>1.6549609244761285E-3</v>
      </c>
      <c r="M52" s="101">
        <v>1.2446292914943336E-3</v>
      </c>
      <c r="N52" s="101">
        <v>1.5653873757840305E-3</v>
      </c>
      <c r="O52" s="101">
        <v>1.7018700347347596E-3</v>
      </c>
      <c r="P52" s="101">
        <v>1.8247005859346845E-3</v>
      </c>
      <c r="Q52" s="101">
        <v>1.866122702053099E-3</v>
      </c>
      <c r="R52" s="101">
        <v>1.5269518291956019E-3</v>
      </c>
      <c r="S52" s="101">
        <v>2.374134471112115E-3</v>
      </c>
      <c r="T52" s="101">
        <v>2.501995175897013E-3</v>
      </c>
      <c r="U52" s="101">
        <v>1.6518247237939949E-3</v>
      </c>
      <c r="V52" s="101">
        <v>1.5593795574586457E-3</v>
      </c>
      <c r="W52" s="101">
        <v>1.8248371874578153E-3</v>
      </c>
      <c r="X52" s="101">
        <v>2.1101350300078816E-3</v>
      </c>
      <c r="Y52" s="101">
        <v>2.1743003808237936E-3</v>
      </c>
      <c r="DA52" s="131" t="s">
        <v>1619</v>
      </c>
    </row>
    <row r="53" spans="1:105" ht="12" customHeight="1" x14ac:dyDescent="0.25">
      <c r="A53" s="103" t="s">
        <v>52</v>
      </c>
      <c r="B53" s="104">
        <v>6.8548848527043228E-4</v>
      </c>
      <c r="C53" s="104">
        <v>8.1145064197849881E-4</v>
      </c>
      <c r="D53" s="104">
        <v>1.0424332664920393E-3</v>
      </c>
      <c r="E53" s="104">
        <v>1.5527709440197495E-3</v>
      </c>
      <c r="F53" s="104">
        <v>1.5313840349056877E-3</v>
      </c>
      <c r="G53" s="104">
        <v>1.4541309500951988E-3</v>
      </c>
      <c r="H53" s="104">
        <v>1.4865610142486712E-3</v>
      </c>
      <c r="I53" s="104">
        <v>1.7578572413099922E-3</v>
      </c>
      <c r="J53" s="104">
        <v>1.5103319699326066E-3</v>
      </c>
      <c r="K53" s="104">
        <v>2.1596144445694509E-3</v>
      </c>
      <c r="L53" s="104">
        <v>2.3987490459978751E-3</v>
      </c>
      <c r="M53" s="104">
        <v>1.7070417348205721E-3</v>
      </c>
      <c r="N53" s="104">
        <v>2.254063489909231E-3</v>
      </c>
      <c r="O53" s="104">
        <v>2.6509245650380734E-3</v>
      </c>
      <c r="P53" s="104">
        <v>2.6649469830108651E-3</v>
      </c>
      <c r="Q53" s="104">
        <v>2.3825130056517995E-3</v>
      </c>
      <c r="R53" s="104">
        <v>2.0279387259305205E-3</v>
      </c>
      <c r="S53" s="104">
        <v>3.4492113660676187E-3</v>
      </c>
      <c r="T53" s="104">
        <v>3.6063617745837719E-3</v>
      </c>
      <c r="U53" s="104">
        <v>2.609659289965204E-3</v>
      </c>
      <c r="V53" s="104">
        <v>2.5713161492964248E-3</v>
      </c>
      <c r="W53" s="104">
        <v>2.5503420475882846E-3</v>
      </c>
      <c r="X53" s="104">
        <v>2.4924137529198074E-3</v>
      </c>
      <c r="Y53" s="104">
        <v>2.5414130823673458E-3</v>
      </c>
      <c r="DA53" s="132" t="s">
        <v>1620</v>
      </c>
    </row>
    <row r="54" spans="1:105" ht="12" customHeight="1" x14ac:dyDescent="0.25">
      <c r="A54" s="106" t="s">
        <v>122</v>
      </c>
      <c r="B54" s="101">
        <v>15.41904123718267</v>
      </c>
      <c r="C54" s="101">
        <v>14.728785269515125</v>
      </c>
      <c r="D54" s="101">
        <v>15.912859534130284</v>
      </c>
      <c r="E54" s="101">
        <v>12.75700886818967</v>
      </c>
      <c r="F54" s="101">
        <v>13.966501797889199</v>
      </c>
      <c r="G54" s="101">
        <v>12.875429269828802</v>
      </c>
      <c r="H54" s="101">
        <v>11.894966397340498</v>
      </c>
      <c r="I54" s="101">
        <v>9.6374616403762552</v>
      </c>
      <c r="J54" s="101">
        <v>8.4695810303844574</v>
      </c>
      <c r="K54" s="101">
        <v>6.916511525773398</v>
      </c>
      <c r="L54" s="101">
        <v>6.2130410481642349</v>
      </c>
      <c r="M54" s="101">
        <v>5.522705353637285</v>
      </c>
      <c r="N54" s="101">
        <v>4.5604095286214728</v>
      </c>
      <c r="O54" s="101">
        <v>3.7941974417888527</v>
      </c>
      <c r="P54" s="101">
        <v>3.6340864103588735</v>
      </c>
      <c r="Q54" s="101">
        <v>3.9976249064445324</v>
      </c>
      <c r="R54" s="101">
        <v>4.2337856216008989</v>
      </c>
      <c r="S54" s="101">
        <v>3.9777016063320247</v>
      </c>
      <c r="T54" s="101">
        <v>3.4665438325939149</v>
      </c>
      <c r="U54" s="101">
        <v>2.988888147746223</v>
      </c>
      <c r="V54" s="101">
        <v>2.9218037401741994</v>
      </c>
      <c r="W54" s="101">
        <v>2.8904681096201985</v>
      </c>
      <c r="X54" s="101">
        <v>3.0305614920702473</v>
      </c>
      <c r="Y54" s="101">
        <v>3.2636302720764983</v>
      </c>
      <c r="DA54" s="131" t="s">
        <v>1621</v>
      </c>
    </row>
    <row r="55" spans="1:105" ht="12" customHeight="1" x14ac:dyDescent="0.25">
      <c r="A55" s="107" t="s">
        <v>121</v>
      </c>
      <c r="B55" s="104">
        <v>0.17508524279595372</v>
      </c>
      <c r="C55" s="104">
        <v>0.18840980019471881</v>
      </c>
      <c r="D55" s="104">
        <v>0.22731350674009793</v>
      </c>
      <c r="E55" s="104">
        <v>0.21408110395087965</v>
      </c>
      <c r="F55" s="104">
        <v>0.25801394365736974</v>
      </c>
      <c r="G55" s="104">
        <v>0.26118957735647014</v>
      </c>
      <c r="H55" s="104">
        <v>0.27548721799584142</v>
      </c>
      <c r="I55" s="104">
        <v>0.24251681395455343</v>
      </c>
      <c r="J55" s="104">
        <v>0.21623754302534215</v>
      </c>
      <c r="K55" s="104">
        <v>0.225244528307118</v>
      </c>
      <c r="L55" s="104">
        <v>0.25643353930796531</v>
      </c>
      <c r="M55" s="104">
        <v>0.3091736958112381</v>
      </c>
      <c r="N55" s="104">
        <v>0.31584523557149269</v>
      </c>
      <c r="O55" s="104">
        <v>0.31568569583655354</v>
      </c>
      <c r="P55" s="104">
        <v>0.31649510966151834</v>
      </c>
      <c r="Q55" s="104">
        <v>0.4302869221741718</v>
      </c>
      <c r="R55" s="104">
        <v>0.51255227576806461</v>
      </c>
      <c r="S55" s="104">
        <v>0.53944651401037325</v>
      </c>
      <c r="T55" s="104">
        <v>0.53187102834811639</v>
      </c>
      <c r="U55" s="104">
        <v>0.48863846854937276</v>
      </c>
      <c r="V55" s="104">
        <v>0.50303985946922092</v>
      </c>
      <c r="W55" s="104">
        <v>0.51123582166466042</v>
      </c>
      <c r="X55" s="104">
        <v>0.56534481265706227</v>
      </c>
      <c r="Y55" s="104">
        <v>0.66071599811102255</v>
      </c>
      <c r="DA55" s="132" t="s">
        <v>1622</v>
      </c>
    </row>
    <row r="56" spans="1:105" ht="12" customHeight="1" x14ac:dyDescent="0.25">
      <c r="A56" s="108" t="s">
        <v>53</v>
      </c>
      <c r="B56" s="98">
        <v>7.3688493285723383E-2</v>
      </c>
      <c r="C56" s="98">
        <v>7.5414565862668426E-2</v>
      </c>
      <c r="D56" s="98">
        <v>9.4766775562217298E-2</v>
      </c>
      <c r="E56" s="98">
        <v>7.7180256325176486E-2</v>
      </c>
      <c r="F56" s="98">
        <v>0.10278319772828406</v>
      </c>
      <c r="G56" s="98">
        <v>0.10294044407276536</v>
      </c>
      <c r="H56" s="98">
        <v>0.10790584071486609</v>
      </c>
      <c r="I56" s="98">
        <v>9.2666771665334755E-2</v>
      </c>
      <c r="J56" s="98">
        <v>8.3156044423839781E-2</v>
      </c>
      <c r="K56" s="98">
        <v>8.1067617228246347E-2</v>
      </c>
      <c r="L56" s="98">
        <v>9.2074173629862893E-2</v>
      </c>
      <c r="M56" s="98">
        <v>0.11486913851660016</v>
      </c>
      <c r="N56" s="98">
        <v>0.11586753438583991</v>
      </c>
      <c r="O56" s="98">
        <v>0.11240826920136782</v>
      </c>
      <c r="P56" s="98">
        <v>0.11786135941512131</v>
      </c>
      <c r="Q56" s="98">
        <v>0.17132622585977336</v>
      </c>
      <c r="R56" s="98">
        <v>0.19702829255373858</v>
      </c>
      <c r="S56" s="98">
        <v>0.2024832342437308</v>
      </c>
      <c r="T56" s="98">
        <v>0.2037181688153786</v>
      </c>
      <c r="U56" s="98">
        <v>0.17675976883770533</v>
      </c>
      <c r="V56" s="98">
        <v>0.17709462038265456</v>
      </c>
      <c r="W56" s="98">
        <v>0.19890975301740604</v>
      </c>
      <c r="X56" s="98">
        <v>0.24000558174094855</v>
      </c>
      <c r="Y56" s="98">
        <v>0.28022728631518612</v>
      </c>
      <c r="DA56" s="63" t="s">
        <v>1623</v>
      </c>
    </row>
    <row r="57" spans="1:105" ht="12" customHeight="1" x14ac:dyDescent="0.25">
      <c r="A57" s="108" t="s">
        <v>52</v>
      </c>
      <c r="B57" s="98">
        <v>0.10139674951023035</v>
      </c>
      <c r="C57" s="98">
        <v>0.1129952343320504</v>
      </c>
      <c r="D57" s="98">
        <v>0.13254673117788063</v>
      </c>
      <c r="E57" s="98">
        <v>0.13690084762570318</v>
      </c>
      <c r="F57" s="98">
        <v>0.15523074592908565</v>
      </c>
      <c r="G57" s="98">
        <v>0.1582491332837048</v>
      </c>
      <c r="H57" s="98">
        <v>0.16758137728097536</v>
      </c>
      <c r="I57" s="98">
        <v>0.14985004228921867</v>
      </c>
      <c r="J57" s="98">
        <v>0.13308149860150237</v>
      </c>
      <c r="K57" s="98">
        <v>0.14417691107887165</v>
      </c>
      <c r="L57" s="98">
        <v>0.16435936567810244</v>
      </c>
      <c r="M57" s="98">
        <v>0.19430455729463791</v>
      </c>
      <c r="N57" s="98">
        <v>0.19997770118565278</v>
      </c>
      <c r="O57" s="98">
        <v>0.20327742663518572</v>
      </c>
      <c r="P57" s="98">
        <v>0.19863375024639701</v>
      </c>
      <c r="Q57" s="98">
        <v>0.25896069631439844</v>
      </c>
      <c r="R57" s="98">
        <v>0.31552398321432601</v>
      </c>
      <c r="S57" s="98">
        <v>0.33696327976664242</v>
      </c>
      <c r="T57" s="98">
        <v>0.32815285953273782</v>
      </c>
      <c r="U57" s="98">
        <v>0.31187869971166743</v>
      </c>
      <c r="V57" s="98">
        <v>0.32594523908656631</v>
      </c>
      <c r="W57" s="98">
        <v>0.31232606864725437</v>
      </c>
      <c r="X57" s="98">
        <v>0.32533923091611372</v>
      </c>
      <c r="Y57" s="98">
        <v>0.38048871179583643</v>
      </c>
      <c r="DA57" s="63" t="s">
        <v>1624</v>
      </c>
    </row>
    <row r="58" spans="1:105" ht="12" customHeight="1" x14ac:dyDescent="0.25">
      <c r="A58" s="121" t="s">
        <v>54</v>
      </c>
      <c r="B58" s="122">
        <v>24.386403082730524</v>
      </c>
      <c r="C58" s="122">
        <v>23.461779369988601</v>
      </c>
      <c r="D58" s="122">
        <v>25.341527717138877</v>
      </c>
      <c r="E58" s="122">
        <v>22.054416002975302</v>
      </c>
      <c r="F58" s="122">
        <v>22.880817948865037</v>
      </c>
      <c r="G58" s="122">
        <v>21.175679413998367</v>
      </c>
      <c r="H58" s="122">
        <v>19.44436484499137</v>
      </c>
      <c r="I58" s="122">
        <v>16.044312264211364</v>
      </c>
      <c r="J58" s="122">
        <v>14.737072540281448</v>
      </c>
      <c r="K58" s="122">
        <v>12.809367305836886</v>
      </c>
      <c r="L58" s="122">
        <v>11.079842822395733</v>
      </c>
      <c r="M58" s="122">
        <v>9.4042064645328605</v>
      </c>
      <c r="N58" s="122">
        <v>7.9261543794811882</v>
      </c>
      <c r="O58" s="122">
        <v>6.8997408763000454</v>
      </c>
      <c r="P58" s="122">
        <v>6.135116373417155</v>
      </c>
      <c r="Q58" s="122">
        <v>6.2614006087256042</v>
      </c>
      <c r="R58" s="122">
        <v>6.3967497866200427</v>
      </c>
      <c r="S58" s="122">
        <v>6.022812885263586</v>
      </c>
      <c r="T58" s="122">
        <v>5.2138369540703469</v>
      </c>
      <c r="U58" s="122">
        <v>4.4502935080888557</v>
      </c>
      <c r="V58" s="122">
        <v>4.0064321392478073</v>
      </c>
      <c r="W58" s="122">
        <v>3.7802914811084332</v>
      </c>
      <c r="X58" s="122">
        <v>3.7156270120649575</v>
      </c>
      <c r="Y58" s="122">
        <v>3.6526998662422185</v>
      </c>
      <c r="DA58" s="130" t="s">
        <v>1625</v>
      </c>
    </row>
    <row r="59" spans="1:105" ht="12" customHeight="1" x14ac:dyDescent="0.25">
      <c r="A59" s="97" t="s">
        <v>50</v>
      </c>
      <c r="B59" s="98">
        <v>7.3488645867563873</v>
      </c>
      <c r="C59" s="98">
        <v>9.4158010012482212</v>
      </c>
      <c r="D59" s="98">
        <v>8.6946576085536371</v>
      </c>
      <c r="E59" s="98">
        <v>10.500293285643052</v>
      </c>
      <c r="F59" s="98">
        <v>9.6246495959910519</v>
      </c>
      <c r="G59" s="98">
        <v>9.0038942060953264</v>
      </c>
      <c r="H59" s="98">
        <v>8.2410258484119723</v>
      </c>
      <c r="I59" s="98">
        <v>7.6408664182985833</v>
      </c>
      <c r="J59" s="98">
        <v>6.5485452693092103</v>
      </c>
      <c r="K59" s="98">
        <v>6.8077891576246978</v>
      </c>
      <c r="L59" s="98">
        <v>5.6370042699096734</v>
      </c>
      <c r="M59" s="98">
        <v>4.5734317666819297</v>
      </c>
      <c r="N59" s="98">
        <v>3.7205238963665335</v>
      </c>
      <c r="O59" s="98">
        <v>3.2536133945457117</v>
      </c>
      <c r="P59" s="98">
        <v>2.7614345260358171</v>
      </c>
      <c r="Q59" s="98">
        <v>2.7840603840135767</v>
      </c>
      <c r="R59" s="98">
        <v>2.9070363839406816</v>
      </c>
      <c r="S59" s="98">
        <v>2.6521695897069892</v>
      </c>
      <c r="T59" s="98">
        <v>2.2120189332190896</v>
      </c>
      <c r="U59" s="98">
        <v>1.9579257530877585</v>
      </c>
      <c r="V59" s="98">
        <v>1.7527387602273938</v>
      </c>
      <c r="W59" s="98">
        <v>1.6164744563486966</v>
      </c>
      <c r="X59" s="98">
        <v>1.5159397702015034</v>
      </c>
      <c r="Y59" s="98">
        <v>1.3162247648461072</v>
      </c>
      <c r="DA59" s="63" t="s">
        <v>1626</v>
      </c>
    </row>
    <row r="60" spans="1:105" ht="12" customHeight="1" x14ac:dyDescent="0.25">
      <c r="A60" s="109" t="s">
        <v>120</v>
      </c>
      <c r="B60" s="33">
        <v>17.037538495974136</v>
      </c>
      <c r="C60" s="33">
        <v>14.04597836874038</v>
      </c>
      <c r="D60" s="33">
        <v>16.64687010858524</v>
      </c>
      <c r="E60" s="33">
        <v>11.55412271733225</v>
      </c>
      <c r="F60" s="33">
        <v>13.256168352873987</v>
      </c>
      <c r="G60" s="33">
        <v>12.171785207903042</v>
      </c>
      <c r="H60" s="33">
        <v>11.203338996579399</v>
      </c>
      <c r="I60" s="33">
        <v>8.4034458459127794</v>
      </c>
      <c r="J60" s="33">
        <v>8.1885272709722372</v>
      </c>
      <c r="K60" s="33">
        <v>6.0015781482121886</v>
      </c>
      <c r="L60" s="33">
        <v>5.4428385524860605</v>
      </c>
      <c r="M60" s="33">
        <v>4.8307746978509307</v>
      </c>
      <c r="N60" s="33">
        <v>4.2056304831146551</v>
      </c>
      <c r="O60" s="33">
        <v>3.6461274817543337</v>
      </c>
      <c r="P60" s="33">
        <v>3.3736818473813384</v>
      </c>
      <c r="Q60" s="33">
        <v>3.4773402247120275</v>
      </c>
      <c r="R60" s="33">
        <v>3.489713402679361</v>
      </c>
      <c r="S60" s="33">
        <v>3.3706432955565968</v>
      </c>
      <c r="T60" s="33">
        <v>3.0018180208512568</v>
      </c>
      <c r="U60" s="33">
        <v>2.4923677550010974</v>
      </c>
      <c r="V60" s="33">
        <v>2.2536933790204134</v>
      </c>
      <c r="W60" s="33">
        <v>2.1638170247597364</v>
      </c>
      <c r="X60" s="33">
        <v>2.1996872418634541</v>
      </c>
      <c r="Y60" s="33">
        <v>2.3364751013961116</v>
      </c>
      <c r="DA60" s="60" t="s">
        <v>1627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429.17001998310337</v>
      </c>
      <c r="C62" s="117">
        <f t="shared" si="21"/>
        <v>478.29104128140744</v>
      </c>
      <c r="D62" s="117">
        <f t="shared" si="21"/>
        <v>469.72197634062815</v>
      </c>
      <c r="E62" s="117">
        <f t="shared" si="21"/>
        <v>538.34124271435405</v>
      </c>
      <c r="F62" s="117">
        <f t="shared" si="21"/>
        <v>533.92525715652721</v>
      </c>
      <c r="G62" s="117">
        <f t="shared" si="21"/>
        <v>584.03939217897403</v>
      </c>
      <c r="H62" s="117">
        <f t="shared" si="21"/>
        <v>557.04136789306767</v>
      </c>
      <c r="I62" s="117">
        <f t="shared" si="21"/>
        <v>531.29757914451852</v>
      </c>
      <c r="J62" s="117">
        <f t="shared" si="21"/>
        <v>571.7341378874803</v>
      </c>
      <c r="K62" s="117">
        <f t="shared" si="21"/>
        <v>587.71228984711831</v>
      </c>
      <c r="L62" s="117">
        <f t="shared" si="21"/>
        <v>615.51225602307693</v>
      </c>
      <c r="M62" s="117">
        <f t="shared" si="21"/>
        <v>564.13478171372969</v>
      </c>
      <c r="N62" s="117">
        <f t="shared" si="21"/>
        <v>530.29302910754984</v>
      </c>
      <c r="O62" s="117">
        <f t="shared" si="21"/>
        <v>503.44348272613877</v>
      </c>
      <c r="P62" s="117">
        <f t="shared" si="21"/>
        <v>445.03580553245155</v>
      </c>
      <c r="Q62" s="117">
        <f t="shared" si="21"/>
        <v>460.68094749958465</v>
      </c>
      <c r="R62" s="117">
        <f t="shared" ref="R62:V62" si="22">R63+R66+R68+R77</f>
        <v>479.36007174830695</v>
      </c>
      <c r="S62" s="117">
        <f t="shared" si="22"/>
        <v>494.66539863754383</v>
      </c>
      <c r="T62" s="117">
        <f t="shared" si="22"/>
        <v>484.40926396464084</v>
      </c>
      <c r="U62" s="117">
        <f t="shared" si="22"/>
        <v>478.61187448388438</v>
      </c>
      <c r="V62" s="117">
        <f t="shared" si="22"/>
        <v>506.2421617512972</v>
      </c>
      <c r="W62" s="117">
        <f t="shared" ref="W62:Y62" si="23">W63+W66+W68+W77</f>
        <v>548.36413178988323</v>
      </c>
      <c r="X62" s="117">
        <f t="shared" si="23"/>
        <v>512.98085449163523</v>
      </c>
      <c r="Y62" s="117">
        <f t="shared" si="23"/>
        <v>504.45078851670496</v>
      </c>
      <c r="DA62" s="129" t="s">
        <v>1628</v>
      </c>
    </row>
    <row r="63" spans="1:105" ht="12.95" customHeight="1" x14ac:dyDescent="0.25">
      <c r="A63" s="121" t="s">
        <v>57</v>
      </c>
      <c r="B63" s="122">
        <f t="shared" ref="B63:Q63" si="24">SUM(B64:B65)</f>
        <v>335.87627207432865</v>
      </c>
      <c r="C63" s="122">
        <f t="shared" si="24"/>
        <v>382.27709256685057</v>
      </c>
      <c r="D63" s="122">
        <f t="shared" si="24"/>
        <v>374.76282325652193</v>
      </c>
      <c r="E63" s="122">
        <f t="shared" si="24"/>
        <v>438.53895641628003</v>
      </c>
      <c r="F63" s="122">
        <f t="shared" si="24"/>
        <v>433.20567538176635</v>
      </c>
      <c r="G63" s="122">
        <f t="shared" si="24"/>
        <v>476.10804496205566</v>
      </c>
      <c r="H63" s="122">
        <f t="shared" si="24"/>
        <v>444.25750325865289</v>
      </c>
      <c r="I63" s="122">
        <f t="shared" si="24"/>
        <v>417.17017807156918</v>
      </c>
      <c r="J63" s="122">
        <f t="shared" si="24"/>
        <v>453.33943911107275</v>
      </c>
      <c r="K63" s="122">
        <f t="shared" si="24"/>
        <v>469.254270508849</v>
      </c>
      <c r="L63" s="122">
        <f t="shared" si="24"/>
        <v>498.31212809744324</v>
      </c>
      <c r="M63" s="122">
        <f t="shared" si="24"/>
        <v>457.0372137854734</v>
      </c>
      <c r="N63" s="122">
        <f t="shared" si="24"/>
        <v>429.05093336330839</v>
      </c>
      <c r="O63" s="122">
        <f t="shared" si="24"/>
        <v>411.12341454790112</v>
      </c>
      <c r="P63" s="122">
        <f t="shared" si="24"/>
        <v>356.69808411460343</v>
      </c>
      <c r="Q63" s="122">
        <f t="shared" si="24"/>
        <v>375.31433727503236</v>
      </c>
      <c r="R63" s="122">
        <f t="shared" ref="R63:V63" si="25">SUM(R64:R65)</f>
        <v>391.17856239962805</v>
      </c>
      <c r="S63" s="122">
        <f t="shared" si="25"/>
        <v>398.80499720378782</v>
      </c>
      <c r="T63" s="122">
        <f t="shared" si="25"/>
        <v>386.91267841111414</v>
      </c>
      <c r="U63" s="122">
        <f t="shared" si="25"/>
        <v>381.1842511364265</v>
      </c>
      <c r="V63" s="122">
        <f t="shared" si="25"/>
        <v>405.26731589123216</v>
      </c>
      <c r="W63" s="122">
        <f t="shared" ref="W63:Y63" si="26">SUM(W64:W65)</f>
        <v>438.61450800178511</v>
      </c>
      <c r="X63" s="122">
        <f t="shared" si="26"/>
        <v>404.62046741073874</v>
      </c>
      <c r="Y63" s="122">
        <f t="shared" si="26"/>
        <v>396.89107632353011</v>
      </c>
      <c r="DA63" s="130" t="s">
        <v>1629</v>
      </c>
    </row>
    <row r="64" spans="1:105" ht="12" customHeight="1" x14ac:dyDescent="0.25">
      <c r="A64" s="97" t="s">
        <v>212</v>
      </c>
      <c r="B64" s="98">
        <v>332.14166897125176</v>
      </c>
      <c r="C64" s="98">
        <v>378.03438289105361</v>
      </c>
      <c r="D64" s="98">
        <v>370.56332761956821</v>
      </c>
      <c r="E64" s="98">
        <v>433.86994549650927</v>
      </c>
      <c r="F64" s="98">
        <v>428.3379126698398</v>
      </c>
      <c r="G64" s="98">
        <v>470.81648147385255</v>
      </c>
      <c r="H64" s="98">
        <v>439.44943614643427</v>
      </c>
      <c r="I64" s="98">
        <v>412.76187301595911</v>
      </c>
      <c r="J64" s="98">
        <v>448.53969402948456</v>
      </c>
      <c r="K64" s="98">
        <v>464.27006369210295</v>
      </c>
      <c r="L64" s="98">
        <v>493.15063038502626</v>
      </c>
      <c r="M64" s="98">
        <v>452.28520812671621</v>
      </c>
      <c r="N64" s="98">
        <v>424.565982902337</v>
      </c>
      <c r="O64" s="98">
        <v>406.78623035190151</v>
      </c>
      <c r="P64" s="98">
        <v>352.93580832793856</v>
      </c>
      <c r="Q64" s="98">
        <v>371.31226963612613</v>
      </c>
      <c r="R64" s="98">
        <v>386.88591575561378</v>
      </c>
      <c r="S64" s="98">
        <v>394.34477320291876</v>
      </c>
      <c r="T64" s="98">
        <v>382.45287339300381</v>
      </c>
      <c r="U64" s="98">
        <v>376.62114418180187</v>
      </c>
      <c r="V64" s="98">
        <v>400.26719463465281</v>
      </c>
      <c r="W64" s="98">
        <v>433.04686174532418</v>
      </c>
      <c r="X64" s="98">
        <v>399.37254749928564</v>
      </c>
      <c r="Y64" s="98">
        <v>391.59741127897422</v>
      </c>
      <c r="DA64" s="63" t="s">
        <v>1630</v>
      </c>
    </row>
    <row r="65" spans="1:105" ht="12" customHeight="1" x14ac:dyDescent="0.25">
      <c r="A65" s="97" t="s">
        <v>53</v>
      </c>
      <c r="B65" s="98">
        <v>3.7346031030768967</v>
      </c>
      <c r="C65" s="98">
        <v>4.2427096757969389</v>
      </c>
      <c r="D65" s="98">
        <v>4.199495636953734</v>
      </c>
      <c r="E65" s="98">
        <v>4.6690109197707468</v>
      </c>
      <c r="F65" s="98">
        <v>4.8677627119265399</v>
      </c>
      <c r="G65" s="98">
        <v>5.2915634882031215</v>
      </c>
      <c r="H65" s="98">
        <v>4.8080671122186143</v>
      </c>
      <c r="I65" s="98">
        <v>4.4083050556100831</v>
      </c>
      <c r="J65" s="98">
        <v>4.7997450815881759</v>
      </c>
      <c r="K65" s="98">
        <v>4.984206816746064</v>
      </c>
      <c r="L65" s="98">
        <v>5.1614977124169927</v>
      </c>
      <c r="M65" s="98">
        <v>4.7520056587572022</v>
      </c>
      <c r="N65" s="98">
        <v>4.4849504609714161</v>
      </c>
      <c r="O65" s="98">
        <v>4.3371841959996154</v>
      </c>
      <c r="P65" s="98">
        <v>3.7622757866648895</v>
      </c>
      <c r="Q65" s="98">
        <v>4.00206763890621</v>
      </c>
      <c r="R65" s="98">
        <v>4.2926466440142468</v>
      </c>
      <c r="S65" s="98">
        <v>4.4602240008690845</v>
      </c>
      <c r="T65" s="98">
        <v>4.4598050181103526</v>
      </c>
      <c r="U65" s="98">
        <v>4.5631069546246046</v>
      </c>
      <c r="V65" s="98">
        <v>5.0001212565793214</v>
      </c>
      <c r="W65" s="98">
        <v>5.5676462564609199</v>
      </c>
      <c r="X65" s="98">
        <v>5.2479199114530912</v>
      </c>
      <c r="Y65" s="98">
        <v>5.2936650445559215</v>
      </c>
      <c r="DA65" s="63" t="s">
        <v>1631</v>
      </c>
    </row>
    <row r="66" spans="1:105" ht="12.95" customHeight="1" x14ac:dyDescent="0.25">
      <c r="A66" s="121" t="s">
        <v>92</v>
      </c>
      <c r="B66" s="122">
        <f t="shared" ref="B66:Y66" si="27">B67</f>
        <v>1.8893524622843014</v>
      </c>
      <c r="C66" s="122">
        <f t="shared" si="27"/>
        <v>1.7771248635172165</v>
      </c>
      <c r="D66" s="122">
        <f t="shared" si="27"/>
        <v>1.7190204257621911</v>
      </c>
      <c r="E66" s="122">
        <f t="shared" si="27"/>
        <v>4.2332352249781522</v>
      </c>
      <c r="F66" s="122">
        <f t="shared" si="27"/>
        <v>2.0188927934510019</v>
      </c>
      <c r="G66" s="122">
        <f t="shared" si="27"/>
        <v>2.7891753532822023</v>
      </c>
      <c r="H66" s="122">
        <f t="shared" si="27"/>
        <v>4.6854503978028523</v>
      </c>
      <c r="I66" s="122">
        <f t="shared" si="27"/>
        <v>6.2718526578134073</v>
      </c>
      <c r="J66" s="122">
        <f t="shared" si="27"/>
        <v>6.6377149124790025</v>
      </c>
      <c r="K66" s="122">
        <f t="shared" si="27"/>
        <v>6.560798680155826</v>
      </c>
      <c r="L66" s="122">
        <f t="shared" si="27"/>
        <v>8.1888037738319817</v>
      </c>
      <c r="M66" s="122">
        <f t="shared" si="27"/>
        <v>10.181366129198045</v>
      </c>
      <c r="N66" s="122">
        <f t="shared" si="27"/>
        <v>9.9891734617253629</v>
      </c>
      <c r="O66" s="122">
        <f t="shared" si="27"/>
        <v>7.5789931448559367</v>
      </c>
      <c r="P66" s="122">
        <f t="shared" si="27"/>
        <v>5.5243719677222947</v>
      </c>
      <c r="Q66" s="122">
        <f t="shared" si="27"/>
        <v>7.963747911389973</v>
      </c>
      <c r="R66" s="122">
        <f t="shared" si="27"/>
        <v>6.4883476914955427</v>
      </c>
      <c r="S66" s="122">
        <f t="shared" si="27"/>
        <v>8.1527565958605983</v>
      </c>
      <c r="T66" s="122">
        <f t="shared" si="27"/>
        <v>9.057162272123227</v>
      </c>
      <c r="U66" s="122">
        <f t="shared" si="27"/>
        <v>10.01126482170798</v>
      </c>
      <c r="V66" s="122">
        <f t="shared" si="27"/>
        <v>10.464388817537197</v>
      </c>
      <c r="W66" s="122">
        <f t="shared" si="27"/>
        <v>12.102495842078151</v>
      </c>
      <c r="X66" s="122">
        <f t="shared" si="27"/>
        <v>12.007435734434143</v>
      </c>
      <c r="Y66" s="122">
        <f t="shared" si="27"/>
        <v>11.955198128847007</v>
      </c>
      <c r="DA66" s="130" t="s">
        <v>1632</v>
      </c>
    </row>
    <row r="67" spans="1:105" ht="12" customHeight="1" x14ac:dyDescent="0.25">
      <c r="A67" s="97" t="s">
        <v>53</v>
      </c>
      <c r="B67" s="98">
        <v>1.8893524622843014</v>
      </c>
      <c r="C67" s="98">
        <v>1.7771248635172165</v>
      </c>
      <c r="D67" s="98">
        <v>1.7190204257621911</v>
      </c>
      <c r="E67" s="98">
        <v>4.2332352249781522</v>
      </c>
      <c r="F67" s="98">
        <v>2.0188927934510019</v>
      </c>
      <c r="G67" s="98">
        <v>2.7891753532822023</v>
      </c>
      <c r="H67" s="98">
        <v>4.6854503978028523</v>
      </c>
      <c r="I67" s="98">
        <v>6.2718526578134073</v>
      </c>
      <c r="J67" s="98">
        <v>6.6377149124790025</v>
      </c>
      <c r="K67" s="98">
        <v>6.560798680155826</v>
      </c>
      <c r="L67" s="98">
        <v>8.1888037738319817</v>
      </c>
      <c r="M67" s="98">
        <v>10.181366129198045</v>
      </c>
      <c r="N67" s="98">
        <v>9.9891734617253629</v>
      </c>
      <c r="O67" s="98">
        <v>7.5789931448559367</v>
      </c>
      <c r="P67" s="98">
        <v>5.5243719677222947</v>
      </c>
      <c r="Q67" s="98">
        <v>7.963747911389973</v>
      </c>
      <c r="R67" s="98">
        <v>6.4883476914955427</v>
      </c>
      <c r="S67" s="98">
        <v>8.1527565958605983</v>
      </c>
      <c r="T67" s="98">
        <v>9.057162272123227</v>
      </c>
      <c r="U67" s="98">
        <v>10.01126482170798</v>
      </c>
      <c r="V67" s="98">
        <v>10.464388817537197</v>
      </c>
      <c r="W67" s="98">
        <v>12.102495842078151</v>
      </c>
      <c r="X67" s="98">
        <v>12.007435734434143</v>
      </c>
      <c r="Y67" s="98">
        <v>11.955198128847007</v>
      </c>
      <c r="DA67" s="63" t="s">
        <v>1633</v>
      </c>
    </row>
    <row r="68" spans="1:105" ht="12" customHeight="1" x14ac:dyDescent="0.25">
      <c r="A68" s="121" t="s">
        <v>55</v>
      </c>
      <c r="B68" s="122">
        <v>52.014114306120483</v>
      </c>
      <c r="C68" s="122">
        <v>50.874697440000453</v>
      </c>
      <c r="D68" s="122">
        <v>52.920189282578754</v>
      </c>
      <c r="E68" s="122">
        <v>49.949009925595341</v>
      </c>
      <c r="F68" s="122">
        <v>54.696231211375085</v>
      </c>
      <c r="G68" s="122">
        <v>58.13027638116754</v>
      </c>
      <c r="H68" s="122">
        <v>61.009584893782552</v>
      </c>
      <c r="I68" s="122">
        <v>58.114695452998305</v>
      </c>
      <c r="J68" s="122">
        <v>63.0136941278043</v>
      </c>
      <c r="K68" s="122">
        <v>60.109922665981941</v>
      </c>
      <c r="L68" s="122">
        <v>58.918752684710427</v>
      </c>
      <c r="M68" s="122">
        <v>52.690749918710537</v>
      </c>
      <c r="N68" s="122">
        <v>50.193540234873204</v>
      </c>
      <c r="O68" s="122">
        <v>46.890683946904403</v>
      </c>
      <c r="P68" s="122">
        <v>46.442705083855635</v>
      </c>
      <c r="Q68" s="122">
        <v>43.034054988876882</v>
      </c>
      <c r="R68" s="122">
        <v>45.947708311365005</v>
      </c>
      <c r="S68" s="122">
        <v>48.706264044709584</v>
      </c>
      <c r="T68" s="122">
        <v>49.250133935703715</v>
      </c>
      <c r="U68" s="122">
        <v>50.089841822544201</v>
      </c>
      <c r="V68" s="122">
        <v>51.985027618023594</v>
      </c>
      <c r="W68" s="122">
        <v>56.024955306806099</v>
      </c>
      <c r="X68" s="122">
        <v>54.981322966397236</v>
      </c>
      <c r="Y68" s="122">
        <v>56.153919994060324</v>
      </c>
      <c r="DA68" s="130" t="s">
        <v>1634</v>
      </c>
    </row>
    <row r="69" spans="1:105" ht="12" customHeight="1" x14ac:dyDescent="0.25">
      <c r="A69" s="97" t="s">
        <v>134</v>
      </c>
      <c r="B69" s="98">
        <v>50.19575730621613</v>
      </c>
      <c r="C69" s="98">
        <v>49.686225923197732</v>
      </c>
      <c r="D69" s="98">
        <v>51.561163208227519</v>
      </c>
      <c r="E69" s="98">
        <v>48.878403526312177</v>
      </c>
      <c r="F69" s="98">
        <v>53.322306963129208</v>
      </c>
      <c r="G69" s="98">
        <v>56.761363173646338</v>
      </c>
      <c r="H69" s="98">
        <v>59.501040127302979</v>
      </c>
      <c r="I69" s="98">
        <v>56.883833704609735</v>
      </c>
      <c r="J69" s="98">
        <v>61.386866506380265</v>
      </c>
      <c r="K69" s="98">
        <v>58.704449420883073</v>
      </c>
      <c r="L69" s="98">
        <v>57.449538440299406</v>
      </c>
      <c r="M69" s="98">
        <v>51.323006203818906</v>
      </c>
      <c r="N69" s="98">
        <v>48.874493692194896</v>
      </c>
      <c r="O69" s="98">
        <v>45.639825768020053</v>
      </c>
      <c r="P69" s="98">
        <v>45.303938544314683</v>
      </c>
      <c r="Q69" s="98">
        <v>41.84598293251404</v>
      </c>
      <c r="R69" s="98">
        <v>44.848338914249837</v>
      </c>
      <c r="S69" s="98">
        <v>47.428005506345102</v>
      </c>
      <c r="T69" s="98">
        <v>47.867974036744897</v>
      </c>
      <c r="U69" s="98">
        <v>48.59859785924727</v>
      </c>
      <c r="V69" s="98">
        <v>50.829451362467069</v>
      </c>
      <c r="W69" s="98">
        <v>54.156883322878564</v>
      </c>
      <c r="X69" s="98">
        <v>52.690608058944704</v>
      </c>
      <c r="Y69" s="98">
        <v>52.640686411775306</v>
      </c>
      <c r="DA69" s="63" t="s">
        <v>1635</v>
      </c>
    </row>
    <row r="70" spans="1:105" ht="12" customHeight="1" x14ac:dyDescent="0.25">
      <c r="A70" s="97" t="s">
        <v>133</v>
      </c>
      <c r="B70" s="98">
        <v>5.0146910391506878E-3</v>
      </c>
      <c r="C70" s="98">
        <v>5.603712496659162E-3</v>
      </c>
      <c r="D70" s="98">
        <v>6.3145623565600273E-3</v>
      </c>
      <c r="E70" s="98">
        <v>8.1286505032158295E-3</v>
      </c>
      <c r="F70" s="98">
        <v>9.0571391538246133E-3</v>
      </c>
      <c r="G70" s="98">
        <v>1.1023050742654006E-2</v>
      </c>
      <c r="H70" s="98">
        <v>1.2796219184862364E-2</v>
      </c>
      <c r="I70" s="98">
        <v>1.515879293114215E-2</v>
      </c>
      <c r="J70" s="98">
        <v>2.010535050322329E-2</v>
      </c>
      <c r="K70" s="98">
        <v>2.3320500342291148E-2</v>
      </c>
      <c r="L70" s="98">
        <v>2.5971358636068947E-2</v>
      </c>
      <c r="M70" s="98">
        <v>2.8145343554640705E-2</v>
      </c>
      <c r="N70" s="98">
        <v>3.1767745072599315E-2</v>
      </c>
      <c r="O70" s="98">
        <v>3.5020942957805508E-2</v>
      </c>
      <c r="P70" s="98">
        <v>4.1157291158374659E-2</v>
      </c>
      <c r="Q70" s="98">
        <v>4.0515758219833962E-2</v>
      </c>
      <c r="R70" s="98">
        <v>4.9163087625771151E-2</v>
      </c>
      <c r="S70" s="98">
        <v>5.8515617153772195E-2</v>
      </c>
      <c r="T70" s="98">
        <v>6.5730420460120426E-2</v>
      </c>
      <c r="U70" s="98">
        <v>7.1778117637527949E-2</v>
      </c>
      <c r="V70" s="98">
        <v>8.1900913475813575E-2</v>
      </c>
      <c r="W70" s="98">
        <v>8.8584784582103379E-2</v>
      </c>
      <c r="X70" s="98">
        <v>8.9734077432443896E-2</v>
      </c>
      <c r="Y70" s="98">
        <v>9.3847291841678268E-2</v>
      </c>
      <c r="DA70" s="63" t="s">
        <v>1636</v>
      </c>
    </row>
    <row r="71" spans="1:105" ht="12" customHeight="1" x14ac:dyDescent="0.25">
      <c r="A71" s="100" t="s">
        <v>212</v>
      </c>
      <c r="B71" s="101">
        <v>2.3450984068659028E-3</v>
      </c>
      <c r="C71" s="101">
        <v>2.487615161497145E-3</v>
      </c>
      <c r="D71" s="101">
        <v>2.9008410818478279E-3</v>
      </c>
      <c r="E71" s="101">
        <v>3.2149578376336908E-3</v>
      </c>
      <c r="F71" s="101">
        <v>3.930445717888361E-3</v>
      </c>
      <c r="G71" s="101">
        <v>4.7073647623161402E-3</v>
      </c>
      <c r="H71" s="101">
        <v>5.4146081665663558E-3</v>
      </c>
      <c r="I71" s="101">
        <v>6.2057105153480166E-3</v>
      </c>
      <c r="J71" s="101">
        <v>8.2058170950420548E-3</v>
      </c>
      <c r="K71" s="101">
        <v>8.8851977772158725E-3</v>
      </c>
      <c r="L71" s="101">
        <v>9.8435946608730496E-3</v>
      </c>
      <c r="M71" s="101">
        <v>1.0975846808131238E-2</v>
      </c>
      <c r="N71" s="101">
        <v>1.2161265506924628E-2</v>
      </c>
      <c r="O71" s="101">
        <v>1.29180240652121E-2</v>
      </c>
      <c r="P71" s="101">
        <v>1.570141417785146E-2</v>
      </c>
      <c r="Q71" s="101">
        <v>1.6600943033400688E-2</v>
      </c>
      <c r="R71" s="101">
        <v>1.9433110780490277E-2</v>
      </c>
      <c r="S71" s="101">
        <v>2.2478950859455695E-2</v>
      </c>
      <c r="T71" s="101">
        <v>2.5607761178787269E-2</v>
      </c>
      <c r="U71" s="101">
        <v>2.6283563230756375E-2</v>
      </c>
      <c r="V71" s="101">
        <v>2.9077705946721065E-2</v>
      </c>
      <c r="W71" s="101">
        <v>3.4690013482203477E-2</v>
      </c>
      <c r="X71" s="101">
        <v>3.8516363045522653E-2</v>
      </c>
      <c r="Y71" s="101">
        <v>4.0535155337903597E-2</v>
      </c>
      <c r="DA71" s="131" t="s">
        <v>1637</v>
      </c>
    </row>
    <row r="72" spans="1:105" ht="12" customHeight="1" x14ac:dyDescent="0.25">
      <c r="A72" s="103" t="s">
        <v>52</v>
      </c>
      <c r="B72" s="104">
        <v>2.669592632284785E-3</v>
      </c>
      <c r="C72" s="104">
        <v>3.1160973351620175E-3</v>
      </c>
      <c r="D72" s="104">
        <v>3.4137212747121989E-3</v>
      </c>
      <c r="E72" s="104">
        <v>4.9136926655821388E-3</v>
      </c>
      <c r="F72" s="104">
        <v>5.1266934359362522E-3</v>
      </c>
      <c r="G72" s="104">
        <v>6.3156859803378653E-3</v>
      </c>
      <c r="H72" s="104">
        <v>7.3816110182960085E-3</v>
      </c>
      <c r="I72" s="104">
        <v>8.9530824157941329E-3</v>
      </c>
      <c r="J72" s="104">
        <v>1.1899533408181237E-2</v>
      </c>
      <c r="K72" s="104">
        <v>1.4435302565075277E-2</v>
      </c>
      <c r="L72" s="104">
        <v>1.6127763975195896E-2</v>
      </c>
      <c r="M72" s="104">
        <v>1.7169496746509465E-2</v>
      </c>
      <c r="N72" s="104">
        <v>1.9606479565674684E-2</v>
      </c>
      <c r="O72" s="104">
        <v>2.2102918892593408E-2</v>
      </c>
      <c r="P72" s="104">
        <v>2.5455876980523203E-2</v>
      </c>
      <c r="Q72" s="104">
        <v>2.3914815186433274E-2</v>
      </c>
      <c r="R72" s="104">
        <v>2.9729976845280878E-2</v>
      </c>
      <c r="S72" s="104">
        <v>3.6036666294316504E-2</v>
      </c>
      <c r="T72" s="104">
        <v>4.0122659281333149E-2</v>
      </c>
      <c r="U72" s="104">
        <v>4.5494554406771567E-2</v>
      </c>
      <c r="V72" s="104">
        <v>5.2823207529092503E-2</v>
      </c>
      <c r="W72" s="104">
        <v>5.3894771099899902E-2</v>
      </c>
      <c r="X72" s="104">
        <v>5.1217714386921243E-2</v>
      </c>
      <c r="Y72" s="104">
        <v>5.3312136503774671E-2</v>
      </c>
      <c r="DA72" s="132" t="s">
        <v>1638</v>
      </c>
    </row>
    <row r="73" spans="1:105" ht="12" customHeight="1" x14ac:dyDescent="0.25">
      <c r="A73" s="106" t="s">
        <v>122</v>
      </c>
      <c r="B73" s="101">
        <v>1.7930275073535309</v>
      </c>
      <c r="C73" s="101">
        <v>1.1697824975134841</v>
      </c>
      <c r="D73" s="101">
        <v>1.3370815819367126</v>
      </c>
      <c r="E73" s="101">
        <v>1.047194544391385</v>
      </c>
      <c r="F73" s="101">
        <v>1.3416725374775837</v>
      </c>
      <c r="G73" s="101">
        <v>1.3317284575505259</v>
      </c>
      <c r="H73" s="101">
        <v>1.4619184311741318</v>
      </c>
      <c r="I73" s="101">
        <v>1.1871422326930428</v>
      </c>
      <c r="J73" s="101">
        <v>1.5502351754406885</v>
      </c>
      <c r="K73" s="101">
        <v>1.3330382071349025</v>
      </c>
      <c r="L73" s="101">
        <v>1.3858860329036857</v>
      </c>
      <c r="M73" s="101">
        <v>1.2718143518696035</v>
      </c>
      <c r="N73" s="101">
        <v>1.2066584920603154</v>
      </c>
      <c r="O73" s="101">
        <v>1.1247697338151261</v>
      </c>
      <c r="P73" s="101">
        <v>1.0007110052831369</v>
      </c>
      <c r="Q73" s="101">
        <v>1.0315806828662291</v>
      </c>
      <c r="R73" s="101">
        <v>0.93552226212397982</v>
      </c>
      <c r="S73" s="101">
        <v>1.0748655192051708</v>
      </c>
      <c r="T73" s="101">
        <v>1.138469450928888</v>
      </c>
      <c r="U73" s="101">
        <v>1.2149181196364798</v>
      </c>
      <c r="V73" s="101">
        <v>0.90933912967279673</v>
      </c>
      <c r="W73" s="101">
        <v>1.507547471949634</v>
      </c>
      <c r="X73" s="101">
        <v>1.8497965161746461</v>
      </c>
      <c r="Y73" s="101">
        <v>2.8295427746700055</v>
      </c>
      <c r="DA73" s="131" t="s">
        <v>1639</v>
      </c>
    </row>
    <row r="74" spans="1:105" ht="12" customHeight="1" x14ac:dyDescent="0.25">
      <c r="A74" s="107" t="s">
        <v>121</v>
      </c>
      <c r="B74" s="104">
        <v>2.0314801511672993E-2</v>
      </c>
      <c r="C74" s="104">
        <v>1.3085306792585306E-2</v>
      </c>
      <c r="D74" s="104">
        <v>1.5629930057959648E-2</v>
      </c>
      <c r="E74" s="104">
        <v>1.5283204388563048E-2</v>
      </c>
      <c r="F74" s="104">
        <v>2.3194571614470194E-2</v>
      </c>
      <c r="G74" s="104">
        <v>2.6161699228029391E-2</v>
      </c>
      <c r="H74" s="104">
        <v>3.3830116120574308E-2</v>
      </c>
      <c r="I74" s="104">
        <v>2.8560722764389666E-2</v>
      </c>
      <c r="J74" s="104">
        <v>5.6487095480122457E-2</v>
      </c>
      <c r="K74" s="104">
        <v>4.9114537621670278E-2</v>
      </c>
      <c r="L74" s="104">
        <v>5.7356852871262021E-2</v>
      </c>
      <c r="M74" s="104">
        <v>6.7784019467387782E-2</v>
      </c>
      <c r="N74" s="104">
        <v>8.0620305545393761E-2</v>
      </c>
      <c r="O74" s="104">
        <v>9.1067502111413512E-2</v>
      </c>
      <c r="P74" s="104">
        <v>9.6898243099440964E-2</v>
      </c>
      <c r="Q74" s="104">
        <v>0.11597561527678037</v>
      </c>
      <c r="R74" s="104">
        <v>0.11468404736541779</v>
      </c>
      <c r="S74" s="104">
        <v>0.14487740200553867</v>
      </c>
      <c r="T74" s="104">
        <v>0.17796002756981</v>
      </c>
      <c r="U74" s="104">
        <v>0.20454772602292512</v>
      </c>
      <c r="V74" s="104">
        <v>0.16433621240791502</v>
      </c>
      <c r="W74" s="104">
        <v>0.27193972739579431</v>
      </c>
      <c r="X74" s="104">
        <v>0.3511843138454398</v>
      </c>
      <c r="Y74" s="104">
        <v>0.58984351577333805</v>
      </c>
      <c r="DA74" s="132" t="s">
        <v>1640</v>
      </c>
    </row>
    <row r="75" spans="1:105" ht="12" customHeight="1" x14ac:dyDescent="0.25">
      <c r="A75" s="108" t="s">
        <v>53</v>
      </c>
      <c r="B75" s="98">
        <v>8.5499331119430807E-3</v>
      </c>
      <c r="C75" s="98">
        <v>5.2613711639920881E-3</v>
      </c>
      <c r="D75" s="98">
        <v>6.5586590502756358E-3</v>
      </c>
      <c r="E75" s="98">
        <v>5.5360782880040276E-3</v>
      </c>
      <c r="F75" s="98">
        <v>9.2465060558081617E-3</v>
      </c>
      <c r="G75" s="98">
        <v>1.0303984167797877E-2</v>
      </c>
      <c r="H75" s="98">
        <v>1.3228749891757936E-2</v>
      </c>
      <c r="I75" s="98">
        <v>1.089686566855351E-2</v>
      </c>
      <c r="J75" s="98">
        <v>2.1638478103548187E-2</v>
      </c>
      <c r="K75" s="98">
        <v>1.7659867521250858E-2</v>
      </c>
      <c r="L75" s="98">
        <v>2.061289215147117E-2</v>
      </c>
      <c r="M75" s="98">
        <v>2.5223204068169972E-2</v>
      </c>
      <c r="N75" s="98">
        <v>2.9573766271045764E-2</v>
      </c>
      <c r="O75" s="98">
        <v>3.2362003008332536E-2</v>
      </c>
      <c r="P75" s="98">
        <v>3.5867810085360552E-2</v>
      </c>
      <c r="Q75" s="98">
        <v>4.6129429672814415E-2</v>
      </c>
      <c r="R75" s="98">
        <v>4.4258780386843694E-2</v>
      </c>
      <c r="S75" s="98">
        <v>5.4462092380210124E-2</v>
      </c>
      <c r="T75" s="98">
        <v>6.7974462609641351E-2</v>
      </c>
      <c r="U75" s="98">
        <v>7.3465974394620964E-2</v>
      </c>
      <c r="V75" s="98">
        <v>5.7343904611784485E-2</v>
      </c>
      <c r="W75" s="98">
        <v>0.1043938625092902</v>
      </c>
      <c r="X75" s="98">
        <v>0.14775541258544</v>
      </c>
      <c r="Y75" s="98">
        <v>0.24863447080632722</v>
      </c>
      <c r="DA75" s="63" t="s">
        <v>1641</v>
      </c>
    </row>
    <row r="76" spans="1:105" ht="12" customHeight="1" x14ac:dyDescent="0.25">
      <c r="A76" s="108" t="s">
        <v>52</v>
      </c>
      <c r="B76" s="98">
        <v>1.1764868399729912E-2</v>
      </c>
      <c r="C76" s="98">
        <v>7.823935628593218E-3</v>
      </c>
      <c r="D76" s="98">
        <v>9.071271007684012E-3</v>
      </c>
      <c r="E76" s="98">
        <v>9.7471261005590195E-3</v>
      </c>
      <c r="F76" s="98">
        <v>1.3948065558662032E-2</v>
      </c>
      <c r="G76" s="98">
        <v>1.5857715060231512E-2</v>
      </c>
      <c r="H76" s="98">
        <v>2.0601366228816375E-2</v>
      </c>
      <c r="I76" s="98">
        <v>1.7663857095836157E-2</v>
      </c>
      <c r="J76" s="98">
        <v>3.484861737657427E-2</v>
      </c>
      <c r="K76" s="98">
        <v>3.145467010041942E-2</v>
      </c>
      <c r="L76" s="98">
        <v>3.6743960719790851E-2</v>
      </c>
      <c r="M76" s="98">
        <v>4.2560815399217806E-2</v>
      </c>
      <c r="N76" s="98">
        <v>5.1046539274347991E-2</v>
      </c>
      <c r="O76" s="98">
        <v>5.8705499103080976E-2</v>
      </c>
      <c r="P76" s="98">
        <v>6.1030433014080412E-2</v>
      </c>
      <c r="Q76" s="98">
        <v>6.9846185603965952E-2</v>
      </c>
      <c r="R76" s="98">
        <v>7.0425266978574097E-2</v>
      </c>
      <c r="S76" s="98">
        <v>9.0415309625328538E-2</v>
      </c>
      <c r="T76" s="98">
        <v>0.10998556496016863</v>
      </c>
      <c r="U76" s="98">
        <v>0.13108175162830416</v>
      </c>
      <c r="V76" s="98">
        <v>0.10699230779613055</v>
      </c>
      <c r="W76" s="98">
        <v>0.16754586488650408</v>
      </c>
      <c r="X76" s="98">
        <v>0.20342890125999982</v>
      </c>
      <c r="Y76" s="98">
        <v>0.34120904496701082</v>
      </c>
      <c r="DA76" s="63" t="s">
        <v>1642</v>
      </c>
    </row>
    <row r="77" spans="1:105" ht="12" customHeight="1" x14ac:dyDescent="0.25">
      <c r="A77" s="121" t="s">
        <v>54</v>
      </c>
      <c r="B77" s="122">
        <v>39.390281140369957</v>
      </c>
      <c r="C77" s="122">
        <v>43.362126411039235</v>
      </c>
      <c r="D77" s="122">
        <v>40.31994337576527</v>
      </c>
      <c r="E77" s="122">
        <v>45.620041147500459</v>
      </c>
      <c r="F77" s="122">
        <v>44.004457769934689</v>
      </c>
      <c r="G77" s="122">
        <v>47.01189548246866</v>
      </c>
      <c r="H77" s="122">
        <v>47.088829342829293</v>
      </c>
      <c r="I77" s="122">
        <v>49.74085296213768</v>
      </c>
      <c r="J77" s="122">
        <v>48.743289736124169</v>
      </c>
      <c r="K77" s="122">
        <v>51.787297992131627</v>
      </c>
      <c r="L77" s="122">
        <v>50.092571467091219</v>
      </c>
      <c r="M77" s="122">
        <v>44.225451880347663</v>
      </c>
      <c r="N77" s="122">
        <v>41.059382047642899</v>
      </c>
      <c r="O77" s="122">
        <v>37.85039108647733</v>
      </c>
      <c r="P77" s="122">
        <v>36.370644366270213</v>
      </c>
      <c r="Q77" s="122">
        <v>34.368807324285378</v>
      </c>
      <c r="R77" s="122">
        <v>35.745453345818291</v>
      </c>
      <c r="S77" s="122">
        <v>39.001380793185852</v>
      </c>
      <c r="T77" s="122">
        <v>39.189289345699784</v>
      </c>
      <c r="U77" s="122">
        <v>37.326516703205698</v>
      </c>
      <c r="V77" s="122">
        <v>38.525429424504239</v>
      </c>
      <c r="W77" s="122">
        <v>41.622172639213893</v>
      </c>
      <c r="X77" s="122">
        <v>41.37162838006514</v>
      </c>
      <c r="Y77" s="122">
        <v>39.450594070267464</v>
      </c>
      <c r="DA77" s="130" t="s">
        <v>1643</v>
      </c>
    </row>
    <row r="78" spans="1:105" ht="12" customHeight="1" x14ac:dyDescent="0.25">
      <c r="A78" s="97" t="s">
        <v>189</v>
      </c>
      <c r="B78" s="98">
        <v>27.870890704950643</v>
      </c>
      <c r="C78" s="98">
        <v>35.497023948918944</v>
      </c>
      <c r="D78" s="98">
        <v>31.827896379273813</v>
      </c>
      <c r="E78" s="98">
        <v>40.16331134178288</v>
      </c>
      <c r="F78" s="98">
        <v>37.703863678836768</v>
      </c>
      <c r="G78" s="98">
        <v>40.489503017833464</v>
      </c>
      <c r="H78" s="98">
        <v>39.844625025232894</v>
      </c>
      <c r="I78" s="98">
        <v>43.890649907694538</v>
      </c>
      <c r="J78" s="98">
        <v>41.892404756240367</v>
      </c>
      <c r="K78" s="98">
        <v>48.104305902478359</v>
      </c>
      <c r="L78" s="98">
        <v>47.519824209420079</v>
      </c>
      <c r="M78" s="98">
        <v>42.68347534286309</v>
      </c>
      <c r="N78" s="98">
        <v>39.831970910382303</v>
      </c>
      <c r="O78" s="98">
        <v>36.791464377079421</v>
      </c>
      <c r="P78" s="98">
        <v>35.30001173076581</v>
      </c>
      <c r="Q78" s="98">
        <v>33.170804269925689</v>
      </c>
      <c r="R78" s="98">
        <v>34.328771376707756</v>
      </c>
      <c r="S78" s="98">
        <v>37.331311557417571</v>
      </c>
      <c r="T78" s="98">
        <v>36.864980750603145</v>
      </c>
      <c r="U78" s="98">
        <v>33.857241807585801</v>
      </c>
      <c r="V78" s="98">
        <v>34.531456004585877</v>
      </c>
      <c r="W78" s="98">
        <v>36.908856405846905</v>
      </c>
      <c r="X78" s="98">
        <v>37.080013375370257</v>
      </c>
      <c r="Y78" s="98">
        <v>35.40993121238175</v>
      </c>
      <c r="DA78" s="63" t="s">
        <v>1644</v>
      </c>
    </row>
    <row r="79" spans="1:105" ht="12" customHeight="1" x14ac:dyDescent="0.25">
      <c r="A79" s="109" t="s">
        <v>120</v>
      </c>
      <c r="B79" s="33">
        <v>11.519390435419316</v>
      </c>
      <c r="C79" s="33">
        <v>7.8651024621202916</v>
      </c>
      <c r="D79" s="33">
        <v>8.4920469964914567</v>
      </c>
      <c r="E79" s="33">
        <v>5.4567298057175773</v>
      </c>
      <c r="F79" s="33">
        <v>6.300594091097917</v>
      </c>
      <c r="G79" s="33">
        <v>6.5223924646351952</v>
      </c>
      <c r="H79" s="33">
        <v>7.244204317596397</v>
      </c>
      <c r="I79" s="33">
        <v>5.850203054443142</v>
      </c>
      <c r="J79" s="33">
        <v>6.8508849798837979</v>
      </c>
      <c r="K79" s="33">
        <v>3.6829920896532693</v>
      </c>
      <c r="L79" s="33">
        <v>2.5727472576711379</v>
      </c>
      <c r="M79" s="33">
        <v>1.541976537484576</v>
      </c>
      <c r="N79" s="33">
        <v>1.2274111372605927</v>
      </c>
      <c r="O79" s="33">
        <v>1.0589267093979076</v>
      </c>
      <c r="P79" s="33">
        <v>1.0706326355044022</v>
      </c>
      <c r="Q79" s="33">
        <v>1.1980030543596876</v>
      </c>
      <c r="R79" s="33">
        <v>1.4166819691105317</v>
      </c>
      <c r="S79" s="33">
        <v>1.6700692357682843</v>
      </c>
      <c r="T79" s="33">
        <v>2.3243085950966411</v>
      </c>
      <c r="U79" s="33">
        <v>3.4692748956198982</v>
      </c>
      <c r="V79" s="33">
        <v>3.9939734199183636</v>
      </c>
      <c r="W79" s="33">
        <v>4.7133162333669905</v>
      </c>
      <c r="X79" s="33">
        <v>4.2916150046948811</v>
      </c>
      <c r="Y79" s="33">
        <v>4.0406628578857147</v>
      </c>
      <c r="DA79" s="60" t="s">
        <v>1645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1120.863917639228</v>
      </c>
      <c r="C81" s="117">
        <f t="shared" si="28"/>
        <v>1212.0220749892464</v>
      </c>
      <c r="D81" s="117">
        <f t="shared" si="28"/>
        <v>1179.0327034475924</v>
      </c>
      <c r="E81" s="117">
        <f t="shared" si="28"/>
        <v>1318.6771663808768</v>
      </c>
      <c r="F81" s="117">
        <f t="shared" si="28"/>
        <v>1304.6500654590964</v>
      </c>
      <c r="G81" s="117">
        <f t="shared" si="28"/>
        <v>1380.1889542621602</v>
      </c>
      <c r="H81" s="117">
        <f t="shared" si="28"/>
        <v>1295.9283560056388</v>
      </c>
      <c r="I81" s="117">
        <f t="shared" si="28"/>
        <v>1255.2262033655718</v>
      </c>
      <c r="J81" s="117">
        <f t="shared" si="28"/>
        <v>1271.0763771350141</v>
      </c>
      <c r="K81" s="117">
        <f t="shared" si="28"/>
        <v>1311.2766437365569</v>
      </c>
      <c r="L81" s="117">
        <f t="shared" si="28"/>
        <v>1398.6384057863022</v>
      </c>
      <c r="M81" s="117">
        <f t="shared" si="28"/>
        <v>1368.9830917357585</v>
      </c>
      <c r="N81" s="117">
        <f t="shared" si="28"/>
        <v>1370.8099954791619</v>
      </c>
      <c r="O81" s="117">
        <f t="shared" si="28"/>
        <v>1358.3875190439926</v>
      </c>
      <c r="P81" s="117">
        <f t="shared" si="28"/>
        <v>1213.1016211438091</v>
      </c>
      <c r="Q81" s="117">
        <f t="shared" si="28"/>
        <v>1376.1433925945087</v>
      </c>
      <c r="R81" s="117">
        <f t="shared" ref="R81:V81" si="29">R82+R85+R87+R100</f>
        <v>1339.8607476937241</v>
      </c>
      <c r="S81" s="117">
        <f t="shared" si="29"/>
        <v>1306.9363726964518</v>
      </c>
      <c r="T81" s="117">
        <f t="shared" si="29"/>
        <v>1250.5951264847297</v>
      </c>
      <c r="U81" s="117">
        <f t="shared" si="29"/>
        <v>1219.0584254511036</v>
      </c>
      <c r="V81" s="117">
        <f t="shared" si="29"/>
        <v>1226.331264158682</v>
      </c>
      <c r="W81" s="117">
        <f t="shared" ref="W81:Y81" si="30">W82+W85+W87+W100</f>
        <v>1325.5735021759615</v>
      </c>
      <c r="X81" s="117">
        <f t="shared" si="30"/>
        <v>1211.002505172956</v>
      </c>
      <c r="Y81" s="117">
        <f t="shared" si="30"/>
        <v>1170.3156185746645</v>
      </c>
      <c r="DA81" s="129" t="s">
        <v>1646</v>
      </c>
    </row>
    <row r="82" spans="1:105" ht="12.95" customHeight="1" x14ac:dyDescent="0.25">
      <c r="A82" s="121" t="s">
        <v>57</v>
      </c>
      <c r="B82" s="122">
        <f t="shared" ref="B82:Q82" si="31">SUM(B83:B84)</f>
        <v>917.04717526811851</v>
      </c>
      <c r="C82" s="122">
        <f t="shared" si="31"/>
        <v>1012.2404873894391</v>
      </c>
      <c r="D82" s="122">
        <f t="shared" si="31"/>
        <v>968.05958578675109</v>
      </c>
      <c r="E82" s="122">
        <f t="shared" si="31"/>
        <v>1114.953986261472</v>
      </c>
      <c r="F82" s="122">
        <f t="shared" si="31"/>
        <v>1089.3388731777429</v>
      </c>
      <c r="G82" s="122">
        <f t="shared" si="31"/>
        <v>1154.4859306972569</v>
      </c>
      <c r="H82" s="122">
        <f t="shared" si="31"/>
        <v>1057.4181022870287</v>
      </c>
      <c r="I82" s="122">
        <f t="shared" si="31"/>
        <v>1015.1067038654369</v>
      </c>
      <c r="J82" s="122">
        <f t="shared" si="31"/>
        <v>1020.9977256446142</v>
      </c>
      <c r="K82" s="122">
        <f t="shared" si="31"/>
        <v>1063.0316362401836</v>
      </c>
      <c r="L82" s="122">
        <f t="shared" si="31"/>
        <v>1145.9668118849042</v>
      </c>
      <c r="M82" s="122">
        <f t="shared" si="31"/>
        <v>1116.4592818623628</v>
      </c>
      <c r="N82" s="122">
        <f t="shared" si="31"/>
        <v>1114.8145587152169</v>
      </c>
      <c r="O82" s="122">
        <f t="shared" si="31"/>
        <v>1112.5956915663257</v>
      </c>
      <c r="P82" s="122">
        <f t="shared" si="31"/>
        <v>975.30177365267161</v>
      </c>
      <c r="Q82" s="122">
        <f t="shared" si="31"/>
        <v>1126.2710025884717</v>
      </c>
      <c r="R82" s="122">
        <f t="shared" ref="R82:V82" si="32">SUM(R83:R84)</f>
        <v>1093.1008634979946</v>
      </c>
      <c r="S82" s="122">
        <f t="shared" si="32"/>
        <v>1060.6099258681638</v>
      </c>
      <c r="T82" s="122">
        <f t="shared" si="32"/>
        <v>1013.032113623623</v>
      </c>
      <c r="U82" s="122">
        <f t="shared" si="32"/>
        <v>983.76936217596642</v>
      </c>
      <c r="V82" s="122">
        <f t="shared" si="32"/>
        <v>995.51456039445986</v>
      </c>
      <c r="W82" s="122">
        <f t="shared" ref="W82:Y82" si="33">SUM(W83:W84)</f>
        <v>1083.6235395832771</v>
      </c>
      <c r="X82" s="122">
        <f t="shared" si="33"/>
        <v>980.36417642690174</v>
      </c>
      <c r="Y82" s="122">
        <f t="shared" si="33"/>
        <v>941.64808806329177</v>
      </c>
      <c r="DA82" s="130" t="s">
        <v>1647</v>
      </c>
    </row>
    <row r="83" spans="1:105" ht="12" customHeight="1" x14ac:dyDescent="0.25">
      <c r="A83" s="97" t="s">
        <v>199</v>
      </c>
      <c r="B83" s="98">
        <v>913.32469481020814</v>
      </c>
      <c r="C83" s="98">
        <v>1008.1013876893277</v>
      </c>
      <c r="D83" s="98">
        <v>964.01899305689369</v>
      </c>
      <c r="E83" s="98">
        <v>1110.4849365789519</v>
      </c>
      <c r="F83" s="98">
        <v>1084.6780261163499</v>
      </c>
      <c r="G83" s="98">
        <v>1149.5337494757937</v>
      </c>
      <c r="H83" s="98">
        <v>1052.9388112603447</v>
      </c>
      <c r="I83" s="98">
        <v>1010.8389536825659</v>
      </c>
      <c r="J83" s="98">
        <v>1016.6325049728372</v>
      </c>
      <c r="K83" s="98">
        <v>1058.3846359258823</v>
      </c>
      <c r="L83" s="98">
        <v>1140.9798079678997</v>
      </c>
      <c r="M83" s="98">
        <v>1111.4727142447698</v>
      </c>
      <c r="N83" s="98">
        <v>1109.7103085888978</v>
      </c>
      <c r="O83" s="98">
        <v>1107.3953090665891</v>
      </c>
      <c r="P83" s="98">
        <v>970.74321677653541</v>
      </c>
      <c r="Q83" s="98">
        <v>1120.9718735072142</v>
      </c>
      <c r="R83" s="98">
        <v>1087.8828030954428</v>
      </c>
      <c r="S83" s="98">
        <v>1055.5510556988618</v>
      </c>
      <c r="T83" s="98">
        <v>1008.1564249546205</v>
      </c>
      <c r="U83" s="98">
        <v>978.94227094678536</v>
      </c>
      <c r="V83" s="98">
        <v>990.56702493551313</v>
      </c>
      <c r="W83" s="98">
        <v>1078.1676937040224</v>
      </c>
      <c r="X83" s="98">
        <v>975.38107385115268</v>
      </c>
      <c r="Y83" s="98">
        <v>936.77020158593768</v>
      </c>
      <c r="DA83" s="63" t="s">
        <v>1648</v>
      </c>
    </row>
    <row r="84" spans="1:105" ht="12" customHeight="1" x14ac:dyDescent="0.25">
      <c r="A84" s="97" t="s">
        <v>53</v>
      </c>
      <c r="B84" s="98">
        <v>3.7224804579103643</v>
      </c>
      <c r="C84" s="98">
        <v>4.1390997001113465</v>
      </c>
      <c r="D84" s="98">
        <v>4.0405927298574023</v>
      </c>
      <c r="E84" s="98">
        <v>4.4690496825201409</v>
      </c>
      <c r="F84" s="98">
        <v>4.6608470613929844</v>
      </c>
      <c r="G84" s="98">
        <v>4.9521812214632774</v>
      </c>
      <c r="H84" s="98">
        <v>4.4792910266840114</v>
      </c>
      <c r="I84" s="98">
        <v>4.2677501828709845</v>
      </c>
      <c r="J84" s="98">
        <v>4.3652206717770294</v>
      </c>
      <c r="K84" s="98">
        <v>4.6470003143013896</v>
      </c>
      <c r="L84" s="98">
        <v>4.9870039170045617</v>
      </c>
      <c r="M84" s="98">
        <v>4.9865676175930131</v>
      </c>
      <c r="N84" s="98">
        <v>5.1042501263190223</v>
      </c>
      <c r="O84" s="98">
        <v>5.2003824997366479</v>
      </c>
      <c r="P84" s="98">
        <v>4.5585568761361568</v>
      </c>
      <c r="Q84" s="98">
        <v>5.2991290812573251</v>
      </c>
      <c r="R84" s="98">
        <v>5.2180604025519068</v>
      </c>
      <c r="S84" s="98">
        <v>5.0588701693020415</v>
      </c>
      <c r="T84" s="98">
        <v>4.8756886690024777</v>
      </c>
      <c r="U84" s="98">
        <v>4.8270912291810353</v>
      </c>
      <c r="V84" s="98">
        <v>4.9475354589466791</v>
      </c>
      <c r="W84" s="98">
        <v>5.4558458792545874</v>
      </c>
      <c r="X84" s="98">
        <v>4.983102575749017</v>
      </c>
      <c r="Y84" s="98">
        <v>4.8778864773541004</v>
      </c>
      <c r="DA84" s="63" t="s">
        <v>1649</v>
      </c>
    </row>
    <row r="85" spans="1:105" ht="12.95" customHeight="1" x14ac:dyDescent="0.25">
      <c r="A85" s="121" t="s">
        <v>92</v>
      </c>
      <c r="B85" s="122">
        <f t="shared" ref="B85:Y85" si="34">B86</f>
        <v>4.4357036541227393</v>
      </c>
      <c r="C85" s="122">
        <f t="shared" si="34"/>
        <v>4.2041630888217938</v>
      </c>
      <c r="D85" s="122">
        <f t="shared" si="34"/>
        <v>4.0792128161800374</v>
      </c>
      <c r="E85" s="122">
        <f t="shared" si="34"/>
        <v>10.123102004977001</v>
      </c>
      <c r="F85" s="122">
        <f t="shared" si="34"/>
        <v>4.7525170073931449</v>
      </c>
      <c r="G85" s="122">
        <f t="shared" si="34"/>
        <v>6.4539858572380107</v>
      </c>
      <c r="H85" s="122">
        <f t="shared" si="34"/>
        <v>10.670002762824113</v>
      </c>
      <c r="I85" s="122">
        <f t="shared" si="34"/>
        <v>14.325746220908446</v>
      </c>
      <c r="J85" s="122">
        <f t="shared" si="34"/>
        <v>15.230838438169689</v>
      </c>
      <c r="K85" s="122">
        <f t="shared" si="34"/>
        <v>14.944576150981861</v>
      </c>
      <c r="L85" s="122">
        <f t="shared" si="34"/>
        <v>19.291183803942733</v>
      </c>
      <c r="M85" s="122">
        <f t="shared" si="34"/>
        <v>25.157688733009557</v>
      </c>
      <c r="N85" s="122">
        <f t="shared" si="34"/>
        <v>26.65612695077067</v>
      </c>
      <c r="O85" s="122">
        <f t="shared" si="34"/>
        <v>21.993211613616499</v>
      </c>
      <c r="P85" s="122">
        <f t="shared" si="34"/>
        <v>17.346907565096586</v>
      </c>
      <c r="Q85" s="122">
        <f t="shared" si="34"/>
        <v>27.43705689029704</v>
      </c>
      <c r="R85" s="122">
        <f t="shared" si="34"/>
        <v>22.919507635403498</v>
      </c>
      <c r="S85" s="122">
        <f t="shared" si="34"/>
        <v>27.051731839568628</v>
      </c>
      <c r="T85" s="122">
        <f t="shared" si="34"/>
        <v>27.004949320338465</v>
      </c>
      <c r="U85" s="122">
        <f t="shared" si="34"/>
        <v>26.482532608264606</v>
      </c>
      <c r="V85" s="122">
        <f t="shared" si="34"/>
        <v>25.32735932147018</v>
      </c>
      <c r="W85" s="122">
        <f t="shared" si="34"/>
        <v>26.706728516455641</v>
      </c>
      <c r="X85" s="122">
        <f t="shared" si="34"/>
        <v>25.619025470307719</v>
      </c>
      <c r="Y85" s="122">
        <f t="shared" si="34"/>
        <v>25.11847869975896</v>
      </c>
      <c r="DA85" s="130" t="s">
        <v>1650</v>
      </c>
    </row>
    <row r="86" spans="1:105" ht="12" customHeight="1" x14ac:dyDescent="0.25">
      <c r="A86" s="97" t="s">
        <v>53</v>
      </c>
      <c r="B86" s="98">
        <v>4.4357036541227393</v>
      </c>
      <c r="C86" s="98">
        <v>4.2041630888217938</v>
      </c>
      <c r="D86" s="98">
        <v>4.0792128161800374</v>
      </c>
      <c r="E86" s="98">
        <v>10.123102004977001</v>
      </c>
      <c r="F86" s="98">
        <v>4.7525170073931449</v>
      </c>
      <c r="G86" s="98">
        <v>6.4539858572380107</v>
      </c>
      <c r="H86" s="98">
        <v>10.670002762824113</v>
      </c>
      <c r="I86" s="98">
        <v>14.325746220908446</v>
      </c>
      <c r="J86" s="98">
        <v>15.230838438169689</v>
      </c>
      <c r="K86" s="98">
        <v>14.944576150981861</v>
      </c>
      <c r="L86" s="98">
        <v>19.291183803942733</v>
      </c>
      <c r="M86" s="98">
        <v>25.157688733009557</v>
      </c>
      <c r="N86" s="98">
        <v>26.65612695077067</v>
      </c>
      <c r="O86" s="98">
        <v>21.993211613616499</v>
      </c>
      <c r="P86" s="98">
        <v>17.346907565096586</v>
      </c>
      <c r="Q86" s="98">
        <v>27.43705689029704</v>
      </c>
      <c r="R86" s="98">
        <v>22.919507635403498</v>
      </c>
      <c r="S86" s="98">
        <v>27.051731839568628</v>
      </c>
      <c r="T86" s="98">
        <v>27.004949320338465</v>
      </c>
      <c r="U86" s="98">
        <v>26.482532608264606</v>
      </c>
      <c r="V86" s="98">
        <v>25.32735932147018</v>
      </c>
      <c r="W86" s="98">
        <v>26.706728516455641</v>
      </c>
      <c r="X86" s="98">
        <v>25.619025470307719</v>
      </c>
      <c r="Y86" s="98">
        <v>25.11847869975896</v>
      </c>
      <c r="DA86" s="63" t="s">
        <v>1651</v>
      </c>
    </row>
    <row r="87" spans="1:105" ht="12" customHeight="1" x14ac:dyDescent="0.25">
      <c r="A87" s="121" t="s">
        <v>55</v>
      </c>
      <c r="B87" s="122">
        <v>109.20725206736569</v>
      </c>
      <c r="C87" s="122">
        <v>105.95447675815032</v>
      </c>
      <c r="D87" s="122">
        <v>112.4707008392355</v>
      </c>
      <c r="E87" s="122">
        <v>102.79737006012415</v>
      </c>
      <c r="F87" s="122">
        <v>114.26959909809229</v>
      </c>
      <c r="G87" s="122">
        <v>118.80554326547396</v>
      </c>
      <c r="H87" s="122">
        <v>123.99045787795528</v>
      </c>
      <c r="I87" s="122">
        <v>122.18464510538452</v>
      </c>
      <c r="J87" s="122">
        <v>126.47479090066095</v>
      </c>
      <c r="K87" s="122">
        <v>123.39027468499116</v>
      </c>
      <c r="L87" s="122">
        <v>125.86201167037471</v>
      </c>
      <c r="M87" s="122">
        <v>123.72039774164742</v>
      </c>
      <c r="N87" s="122">
        <v>125.98440540388425</v>
      </c>
      <c r="O87" s="122">
        <v>123.88203324493007</v>
      </c>
      <c r="P87" s="122">
        <v>123.85119398164156</v>
      </c>
      <c r="Q87" s="122">
        <v>125.08962266462373</v>
      </c>
      <c r="R87" s="122">
        <v>125.38750969084575</v>
      </c>
      <c r="S87" s="122">
        <v>124.47917806620406</v>
      </c>
      <c r="T87" s="122">
        <v>121.34097916317812</v>
      </c>
      <c r="U87" s="122">
        <v>120.65801848644405</v>
      </c>
      <c r="V87" s="122">
        <v>118.8493524517777</v>
      </c>
      <c r="W87" s="122">
        <v>125.57092504532235</v>
      </c>
      <c r="X87" s="122">
        <v>120.2285115256242</v>
      </c>
      <c r="Y87" s="122">
        <v>126.77559237249449</v>
      </c>
      <c r="DA87" s="130" t="s">
        <v>1652</v>
      </c>
    </row>
    <row r="88" spans="1:105" ht="12" customHeight="1" x14ac:dyDescent="0.25">
      <c r="A88" s="97" t="s">
        <v>132</v>
      </c>
      <c r="B88" s="98">
        <v>20.445732528670916</v>
      </c>
      <c r="C88" s="98">
        <v>20.785394490113021</v>
      </c>
      <c r="D88" s="98">
        <v>20.162313232912986</v>
      </c>
      <c r="E88" s="98">
        <v>21.989720840130254</v>
      </c>
      <c r="F88" s="98">
        <v>21.956836274381278</v>
      </c>
      <c r="G88" s="98">
        <v>22.523881249434286</v>
      </c>
      <c r="H88" s="98">
        <v>22.832939268708998</v>
      </c>
      <c r="I88" s="98">
        <v>23.935819721807484</v>
      </c>
      <c r="J88" s="98">
        <v>23.366922173483463</v>
      </c>
      <c r="K88" s="98">
        <v>24.8671315852941</v>
      </c>
      <c r="L88" s="98">
        <v>25.364664242447628</v>
      </c>
      <c r="M88" s="98">
        <v>25.24592996598081</v>
      </c>
      <c r="N88" s="98">
        <v>24.246520455888408</v>
      </c>
      <c r="O88" s="98">
        <v>22.365237981748248</v>
      </c>
      <c r="P88" s="98">
        <v>21.696610172023988</v>
      </c>
      <c r="Q88" s="98">
        <v>20.831317929584948</v>
      </c>
      <c r="R88" s="98">
        <v>20.668590006611311</v>
      </c>
      <c r="S88" s="98">
        <v>18.823356728197528</v>
      </c>
      <c r="T88" s="98">
        <v>17.124751221693362</v>
      </c>
      <c r="U88" s="98">
        <v>15.561517837771776</v>
      </c>
      <c r="V88" s="98">
        <v>15.56076343543549</v>
      </c>
      <c r="W88" s="98">
        <v>15.564514189109508</v>
      </c>
      <c r="X88" s="98">
        <v>15.017210599627136</v>
      </c>
      <c r="Y88" s="98">
        <v>24.978191272391449</v>
      </c>
      <c r="DA88" s="63" t="s">
        <v>1653</v>
      </c>
    </row>
    <row r="89" spans="1:105" ht="12" customHeight="1" x14ac:dyDescent="0.25">
      <c r="A89" s="97" t="s">
        <v>131</v>
      </c>
      <c r="B89" s="98">
        <v>1.9036753609016285E-3</v>
      </c>
      <c r="C89" s="98">
        <v>2.2203274832059113E-3</v>
      </c>
      <c r="D89" s="98">
        <v>2.1588807040098523E-3</v>
      </c>
      <c r="E89" s="98">
        <v>3.6994360055364471E-3</v>
      </c>
      <c r="F89" s="98">
        <v>3.5943647632025537E-3</v>
      </c>
      <c r="G89" s="98">
        <v>3.8988488351814972E-3</v>
      </c>
      <c r="H89" s="98">
        <v>4.2942415950229977E-3</v>
      </c>
      <c r="I89" s="98">
        <v>6.3598259227990329E-3</v>
      </c>
      <c r="J89" s="98">
        <v>7.1090586080462294E-3</v>
      </c>
      <c r="K89" s="98">
        <v>9.8581109887162024E-3</v>
      </c>
      <c r="L89" s="98">
        <v>1.2064211609223273E-2</v>
      </c>
      <c r="M89" s="98">
        <v>1.5150005815845618E-2</v>
      </c>
      <c r="N89" s="98">
        <v>1.7129002878428883E-2</v>
      </c>
      <c r="O89" s="98">
        <v>1.8551842344375413E-2</v>
      </c>
      <c r="P89" s="98">
        <v>2.1095129041822393E-2</v>
      </c>
      <c r="Q89" s="98">
        <v>2.2333633436249084E-2</v>
      </c>
      <c r="R89" s="98">
        <v>2.5347367965248158E-2</v>
      </c>
      <c r="S89" s="98">
        <v>2.4491950304616886E-2</v>
      </c>
      <c r="T89" s="98">
        <v>2.461482391602E-2</v>
      </c>
      <c r="U89" s="98">
        <v>2.3162583224794267E-2</v>
      </c>
      <c r="V89" s="98">
        <v>2.5092827401535213E-2</v>
      </c>
      <c r="W89" s="98">
        <v>2.3743659513102422E-2</v>
      </c>
      <c r="X89" s="98">
        <v>2.1656456792816414E-2</v>
      </c>
      <c r="Y89" s="98">
        <v>5.2090182530638282E-2</v>
      </c>
      <c r="DA89" s="63" t="s">
        <v>1654</v>
      </c>
    </row>
    <row r="90" spans="1:105" ht="12" customHeight="1" x14ac:dyDescent="0.25">
      <c r="A90" s="100" t="s">
        <v>199</v>
      </c>
      <c r="B90" s="101">
        <v>9.5431863729337422E-4</v>
      </c>
      <c r="C90" s="101">
        <v>1.0470548959470407E-3</v>
      </c>
      <c r="D90" s="101">
        <v>1.0458454893402973E-3</v>
      </c>
      <c r="E90" s="101">
        <v>1.4959890187232964E-3</v>
      </c>
      <c r="F90" s="101">
        <v>1.5887036881227674E-3</v>
      </c>
      <c r="G90" s="101">
        <v>1.6932566363100409E-3</v>
      </c>
      <c r="H90" s="101">
        <v>1.8374435565789882E-3</v>
      </c>
      <c r="I90" s="101">
        <v>2.5613034037291317E-3</v>
      </c>
      <c r="J90" s="101">
        <v>2.8394808544332929E-3</v>
      </c>
      <c r="K90" s="101">
        <v>3.6036851959164212E-3</v>
      </c>
      <c r="L90" s="101">
        <v>4.3287832522224375E-3</v>
      </c>
      <c r="M90" s="101">
        <v>5.5508785782748416E-3</v>
      </c>
      <c r="N90" s="101">
        <v>6.1307335641647091E-3</v>
      </c>
      <c r="O90" s="101">
        <v>6.3823488144417176E-3</v>
      </c>
      <c r="P90" s="101">
        <v>7.5791850028262995E-3</v>
      </c>
      <c r="Q90" s="101">
        <v>8.7030888539565525E-3</v>
      </c>
      <c r="R90" s="101">
        <v>9.6129168624052297E-3</v>
      </c>
      <c r="S90" s="101">
        <v>9.1406444975867147E-3</v>
      </c>
      <c r="T90" s="101">
        <v>9.4085184422647156E-3</v>
      </c>
      <c r="U90" s="101">
        <v>8.3923561711067227E-3</v>
      </c>
      <c r="V90" s="101">
        <v>8.7884896624238814E-3</v>
      </c>
      <c r="W90" s="101">
        <v>9.1936545897375547E-3</v>
      </c>
      <c r="X90" s="101">
        <v>9.1579873605718287E-3</v>
      </c>
      <c r="Y90" s="101">
        <v>2.1808727608515963E-2</v>
      </c>
      <c r="DA90" s="131" t="s">
        <v>1655</v>
      </c>
    </row>
    <row r="91" spans="1:105" ht="12" customHeight="1" x14ac:dyDescent="0.25">
      <c r="A91" s="103" t="s">
        <v>52</v>
      </c>
      <c r="B91" s="104">
        <v>9.493567236082542E-4</v>
      </c>
      <c r="C91" s="104">
        <v>1.1732725872588708E-3</v>
      </c>
      <c r="D91" s="104">
        <v>1.1130352146695552E-3</v>
      </c>
      <c r="E91" s="104">
        <v>2.2034469868131507E-3</v>
      </c>
      <c r="F91" s="104">
        <v>2.0056610750797863E-3</v>
      </c>
      <c r="G91" s="104">
        <v>2.2055921988714563E-3</v>
      </c>
      <c r="H91" s="104">
        <v>2.4567980384440093E-3</v>
      </c>
      <c r="I91" s="104">
        <v>3.7985225190699007E-3</v>
      </c>
      <c r="J91" s="104">
        <v>4.269577753612936E-3</v>
      </c>
      <c r="K91" s="104">
        <v>6.2544257927997816E-3</v>
      </c>
      <c r="L91" s="104">
        <v>7.7354283570008351E-3</v>
      </c>
      <c r="M91" s="104">
        <v>9.5991272375707763E-3</v>
      </c>
      <c r="N91" s="104">
        <v>1.0998269314264172E-2</v>
      </c>
      <c r="O91" s="104">
        <v>1.2169493529933696E-2</v>
      </c>
      <c r="P91" s="104">
        <v>1.3515944038996093E-2</v>
      </c>
      <c r="Q91" s="104">
        <v>1.3630544582292532E-2</v>
      </c>
      <c r="R91" s="104">
        <v>1.5734451102842929E-2</v>
      </c>
      <c r="S91" s="104">
        <v>1.5351305807030169E-2</v>
      </c>
      <c r="T91" s="104">
        <v>1.5206305473755285E-2</v>
      </c>
      <c r="U91" s="104">
        <v>1.4770227053687543E-2</v>
      </c>
      <c r="V91" s="104">
        <v>1.630433773911133E-2</v>
      </c>
      <c r="W91" s="104">
        <v>1.4550004923364866E-2</v>
      </c>
      <c r="X91" s="104">
        <v>1.2498469432244587E-2</v>
      </c>
      <c r="Y91" s="104">
        <v>3.0281454922122322E-2</v>
      </c>
      <c r="DA91" s="132" t="s">
        <v>1656</v>
      </c>
    </row>
    <row r="92" spans="1:105" ht="12" customHeight="1" x14ac:dyDescent="0.25">
      <c r="A92" s="106" t="s">
        <v>124</v>
      </c>
      <c r="B92" s="101">
        <v>3.7570195658796282</v>
      </c>
      <c r="C92" s="101">
        <v>3.9975369431522969</v>
      </c>
      <c r="D92" s="101">
        <v>4.0456635684608404</v>
      </c>
      <c r="E92" s="101">
        <v>4.5119955172175485</v>
      </c>
      <c r="F92" s="101">
        <v>4.5906548742233193</v>
      </c>
      <c r="G92" s="101">
        <v>4.636312650772628</v>
      </c>
      <c r="H92" s="101">
        <v>4.8450820210729777</v>
      </c>
      <c r="I92" s="101">
        <v>4.8036864464470534</v>
      </c>
      <c r="J92" s="101">
        <v>5.3567373747259692</v>
      </c>
      <c r="K92" s="101">
        <v>5.7772406187563679</v>
      </c>
      <c r="L92" s="101">
        <v>5.3798164360543206</v>
      </c>
      <c r="M92" s="101">
        <v>4.7844187276888306</v>
      </c>
      <c r="N92" s="101">
        <v>4.3399895545707379</v>
      </c>
      <c r="O92" s="101">
        <v>4.1785360807865262</v>
      </c>
      <c r="P92" s="101">
        <v>3.7155716659146689</v>
      </c>
      <c r="Q92" s="101">
        <v>3.7091413926102965</v>
      </c>
      <c r="R92" s="101">
        <v>3.8313806911635129</v>
      </c>
      <c r="S92" s="101">
        <v>3.6747362990792269</v>
      </c>
      <c r="T92" s="101">
        <v>3.3778786924938351</v>
      </c>
      <c r="U92" s="101">
        <v>3.4628199130771997</v>
      </c>
      <c r="V92" s="101">
        <v>3.2356204901423249</v>
      </c>
      <c r="W92" s="101">
        <v>3.2124320349822519</v>
      </c>
      <c r="X92" s="101">
        <v>2.917828776906088</v>
      </c>
      <c r="Y92" s="101">
        <v>2.460924121086506</v>
      </c>
      <c r="DA92" s="131" t="s">
        <v>1657</v>
      </c>
    </row>
    <row r="93" spans="1:105" ht="12" customHeight="1" x14ac:dyDescent="0.25">
      <c r="A93" s="107" t="s">
        <v>123</v>
      </c>
      <c r="B93" s="104">
        <v>3.7948382293759059E-4</v>
      </c>
      <c r="C93" s="104">
        <v>4.8886444537305179E-4</v>
      </c>
      <c r="D93" s="104">
        <v>4.8272176274982638E-4</v>
      </c>
      <c r="E93" s="104">
        <v>9.0018961053875998E-4</v>
      </c>
      <c r="F93" s="104">
        <v>9.3290818401632961E-4</v>
      </c>
      <c r="G93" s="104">
        <v>1.0518835145489705E-3</v>
      </c>
      <c r="H93" s="104">
        <v>1.1922662176523024E-3</v>
      </c>
      <c r="I93" s="104">
        <v>1.4727828741775847E-3</v>
      </c>
      <c r="J93" s="104">
        <v>1.8714760937123946E-3</v>
      </c>
      <c r="K93" s="104">
        <v>2.8432060167556295E-3</v>
      </c>
      <c r="L93" s="104">
        <v>2.8842216181534717E-3</v>
      </c>
      <c r="M93" s="104">
        <v>2.8151176792250111E-3</v>
      </c>
      <c r="N93" s="104">
        <v>2.8537741386847988E-3</v>
      </c>
      <c r="O93" s="104">
        <v>3.3907809779354253E-3</v>
      </c>
      <c r="P93" s="104">
        <v>3.3223415911293646E-3</v>
      </c>
      <c r="Q93" s="104">
        <v>3.7480801951281393E-3</v>
      </c>
      <c r="R93" s="104">
        <v>4.4991361897716627E-3</v>
      </c>
      <c r="S93" s="104">
        <v>4.6113329252019091E-3</v>
      </c>
      <c r="T93" s="104">
        <v>4.6168087046240909E-3</v>
      </c>
      <c r="U93" s="104">
        <v>5.470328532606315E-3</v>
      </c>
      <c r="V93" s="104">
        <v>5.3221908686523749E-3</v>
      </c>
      <c r="W93" s="104">
        <v>5.4439522759365203E-3</v>
      </c>
      <c r="X93" s="104">
        <v>5.0290893291158947E-3</v>
      </c>
      <c r="Y93" s="104">
        <v>4.0629225733959974E-3</v>
      </c>
      <c r="DA93" s="132" t="s">
        <v>1658</v>
      </c>
    </row>
    <row r="94" spans="1:105" ht="12" customHeight="1" x14ac:dyDescent="0.25">
      <c r="A94" s="108" t="s">
        <v>50</v>
      </c>
      <c r="B94" s="98">
        <v>1.7093306667672394E-4</v>
      </c>
      <c r="C94" s="98">
        <v>2.0906409583082406E-4</v>
      </c>
      <c r="D94" s="98">
        <v>2.1537598740817887E-4</v>
      </c>
      <c r="E94" s="98">
        <v>3.4720511197265766E-4</v>
      </c>
      <c r="F94" s="98">
        <v>3.9680164202086227E-4</v>
      </c>
      <c r="G94" s="98">
        <v>4.4204350865472661E-4</v>
      </c>
      <c r="H94" s="98">
        <v>4.976112285626983E-4</v>
      </c>
      <c r="I94" s="98">
        <v>5.9983014282174747E-4</v>
      </c>
      <c r="J94" s="98">
        <v>7.6378174824966703E-4</v>
      </c>
      <c r="K94" s="98">
        <v>1.0885956162576221E-3</v>
      </c>
      <c r="L94" s="98">
        <v>1.1026707752847809E-3</v>
      </c>
      <c r="M94" s="98">
        <v>1.1098616958039736E-3</v>
      </c>
      <c r="N94" s="98">
        <v>1.1084498828712393E-3</v>
      </c>
      <c r="O94" s="98">
        <v>1.2636176103239666E-3</v>
      </c>
      <c r="P94" s="98">
        <v>1.2887380139512611E-3</v>
      </c>
      <c r="Q94" s="98">
        <v>1.5425959144098316E-3</v>
      </c>
      <c r="R94" s="98">
        <v>1.7656336044248704E-3</v>
      </c>
      <c r="S94" s="98">
        <v>1.7574890717731596E-3</v>
      </c>
      <c r="T94" s="98">
        <v>1.7869690343610381E-3</v>
      </c>
      <c r="U94" s="98">
        <v>1.9846714002204934E-3</v>
      </c>
      <c r="V94" s="98">
        <v>1.8709830724310261E-3</v>
      </c>
      <c r="W94" s="98">
        <v>2.1064285524158622E-3</v>
      </c>
      <c r="X94" s="98">
        <v>2.1307565342727998E-3</v>
      </c>
      <c r="Y94" s="98">
        <v>1.7323788198537462E-3</v>
      </c>
      <c r="DA94" s="63" t="s">
        <v>1659</v>
      </c>
    </row>
    <row r="95" spans="1:105" ht="12" customHeight="1" x14ac:dyDescent="0.25">
      <c r="A95" s="108" t="s">
        <v>52</v>
      </c>
      <c r="B95" s="98">
        <v>2.0855075626086662E-4</v>
      </c>
      <c r="C95" s="98">
        <v>2.7980034954222771E-4</v>
      </c>
      <c r="D95" s="98">
        <v>2.6734577534164754E-4</v>
      </c>
      <c r="E95" s="98">
        <v>5.5298449856610232E-4</v>
      </c>
      <c r="F95" s="98">
        <v>5.3610654199546734E-4</v>
      </c>
      <c r="G95" s="98">
        <v>6.0984000589424392E-4</v>
      </c>
      <c r="H95" s="98">
        <v>6.9465498908960412E-4</v>
      </c>
      <c r="I95" s="98">
        <v>8.729527313558373E-4</v>
      </c>
      <c r="J95" s="98">
        <v>1.1076943454627276E-3</v>
      </c>
      <c r="K95" s="98">
        <v>1.7546104004980074E-3</v>
      </c>
      <c r="L95" s="98">
        <v>1.7815508428686909E-3</v>
      </c>
      <c r="M95" s="98">
        <v>1.7052559834210372E-3</v>
      </c>
      <c r="N95" s="98">
        <v>1.7453242558135595E-3</v>
      </c>
      <c r="O95" s="98">
        <v>2.1271633676114587E-3</v>
      </c>
      <c r="P95" s="98">
        <v>2.0336035771781036E-3</v>
      </c>
      <c r="Q95" s="98">
        <v>2.2054842807183077E-3</v>
      </c>
      <c r="R95" s="98">
        <v>2.7335025853467924E-3</v>
      </c>
      <c r="S95" s="98">
        <v>2.8538438534287495E-3</v>
      </c>
      <c r="T95" s="98">
        <v>2.8298396702630528E-3</v>
      </c>
      <c r="U95" s="98">
        <v>3.4856571323858216E-3</v>
      </c>
      <c r="V95" s="98">
        <v>3.4512077962213488E-3</v>
      </c>
      <c r="W95" s="98">
        <v>3.3375237235206577E-3</v>
      </c>
      <c r="X95" s="98">
        <v>2.8983327948430945E-3</v>
      </c>
      <c r="Y95" s="98">
        <v>2.3305437535422508E-3</v>
      </c>
      <c r="DA95" s="63" t="s">
        <v>1660</v>
      </c>
    </row>
    <row r="96" spans="1:105" ht="12" customHeight="1" x14ac:dyDescent="0.25">
      <c r="A96" s="106" t="s">
        <v>122</v>
      </c>
      <c r="B96" s="101">
        <v>84.048082554724914</v>
      </c>
      <c r="C96" s="101">
        <v>80.144910135038558</v>
      </c>
      <c r="D96" s="101">
        <v>87.016066025661033</v>
      </c>
      <c r="E96" s="101">
        <v>74.910477604105992</v>
      </c>
      <c r="F96" s="101">
        <v>85.986560871284794</v>
      </c>
      <c r="G96" s="101">
        <v>89.670781246639038</v>
      </c>
      <c r="H96" s="101">
        <v>94.010032258298097</v>
      </c>
      <c r="I96" s="101">
        <v>90.599296967447629</v>
      </c>
      <c r="J96" s="101">
        <v>94.20167867688707</v>
      </c>
      <c r="K96" s="101">
        <v>88.738262782791594</v>
      </c>
      <c r="L96" s="101">
        <v>90.503332342165862</v>
      </c>
      <c r="M96" s="101">
        <v>88.123248278302583</v>
      </c>
      <c r="N96" s="101">
        <v>90.771493107586295</v>
      </c>
      <c r="O96" s="101">
        <v>89.669443801041496</v>
      </c>
      <c r="P96" s="101">
        <v>89.477871461461334</v>
      </c>
      <c r="Q96" s="101">
        <v>90.159107837853767</v>
      </c>
      <c r="R96" s="101">
        <v>89.685740120226598</v>
      </c>
      <c r="S96" s="101">
        <v>89.743231676168918</v>
      </c>
      <c r="T96" s="101">
        <v>87.418776190577319</v>
      </c>
      <c r="U96" s="101">
        <v>87.238996589578846</v>
      </c>
      <c r="V96" s="101">
        <v>85.105787383513402</v>
      </c>
      <c r="W96" s="101">
        <v>90.394308910122788</v>
      </c>
      <c r="X96" s="101">
        <v>86.124867063995623</v>
      </c>
      <c r="Y96" s="101">
        <v>83.150632544897945</v>
      </c>
      <c r="DA96" s="131" t="s">
        <v>1661</v>
      </c>
    </row>
    <row r="97" spans="1:105" ht="12" customHeight="1" x14ac:dyDescent="0.25">
      <c r="A97" s="107" t="s">
        <v>121</v>
      </c>
      <c r="B97" s="104">
        <v>0.95413425890639014</v>
      </c>
      <c r="C97" s="104">
        <v>1.023925997917865</v>
      </c>
      <c r="D97" s="104">
        <v>1.2440164097338819</v>
      </c>
      <c r="E97" s="104">
        <v>1.3805764730542778</v>
      </c>
      <c r="F97" s="104">
        <v>1.731019805255688</v>
      </c>
      <c r="G97" s="104">
        <v>1.9696173862782735</v>
      </c>
      <c r="H97" s="104">
        <v>2.296917822062519</v>
      </c>
      <c r="I97" s="104">
        <v>2.8380093608853785</v>
      </c>
      <c r="J97" s="104">
        <v>3.5404721408626889</v>
      </c>
      <c r="K97" s="104">
        <v>3.994938381143629</v>
      </c>
      <c r="L97" s="104">
        <v>4.599250216479521</v>
      </c>
      <c r="M97" s="104">
        <v>5.5488356461801303</v>
      </c>
      <c r="N97" s="104">
        <v>6.6064195088217019</v>
      </c>
      <c r="O97" s="104">
        <v>7.6468727580314964</v>
      </c>
      <c r="P97" s="104">
        <v>8.9367232116086051</v>
      </c>
      <c r="Q97" s="104">
        <v>10.363973790943344</v>
      </c>
      <c r="R97" s="104">
        <v>11.171952368689308</v>
      </c>
      <c r="S97" s="104">
        <v>12.208750079528571</v>
      </c>
      <c r="T97" s="104">
        <v>13.390341425792958</v>
      </c>
      <c r="U97" s="104">
        <v>14.366051234258824</v>
      </c>
      <c r="V97" s="104">
        <v>14.916766124416295</v>
      </c>
      <c r="W97" s="104">
        <v>16.370482299318773</v>
      </c>
      <c r="X97" s="104">
        <v>16.141919538973429</v>
      </c>
      <c r="Y97" s="104">
        <v>16.129691329014548</v>
      </c>
      <c r="DA97" s="132" t="s">
        <v>1662</v>
      </c>
    </row>
    <row r="98" spans="1:105" ht="12" customHeight="1" x14ac:dyDescent="0.25">
      <c r="A98" s="108" t="s">
        <v>53</v>
      </c>
      <c r="B98" s="98">
        <v>0.40156848634605224</v>
      </c>
      <c r="C98" s="98">
        <v>0.40986288878690941</v>
      </c>
      <c r="D98" s="98">
        <v>0.51860275270479195</v>
      </c>
      <c r="E98" s="98">
        <v>0.49698108114858658</v>
      </c>
      <c r="F98" s="98">
        <v>0.68872082258076839</v>
      </c>
      <c r="G98" s="98">
        <v>0.77520597085337828</v>
      </c>
      <c r="H98" s="98">
        <v>0.89887134435238358</v>
      </c>
      <c r="I98" s="98">
        <v>1.0825433431160756</v>
      </c>
      <c r="J98" s="98">
        <v>1.3575342174835401</v>
      </c>
      <c r="K98" s="98">
        <v>1.4354272506261552</v>
      </c>
      <c r="L98" s="98">
        <v>1.6512410548753718</v>
      </c>
      <c r="M98" s="98">
        <v>2.0632846259085045</v>
      </c>
      <c r="N98" s="98">
        <v>2.4234970995587792</v>
      </c>
      <c r="O98" s="98">
        <v>2.7170020236699495</v>
      </c>
      <c r="P98" s="98">
        <v>3.3015393629094896</v>
      </c>
      <c r="Q98" s="98">
        <v>4.118982681069812</v>
      </c>
      <c r="R98" s="98">
        <v>4.3032539317427032</v>
      </c>
      <c r="S98" s="98">
        <v>4.5970395155040276</v>
      </c>
      <c r="T98" s="98">
        <v>5.1370478327835487</v>
      </c>
      <c r="U98" s="98">
        <v>5.1858236462681333</v>
      </c>
      <c r="V98" s="98">
        <v>5.2304358562751192</v>
      </c>
      <c r="W98" s="98">
        <v>6.3245515929321261</v>
      </c>
      <c r="X98" s="98">
        <v>6.8372970592058087</v>
      </c>
      <c r="Y98" s="98">
        <v>6.8825717900526069</v>
      </c>
      <c r="DA98" s="63" t="s">
        <v>1663</v>
      </c>
    </row>
    <row r="99" spans="1:105" ht="12" customHeight="1" x14ac:dyDescent="0.25">
      <c r="A99" s="108" t="s">
        <v>52</v>
      </c>
      <c r="B99" s="98">
        <v>0.5525657725603379</v>
      </c>
      <c r="C99" s="98">
        <v>0.61406310913095563</v>
      </c>
      <c r="D99" s="98">
        <v>0.72541365702909</v>
      </c>
      <c r="E99" s="98">
        <v>0.88359539190569114</v>
      </c>
      <c r="F99" s="98">
        <v>1.0422989826749196</v>
      </c>
      <c r="G99" s="98">
        <v>1.1944114154248953</v>
      </c>
      <c r="H99" s="98">
        <v>1.3980464777101356</v>
      </c>
      <c r="I99" s="98">
        <v>1.7554660177693029</v>
      </c>
      <c r="J99" s="98">
        <v>2.1829379233791486</v>
      </c>
      <c r="K99" s="98">
        <v>2.5595111305174738</v>
      </c>
      <c r="L99" s="98">
        <v>2.9480091616041495</v>
      </c>
      <c r="M99" s="98">
        <v>3.4855510202716253</v>
      </c>
      <c r="N99" s="98">
        <v>4.1829224092629227</v>
      </c>
      <c r="O99" s="98">
        <v>4.9298707343615469</v>
      </c>
      <c r="P99" s="98">
        <v>5.6351838486991159</v>
      </c>
      <c r="Q99" s="98">
        <v>6.2449911098735322</v>
      </c>
      <c r="R99" s="98">
        <v>6.8686984369466035</v>
      </c>
      <c r="S99" s="98">
        <v>7.6117105640245439</v>
      </c>
      <c r="T99" s="98">
        <v>8.2532935930094098</v>
      </c>
      <c r="U99" s="98">
        <v>9.1802275879906912</v>
      </c>
      <c r="V99" s="98">
        <v>9.6863302681411767</v>
      </c>
      <c r="W99" s="98">
        <v>10.045930706386649</v>
      </c>
      <c r="X99" s="98">
        <v>9.3046224797676214</v>
      </c>
      <c r="Y99" s="98">
        <v>9.2471195389619396</v>
      </c>
      <c r="DA99" s="63" t="s">
        <v>1664</v>
      </c>
    </row>
    <row r="100" spans="1:105" ht="12" customHeight="1" x14ac:dyDescent="0.25">
      <c r="A100" s="121" t="s">
        <v>54</v>
      </c>
      <c r="B100" s="122">
        <v>90.173786649620922</v>
      </c>
      <c r="C100" s="122">
        <v>89.622947752835174</v>
      </c>
      <c r="D100" s="122">
        <v>94.42320400542576</v>
      </c>
      <c r="E100" s="122">
        <v>90.80270805430348</v>
      </c>
      <c r="F100" s="122">
        <v>96.289076175867933</v>
      </c>
      <c r="G100" s="122">
        <v>100.44349444219132</v>
      </c>
      <c r="H100" s="122">
        <v>103.84979307783044</v>
      </c>
      <c r="I100" s="122">
        <v>103.60910817384175</v>
      </c>
      <c r="J100" s="122">
        <v>108.37302215156927</v>
      </c>
      <c r="K100" s="122">
        <v>109.91015666040016</v>
      </c>
      <c r="L100" s="122">
        <v>107.5183984270807</v>
      </c>
      <c r="M100" s="122">
        <v>103.64572339873868</v>
      </c>
      <c r="N100" s="122">
        <v>103.35490440929026</v>
      </c>
      <c r="O100" s="122">
        <v>99.916582619120476</v>
      </c>
      <c r="P100" s="122">
        <v>96.601745944399539</v>
      </c>
      <c r="Q100" s="122">
        <v>97.345710451116275</v>
      </c>
      <c r="R100" s="122">
        <v>98.452866869480317</v>
      </c>
      <c r="S100" s="122">
        <v>94.79553692251524</v>
      </c>
      <c r="T100" s="122">
        <v>89.217084377589998</v>
      </c>
      <c r="U100" s="122">
        <v>88.148512180428455</v>
      </c>
      <c r="V100" s="122">
        <v>86.639991990974011</v>
      </c>
      <c r="W100" s="122">
        <v>89.672309030906419</v>
      </c>
      <c r="X100" s="122">
        <v>84.790791750122224</v>
      </c>
      <c r="Y100" s="122">
        <v>76.773459439119364</v>
      </c>
      <c r="DA100" s="130" t="s">
        <v>1665</v>
      </c>
    </row>
    <row r="101" spans="1:105" ht="12" customHeight="1" x14ac:dyDescent="0.25">
      <c r="A101" s="97" t="s">
        <v>202</v>
      </c>
      <c r="B101" s="98">
        <v>14.207982057015009</v>
      </c>
      <c r="C101" s="98">
        <v>17.113890456119275</v>
      </c>
      <c r="D101" s="98">
        <v>15.172763943809867</v>
      </c>
      <c r="E101" s="98">
        <v>18.641645388115933</v>
      </c>
      <c r="F101" s="98">
        <v>17.396223024239841</v>
      </c>
      <c r="G101" s="98">
        <v>17.966471374971711</v>
      </c>
      <c r="H101" s="98">
        <v>17.519619250089317</v>
      </c>
      <c r="I101" s="98">
        <v>19.822837261268553</v>
      </c>
      <c r="J101" s="98">
        <v>17.750699838860747</v>
      </c>
      <c r="K101" s="98">
        <v>20.470596129509577</v>
      </c>
      <c r="L101" s="98">
        <v>20.548103563580796</v>
      </c>
      <c r="M101" s="98">
        <v>21.278470430877963</v>
      </c>
      <c r="N101" s="98">
        <v>22.355354925002459</v>
      </c>
      <c r="O101" s="98">
        <v>20.085005254609733</v>
      </c>
      <c r="P101" s="98">
        <v>20.113212955001437</v>
      </c>
      <c r="Q101" s="98">
        <v>19.31011751218114</v>
      </c>
      <c r="R101" s="98">
        <v>19.149828030954481</v>
      </c>
      <c r="S101" s="98">
        <v>16.526249164039356</v>
      </c>
      <c r="T101" s="98">
        <v>14.713886500429947</v>
      </c>
      <c r="U101" s="98">
        <v>13.185583261679579</v>
      </c>
      <c r="V101" s="98">
        <v>15.240207318238326</v>
      </c>
      <c r="W101" s="98">
        <v>15.368228718830686</v>
      </c>
      <c r="X101" s="98">
        <v>14.455670201586027</v>
      </c>
      <c r="Y101" s="98">
        <v>10.924811311741674</v>
      </c>
      <c r="DA101" s="63" t="s">
        <v>1666</v>
      </c>
    </row>
    <row r="102" spans="1:105" ht="12" customHeight="1" x14ac:dyDescent="0.25">
      <c r="A102" s="97" t="s">
        <v>50</v>
      </c>
      <c r="B102" s="98">
        <v>22.892381768750017</v>
      </c>
      <c r="C102" s="98">
        <v>29.002256569761308</v>
      </c>
      <c r="D102" s="98">
        <v>27.191438142926412</v>
      </c>
      <c r="E102" s="98">
        <v>34.66162684491438</v>
      </c>
      <c r="F102" s="98">
        <v>33.448721908454033</v>
      </c>
      <c r="G102" s="98">
        <v>34.869410155345037</v>
      </c>
      <c r="H102" s="98">
        <v>35.931381815989852</v>
      </c>
      <c r="I102" s="98">
        <v>39.675423700327521</v>
      </c>
      <c r="J102" s="98">
        <v>41.853324959483416</v>
      </c>
      <c r="K102" s="98">
        <v>49.852826898437456</v>
      </c>
      <c r="L102" s="98">
        <v>46.442484913487888</v>
      </c>
      <c r="M102" s="98">
        <v>41.799707425368261</v>
      </c>
      <c r="N102" s="98">
        <v>38.466687940502368</v>
      </c>
      <c r="O102" s="98">
        <v>37.489988536024903</v>
      </c>
      <c r="P102" s="98">
        <v>33.605971520212648</v>
      </c>
      <c r="Q102" s="98">
        <v>33.727387366032737</v>
      </c>
      <c r="R102" s="98">
        <v>34.928049740013492</v>
      </c>
      <c r="S102" s="98">
        <v>33.684952653251308</v>
      </c>
      <c r="T102" s="98">
        <v>31.141331562969579</v>
      </c>
      <c r="U102" s="98">
        <v>32.223274261247617</v>
      </c>
      <c r="V102" s="98">
        <v>30.086073220728235</v>
      </c>
      <c r="W102" s="98">
        <v>29.998281609930149</v>
      </c>
      <c r="X102" s="98">
        <v>27.253117251518589</v>
      </c>
      <c r="Y102" s="98">
        <v>23.099832507813588</v>
      </c>
      <c r="DA102" s="63" t="s">
        <v>1667</v>
      </c>
    </row>
    <row r="103" spans="1:105" ht="12" customHeight="1" x14ac:dyDescent="0.25">
      <c r="A103" s="109" t="s">
        <v>120</v>
      </c>
      <c r="B103" s="33">
        <v>53.0734228238559</v>
      </c>
      <c r="C103" s="33">
        <v>43.506800726954594</v>
      </c>
      <c r="D103" s="33">
        <v>52.059001918689489</v>
      </c>
      <c r="E103" s="33">
        <v>37.49943582127316</v>
      </c>
      <c r="F103" s="33">
        <v>45.444131243174056</v>
      </c>
      <c r="G103" s="33">
        <v>47.607612911874575</v>
      </c>
      <c r="H103" s="33">
        <v>50.398792011751269</v>
      </c>
      <c r="I103" s="33">
        <v>44.110847212245673</v>
      </c>
      <c r="J103" s="33">
        <v>48.76899735322511</v>
      </c>
      <c r="K103" s="33">
        <v>39.586733632453132</v>
      </c>
      <c r="L103" s="33">
        <v>40.527809950012013</v>
      </c>
      <c r="M103" s="33">
        <v>40.567545542492454</v>
      </c>
      <c r="N103" s="33">
        <v>42.53286154378543</v>
      </c>
      <c r="O103" s="33">
        <v>42.341588828485847</v>
      </c>
      <c r="P103" s="33">
        <v>42.882561469185447</v>
      </c>
      <c r="Q103" s="33">
        <v>44.308205572902402</v>
      </c>
      <c r="R103" s="33">
        <v>44.374989098512344</v>
      </c>
      <c r="S103" s="33">
        <v>44.584335105224575</v>
      </c>
      <c r="T103" s="33">
        <v>43.361866314190479</v>
      </c>
      <c r="U103" s="33">
        <v>42.739654657501262</v>
      </c>
      <c r="V103" s="33">
        <v>41.31371145200746</v>
      </c>
      <c r="W103" s="33">
        <v>44.30579870214558</v>
      </c>
      <c r="X103" s="33">
        <v>43.082004297017605</v>
      </c>
      <c r="Y103" s="33">
        <v>42.748815619564091</v>
      </c>
      <c r="DA103" s="60" t="s">
        <v>1668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1669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1670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1671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1672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1673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1674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1675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1676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1677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1678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1679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1680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1681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1682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1683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1684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1685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1686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162.79636453512074</v>
      </c>
      <c r="C124" s="117">
        <f t="shared" si="42"/>
        <v>181.13170766929181</v>
      </c>
      <c r="D124" s="117">
        <f t="shared" si="42"/>
        <v>177.78997595489562</v>
      </c>
      <c r="E124" s="117">
        <f t="shared" si="42"/>
        <v>189.02984142402875</v>
      </c>
      <c r="F124" s="117">
        <f t="shared" si="42"/>
        <v>186.21021755157446</v>
      </c>
      <c r="G124" s="117">
        <f t="shared" si="42"/>
        <v>193.34865927729336</v>
      </c>
      <c r="H124" s="117">
        <f t="shared" si="42"/>
        <v>175.92785716671483</v>
      </c>
      <c r="I124" s="117">
        <f t="shared" si="42"/>
        <v>166.19971492990652</v>
      </c>
      <c r="J124" s="117">
        <f t="shared" si="42"/>
        <v>172.15336372348955</v>
      </c>
      <c r="K124" s="117">
        <f t="shared" si="42"/>
        <v>173.65322344415253</v>
      </c>
      <c r="L124" s="117">
        <f t="shared" si="42"/>
        <v>179.8479171033072</v>
      </c>
      <c r="M124" s="117">
        <f t="shared" si="42"/>
        <v>171.1376564011307</v>
      </c>
      <c r="N124" s="117">
        <f t="shared" si="42"/>
        <v>160.46041399755913</v>
      </c>
      <c r="O124" s="117">
        <f t="shared" si="42"/>
        <v>158.28850956512883</v>
      </c>
      <c r="P124" s="117">
        <f t="shared" si="42"/>
        <v>132.27466133465992</v>
      </c>
      <c r="Q124" s="117">
        <f t="shared" si="42"/>
        <v>138.58978440638467</v>
      </c>
      <c r="R124" s="117">
        <f t="shared" ref="R124:V124" si="43">R125+R128+R130+R139</f>
        <v>138.06435441016097</v>
      </c>
      <c r="S124" s="117">
        <f t="shared" si="43"/>
        <v>136.28704994509314</v>
      </c>
      <c r="T124" s="117">
        <f t="shared" si="43"/>
        <v>130.61797323777824</v>
      </c>
      <c r="U124" s="117">
        <f t="shared" si="43"/>
        <v>129.06190615370545</v>
      </c>
      <c r="V124" s="117">
        <f t="shared" si="43"/>
        <v>133.29268228487098</v>
      </c>
      <c r="W124" s="117">
        <f t="shared" ref="W124:Y124" si="44">W125+W128+W130+W139</f>
        <v>143.38481645290534</v>
      </c>
      <c r="X124" s="117">
        <f t="shared" si="44"/>
        <v>129.60487748924646</v>
      </c>
      <c r="Y124" s="117">
        <f t="shared" si="44"/>
        <v>121.77274483723414</v>
      </c>
      <c r="DA124" s="129" t="s">
        <v>1687</v>
      </c>
    </row>
    <row r="125" spans="1:105" ht="12.95" customHeight="1" x14ac:dyDescent="0.25">
      <c r="A125" s="121" t="s">
        <v>57</v>
      </c>
      <c r="B125" s="122">
        <f t="shared" ref="B125:Q125" si="45">SUM(B126:B127)</f>
        <v>118.62569023838347</v>
      </c>
      <c r="C125" s="122">
        <f t="shared" si="45"/>
        <v>139.11463705184224</v>
      </c>
      <c r="D125" s="122">
        <f t="shared" si="45"/>
        <v>135.49784651899031</v>
      </c>
      <c r="E125" s="122">
        <f t="shared" si="45"/>
        <v>149.28402632166041</v>
      </c>
      <c r="F125" s="122">
        <f t="shared" si="45"/>
        <v>145.63127735044051</v>
      </c>
      <c r="G125" s="122">
        <f t="shared" si="45"/>
        <v>152.38890638553704</v>
      </c>
      <c r="H125" s="122">
        <f t="shared" si="45"/>
        <v>134.50649182243455</v>
      </c>
      <c r="I125" s="122">
        <f t="shared" si="45"/>
        <v>126.19603141012252</v>
      </c>
      <c r="J125" s="122">
        <f t="shared" si="45"/>
        <v>131.18406625902145</v>
      </c>
      <c r="K125" s="122">
        <f t="shared" si="45"/>
        <v>134.05954988794917</v>
      </c>
      <c r="L125" s="122">
        <f t="shared" si="45"/>
        <v>141.33023653995284</v>
      </c>
      <c r="M125" s="122">
        <f t="shared" si="45"/>
        <v>135.63819591337395</v>
      </c>
      <c r="N125" s="122">
        <f t="shared" si="45"/>
        <v>126.14811701414385</v>
      </c>
      <c r="O125" s="122">
        <f t="shared" si="45"/>
        <v>126.25548853563271</v>
      </c>
      <c r="P125" s="122">
        <f t="shared" si="45"/>
        <v>103.50009251375899</v>
      </c>
      <c r="Q125" s="122">
        <f t="shared" si="45"/>
        <v>110.24646898729343</v>
      </c>
      <c r="R125" s="122">
        <f t="shared" ref="R125:V125" si="46">SUM(R126:R127)</f>
        <v>110.76489218979778</v>
      </c>
      <c r="S125" s="122">
        <f t="shared" si="46"/>
        <v>108.75761004216062</v>
      </c>
      <c r="T125" s="122">
        <f t="shared" si="46"/>
        <v>103.49024960784537</v>
      </c>
      <c r="U125" s="122">
        <f t="shared" si="46"/>
        <v>102.39892304576028</v>
      </c>
      <c r="V125" s="122">
        <f t="shared" si="46"/>
        <v>106.74039434950561</v>
      </c>
      <c r="W125" s="122">
        <f t="shared" ref="W125:Y125" si="47">SUM(W126:W127)</f>
        <v>115.2245440446342</v>
      </c>
      <c r="X125" s="122">
        <f t="shared" si="47"/>
        <v>102.81829924276768</v>
      </c>
      <c r="Y125" s="122">
        <f t="shared" si="47"/>
        <v>96.388227725772737</v>
      </c>
      <c r="DA125" s="130" t="s">
        <v>1688</v>
      </c>
    </row>
    <row r="126" spans="1:105" ht="12" customHeight="1" x14ac:dyDescent="0.25">
      <c r="A126" s="97" t="s">
        <v>198</v>
      </c>
      <c r="B126" s="98">
        <v>118.21527326325673</v>
      </c>
      <c r="C126" s="98">
        <v>138.63653577025826</v>
      </c>
      <c r="D126" s="98">
        <v>135.03095906389845</v>
      </c>
      <c r="E126" s="98">
        <v>148.79907380552723</v>
      </c>
      <c r="F126" s="98">
        <v>145.13594252657887</v>
      </c>
      <c r="G126" s="98">
        <v>151.88089535970499</v>
      </c>
      <c r="H126" s="98">
        <v>134.07407879170674</v>
      </c>
      <c r="I126" s="98">
        <v>125.80348077772207</v>
      </c>
      <c r="J126" s="98">
        <v>130.77947730942077</v>
      </c>
      <c r="K126" s="98">
        <v>133.64845478343415</v>
      </c>
      <c r="L126" s="98">
        <v>140.91162701824788</v>
      </c>
      <c r="M126" s="98">
        <v>135.2388984427248</v>
      </c>
      <c r="N126" s="98">
        <v>125.77988439858601</v>
      </c>
      <c r="O126" s="98">
        <v>125.8893713576</v>
      </c>
      <c r="P126" s="98">
        <v>103.2018534441579</v>
      </c>
      <c r="Q126" s="98">
        <v>109.9290102226043</v>
      </c>
      <c r="R126" s="98">
        <v>110.44354638387307</v>
      </c>
      <c r="S126" s="98">
        <v>108.44534250501574</v>
      </c>
      <c r="T126" s="98">
        <v>103.19304003057231</v>
      </c>
      <c r="U126" s="98">
        <v>102.10216394382341</v>
      </c>
      <c r="V126" s="98">
        <v>106.42970287570466</v>
      </c>
      <c r="W126" s="98">
        <v>114.88820578962468</v>
      </c>
      <c r="X126" s="98">
        <v>102.51836247253281</v>
      </c>
      <c r="Y126" s="98">
        <v>96.104413872169815</v>
      </c>
      <c r="DA126" s="63" t="s">
        <v>1689</v>
      </c>
    </row>
    <row r="127" spans="1:105" ht="12" customHeight="1" x14ac:dyDescent="0.25">
      <c r="A127" s="97" t="s">
        <v>53</v>
      </c>
      <c r="B127" s="98">
        <v>0.41041697512672992</v>
      </c>
      <c r="C127" s="98">
        <v>0.47810128158396897</v>
      </c>
      <c r="D127" s="98">
        <v>0.46688745509185586</v>
      </c>
      <c r="E127" s="98">
        <v>0.48495251613316354</v>
      </c>
      <c r="F127" s="98">
        <v>0.49533482386163896</v>
      </c>
      <c r="G127" s="98">
        <v>0.50801102583206159</v>
      </c>
      <c r="H127" s="98">
        <v>0.43241303072782311</v>
      </c>
      <c r="I127" s="98">
        <v>0.39255063240044807</v>
      </c>
      <c r="J127" s="98">
        <v>0.40458894960067837</v>
      </c>
      <c r="K127" s="98">
        <v>0.41109510451501913</v>
      </c>
      <c r="L127" s="98">
        <v>0.41860952170495741</v>
      </c>
      <c r="M127" s="98">
        <v>0.39929747064913351</v>
      </c>
      <c r="N127" s="98">
        <v>0.36823261555783982</v>
      </c>
      <c r="O127" s="98">
        <v>0.36611717803270727</v>
      </c>
      <c r="P127" s="98">
        <v>0.29823906960107649</v>
      </c>
      <c r="Q127" s="98">
        <v>0.31745876468911466</v>
      </c>
      <c r="R127" s="98">
        <v>0.32134580592470791</v>
      </c>
      <c r="S127" s="98">
        <v>0.31226753714487909</v>
      </c>
      <c r="T127" s="98">
        <v>0.29720957727306591</v>
      </c>
      <c r="U127" s="98">
        <v>0.29675910193687455</v>
      </c>
      <c r="V127" s="98">
        <v>0.31069147380094342</v>
      </c>
      <c r="W127" s="98">
        <v>0.33633825500951886</v>
      </c>
      <c r="X127" s="98">
        <v>0.29993677023486437</v>
      </c>
      <c r="Y127" s="98">
        <v>0.28381385360292211</v>
      </c>
      <c r="DA127" s="63" t="s">
        <v>1690</v>
      </c>
    </row>
    <row r="128" spans="1:105" ht="12.95" customHeight="1" x14ac:dyDescent="0.25">
      <c r="A128" s="121" t="s">
        <v>92</v>
      </c>
      <c r="B128" s="122">
        <f t="shared" ref="B128:Y128" si="48">B129</f>
        <v>1.0986912892597147</v>
      </c>
      <c r="C128" s="122">
        <f t="shared" si="48"/>
        <v>1.0058579438415063</v>
      </c>
      <c r="D128" s="122">
        <f t="shared" si="48"/>
        <v>0.93614361660407075</v>
      </c>
      <c r="E128" s="122">
        <f t="shared" si="48"/>
        <v>2.0454187635532408</v>
      </c>
      <c r="F128" s="122">
        <f t="shared" si="48"/>
        <v>0.86566443709322227</v>
      </c>
      <c r="G128" s="122">
        <f t="shared" si="48"/>
        <v>1.1023109129443602</v>
      </c>
      <c r="H128" s="122">
        <f t="shared" si="48"/>
        <v>1.6991003074326687</v>
      </c>
      <c r="I128" s="122">
        <f t="shared" si="48"/>
        <v>2.220022847176498</v>
      </c>
      <c r="J128" s="122">
        <f t="shared" si="48"/>
        <v>2.3824476064492521</v>
      </c>
      <c r="K128" s="122">
        <f t="shared" si="48"/>
        <v>2.3622962742656521</v>
      </c>
      <c r="L128" s="122">
        <f t="shared" si="48"/>
        <v>3.0418586602663651</v>
      </c>
      <c r="M128" s="122">
        <f t="shared" si="48"/>
        <v>3.9400595458593499</v>
      </c>
      <c r="N128" s="122">
        <f t="shared" si="48"/>
        <v>4.0853673168274085</v>
      </c>
      <c r="O128" s="122">
        <f t="shared" si="48"/>
        <v>3.1621421479975336</v>
      </c>
      <c r="P128" s="122">
        <f t="shared" si="48"/>
        <v>2.3784558676099232</v>
      </c>
      <c r="Q128" s="122">
        <f t="shared" si="48"/>
        <v>3.29885544085991</v>
      </c>
      <c r="R128" s="122">
        <f t="shared" si="48"/>
        <v>2.4309100079677175</v>
      </c>
      <c r="S128" s="122">
        <f t="shared" si="48"/>
        <v>2.6769856517638835</v>
      </c>
      <c r="T128" s="122">
        <f t="shared" si="48"/>
        <v>2.6617898638648958</v>
      </c>
      <c r="U128" s="122">
        <f t="shared" si="48"/>
        <v>2.6365165266811141</v>
      </c>
      <c r="V128" s="122">
        <f t="shared" si="48"/>
        <v>2.6251792945740537</v>
      </c>
      <c r="W128" s="122">
        <f t="shared" si="48"/>
        <v>2.9813192980168948</v>
      </c>
      <c r="X128" s="122">
        <f t="shared" si="48"/>
        <v>3.0028840347429582</v>
      </c>
      <c r="Y128" s="122">
        <f t="shared" si="48"/>
        <v>3.060914826911274</v>
      </c>
      <c r="DA128" s="130" t="s">
        <v>1691</v>
      </c>
    </row>
    <row r="129" spans="1:105" ht="12" customHeight="1" x14ac:dyDescent="0.25">
      <c r="A129" s="97" t="s">
        <v>53</v>
      </c>
      <c r="B129" s="98">
        <v>1.0986912892597147</v>
      </c>
      <c r="C129" s="98">
        <v>1.0058579438415063</v>
      </c>
      <c r="D129" s="98">
        <v>0.93614361660407075</v>
      </c>
      <c r="E129" s="98">
        <v>2.0454187635532408</v>
      </c>
      <c r="F129" s="98">
        <v>0.86566443709322227</v>
      </c>
      <c r="G129" s="98">
        <v>1.1023109129443602</v>
      </c>
      <c r="H129" s="98">
        <v>1.6991003074326687</v>
      </c>
      <c r="I129" s="98">
        <v>2.220022847176498</v>
      </c>
      <c r="J129" s="98">
        <v>2.3824476064492521</v>
      </c>
      <c r="K129" s="98">
        <v>2.3622962742656521</v>
      </c>
      <c r="L129" s="98">
        <v>3.0418586602663651</v>
      </c>
      <c r="M129" s="98">
        <v>3.9400595458593499</v>
      </c>
      <c r="N129" s="98">
        <v>4.0853673168274085</v>
      </c>
      <c r="O129" s="98">
        <v>3.1621421479975336</v>
      </c>
      <c r="P129" s="98">
        <v>2.3784558676099232</v>
      </c>
      <c r="Q129" s="98">
        <v>3.29885544085991</v>
      </c>
      <c r="R129" s="98">
        <v>2.4309100079677175</v>
      </c>
      <c r="S129" s="98">
        <v>2.6769856517638835</v>
      </c>
      <c r="T129" s="98">
        <v>2.6617898638648958</v>
      </c>
      <c r="U129" s="98">
        <v>2.6365165266811141</v>
      </c>
      <c r="V129" s="98">
        <v>2.6251792945740537</v>
      </c>
      <c r="W129" s="98">
        <v>2.9813192980168948</v>
      </c>
      <c r="X129" s="98">
        <v>3.0028840347429582</v>
      </c>
      <c r="Y129" s="98">
        <v>3.060914826911274</v>
      </c>
      <c r="DA129" s="63" t="s">
        <v>1692</v>
      </c>
    </row>
    <row r="130" spans="1:105" ht="12" customHeight="1" x14ac:dyDescent="0.25">
      <c r="A130" s="121" t="s">
        <v>55</v>
      </c>
      <c r="B130" s="122">
        <v>21.044526799325105</v>
      </c>
      <c r="C130" s="122">
        <v>20.692509440757345</v>
      </c>
      <c r="D130" s="122">
        <v>20.244675834281793</v>
      </c>
      <c r="E130" s="122">
        <v>19.071592971853875</v>
      </c>
      <c r="F130" s="122">
        <v>19.893939986191238</v>
      </c>
      <c r="G130" s="122">
        <v>20.000276262544507</v>
      </c>
      <c r="H130" s="122">
        <v>19.805817445603644</v>
      </c>
      <c r="I130" s="122">
        <v>19.189736051953616</v>
      </c>
      <c r="J130" s="122">
        <v>19.06178461429467</v>
      </c>
      <c r="K130" s="122">
        <v>18.542239790238654</v>
      </c>
      <c r="L130" s="122">
        <v>18.02218306713079</v>
      </c>
      <c r="M130" s="122">
        <v>15.765725850687272</v>
      </c>
      <c r="N130" s="122">
        <v>15.676177753220742</v>
      </c>
      <c r="O130" s="122">
        <v>15.360191831284741</v>
      </c>
      <c r="P130" s="122">
        <v>14.216027064457235</v>
      </c>
      <c r="Q130" s="122">
        <v>13.295128971237638</v>
      </c>
      <c r="R130" s="122">
        <v>13.174125931361733</v>
      </c>
      <c r="S130" s="122">
        <v>13.584436252880554</v>
      </c>
      <c r="T130" s="122">
        <v>13.77362142573627</v>
      </c>
      <c r="U130" s="122">
        <v>13.406904563100348</v>
      </c>
      <c r="V130" s="122">
        <v>13.643384718887194</v>
      </c>
      <c r="W130" s="122">
        <v>14.59672643679172</v>
      </c>
      <c r="X130" s="122">
        <v>14.025078340159553</v>
      </c>
      <c r="Y130" s="122">
        <v>13.502780392873891</v>
      </c>
      <c r="DA130" s="130" t="s">
        <v>1693</v>
      </c>
    </row>
    <row r="131" spans="1:105" ht="12" customHeight="1" x14ac:dyDescent="0.25">
      <c r="A131" s="97" t="s">
        <v>128</v>
      </c>
      <c r="B131" s="98">
        <v>10.99990296194534</v>
      </c>
      <c r="C131" s="98">
        <v>11.883581156899679</v>
      </c>
      <c r="D131" s="98">
        <v>11.715351596151027</v>
      </c>
      <c r="E131" s="98">
        <v>12.229998034600994</v>
      </c>
      <c r="F131" s="98">
        <v>12.190868164870736</v>
      </c>
      <c r="G131" s="98">
        <v>12.348552845325399</v>
      </c>
      <c r="H131" s="98">
        <v>12.074676605411826</v>
      </c>
      <c r="I131" s="98">
        <v>12.367469439954398</v>
      </c>
      <c r="J131" s="98">
        <v>12.478683701855752</v>
      </c>
      <c r="K131" s="98">
        <v>13.048641417881496</v>
      </c>
      <c r="L131" s="98">
        <v>12.99834370421468</v>
      </c>
      <c r="M131" s="98">
        <v>11.290724423675638</v>
      </c>
      <c r="N131" s="98">
        <v>11.983366241756631</v>
      </c>
      <c r="O131" s="98">
        <v>12.25538188140637</v>
      </c>
      <c r="P131" s="98">
        <v>11.129697449692031</v>
      </c>
      <c r="Q131" s="98">
        <v>9.6571755530962715</v>
      </c>
      <c r="R131" s="98">
        <v>8.7606130632810579</v>
      </c>
      <c r="S131" s="98">
        <v>8.5803409303951543</v>
      </c>
      <c r="T131" s="98">
        <v>8.3648388539484984</v>
      </c>
      <c r="U131" s="98">
        <v>7.5192567114743456</v>
      </c>
      <c r="V131" s="98">
        <v>7.5242171089483207</v>
      </c>
      <c r="W131" s="98">
        <v>7.9692440582433877</v>
      </c>
      <c r="X131" s="98">
        <v>7.8441513133152556</v>
      </c>
      <c r="Y131" s="98">
        <v>7.2746282805058478</v>
      </c>
      <c r="DA131" s="63" t="s">
        <v>1694</v>
      </c>
    </row>
    <row r="132" spans="1:105" ht="12" customHeight="1" x14ac:dyDescent="0.25">
      <c r="A132" s="97" t="s">
        <v>127</v>
      </c>
      <c r="B132" s="98">
        <v>1.2964981214891244E-3</v>
      </c>
      <c r="C132" s="98">
        <v>1.7529537748376895E-3</v>
      </c>
      <c r="D132" s="98">
        <v>1.7608580105982173E-3</v>
      </c>
      <c r="E132" s="98">
        <v>2.7609871650872875E-3</v>
      </c>
      <c r="F132" s="98">
        <v>2.7958111897341958E-3</v>
      </c>
      <c r="G132" s="98">
        <v>2.908192280283068E-3</v>
      </c>
      <c r="H132" s="98">
        <v>3.0375981579061854E-3</v>
      </c>
      <c r="I132" s="98">
        <v>4.1417561321060933E-3</v>
      </c>
      <c r="J132" s="98">
        <v>4.8399738169916324E-3</v>
      </c>
      <c r="K132" s="98">
        <v>6.6439158157820507E-3</v>
      </c>
      <c r="L132" s="98">
        <v>7.5624780797237043E-3</v>
      </c>
      <c r="M132" s="98">
        <v>7.4062969476808328E-3</v>
      </c>
      <c r="N132" s="98">
        <v>9.6536559354711837E-3</v>
      </c>
      <c r="O132" s="98">
        <v>1.2242971845432049E-2</v>
      </c>
      <c r="P132" s="98">
        <v>1.2341458640827767E-2</v>
      </c>
      <c r="Q132" s="98">
        <v>1.1213142201596096E-2</v>
      </c>
      <c r="R132" s="98">
        <v>1.1248848957582245E-2</v>
      </c>
      <c r="S132" s="98">
        <v>1.211086377708695E-2</v>
      </c>
      <c r="T132" s="98">
        <v>1.3400462642515085E-2</v>
      </c>
      <c r="U132" s="98">
        <v>1.2294721033507964E-2</v>
      </c>
      <c r="V132" s="98">
        <v>1.3150684288272603E-2</v>
      </c>
      <c r="W132" s="98">
        <v>1.3750564706470767E-2</v>
      </c>
      <c r="X132" s="98">
        <v>1.4650414762489733E-2</v>
      </c>
      <c r="Y132" s="98">
        <v>1.3538688953003352E-2</v>
      </c>
      <c r="DA132" s="63" t="s">
        <v>1695</v>
      </c>
    </row>
    <row r="133" spans="1:105" ht="12" customHeight="1" x14ac:dyDescent="0.25">
      <c r="A133" s="100" t="s">
        <v>198</v>
      </c>
      <c r="B133" s="101">
        <v>4.7295794493457371E-4</v>
      </c>
      <c r="C133" s="101">
        <v>6.0534283345014801E-4</v>
      </c>
      <c r="D133" s="101">
        <v>6.3688939162964665E-4</v>
      </c>
      <c r="E133" s="101">
        <v>8.507738012653583E-4</v>
      </c>
      <c r="F133" s="101">
        <v>9.623094101779237E-4</v>
      </c>
      <c r="G133" s="101">
        <v>9.9031603577351759E-4</v>
      </c>
      <c r="H133" s="101">
        <v>1.029641574451018E-3</v>
      </c>
      <c r="I133" s="101">
        <v>1.3627659864783623E-3</v>
      </c>
      <c r="J133" s="101">
        <v>1.598232059708785E-3</v>
      </c>
      <c r="K133" s="101">
        <v>2.043953456599446E-3</v>
      </c>
      <c r="L133" s="101">
        <v>2.3250642958722633E-3</v>
      </c>
      <c r="M133" s="101">
        <v>2.3633760759556293E-3</v>
      </c>
      <c r="N133" s="101">
        <v>3.0434267252638409E-3</v>
      </c>
      <c r="O133" s="101">
        <v>3.7420318447998779E-3</v>
      </c>
      <c r="P133" s="101">
        <v>3.9607140607177526E-3</v>
      </c>
      <c r="Q133" s="101">
        <v>3.9260041789675E-3</v>
      </c>
      <c r="R133" s="101">
        <v>3.8371134649051925E-3</v>
      </c>
      <c r="S133" s="101">
        <v>4.0672094730108072E-3</v>
      </c>
      <c r="T133" s="101">
        <v>4.631863544571021E-3</v>
      </c>
      <c r="U133" s="101">
        <v>4.0307634468529172E-3</v>
      </c>
      <c r="V133" s="101">
        <v>4.2055527503472136E-3</v>
      </c>
      <c r="W133" s="101">
        <v>4.88893115184642E-3</v>
      </c>
      <c r="X133" s="101">
        <v>5.7579252440361564E-3</v>
      </c>
      <c r="Y133" s="101">
        <v>5.3946487002319507E-3</v>
      </c>
      <c r="DA133" s="131" t="s">
        <v>1696</v>
      </c>
    </row>
    <row r="134" spans="1:105" ht="12" customHeight="1" x14ac:dyDescent="0.25">
      <c r="A134" s="103" t="s">
        <v>52</v>
      </c>
      <c r="B134" s="104">
        <v>8.2354017655455059E-4</v>
      </c>
      <c r="C134" s="104">
        <v>1.1476109413875416E-3</v>
      </c>
      <c r="D134" s="104">
        <v>1.1239686189685706E-3</v>
      </c>
      <c r="E134" s="104">
        <v>1.9102133638219292E-3</v>
      </c>
      <c r="F134" s="104">
        <v>1.8335017795562719E-3</v>
      </c>
      <c r="G134" s="104">
        <v>1.9178762445095506E-3</v>
      </c>
      <c r="H134" s="104">
        <v>2.0079565834551674E-3</v>
      </c>
      <c r="I134" s="104">
        <v>2.7789901456277315E-3</v>
      </c>
      <c r="J134" s="104">
        <v>3.2417417572828473E-3</v>
      </c>
      <c r="K134" s="104">
        <v>4.5999623591826046E-3</v>
      </c>
      <c r="L134" s="104">
        <v>5.237413783851441E-3</v>
      </c>
      <c r="M134" s="104">
        <v>5.0429208717252035E-3</v>
      </c>
      <c r="N134" s="104">
        <v>6.6102292102073433E-3</v>
      </c>
      <c r="O134" s="104">
        <v>8.5009400006321716E-3</v>
      </c>
      <c r="P134" s="104">
        <v>8.3807445801100146E-3</v>
      </c>
      <c r="Q134" s="104">
        <v>7.2871380226285972E-3</v>
      </c>
      <c r="R134" s="104">
        <v>7.4117354926770528E-3</v>
      </c>
      <c r="S134" s="104">
        <v>8.0436543040761418E-3</v>
      </c>
      <c r="T134" s="104">
        <v>8.7685990979440628E-3</v>
      </c>
      <c r="U134" s="104">
        <v>8.2639575866550463E-3</v>
      </c>
      <c r="V134" s="104">
        <v>8.9451315379253903E-3</v>
      </c>
      <c r="W134" s="104">
        <v>8.8616335546243472E-3</v>
      </c>
      <c r="X134" s="104">
        <v>8.8924895184535769E-3</v>
      </c>
      <c r="Y134" s="104">
        <v>8.144040252771401E-3</v>
      </c>
      <c r="DA134" s="132" t="s">
        <v>1697</v>
      </c>
    </row>
    <row r="135" spans="1:105" ht="12" customHeight="1" x14ac:dyDescent="0.25">
      <c r="A135" s="106" t="s">
        <v>122</v>
      </c>
      <c r="B135" s="101">
        <v>9.9306038127307126</v>
      </c>
      <c r="C135" s="101">
        <v>8.7030216432319296</v>
      </c>
      <c r="D135" s="101">
        <v>8.4201827267469902</v>
      </c>
      <c r="E135" s="101">
        <v>6.729833624324832</v>
      </c>
      <c r="F135" s="101">
        <v>7.5624611059657356</v>
      </c>
      <c r="G135" s="101">
        <v>7.4940280060620914</v>
      </c>
      <c r="H135" s="101">
        <v>7.5470441054901869</v>
      </c>
      <c r="I135" s="101">
        <v>6.6324969481841443</v>
      </c>
      <c r="J135" s="101">
        <v>6.3928502022192708</v>
      </c>
      <c r="K135" s="101">
        <v>5.3224058706801527</v>
      </c>
      <c r="L135" s="101">
        <v>4.8463798680322796</v>
      </c>
      <c r="M135" s="101">
        <v>4.2588081368478017</v>
      </c>
      <c r="N135" s="101">
        <v>3.4696713247010167</v>
      </c>
      <c r="O135" s="101">
        <v>2.8623144934718465</v>
      </c>
      <c r="P135" s="101">
        <v>2.7757596787404819</v>
      </c>
      <c r="Q135" s="101">
        <v>3.2142688903904237</v>
      </c>
      <c r="R135" s="101">
        <v>3.868360406249173</v>
      </c>
      <c r="S135" s="101">
        <v>4.3520106405660242</v>
      </c>
      <c r="T135" s="101">
        <v>4.6394861127411762</v>
      </c>
      <c r="U135" s="101">
        <v>5.0163245943044679</v>
      </c>
      <c r="V135" s="101">
        <v>5.1899412620973902</v>
      </c>
      <c r="W135" s="101">
        <v>5.6037500473053266</v>
      </c>
      <c r="X135" s="101">
        <v>5.199789294677978</v>
      </c>
      <c r="Y135" s="101">
        <v>5.2023972166427681</v>
      </c>
      <c r="DA135" s="131" t="s">
        <v>1698</v>
      </c>
    </row>
    <row r="136" spans="1:105" ht="12" customHeight="1" x14ac:dyDescent="0.25">
      <c r="A136" s="107" t="s">
        <v>121</v>
      </c>
      <c r="B136" s="104">
        <v>0.11272352652756223</v>
      </c>
      <c r="C136" s="104">
        <v>0.10415368685089764</v>
      </c>
      <c r="D136" s="104">
        <v>0.10738065337317521</v>
      </c>
      <c r="E136" s="104">
        <v>0.10900032576296081</v>
      </c>
      <c r="F136" s="104">
        <v>0.13781490416503275</v>
      </c>
      <c r="G136" s="104">
        <v>0.15478721887673014</v>
      </c>
      <c r="H136" s="104">
        <v>0.18105913654372419</v>
      </c>
      <c r="I136" s="104">
        <v>0.18562790768296811</v>
      </c>
      <c r="J136" s="104">
        <v>0.18541073640265562</v>
      </c>
      <c r="K136" s="104">
        <v>0.16454858586122428</v>
      </c>
      <c r="L136" s="104">
        <v>0.16989701680410882</v>
      </c>
      <c r="M136" s="104">
        <v>0.20878699321615085</v>
      </c>
      <c r="N136" s="104">
        <v>0.2134865308276232</v>
      </c>
      <c r="O136" s="104">
        <v>0.23025248456109332</v>
      </c>
      <c r="P136" s="104">
        <v>0.29822847738389457</v>
      </c>
      <c r="Q136" s="104">
        <v>0.41247138554934759</v>
      </c>
      <c r="R136" s="104">
        <v>0.53390361287392041</v>
      </c>
      <c r="S136" s="104">
        <v>0.63997381814228826</v>
      </c>
      <c r="T136" s="104">
        <v>0.75589599640408012</v>
      </c>
      <c r="U136" s="104">
        <v>0.85902853628802545</v>
      </c>
      <c r="V136" s="104">
        <v>0.91607566355321146</v>
      </c>
      <c r="W136" s="104">
        <v>1.009981766536534</v>
      </c>
      <c r="X136" s="104">
        <v>0.96648731740382865</v>
      </c>
      <c r="Y136" s="104">
        <v>1.012216206772272</v>
      </c>
      <c r="DA136" s="132" t="s">
        <v>1699</v>
      </c>
    </row>
    <row r="137" spans="1:105" ht="12" customHeight="1" x14ac:dyDescent="0.25">
      <c r="A137" s="108" t="s">
        <v>53</v>
      </c>
      <c r="B137" s="98">
        <v>4.7442186988595793E-2</v>
      </c>
      <c r="C137" s="98">
        <v>4.1785183987566782E-2</v>
      </c>
      <c r="D137" s="98">
        <v>4.4936339192708064E-2</v>
      </c>
      <c r="E137" s="98">
        <v>3.9372366681655613E-2</v>
      </c>
      <c r="F137" s="98">
        <v>5.4938308479550668E-2</v>
      </c>
      <c r="G137" s="98">
        <v>6.0977412545741863E-2</v>
      </c>
      <c r="H137" s="98">
        <v>7.0848366343830779E-2</v>
      </c>
      <c r="I137" s="98">
        <v>7.0830515421926574E-2</v>
      </c>
      <c r="J137" s="98">
        <v>7.1197134238569743E-2</v>
      </c>
      <c r="K137" s="98">
        <v>5.9275402100364763E-2</v>
      </c>
      <c r="L137" s="98">
        <v>6.1135267686041779E-2</v>
      </c>
      <c r="M137" s="98">
        <v>7.7658538853810508E-2</v>
      </c>
      <c r="N137" s="98">
        <v>7.8369891775243589E-2</v>
      </c>
      <c r="O137" s="98">
        <v>8.1836799539094243E-2</v>
      </c>
      <c r="P137" s="98">
        <v>0.10984069586258077</v>
      </c>
      <c r="Q137" s="98">
        <v>0.16300225430550971</v>
      </c>
      <c r="R137" s="98">
        <v>0.20408651693834659</v>
      </c>
      <c r="S137" s="98">
        <v>0.2392914780721988</v>
      </c>
      <c r="T137" s="98">
        <v>0.28819118508437097</v>
      </c>
      <c r="U137" s="98">
        <v>0.30861257450056118</v>
      </c>
      <c r="V137" s="98">
        <v>0.32059984417498016</v>
      </c>
      <c r="W137" s="98">
        <v>0.39034007617959843</v>
      </c>
      <c r="X137" s="98">
        <v>0.41016353118937227</v>
      </c>
      <c r="Y137" s="98">
        <v>0.4319971694597361</v>
      </c>
      <c r="DA137" s="63" t="s">
        <v>1700</v>
      </c>
    </row>
    <row r="138" spans="1:105" ht="12" customHeight="1" x14ac:dyDescent="0.25">
      <c r="A138" s="108" t="s">
        <v>52</v>
      </c>
      <c r="B138" s="98">
        <v>6.5281339538966435E-2</v>
      </c>
      <c r="C138" s="98">
        <v>6.2368502863330857E-2</v>
      </c>
      <c r="D138" s="98">
        <v>6.2444314180467142E-2</v>
      </c>
      <c r="E138" s="98">
        <v>6.9627959081305202E-2</v>
      </c>
      <c r="F138" s="98">
        <v>8.2876595685482085E-2</v>
      </c>
      <c r="G138" s="98">
        <v>9.380980633098826E-2</v>
      </c>
      <c r="H138" s="98">
        <v>0.11021077019989341</v>
      </c>
      <c r="I138" s="98">
        <v>0.11479739226104155</v>
      </c>
      <c r="J138" s="98">
        <v>0.11421360216408588</v>
      </c>
      <c r="K138" s="98">
        <v>0.10527318376085953</v>
      </c>
      <c r="L138" s="98">
        <v>0.10876174911806705</v>
      </c>
      <c r="M138" s="98">
        <v>0.13112845436234033</v>
      </c>
      <c r="N138" s="98">
        <v>0.13511663905237961</v>
      </c>
      <c r="O138" s="98">
        <v>0.14841568502199906</v>
      </c>
      <c r="P138" s="98">
        <v>0.1883877815213138</v>
      </c>
      <c r="Q138" s="98">
        <v>0.2494691312438379</v>
      </c>
      <c r="R138" s="98">
        <v>0.32981709593557385</v>
      </c>
      <c r="S138" s="98">
        <v>0.40068234007008952</v>
      </c>
      <c r="T138" s="98">
        <v>0.4677048113197092</v>
      </c>
      <c r="U138" s="98">
        <v>0.55041596178746433</v>
      </c>
      <c r="V138" s="98">
        <v>0.59547581937823124</v>
      </c>
      <c r="W138" s="98">
        <v>0.61964169035693573</v>
      </c>
      <c r="X138" s="98">
        <v>0.55632378621445633</v>
      </c>
      <c r="Y138" s="98">
        <v>0.58021903731253588</v>
      </c>
      <c r="DA138" s="63" t="s">
        <v>1701</v>
      </c>
    </row>
    <row r="139" spans="1:105" ht="12" customHeight="1" x14ac:dyDescent="0.25">
      <c r="A139" s="121" t="s">
        <v>54</v>
      </c>
      <c r="B139" s="122">
        <v>22.027456208152458</v>
      </c>
      <c r="C139" s="122">
        <v>20.318703232850737</v>
      </c>
      <c r="D139" s="122">
        <v>21.111309985019421</v>
      </c>
      <c r="E139" s="122">
        <v>18.628803366961215</v>
      </c>
      <c r="F139" s="122">
        <v>19.819335777849478</v>
      </c>
      <c r="G139" s="122">
        <v>19.857165716267474</v>
      </c>
      <c r="H139" s="122">
        <v>19.916447591243937</v>
      </c>
      <c r="I139" s="122">
        <v>18.59392462065388</v>
      </c>
      <c r="J139" s="122">
        <v>19.52506524372415</v>
      </c>
      <c r="K139" s="122">
        <v>18.689137491699064</v>
      </c>
      <c r="L139" s="122">
        <v>17.453638835957207</v>
      </c>
      <c r="M139" s="122">
        <v>15.79367509121013</v>
      </c>
      <c r="N139" s="122">
        <v>14.550751913367115</v>
      </c>
      <c r="O139" s="122">
        <v>13.510687050213839</v>
      </c>
      <c r="P139" s="122">
        <v>12.180085888833764</v>
      </c>
      <c r="Q139" s="122">
        <v>11.749331006993694</v>
      </c>
      <c r="R139" s="122">
        <v>11.694426281033765</v>
      </c>
      <c r="S139" s="122">
        <v>11.268017998288094</v>
      </c>
      <c r="T139" s="122">
        <v>10.692312340331714</v>
      </c>
      <c r="U139" s="122">
        <v>10.619562018163698</v>
      </c>
      <c r="V139" s="122">
        <v>10.283723921904139</v>
      </c>
      <c r="W139" s="122">
        <v>10.582226673462515</v>
      </c>
      <c r="X139" s="122">
        <v>9.7586158715762679</v>
      </c>
      <c r="Y139" s="122">
        <v>8.820821891676248</v>
      </c>
      <c r="DA139" s="130" t="s">
        <v>1702</v>
      </c>
    </row>
    <row r="140" spans="1:105" ht="12" customHeight="1" x14ac:dyDescent="0.25">
      <c r="A140" s="97" t="s">
        <v>50</v>
      </c>
      <c r="B140" s="98">
        <v>6.6379941824692894</v>
      </c>
      <c r="C140" s="98">
        <v>8.0068529238415529</v>
      </c>
      <c r="D140" s="98">
        <v>7.0345139753331383</v>
      </c>
      <c r="E140" s="98">
        <v>8.7438596331726472</v>
      </c>
      <c r="F140" s="98">
        <v>8.2256543975398113</v>
      </c>
      <c r="G140" s="98">
        <v>8.2833491283035876</v>
      </c>
      <c r="H140" s="98">
        <v>8.2529429005145136</v>
      </c>
      <c r="I140" s="98">
        <v>8.7759082043785686</v>
      </c>
      <c r="J140" s="98">
        <v>8.92517900988957</v>
      </c>
      <c r="K140" s="98">
        <v>10.303442160701895</v>
      </c>
      <c r="L140" s="98">
        <v>9.2153665508513303</v>
      </c>
      <c r="M140" s="98">
        <v>7.9615070391873646</v>
      </c>
      <c r="N140" s="98">
        <v>6.9721665099161116</v>
      </c>
      <c r="O140" s="98">
        <v>6.4395680910243707</v>
      </c>
      <c r="P140" s="98">
        <v>5.4700475606229784</v>
      </c>
      <c r="Q140" s="98">
        <v>5.1466774630235816</v>
      </c>
      <c r="R140" s="98">
        <v>5.1796676252948028</v>
      </c>
      <c r="S140" s="98">
        <v>4.853192467561338</v>
      </c>
      <c r="T140" s="98">
        <v>4.4637238325979389</v>
      </c>
      <c r="U140" s="98">
        <v>4.557575596747494</v>
      </c>
      <c r="V140" s="98">
        <v>4.3155323118165576</v>
      </c>
      <c r="W140" s="98">
        <v>4.2731689189763626</v>
      </c>
      <c r="X140" s="98">
        <v>3.8310335339377595</v>
      </c>
      <c r="Y140" s="98">
        <v>3.1534866803199475</v>
      </c>
      <c r="DA140" s="63" t="s">
        <v>1703</v>
      </c>
    </row>
    <row r="141" spans="1:105" ht="12" customHeight="1" x14ac:dyDescent="0.25">
      <c r="A141" s="109" t="s">
        <v>120</v>
      </c>
      <c r="B141" s="33">
        <v>15.389462025683168</v>
      </c>
      <c r="C141" s="33">
        <v>12.311850309009182</v>
      </c>
      <c r="D141" s="33">
        <v>14.076796009686282</v>
      </c>
      <c r="E141" s="33">
        <v>9.8849437337885657</v>
      </c>
      <c r="F141" s="33">
        <v>11.593681380309667</v>
      </c>
      <c r="G141" s="33">
        <v>11.573816587963888</v>
      </c>
      <c r="H141" s="33">
        <v>11.663504690729422</v>
      </c>
      <c r="I141" s="33">
        <v>9.8180164162753094</v>
      </c>
      <c r="J141" s="33">
        <v>10.599886233834582</v>
      </c>
      <c r="K141" s="33">
        <v>8.3856953309971676</v>
      </c>
      <c r="L141" s="33">
        <v>8.2382722851058769</v>
      </c>
      <c r="M141" s="33">
        <v>7.832168052022765</v>
      </c>
      <c r="N141" s="33">
        <v>7.5785854034510045</v>
      </c>
      <c r="O141" s="33">
        <v>7.0711189591894685</v>
      </c>
      <c r="P141" s="33">
        <v>6.7100383282107856</v>
      </c>
      <c r="Q141" s="33">
        <v>6.6026535439701126</v>
      </c>
      <c r="R141" s="33">
        <v>6.5147586557389623</v>
      </c>
      <c r="S141" s="33">
        <v>6.4148255307267572</v>
      </c>
      <c r="T141" s="33">
        <v>6.2285885077337744</v>
      </c>
      <c r="U141" s="33">
        <v>6.0619864214162043</v>
      </c>
      <c r="V141" s="33">
        <v>5.9681916100875814</v>
      </c>
      <c r="W141" s="33">
        <v>6.309057754486151</v>
      </c>
      <c r="X141" s="33">
        <v>5.9275823376385075</v>
      </c>
      <c r="Y141" s="33">
        <v>5.6673352113563</v>
      </c>
      <c r="DA141" s="60" t="s">
        <v>1704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1.8259732928886669</v>
      </c>
      <c r="C143" s="117">
        <f t="shared" si="49"/>
        <v>2.9462491059658826</v>
      </c>
      <c r="D143" s="117">
        <f t="shared" si="49"/>
        <v>3.9352215022367751</v>
      </c>
      <c r="E143" s="117">
        <f t="shared" si="49"/>
        <v>5.6404362281427822</v>
      </c>
      <c r="F143" s="117">
        <f t="shared" si="49"/>
        <v>8.8305565520761835</v>
      </c>
      <c r="G143" s="117">
        <f t="shared" si="49"/>
        <v>12.021094143275759</v>
      </c>
      <c r="H143" s="117">
        <f t="shared" si="49"/>
        <v>13.498065922268161</v>
      </c>
      <c r="I143" s="117">
        <f t="shared" si="49"/>
        <v>17.900013189997043</v>
      </c>
      <c r="J143" s="117">
        <f t="shared" si="49"/>
        <v>21.60165833700907</v>
      </c>
      <c r="K143" s="117">
        <f t="shared" si="49"/>
        <v>23.971423838832521</v>
      </c>
      <c r="L143" s="117">
        <f t="shared" si="49"/>
        <v>26.67839513574436</v>
      </c>
      <c r="M143" s="117">
        <f t="shared" si="49"/>
        <v>25.718154662216854</v>
      </c>
      <c r="N143" s="117">
        <f t="shared" si="49"/>
        <v>25.481183508635528</v>
      </c>
      <c r="O143" s="117">
        <f t="shared" si="49"/>
        <v>24.728088220008672</v>
      </c>
      <c r="P143" s="117">
        <f t="shared" si="49"/>
        <v>21.230268710173007</v>
      </c>
      <c r="Q143" s="117">
        <f t="shared" si="49"/>
        <v>23.814571934950376</v>
      </c>
      <c r="R143" s="117">
        <f t="shared" ref="R143:V143" si="50">R144+R146+R148+R157</f>
        <v>23.321189958780312</v>
      </c>
      <c r="S143" s="117">
        <f t="shared" si="50"/>
        <v>22.889456095453916</v>
      </c>
      <c r="T143" s="117">
        <f t="shared" si="50"/>
        <v>21.192563249268368</v>
      </c>
      <c r="U143" s="117">
        <f t="shared" si="50"/>
        <v>19.658304532623912</v>
      </c>
      <c r="V143" s="117">
        <f t="shared" si="50"/>
        <v>18.537959846961456</v>
      </c>
      <c r="W143" s="117">
        <f t="shared" ref="W143:Y143" si="51">W144+W146+W148+W157</f>
        <v>18.737524790044475</v>
      </c>
      <c r="X143" s="117">
        <f t="shared" si="51"/>
        <v>16.34913342725428</v>
      </c>
      <c r="Y143" s="117">
        <f t="shared" si="51"/>
        <v>15.551871435807827</v>
      </c>
      <c r="DA143" s="129" t="s">
        <v>1705</v>
      </c>
    </row>
    <row r="144" spans="1:105" ht="12.95" customHeight="1" x14ac:dyDescent="0.25">
      <c r="A144" s="121" t="s">
        <v>57</v>
      </c>
      <c r="B144" s="122">
        <f t="shared" ref="B144:Y144" si="52">B145</f>
        <v>0.85909324341730853</v>
      </c>
      <c r="C144" s="122">
        <f t="shared" si="52"/>
        <v>1.7272750065630185</v>
      </c>
      <c r="D144" s="122">
        <f t="shared" si="52"/>
        <v>2.1024421950551151</v>
      </c>
      <c r="E144" s="122">
        <f t="shared" si="52"/>
        <v>2.9898127089252178</v>
      </c>
      <c r="F144" s="122">
        <f t="shared" si="52"/>
        <v>5.1722413793978941</v>
      </c>
      <c r="G144" s="122">
        <f t="shared" si="52"/>
        <v>6.917356408798665</v>
      </c>
      <c r="H144" s="122">
        <f t="shared" si="52"/>
        <v>6.6657105313246552</v>
      </c>
      <c r="I144" s="122">
        <f t="shared" si="52"/>
        <v>9.3707632556284963</v>
      </c>
      <c r="J144" s="122">
        <f t="shared" si="52"/>
        <v>10.981044800618307</v>
      </c>
      <c r="K144" s="122">
        <f t="shared" si="52"/>
        <v>12.444918703172023</v>
      </c>
      <c r="L144" s="122">
        <f t="shared" si="52"/>
        <v>14.297879524024106</v>
      </c>
      <c r="M144" s="122">
        <f t="shared" si="52"/>
        <v>13.1800157245801</v>
      </c>
      <c r="N144" s="122">
        <f t="shared" si="52"/>
        <v>13.187885813044092</v>
      </c>
      <c r="O144" s="122">
        <f t="shared" si="52"/>
        <v>13.14411400151547</v>
      </c>
      <c r="P144" s="122">
        <f t="shared" si="52"/>
        <v>10.50099066893911</v>
      </c>
      <c r="Q144" s="122">
        <f t="shared" si="52"/>
        <v>12.048663467008808</v>
      </c>
      <c r="R144" s="122">
        <f t="shared" si="52"/>
        <v>12.001508195637077</v>
      </c>
      <c r="S144" s="122">
        <f t="shared" si="52"/>
        <v>11.315822268808798</v>
      </c>
      <c r="T144" s="122">
        <f t="shared" si="52"/>
        <v>10.033005672589375</v>
      </c>
      <c r="U144" s="122">
        <f t="shared" si="52"/>
        <v>8.9579022666911801</v>
      </c>
      <c r="V144" s="122">
        <f t="shared" si="52"/>
        <v>8.4237777351092831</v>
      </c>
      <c r="W144" s="122">
        <f t="shared" si="52"/>
        <v>8.4807163422803296</v>
      </c>
      <c r="X144" s="122">
        <f t="shared" si="52"/>
        <v>6.9412087620914624</v>
      </c>
      <c r="Y144" s="122">
        <f t="shared" si="52"/>
        <v>6.6005464260921558</v>
      </c>
      <c r="DA144" s="130" t="s">
        <v>1706</v>
      </c>
    </row>
    <row r="145" spans="1:105" ht="12" customHeight="1" x14ac:dyDescent="0.25">
      <c r="A145" s="97" t="s">
        <v>53</v>
      </c>
      <c r="B145" s="98">
        <v>0.85909324341730853</v>
      </c>
      <c r="C145" s="98">
        <v>1.7272750065630185</v>
      </c>
      <c r="D145" s="98">
        <v>2.1024421950551151</v>
      </c>
      <c r="E145" s="98">
        <v>2.9898127089252178</v>
      </c>
      <c r="F145" s="98">
        <v>5.1722413793978941</v>
      </c>
      <c r="G145" s="98">
        <v>6.917356408798665</v>
      </c>
      <c r="H145" s="98">
        <v>6.6657105313246552</v>
      </c>
      <c r="I145" s="98">
        <v>9.3707632556284963</v>
      </c>
      <c r="J145" s="98">
        <v>10.981044800618307</v>
      </c>
      <c r="K145" s="98">
        <v>12.444918703172023</v>
      </c>
      <c r="L145" s="98">
        <v>14.297879524024106</v>
      </c>
      <c r="M145" s="98">
        <v>13.1800157245801</v>
      </c>
      <c r="N145" s="98">
        <v>13.187885813044092</v>
      </c>
      <c r="O145" s="98">
        <v>13.14411400151547</v>
      </c>
      <c r="P145" s="98">
        <v>10.50099066893911</v>
      </c>
      <c r="Q145" s="98">
        <v>12.048663467008808</v>
      </c>
      <c r="R145" s="98">
        <v>12.001508195637077</v>
      </c>
      <c r="S145" s="98">
        <v>11.315822268808798</v>
      </c>
      <c r="T145" s="98">
        <v>10.033005672589375</v>
      </c>
      <c r="U145" s="98">
        <v>8.9579022666911801</v>
      </c>
      <c r="V145" s="98">
        <v>8.4237777351092831</v>
      </c>
      <c r="W145" s="98">
        <v>8.4807163422803296</v>
      </c>
      <c r="X145" s="98">
        <v>6.9412087620914624</v>
      </c>
      <c r="Y145" s="98">
        <v>6.6005464260921558</v>
      </c>
      <c r="DA145" s="63" t="s">
        <v>1707</v>
      </c>
    </row>
    <row r="146" spans="1:105" ht="12.95" customHeight="1" x14ac:dyDescent="0.25">
      <c r="A146" s="121" t="s">
        <v>92</v>
      </c>
      <c r="B146" s="122">
        <f t="shared" ref="B146:Y146" si="53">B147</f>
        <v>0.1806659030852758</v>
      </c>
      <c r="C146" s="122">
        <f t="shared" si="53"/>
        <v>0.17283587305083747</v>
      </c>
      <c r="D146" s="122">
        <f t="shared" si="53"/>
        <v>0.18764812098791267</v>
      </c>
      <c r="E146" s="122">
        <f t="shared" si="53"/>
        <v>0.51077158596706984</v>
      </c>
      <c r="F146" s="122">
        <f t="shared" si="53"/>
        <v>0.27937279925345193</v>
      </c>
      <c r="G146" s="122">
        <f t="shared" si="53"/>
        <v>0.4584748941688615</v>
      </c>
      <c r="H146" s="122">
        <f t="shared" si="53"/>
        <v>0.76336989479203698</v>
      </c>
      <c r="I146" s="122">
        <f t="shared" si="53"/>
        <v>1.1013356268663843</v>
      </c>
      <c r="J146" s="122">
        <f t="shared" si="53"/>
        <v>1.3739444194748711</v>
      </c>
      <c r="K146" s="122">
        <f t="shared" si="53"/>
        <v>1.5757236429746879</v>
      </c>
      <c r="L146" s="122">
        <f t="shared" si="53"/>
        <v>2.0854372965694816</v>
      </c>
      <c r="M146" s="122">
        <f t="shared" si="53"/>
        <v>2.7311235363806734</v>
      </c>
      <c r="N146" s="122">
        <f t="shared" si="53"/>
        <v>2.7059821316542445</v>
      </c>
      <c r="O146" s="122">
        <f t="shared" si="53"/>
        <v>2.4200914258008752</v>
      </c>
      <c r="P146" s="122">
        <f t="shared" si="53"/>
        <v>1.9438388804289908</v>
      </c>
      <c r="Q146" s="122">
        <f t="shared" si="53"/>
        <v>3.0632754040250738</v>
      </c>
      <c r="R146" s="122">
        <f t="shared" si="53"/>
        <v>2.5183169036901862</v>
      </c>
      <c r="S146" s="122">
        <f t="shared" si="53"/>
        <v>2.9583906753691664</v>
      </c>
      <c r="T146" s="122">
        <f t="shared" si="53"/>
        <v>3.0349652174809321</v>
      </c>
      <c r="U146" s="122">
        <f t="shared" si="53"/>
        <v>2.9620860739576309</v>
      </c>
      <c r="V146" s="122">
        <f t="shared" si="53"/>
        <v>2.865714949291863</v>
      </c>
      <c r="W146" s="122">
        <f t="shared" si="53"/>
        <v>2.9048640488485291</v>
      </c>
      <c r="X146" s="122">
        <f t="shared" si="53"/>
        <v>2.716317744281016</v>
      </c>
      <c r="Y146" s="122">
        <f t="shared" si="53"/>
        <v>2.5256676295047691</v>
      </c>
      <c r="DA146" s="130" t="s">
        <v>1708</v>
      </c>
    </row>
    <row r="147" spans="1:105" ht="12" customHeight="1" x14ac:dyDescent="0.25">
      <c r="A147" s="97" t="s">
        <v>53</v>
      </c>
      <c r="B147" s="98">
        <v>0.1806659030852758</v>
      </c>
      <c r="C147" s="98">
        <v>0.17283587305083747</v>
      </c>
      <c r="D147" s="98">
        <v>0.18764812098791267</v>
      </c>
      <c r="E147" s="98">
        <v>0.51077158596706984</v>
      </c>
      <c r="F147" s="98">
        <v>0.27937279925345193</v>
      </c>
      <c r="G147" s="98">
        <v>0.4584748941688615</v>
      </c>
      <c r="H147" s="98">
        <v>0.76336989479203698</v>
      </c>
      <c r="I147" s="98">
        <v>1.1013356268663843</v>
      </c>
      <c r="J147" s="98">
        <v>1.3739444194748711</v>
      </c>
      <c r="K147" s="98">
        <v>1.5757236429746879</v>
      </c>
      <c r="L147" s="98">
        <v>2.0854372965694816</v>
      </c>
      <c r="M147" s="98">
        <v>2.7311235363806734</v>
      </c>
      <c r="N147" s="98">
        <v>2.7059821316542445</v>
      </c>
      <c r="O147" s="98">
        <v>2.4200914258008752</v>
      </c>
      <c r="P147" s="98">
        <v>1.9438388804289908</v>
      </c>
      <c r="Q147" s="98">
        <v>3.0632754040250738</v>
      </c>
      <c r="R147" s="98">
        <v>2.5183169036901862</v>
      </c>
      <c r="S147" s="98">
        <v>2.9583906753691664</v>
      </c>
      <c r="T147" s="98">
        <v>3.0349652174809321</v>
      </c>
      <c r="U147" s="98">
        <v>2.9620860739576309</v>
      </c>
      <c r="V147" s="98">
        <v>2.865714949291863</v>
      </c>
      <c r="W147" s="98">
        <v>2.9048640488485291</v>
      </c>
      <c r="X147" s="98">
        <v>2.716317744281016</v>
      </c>
      <c r="Y147" s="98">
        <v>2.5256676295047691</v>
      </c>
      <c r="DA147" s="63" t="s">
        <v>1709</v>
      </c>
    </row>
    <row r="148" spans="1:105" ht="12" customHeight="1" x14ac:dyDescent="0.25">
      <c r="A148" s="121" t="s">
        <v>55</v>
      </c>
      <c r="B148" s="122">
        <v>0.42395717267103694</v>
      </c>
      <c r="C148" s="122">
        <v>0.55733142860883444</v>
      </c>
      <c r="D148" s="122">
        <v>0.87858484969057415</v>
      </c>
      <c r="E148" s="122">
        <v>1.1075093399108025</v>
      </c>
      <c r="F148" s="122">
        <v>1.8053588231957505</v>
      </c>
      <c r="G148" s="122">
        <v>2.4911618458364333</v>
      </c>
      <c r="H148" s="122">
        <v>3.2699855449999773</v>
      </c>
      <c r="I148" s="122">
        <v>4.0129481975347856</v>
      </c>
      <c r="J148" s="122">
        <v>4.9387011155475795</v>
      </c>
      <c r="K148" s="122">
        <v>5.227885334318561</v>
      </c>
      <c r="L148" s="122">
        <v>5.5471378516682295</v>
      </c>
      <c r="M148" s="122">
        <v>5.3674681304374845</v>
      </c>
      <c r="N148" s="122">
        <v>5.347166855930805</v>
      </c>
      <c r="O148" s="122">
        <v>5.130643908733262</v>
      </c>
      <c r="P148" s="122">
        <v>5.0138193185821125</v>
      </c>
      <c r="Q148" s="122">
        <v>4.9632253711299787</v>
      </c>
      <c r="R148" s="122">
        <v>4.9882025018794973</v>
      </c>
      <c r="S148" s="122">
        <v>4.9355885625476441</v>
      </c>
      <c r="T148" s="122">
        <v>4.7258881725052895</v>
      </c>
      <c r="U148" s="122">
        <v>4.4986049251134794</v>
      </c>
      <c r="V148" s="122">
        <v>4.2522940004264882</v>
      </c>
      <c r="W148" s="122">
        <v>4.3658439477394504</v>
      </c>
      <c r="X148" s="122">
        <v>4.016754576504475</v>
      </c>
      <c r="Y148" s="122">
        <v>3.9829087594026364</v>
      </c>
      <c r="DA148" s="130" t="s">
        <v>1710</v>
      </c>
    </row>
    <row r="149" spans="1:105" ht="12" customHeight="1" x14ac:dyDescent="0.25">
      <c r="A149" s="97" t="s">
        <v>124</v>
      </c>
      <c r="B149" s="98">
        <v>1.8017253172702124E-2</v>
      </c>
      <c r="C149" s="98">
        <v>2.7311469089248475E-2</v>
      </c>
      <c r="D149" s="98">
        <v>4.1627890462508935E-2</v>
      </c>
      <c r="E149" s="98">
        <v>6.7253449670061222E-2</v>
      </c>
      <c r="F149" s="98">
        <v>9.347061591310897E-2</v>
      </c>
      <c r="G149" s="98">
        <v>0.1195788944032016</v>
      </c>
      <c r="H149" s="98">
        <v>0.15385447752083853</v>
      </c>
      <c r="I149" s="98">
        <v>0.19471327881729367</v>
      </c>
      <c r="J149" s="98">
        <v>0.25729395178022824</v>
      </c>
      <c r="K149" s="98">
        <v>0.31012599527908496</v>
      </c>
      <c r="L149" s="98">
        <v>0.30258952999303235</v>
      </c>
      <c r="M149" s="98">
        <v>0.2677732207250586</v>
      </c>
      <c r="N149" s="98">
        <v>0.24197528458332812</v>
      </c>
      <c r="O149" s="98">
        <v>0.22657214143141285</v>
      </c>
      <c r="P149" s="98">
        <v>0.19244181520691744</v>
      </c>
      <c r="Q149" s="98">
        <v>0.18325667203260718</v>
      </c>
      <c r="R149" s="98">
        <v>0.18662951795439059</v>
      </c>
      <c r="S149" s="98">
        <v>0.17365381357557194</v>
      </c>
      <c r="T149" s="98">
        <v>0.15532084907595461</v>
      </c>
      <c r="U149" s="98">
        <v>0.15201602683216114</v>
      </c>
      <c r="V149" s="98">
        <v>0.13691508985967393</v>
      </c>
      <c r="W149" s="98">
        <v>0.12985596756861775</v>
      </c>
      <c r="X149" s="98">
        <v>0.1109234178061355</v>
      </c>
      <c r="Y149" s="98">
        <v>9.3021501094567013E-2</v>
      </c>
      <c r="DA149" s="63" t="s">
        <v>1711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1712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1713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1714</v>
      </c>
    </row>
    <row r="153" spans="1:105" ht="12" customHeight="1" x14ac:dyDescent="0.25">
      <c r="A153" s="106" t="s">
        <v>122</v>
      </c>
      <c r="B153" s="101">
        <v>0.40140452195154269</v>
      </c>
      <c r="C153" s="101">
        <v>0.52198829568017302</v>
      </c>
      <c r="D153" s="101">
        <v>0.82237218855344096</v>
      </c>
      <c r="E153" s="101">
        <v>1.0139583602943798</v>
      </c>
      <c r="F153" s="101">
        <v>1.6706467706542716</v>
      </c>
      <c r="G153" s="101">
        <v>2.3149498659000174</v>
      </c>
      <c r="H153" s="101">
        <v>3.0399686328215934</v>
      </c>
      <c r="I153" s="101">
        <v>3.682021466628802</v>
      </c>
      <c r="J153" s="101">
        <v>4.477140541544256</v>
      </c>
      <c r="K153" s="101">
        <v>4.6744481853842643</v>
      </c>
      <c r="L153" s="101">
        <v>4.9672241406020534</v>
      </c>
      <c r="M153" s="101">
        <v>4.7918073557096141</v>
      </c>
      <c r="N153" s="101">
        <v>4.7649385431936881</v>
      </c>
      <c r="O153" s="101">
        <v>4.5344199282121256</v>
      </c>
      <c r="P153" s="101">
        <v>4.3881070549702113</v>
      </c>
      <c r="Q153" s="101">
        <v>4.2803763835659021</v>
      </c>
      <c r="R153" s="101">
        <v>4.2528353830029157</v>
      </c>
      <c r="S153" s="101">
        <v>4.1748416973726572</v>
      </c>
      <c r="T153" s="101">
        <v>3.9564322920313511</v>
      </c>
      <c r="U153" s="101">
        <v>3.7335348311773671</v>
      </c>
      <c r="V153" s="101">
        <v>3.5077493358781027</v>
      </c>
      <c r="W153" s="101">
        <v>3.5934383641657348</v>
      </c>
      <c r="X153" s="101">
        <v>3.2942722898403614</v>
      </c>
      <c r="Y153" s="101">
        <v>3.2514714956594286</v>
      </c>
      <c r="DA153" s="131" t="s">
        <v>1715</v>
      </c>
    </row>
    <row r="154" spans="1:105" ht="12" customHeight="1" x14ac:dyDescent="0.25">
      <c r="A154" s="107" t="s">
        <v>121</v>
      </c>
      <c r="B154" s="104">
        <v>4.5353975467921099E-3</v>
      </c>
      <c r="C154" s="104">
        <v>8.0316638394129364E-3</v>
      </c>
      <c r="D154" s="104">
        <v>1.4584770674624315E-2</v>
      </c>
      <c r="E154" s="104">
        <v>2.6297529946361423E-2</v>
      </c>
      <c r="F154" s="104">
        <v>4.124143662836996E-2</v>
      </c>
      <c r="G154" s="104">
        <v>5.6633085533214611E-2</v>
      </c>
      <c r="H154" s="104">
        <v>7.6162434657545505E-2</v>
      </c>
      <c r="I154" s="104">
        <v>0.1362134520886901</v>
      </c>
      <c r="J154" s="104">
        <v>0.20426662222309519</v>
      </c>
      <c r="K154" s="104">
        <v>0.24331115365521189</v>
      </c>
      <c r="L154" s="104">
        <v>0.27732418107314344</v>
      </c>
      <c r="M154" s="104">
        <v>0.30788755400281165</v>
      </c>
      <c r="N154" s="104">
        <v>0.34025302815378794</v>
      </c>
      <c r="O154" s="104">
        <v>0.36965183908972349</v>
      </c>
      <c r="P154" s="104">
        <v>0.43327044840498363</v>
      </c>
      <c r="Q154" s="104">
        <v>0.49959231553146938</v>
      </c>
      <c r="R154" s="104">
        <v>0.5487376009221907</v>
      </c>
      <c r="S154" s="104">
        <v>0.58709305159941505</v>
      </c>
      <c r="T154" s="104">
        <v>0.61413503139798398</v>
      </c>
      <c r="U154" s="104">
        <v>0.61305406710395094</v>
      </c>
      <c r="V154" s="104">
        <v>0.60762957468871182</v>
      </c>
      <c r="W154" s="104">
        <v>0.64254961600509775</v>
      </c>
      <c r="X154" s="104">
        <v>0.61155886885797806</v>
      </c>
      <c r="Y154" s="104">
        <v>0.63841576264864086</v>
      </c>
      <c r="DA154" s="132" t="s">
        <v>1716</v>
      </c>
    </row>
    <row r="155" spans="1:105" ht="12" customHeight="1" x14ac:dyDescent="0.25">
      <c r="A155" s="108" t="s">
        <v>53</v>
      </c>
      <c r="B155" s="98">
        <v>1.9088222761547342E-3</v>
      </c>
      <c r="C155" s="98">
        <v>3.1976669444411404E-3</v>
      </c>
      <c r="D155" s="98">
        <v>6.0421144442960612E-3</v>
      </c>
      <c r="E155" s="98">
        <v>9.4141558281879804E-3</v>
      </c>
      <c r="F155" s="98">
        <v>1.634309334444661E-2</v>
      </c>
      <c r="G155" s="98">
        <v>2.2232686007667948E-2</v>
      </c>
      <c r="H155" s="98">
        <v>2.9772471289403319E-2</v>
      </c>
      <c r="I155" s="98">
        <v>5.1895235013943886E-2</v>
      </c>
      <c r="J155" s="98">
        <v>7.8231020259416667E-2</v>
      </c>
      <c r="K155" s="98">
        <v>8.7366354259882803E-2</v>
      </c>
      <c r="L155" s="98">
        <v>9.9563222605269938E-2</v>
      </c>
      <c r="M155" s="98">
        <v>0.11460011035961157</v>
      </c>
      <c r="N155" s="98">
        <v>0.12505187004421023</v>
      </c>
      <c r="O155" s="98">
        <v>0.1316583862379595</v>
      </c>
      <c r="P155" s="98">
        <v>0.16015469992280387</v>
      </c>
      <c r="Q155" s="98">
        <v>0.19829881401671978</v>
      </c>
      <c r="R155" s="98">
        <v>0.21076122087200236</v>
      </c>
      <c r="S155" s="98">
        <v>0.22060050858582023</v>
      </c>
      <c r="T155" s="98">
        <v>0.23566491514364538</v>
      </c>
      <c r="U155" s="98">
        <v>0.22204455054713693</v>
      </c>
      <c r="V155" s="98">
        <v>0.21400135874925344</v>
      </c>
      <c r="W155" s="98">
        <v>0.24913156893931929</v>
      </c>
      <c r="X155" s="98">
        <v>0.25937300642449068</v>
      </c>
      <c r="Y155" s="98">
        <v>0.27178734972299734</v>
      </c>
      <c r="DA155" s="63" t="s">
        <v>1717</v>
      </c>
    </row>
    <row r="156" spans="1:105" ht="12" customHeight="1" x14ac:dyDescent="0.25">
      <c r="A156" s="108" t="s">
        <v>52</v>
      </c>
      <c r="B156" s="98">
        <v>2.6265752706373757E-3</v>
      </c>
      <c r="C156" s="98">
        <v>4.8339968949717965E-3</v>
      </c>
      <c r="D156" s="98">
        <v>8.5426562303282539E-3</v>
      </c>
      <c r="E156" s="98">
        <v>1.6883374118173443E-2</v>
      </c>
      <c r="F156" s="98">
        <v>2.489834328392335E-2</v>
      </c>
      <c r="G156" s="98">
        <v>3.440039952554666E-2</v>
      </c>
      <c r="H156" s="98">
        <v>4.638996336814219E-2</v>
      </c>
      <c r="I156" s="98">
        <v>8.431821707474621E-2</v>
      </c>
      <c r="J156" s="98">
        <v>0.12603560196367852</v>
      </c>
      <c r="K156" s="98">
        <v>0.1559447993953291</v>
      </c>
      <c r="L156" s="98">
        <v>0.17776095846787349</v>
      </c>
      <c r="M156" s="98">
        <v>0.19328744364320005</v>
      </c>
      <c r="N156" s="98">
        <v>0.21520115810957771</v>
      </c>
      <c r="O156" s="98">
        <v>0.23799345285176399</v>
      </c>
      <c r="P156" s="98">
        <v>0.27311574848217973</v>
      </c>
      <c r="Q156" s="98">
        <v>0.3012935015147496</v>
      </c>
      <c r="R156" s="98">
        <v>0.33797638005018837</v>
      </c>
      <c r="S156" s="98">
        <v>0.3664925430135948</v>
      </c>
      <c r="T156" s="98">
        <v>0.37847011625433863</v>
      </c>
      <c r="U156" s="98">
        <v>0.39100951655681404</v>
      </c>
      <c r="V156" s="98">
        <v>0.39362821593945835</v>
      </c>
      <c r="W156" s="98">
        <v>0.39341804706577849</v>
      </c>
      <c r="X156" s="98">
        <v>0.35218586243348743</v>
      </c>
      <c r="Y156" s="98">
        <v>0.36662841292564358</v>
      </c>
      <c r="DA156" s="63" t="s">
        <v>1718</v>
      </c>
    </row>
    <row r="157" spans="1:105" ht="12" customHeight="1" x14ac:dyDescent="0.25">
      <c r="A157" s="121" t="s">
        <v>54</v>
      </c>
      <c r="B157" s="122">
        <v>0.36225697371504573</v>
      </c>
      <c r="C157" s="122">
        <v>0.48880679774319208</v>
      </c>
      <c r="D157" s="122">
        <v>0.76654633650317305</v>
      </c>
      <c r="E157" s="122">
        <v>1.0323425933396924</v>
      </c>
      <c r="F157" s="122">
        <v>1.573583550229086</v>
      </c>
      <c r="G157" s="122">
        <v>2.1541009944717984</v>
      </c>
      <c r="H157" s="122">
        <v>2.798999951151492</v>
      </c>
      <c r="I157" s="122">
        <v>3.4149661099673772</v>
      </c>
      <c r="J157" s="122">
        <v>4.3079680013683141</v>
      </c>
      <c r="K157" s="122">
        <v>4.7228961583672504</v>
      </c>
      <c r="L157" s="122">
        <v>4.747940463482542</v>
      </c>
      <c r="M157" s="122">
        <v>4.4395472708185988</v>
      </c>
      <c r="N157" s="122">
        <v>4.2401487080063882</v>
      </c>
      <c r="O157" s="122">
        <v>4.0332388839590658</v>
      </c>
      <c r="P157" s="122">
        <v>3.7716198422227958</v>
      </c>
      <c r="Q157" s="122">
        <v>3.739407692786513</v>
      </c>
      <c r="R157" s="122">
        <v>3.8131623575735505</v>
      </c>
      <c r="S157" s="122">
        <v>3.6796545887283099</v>
      </c>
      <c r="T157" s="122">
        <v>3.3987041866927683</v>
      </c>
      <c r="U157" s="122">
        <v>3.2397112668616233</v>
      </c>
      <c r="V157" s="122">
        <v>2.9961731621338235</v>
      </c>
      <c r="W157" s="122">
        <v>2.9861004511761688</v>
      </c>
      <c r="X157" s="122">
        <v>2.6748523443773271</v>
      </c>
      <c r="Y157" s="122">
        <v>2.4427486208082647</v>
      </c>
      <c r="DA157" s="130" t="s">
        <v>1719</v>
      </c>
    </row>
    <row r="158" spans="1:105" ht="12" customHeight="1" x14ac:dyDescent="0.25">
      <c r="A158" s="97" t="s">
        <v>50</v>
      </c>
      <c r="B158" s="98">
        <v>0.10920757098140491</v>
      </c>
      <c r="C158" s="98">
        <v>0.21995313012494128</v>
      </c>
      <c r="D158" s="98">
        <v>0.30635592997277</v>
      </c>
      <c r="E158" s="98">
        <v>0.55792362794870876</v>
      </c>
      <c r="F158" s="98">
        <v>0.71975632021318481</v>
      </c>
      <c r="G158" s="98">
        <v>0.93232357567777135</v>
      </c>
      <c r="H158" s="98">
        <v>1.1548074177020642</v>
      </c>
      <c r="I158" s="98">
        <v>1.6288560728642019</v>
      </c>
      <c r="J158" s="98">
        <v>2.0798589083100651</v>
      </c>
      <c r="K158" s="98">
        <v>2.7304945488043435</v>
      </c>
      <c r="L158" s="98">
        <v>2.6187138503733047</v>
      </c>
      <c r="M158" s="98">
        <v>2.3315584197405963</v>
      </c>
      <c r="N158" s="98">
        <v>2.1151325614119671</v>
      </c>
      <c r="O158" s="98">
        <v>1.9967318651459398</v>
      </c>
      <c r="P158" s="98">
        <v>1.7324702829752094</v>
      </c>
      <c r="Q158" s="98">
        <v>1.6679572896798054</v>
      </c>
      <c r="R158" s="98">
        <v>1.7154327902076321</v>
      </c>
      <c r="S158" s="98">
        <v>1.6108460442687125</v>
      </c>
      <c r="T158" s="98">
        <v>1.4439031095385026</v>
      </c>
      <c r="U158" s="98">
        <v>1.4224180507866191</v>
      </c>
      <c r="V158" s="98">
        <v>1.2931793188273182</v>
      </c>
      <c r="W158" s="98">
        <v>1.2362806029401248</v>
      </c>
      <c r="X158" s="98">
        <v>1.057595374147563</v>
      </c>
      <c r="Y158" s="98">
        <v>0.8628395003062711</v>
      </c>
      <c r="DA158" s="63" t="s">
        <v>1720</v>
      </c>
    </row>
    <row r="159" spans="1:105" ht="12" customHeight="1" x14ac:dyDescent="0.25">
      <c r="A159" s="109" t="s">
        <v>120</v>
      </c>
      <c r="B159" s="33">
        <v>0.25304940273364085</v>
      </c>
      <c r="C159" s="33">
        <v>0.2688536676182508</v>
      </c>
      <c r="D159" s="33">
        <v>0.46019040653040311</v>
      </c>
      <c r="E159" s="33">
        <v>0.47441896539098366</v>
      </c>
      <c r="F159" s="33">
        <v>0.85382723001590122</v>
      </c>
      <c r="G159" s="33">
        <v>1.2217774187940271</v>
      </c>
      <c r="H159" s="33">
        <v>1.6441925334494281</v>
      </c>
      <c r="I159" s="33">
        <v>1.7861100371031755</v>
      </c>
      <c r="J159" s="33">
        <v>2.228109093058249</v>
      </c>
      <c r="K159" s="33">
        <v>1.9924016095629071</v>
      </c>
      <c r="L159" s="33">
        <v>2.1292266131092372</v>
      </c>
      <c r="M159" s="33">
        <v>2.107988851078002</v>
      </c>
      <c r="N159" s="33">
        <v>2.1250161465944211</v>
      </c>
      <c r="O159" s="33">
        <v>2.036507018813126</v>
      </c>
      <c r="P159" s="33">
        <v>2.0391495592475866</v>
      </c>
      <c r="Q159" s="33">
        <v>2.0714504031067076</v>
      </c>
      <c r="R159" s="33">
        <v>2.0977295673659184</v>
      </c>
      <c r="S159" s="33">
        <v>2.0688085444595976</v>
      </c>
      <c r="T159" s="33">
        <v>1.9548010771542657</v>
      </c>
      <c r="U159" s="33">
        <v>1.8172932160750042</v>
      </c>
      <c r="V159" s="33">
        <v>1.7029938433065051</v>
      </c>
      <c r="W159" s="33">
        <v>1.7498198482360439</v>
      </c>
      <c r="X159" s="33">
        <v>1.6172569702297643</v>
      </c>
      <c r="Y159" s="33">
        <v>1.5799091205019935</v>
      </c>
      <c r="DA159" s="60" t="s">
        <v>1721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40.726106588929234</v>
      </c>
      <c r="C161" s="117">
        <f t="shared" si="54"/>
        <v>47.133459802625012</v>
      </c>
      <c r="D161" s="117">
        <f t="shared" si="54"/>
        <v>49.645588858791157</v>
      </c>
      <c r="E161" s="117">
        <f t="shared" si="54"/>
        <v>49.05787836376075</v>
      </c>
      <c r="F161" s="117">
        <f t="shared" si="54"/>
        <v>53.207814046856157</v>
      </c>
      <c r="G161" s="117">
        <f t="shared" si="54"/>
        <v>56.616210317808324</v>
      </c>
      <c r="H161" s="117">
        <f t="shared" si="54"/>
        <v>53.049377921373868</v>
      </c>
      <c r="I161" s="117">
        <f t="shared" si="54"/>
        <v>47.024334698948408</v>
      </c>
      <c r="J161" s="117">
        <f t="shared" si="54"/>
        <v>53.925101633221658</v>
      </c>
      <c r="K161" s="117">
        <f t="shared" si="54"/>
        <v>53.087881255832713</v>
      </c>
      <c r="L161" s="117">
        <f t="shared" si="54"/>
        <v>56.967710036306535</v>
      </c>
      <c r="M161" s="117">
        <f t="shared" si="54"/>
        <v>43.282685056179972</v>
      </c>
      <c r="N161" s="117">
        <f t="shared" si="54"/>
        <v>34.301282217651327</v>
      </c>
      <c r="O161" s="117">
        <f t="shared" si="54"/>
        <v>24.979022179714658</v>
      </c>
      <c r="P161" s="117">
        <f t="shared" si="54"/>
        <v>19.802023305166699</v>
      </c>
      <c r="Q161" s="117">
        <f t="shared" si="54"/>
        <v>10.4174988952775</v>
      </c>
      <c r="R161" s="117">
        <f t="shared" ref="R161:V161" si="55">R162+R164+R166+R175</f>
        <v>9.0420310670471</v>
      </c>
      <c r="S161" s="117">
        <f t="shared" si="55"/>
        <v>10.344504674428226</v>
      </c>
      <c r="T161" s="117">
        <f t="shared" si="55"/>
        <v>13.473649936356368</v>
      </c>
      <c r="U161" s="117">
        <f t="shared" si="55"/>
        <v>14.791570505761658</v>
      </c>
      <c r="V161" s="117">
        <f t="shared" si="55"/>
        <v>9.1740574996869615</v>
      </c>
      <c r="W161" s="117">
        <f t="shared" ref="W161:Y161" si="56">W162+W164+W166+W175</f>
        <v>27.715723575889175</v>
      </c>
      <c r="X161" s="117">
        <f t="shared" si="56"/>
        <v>37.24841238789778</v>
      </c>
      <c r="Y161" s="117">
        <f t="shared" si="56"/>
        <v>43.220506646923511</v>
      </c>
      <c r="DA161" s="129" t="s">
        <v>1722</v>
      </c>
    </row>
    <row r="162" spans="1:105" ht="12.95" customHeight="1" x14ac:dyDescent="0.25">
      <c r="A162" s="121" t="s">
        <v>57</v>
      </c>
      <c r="B162" s="122">
        <f t="shared" ref="B162:Y162" si="57">B163</f>
        <v>29.185357722205453</v>
      </c>
      <c r="C162" s="122">
        <f t="shared" si="57"/>
        <v>36.048153268487702</v>
      </c>
      <c r="D162" s="122">
        <f t="shared" si="57"/>
        <v>37.766065756595438</v>
      </c>
      <c r="E162" s="122">
        <f t="shared" si="57"/>
        <v>37.47017110065849</v>
      </c>
      <c r="F162" s="122">
        <f t="shared" si="57"/>
        <v>41.557046047391005</v>
      </c>
      <c r="G162" s="122">
        <f t="shared" si="57"/>
        <v>44.580127922348758</v>
      </c>
      <c r="H162" s="122">
        <f t="shared" si="57"/>
        <v>40.432518783511334</v>
      </c>
      <c r="I162" s="122">
        <f t="shared" si="57"/>
        <v>34.737378130587395</v>
      </c>
      <c r="J162" s="122">
        <f t="shared" si="57"/>
        <v>40.988614512753784</v>
      </c>
      <c r="K162" s="122">
        <f t="shared" si="57"/>
        <v>40.887280498983259</v>
      </c>
      <c r="L162" s="122">
        <f t="shared" si="57"/>
        <v>45.289033110110346</v>
      </c>
      <c r="M162" s="122">
        <f t="shared" si="57"/>
        <v>33.413007863046261</v>
      </c>
      <c r="N162" s="122">
        <f t="shared" si="57"/>
        <v>26.285815833434928</v>
      </c>
      <c r="O162" s="122">
        <f t="shared" si="57"/>
        <v>19.25261076375773</v>
      </c>
      <c r="P162" s="122">
        <f t="shared" si="57"/>
        <v>15.621440479098396</v>
      </c>
      <c r="Q162" s="122">
        <f t="shared" si="57"/>
        <v>7.2110497888427894</v>
      </c>
      <c r="R162" s="122">
        <f t="shared" si="57"/>
        <v>6.2864665082518902</v>
      </c>
      <c r="S162" s="122">
        <f t="shared" si="57"/>
        <v>7.8461646237408305</v>
      </c>
      <c r="T162" s="122">
        <f t="shared" si="57"/>
        <v>10.940817727356036</v>
      </c>
      <c r="U162" s="122">
        <f t="shared" si="57"/>
        <v>12.019990532300534</v>
      </c>
      <c r="V162" s="122">
        <f t="shared" si="57"/>
        <v>5.1784364353787851</v>
      </c>
      <c r="W162" s="122">
        <f t="shared" si="57"/>
        <v>21.785970298551245</v>
      </c>
      <c r="X162" s="122">
        <f t="shared" si="57"/>
        <v>28.895660918514757</v>
      </c>
      <c r="Y162" s="122">
        <f t="shared" si="57"/>
        <v>33.465100810199189</v>
      </c>
      <c r="DA162" s="130" t="s">
        <v>1723</v>
      </c>
    </row>
    <row r="163" spans="1:105" ht="12" customHeight="1" x14ac:dyDescent="0.25">
      <c r="A163" s="97" t="s">
        <v>53</v>
      </c>
      <c r="B163" s="33">
        <v>29.185357722205453</v>
      </c>
      <c r="C163" s="33">
        <v>36.048153268487702</v>
      </c>
      <c r="D163" s="33">
        <v>37.766065756595438</v>
      </c>
      <c r="E163" s="33">
        <v>37.47017110065849</v>
      </c>
      <c r="F163" s="33">
        <v>41.557046047391005</v>
      </c>
      <c r="G163" s="33">
        <v>44.580127922348758</v>
      </c>
      <c r="H163" s="33">
        <v>40.432518783511334</v>
      </c>
      <c r="I163" s="33">
        <v>34.737378130587395</v>
      </c>
      <c r="J163" s="33">
        <v>40.988614512753784</v>
      </c>
      <c r="K163" s="33">
        <v>40.887280498983259</v>
      </c>
      <c r="L163" s="33">
        <v>45.289033110110346</v>
      </c>
      <c r="M163" s="33">
        <v>33.413007863046261</v>
      </c>
      <c r="N163" s="33">
        <v>26.285815833434928</v>
      </c>
      <c r="O163" s="33">
        <v>19.25261076375773</v>
      </c>
      <c r="P163" s="33">
        <v>15.621440479098396</v>
      </c>
      <c r="Q163" s="33">
        <v>7.2110497888427894</v>
      </c>
      <c r="R163" s="33">
        <v>6.2864665082518902</v>
      </c>
      <c r="S163" s="33">
        <v>7.8461646237408305</v>
      </c>
      <c r="T163" s="33">
        <v>10.940817727356036</v>
      </c>
      <c r="U163" s="33">
        <v>12.019990532300534</v>
      </c>
      <c r="V163" s="33">
        <v>5.1784364353787851</v>
      </c>
      <c r="W163" s="33">
        <v>21.785970298551245</v>
      </c>
      <c r="X163" s="33">
        <v>28.895660918514757</v>
      </c>
      <c r="Y163" s="33">
        <v>33.465100810199189</v>
      </c>
      <c r="DA163" s="60" t="s">
        <v>1724</v>
      </c>
    </row>
    <row r="164" spans="1:105" ht="12.95" customHeight="1" x14ac:dyDescent="0.25">
      <c r="A164" s="121" t="s">
        <v>92</v>
      </c>
      <c r="B164" s="122">
        <f t="shared" ref="B164:Y164" si="58">B165</f>
        <v>1.1894324594342431</v>
      </c>
      <c r="C164" s="122">
        <f t="shared" si="58"/>
        <v>1.0711085931401463</v>
      </c>
      <c r="D164" s="122">
        <f t="shared" si="58"/>
        <v>0.99041493679187964</v>
      </c>
      <c r="E164" s="122">
        <f t="shared" si="58"/>
        <v>2.0361383447568913</v>
      </c>
      <c r="F164" s="122">
        <f t="shared" si="58"/>
        <v>0.77874361456371688</v>
      </c>
      <c r="G164" s="122">
        <f t="shared" si="58"/>
        <v>0.87236138114543771</v>
      </c>
      <c r="H164" s="122">
        <f t="shared" si="58"/>
        <v>1.0844563698404903</v>
      </c>
      <c r="I164" s="122">
        <f t="shared" si="58"/>
        <v>1.2111809405072196</v>
      </c>
      <c r="J164" s="122">
        <f t="shared" si="58"/>
        <v>1.2727650232296335</v>
      </c>
      <c r="K164" s="122">
        <f t="shared" si="58"/>
        <v>1.2400448665021648</v>
      </c>
      <c r="L164" s="122">
        <f t="shared" si="58"/>
        <v>1.4871353133841931</v>
      </c>
      <c r="M164" s="122">
        <f t="shared" si="58"/>
        <v>1.7460698789514251</v>
      </c>
      <c r="N164" s="122">
        <f t="shared" si="58"/>
        <v>1.5379662405762407</v>
      </c>
      <c r="O164" s="122">
        <f t="shared" si="58"/>
        <v>0.96031435026218559</v>
      </c>
      <c r="P164" s="122">
        <f t="shared" si="58"/>
        <v>0.65191159928704467</v>
      </c>
      <c r="Q164" s="122">
        <f t="shared" si="58"/>
        <v>0.83782834613341328</v>
      </c>
      <c r="R164" s="122">
        <f t="shared" si="58"/>
        <v>0.57886072370640473</v>
      </c>
      <c r="S164" s="122">
        <f t="shared" si="58"/>
        <v>0.5329080152613378</v>
      </c>
      <c r="T164" s="122">
        <f t="shared" si="58"/>
        <v>0.48704475207087222</v>
      </c>
      <c r="U164" s="122">
        <f t="shared" si="58"/>
        <v>0.49170001994290102</v>
      </c>
      <c r="V164" s="122">
        <f t="shared" si="58"/>
        <v>0.69263138652443612</v>
      </c>
      <c r="W164" s="122">
        <f t="shared" si="58"/>
        <v>1.1206137132699647</v>
      </c>
      <c r="X164" s="122">
        <f t="shared" si="58"/>
        <v>1.6671724622884911</v>
      </c>
      <c r="Y164" s="122">
        <f t="shared" si="58"/>
        <v>2.0837298973714979</v>
      </c>
      <c r="DA164" s="130" t="s">
        <v>1725</v>
      </c>
    </row>
    <row r="165" spans="1:105" ht="12" customHeight="1" x14ac:dyDescent="0.25">
      <c r="A165" s="97" t="s">
        <v>53</v>
      </c>
      <c r="B165" s="98">
        <v>1.1894324594342431</v>
      </c>
      <c r="C165" s="98">
        <v>1.0711085931401463</v>
      </c>
      <c r="D165" s="98">
        <v>0.99041493679187964</v>
      </c>
      <c r="E165" s="98">
        <v>2.0361383447568913</v>
      </c>
      <c r="F165" s="98">
        <v>0.77874361456371688</v>
      </c>
      <c r="G165" s="98">
        <v>0.87236138114543771</v>
      </c>
      <c r="H165" s="98">
        <v>1.0844563698404903</v>
      </c>
      <c r="I165" s="98">
        <v>1.2111809405072196</v>
      </c>
      <c r="J165" s="98">
        <v>1.2727650232296335</v>
      </c>
      <c r="K165" s="98">
        <v>1.2400448665021648</v>
      </c>
      <c r="L165" s="98">
        <v>1.4871353133841931</v>
      </c>
      <c r="M165" s="98">
        <v>1.7460698789514251</v>
      </c>
      <c r="N165" s="98">
        <v>1.5379662405762407</v>
      </c>
      <c r="O165" s="98">
        <v>0.96031435026218559</v>
      </c>
      <c r="P165" s="98">
        <v>0.65191159928704467</v>
      </c>
      <c r="Q165" s="98">
        <v>0.83782834613341328</v>
      </c>
      <c r="R165" s="98">
        <v>0.57886072370640473</v>
      </c>
      <c r="S165" s="98">
        <v>0.5329080152613378</v>
      </c>
      <c r="T165" s="98">
        <v>0.48704475207087222</v>
      </c>
      <c r="U165" s="98">
        <v>0.49170001994290102</v>
      </c>
      <c r="V165" s="98">
        <v>0.69263138652443612</v>
      </c>
      <c r="W165" s="98">
        <v>1.1206137132699647</v>
      </c>
      <c r="X165" s="98">
        <v>1.6671724622884911</v>
      </c>
      <c r="Y165" s="98">
        <v>2.0837298973714979</v>
      </c>
      <c r="DA165" s="63" t="s">
        <v>1726</v>
      </c>
    </row>
    <row r="166" spans="1:105" ht="12" customHeight="1" x14ac:dyDescent="0.25">
      <c r="A166" s="121" t="s">
        <v>55</v>
      </c>
      <c r="B166" s="122">
        <v>5.5817785124118009</v>
      </c>
      <c r="C166" s="122">
        <v>5.3928486322046547</v>
      </c>
      <c r="D166" s="122">
        <v>5.8445674087990067</v>
      </c>
      <c r="E166" s="122">
        <v>5.0378126567194164</v>
      </c>
      <c r="F166" s="122">
        <v>5.8513460799039949</v>
      </c>
      <c r="G166" s="122">
        <v>6.0089901534110481</v>
      </c>
      <c r="H166" s="122">
        <v>6.2220501726836925</v>
      </c>
      <c r="I166" s="122">
        <v>5.9995643863355061</v>
      </c>
      <c r="J166" s="122">
        <v>6.2550649390630735</v>
      </c>
      <c r="K166" s="122">
        <v>5.8040112641543731</v>
      </c>
      <c r="L166" s="122">
        <v>5.521362737663515</v>
      </c>
      <c r="M166" s="122">
        <v>4.4628637237958344</v>
      </c>
      <c r="N166" s="122">
        <v>3.6172442008750418</v>
      </c>
      <c r="O166" s="122">
        <v>2.6664404612079506</v>
      </c>
      <c r="P166" s="122">
        <v>2.0166743685535073</v>
      </c>
      <c r="Q166" s="122">
        <v>1.3571429758336355</v>
      </c>
      <c r="R166" s="122">
        <v>1.2422785447545432</v>
      </c>
      <c r="S166" s="122">
        <v>1.1342568906384238</v>
      </c>
      <c r="T166" s="122">
        <v>1.193655633763989</v>
      </c>
      <c r="U166" s="122">
        <v>1.3288256857968099</v>
      </c>
      <c r="V166" s="122">
        <v>1.9428871133469747</v>
      </c>
      <c r="W166" s="122">
        <v>2.865517630412433</v>
      </c>
      <c r="X166" s="122">
        <v>4.0236571048980414</v>
      </c>
      <c r="Y166" s="122">
        <v>4.7520325995660855</v>
      </c>
      <c r="DA166" s="130" t="s">
        <v>1727</v>
      </c>
    </row>
    <row r="167" spans="1:105" ht="12" customHeight="1" x14ac:dyDescent="0.25">
      <c r="A167" s="97" t="s">
        <v>124</v>
      </c>
      <c r="B167" s="98">
        <v>0.23633568810130362</v>
      </c>
      <c r="C167" s="98">
        <v>0.2535767969617338</v>
      </c>
      <c r="D167" s="98">
        <v>0.25641403163490345</v>
      </c>
      <c r="E167" s="98">
        <v>0.28087192193858579</v>
      </c>
      <c r="F167" s="98">
        <v>0.29053894079614573</v>
      </c>
      <c r="G167" s="98">
        <v>0.28940239094231279</v>
      </c>
      <c r="H167" s="98">
        <v>0.29809225698245162</v>
      </c>
      <c r="I167" s="98">
        <v>0.29308059707156564</v>
      </c>
      <c r="J167" s="98">
        <v>0.32522142538422288</v>
      </c>
      <c r="K167" s="98">
        <v>0.33992947210527608</v>
      </c>
      <c r="L167" s="98">
        <v>0.29596597067025487</v>
      </c>
      <c r="M167" s="98">
        <v>0.22231086863795374</v>
      </c>
      <c r="N167" s="98">
        <v>0.17178294111920442</v>
      </c>
      <c r="O167" s="98">
        <v>0.12941092880986227</v>
      </c>
      <c r="P167" s="98">
        <v>8.9276398683858324E-2</v>
      </c>
      <c r="Q167" s="98">
        <v>5.8842099620043255E-2</v>
      </c>
      <c r="R167" s="98">
        <v>5.4472456116086754E-2</v>
      </c>
      <c r="S167" s="98">
        <v>4.2508833010420521E-2</v>
      </c>
      <c r="T167" s="98">
        <v>3.7840537602165075E-2</v>
      </c>
      <c r="U167" s="98">
        <v>4.1340118069799321E-2</v>
      </c>
      <c r="V167" s="98">
        <v>5.064960849598632E-2</v>
      </c>
      <c r="W167" s="98">
        <v>6.6923112190323139E-2</v>
      </c>
      <c r="X167" s="98">
        <v>8.82063759374032E-2</v>
      </c>
      <c r="Y167" s="98">
        <v>9.8272262006013314E-2</v>
      </c>
      <c r="DA167" s="63" t="s">
        <v>1728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1729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1730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1731</v>
      </c>
    </row>
    <row r="171" spans="1:105" ht="12" customHeight="1" x14ac:dyDescent="0.25">
      <c r="A171" s="106" t="s">
        <v>122</v>
      </c>
      <c r="B171" s="101">
        <v>5.2854432942643932</v>
      </c>
      <c r="C171" s="101">
        <v>5.0741445007449562</v>
      </c>
      <c r="D171" s="101">
        <v>5.5090897400892969</v>
      </c>
      <c r="E171" s="101">
        <v>4.6723861937734048</v>
      </c>
      <c r="F171" s="101">
        <v>5.452737576570426</v>
      </c>
      <c r="G171" s="101">
        <v>5.5985514604863731</v>
      </c>
      <c r="H171" s="101">
        <v>5.784519483810425</v>
      </c>
      <c r="I171" s="101">
        <v>5.5356096327300461</v>
      </c>
      <c r="J171" s="101">
        <v>5.7166148075695062</v>
      </c>
      <c r="K171" s="101">
        <v>5.2342564768386559</v>
      </c>
      <c r="L171" s="101">
        <v>4.981834937220234</v>
      </c>
      <c r="M171" s="101">
        <v>4.0171748150416002</v>
      </c>
      <c r="N171" s="101">
        <v>3.236361149270869</v>
      </c>
      <c r="O171" s="101">
        <v>2.3606180500002245</v>
      </c>
      <c r="P171" s="101">
        <v>1.7768503564621423</v>
      </c>
      <c r="Q171" s="101">
        <v>1.1869435829598858</v>
      </c>
      <c r="R171" s="101">
        <v>1.0744852299462597</v>
      </c>
      <c r="S171" s="101">
        <v>0.97261477448259215</v>
      </c>
      <c r="T171" s="101">
        <v>0.99938729547747351</v>
      </c>
      <c r="U171" s="101">
        <v>1.1011864131096289</v>
      </c>
      <c r="V171" s="101">
        <v>1.6006361563164437</v>
      </c>
      <c r="W171" s="101">
        <v>2.3656909343599297</v>
      </c>
      <c r="X171" s="101">
        <v>3.2949052196335549</v>
      </c>
      <c r="Y171" s="101">
        <v>3.868857049875889</v>
      </c>
      <c r="DA171" s="131" t="s">
        <v>1732</v>
      </c>
    </row>
    <row r="172" spans="1:105" ht="12" customHeight="1" x14ac:dyDescent="0.25">
      <c r="A172" s="107" t="s">
        <v>121</v>
      </c>
      <c r="B172" s="104">
        <v>5.9999530046103949E-2</v>
      </c>
      <c r="C172" s="104">
        <v>6.5127334497965039E-2</v>
      </c>
      <c r="D172" s="104">
        <v>7.9063637074807125E-2</v>
      </c>
      <c r="E172" s="104">
        <v>8.4554541007425696E-2</v>
      </c>
      <c r="F172" s="104">
        <v>0.10806956253742327</v>
      </c>
      <c r="G172" s="104">
        <v>0.12103630198236186</v>
      </c>
      <c r="H172" s="104">
        <v>0.13943843189081534</v>
      </c>
      <c r="I172" s="104">
        <v>0.17087415653389432</v>
      </c>
      <c r="J172" s="104">
        <v>0.21322870610934475</v>
      </c>
      <c r="K172" s="104">
        <v>0.22982531521044058</v>
      </c>
      <c r="L172" s="104">
        <v>0.24356182977302615</v>
      </c>
      <c r="M172" s="104">
        <v>0.22337804011628026</v>
      </c>
      <c r="N172" s="104">
        <v>0.20910011048496863</v>
      </c>
      <c r="O172" s="104">
        <v>0.17641148239786353</v>
      </c>
      <c r="P172" s="104">
        <v>0.15054761340750664</v>
      </c>
      <c r="Q172" s="104">
        <v>0.11135729325370652</v>
      </c>
      <c r="R172" s="104">
        <v>0.1133208586921968</v>
      </c>
      <c r="S172" s="104">
        <v>0.11913328314541111</v>
      </c>
      <c r="T172" s="104">
        <v>0.15642780068435058</v>
      </c>
      <c r="U172" s="104">
        <v>0.18629915461738158</v>
      </c>
      <c r="V172" s="104">
        <v>0.29160134853454484</v>
      </c>
      <c r="W172" s="104">
        <v>0.43290358386217986</v>
      </c>
      <c r="X172" s="104">
        <v>0.64054550932708387</v>
      </c>
      <c r="Y172" s="104">
        <v>0.78490328768418316</v>
      </c>
      <c r="DA172" s="132" t="s">
        <v>1733</v>
      </c>
    </row>
    <row r="173" spans="1:105" ht="12" customHeight="1" x14ac:dyDescent="0.25">
      <c r="A173" s="108" t="s">
        <v>53</v>
      </c>
      <c r="B173" s="98">
        <v>2.5252128028297006E-2</v>
      </c>
      <c r="C173" s="98">
        <v>2.606557521180505E-2</v>
      </c>
      <c r="D173" s="98">
        <v>3.2956833598180142E-2</v>
      </c>
      <c r="E173" s="98">
        <v>3.0445075109388927E-2</v>
      </c>
      <c r="F173" s="98">
        <v>4.2998867484906708E-2</v>
      </c>
      <c r="G173" s="98">
        <v>4.7642204145186717E-2</v>
      </c>
      <c r="H173" s="98">
        <v>5.4572573514463554E-2</v>
      </c>
      <c r="I173" s="98">
        <v>6.5182386963798078E-2</v>
      </c>
      <c r="J173" s="98">
        <v>8.1760825956870883E-2</v>
      </c>
      <c r="K173" s="98">
        <v>8.2596851217947215E-2</v>
      </c>
      <c r="L173" s="98">
        <v>8.7496874542743033E-2</v>
      </c>
      <c r="M173" s="98">
        <v>8.3246791593743305E-2</v>
      </c>
      <c r="N173" s="98">
        <v>7.7009198284511818E-2</v>
      </c>
      <c r="O173" s="98">
        <v>6.3113207962567433E-2</v>
      </c>
      <c r="P173" s="98">
        <v>5.6153408907153486E-2</v>
      </c>
      <c r="Q173" s="98">
        <v>4.4764104830040424E-2</v>
      </c>
      <c r="R173" s="98">
        <v>4.3936828408578626E-2</v>
      </c>
      <c r="S173" s="98">
        <v>4.4891697687929444E-2</v>
      </c>
      <c r="T173" s="98">
        <v>5.9606575305193643E-2</v>
      </c>
      <c r="U173" s="98">
        <v>6.6734954522431431E-2</v>
      </c>
      <c r="V173" s="98">
        <v>0.10091415655718165</v>
      </c>
      <c r="W173" s="98">
        <v>0.16518805059432792</v>
      </c>
      <c r="X173" s="98">
        <v>0.26791629400552519</v>
      </c>
      <c r="Y173" s="98">
        <v>0.33141339925697749</v>
      </c>
      <c r="DA173" s="63" t="s">
        <v>1734</v>
      </c>
    </row>
    <row r="174" spans="1:105" ht="12" customHeight="1" x14ac:dyDescent="0.25">
      <c r="A174" s="115" t="s">
        <v>52</v>
      </c>
      <c r="B174" s="33">
        <v>3.4747402017806947E-2</v>
      </c>
      <c r="C174" s="33">
        <v>3.9061759286159986E-2</v>
      </c>
      <c r="D174" s="33">
        <v>4.6106803476626976E-2</v>
      </c>
      <c r="E174" s="33">
        <v>5.4109465898036772E-2</v>
      </c>
      <c r="F174" s="33">
        <v>6.5070695052516558E-2</v>
      </c>
      <c r="G174" s="33">
        <v>7.339409783717514E-2</v>
      </c>
      <c r="H174" s="33">
        <v>8.4865858376351799E-2</v>
      </c>
      <c r="I174" s="33">
        <v>0.10569176957009623</v>
      </c>
      <c r="J174" s="33">
        <v>0.13146788015247385</v>
      </c>
      <c r="K174" s="33">
        <v>0.14722846399249337</v>
      </c>
      <c r="L174" s="33">
        <v>0.1560649552302831</v>
      </c>
      <c r="M174" s="33">
        <v>0.14013124852253697</v>
      </c>
      <c r="N174" s="33">
        <v>0.13209091220045682</v>
      </c>
      <c r="O174" s="33">
        <v>0.1132982744352961</v>
      </c>
      <c r="P174" s="33">
        <v>9.4394204500353143E-2</v>
      </c>
      <c r="Q174" s="33">
        <v>6.65931884236661E-2</v>
      </c>
      <c r="R174" s="33">
        <v>6.938403028361817E-2</v>
      </c>
      <c r="S174" s="33">
        <v>7.4241585457481662E-2</v>
      </c>
      <c r="T174" s="33">
        <v>9.6821225379156939E-2</v>
      </c>
      <c r="U174" s="33">
        <v>0.11956420009495015</v>
      </c>
      <c r="V174" s="33">
        <v>0.19068719197736317</v>
      </c>
      <c r="W174" s="33">
        <v>0.26771553326785191</v>
      </c>
      <c r="X174" s="33">
        <v>0.37262921532155868</v>
      </c>
      <c r="Y174" s="33">
        <v>0.45348988842720567</v>
      </c>
      <c r="DA174" s="60" t="s">
        <v>1735</v>
      </c>
    </row>
    <row r="175" spans="1:105" ht="12" customHeight="1" x14ac:dyDescent="0.25">
      <c r="A175" s="121" t="s">
        <v>54</v>
      </c>
      <c r="B175" s="122">
        <v>4.7695378948777352</v>
      </c>
      <c r="C175" s="122">
        <v>4.6213493087925084</v>
      </c>
      <c r="D175" s="122">
        <v>5.0445407566048353</v>
      </c>
      <c r="E175" s="122">
        <v>4.5137562616259519</v>
      </c>
      <c r="F175" s="122">
        <v>5.0206783049974426</v>
      </c>
      <c r="G175" s="122">
        <v>5.1547308609030811</v>
      </c>
      <c r="H175" s="122">
        <v>5.3103525953383492</v>
      </c>
      <c r="I175" s="122">
        <v>5.0762112415182852</v>
      </c>
      <c r="J175" s="122">
        <v>5.4086571581751706</v>
      </c>
      <c r="K175" s="122">
        <v>5.1565446261929146</v>
      </c>
      <c r="L175" s="122">
        <v>4.6701788751484781</v>
      </c>
      <c r="M175" s="122">
        <v>3.6607435903864562</v>
      </c>
      <c r="N175" s="122">
        <v>2.8602559427651153</v>
      </c>
      <c r="O175" s="122">
        <v>2.0996566044867921</v>
      </c>
      <c r="P175" s="122">
        <v>1.5119968582277532</v>
      </c>
      <c r="Q175" s="122">
        <v>1.0114777844676617</v>
      </c>
      <c r="R175" s="122">
        <v>0.93442529033426291</v>
      </c>
      <c r="S175" s="122">
        <v>0.83117514478763366</v>
      </c>
      <c r="T175" s="122">
        <v>0.85213182316547165</v>
      </c>
      <c r="U175" s="122">
        <v>0.95105426772141355</v>
      </c>
      <c r="V175" s="122">
        <v>1.3601025644367648</v>
      </c>
      <c r="W175" s="122">
        <v>1.9436219336555329</v>
      </c>
      <c r="X175" s="122">
        <v>2.6619219021964868</v>
      </c>
      <c r="Y175" s="122">
        <v>2.9196433397867367</v>
      </c>
      <c r="DA175" s="130" t="s">
        <v>1736</v>
      </c>
    </row>
    <row r="176" spans="1:105" ht="12" customHeight="1" x14ac:dyDescent="0.25">
      <c r="A176" s="97" t="s">
        <v>50</v>
      </c>
      <c r="B176" s="98">
        <v>1.4373590530489859</v>
      </c>
      <c r="C176" s="98">
        <v>1.8602917435550781</v>
      </c>
      <c r="D176" s="98">
        <v>1.7406620579680343</v>
      </c>
      <c r="E176" s="98">
        <v>2.1683015034675375</v>
      </c>
      <c r="F176" s="98">
        <v>2.1283733870206287</v>
      </c>
      <c r="G176" s="98">
        <v>2.1818344986606277</v>
      </c>
      <c r="H176" s="98">
        <v>2.2128493742355473</v>
      </c>
      <c r="I176" s="98">
        <v>2.4024516322258966</v>
      </c>
      <c r="J176" s="98">
        <v>2.4905058317844242</v>
      </c>
      <c r="K176" s="98">
        <v>2.8591594741346951</v>
      </c>
      <c r="L176" s="98">
        <v>2.4786327732141218</v>
      </c>
      <c r="M176" s="98">
        <v>1.8813307866527182</v>
      </c>
      <c r="N176" s="98">
        <v>1.4599890501075146</v>
      </c>
      <c r="O176" s="98">
        <v>1.1084175967824839</v>
      </c>
      <c r="P176" s="98">
        <v>0.76885972524999879</v>
      </c>
      <c r="Q176" s="98">
        <v>0.50426663569882146</v>
      </c>
      <c r="R176" s="98">
        <v>0.44972177017227655</v>
      </c>
      <c r="S176" s="98">
        <v>0.37165098971595395</v>
      </c>
      <c r="T176" s="98">
        <v>0.35426848511962888</v>
      </c>
      <c r="U176" s="98">
        <v>0.40071369359738773</v>
      </c>
      <c r="V176" s="98">
        <v>0.525496700409953</v>
      </c>
      <c r="W176" s="98">
        <v>0.69684918930612416</v>
      </c>
      <c r="X176" s="98">
        <v>0.88938555297693389</v>
      </c>
      <c r="Y176" s="98">
        <v>0.91832247777131437</v>
      </c>
      <c r="DA176" s="63" t="s">
        <v>1737</v>
      </c>
    </row>
    <row r="177" spans="1:105" ht="12" customHeight="1" x14ac:dyDescent="0.25">
      <c r="A177" s="109" t="s">
        <v>120</v>
      </c>
      <c r="B177" s="33">
        <v>3.3321788418287492</v>
      </c>
      <c r="C177" s="33">
        <v>2.7610575652374307</v>
      </c>
      <c r="D177" s="33">
        <v>3.3038786986368009</v>
      </c>
      <c r="E177" s="33">
        <v>2.3454547581584144</v>
      </c>
      <c r="F177" s="33">
        <v>2.8923049179768139</v>
      </c>
      <c r="G177" s="33">
        <v>2.9728963622424538</v>
      </c>
      <c r="H177" s="33">
        <v>3.0975032211028015</v>
      </c>
      <c r="I177" s="33">
        <v>2.6737596092923885</v>
      </c>
      <c r="J177" s="33">
        <v>2.9181513263907459</v>
      </c>
      <c r="K177" s="33">
        <v>2.2973851520582196</v>
      </c>
      <c r="L177" s="33">
        <v>2.1915461019343563</v>
      </c>
      <c r="M177" s="33">
        <v>1.7794128037337382</v>
      </c>
      <c r="N177" s="33">
        <v>1.400266892657601</v>
      </c>
      <c r="O177" s="33">
        <v>0.99123900770430817</v>
      </c>
      <c r="P177" s="33">
        <v>0.74313713297775441</v>
      </c>
      <c r="Q177" s="33">
        <v>0.50721114876884033</v>
      </c>
      <c r="R177" s="33">
        <v>0.48470352016198631</v>
      </c>
      <c r="S177" s="33">
        <v>0.45952415507167971</v>
      </c>
      <c r="T177" s="33">
        <v>0.49786333804584276</v>
      </c>
      <c r="U177" s="33">
        <v>0.55034057412402582</v>
      </c>
      <c r="V177" s="33">
        <v>0.83460586402681192</v>
      </c>
      <c r="W177" s="33">
        <v>1.2467727443494088</v>
      </c>
      <c r="X177" s="33">
        <v>1.7725363492195532</v>
      </c>
      <c r="Y177" s="33">
        <v>2.0013208620154224</v>
      </c>
      <c r="DA177" s="60" t="s">
        <v>1738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7.040773186872002</v>
      </c>
      <c r="C3" s="117">
        <f t="shared" si="0"/>
        <v>4.1758313796273523</v>
      </c>
      <c r="D3" s="117">
        <f t="shared" si="0"/>
        <v>5.5297349764408938</v>
      </c>
      <c r="E3" s="117">
        <f t="shared" si="0"/>
        <v>6.99774343034938</v>
      </c>
      <c r="F3" s="117">
        <f t="shared" si="0"/>
        <v>5.265206570835236</v>
      </c>
      <c r="G3" s="117">
        <f t="shared" si="0"/>
        <v>7.1193173671695007</v>
      </c>
      <c r="H3" s="117">
        <f t="shared" si="0"/>
        <v>5.4318856072216182</v>
      </c>
      <c r="I3" s="117">
        <f t="shared" si="0"/>
        <v>3.0131330591536303</v>
      </c>
      <c r="J3" s="117">
        <f t="shared" si="0"/>
        <v>3.0835146973979164</v>
      </c>
      <c r="K3" s="117">
        <f t="shared" si="0"/>
        <v>2.5075665804401894</v>
      </c>
      <c r="L3" s="117">
        <f t="shared" si="0"/>
        <v>4.4030478477954587</v>
      </c>
      <c r="M3" s="117">
        <f t="shared" si="0"/>
        <v>3.4629111317055137</v>
      </c>
      <c r="N3" s="117">
        <f t="shared" si="0"/>
        <v>3.1126706771391999</v>
      </c>
      <c r="O3" s="117">
        <f t="shared" si="0"/>
        <v>4.0173134726091346</v>
      </c>
      <c r="P3" s="117">
        <f t="shared" si="0"/>
        <v>2.897010764313388</v>
      </c>
      <c r="Q3" s="117">
        <f t="shared" si="0"/>
        <v>2.6943328509381823</v>
      </c>
      <c r="R3" s="117">
        <f t="shared" ref="R3:V3" si="1">R4+R7+R9+R19</f>
        <v>2.5116290631426774</v>
      </c>
      <c r="S3" s="117">
        <f t="shared" si="1"/>
        <v>3.0263577493846601</v>
      </c>
      <c r="T3" s="117">
        <f t="shared" si="1"/>
        <v>2.2963604093539236</v>
      </c>
      <c r="U3" s="117">
        <f t="shared" si="1"/>
        <v>2.3854645330790634</v>
      </c>
      <c r="V3" s="117">
        <f t="shared" si="1"/>
        <v>2.0389033328660733</v>
      </c>
      <c r="W3" s="117">
        <f t="shared" ref="W3:Y3" si="2">W4+W7+W9+W19</f>
        <v>1.5458250910209281</v>
      </c>
      <c r="X3" s="117">
        <f t="shared" si="2"/>
        <v>1.3074766136152181</v>
      </c>
      <c r="Y3" s="117">
        <f t="shared" si="2"/>
        <v>0.98582982006607422</v>
      </c>
      <c r="DA3" s="129" t="s">
        <v>1740</v>
      </c>
    </row>
    <row r="4" spans="1:105" ht="12.95" customHeight="1" x14ac:dyDescent="0.25">
      <c r="A4" s="121" t="s">
        <v>57</v>
      </c>
      <c r="B4" s="122">
        <f t="shared" ref="B4:Q4" si="3">SUM(B5:B6)</f>
        <v>5.5709826052702667</v>
      </c>
      <c r="C4" s="122">
        <f t="shared" si="3"/>
        <v>2.9406973125926021</v>
      </c>
      <c r="D4" s="122">
        <f t="shared" si="3"/>
        <v>4.1860879715789254</v>
      </c>
      <c r="E4" s="122">
        <f t="shared" si="3"/>
        <v>5.6336682704548755</v>
      </c>
      <c r="F4" s="122">
        <f t="shared" si="3"/>
        <v>3.9712345544263332</v>
      </c>
      <c r="G4" s="122">
        <f t="shared" si="3"/>
        <v>5.7271254434474006</v>
      </c>
      <c r="H4" s="122">
        <f t="shared" si="3"/>
        <v>4.172014257350126</v>
      </c>
      <c r="I4" s="122">
        <f t="shared" si="3"/>
        <v>2.0788196213141941</v>
      </c>
      <c r="J4" s="122">
        <f t="shared" si="3"/>
        <v>2.1963231493233351</v>
      </c>
      <c r="K4" s="122">
        <f t="shared" si="3"/>
        <v>1.7431387994863774</v>
      </c>
      <c r="L4" s="122">
        <f t="shared" si="3"/>
        <v>3.5678162824525805</v>
      </c>
      <c r="M4" s="122">
        <f t="shared" si="3"/>
        <v>2.6053576330435448</v>
      </c>
      <c r="N4" s="122">
        <f t="shared" si="3"/>
        <v>2.2359426058184391</v>
      </c>
      <c r="O4" s="122">
        <f t="shared" si="3"/>
        <v>3.1982095866008509</v>
      </c>
      <c r="P4" s="122">
        <f t="shared" si="3"/>
        <v>2.1703401062371079</v>
      </c>
      <c r="Q4" s="122">
        <f t="shared" si="3"/>
        <v>1.9306520100187252</v>
      </c>
      <c r="R4" s="122">
        <f t="shared" ref="R4:V4" si="4">SUM(R5:R6)</f>
        <v>1.8448264987002876</v>
      </c>
      <c r="S4" s="122">
        <f t="shared" si="4"/>
        <v>2.2841796120015947</v>
      </c>
      <c r="T4" s="122">
        <f t="shared" si="4"/>
        <v>1.6064415566250021</v>
      </c>
      <c r="U4" s="122">
        <f t="shared" si="4"/>
        <v>1.7884821997796005</v>
      </c>
      <c r="V4" s="122">
        <f t="shared" si="4"/>
        <v>1.5406397424638989</v>
      </c>
      <c r="W4" s="122">
        <f t="shared" ref="W4:Y4" si="5">SUM(W5:W6)</f>
        <v>1.1285727549409754</v>
      </c>
      <c r="X4" s="122">
        <f t="shared" si="5"/>
        <v>0.97706165304823023</v>
      </c>
      <c r="Y4" s="122">
        <f t="shared" si="5"/>
        <v>0.69675374163794002</v>
      </c>
      <c r="DA4" s="130" t="s">
        <v>1741</v>
      </c>
    </row>
    <row r="5" spans="1:105" ht="12" customHeight="1" x14ac:dyDescent="0.25">
      <c r="A5" s="97" t="s">
        <v>51</v>
      </c>
      <c r="B5" s="98">
        <v>5.5173595657898717</v>
      </c>
      <c r="C5" s="98">
        <v>2.912607251433128</v>
      </c>
      <c r="D5" s="98">
        <v>4.1460445291660371</v>
      </c>
      <c r="E5" s="98">
        <v>5.5829577384463898</v>
      </c>
      <c r="F5" s="98">
        <v>3.9339044715018781</v>
      </c>
      <c r="G5" s="98">
        <v>5.6744962502986178</v>
      </c>
      <c r="H5" s="98">
        <v>4.1351453461416199</v>
      </c>
      <c r="I5" s="98">
        <v>2.0611040578282913</v>
      </c>
      <c r="J5" s="98">
        <v>2.1778388438191767</v>
      </c>
      <c r="K5" s="98">
        <v>1.7286143779161798</v>
      </c>
      <c r="L5" s="98">
        <v>3.5392290851015749</v>
      </c>
      <c r="M5" s="98">
        <v>2.5847178918859917</v>
      </c>
      <c r="N5" s="98">
        <v>2.2184817917583506</v>
      </c>
      <c r="O5" s="98">
        <v>3.1735399517662004</v>
      </c>
      <c r="P5" s="98">
        <v>2.1537092469274706</v>
      </c>
      <c r="Q5" s="98">
        <v>1.9158737906091545</v>
      </c>
      <c r="R5" s="98">
        <v>1.8306204915314412</v>
      </c>
      <c r="S5" s="98">
        <v>2.2668173066915691</v>
      </c>
      <c r="T5" s="98">
        <v>1.5942698533204027</v>
      </c>
      <c r="U5" s="98">
        <v>1.7748673452221091</v>
      </c>
      <c r="V5" s="98">
        <v>1.5289124378253249</v>
      </c>
      <c r="W5" s="98">
        <v>1.119996610371305</v>
      </c>
      <c r="X5" s="98">
        <v>0.96967545939691424</v>
      </c>
      <c r="Y5" s="98">
        <v>0.69146462745118231</v>
      </c>
      <c r="DA5" s="63" t="s">
        <v>1742</v>
      </c>
    </row>
    <row r="6" spans="1:105" ht="12" customHeight="1" x14ac:dyDescent="0.25">
      <c r="A6" s="97" t="s">
        <v>53</v>
      </c>
      <c r="B6" s="98">
        <v>5.3623039480395325E-2</v>
      </c>
      <c r="C6" s="98">
        <v>2.8090061159474187E-2</v>
      </c>
      <c r="D6" s="98">
        <v>4.0043442412888562E-2</v>
      </c>
      <c r="E6" s="98">
        <v>5.0710532008485749E-2</v>
      </c>
      <c r="F6" s="98">
        <v>3.7330082924455159E-2</v>
      </c>
      <c r="G6" s="98">
        <v>5.262919314878281E-2</v>
      </c>
      <c r="H6" s="98">
        <v>3.686891120850587E-2</v>
      </c>
      <c r="I6" s="98">
        <v>1.7715563485902627E-2</v>
      </c>
      <c r="J6" s="98">
        <v>1.8484305504158149E-2</v>
      </c>
      <c r="K6" s="98">
        <v>1.4524421570197583E-2</v>
      </c>
      <c r="L6" s="98">
        <v>2.8587197351005681E-2</v>
      </c>
      <c r="M6" s="98">
        <v>2.063974115755297E-2</v>
      </c>
      <c r="N6" s="98">
        <v>1.7460814060088491E-2</v>
      </c>
      <c r="O6" s="98">
        <v>2.466963483465049E-2</v>
      </c>
      <c r="P6" s="98">
        <v>1.663085930963747E-2</v>
      </c>
      <c r="Q6" s="98">
        <v>1.4778219409570779E-2</v>
      </c>
      <c r="R6" s="98">
        <v>1.4206007168846412E-2</v>
      </c>
      <c r="S6" s="98">
        <v>1.7362305310025451E-2</v>
      </c>
      <c r="T6" s="98">
        <v>1.2171703304599385E-2</v>
      </c>
      <c r="U6" s="98">
        <v>1.3614854557491379E-2</v>
      </c>
      <c r="V6" s="98">
        <v>1.1727304638574016E-2</v>
      </c>
      <c r="W6" s="98">
        <v>8.5761445696704384E-3</v>
      </c>
      <c r="X6" s="98">
        <v>7.3861936513160273E-3</v>
      </c>
      <c r="Y6" s="98">
        <v>5.2891141867577205E-3</v>
      </c>
      <c r="DA6" s="63" t="s">
        <v>1743</v>
      </c>
    </row>
    <row r="7" spans="1:105" ht="12.95" customHeight="1" x14ac:dyDescent="0.25">
      <c r="A7" s="121" t="s">
        <v>92</v>
      </c>
      <c r="B7" s="122">
        <f t="shared" ref="B7:Y7" si="6">B8</f>
        <v>8.4153027931315863E-2</v>
      </c>
      <c r="C7" s="122">
        <f t="shared" si="6"/>
        <v>7.9145695237680655E-2</v>
      </c>
      <c r="D7" s="122">
        <f t="shared" si="6"/>
        <v>7.817413318356789E-2</v>
      </c>
      <c r="E7" s="122">
        <f t="shared" si="6"/>
        <v>0.18567350110716813</v>
      </c>
      <c r="F7" s="122">
        <f t="shared" si="6"/>
        <v>8.7094571804795046E-2</v>
      </c>
      <c r="G7" s="122">
        <f t="shared" si="6"/>
        <v>0.11847128033898151</v>
      </c>
      <c r="H7" s="122">
        <f t="shared" si="6"/>
        <v>0.17047753937433641</v>
      </c>
      <c r="I7" s="122">
        <f t="shared" si="6"/>
        <v>0.16555098844322771</v>
      </c>
      <c r="J7" s="122">
        <f t="shared" si="6"/>
        <v>0.14845510377599105</v>
      </c>
      <c r="K7" s="122">
        <f t="shared" si="6"/>
        <v>0.13075310523174138</v>
      </c>
      <c r="L7" s="122">
        <f t="shared" si="6"/>
        <v>0.15314147900604755</v>
      </c>
      <c r="M7" s="122">
        <f t="shared" si="6"/>
        <v>0.2262184708312083</v>
      </c>
      <c r="N7" s="122">
        <f t="shared" si="6"/>
        <v>0.25408784307833948</v>
      </c>
      <c r="O7" s="122">
        <f t="shared" si="6"/>
        <v>0.21205554738683569</v>
      </c>
      <c r="P7" s="122">
        <f t="shared" si="6"/>
        <v>0.18400376817207459</v>
      </c>
      <c r="Q7" s="122">
        <f t="shared" si="6"/>
        <v>0.29117045142729631</v>
      </c>
      <c r="R7" s="122">
        <f t="shared" si="6"/>
        <v>0.2405871544154074</v>
      </c>
      <c r="S7" s="122">
        <f t="shared" si="6"/>
        <v>0.28217920358280707</v>
      </c>
      <c r="T7" s="122">
        <f t="shared" si="6"/>
        <v>0.26781256421951682</v>
      </c>
      <c r="U7" s="122">
        <f t="shared" si="6"/>
        <v>0.21365041115892172</v>
      </c>
      <c r="V7" s="122">
        <f t="shared" si="6"/>
        <v>0.16512556968932332</v>
      </c>
      <c r="W7" s="122">
        <f t="shared" si="6"/>
        <v>0.12966388945204949</v>
      </c>
      <c r="X7" s="122">
        <f t="shared" si="6"/>
        <v>0.1094249102809146</v>
      </c>
      <c r="Y7" s="122">
        <f t="shared" si="6"/>
        <v>0.10780634644892464</v>
      </c>
      <c r="DA7" s="130" t="s">
        <v>1744</v>
      </c>
    </row>
    <row r="8" spans="1:105" ht="12" customHeight="1" x14ac:dyDescent="0.25">
      <c r="A8" s="97" t="s">
        <v>53</v>
      </c>
      <c r="B8" s="98">
        <v>8.4153027931315863E-2</v>
      </c>
      <c r="C8" s="98">
        <v>7.9145695237680655E-2</v>
      </c>
      <c r="D8" s="98">
        <v>7.817413318356789E-2</v>
      </c>
      <c r="E8" s="98">
        <v>0.18567350110716813</v>
      </c>
      <c r="F8" s="98">
        <v>8.7094571804795046E-2</v>
      </c>
      <c r="G8" s="98">
        <v>0.11847128033898151</v>
      </c>
      <c r="H8" s="98">
        <v>0.17047753937433641</v>
      </c>
      <c r="I8" s="98">
        <v>0.16555098844322771</v>
      </c>
      <c r="J8" s="98">
        <v>0.14845510377599105</v>
      </c>
      <c r="K8" s="98">
        <v>0.13075310523174138</v>
      </c>
      <c r="L8" s="98">
        <v>0.15314147900604755</v>
      </c>
      <c r="M8" s="98">
        <v>0.2262184708312083</v>
      </c>
      <c r="N8" s="98">
        <v>0.25408784307833948</v>
      </c>
      <c r="O8" s="98">
        <v>0.21205554738683569</v>
      </c>
      <c r="P8" s="98">
        <v>0.18400376817207459</v>
      </c>
      <c r="Q8" s="98">
        <v>0.29117045142729631</v>
      </c>
      <c r="R8" s="98">
        <v>0.2405871544154074</v>
      </c>
      <c r="S8" s="98">
        <v>0.28217920358280707</v>
      </c>
      <c r="T8" s="98">
        <v>0.26781256421951682</v>
      </c>
      <c r="U8" s="98">
        <v>0.21365041115892172</v>
      </c>
      <c r="V8" s="98">
        <v>0.16512556968932332</v>
      </c>
      <c r="W8" s="98">
        <v>0.12966388945204949</v>
      </c>
      <c r="X8" s="98">
        <v>0.1094249102809146</v>
      </c>
      <c r="Y8" s="98">
        <v>0.10780634644892464</v>
      </c>
      <c r="DA8" s="63" t="s">
        <v>1745</v>
      </c>
    </row>
    <row r="9" spans="1:105" ht="12" customHeight="1" x14ac:dyDescent="0.25">
      <c r="A9" s="121" t="s">
        <v>55</v>
      </c>
      <c r="B9" s="122">
        <v>0.7149441218232423</v>
      </c>
      <c r="C9" s="122">
        <v>0.56261847190895775</v>
      </c>
      <c r="D9" s="122">
        <v>0.62999580622961093</v>
      </c>
      <c r="E9" s="122">
        <v>0.61724638379132757</v>
      </c>
      <c r="F9" s="122">
        <v>0.60807363586394936</v>
      </c>
      <c r="G9" s="122">
        <v>0.67232655860667434</v>
      </c>
      <c r="H9" s="122">
        <v>0.56856027080190452</v>
      </c>
      <c r="I9" s="122">
        <v>0.38413859600251565</v>
      </c>
      <c r="J9" s="122">
        <v>0.36413945473333537</v>
      </c>
      <c r="K9" s="122">
        <v>0.30668029067309371</v>
      </c>
      <c r="L9" s="122">
        <v>0.36826352684206987</v>
      </c>
      <c r="M9" s="122">
        <v>0.34351949884928901</v>
      </c>
      <c r="N9" s="122">
        <v>0.34898566158201522</v>
      </c>
      <c r="O9" s="122">
        <v>0.34890156111926324</v>
      </c>
      <c r="P9" s="122">
        <v>0.31349542918851414</v>
      </c>
      <c r="Q9" s="122">
        <v>0.26395015027669572</v>
      </c>
      <c r="R9" s="122">
        <v>0.23173677404279477</v>
      </c>
      <c r="S9" s="122">
        <v>0.26769058066515683</v>
      </c>
      <c r="T9" s="122">
        <v>0.25057124622956761</v>
      </c>
      <c r="U9" s="122">
        <v>0.22161330971566723</v>
      </c>
      <c r="V9" s="122">
        <v>0.19727813299138067</v>
      </c>
      <c r="W9" s="122">
        <v>0.17199979011314992</v>
      </c>
      <c r="X9" s="122">
        <v>0.13485395475421871</v>
      </c>
      <c r="Y9" s="122">
        <v>0.11110312877564577</v>
      </c>
      <c r="DA9" s="130" t="s">
        <v>1746</v>
      </c>
    </row>
    <row r="10" spans="1:105" ht="12" customHeight="1" x14ac:dyDescent="0.25">
      <c r="A10" s="97" t="s">
        <v>143</v>
      </c>
      <c r="B10" s="98">
        <v>0.20487928646014519</v>
      </c>
      <c r="C10" s="98">
        <v>9.9291939969606266E-2</v>
      </c>
      <c r="D10" s="98">
        <v>0.14344995778935768</v>
      </c>
      <c r="E10" s="98">
        <v>0.18204869355342715</v>
      </c>
      <c r="F10" s="98">
        <v>0.13140223737271284</v>
      </c>
      <c r="G10" s="98">
        <v>0.18272429723104752</v>
      </c>
      <c r="H10" s="98">
        <v>0.14767000417306739</v>
      </c>
      <c r="I10" s="98">
        <v>8.0781370907848066E-2</v>
      </c>
      <c r="J10" s="98">
        <v>8.3566963974330069E-2</v>
      </c>
      <c r="K10" s="98">
        <v>6.831547619477446E-2</v>
      </c>
      <c r="L10" s="98">
        <v>0.13211175944272757</v>
      </c>
      <c r="M10" s="98">
        <v>0.12549880232006388</v>
      </c>
      <c r="N10" s="98">
        <v>0.13797062599077492</v>
      </c>
      <c r="O10" s="98">
        <v>0.14905475786787334</v>
      </c>
      <c r="P10" s="98">
        <v>0.13053734343088388</v>
      </c>
      <c r="Q10" s="98">
        <v>9.4844252281535091E-2</v>
      </c>
      <c r="R10" s="98">
        <v>6.4549591149585209E-2</v>
      </c>
      <c r="S10" s="98">
        <v>9.3051726618084474E-2</v>
      </c>
      <c r="T10" s="98">
        <v>8.933133975971419E-2</v>
      </c>
      <c r="U10" s="98">
        <v>6.1696097749526072E-2</v>
      </c>
      <c r="V10" s="98">
        <v>6.127365958215799E-2</v>
      </c>
      <c r="W10" s="98">
        <v>5.5552554256332376E-2</v>
      </c>
      <c r="X10" s="98">
        <v>5.0748277415720418E-2</v>
      </c>
      <c r="Y10" s="98">
        <v>3.5484554163189998E-2</v>
      </c>
      <c r="DA10" s="63" t="s">
        <v>1747</v>
      </c>
    </row>
    <row r="11" spans="1:105" ht="12" customHeight="1" x14ac:dyDescent="0.25">
      <c r="A11" s="97" t="s">
        <v>124</v>
      </c>
      <c r="B11" s="98">
        <v>1.9165791213706738E-2</v>
      </c>
      <c r="C11" s="98">
        <v>1.916396766561761E-2</v>
      </c>
      <c r="D11" s="98">
        <v>1.8799181741894166E-2</v>
      </c>
      <c r="E11" s="98">
        <v>2.1661462769563558E-2</v>
      </c>
      <c r="F11" s="98">
        <v>2.1210658880077147E-2</v>
      </c>
      <c r="G11" s="98">
        <v>2.1117729951843585E-2</v>
      </c>
      <c r="H11" s="98">
        <v>1.8128531707855926E-2</v>
      </c>
      <c r="I11" s="98">
        <v>1.3312355718508457E-2</v>
      </c>
      <c r="J11" s="98">
        <v>1.2906407365499228E-2</v>
      </c>
      <c r="K11" s="98">
        <v>1.1693442974182957E-2</v>
      </c>
      <c r="L11" s="98">
        <v>1.0435004273631258E-2</v>
      </c>
      <c r="M11" s="98">
        <v>8.5151336694212383E-3</v>
      </c>
      <c r="N11" s="98">
        <v>7.1658617917341513E-3</v>
      </c>
      <c r="O11" s="98">
        <v>6.7209075616097621E-3</v>
      </c>
      <c r="P11" s="98">
        <v>5.787111063101179E-3</v>
      </c>
      <c r="Q11" s="98">
        <v>5.5741967904119468E-3</v>
      </c>
      <c r="R11" s="98">
        <v>5.3832421585350712E-3</v>
      </c>
      <c r="S11" s="98">
        <v>5.4496332079321547E-3</v>
      </c>
      <c r="T11" s="98">
        <v>4.2511610161180616E-3</v>
      </c>
      <c r="U11" s="98">
        <v>4.1997180243886923E-3</v>
      </c>
      <c r="V11" s="98">
        <v>3.714816070774936E-3</v>
      </c>
      <c r="W11" s="98">
        <v>3.7095944958158E-3</v>
      </c>
      <c r="X11" s="98">
        <v>3.3078422423430502E-3</v>
      </c>
      <c r="Y11" s="98">
        <v>2.740041692086464E-3</v>
      </c>
      <c r="DA11" s="63" t="s">
        <v>1748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1749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1750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1751</v>
      </c>
    </row>
    <row r="15" spans="1:105" ht="12" customHeight="1" x14ac:dyDescent="0.25">
      <c r="A15" s="106" t="s">
        <v>122</v>
      </c>
      <c r="B15" s="101">
        <v>0.48327663222646877</v>
      </c>
      <c r="C15" s="101">
        <v>0.43661335723973299</v>
      </c>
      <c r="D15" s="101">
        <v>0.45898534247332989</v>
      </c>
      <c r="E15" s="101">
        <v>0.40282804203772227</v>
      </c>
      <c r="F15" s="101">
        <v>0.44281431762489365</v>
      </c>
      <c r="G15" s="101">
        <v>0.45420103199898815</v>
      </c>
      <c r="H15" s="101">
        <v>0.38899803519210979</v>
      </c>
      <c r="I15" s="101">
        <v>0.27991467818713084</v>
      </c>
      <c r="J15" s="101">
        <v>0.25816849848871604</v>
      </c>
      <c r="K15" s="101">
        <v>0.21799101040136634</v>
      </c>
      <c r="L15" s="101">
        <v>0.21456518284071341</v>
      </c>
      <c r="M15" s="101">
        <v>0.19454720336112968</v>
      </c>
      <c r="N15" s="101">
        <v>0.18584379759611266</v>
      </c>
      <c r="O15" s="101">
        <v>0.17266985305373861</v>
      </c>
      <c r="P15" s="101">
        <v>0.1581128348418582</v>
      </c>
      <c r="Q15" s="101">
        <v>0.1454230607442899</v>
      </c>
      <c r="R15" s="101">
        <v>0.14349559589855818</v>
      </c>
      <c r="S15" s="101">
        <v>0.14753423296553758</v>
      </c>
      <c r="T15" s="101">
        <v>0.13381998836528597</v>
      </c>
      <c r="U15" s="101">
        <v>0.1304906074828027</v>
      </c>
      <c r="V15" s="101">
        <v>0.10924258034343134</v>
      </c>
      <c r="W15" s="101">
        <v>9.2239582885047855E-2</v>
      </c>
      <c r="X15" s="101">
        <v>6.5423019256671711E-2</v>
      </c>
      <c r="Y15" s="101">
        <v>5.8315972349833059E-2</v>
      </c>
      <c r="DA15" s="131" t="s">
        <v>1752</v>
      </c>
    </row>
    <row r="16" spans="1:105" ht="12" customHeight="1" x14ac:dyDescent="0.25">
      <c r="A16" s="107" t="s">
        <v>121</v>
      </c>
      <c r="B16" s="104">
        <v>7.6224119229215404E-3</v>
      </c>
      <c r="C16" s="104">
        <v>7.5492070340008599E-3</v>
      </c>
      <c r="D16" s="104">
        <v>8.7613242250292253E-3</v>
      </c>
      <c r="E16" s="104">
        <v>1.0708185430614595E-2</v>
      </c>
      <c r="F16" s="104">
        <v>1.2646421986265751E-2</v>
      </c>
      <c r="G16" s="104">
        <v>1.4283499424795155E-2</v>
      </c>
      <c r="H16" s="104">
        <v>1.3763699728871322E-2</v>
      </c>
      <c r="I16" s="104">
        <v>1.0130191189028317E-2</v>
      </c>
      <c r="J16" s="104">
        <v>9.4975849047900032E-3</v>
      </c>
      <c r="K16" s="104">
        <v>8.6803611027699915E-3</v>
      </c>
      <c r="L16" s="104">
        <v>1.1151580284997622E-2</v>
      </c>
      <c r="M16" s="104">
        <v>1.4958359498674167E-2</v>
      </c>
      <c r="N16" s="104">
        <v>1.8005376203393486E-2</v>
      </c>
      <c r="O16" s="104">
        <v>2.0456042636041581E-2</v>
      </c>
      <c r="P16" s="104">
        <v>1.905813985267089E-2</v>
      </c>
      <c r="Q16" s="104">
        <v>1.8108640460458784E-2</v>
      </c>
      <c r="R16" s="104">
        <v>1.8308344836116323E-2</v>
      </c>
      <c r="S16" s="104">
        <v>2.1654987873602614E-2</v>
      </c>
      <c r="T16" s="104">
        <v>2.3168757088449402E-2</v>
      </c>
      <c r="U16" s="104">
        <v>2.5226886458949785E-2</v>
      </c>
      <c r="V16" s="104">
        <v>2.3047076995016406E-2</v>
      </c>
      <c r="W16" s="104">
        <v>2.0498058475953866E-2</v>
      </c>
      <c r="X16" s="104">
        <v>1.5374815839483549E-2</v>
      </c>
      <c r="Y16" s="104">
        <v>1.4562560570536238E-2</v>
      </c>
      <c r="DA16" s="132" t="s">
        <v>1753</v>
      </c>
    </row>
    <row r="17" spans="1:105" ht="12" customHeight="1" x14ac:dyDescent="0.25">
      <c r="A17" s="108" t="s">
        <v>53</v>
      </c>
      <c r="B17" s="98">
        <v>2.3145410635085095E-3</v>
      </c>
      <c r="C17" s="98">
        <v>2.1703599551156413E-3</v>
      </c>
      <c r="D17" s="98">
        <v>2.6558536292622622E-3</v>
      </c>
      <c r="E17" s="98">
        <v>2.7473182343017858E-3</v>
      </c>
      <c r="F17" s="98">
        <v>3.6595799930729455E-3</v>
      </c>
      <c r="G17" s="98">
        <v>4.0944315676388126E-3</v>
      </c>
      <c r="H17" s="98">
        <v>3.9322081434499606E-3</v>
      </c>
      <c r="I17" s="98">
        <v>2.8162020592845966E-3</v>
      </c>
      <c r="J17" s="98">
        <v>2.6613371467617323E-3</v>
      </c>
      <c r="K17" s="98">
        <v>2.2609466173856636E-3</v>
      </c>
      <c r="L17" s="98">
        <v>2.9084529016073207E-3</v>
      </c>
      <c r="M17" s="98">
        <v>4.0783343759453992E-3</v>
      </c>
      <c r="N17" s="98">
        <v>4.8549527341356169E-3</v>
      </c>
      <c r="O17" s="98">
        <v>5.3551398538468336E-3</v>
      </c>
      <c r="P17" s="98">
        <v>5.2653518007813238E-3</v>
      </c>
      <c r="Q17" s="98">
        <v>5.5009089937635511E-3</v>
      </c>
      <c r="R17" s="98">
        <v>5.4139658375400744E-3</v>
      </c>
      <c r="S17" s="98">
        <v>6.3078007927126496E-3</v>
      </c>
      <c r="T17" s="98">
        <v>6.9761073812779255E-3</v>
      </c>
      <c r="U17" s="98">
        <v>7.1827468633574336E-3</v>
      </c>
      <c r="V17" s="98">
        <v>6.4243152843364562E-3</v>
      </c>
      <c r="W17" s="98">
        <v>6.4305302968062786E-3</v>
      </c>
      <c r="X17" s="98">
        <v>5.3970903455402017E-3</v>
      </c>
      <c r="Y17" s="98">
        <v>5.1966524474919649E-3</v>
      </c>
      <c r="DA17" s="63" t="s">
        <v>1754</v>
      </c>
    </row>
    <row r="18" spans="1:105" ht="12" customHeight="1" x14ac:dyDescent="0.25">
      <c r="A18" s="108" t="s">
        <v>52</v>
      </c>
      <c r="B18" s="98">
        <v>5.3078708594130304E-3</v>
      </c>
      <c r="C18" s="98">
        <v>5.3788470788852186E-3</v>
      </c>
      <c r="D18" s="98">
        <v>6.1054705957669627E-3</v>
      </c>
      <c r="E18" s="98">
        <v>7.960867196312808E-3</v>
      </c>
      <c r="F18" s="98">
        <v>8.9868419931928047E-3</v>
      </c>
      <c r="G18" s="98">
        <v>1.0189067857156344E-2</v>
      </c>
      <c r="H18" s="98">
        <v>9.8314915854213619E-3</v>
      </c>
      <c r="I18" s="98">
        <v>7.3139891297437209E-3</v>
      </c>
      <c r="J18" s="98">
        <v>6.8362477580282714E-3</v>
      </c>
      <c r="K18" s="98">
        <v>6.4194144853843282E-3</v>
      </c>
      <c r="L18" s="98">
        <v>8.2431273833903015E-3</v>
      </c>
      <c r="M18" s="98">
        <v>1.0880025122728768E-2</v>
      </c>
      <c r="N18" s="98">
        <v>1.3150423469257868E-2</v>
      </c>
      <c r="O18" s="98">
        <v>1.5100902782194749E-2</v>
      </c>
      <c r="P18" s="98">
        <v>1.3792788051889568E-2</v>
      </c>
      <c r="Q18" s="98">
        <v>1.2607731466695232E-2</v>
      </c>
      <c r="R18" s="98">
        <v>1.2894378998576249E-2</v>
      </c>
      <c r="S18" s="98">
        <v>1.5347187080889963E-2</v>
      </c>
      <c r="T18" s="98">
        <v>1.6192649707171478E-2</v>
      </c>
      <c r="U18" s="98">
        <v>1.804413959559235E-2</v>
      </c>
      <c r="V18" s="98">
        <v>1.6622761710679949E-2</v>
      </c>
      <c r="W18" s="98">
        <v>1.4067528179147588E-2</v>
      </c>
      <c r="X18" s="98">
        <v>9.9777254939433478E-3</v>
      </c>
      <c r="Y18" s="98">
        <v>9.3659081230442736E-3</v>
      </c>
      <c r="DA18" s="63" t="s">
        <v>1755</v>
      </c>
    </row>
    <row r="19" spans="1:105" ht="12" customHeight="1" x14ac:dyDescent="0.25">
      <c r="A19" s="121" t="s">
        <v>54</v>
      </c>
      <c r="B19" s="122">
        <v>0.670693431847178</v>
      </c>
      <c r="C19" s="122">
        <v>0.59336989988811184</v>
      </c>
      <c r="D19" s="122">
        <v>0.63547706544878901</v>
      </c>
      <c r="E19" s="122">
        <v>0.56115527499600915</v>
      </c>
      <c r="F19" s="122">
        <v>0.59880380874015882</v>
      </c>
      <c r="G19" s="122">
        <v>0.60139408477644374</v>
      </c>
      <c r="H19" s="122">
        <v>0.52083353969525192</v>
      </c>
      <c r="I19" s="122">
        <v>0.3846238533936932</v>
      </c>
      <c r="J19" s="122">
        <v>0.37459698956525489</v>
      </c>
      <c r="K19" s="122">
        <v>0.32699438504897682</v>
      </c>
      <c r="L19" s="122">
        <v>0.31382655949476029</v>
      </c>
      <c r="M19" s="122">
        <v>0.28781552898147134</v>
      </c>
      <c r="N19" s="122">
        <v>0.27365456666040638</v>
      </c>
      <c r="O19" s="122">
        <v>0.25814677750218518</v>
      </c>
      <c r="P19" s="122">
        <v>0.22917146071569125</v>
      </c>
      <c r="Q19" s="122">
        <v>0.20856023921546524</v>
      </c>
      <c r="R19" s="122">
        <v>0.19447863598418752</v>
      </c>
      <c r="S19" s="122">
        <v>0.19230835313510108</v>
      </c>
      <c r="T19" s="122">
        <v>0.17153504227983701</v>
      </c>
      <c r="U19" s="122">
        <v>0.16171861242487348</v>
      </c>
      <c r="V19" s="122">
        <v>0.13585988772147053</v>
      </c>
      <c r="W19" s="122">
        <v>0.11558865651475335</v>
      </c>
      <c r="X19" s="122">
        <v>8.6136095531854542E-2</v>
      </c>
      <c r="Y19" s="122">
        <v>7.0166603203563854E-2</v>
      </c>
      <c r="DA19" s="130" t="s">
        <v>1756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1757</v>
      </c>
    </row>
    <row r="21" spans="1:105" ht="12" customHeight="1" x14ac:dyDescent="0.25">
      <c r="A21" s="97" t="s">
        <v>50</v>
      </c>
      <c r="B21" s="98">
        <v>0.16941852937438823</v>
      </c>
      <c r="C21" s="98">
        <v>0.19811439483082116</v>
      </c>
      <c r="D21" s="98">
        <v>0.17774347141490351</v>
      </c>
      <c r="E21" s="98">
        <v>0.23051428622087169</v>
      </c>
      <c r="F21" s="98">
        <v>0.21443012490866256</v>
      </c>
      <c r="G21" s="98">
        <v>0.21611320760468611</v>
      </c>
      <c r="H21" s="98">
        <v>0.18584223596166644</v>
      </c>
      <c r="I21" s="98">
        <v>0.15538470569890392</v>
      </c>
      <c r="J21" s="98">
        <v>0.13715377653141858</v>
      </c>
      <c r="K21" s="98">
        <v>0.14760828570657297</v>
      </c>
      <c r="L21" s="98">
        <v>0.13549551828257037</v>
      </c>
      <c r="M21" s="98">
        <v>0.11722570084535501</v>
      </c>
      <c r="N21" s="98">
        <v>0.10291195496852081</v>
      </c>
      <c r="O21" s="98">
        <v>9.61233692668923E-2</v>
      </c>
      <c r="P21" s="98">
        <v>8.2169603520476392E-2</v>
      </c>
      <c r="Q21" s="98">
        <v>7.4662629195170124E-2</v>
      </c>
      <c r="R21" s="98">
        <v>7.0829836124988874E-2</v>
      </c>
      <c r="S21" s="98">
        <v>6.7109057065583427E-2</v>
      </c>
      <c r="T21" s="98">
        <v>5.5889638804622901E-2</v>
      </c>
      <c r="U21" s="98">
        <v>5.3584943004927783E-2</v>
      </c>
      <c r="V21" s="98">
        <v>4.480788861727511E-2</v>
      </c>
      <c r="W21" s="98">
        <v>3.7168110273359839E-2</v>
      </c>
      <c r="X21" s="98">
        <v>2.7887537007251172E-2</v>
      </c>
      <c r="Y21" s="98">
        <v>2.1129204751296073E-2</v>
      </c>
      <c r="DA21" s="63" t="s">
        <v>1758</v>
      </c>
    </row>
    <row r="22" spans="1:105" ht="12" customHeight="1" x14ac:dyDescent="0.25">
      <c r="A22" s="109" t="s">
        <v>120</v>
      </c>
      <c r="B22" s="33">
        <v>0.50127490247278983</v>
      </c>
      <c r="C22" s="33">
        <v>0.39525550505729062</v>
      </c>
      <c r="D22" s="33">
        <v>0.45773359403388553</v>
      </c>
      <c r="E22" s="33">
        <v>0.33064098877513742</v>
      </c>
      <c r="F22" s="33">
        <v>0.38437368383149628</v>
      </c>
      <c r="G22" s="33">
        <v>0.38528087717175763</v>
      </c>
      <c r="H22" s="33">
        <v>0.33499130373358554</v>
      </c>
      <c r="I22" s="33">
        <v>0.22923914769478929</v>
      </c>
      <c r="J22" s="33">
        <v>0.23744321303383628</v>
      </c>
      <c r="K22" s="33">
        <v>0.17938609934240382</v>
      </c>
      <c r="L22" s="33">
        <v>0.17833104121218993</v>
      </c>
      <c r="M22" s="33">
        <v>0.17058982813611634</v>
      </c>
      <c r="N22" s="33">
        <v>0.17074261169188557</v>
      </c>
      <c r="O22" s="33">
        <v>0.16202340823529288</v>
      </c>
      <c r="P22" s="33">
        <v>0.14700185719521486</v>
      </c>
      <c r="Q22" s="33">
        <v>0.1338976100202951</v>
      </c>
      <c r="R22" s="33">
        <v>0.12364879985919865</v>
      </c>
      <c r="S22" s="33">
        <v>0.12519929606951766</v>
      </c>
      <c r="T22" s="33">
        <v>0.11564540347521413</v>
      </c>
      <c r="U22" s="33">
        <v>0.10813366941994569</v>
      </c>
      <c r="V22" s="33">
        <v>9.1051999104195425E-2</v>
      </c>
      <c r="W22" s="33">
        <v>7.842054624139351E-2</v>
      </c>
      <c r="X22" s="33">
        <v>5.8248558524603367E-2</v>
      </c>
      <c r="Y22" s="33">
        <v>4.9037398452267782E-2</v>
      </c>
      <c r="DA22" s="60" t="s">
        <v>1759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8.6542571585307435</v>
      </c>
      <c r="C24" s="117">
        <f t="shared" si="7"/>
        <v>3.9741467764779683</v>
      </c>
      <c r="D24" s="117">
        <f t="shared" si="7"/>
        <v>6.2427095818467704</v>
      </c>
      <c r="E24" s="117">
        <f t="shared" si="7"/>
        <v>1.6735715490020775</v>
      </c>
      <c r="F24" s="117">
        <f t="shared" si="7"/>
        <v>4.0215910211938768</v>
      </c>
      <c r="G24" s="117">
        <f t="shared" si="7"/>
        <v>4.3196803318898827</v>
      </c>
      <c r="H24" s="117">
        <f t="shared" si="7"/>
        <v>5.7834578443503091</v>
      </c>
      <c r="I24" s="117">
        <f t="shared" si="7"/>
        <v>2.7944451181307683</v>
      </c>
      <c r="J24" s="117">
        <f t="shared" si="7"/>
        <v>8.1414449986444257</v>
      </c>
      <c r="K24" s="117">
        <f t="shared" si="7"/>
        <v>5.0062833905548949</v>
      </c>
      <c r="L24" s="117">
        <f t="shared" si="7"/>
        <v>5.0724932099717499</v>
      </c>
      <c r="M24" s="117">
        <f t="shared" si="7"/>
        <v>4.3365292423268613</v>
      </c>
      <c r="N24" s="117">
        <f t="shared" si="7"/>
        <v>4.2529839378215568</v>
      </c>
      <c r="O24" s="117">
        <f t="shared" si="7"/>
        <v>3.8847420402294088</v>
      </c>
      <c r="P24" s="117">
        <f t="shared" si="7"/>
        <v>3.0585342545371761</v>
      </c>
      <c r="Q24" s="117">
        <f t="shared" si="7"/>
        <v>4.1500424967102365</v>
      </c>
      <c r="R24" s="117">
        <f t="shared" ref="R24:V24" si="8">R25+R28+R30+R39</f>
        <v>3.8929330687724897</v>
      </c>
      <c r="S24" s="117">
        <f t="shared" si="8"/>
        <v>3.5642841264228995</v>
      </c>
      <c r="T24" s="117">
        <f t="shared" si="8"/>
        <v>3.1298381557112691</v>
      </c>
      <c r="U24" s="117">
        <f t="shared" si="8"/>
        <v>3.2652348135163947</v>
      </c>
      <c r="V24" s="117">
        <f t="shared" si="8"/>
        <v>3.2888323889890549</v>
      </c>
      <c r="W24" s="117">
        <f t="shared" ref="W24:Y24" si="9">W25+W28+W30+W39</f>
        <v>3.6145237107729624</v>
      </c>
      <c r="X24" s="117">
        <f t="shared" si="9"/>
        <v>3.4872306354227267</v>
      </c>
      <c r="Y24" s="117">
        <f t="shared" si="9"/>
        <v>3.092116484047406</v>
      </c>
      <c r="DA24" s="129" t="s">
        <v>1760</v>
      </c>
    </row>
    <row r="25" spans="1:105" ht="12.95" customHeight="1" x14ac:dyDescent="0.25">
      <c r="A25" s="121" t="s">
        <v>57</v>
      </c>
      <c r="B25" s="122">
        <f t="shared" ref="B25:Q25" si="10">SUM(B26:B27)</f>
        <v>6.7964555457528508</v>
      </c>
      <c r="C25" s="122">
        <f t="shared" si="10"/>
        <v>2.6284794031734529</v>
      </c>
      <c r="D25" s="122">
        <f t="shared" si="10"/>
        <v>5.021535215756689</v>
      </c>
      <c r="E25" s="122">
        <f t="shared" si="10"/>
        <v>0.74743575738256007</v>
      </c>
      <c r="F25" s="122">
        <f t="shared" si="10"/>
        <v>3.1598020512022513</v>
      </c>
      <c r="G25" s="122">
        <f t="shared" si="10"/>
        <v>3.3474767169563586</v>
      </c>
      <c r="H25" s="122">
        <f t="shared" si="10"/>
        <v>4.5968122028877829</v>
      </c>
      <c r="I25" s="122">
        <f t="shared" si="10"/>
        <v>1.5631715636831578</v>
      </c>
      <c r="J25" s="122">
        <f t="shared" si="10"/>
        <v>6.8259502943049339</v>
      </c>
      <c r="K25" s="122">
        <f t="shared" si="10"/>
        <v>3.711149116105612</v>
      </c>
      <c r="L25" s="122">
        <f t="shared" si="10"/>
        <v>3.7744028138702914</v>
      </c>
      <c r="M25" s="122">
        <f t="shared" si="10"/>
        <v>3.137074257526101</v>
      </c>
      <c r="N25" s="122">
        <f t="shared" si="10"/>
        <v>3.1062814567009691</v>
      </c>
      <c r="O25" s="122">
        <f t="shared" si="10"/>
        <v>2.8969302334648548</v>
      </c>
      <c r="P25" s="122">
        <f t="shared" si="10"/>
        <v>2.1851185086512417</v>
      </c>
      <c r="Q25" s="122">
        <f t="shared" si="10"/>
        <v>3.1414996370531267</v>
      </c>
      <c r="R25" s="122">
        <f t="shared" ref="R25:V25" si="11">SUM(R26:R27)</f>
        <v>2.9597802971015881</v>
      </c>
      <c r="S25" s="122">
        <f t="shared" si="11"/>
        <v>2.6388074536611281</v>
      </c>
      <c r="T25" s="122">
        <f t="shared" si="11"/>
        <v>2.2702434721767415</v>
      </c>
      <c r="U25" s="122">
        <f t="shared" si="11"/>
        <v>2.4216139574092104</v>
      </c>
      <c r="V25" s="122">
        <f t="shared" si="11"/>
        <v>2.4429361492858597</v>
      </c>
      <c r="W25" s="122">
        <f t="shared" ref="W25:Y25" si="12">SUM(W26:W27)</f>
        <v>2.6975148729844083</v>
      </c>
      <c r="X25" s="122">
        <f t="shared" si="12"/>
        <v>2.5826645980742677</v>
      </c>
      <c r="Y25" s="122">
        <f t="shared" si="12"/>
        <v>2.2080871006267233</v>
      </c>
      <c r="DA25" s="130" t="s">
        <v>1761</v>
      </c>
    </row>
    <row r="26" spans="1:105" ht="12" customHeight="1" x14ac:dyDescent="0.25">
      <c r="A26" s="97" t="s">
        <v>74</v>
      </c>
      <c r="B26" s="98">
        <v>6.6352364243143569</v>
      </c>
      <c r="C26" s="98">
        <v>2.5665968221371074</v>
      </c>
      <c r="D26" s="98">
        <v>4.9031459644543709</v>
      </c>
      <c r="E26" s="98">
        <v>0.73084003486530824</v>
      </c>
      <c r="F26" s="98">
        <v>3.0865782211728887</v>
      </c>
      <c r="G26" s="98">
        <v>3.2716185969346205</v>
      </c>
      <c r="H26" s="98">
        <v>4.4965834786598471</v>
      </c>
      <c r="I26" s="98">
        <v>1.5302887889282193</v>
      </c>
      <c r="J26" s="98">
        <v>6.6841223533204648</v>
      </c>
      <c r="K26" s="98">
        <v>3.6347970316213147</v>
      </c>
      <c r="L26" s="98">
        <v>3.6996945264003891</v>
      </c>
      <c r="M26" s="98">
        <v>3.0756738316141887</v>
      </c>
      <c r="N26" s="98">
        <v>3.0463400395657612</v>
      </c>
      <c r="O26" s="98">
        <v>2.8417049762308868</v>
      </c>
      <c r="P26" s="98">
        <v>2.1437339328486309</v>
      </c>
      <c r="Q26" s="98">
        <v>3.08206534891761</v>
      </c>
      <c r="R26" s="98">
        <v>2.9034517776748991</v>
      </c>
      <c r="S26" s="98">
        <v>2.589228063189652</v>
      </c>
      <c r="T26" s="98">
        <v>2.2277237068621134</v>
      </c>
      <c r="U26" s="98">
        <v>2.3760478120438862</v>
      </c>
      <c r="V26" s="98">
        <v>2.3969720689255327</v>
      </c>
      <c r="W26" s="98">
        <v>2.6468456768281801</v>
      </c>
      <c r="X26" s="98">
        <v>2.5344020982184254</v>
      </c>
      <c r="Y26" s="98">
        <v>2.1666544576014988</v>
      </c>
      <c r="DA26" s="63" t="s">
        <v>1762</v>
      </c>
    </row>
    <row r="27" spans="1:105" ht="12" customHeight="1" x14ac:dyDescent="0.25">
      <c r="A27" s="97" t="s">
        <v>53</v>
      </c>
      <c r="B27" s="98">
        <v>0.16121912143849415</v>
      </c>
      <c r="C27" s="98">
        <v>6.1882581036345682E-2</v>
      </c>
      <c r="D27" s="98">
        <v>0.11838925130231803</v>
      </c>
      <c r="E27" s="98">
        <v>1.6595722517251832E-2</v>
      </c>
      <c r="F27" s="98">
        <v>7.3223830029362627E-2</v>
      </c>
      <c r="G27" s="98">
        <v>7.5858120021738029E-2</v>
      </c>
      <c r="H27" s="98">
        <v>0.10022872422793584</v>
      </c>
      <c r="I27" s="98">
        <v>3.2882774754938428E-2</v>
      </c>
      <c r="J27" s="98">
        <v>0.1418279409844688</v>
      </c>
      <c r="K27" s="98">
        <v>7.6352084484297172E-2</v>
      </c>
      <c r="L27" s="98">
        <v>7.4708287469902546E-2</v>
      </c>
      <c r="M27" s="98">
        <v>6.1400425911912339E-2</v>
      </c>
      <c r="N27" s="98">
        <v>5.9941417135208001E-2</v>
      </c>
      <c r="O27" s="98">
        <v>5.5225257233967963E-2</v>
      </c>
      <c r="P27" s="98">
        <v>4.13845758026107E-2</v>
      </c>
      <c r="Q27" s="98">
        <v>5.9434288135516843E-2</v>
      </c>
      <c r="R27" s="98">
        <v>5.6328519426688962E-2</v>
      </c>
      <c r="S27" s="98">
        <v>4.9579390471476269E-2</v>
      </c>
      <c r="T27" s="98">
        <v>4.251976531462804E-2</v>
      </c>
      <c r="U27" s="98">
        <v>4.5566145365324287E-2</v>
      </c>
      <c r="V27" s="98">
        <v>4.596408036032712E-2</v>
      </c>
      <c r="W27" s="98">
        <v>5.06691961562281E-2</v>
      </c>
      <c r="X27" s="98">
        <v>4.8262499855842252E-2</v>
      </c>
      <c r="Y27" s="98">
        <v>4.1432643025224716E-2</v>
      </c>
      <c r="DA27" s="63" t="s">
        <v>1763</v>
      </c>
    </row>
    <row r="28" spans="1:105" ht="12.95" customHeight="1" x14ac:dyDescent="0.25">
      <c r="A28" s="121" t="s">
        <v>92</v>
      </c>
      <c r="B28" s="122">
        <f t="shared" ref="B28:Y28" si="13">B29</f>
        <v>0.10857153243896388</v>
      </c>
      <c r="C28" s="122">
        <f t="shared" si="13"/>
        <v>9.7125377576950875E-2</v>
      </c>
      <c r="D28" s="122">
        <f t="shared" si="13"/>
        <v>8.7414105798028885E-2</v>
      </c>
      <c r="E28" s="122">
        <f t="shared" si="13"/>
        <v>0.16120809274637615</v>
      </c>
      <c r="F28" s="122">
        <f t="shared" si="13"/>
        <v>5.2649001549522262E-2</v>
      </c>
      <c r="G28" s="122">
        <f t="shared" si="13"/>
        <v>5.7008721762380039E-2</v>
      </c>
      <c r="H28" s="122">
        <f t="shared" si="13"/>
        <v>0.10472849895709281</v>
      </c>
      <c r="I28" s="122">
        <f t="shared" si="13"/>
        <v>0.16557865440358568</v>
      </c>
      <c r="J28" s="122">
        <f t="shared" si="13"/>
        <v>0.17925611003239258</v>
      </c>
      <c r="K28" s="122">
        <f t="shared" si="13"/>
        <v>0.22787179843595867</v>
      </c>
      <c r="L28" s="122">
        <f t="shared" si="13"/>
        <v>0.33322187593578928</v>
      </c>
      <c r="M28" s="122">
        <f t="shared" si="13"/>
        <v>0.43684185141961385</v>
      </c>
      <c r="N28" s="122">
        <f t="shared" si="13"/>
        <v>0.44761486674011414</v>
      </c>
      <c r="O28" s="122">
        <f t="shared" si="13"/>
        <v>0.34549148711597111</v>
      </c>
      <c r="P28" s="122">
        <f t="shared" si="13"/>
        <v>0.26624041129194143</v>
      </c>
      <c r="Q28" s="122">
        <f t="shared" si="13"/>
        <v>0.37267312086755444</v>
      </c>
      <c r="R28" s="122">
        <f t="shared" si="13"/>
        <v>0.29935515203484048</v>
      </c>
      <c r="S28" s="122">
        <f t="shared" si="13"/>
        <v>0.31775726411627475</v>
      </c>
      <c r="T28" s="122">
        <f t="shared" si="13"/>
        <v>0.29442274169098337</v>
      </c>
      <c r="U28" s="122">
        <f t="shared" si="13"/>
        <v>0.27879038194301242</v>
      </c>
      <c r="V28" s="122">
        <f t="shared" si="13"/>
        <v>0.28286392949036376</v>
      </c>
      <c r="W28" s="122">
        <f t="shared" si="13"/>
        <v>0.31310019069528372</v>
      </c>
      <c r="X28" s="122">
        <f t="shared" si="13"/>
        <v>0.32418447662544519</v>
      </c>
      <c r="Y28" s="122">
        <f t="shared" si="13"/>
        <v>0.33633651558149696</v>
      </c>
      <c r="DA28" s="130" t="s">
        <v>1764</v>
      </c>
    </row>
    <row r="29" spans="1:105" ht="12" customHeight="1" x14ac:dyDescent="0.25">
      <c r="A29" s="97" t="s">
        <v>53</v>
      </c>
      <c r="B29" s="98">
        <v>0.10857153243896388</v>
      </c>
      <c r="C29" s="98">
        <v>9.7125377576950875E-2</v>
      </c>
      <c r="D29" s="98">
        <v>8.7414105798028885E-2</v>
      </c>
      <c r="E29" s="98">
        <v>0.16120809274637615</v>
      </c>
      <c r="F29" s="98">
        <v>5.2649001549522262E-2</v>
      </c>
      <c r="G29" s="98">
        <v>5.7008721762380039E-2</v>
      </c>
      <c r="H29" s="98">
        <v>0.10472849895709281</v>
      </c>
      <c r="I29" s="98">
        <v>0.16557865440358568</v>
      </c>
      <c r="J29" s="98">
        <v>0.17925611003239258</v>
      </c>
      <c r="K29" s="98">
        <v>0.22787179843595867</v>
      </c>
      <c r="L29" s="98">
        <v>0.33322187593578928</v>
      </c>
      <c r="M29" s="98">
        <v>0.43684185141961385</v>
      </c>
      <c r="N29" s="98">
        <v>0.44761486674011414</v>
      </c>
      <c r="O29" s="98">
        <v>0.34549148711597111</v>
      </c>
      <c r="P29" s="98">
        <v>0.26624041129194143</v>
      </c>
      <c r="Q29" s="98">
        <v>0.37267312086755444</v>
      </c>
      <c r="R29" s="98">
        <v>0.29935515203484048</v>
      </c>
      <c r="S29" s="98">
        <v>0.31775726411627475</v>
      </c>
      <c r="T29" s="98">
        <v>0.29442274169098337</v>
      </c>
      <c r="U29" s="98">
        <v>0.27879038194301242</v>
      </c>
      <c r="V29" s="98">
        <v>0.28286392949036376</v>
      </c>
      <c r="W29" s="98">
        <v>0.31310019069528372</v>
      </c>
      <c r="X29" s="98">
        <v>0.32418447662544519</v>
      </c>
      <c r="Y29" s="98">
        <v>0.33633651558149696</v>
      </c>
      <c r="DA29" s="63" t="s">
        <v>1765</v>
      </c>
    </row>
    <row r="30" spans="1:105" ht="12" customHeight="1" x14ac:dyDescent="0.25">
      <c r="A30" s="121" t="s">
        <v>55</v>
      </c>
      <c r="B30" s="122">
        <v>0.88302544138698791</v>
      </c>
      <c r="C30" s="122">
        <v>0.63913659957772695</v>
      </c>
      <c r="D30" s="122">
        <v>0.57169799518676545</v>
      </c>
      <c r="E30" s="122">
        <v>0.39096540259900797</v>
      </c>
      <c r="F30" s="122">
        <v>0.41612615740613257</v>
      </c>
      <c r="G30" s="122">
        <v>0.47117803745252157</v>
      </c>
      <c r="H30" s="122">
        <v>0.55846590512727645</v>
      </c>
      <c r="I30" s="122">
        <v>0.55880234816550833</v>
      </c>
      <c r="J30" s="122">
        <v>0.58839799255202452</v>
      </c>
      <c r="K30" s="122">
        <v>0.55398907509109385</v>
      </c>
      <c r="L30" s="122">
        <v>0.5115426350853659</v>
      </c>
      <c r="M30" s="122">
        <v>0.40971312444881508</v>
      </c>
      <c r="N30" s="122">
        <v>0.38239997183351626</v>
      </c>
      <c r="O30" s="122">
        <v>0.35378665455435898</v>
      </c>
      <c r="P30" s="122">
        <v>0.34154013097092895</v>
      </c>
      <c r="Q30" s="122">
        <v>0.35903989212238374</v>
      </c>
      <c r="R30" s="122">
        <v>0.35836846897615038</v>
      </c>
      <c r="S30" s="122">
        <v>0.34883001487240639</v>
      </c>
      <c r="T30" s="122">
        <v>0.33030212707789375</v>
      </c>
      <c r="U30" s="122">
        <v>0.33164811807866307</v>
      </c>
      <c r="V30" s="122">
        <v>0.33391064373136004</v>
      </c>
      <c r="W30" s="122">
        <v>0.36163459087714989</v>
      </c>
      <c r="X30" s="122">
        <v>0.35036393772742802</v>
      </c>
      <c r="Y30" s="122">
        <v>0.34014120669294989</v>
      </c>
      <c r="DA30" s="130" t="s">
        <v>1766</v>
      </c>
    </row>
    <row r="31" spans="1:105" ht="12" customHeight="1" x14ac:dyDescent="0.25">
      <c r="A31" s="97" t="s">
        <v>141</v>
      </c>
      <c r="B31" s="98">
        <v>3.3165802764344089E-2</v>
      </c>
      <c r="C31" s="98">
        <v>2.5918905759331347E-2</v>
      </c>
      <c r="D31" s="98">
        <v>2.0796707355899367E-2</v>
      </c>
      <c r="E31" s="98">
        <v>1.7369157137950585E-2</v>
      </c>
      <c r="F31" s="98">
        <v>1.6441249707698665E-2</v>
      </c>
      <c r="G31" s="98">
        <v>1.7963916063650526E-2</v>
      </c>
      <c r="H31" s="98">
        <v>2.1933547471532488E-2</v>
      </c>
      <c r="I31" s="98">
        <v>2.2734792625292113E-2</v>
      </c>
      <c r="J31" s="98">
        <v>2.5890055357474535E-2</v>
      </c>
      <c r="K31" s="98">
        <v>2.7687856769139194E-2</v>
      </c>
      <c r="L31" s="98">
        <v>2.3841297040456039E-2</v>
      </c>
      <c r="M31" s="98">
        <v>1.7983411842803741E-2</v>
      </c>
      <c r="N31" s="98">
        <v>1.4422190381853937E-2</v>
      </c>
      <c r="O31" s="98">
        <v>1.2396148003673028E-2</v>
      </c>
      <c r="P31" s="98">
        <v>1.0665674297138696E-2</v>
      </c>
      <c r="Q31" s="98">
        <v>1.1139799385588978E-2</v>
      </c>
      <c r="R31" s="98">
        <v>1.150236204948066E-2</v>
      </c>
      <c r="S31" s="98">
        <v>1.0729272826461973E-2</v>
      </c>
      <c r="T31" s="98">
        <v>9.9143796442684833E-3</v>
      </c>
      <c r="U31" s="98">
        <v>1.021846777482913E-2</v>
      </c>
      <c r="V31" s="98">
        <v>8.8301618429204067E-3</v>
      </c>
      <c r="W31" s="98">
        <v>8.476097495793403E-3</v>
      </c>
      <c r="X31" s="98">
        <v>7.3306936352766916E-3</v>
      </c>
      <c r="Y31" s="98">
        <v>5.801100475113413E-3</v>
      </c>
      <c r="DA31" s="63" t="s">
        <v>1767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1768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1769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1770</v>
      </c>
    </row>
    <row r="35" spans="1:105" ht="12" customHeight="1" x14ac:dyDescent="0.25">
      <c r="A35" s="106" t="s">
        <v>122</v>
      </c>
      <c r="B35" s="101">
        <v>0.8366579354984085</v>
      </c>
      <c r="C35" s="101">
        <v>0.60368567418921015</v>
      </c>
      <c r="D35" s="101">
        <v>0.54230563544220889</v>
      </c>
      <c r="E35" s="101">
        <v>0.3678379991103376</v>
      </c>
      <c r="F35" s="101">
        <v>0.39285044707195738</v>
      </c>
      <c r="G35" s="101">
        <v>0.4427799145946113</v>
      </c>
      <c r="H35" s="101">
        <v>0.52047233462959053</v>
      </c>
      <c r="I35" s="101">
        <v>0.51420758216331475</v>
      </c>
      <c r="J35" s="101">
        <v>0.53591254764039353</v>
      </c>
      <c r="K35" s="101">
        <v>0.49749464047904085</v>
      </c>
      <c r="L35" s="101">
        <v>0.45913215030536725</v>
      </c>
      <c r="M35" s="101">
        <v>0.36649944893039299</v>
      </c>
      <c r="N35" s="101">
        <v>0.33895472540018434</v>
      </c>
      <c r="O35" s="101">
        <v>0.30638949896371914</v>
      </c>
      <c r="P35" s="101">
        <v>0.29249182182523775</v>
      </c>
      <c r="Q35" s="101">
        <v>0.3025144896333668</v>
      </c>
      <c r="R35" s="101">
        <v>0.29781331061410804</v>
      </c>
      <c r="S35" s="101">
        <v>0.28766149138391439</v>
      </c>
      <c r="T35" s="101">
        <v>0.26933441755807241</v>
      </c>
      <c r="U35" s="101">
        <v>0.2681418382163458</v>
      </c>
      <c r="V35" s="101">
        <v>0.26826312668095398</v>
      </c>
      <c r="W35" s="101">
        <v>0.29021997047286324</v>
      </c>
      <c r="X35" s="101">
        <v>0.28144332724760129</v>
      </c>
      <c r="Y35" s="101">
        <v>0.27267608016213074</v>
      </c>
      <c r="DA35" s="131" t="s">
        <v>1771</v>
      </c>
    </row>
    <row r="36" spans="1:105" ht="12" customHeight="1" x14ac:dyDescent="0.25">
      <c r="A36" s="107" t="s">
        <v>121</v>
      </c>
      <c r="B36" s="104">
        <v>1.3201703124235246E-2</v>
      </c>
      <c r="C36" s="104">
        <v>9.5320196291855119E-3</v>
      </c>
      <c r="D36" s="104">
        <v>8.5956523886572562E-3</v>
      </c>
      <c r="E36" s="104">
        <v>5.7582463507198185E-3</v>
      </c>
      <c r="F36" s="104">
        <v>6.8344606264764979E-3</v>
      </c>
      <c r="G36" s="104">
        <v>1.0434206794259706E-2</v>
      </c>
      <c r="H36" s="104">
        <v>1.606002302615343E-2</v>
      </c>
      <c r="I36" s="104">
        <v>2.1859973376901504E-2</v>
      </c>
      <c r="J36" s="104">
        <v>2.659538955415644E-2</v>
      </c>
      <c r="K36" s="104">
        <v>2.8806577842913805E-2</v>
      </c>
      <c r="L36" s="104">
        <v>2.8569187739542683E-2</v>
      </c>
      <c r="M36" s="104">
        <v>2.5230263675618377E-2</v>
      </c>
      <c r="N36" s="104">
        <v>2.9023056051477973E-2</v>
      </c>
      <c r="O36" s="104">
        <v>3.5001007586966837E-2</v>
      </c>
      <c r="P36" s="104">
        <v>3.8382634848552477E-2</v>
      </c>
      <c r="Q36" s="104">
        <v>4.5385603103428013E-2</v>
      </c>
      <c r="R36" s="104">
        <v>4.9052796312561681E-2</v>
      </c>
      <c r="S36" s="104">
        <v>5.0439250662030061E-2</v>
      </c>
      <c r="T36" s="104">
        <v>5.1053329875552847E-2</v>
      </c>
      <c r="U36" s="104">
        <v>5.3287812087488125E-2</v>
      </c>
      <c r="V36" s="104">
        <v>5.6817355207485667E-2</v>
      </c>
      <c r="W36" s="104">
        <v>6.2938522908493194E-2</v>
      </c>
      <c r="X36" s="104">
        <v>6.1589916844550049E-2</v>
      </c>
      <c r="Y36" s="104">
        <v>6.1664026055705756E-2</v>
      </c>
      <c r="DA36" s="132" t="s">
        <v>1772</v>
      </c>
    </row>
    <row r="37" spans="1:105" ht="12" customHeight="1" x14ac:dyDescent="0.25">
      <c r="A37" s="108" t="s">
        <v>53</v>
      </c>
      <c r="B37" s="98">
        <v>4.0086896770044293E-3</v>
      </c>
      <c r="C37" s="98">
        <v>2.740408840476122E-3</v>
      </c>
      <c r="D37" s="98">
        <v>2.6056328936070227E-3</v>
      </c>
      <c r="E37" s="98">
        <v>1.4773497619592773E-3</v>
      </c>
      <c r="F37" s="98">
        <v>1.9777337336410942E-3</v>
      </c>
      <c r="G37" s="98">
        <v>2.9910139253078046E-3</v>
      </c>
      <c r="H37" s="98">
        <v>4.5882542173573734E-3</v>
      </c>
      <c r="I37" s="98">
        <v>6.0770918229670129E-3</v>
      </c>
      <c r="J37" s="98">
        <v>7.452346976901331E-3</v>
      </c>
      <c r="K37" s="98">
        <v>7.5031595991564308E-3</v>
      </c>
      <c r="L37" s="98">
        <v>7.4511535454237152E-3</v>
      </c>
      <c r="M37" s="98">
        <v>6.8789262399771367E-3</v>
      </c>
      <c r="N37" s="98">
        <v>7.8257495838125104E-3</v>
      </c>
      <c r="O37" s="98">
        <v>9.1628324201631448E-3</v>
      </c>
      <c r="P37" s="98">
        <v>1.0604291766189067E-2</v>
      </c>
      <c r="Q37" s="98">
        <v>1.3786903155108814E-2</v>
      </c>
      <c r="R37" s="98">
        <v>1.4505416292364031E-2</v>
      </c>
      <c r="S37" s="98">
        <v>1.4692261531931967E-2</v>
      </c>
      <c r="T37" s="98">
        <v>1.5372145774760534E-2</v>
      </c>
      <c r="U37" s="98">
        <v>1.517241795769831E-2</v>
      </c>
      <c r="V37" s="98">
        <v>1.5837696188282461E-2</v>
      </c>
      <c r="W37" s="98">
        <v>1.9744703083664494E-2</v>
      </c>
      <c r="X37" s="98">
        <v>2.1620183880882885E-2</v>
      </c>
      <c r="Y37" s="98">
        <v>2.2004819164353321E-2</v>
      </c>
      <c r="DA37" s="63" t="s">
        <v>1773</v>
      </c>
    </row>
    <row r="38" spans="1:105" ht="12" customHeight="1" x14ac:dyDescent="0.25">
      <c r="A38" s="108" t="s">
        <v>52</v>
      </c>
      <c r="B38" s="98">
        <v>9.1930134472308165E-3</v>
      </c>
      <c r="C38" s="98">
        <v>6.7916107887093895E-3</v>
      </c>
      <c r="D38" s="98">
        <v>5.9900194950502335E-3</v>
      </c>
      <c r="E38" s="98">
        <v>4.2808965887605414E-3</v>
      </c>
      <c r="F38" s="98">
        <v>4.8567268928354033E-3</v>
      </c>
      <c r="G38" s="98">
        <v>7.4431928689519021E-3</v>
      </c>
      <c r="H38" s="98">
        <v>1.1471768808796056E-2</v>
      </c>
      <c r="I38" s="98">
        <v>1.5782881553934491E-2</v>
      </c>
      <c r="J38" s="98">
        <v>1.9143042577255111E-2</v>
      </c>
      <c r="K38" s="98">
        <v>2.1303418243757373E-2</v>
      </c>
      <c r="L38" s="98">
        <v>2.1118034194118968E-2</v>
      </c>
      <c r="M38" s="98">
        <v>1.8351337435641241E-2</v>
      </c>
      <c r="N38" s="98">
        <v>2.1197306467665464E-2</v>
      </c>
      <c r="O38" s="98">
        <v>2.583817516680369E-2</v>
      </c>
      <c r="P38" s="98">
        <v>2.7778343082363408E-2</v>
      </c>
      <c r="Q38" s="98">
        <v>3.1598699948319195E-2</v>
      </c>
      <c r="R38" s="98">
        <v>3.4547380020197652E-2</v>
      </c>
      <c r="S38" s="98">
        <v>3.5746989130098092E-2</v>
      </c>
      <c r="T38" s="98">
        <v>3.568118410079231E-2</v>
      </c>
      <c r="U38" s="98">
        <v>3.8115394129789815E-2</v>
      </c>
      <c r="V38" s="98">
        <v>4.0979659019203203E-2</v>
      </c>
      <c r="W38" s="98">
        <v>4.31938198248287E-2</v>
      </c>
      <c r="X38" s="98">
        <v>3.9969732963667161E-2</v>
      </c>
      <c r="Y38" s="98">
        <v>3.9659206891352432E-2</v>
      </c>
      <c r="DA38" s="63" t="s">
        <v>1774</v>
      </c>
    </row>
    <row r="39" spans="1:105" ht="12" customHeight="1" x14ac:dyDescent="0.25">
      <c r="A39" s="121" t="s">
        <v>54</v>
      </c>
      <c r="B39" s="122">
        <v>0.86620463895194078</v>
      </c>
      <c r="C39" s="122">
        <v>0.60940539614983802</v>
      </c>
      <c r="D39" s="122">
        <v>0.56206226510528745</v>
      </c>
      <c r="E39" s="122">
        <v>0.3739622962741333</v>
      </c>
      <c r="F39" s="122">
        <v>0.39301381103597055</v>
      </c>
      <c r="G39" s="122">
        <v>0.44401685571862248</v>
      </c>
      <c r="H39" s="122">
        <v>0.5234512373781568</v>
      </c>
      <c r="I39" s="122">
        <v>0.50689255187851645</v>
      </c>
      <c r="J39" s="122">
        <v>0.54784060175507454</v>
      </c>
      <c r="K39" s="122">
        <v>0.51327340092223062</v>
      </c>
      <c r="L39" s="122">
        <v>0.45332588508030236</v>
      </c>
      <c r="M39" s="122">
        <v>0.35290000893233142</v>
      </c>
      <c r="N39" s="122">
        <v>0.31668764254695758</v>
      </c>
      <c r="O39" s="122">
        <v>0.28853366509422368</v>
      </c>
      <c r="P39" s="122">
        <v>0.26563520362306403</v>
      </c>
      <c r="Q39" s="122">
        <v>0.27682984666717125</v>
      </c>
      <c r="R39" s="122">
        <v>0.27542915065991058</v>
      </c>
      <c r="S39" s="122">
        <v>0.25888939377309006</v>
      </c>
      <c r="T39" s="122">
        <v>0.23486981476565061</v>
      </c>
      <c r="U39" s="122">
        <v>0.23318235608550891</v>
      </c>
      <c r="V39" s="122">
        <v>0.22912166648147142</v>
      </c>
      <c r="W39" s="122">
        <v>0.24227405621612008</v>
      </c>
      <c r="X39" s="122">
        <v>0.23001762299558592</v>
      </c>
      <c r="Y39" s="122">
        <v>0.20755166114623586</v>
      </c>
      <c r="DA39" s="130" t="s">
        <v>1775</v>
      </c>
    </row>
    <row r="40" spans="1:105" ht="12" customHeight="1" x14ac:dyDescent="0.25">
      <c r="A40" s="97" t="s">
        <v>50</v>
      </c>
      <c r="B40" s="98">
        <v>0.21877450028869447</v>
      </c>
      <c r="C40" s="98">
        <v>0.19197955601483785</v>
      </c>
      <c r="D40" s="98">
        <v>0.13794267797685023</v>
      </c>
      <c r="E40" s="98">
        <v>0.1266897032279295</v>
      </c>
      <c r="F40" s="98">
        <v>0.11415134191071134</v>
      </c>
      <c r="G40" s="98">
        <v>0.13499035549414734</v>
      </c>
      <c r="H40" s="98">
        <v>0.16787537584101137</v>
      </c>
      <c r="I40" s="98">
        <v>0.19493416753281032</v>
      </c>
      <c r="J40" s="98">
        <v>0.20682692055981236</v>
      </c>
      <c r="K40" s="98">
        <v>0.24426880972215032</v>
      </c>
      <c r="L40" s="98">
        <v>0.20589922566648214</v>
      </c>
      <c r="M40" s="98">
        <v>0.15580061136680981</v>
      </c>
      <c r="N40" s="98">
        <v>0.13119310289880132</v>
      </c>
      <c r="O40" s="98">
        <v>0.11724782652466061</v>
      </c>
      <c r="P40" s="98">
        <v>9.9912999977886066E-2</v>
      </c>
      <c r="Q40" s="98">
        <v>0.10157048128691745</v>
      </c>
      <c r="R40" s="98">
        <v>0.10098371451518867</v>
      </c>
      <c r="S40" s="98">
        <v>9.133514820544128E-2</v>
      </c>
      <c r="T40" s="98">
        <v>8.0287488247210478E-2</v>
      </c>
      <c r="U40" s="98">
        <v>8.3098524894360523E-2</v>
      </c>
      <c r="V40" s="98">
        <v>7.8276357569135507E-2</v>
      </c>
      <c r="W40" s="98">
        <v>7.6881981524346957E-2</v>
      </c>
      <c r="X40" s="98">
        <v>6.854200272114698E-2</v>
      </c>
      <c r="Y40" s="98">
        <v>5.5231355884847025E-2</v>
      </c>
      <c r="DA40" s="63" t="s">
        <v>1776</v>
      </c>
    </row>
    <row r="41" spans="1:105" ht="12" customHeight="1" x14ac:dyDescent="0.25">
      <c r="A41" s="109" t="s">
        <v>120</v>
      </c>
      <c r="B41" s="33">
        <v>0.64743013866324628</v>
      </c>
      <c r="C41" s="33">
        <v>0.41742584013500017</v>
      </c>
      <c r="D41" s="33">
        <v>0.42411958712843723</v>
      </c>
      <c r="E41" s="33">
        <v>0.2472725930462038</v>
      </c>
      <c r="F41" s="33">
        <v>0.27886246912525919</v>
      </c>
      <c r="G41" s="33">
        <v>0.30902650022447514</v>
      </c>
      <c r="H41" s="33">
        <v>0.35557586153714538</v>
      </c>
      <c r="I41" s="33">
        <v>0.31195838434570616</v>
      </c>
      <c r="J41" s="33">
        <v>0.34101368119526215</v>
      </c>
      <c r="K41" s="33">
        <v>0.2690045912000803</v>
      </c>
      <c r="L41" s="33">
        <v>0.24742665941382019</v>
      </c>
      <c r="M41" s="33">
        <v>0.19709939756552164</v>
      </c>
      <c r="N41" s="33">
        <v>0.18549453964815626</v>
      </c>
      <c r="O41" s="33">
        <v>0.17128583856956306</v>
      </c>
      <c r="P41" s="33">
        <v>0.16572220364517795</v>
      </c>
      <c r="Q41" s="33">
        <v>0.17525936538025383</v>
      </c>
      <c r="R41" s="33">
        <v>0.17444543614472194</v>
      </c>
      <c r="S41" s="33">
        <v>0.16755424556764878</v>
      </c>
      <c r="T41" s="33">
        <v>0.15458232651844012</v>
      </c>
      <c r="U41" s="33">
        <v>0.1500838311911484</v>
      </c>
      <c r="V41" s="33">
        <v>0.15084530891233591</v>
      </c>
      <c r="W41" s="33">
        <v>0.16539207469177314</v>
      </c>
      <c r="X41" s="33">
        <v>0.16147562027443893</v>
      </c>
      <c r="Y41" s="33">
        <v>0.15232030526138882</v>
      </c>
      <c r="DA41" s="60" t="s">
        <v>1777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134.51766861628329</v>
      </c>
      <c r="C43" s="117">
        <f t="shared" si="14"/>
        <v>142.65353751985378</v>
      </c>
      <c r="D43" s="117">
        <f t="shared" si="14"/>
        <v>161.27503259140335</v>
      </c>
      <c r="E43" s="117">
        <f t="shared" si="14"/>
        <v>162.2280890828136</v>
      </c>
      <c r="F43" s="117">
        <f t="shared" si="14"/>
        <v>159.74498769982659</v>
      </c>
      <c r="G43" s="117">
        <f t="shared" si="14"/>
        <v>146.92753746235508</v>
      </c>
      <c r="H43" s="117">
        <f t="shared" si="14"/>
        <v>128.33467456655796</v>
      </c>
      <c r="I43" s="117">
        <f t="shared" si="14"/>
        <v>105.4551380538197</v>
      </c>
      <c r="J43" s="117">
        <f t="shared" si="14"/>
        <v>90.204404344039318</v>
      </c>
      <c r="K43" s="117">
        <f t="shared" si="14"/>
        <v>88.343829556993882</v>
      </c>
      <c r="L43" s="117">
        <f t="shared" si="14"/>
        <v>84.72115166121003</v>
      </c>
      <c r="M43" s="117">
        <f t="shared" si="14"/>
        <v>78.373262220506049</v>
      </c>
      <c r="N43" s="117">
        <f t="shared" si="14"/>
        <v>66.556353127352935</v>
      </c>
      <c r="O43" s="117">
        <f t="shared" si="14"/>
        <v>59.653338085142821</v>
      </c>
      <c r="P43" s="117">
        <f t="shared" si="14"/>
        <v>49.148835514406002</v>
      </c>
      <c r="Q43" s="117">
        <f t="shared" si="14"/>
        <v>61.633680994864974</v>
      </c>
      <c r="R43" s="117">
        <f t="shared" ref="R43:V43" si="15">R44+R47+R49+R58</f>
        <v>61.774017911116999</v>
      </c>
      <c r="S43" s="117">
        <f t="shared" si="15"/>
        <v>64.091648040687772</v>
      </c>
      <c r="T43" s="117">
        <f t="shared" si="15"/>
        <v>55.809539174574233</v>
      </c>
      <c r="U43" s="117">
        <f t="shared" si="15"/>
        <v>42.604606892452409</v>
      </c>
      <c r="V43" s="117">
        <f t="shared" si="15"/>
        <v>45.86730464259778</v>
      </c>
      <c r="W43" s="117">
        <f t="shared" ref="W43:Y43" si="16">W44+W47+W49+W58</f>
        <v>35.77928947177454</v>
      </c>
      <c r="X43" s="117">
        <f t="shared" si="16"/>
        <v>43.96761587782138</v>
      </c>
      <c r="Y43" s="117">
        <f t="shared" si="16"/>
        <v>42.762609565228757</v>
      </c>
      <c r="DA43" s="129" t="s">
        <v>1778</v>
      </c>
    </row>
    <row r="44" spans="1:105" ht="12.95" customHeight="1" x14ac:dyDescent="0.25">
      <c r="A44" s="121" t="s">
        <v>57</v>
      </c>
      <c r="B44" s="122">
        <f t="shared" ref="B44:Q44" si="17">SUM(B45:B46)</f>
        <v>99.296877420510228</v>
      </c>
      <c r="C44" s="122">
        <f t="shared" si="17"/>
        <v>108.7500378671199</v>
      </c>
      <c r="D44" s="122">
        <f t="shared" si="17"/>
        <v>123.96649028924521</v>
      </c>
      <c r="E44" s="122">
        <f t="shared" si="17"/>
        <v>126.59787322246002</v>
      </c>
      <c r="F44" s="122">
        <f t="shared" si="17"/>
        <v>125.41251602106922</v>
      </c>
      <c r="G44" s="122">
        <f t="shared" si="17"/>
        <v>114.7982199419538</v>
      </c>
      <c r="H44" s="122">
        <f t="shared" si="17"/>
        <v>97.534992935125899</v>
      </c>
      <c r="I44" s="122">
        <f t="shared" si="17"/>
        <v>79.230242296365887</v>
      </c>
      <c r="J44" s="122">
        <f t="shared" si="17"/>
        <v>66.892502011382348</v>
      </c>
      <c r="K44" s="122">
        <f t="shared" si="17"/>
        <v>67.815655093168189</v>
      </c>
      <c r="L44" s="122">
        <f t="shared" si="17"/>
        <v>65.910777767405222</v>
      </c>
      <c r="M44" s="122">
        <f t="shared" si="17"/>
        <v>61.39990761573727</v>
      </c>
      <c r="N44" s="122">
        <f t="shared" si="17"/>
        <v>50.53525008662298</v>
      </c>
      <c r="O44" s="122">
        <f t="shared" si="17"/>
        <v>45.629641203014863</v>
      </c>
      <c r="P44" s="122">
        <f t="shared" si="17"/>
        <v>36.144647246047768</v>
      </c>
      <c r="Q44" s="122">
        <f t="shared" si="17"/>
        <v>46.197699876791276</v>
      </c>
      <c r="R44" s="122">
        <f t="shared" ref="R44:V44" si="18">SUM(R45:R46)</f>
        <v>46.363888138594724</v>
      </c>
      <c r="S44" s="122">
        <f t="shared" si="18"/>
        <v>46.581730675275978</v>
      </c>
      <c r="T44" s="122">
        <f t="shared" si="18"/>
        <v>39.238211104667812</v>
      </c>
      <c r="U44" s="122">
        <f t="shared" si="18"/>
        <v>28.759493934183826</v>
      </c>
      <c r="V44" s="122">
        <f t="shared" si="18"/>
        <v>33.479558247703331</v>
      </c>
      <c r="W44" s="122">
        <f t="shared" ref="W44:Y44" si="19">SUM(W45:W46)</f>
        <v>24.07286105265382</v>
      </c>
      <c r="X44" s="122">
        <f t="shared" si="19"/>
        <v>32.546365976586628</v>
      </c>
      <c r="Y44" s="122">
        <f t="shared" si="19"/>
        <v>30.953711533733745</v>
      </c>
      <c r="DA44" s="130" t="s">
        <v>1779</v>
      </c>
    </row>
    <row r="45" spans="1:105" ht="12" customHeight="1" x14ac:dyDescent="0.25">
      <c r="A45" s="97" t="s">
        <v>211</v>
      </c>
      <c r="B45" s="98">
        <v>96.941450355394736</v>
      </c>
      <c r="C45" s="98">
        <v>106.18972370871612</v>
      </c>
      <c r="D45" s="98">
        <v>121.04381836893921</v>
      </c>
      <c r="E45" s="98">
        <v>123.78695180945245</v>
      </c>
      <c r="F45" s="98">
        <v>122.50626284195395</v>
      </c>
      <c r="G45" s="98">
        <v>112.19674489583113</v>
      </c>
      <c r="H45" s="98">
        <v>95.408343535934193</v>
      </c>
      <c r="I45" s="98">
        <v>77.563560102460087</v>
      </c>
      <c r="J45" s="98">
        <v>65.502625815610855</v>
      </c>
      <c r="K45" s="98">
        <v>66.420435859168492</v>
      </c>
      <c r="L45" s="98">
        <v>64.606178980355523</v>
      </c>
      <c r="M45" s="98">
        <v>60.198157140907469</v>
      </c>
      <c r="N45" s="98">
        <v>49.560079437183042</v>
      </c>
      <c r="O45" s="98">
        <v>44.759786401604529</v>
      </c>
      <c r="P45" s="98">
        <v>35.460093576354133</v>
      </c>
      <c r="Q45" s="98">
        <v>45.32368182079972</v>
      </c>
      <c r="R45" s="98">
        <v>45.481522249386956</v>
      </c>
      <c r="S45" s="98">
        <v>45.706527063590549</v>
      </c>
      <c r="T45" s="98">
        <v>38.503312161896439</v>
      </c>
      <c r="U45" s="98">
        <v>28.218342741513879</v>
      </c>
      <c r="V45" s="98">
        <v>32.849637115226926</v>
      </c>
      <c r="W45" s="98">
        <v>23.620684669518976</v>
      </c>
      <c r="X45" s="98">
        <v>31.938168929078241</v>
      </c>
      <c r="Y45" s="98">
        <v>30.37289473537513</v>
      </c>
      <c r="DA45" s="63" t="s">
        <v>1780</v>
      </c>
    </row>
    <row r="46" spans="1:105" ht="12" customHeight="1" x14ac:dyDescent="0.25">
      <c r="A46" s="97" t="s">
        <v>53</v>
      </c>
      <c r="B46" s="98">
        <v>2.3554270651154861</v>
      </c>
      <c r="C46" s="98">
        <v>2.5603141584037794</v>
      </c>
      <c r="D46" s="98">
        <v>2.9226719203060032</v>
      </c>
      <c r="E46" s="98">
        <v>2.8109214130075744</v>
      </c>
      <c r="F46" s="98">
        <v>2.9062531791152684</v>
      </c>
      <c r="G46" s="98">
        <v>2.6014750461226717</v>
      </c>
      <c r="H46" s="98">
        <v>2.1266493991917055</v>
      </c>
      <c r="I46" s="98">
        <v>1.6666821939057932</v>
      </c>
      <c r="J46" s="98">
        <v>1.3898761957714858</v>
      </c>
      <c r="K46" s="98">
        <v>1.3952192339996996</v>
      </c>
      <c r="L46" s="98">
        <v>1.3045987870497033</v>
      </c>
      <c r="M46" s="98">
        <v>1.2017504748298005</v>
      </c>
      <c r="N46" s="98">
        <v>0.97517064943993836</v>
      </c>
      <c r="O46" s="98">
        <v>0.869854801410332</v>
      </c>
      <c r="P46" s="98">
        <v>0.68455366969363385</v>
      </c>
      <c r="Q46" s="98">
        <v>0.87401805599155358</v>
      </c>
      <c r="R46" s="98">
        <v>0.88236588920776637</v>
      </c>
      <c r="S46" s="98">
        <v>0.87520361168543004</v>
      </c>
      <c r="T46" s="98">
        <v>0.7348989427713768</v>
      </c>
      <c r="U46" s="98">
        <v>0.54115119266994605</v>
      </c>
      <c r="V46" s="98">
        <v>0.62992113247640202</v>
      </c>
      <c r="W46" s="98">
        <v>0.45217638313484515</v>
      </c>
      <c r="X46" s="98">
        <v>0.60819704750838599</v>
      </c>
      <c r="Y46" s="98">
        <v>0.58081679835861599</v>
      </c>
      <c r="DA46" s="63" t="s">
        <v>1781</v>
      </c>
    </row>
    <row r="47" spans="1:105" ht="12.95" customHeight="1" x14ac:dyDescent="0.25">
      <c r="A47" s="121" t="s">
        <v>92</v>
      </c>
      <c r="B47" s="122">
        <f t="shared" ref="B47:Y47" si="20">B48</f>
        <v>2.1044311157500286</v>
      </c>
      <c r="C47" s="122">
        <f t="shared" si="20"/>
        <v>2.1073650959876908</v>
      </c>
      <c r="D47" s="122">
        <f t="shared" si="20"/>
        <v>2.1353443409910118</v>
      </c>
      <c r="E47" s="122">
        <f t="shared" si="20"/>
        <v>5.3077725599538228</v>
      </c>
      <c r="F47" s="122">
        <f t="shared" si="20"/>
        <v>2.3319778940472076</v>
      </c>
      <c r="G47" s="122">
        <f t="shared" si="20"/>
        <v>2.7608952569022107</v>
      </c>
      <c r="H47" s="122">
        <f t="shared" si="20"/>
        <v>3.4711439773943873</v>
      </c>
      <c r="I47" s="122">
        <f t="shared" si="20"/>
        <v>3.4565409595306229</v>
      </c>
      <c r="J47" s="122">
        <f t="shared" si="20"/>
        <v>3.1012729933322691</v>
      </c>
      <c r="K47" s="122">
        <f t="shared" si="20"/>
        <v>2.5693776046172494</v>
      </c>
      <c r="L47" s="122">
        <f t="shared" si="20"/>
        <v>2.769351986186984</v>
      </c>
      <c r="M47" s="122">
        <f t="shared" si="20"/>
        <v>3.6197940555680019</v>
      </c>
      <c r="N47" s="122">
        <f t="shared" si="20"/>
        <v>4.1843199374867908</v>
      </c>
      <c r="O47" s="122">
        <f t="shared" si="20"/>
        <v>3.4042867410994333</v>
      </c>
      <c r="P47" s="122">
        <f t="shared" si="20"/>
        <v>3.3130258781217732</v>
      </c>
      <c r="Q47" s="122">
        <f t="shared" si="20"/>
        <v>5.5952838260362698</v>
      </c>
      <c r="R47" s="122">
        <f t="shared" si="20"/>
        <v>5.6188833598925196</v>
      </c>
      <c r="S47" s="122">
        <f t="shared" si="20"/>
        <v>7.4465729776048137</v>
      </c>
      <c r="T47" s="122">
        <f t="shared" si="20"/>
        <v>7.4100123306910195</v>
      </c>
      <c r="U47" s="122">
        <f t="shared" si="20"/>
        <v>6.4480436917871211</v>
      </c>
      <c r="V47" s="122">
        <f t="shared" si="20"/>
        <v>5.3978071648253687</v>
      </c>
      <c r="W47" s="122">
        <f t="shared" si="20"/>
        <v>4.9462530208087374</v>
      </c>
      <c r="X47" s="122">
        <f t="shared" si="20"/>
        <v>4.4975919174250301</v>
      </c>
      <c r="Y47" s="122">
        <f t="shared" si="20"/>
        <v>4.3621702899678709</v>
      </c>
      <c r="DA47" s="130" t="s">
        <v>1782</v>
      </c>
    </row>
    <row r="48" spans="1:105" ht="12" customHeight="1" x14ac:dyDescent="0.25">
      <c r="A48" s="97" t="s">
        <v>53</v>
      </c>
      <c r="B48" s="98">
        <v>2.1044311157500286</v>
      </c>
      <c r="C48" s="98">
        <v>2.1073650959876908</v>
      </c>
      <c r="D48" s="98">
        <v>2.1353443409910118</v>
      </c>
      <c r="E48" s="98">
        <v>5.3077725599538228</v>
      </c>
      <c r="F48" s="98">
        <v>2.3319778940472076</v>
      </c>
      <c r="G48" s="98">
        <v>2.7608952569022107</v>
      </c>
      <c r="H48" s="98">
        <v>3.4711439773943873</v>
      </c>
      <c r="I48" s="98">
        <v>3.4565409595306229</v>
      </c>
      <c r="J48" s="98">
        <v>3.1012729933322691</v>
      </c>
      <c r="K48" s="98">
        <v>2.5693776046172494</v>
      </c>
      <c r="L48" s="98">
        <v>2.769351986186984</v>
      </c>
      <c r="M48" s="98">
        <v>3.6197940555680019</v>
      </c>
      <c r="N48" s="98">
        <v>4.1843199374867908</v>
      </c>
      <c r="O48" s="98">
        <v>3.4042867410994333</v>
      </c>
      <c r="P48" s="98">
        <v>3.3130258781217732</v>
      </c>
      <c r="Q48" s="98">
        <v>5.5952838260362698</v>
      </c>
      <c r="R48" s="98">
        <v>5.6188833598925196</v>
      </c>
      <c r="S48" s="98">
        <v>7.4465729776048137</v>
      </c>
      <c r="T48" s="98">
        <v>7.4100123306910195</v>
      </c>
      <c r="U48" s="98">
        <v>6.4480436917871211</v>
      </c>
      <c r="V48" s="98">
        <v>5.3978071648253687</v>
      </c>
      <c r="W48" s="98">
        <v>4.9462530208087374</v>
      </c>
      <c r="X48" s="98">
        <v>4.4975919174250301</v>
      </c>
      <c r="Y48" s="98">
        <v>4.3621702899678709</v>
      </c>
      <c r="DA48" s="63" t="s">
        <v>1783</v>
      </c>
    </row>
    <row r="49" spans="1:105" ht="12" customHeight="1" x14ac:dyDescent="0.25">
      <c r="A49" s="121" t="s">
        <v>55</v>
      </c>
      <c r="B49" s="122">
        <v>16.329377946798324</v>
      </c>
      <c r="C49" s="122">
        <v>15.986466261905683</v>
      </c>
      <c r="D49" s="122">
        <v>17.820743012023311</v>
      </c>
      <c r="E49" s="122">
        <v>15.658184696707517</v>
      </c>
      <c r="F49" s="122">
        <v>16.541166343732634</v>
      </c>
      <c r="G49" s="122">
        <v>15.035091638200971</v>
      </c>
      <c r="H49" s="122">
        <v>14.108787495725648</v>
      </c>
      <c r="I49" s="122">
        <v>11.978939296657805</v>
      </c>
      <c r="J49" s="122">
        <v>10.215419401865322</v>
      </c>
      <c r="K49" s="122">
        <v>9.4478164619317457</v>
      </c>
      <c r="L49" s="122">
        <v>8.6224568944239426</v>
      </c>
      <c r="M49" s="122">
        <v>7.0064221428924478</v>
      </c>
      <c r="N49" s="122">
        <v>6.4485692694448655</v>
      </c>
      <c r="O49" s="122">
        <v>5.9166738376349644</v>
      </c>
      <c r="P49" s="122">
        <v>5.4829087383454711</v>
      </c>
      <c r="Q49" s="122">
        <v>5.5268742224807044</v>
      </c>
      <c r="R49" s="122">
        <v>5.3745363112629008</v>
      </c>
      <c r="S49" s="122">
        <v>5.8541498904293228</v>
      </c>
      <c r="T49" s="122">
        <v>5.4663459887709287</v>
      </c>
      <c r="U49" s="122">
        <v>4.2270267729964708</v>
      </c>
      <c r="V49" s="122">
        <v>4.100056439622529</v>
      </c>
      <c r="W49" s="122">
        <v>3.9986088166732623</v>
      </c>
      <c r="X49" s="122">
        <v>4.1640184951692119</v>
      </c>
      <c r="Y49" s="122">
        <v>4.6463784415446652</v>
      </c>
      <c r="DA49" s="130" t="s">
        <v>1784</v>
      </c>
    </row>
    <row r="50" spans="1:105" ht="12" customHeight="1" x14ac:dyDescent="0.25">
      <c r="A50" s="97" t="s">
        <v>138</v>
      </c>
      <c r="B50" s="98">
        <v>6.9309812715806061</v>
      </c>
      <c r="C50" s="98">
        <v>6.9496867668875852</v>
      </c>
      <c r="D50" s="98">
        <v>7.9906658381534905</v>
      </c>
      <c r="E50" s="98">
        <v>7.7150326859299945</v>
      </c>
      <c r="F50" s="98">
        <v>7.7804847720187693</v>
      </c>
      <c r="G50" s="98">
        <v>6.8924615226124741</v>
      </c>
      <c r="H50" s="98">
        <v>6.4967719848641483</v>
      </c>
      <c r="I50" s="98">
        <v>5.7702811057945844</v>
      </c>
      <c r="J50" s="98">
        <v>4.7533853758150455</v>
      </c>
      <c r="K50" s="98">
        <v>4.9286810185025729</v>
      </c>
      <c r="L50" s="98">
        <v>4.4967192557141713</v>
      </c>
      <c r="M50" s="98">
        <v>3.2514599459948652</v>
      </c>
      <c r="N50" s="98">
        <v>3.2751179059281537</v>
      </c>
      <c r="O50" s="98">
        <v>3.2103111976056264</v>
      </c>
      <c r="P50" s="98">
        <v>2.8745593285004354</v>
      </c>
      <c r="Q50" s="98">
        <v>2.5473231157352134</v>
      </c>
      <c r="R50" s="98">
        <v>2.1138409573899564</v>
      </c>
      <c r="S50" s="98">
        <v>2.6821403000677115</v>
      </c>
      <c r="T50" s="98">
        <v>2.6021768499292768</v>
      </c>
      <c r="U50" s="98">
        <v>1.6952463447112529</v>
      </c>
      <c r="V50" s="98">
        <v>1.5685649012600036</v>
      </c>
      <c r="W50" s="98">
        <v>1.4656842109983319</v>
      </c>
      <c r="X50" s="98">
        <v>1.4407541679351972</v>
      </c>
      <c r="Y50" s="98">
        <v>1.6001384655445008</v>
      </c>
      <c r="DA50" s="63" t="s">
        <v>1785</v>
      </c>
    </row>
    <row r="51" spans="1:105" ht="12" customHeight="1" x14ac:dyDescent="0.25">
      <c r="A51" s="97" t="s">
        <v>137</v>
      </c>
      <c r="B51" s="98">
        <v>9.8433461626456684E-4</v>
      </c>
      <c r="C51" s="98">
        <v>1.1388161170830743E-3</v>
      </c>
      <c r="D51" s="98">
        <v>1.495811119341658E-3</v>
      </c>
      <c r="E51" s="98">
        <v>2.0888817398647752E-3</v>
      </c>
      <c r="F51" s="98">
        <v>2.1550055231771472E-3</v>
      </c>
      <c r="G51" s="98">
        <v>2.0384456259515894E-3</v>
      </c>
      <c r="H51" s="98">
        <v>2.0810091002828601E-3</v>
      </c>
      <c r="I51" s="98">
        <v>2.4347098771857435E-3</v>
      </c>
      <c r="J51" s="98">
        <v>2.0979334232193187E-3</v>
      </c>
      <c r="K51" s="98">
        <v>2.9203147689954474E-3</v>
      </c>
      <c r="L51" s="98">
        <v>3.2462425918317259E-3</v>
      </c>
      <c r="M51" s="98">
        <v>2.3465504072741569E-3</v>
      </c>
      <c r="N51" s="98">
        <v>3.0859936168594294E-3</v>
      </c>
      <c r="O51" s="98">
        <v>3.5909765079834705E-3</v>
      </c>
      <c r="P51" s="98">
        <v>3.6822186056011562E-3</v>
      </c>
      <c r="Q51" s="98">
        <v>3.4211858862240284E-3</v>
      </c>
      <c r="R51" s="98">
        <v>2.8803319956867118E-3</v>
      </c>
      <c r="S51" s="98">
        <v>4.8700840980834773E-3</v>
      </c>
      <c r="T51" s="98">
        <v>5.16243974324116E-3</v>
      </c>
      <c r="U51" s="98">
        <v>3.6508627415085433E-3</v>
      </c>
      <c r="V51" s="98">
        <v>3.5689229721748341E-3</v>
      </c>
      <c r="W51" s="98">
        <v>3.7243854198204581E-3</v>
      </c>
      <c r="X51" s="98">
        <v>3.850008865252514E-3</v>
      </c>
      <c r="Y51" s="98">
        <v>3.9543364037682577E-3</v>
      </c>
      <c r="DA51" s="63" t="s">
        <v>1786</v>
      </c>
    </row>
    <row r="52" spans="1:105" ht="12" customHeight="1" x14ac:dyDescent="0.25">
      <c r="A52" s="100" t="s">
        <v>211</v>
      </c>
      <c r="B52" s="101">
        <v>2.9884613099413456E-4</v>
      </c>
      <c r="C52" s="101">
        <v>3.2736547510457545E-4</v>
      </c>
      <c r="D52" s="101">
        <v>4.5337785284961865E-4</v>
      </c>
      <c r="E52" s="101">
        <v>5.3611079584502586E-4</v>
      </c>
      <c r="F52" s="101">
        <v>6.2362148827145971E-4</v>
      </c>
      <c r="G52" s="101">
        <v>5.8431467585639066E-4</v>
      </c>
      <c r="H52" s="101">
        <v>5.9444808603418891E-4</v>
      </c>
      <c r="I52" s="101">
        <v>6.7685263587575106E-4</v>
      </c>
      <c r="J52" s="101">
        <v>5.8760145328671219E-4</v>
      </c>
      <c r="K52" s="101">
        <v>7.6070032442599627E-4</v>
      </c>
      <c r="L52" s="101">
        <v>8.4749354583385072E-4</v>
      </c>
      <c r="M52" s="101">
        <v>6.395086724535849E-4</v>
      </c>
      <c r="N52" s="101">
        <v>8.3193012695019833E-4</v>
      </c>
      <c r="O52" s="101">
        <v>9.4005194294539713E-4</v>
      </c>
      <c r="P52" s="101">
        <v>1.0172716225902913E-3</v>
      </c>
      <c r="Q52" s="101">
        <v>1.0386728805722291E-3</v>
      </c>
      <c r="R52" s="101">
        <v>8.5239326975619114E-4</v>
      </c>
      <c r="S52" s="101">
        <v>1.4208727320158586E-3</v>
      </c>
      <c r="T52" s="101">
        <v>1.5560779686573879E-3</v>
      </c>
      <c r="U52" s="101">
        <v>1.0412034515433393E-3</v>
      </c>
      <c r="V52" s="101">
        <v>9.9760682287840935E-4</v>
      </c>
      <c r="W52" s="101">
        <v>1.1740433722321733E-3</v>
      </c>
      <c r="X52" s="101">
        <v>1.3575951123327066E-3</v>
      </c>
      <c r="Y52" s="101">
        <v>1.4129233214009119E-3</v>
      </c>
      <c r="DA52" s="131" t="s">
        <v>1787</v>
      </c>
    </row>
    <row r="53" spans="1:105" ht="12" customHeight="1" x14ac:dyDescent="0.25">
      <c r="A53" s="103" t="s">
        <v>52</v>
      </c>
      <c r="B53" s="104">
        <v>6.8548848527043228E-4</v>
      </c>
      <c r="C53" s="104">
        <v>8.1145064197849881E-4</v>
      </c>
      <c r="D53" s="104">
        <v>1.0424332664920393E-3</v>
      </c>
      <c r="E53" s="104">
        <v>1.5527709440197495E-3</v>
      </c>
      <c r="F53" s="104">
        <v>1.5313840349056877E-3</v>
      </c>
      <c r="G53" s="104">
        <v>1.4541309500951988E-3</v>
      </c>
      <c r="H53" s="104">
        <v>1.4865610142486712E-3</v>
      </c>
      <c r="I53" s="104">
        <v>1.7578572413099922E-3</v>
      </c>
      <c r="J53" s="104">
        <v>1.5103319699326066E-3</v>
      </c>
      <c r="K53" s="104">
        <v>2.1596144445694509E-3</v>
      </c>
      <c r="L53" s="104">
        <v>2.3987490459978751E-3</v>
      </c>
      <c r="M53" s="104">
        <v>1.7070417348205721E-3</v>
      </c>
      <c r="N53" s="104">
        <v>2.254063489909231E-3</v>
      </c>
      <c r="O53" s="104">
        <v>2.6509245650380734E-3</v>
      </c>
      <c r="P53" s="104">
        <v>2.6649469830108651E-3</v>
      </c>
      <c r="Q53" s="104">
        <v>2.3825130056517995E-3</v>
      </c>
      <c r="R53" s="104">
        <v>2.0279387259305205E-3</v>
      </c>
      <c r="S53" s="104">
        <v>3.4492113660676187E-3</v>
      </c>
      <c r="T53" s="104">
        <v>3.6063617745837719E-3</v>
      </c>
      <c r="U53" s="104">
        <v>2.609659289965204E-3</v>
      </c>
      <c r="V53" s="104">
        <v>2.5713161492964248E-3</v>
      </c>
      <c r="W53" s="104">
        <v>2.5503420475882846E-3</v>
      </c>
      <c r="X53" s="104">
        <v>2.4924137529198074E-3</v>
      </c>
      <c r="Y53" s="104">
        <v>2.5414130823673458E-3</v>
      </c>
      <c r="DA53" s="132" t="s">
        <v>1788</v>
      </c>
    </row>
    <row r="54" spans="1:105" ht="12" customHeight="1" x14ac:dyDescent="0.25">
      <c r="A54" s="106" t="s">
        <v>122</v>
      </c>
      <c r="B54" s="101">
        <v>9.2518006984037875</v>
      </c>
      <c r="C54" s="101">
        <v>8.8770519692169909</v>
      </c>
      <c r="D54" s="101">
        <v>9.6383773696918045</v>
      </c>
      <c r="E54" s="101">
        <v>7.7569174039760291</v>
      </c>
      <c r="F54" s="101">
        <v>8.5400834779791648</v>
      </c>
      <c r="G54" s="101">
        <v>7.9187508268235369</v>
      </c>
      <c r="H54" s="101">
        <v>7.3753271955345303</v>
      </c>
      <c r="I54" s="101">
        <v>5.9986746931569019</v>
      </c>
      <c r="J54" s="101">
        <v>5.2750462412111077</v>
      </c>
      <c r="K54" s="101">
        <v>4.3212584618650993</v>
      </c>
      <c r="L54" s="101">
        <v>3.9001405119566903</v>
      </c>
      <c r="M54" s="101">
        <v>3.4854767945613556</v>
      </c>
      <c r="N54" s="101">
        <v>2.896558693593581</v>
      </c>
      <c r="O54" s="101">
        <v>2.4274072190129701</v>
      </c>
      <c r="P54" s="101">
        <v>2.3302056554415489</v>
      </c>
      <c r="Q54" s="101">
        <v>2.6041814735644335</v>
      </c>
      <c r="R54" s="101">
        <v>2.8098119121973961</v>
      </c>
      <c r="S54" s="101">
        <v>2.6916819713591669</v>
      </c>
      <c r="T54" s="101">
        <v>2.3894792265793918</v>
      </c>
      <c r="U54" s="101">
        <v>2.092102760003312</v>
      </c>
      <c r="V54" s="101">
        <v>2.0760070340847072</v>
      </c>
      <c r="W54" s="101">
        <v>2.0741040628373448</v>
      </c>
      <c r="X54" s="101">
        <v>2.2180945773385266</v>
      </c>
      <c r="Y54" s="101">
        <v>2.4506836465873962</v>
      </c>
      <c r="DA54" s="131" t="s">
        <v>1789</v>
      </c>
    </row>
    <row r="55" spans="1:105" ht="12" customHeight="1" x14ac:dyDescent="0.25">
      <c r="A55" s="107" t="s">
        <v>121</v>
      </c>
      <c r="B55" s="104">
        <v>0.14561164219766612</v>
      </c>
      <c r="C55" s="104">
        <v>0.15858870968402436</v>
      </c>
      <c r="D55" s="104">
        <v>0.19020399305867472</v>
      </c>
      <c r="E55" s="104">
        <v>0.18414572506162694</v>
      </c>
      <c r="F55" s="104">
        <v>0.21844308821152153</v>
      </c>
      <c r="G55" s="104">
        <v>0.22184084313900809</v>
      </c>
      <c r="H55" s="104">
        <v>0.23460730622668671</v>
      </c>
      <c r="I55" s="104">
        <v>0.20754878782913291</v>
      </c>
      <c r="J55" s="104">
        <v>0.18488985141594894</v>
      </c>
      <c r="K55" s="104">
        <v>0.19495666679507731</v>
      </c>
      <c r="L55" s="104">
        <v>0.22235088416124971</v>
      </c>
      <c r="M55" s="104">
        <v>0.2671388519289527</v>
      </c>
      <c r="N55" s="104">
        <v>0.27380667630627159</v>
      </c>
      <c r="O55" s="104">
        <v>0.27536444450838438</v>
      </c>
      <c r="P55" s="104">
        <v>0.27446153579788551</v>
      </c>
      <c r="Q55" s="104">
        <v>0.3719484472948329</v>
      </c>
      <c r="R55" s="104">
        <v>0.44800310967986134</v>
      </c>
      <c r="S55" s="104">
        <v>0.47545753490436127</v>
      </c>
      <c r="T55" s="104">
        <v>0.46952747251901916</v>
      </c>
      <c r="U55" s="104">
        <v>0.43602680554039741</v>
      </c>
      <c r="V55" s="104">
        <v>0.45191558130564358</v>
      </c>
      <c r="W55" s="104">
        <v>0.45509615741776543</v>
      </c>
      <c r="X55" s="104">
        <v>0.50131974103023591</v>
      </c>
      <c r="Y55" s="104">
        <v>0.59160199300899985</v>
      </c>
      <c r="DA55" s="132" t="s">
        <v>1790</v>
      </c>
    </row>
    <row r="56" spans="1:105" ht="12" customHeight="1" x14ac:dyDescent="0.25">
      <c r="A56" s="108" t="s">
        <v>53</v>
      </c>
      <c r="B56" s="98">
        <v>4.421489268743576E-2</v>
      </c>
      <c r="C56" s="98">
        <v>4.5593475351973958E-2</v>
      </c>
      <c r="D56" s="98">
        <v>5.7657261880794099E-2</v>
      </c>
      <c r="E56" s="98">
        <v>4.7244877435923767E-2</v>
      </c>
      <c r="F56" s="98">
        <v>6.3212342282435871E-2</v>
      </c>
      <c r="G56" s="98">
        <v>6.3591709855303297E-2</v>
      </c>
      <c r="H56" s="98">
        <v>6.7025928945711355E-2</v>
      </c>
      <c r="I56" s="98">
        <v>5.7698745539914248E-2</v>
      </c>
      <c r="J56" s="98">
        <v>5.1808352814446554E-2</v>
      </c>
      <c r="K56" s="98">
        <v>5.0779755716205667E-2</v>
      </c>
      <c r="L56" s="98">
        <v>5.7991518483147278E-2</v>
      </c>
      <c r="M56" s="98">
        <v>7.2834294634314789E-2</v>
      </c>
      <c r="N56" s="98">
        <v>7.3828975120618826E-2</v>
      </c>
      <c r="O56" s="98">
        <v>7.2087017873198683E-2</v>
      </c>
      <c r="P56" s="98">
        <v>7.5827785551488516E-2</v>
      </c>
      <c r="Q56" s="98">
        <v>0.11298775098043443</v>
      </c>
      <c r="R56" s="98">
        <v>0.13247912646553536</v>
      </c>
      <c r="S56" s="98">
        <v>0.13849425513771887</v>
      </c>
      <c r="T56" s="98">
        <v>0.14137461298628134</v>
      </c>
      <c r="U56" s="98">
        <v>0.12414810582873001</v>
      </c>
      <c r="V56" s="98">
        <v>0.12597034221907724</v>
      </c>
      <c r="W56" s="98">
        <v>0.14277008877051106</v>
      </c>
      <c r="X56" s="98">
        <v>0.17598051011412216</v>
      </c>
      <c r="Y56" s="98">
        <v>0.21111328121316345</v>
      </c>
      <c r="DA56" s="63" t="s">
        <v>1791</v>
      </c>
    </row>
    <row r="57" spans="1:105" ht="12" customHeight="1" x14ac:dyDescent="0.25">
      <c r="A57" s="108" t="s">
        <v>52</v>
      </c>
      <c r="B57" s="98">
        <v>0.10139674951023035</v>
      </c>
      <c r="C57" s="98">
        <v>0.1129952343320504</v>
      </c>
      <c r="D57" s="98">
        <v>0.13254673117788063</v>
      </c>
      <c r="E57" s="98">
        <v>0.13690084762570318</v>
      </c>
      <c r="F57" s="98">
        <v>0.15523074592908565</v>
      </c>
      <c r="G57" s="98">
        <v>0.1582491332837048</v>
      </c>
      <c r="H57" s="98">
        <v>0.16758137728097536</v>
      </c>
      <c r="I57" s="98">
        <v>0.14985004228921867</v>
      </c>
      <c r="J57" s="98">
        <v>0.13308149860150237</v>
      </c>
      <c r="K57" s="98">
        <v>0.14417691107887165</v>
      </c>
      <c r="L57" s="98">
        <v>0.16435936567810244</v>
      </c>
      <c r="M57" s="98">
        <v>0.19430455729463791</v>
      </c>
      <c r="N57" s="98">
        <v>0.19997770118565278</v>
      </c>
      <c r="O57" s="98">
        <v>0.20327742663518572</v>
      </c>
      <c r="P57" s="98">
        <v>0.19863375024639701</v>
      </c>
      <c r="Q57" s="98">
        <v>0.25896069631439844</v>
      </c>
      <c r="R57" s="98">
        <v>0.31552398321432601</v>
      </c>
      <c r="S57" s="98">
        <v>0.33696327976664242</v>
      </c>
      <c r="T57" s="98">
        <v>0.32815285953273782</v>
      </c>
      <c r="U57" s="98">
        <v>0.31187869971166743</v>
      </c>
      <c r="V57" s="98">
        <v>0.32594523908656631</v>
      </c>
      <c r="W57" s="98">
        <v>0.31232606864725437</v>
      </c>
      <c r="X57" s="98">
        <v>0.32533923091611372</v>
      </c>
      <c r="Y57" s="98">
        <v>0.38048871179583643</v>
      </c>
      <c r="DA57" s="63" t="s">
        <v>1792</v>
      </c>
    </row>
    <row r="58" spans="1:105" ht="12" customHeight="1" x14ac:dyDescent="0.25">
      <c r="A58" s="121" t="s">
        <v>54</v>
      </c>
      <c r="B58" s="122">
        <v>16.786982133224726</v>
      </c>
      <c r="C58" s="122">
        <v>15.809668294840513</v>
      </c>
      <c r="D58" s="122">
        <v>17.352454949143798</v>
      </c>
      <c r="E58" s="122">
        <v>14.66425860369224</v>
      </c>
      <c r="F58" s="122">
        <v>15.459327440977528</v>
      </c>
      <c r="G58" s="122">
        <v>14.333330625298084</v>
      </c>
      <c r="H58" s="122">
        <v>13.219750158312012</v>
      </c>
      <c r="I58" s="122">
        <v>10.789415501265388</v>
      </c>
      <c r="J58" s="122">
        <v>9.9952099374593715</v>
      </c>
      <c r="K58" s="122">
        <v>8.5109803972767022</v>
      </c>
      <c r="L58" s="122">
        <v>7.4185650131938683</v>
      </c>
      <c r="M58" s="122">
        <v>6.3471384063083329</v>
      </c>
      <c r="N58" s="122">
        <v>5.3882138337982965</v>
      </c>
      <c r="O58" s="122">
        <v>4.7027363033935545</v>
      </c>
      <c r="P58" s="122">
        <v>4.2082536518909901</v>
      </c>
      <c r="Q58" s="122">
        <v>4.3138230695567188</v>
      </c>
      <c r="R58" s="122">
        <v>4.4167101013668564</v>
      </c>
      <c r="S58" s="122">
        <v>4.2091944973776485</v>
      </c>
      <c r="T58" s="122">
        <v>3.6949697504444803</v>
      </c>
      <c r="U58" s="122">
        <v>3.1700424934849818</v>
      </c>
      <c r="V58" s="122">
        <v>2.8898827904465558</v>
      </c>
      <c r="W58" s="122">
        <v>2.7615665816387192</v>
      </c>
      <c r="X58" s="122">
        <v>2.7596394886405178</v>
      </c>
      <c r="Y58" s="122">
        <v>2.8003492999824813</v>
      </c>
      <c r="DA58" s="130" t="s">
        <v>1793</v>
      </c>
    </row>
    <row r="59" spans="1:105" ht="12" customHeight="1" x14ac:dyDescent="0.25">
      <c r="A59" s="97" t="s">
        <v>50</v>
      </c>
      <c r="B59" s="98">
        <v>4.2402463270466253</v>
      </c>
      <c r="C59" s="98">
        <v>5.4459373158738291</v>
      </c>
      <c r="D59" s="98">
        <v>5.0390954195653315</v>
      </c>
      <c r="E59" s="98">
        <v>6.0964338540611065</v>
      </c>
      <c r="F59" s="98">
        <v>5.5971415265899971</v>
      </c>
      <c r="G59" s="98">
        <v>5.2444436503175886</v>
      </c>
      <c r="H59" s="98">
        <v>4.8099738167063197</v>
      </c>
      <c r="I59" s="98">
        <v>4.4641248196372043</v>
      </c>
      <c r="J59" s="98">
        <v>3.8274754902497854</v>
      </c>
      <c r="K59" s="98">
        <v>3.9823388037365479</v>
      </c>
      <c r="L59" s="98">
        <v>3.3007112969556851</v>
      </c>
      <c r="M59" s="98">
        <v>2.6802808450646638</v>
      </c>
      <c r="N59" s="98">
        <v>2.1819334130452814</v>
      </c>
      <c r="O59" s="98">
        <v>1.9093532088523164</v>
      </c>
      <c r="P59" s="98">
        <v>1.6207381398771885</v>
      </c>
      <c r="Q59" s="98">
        <v>1.6349850325450774</v>
      </c>
      <c r="R59" s="98">
        <v>1.7100144384512586</v>
      </c>
      <c r="S59" s="98">
        <v>1.5645321042447267</v>
      </c>
      <c r="T59" s="98">
        <v>1.3093291539175527</v>
      </c>
      <c r="U59" s="98">
        <v>1.1626118558477949</v>
      </c>
      <c r="V59" s="98">
        <v>1.0443261893069216</v>
      </c>
      <c r="W59" s="98">
        <v>0.96615265902355885</v>
      </c>
      <c r="X59" s="98">
        <v>0.90930488313413438</v>
      </c>
      <c r="Y59" s="98">
        <v>0.79475352218020801</v>
      </c>
      <c r="DA59" s="63" t="s">
        <v>1794</v>
      </c>
    </row>
    <row r="60" spans="1:105" ht="12" customHeight="1" x14ac:dyDescent="0.25">
      <c r="A60" s="109" t="s">
        <v>120</v>
      </c>
      <c r="B60" s="33">
        <v>12.546735806178098</v>
      </c>
      <c r="C60" s="33">
        <v>10.363730978966684</v>
      </c>
      <c r="D60" s="33">
        <v>12.313359529578465</v>
      </c>
      <c r="E60" s="33">
        <v>8.5678247496311322</v>
      </c>
      <c r="F60" s="33">
        <v>9.8621859143875312</v>
      </c>
      <c r="G60" s="33">
        <v>9.088886974980495</v>
      </c>
      <c r="H60" s="33">
        <v>8.4097763416056921</v>
      </c>
      <c r="I60" s="33">
        <v>6.3252906816281831</v>
      </c>
      <c r="J60" s="33">
        <v>6.167734447209587</v>
      </c>
      <c r="K60" s="33">
        <v>4.5286415935401543</v>
      </c>
      <c r="L60" s="33">
        <v>4.1178537162381836</v>
      </c>
      <c r="M60" s="33">
        <v>3.6668575612436691</v>
      </c>
      <c r="N60" s="33">
        <v>3.2062804207530151</v>
      </c>
      <c r="O60" s="33">
        <v>2.7933830945412383</v>
      </c>
      <c r="P60" s="33">
        <v>2.5875155120138018</v>
      </c>
      <c r="Q60" s="33">
        <v>2.6788380370116411</v>
      </c>
      <c r="R60" s="33">
        <v>2.7066956629155974</v>
      </c>
      <c r="S60" s="33">
        <v>2.6446623931329216</v>
      </c>
      <c r="T60" s="33">
        <v>2.3856405965269278</v>
      </c>
      <c r="U60" s="33">
        <v>2.0074306376371869</v>
      </c>
      <c r="V60" s="33">
        <v>1.8455566011396343</v>
      </c>
      <c r="W60" s="33">
        <v>1.7954139226151602</v>
      </c>
      <c r="X60" s="33">
        <v>1.8503346055063834</v>
      </c>
      <c r="Y60" s="33">
        <v>2.0055957778022733</v>
      </c>
      <c r="DA60" s="60" t="s">
        <v>1795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211.25810393730148</v>
      </c>
      <c r="C62" s="117">
        <f t="shared" si="21"/>
        <v>235.39530967540242</v>
      </c>
      <c r="D62" s="117">
        <f t="shared" si="21"/>
        <v>233.04016903420273</v>
      </c>
      <c r="E62" s="117">
        <f t="shared" si="21"/>
        <v>271.98957889676331</v>
      </c>
      <c r="F62" s="117">
        <f t="shared" si="21"/>
        <v>269.48700771675902</v>
      </c>
      <c r="G62" s="117">
        <f t="shared" si="21"/>
        <v>299.00284532178159</v>
      </c>
      <c r="H62" s="117">
        <f t="shared" si="21"/>
        <v>293.31447277864379</v>
      </c>
      <c r="I62" s="117">
        <f t="shared" si="21"/>
        <v>287.16763641352196</v>
      </c>
      <c r="J62" s="117">
        <f t="shared" si="21"/>
        <v>312.73080176221168</v>
      </c>
      <c r="K62" s="117">
        <f t="shared" si="21"/>
        <v>324.4492528498796</v>
      </c>
      <c r="L62" s="117">
        <f t="shared" si="21"/>
        <v>346.62455783291369</v>
      </c>
      <c r="M62" s="117">
        <f t="shared" si="21"/>
        <v>328.38907108607725</v>
      </c>
      <c r="N62" s="117">
        <f t="shared" si="21"/>
        <v>315.52410324897272</v>
      </c>
      <c r="O62" s="117">
        <f t="shared" si="21"/>
        <v>301.06700632144054</v>
      </c>
      <c r="P62" s="117">
        <f t="shared" si="21"/>
        <v>265.62296237325177</v>
      </c>
      <c r="Q62" s="117">
        <f t="shared" si="21"/>
        <v>284.59322858039889</v>
      </c>
      <c r="R62" s="117">
        <f t="shared" ref="R62:V62" si="22">R63+R66+R68+R77</f>
        <v>297.85106826198205</v>
      </c>
      <c r="S62" s="117">
        <f t="shared" si="22"/>
        <v>321.24566459871659</v>
      </c>
      <c r="T62" s="117">
        <f t="shared" si="22"/>
        <v>327.74362142569794</v>
      </c>
      <c r="U62" s="117">
        <f t="shared" si="22"/>
        <v>337.06611376973467</v>
      </c>
      <c r="V62" s="117">
        <f t="shared" si="22"/>
        <v>365.59235012822626</v>
      </c>
      <c r="W62" s="117">
        <f t="shared" ref="W62:Y62" si="23">W63+W66+W68+W77</f>
        <v>408.81381551154726</v>
      </c>
      <c r="X62" s="117">
        <f t="shared" si="23"/>
        <v>393.15271887979617</v>
      </c>
      <c r="Y62" s="117">
        <f t="shared" si="23"/>
        <v>395.02515158848337</v>
      </c>
      <c r="DA62" s="129" t="s">
        <v>1796</v>
      </c>
    </row>
    <row r="63" spans="1:105" ht="12.95" customHeight="1" x14ac:dyDescent="0.25">
      <c r="A63" s="121" t="s">
        <v>57</v>
      </c>
      <c r="B63" s="122">
        <f t="shared" ref="B63:Q63" si="24">SUM(B64:B65)</f>
        <v>157.43829729760782</v>
      </c>
      <c r="C63" s="122">
        <f t="shared" si="24"/>
        <v>180.21024349205973</v>
      </c>
      <c r="D63" s="122">
        <f t="shared" si="24"/>
        <v>178.12356271710664</v>
      </c>
      <c r="E63" s="122">
        <f t="shared" si="24"/>
        <v>210.28224046398327</v>
      </c>
      <c r="F63" s="122">
        <f t="shared" si="24"/>
        <v>210.05684345852291</v>
      </c>
      <c r="G63" s="122">
        <f t="shared" si="24"/>
        <v>233.50678303101049</v>
      </c>
      <c r="H63" s="122">
        <f t="shared" si="24"/>
        <v>220.51344805593877</v>
      </c>
      <c r="I63" s="122">
        <f t="shared" si="24"/>
        <v>209.56069426396215</v>
      </c>
      <c r="J63" s="122">
        <f t="shared" si="24"/>
        <v>231.00399769494817</v>
      </c>
      <c r="K63" s="122">
        <f t="shared" si="24"/>
        <v>242.26103121335106</v>
      </c>
      <c r="L63" s="122">
        <f t="shared" si="24"/>
        <v>260.76854589097945</v>
      </c>
      <c r="M63" s="122">
        <f t="shared" si="24"/>
        <v>242.78975922890771</v>
      </c>
      <c r="N63" s="122">
        <f t="shared" si="24"/>
        <v>232.41890360571711</v>
      </c>
      <c r="O63" s="122">
        <f t="shared" si="24"/>
        <v>227.51401541266259</v>
      </c>
      <c r="P63" s="122">
        <f t="shared" si="24"/>
        <v>198.64933484646815</v>
      </c>
      <c r="Q63" s="122">
        <f t="shared" si="24"/>
        <v>211.53604139111138</v>
      </c>
      <c r="R63" s="122">
        <f t="shared" ref="R63:V63" si="25">SUM(R64:R65)</f>
        <v>225.55698407639571</v>
      </c>
      <c r="S63" s="122">
        <f t="shared" si="25"/>
        <v>237.3904202243645</v>
      </c>
      <c r="T63" s="122">
        <f t="shared" si="25"/>
        <v>238.12086342966882</v>
      </c>
      <c r="U63" s="122">
        <f t="shared" si="25"/>
        <v>242.50643546599105</v>
      </c>
      <c r="V63" s="122">
        <f t="shared" si="25"/>
        <v>265.75049196575145</v>
      </c>
      <c r="W63" s="122">
        <f t="shared" ref="W63:Y63" si="26">SUM(W64:W65)</f>
        <v>296.40905567184979</v>
      </c>
      <c r="X63" s="122">
        <f t="shared" si="26"/>
        <v>280.83122526439649</v>
      </c>
      <c r="Y63" s="122">
        <f t="shared" si="26"/>
        <v>282.11749592721355</v>
      </c>
      <c r="DA63" s="130" t="s">
        <v>1797</v>
      </c>
    </row>
    <row r="64" spans="1:105" ht="12" customHeight="1" x14ac:dyDescent="0.25">
      <c r="A64" s="97" t="s">
        <v>212</v>
      </c>
      <c r="B64" s="98">
        <v>153.70369419453093</v>
      </c>
      <c r="C64" s="98">
        <v>175.9675338162628</v>
      </c>
      <c r="D64" s="98">
        <v>173.92406708015289</v>
      </c>
      <c r="E64" s="98">
        <v>205.61322954421252</v>
      </c>
      <c r="F64" s="98">
        <v>205.18908074659637</v>
      </c>
      <c r="G64" s="98">
        <v>228.21521954280738</v>
      </c>
      <c r="H64" s="98">
        <v>215.70538094372014</v>
      </c>
      <c r="I64" s="98">
        <v>205.15238920835208</v>
      </c>
      <c r="J64" s="98">
        <v>226.20425261335998</v>
      </c>
      <c r="K64" s="98">
        <v>237.27682439660501</v>
      </c>
      <c r="L64" s="98">
        <v>255.60704817856248</v>
      </c>
      <c r="M64" s="98">
        <v>238.0377535701505</v>
      </c>
      <c r="N64" s="98">
        <v>227.93395314474569</v>
      </c>
      <c r="O64" s="98">
        <v>223.17683121666298</v>
      </c>
      <c r="P64" s="98">
        <v>194.88705905980325</v>
      </c>
      <c r="Q64" s="98">
        <v>207.53397375220518</v>
      </c>
      <c r="R64" s="98">
        <v>221.26433743238147</v>
      </c>
      <c r="S64" s="98">
        <v>232.93019622349541</v>
      </c>
      <c r="T64" s="98">
        <v>233.66105841155846</v>
      </c>
      <c r="U64" s="98">
        <v>237.94332851136645</v>
      </c>
      <c r="V64" s="98">
        <v>260.7503707091721</v>
      </c>
      <c r="W64" s="98">
        <v>290.84140941538885</v>
      </c>
      <c r="X64" s="98">
        <v>275.5833053529434</v>
      </c>
      <c r="Y64" s="98">
        <v>276.82383088265766</v>
      </c>
      <c r="DA64" s="63" t="s">
        <v>1798</v>
      </c>
    </row>
    <row r="65" spans="1:105" ht="12" customHeight="1" x14ac:dyDescent="0.25">
      <c r="A65" s="97" t="s">
        <v>53</v>
      </c>
      <c r="B65" s="98">
        <v>3.7346031030768967</v>
      </c>
      <c r="C65" s="98">
        <v>4.2427096757969389</v>
      </c>
      <c r="D65" s="98">
        <v>4.199495636953734</v>
      </c>
      <c r="E65" s="98">
        <v>4.6690109197707468</v>
      </c>
      <c r="F65" s="98">
        <v>4.8677627119265399</v>
      </c>
      <c r="G65" s="98">
        <v>5.2915634882031215</v>
      </c>
      <c r="H65" s="98">
        <v>4.8080671122186143</v>
      </c>
      <c r="I65" s="98">
        <v>4.4083050556100831</v>
      </c>
      <c r="J65" s="98">
        <v>4.7997450815881759</v>
      </c>
      <c r="K65" s="98">
        <v>4.984206816746064</v>
      </c>
      <c r="L65" s="98">
        <v>5.1614977124169927</v>
      </c>
      <c r="M65" s="98">
        <v>4.7520056587572022</v>
      </c>
      <c r="N65" s="98">
        <v>4.4849504609714161</v>
      </c>
      <c r="O65" s="98">
        <v>4.3371841959996154</v>
      </c>
      <c r="P65" s="98">
        <v>3.7622757866648895</v>
      </c>
      <c r="Q65" s="98">
        <v>4.00206763890621</v>
      </c>
      <c r="R65" s="98">
        <v>4.2926466440142468</v>
      </c>
      <c r="S65" s="98">
        <v>4.4602240008690845</v>
      </c>
      <c r="T65" s="98">
        <v>4.4598050181103526</v>
      </c>
      <c r="U65" s="98">
        <v>4.5631069546246046</v>
      </c>
      <c r="V65" s="98">
        <v>5.0001212565793214</v>
      </c>
      <c r="W65" s="98">
        <v>5.5676462564609199</v>
      </c>
      <c r="X65" s="98">
        <v>5.2479199114530912</v>
      </c>
      <c r="Y65" s="98">
        <v>5.2936650445559215</v>
      </c>
      <c r="DA65" s="63" t="s">
        <v>1799</v>
      </c>
    </row>
    <row r="66" spans="1:105" ht="12.95" customHeight="1" x14ac:dyDescent="0.25">
      <c r="A66" s="121" t="s">
        <v>92</v>
      </c>
      <c r="B66" s="122">
        <f t="shared" ref="B66:Y66" si="27">B67</f>
        <v>3.2690525166891748</v>
      </c>
      <c r="C66" s="122">
        <f t="shared" si="27"/>
        <v>3.2459282609543298</v>
      </c>
      <c r="D66" s="122">
        <f t="shared" si="27"/>
        <v>3.3176605674657731</v>
      </c>
      <c r="E66" s="122">
        <f t="shared" si="27"/>
        <v>8.7890743165139131</v>
      </c>
      <c r="F66" s="122">
        <f t="shared" si="27"/>
        <v>4.5078392423424578</v>
      </c>
      <c r="G66" s="122">
        <f t="shared" si="27"/>
        <v>6.5997349126756237</v>
      </c>
      <c r="H66" s="122">
        <f t="shared" si="27"/>
        <v>11.763027952120378</v>
      </c>
      <c r="I66" s="122">
        <f t="shared" si="27"/>
        <v>16.359058475740131</v>
      </c>
      <c r="J66" s="122">
        <f t="shared" si="27"/>
        <v>17.714808612606781</v>
      </c>
      <c r="K66" s="122">
        <f t="shared" si="27"/>
        <v>18.028136327770444</v>
      </c>
      <c r="L66" s="122">
        <f t="shared" si="27"/>
        <v>23.023245049641549</v>
      </c>
      <c r="M66" s="122">
        <f t="shared" si="27"/>
        <v>29.37757725480575</v>
      </c>
      <c r="N66" s="122">
        <f t="shared" si="27"/>
        <v>29.623740333315983</v>
      </c>
      <c r="O66" s="122">
        <f t="shared" si="27"/>
        <v>23.350715697689715</v>
      </c>
      <c r="P66" s="122">
        <f t="shared" si="27"/>
        <v>17.723767153278612</v>
      </c>
      <c r="Q66" s="122">
        <f t="shared" si="27"/>
        <v>26.686675652762101</v>
      </c>
      <c r="R66" s="122">
        <f t="shared" si="27"/>
        <v>22.703008994870366</v>
      </c>
      <c r="S66" s="122">
        <f t="shared" si="27"/>
        <v>29.65226875642286</v>
      </c>
      <c r="T66" s="122">
        <f t="shared" si="27"/>
        <v>33.757574751432927</v>
      </c>
      <c r="U66" s="122">
        <f t="shared" si="27"/>
        <v>37.888886885495523</v>
      </c>
      <c r="V66" s="122">
        <f t="shared" si="27"/>
        <v>39.969993799083447</v>
      </c>
      <c r="W66" s="122">
        <f t="shared" si="27"/>
        <v>46.560959739706867</v>
      </c>
      <c r="X66" s="122">
        <f t="shared" si="27"/>
        <v>46.493844570063587</v>
      </c>
      <c r="Y66" s="122">
        <f t="shared" si="27"/>
        <v>46.533657533033946</v>
      </c>
      <c r="DA66" s="130" t="s">
        <v>1800</v>
      </c>
    </row>
    <row r="67" spans="1:105" ht="12" customHeight="1" x14ac:dyDescent="0.25">
      <c r="A67" s="97" t="s">
        <v>53</v>
      </c>
      <c r="B67" s="98">
        <v>3.2690525166891748</v>
      </c>
      <c r="C67" s="98">
        <v>3.2459282609543298</v>
      </c>
      <c r="D67" s="98">
        <v>3.3176605674657731</v>
      </c>
      <c r="E67" s="98">
        <v>8.7890743165139131</v>
      </c>
      <c r="F67" s="98">
        <v>4.5078392423424578</v>
      </c>
      <c r="G67" s="98">
        <v>6.5997349126756237</v>
      </c>
      <c r="H67" s="98">
        <v>11.763027952120378</v>
      </c>
      <c r="I67" s="98">
        <v>16.359058475740131</v>
      </c>
      <c r="J67" s="98">
        <v>17.714808612606781</v>
      </c>
      <c r="K67" s="98">
        <v>18.028136327770444</v>
      </c>
      <c r="L67" s="98">
        <v>23.023245049641549</v>
      </c>
      <c r="M67" s="98">
        <v>29.37757725480575</v>
      </c>
      <c r="N67" s="98">
        <v>29.623740333315983</v>
      </c>
      <c r="O67" s="98">
        <v>23.350715697689715</v>
      </c>
      <c r="P67" s="98">
        <v>17.723767153278612</v>
      </c>
      <c r="Q67" s="98">
        <v>26.686675652762101</v>
      </c>
      <c r="R67" s="98">
        <v>22.703008994870366</v>
      </c>
      <c r="S67" s="98">
        <v>29.65226875642286</v>
      </c>
      <c r="T67" s="98">
        <v>33.757574751432927</v>
      </c>
      <c r="U67" s="98">
        <v>37.888886885495523</v>
      </c>
      <c r="V67" s="98">
        <v>39.969993799083447</v>
      </c>
      <c r="W67" s="98">
        <v>46.560959739706867</v>
      </c>
      <c r="X67" s="98">
        <v>46.493844570063587</v>
      </c>
      <c r="Y67" s="98">
        <v>46.533657533033946</v>
      </c>
      <c r="DA67" s="63" t="s">
        <v>1801</v>
      </c>
    </row>
    <row r="68" spans="1:105" ht="12" customHeight="1" x14ac:dyDescent="0.25">
      <c r="A68" s="121" t="s">
        <v>55</v>
      </c>
      <c r="B68" s="122">
        <v>26.011387165889115</v>
      </c>
      <c r="C68" s="122">
        <v>25.551209051273609</v>
      </c>
      <c r="D68" s="122">
        <v>26.81076505975437</v>
      </c>
      <c r="E68" s="122">
        <v>25.527481791574989</v>
      </c>
      <c r="F68" s="122">
        <v>28.270179132099237</v>
      </c>
      <c r="G68" s="122">
        <v>30.400313826464753</v>
      </c>
      <c r="H68" s="122">
        <v>32.321150237658159</v>
      </c>
      <c r="I68" s="122">
        <v>31.173060472325844</v>
      </c>
      <c r="J68" s="122">
        <v>34.330033237978341</v>
      </c>
      <c r="K68" s="122">
        <v>33.200846086862164</v>
      </c>
      <c r="L68" s="122">
        <v>33.028110846794</v>
      </c>
      <c r="M68" s="122">
        <v>30.010335027465533</v>
      </c>
      <c r="N68" s="122">
        <v>29.158540403103494</v>
      </c>
      <c r="O68" s="122">
        <v>27.772223648456443</v>
      </c>
      <c r="P68" s="122">
        <v>27.676013414852633</v>
      </c>
      <c r="Q68" s="122">
        <v>25.930942279576026</v>
      </c>
      <c r="R68" s="122">
        <v>28.250948726427616</v>
      </c>
      <c r="S68" s="122">
        <v>30.789952601271729</v>
      </c>
      <c r="T68" s="122">
        <v>32.055765563572066</v>
      </c>
      <c r="U68" s="122">
        <v>33.539392451219861</v>
      </c>
      <c r="V68" s="122">
        <v>35.714532800585481</v>
      </c>
      <c r="W68" s="122">
        <v>39.44057411350763</v>
      </c>
      <c r="X68" s="122">
        <v>39.539335816778745</v>
      </c>
      <c r="Y68" s="122">
        <v>41.187458488656503</v>
      </c>
      <c r="DA68" s="130" t="s">
        <v>1802</v>
      </c>
    </row>
    <row r="69" spans="1:105" ht="12" customHeight="1" x14ac:dyDescent="0.25">
      <c r="A69" s="97" t="s">
        <v>134</v>
      </c>
      <c r="B69" s="98">
        <v>24.914798317598553</v>
      </c>
      <c r="C69" s="98">
        <v>24.833956726924789</v>
      </c>
      <c r="D69" s="98">
        <v>25.989329653616778</v>
      </c>
      <c r="E69" s="98">
        <v>24.875962297305897</v>
      </c>
      <c r="F69" s="98">
        <v>27.424473917957698</v>
      </c>
      <c r="G69" s="98">
        <v>29.549670846403536</v>
      </c>
      <c r="H69" s="98">
        <v>31.372955317855137</v>
      </c>
      <c r="I69" s="98">
        <v>30.39519247926069</v>
      </c>
      <c r="J69" s="98">
        <v>33.295344694604239</v>
      </c>
      <c r="K69" s="98">
        <v>32.304543896316417</v>
      </c>
      <c r="L69" s="98">
        <v>32.087357878275618</v>
      </c>
      <c r="M69" s="98">
        <v>29.127264330215578</v>
      </c>
      <c r="N69" s="98">
        <v>28.295903995149256</v>
      </c>
      <c r="O69" s="98">
        <v>26.942505713289247</v>
      </c>
      <c r="P69" s="98">
        <v>26.910078754285124</v>
      </c>
      <c r="Q69" s="98">
        <v>25.121743179320315</v>
      </c>
      <c r="R69" s="98">
        <v>27.489713192651497</v>
      </c>
      <c r="S69" s="98">
        <v>29.885090760865705</v>
      </c>
      <c r="T69" s="98">
        <v>31.053896916911231</v>
      </c>
      <c r="U69" s="98">
        <v>32.433984556993508</v>
      </c>
      <c r="V69" s="98">
        <v>34.837443944205681</v>
      </c>
      <c r="W69" s="98">
        <v>38.011311980681292</v>
      </c>
      <c r="X69" s="98">
        <v>37.770191199609123</v>
      </c>
      <c r="Y69" s="98">
        <v>38.424182144183455</v>
      </c>
      <c r="DA69" s="63" t="s">
        <v>1803</v>
      </c>
    </row>
    <row r="70" spans="1:105" ht="12" customHeight="1" x14ac:dyDescent="0.25">
      <c r="A70" s="97" t="s">
        <v>133</v>
      </c>
      <c r="B70" s="98">
        <v>3.833588495232949E-3</v>
      </c>
      <c r="C70" s="98">
        <v>4.3734169059274058E-3</v>
      </c>
      <c r="D70" s="98">
        <v>4.8983936449735269E-3</v>
      </c>
      <c r="E70" s="98">
        <v>6.610722215266312E-3</v>
      </c>
      <c r="F70" s="98">
        <v>7.2137476023957526E-3</v>
      </c>
      <c r="G70" s="98">
        <v>8.8538354946413687E-3</v>
      </c>
      <c r="H70" s="98">
        <v>1.0333631798715751E-2</v>
      </c>
      <c r="I70" s="98">
        <v>1.2398834333860839E-2</v>
      </c>
      <c r="J70" s="98">
        <v>1.6531890804734578E-2</v>
      </c>
      <c r="K70" s="98">
        <v>1.9522664088195127E-2</v>
      </c>
      <c r="L70" s="98">
        <v>2.1821487230535053E-2</v>
      </c>
      <c r="M70" s="98">
        <v>2.360038217347021E-2</v>
      </c>
      <c r="N70" s="98">
        <v>2.684262890987198E-2</v>
      </c>
      <c r="O70" s="98">
        <v>2.9938792933556654E-2</v>
      </c>
      <c r="P70" s="98">
        <v>3.5185107222916484E-2</v>
      </c>
      <c r="Q70" s="98">
        <v>3.4296154281047715E-2</v>
      </c>
      <c r="R70" s="98">
        <v>4.2188326466567783E-2</v>
      </c>
      <c r="S70" s="98">
        <v>5.0855787818351525E-2</v>
      </c>
      <c r="T70" s="98">
        <v>5.7396243481088481E-2</v>
      </c>
      <c r="U70" s="98">
        <v>6.3583419954967288E-2</v>
      </c>
      <c r="V70" s="98">
        <v>7.3249836700346987E-2</v>
      </c>
      <c r="W70" s="98">
        <v>7.8513252786362897E-2</v>
      </c>
      <c r="X70" s="98">
        <v>7.8908350131196819E-2</v>
      </c>
      <c r="Y70" s="98">
        <v>8.2907051515406865E-2</v>
      </c>
      <c r="DA70" s="63" t="s">
        <v>1804</v>
      </c>
    </row>
    <row r="71" spans="1:105" ht="12" customHeight="1" x14ac:dyDescent="0.25">
      <c r="A71" s="100" t="s">
        <v>212</v>
      </c>
      <c r="B71" s="101">
        <v>1.1639958629481638E-3</v>
      </c>
      <c r="C71" s="101">
        <v>1.2573195707653881E-3</v>
      </c>
      <c r="D71" s="101">
        <v>1.4846723702613279E-3</v>
      </c>
      <c r="E71" s="101">
        <v>1.6970295496841733E-3</v>
      </c>
      <c r="F71" s="101">
        <v>2.0870541664595003E-3</v>
      </c>
      <c r="G71" s="101">
        <v>2.538149514303503E-3</v>
      </c>
      <c r="H71" s="101">
        <v>2.9520207804197424E-3</v>
      </c>
      <c r="I71" s="101">
        <v>3.4457519180667068E-3</v>
      </c>
      <c r="J71" s="101">
        <v>4.6323573965533424E-3</v>
      </c>
      <c r="K71" s="101">
        <v>5.087361523119849E-3</v>
      </c>
      <c r="L71" s="101">
        <v>5.6937232553391564E-3</v>
      </c>
      <c r="M71" s="101">
        <v>6.4308854269607453E-3</v>
      </c>
      <c r="N71" s="101">
        <v>7.2361493441972964E-3</v>
      </c>
      <c r="O71" s="101">
        <v>7.835874040963248E-3</v>
      </c>
      <c r="P71" s="101">
        <v>9.7292302423932792E-3</v>
      </c>
      <c r="Q71" s="101">
        <v>1.0381339094614439E-2</v>
      </c>
      <c r="R71" s="101">
        <v>1.2458349621286906E-2</v>
      </c>
      <c r="S71" s="101">
        <v>1.4819121524035018E-2</v>
      </c>
      <c r="T71" s="101">
        <v>1.7273584199755332E-2</v>
      </c>
      <c r="U71" s="101">
        <v>1.8088865548195717E-2</v>
      </c>
      <c r="V71" s="101">
        <v>2.0426629171254485E-2</v>
      </c>
      <c r="W71" s="101">
        <v>2.4618481686462988E-2</v>
      </c>
      <c r="X71" s="101">
        <v>2.769063574427558E-2</v>
      </c>
      <c r="Y71" s="101">
        <v>2.9594915011632191E-2</v>
      </c>
      <c r="DA71" s="131" t="s">
        <v>1805</v>
      </c>
    </row>
    <row r="72" spans="1:105" ht="12" customHeight="1" x14ac:dyDescent="0.25">
      <c r="A72" s="103" t="s">
        <v>52</v>
      </c>
      <c r="B72" s="104">
        <v>2.669592632284785E-3</v>
      </c>
      <c r="C72" s="104">
        <v>3.1160973351620175E-3</v>
      </c>
      <c r="D72" s="104">
        <v>3.4137212747121989E-3</v>
      </c>
      <c r="E72" s="104">
        <v>4.9136926655821388E-3</v>
      </c>
      <c r="F72" s="104">
        <v>5.1266934359362522E-3</v>
      </c>
      <c r="G72" s="104">
        <v>6.3156859803378653E-3</v>
      </c>
      <c r="H72" s="104">
        <v>7.3816110182960085E-3</v>
      </c>
      <c r="I72" s="104">
        <v>8.9530824157941329E-3</v>
      </c>
      <c r="J72" s="104">
        <v>1.1899533408181237E-2</v>
      </c>
      <c r="K72" s="104">
        <v>1.4435302565075277E-2</v>
      </c>
      <c r="L72" s="104">
        <v>1.6127763975195896E-2</v>
      </c>
      <c r="M72" s="104">
        <v>1.7169496746509465E-2</v>
      </c>
      <c r="N72" s="104">
        <v>1.9606479565674684E-2</v>
      </c>
      <c r="O72" s="104">
        <v>2.2102918892593408E-2</v>
      </c>
      <c r="P72" s="104">
        <v>2.5455876980523203E-2</v>
      </c>
      <c r="Q72" s="104">
        <v>2.3914815186433274E-2</v>
      </c>
      <c r="R72" s="104">
        <v>2.9729976845280878E-2</v>
      </c>
      <c r="S72" s="104">
        <v>3.6036666294316504E-2</v>
      </c>
      <c r="T72" s="104">
        <v>4.0122659281333149E-2</v>
      </c>
      <c r="U72" s="104">
        <v>4.5494554406771567E-2</v>
      </c>
      <c r="V72" s="104">
        <v>5.2823207529092503E-2</v>
      </c>
      <c r="W72" s="104">
        <v>5.3894771099899902E-2</v>
      </c>
      <c r="X72" s="104">
        <v>5.1217714386921243E-2</v>
      </c>
      <c r="Y72" s="104">
        <v>5.3312136503774671E-2</v>
      </c>
      <c r="DA72" s="132" t="s">
        <v>1806</v>
      </c>
    </row>
    <row r="73" spans="1:105" ht="12" customHeight="1" x14ac:dyDescent="0.25">
      <c r="A73" s="106" t="s">
        <v>122</v>
      </c>
      <c r="B73" s="101">
        <v>1.0758602230589567</v>
      </c>
      <c r="C73" s="101">
        <v>0.70189802083007191</v>
      </c>
      <c r="D73" s="101">
        <v>0.80351977734508684</v>
      </c>
      <c r="E73" s="101">
        <v>0.63179788461825448</v>
      </c>
      <c r="F73" s="101">
        <v>0.81886353460481554</v>
      </c>
      <c r="G73" s="101">
        <v>0.81955907729086364</v>
      </c>
      <c r="H73" s="101">
        <v>0.90902018934553885</v>
      </c>
      <c r="I73" s="101">
        <v>0.74100395289870391</v>
      </c>
      <c r="J73" s="101">
        <v>0.96974154035231297</v>
      </c>
      <c r="K73" s="101">
        <v>0.83424638025524012</v>
      </c>
      <c r="L73" s="101">
        <v>0.86922301399166391</v>
      </c>
      <c r="M73" s="101">
        <v>0.80095574639518363</v>
      </c>
      <c r="N73" s="101">
        <v>0.7659015701991817</v>
      </c>
      <c r="O73" s="101">
        <v>0.72025527469118811</v>
      </c>
      <c r="P73" s="101">
        <v>0.64642095181199233</v>
      </c>
      <c r="Q73" s="101">
        <v>0.6745820067178383</v>
      </c>
      <c r="R73" s="101">
        <v>0.61905246749604947</v>
      </c>
      <c r="S73" s="101">
        <v>0.72642942090886253</v>
      </c>
      <c r="T73" s="101">
        <v>0.78710292481269373</v>
      </c>
      <c r="U73" s="101">
        <v>0.85856361843234197</v>
      </c>
      <c r="V73" s="101">
        <v>0.65549664441291111</v>
      </c>
      <c r="W73" s="101">
        <v>1.1066146659753688</v>
      </c>
      <c r="X73" s="101">
        <v>1.3767698467405876</v>
      </c>
      <c r="Y73" s="101">
        <v>2.1498411990164579</v>
      </c>
      <c r="DA73" s="131" t="s">
        <v>1807</v>
      </c>
    </row>
    <row r="74" spans="1:105" ht="12" customHeight="1" x14ac:dyDescent="0.25">
      <c r="A74" s="107" t="s">
        <v>121</v>
      </c>
      <c r="B74" s="104">
        <v>1.6895036736372486E-2</v>
      </c>
      <c r="C74" s="104">
        <v>1.0980886612821711E-2</v>
      </c>
      <c r="D74" s="104">
        <v>1.3017235147529766E-2</v>
      </c>
      <c r="E74" s="104">
        <v>1.3110887435568791E-2</v>
      </c>
      <c r="F74" s="104">
        <v>1.9627931934326961E-2</v>
      </c>
      <c r="G74" s="104">
        <v>2.2230067275712206E-2</v>
      </c>
      <c r="H74" s="104">
        <v>2.8841098658763303E-2</v>
      </c>
      <c r="I74" s="104">
        <v>2.4465205832588471E-2</v>
      </c>
      <c r="J74" s="104">
        <v>4.8415112217058659E-2</v>
      </c>
      <c r="K74" s="104">
        <v>4.2533146202320085E-2</v>
      </c>
      <c r="L74" s="104">
        <v>4.9708467296185353E-2</v>
      </c>
      <c r="M74" s="104">
        <v>5.8514568681302337E-2</v>
      </c>
      <c r="N74" s="104">
        <v>6.9892208845180673E-2</v>
      </c>
      <c r="O74" s="104">
        <v>7.9523867542453663E-2</v>
      </c>
      <c r="P74" s="104">
        <v>8.4328601532600397E-2</v>
      </c>
      <c r="Q74" s="104">
        <v>0.10032093925682488</v>
      </c>
      <c r="R74" s="104">
        <v>9.9994739813499975E-2</v>
      </c>
      <c r="S74" s="104">
        <v>0.12757663167881159</v>
      </c>
      <c r="T74" s="104">
        <v>0.15736947836705489</v>
      </c>
      <c r="U74" s="104">
        <v>0.18326085583904678</v>
      </c>
      <c r="V74" s="104">
        <v>0.14834237526653743</v>
      </c>
      <c r="W74" s="104">
        <v>0.24413421406460115</v>
      </c>
      <c r="X74" s="104">
        <v>0.31346642029784622</v>
      </c>
      <c r="Y74" s="104">
        <v>0.5305280939411825</v>
      </c>
      <c r="DA74" s="132" t="s">
        <v>1808</v>
      </c>
    </row>
    <row r="75" spans="1:105" ht="12" customHeight="1" x14ac:dyDescent="0.25">
      <c r="A75" s="108" t="s">
        <v>53</v>
      </c>
      <c r="B75" s="98">
        <v>5.1301683366425732E-3</v>
      </c>
      <c r="C75" s="98">
        <v>3.1569509842284929E-3</v>
      </c>
      <c r="D75" s="98">
        <v>3.9459641398457545E-3</v>
      </c>
      <c r="E75" s="98">
        <v>3.3637613350097706E-3</v>
      </c>
      <c r="F75" s="98">
        <v>5.6798663756649284E-3</v>
      </c>
      <c r="G75" s="98">
        <v>6.3723522154806927E-3</v>
      </c>
      <c r="H75" s="98">
        <v>8.2397324299469301E-3</v>
      </c>
      <c r="I75" s="98">
        <v>6.801348736752315E-3</v>
      </c>
      <c r="J75" s="98">
        <v>1.3566494840484385E-2</v>
      </c>
      <c r="K75" s="98">
        <v>1.1078476101900665E-2</v>
      </c>
      <c r="L75" s="98">
        <v>1.2964506576394502E-2</v>
      </c>
      <c r="M75" s="98">
        <v>1.5953753282084534E-2</v>
      </c>
      <c r="N75" s="98">
        <v>1.8845669570832679E-2</v>
      </c>
      <c r="O75" s="98">
        <v>2.0818368439372688E-2</v>
      </c>
      <c r="P75" s="98">
        <v>2.3298168518519985E-2</v>
      </c>
      <c r="Q75" s="98">
        <v>3.0474753652858927E-2</v>
      </c>
      <c r="R75" s="98">
        <v>2.9569472834925878E-2</v>
      </c>
      <c r="S75" s="98">
        <v>3.7161322053483048E-2</v>
      </c>
      <c r="T75" s="98">
        <v>4.7383913406886261E-2</v>
      </c>
      <c r="U75" s="98">
        <v>5.2179104210742636E-2</v>
      </c>
      <c r="V75" s="98">
        <v>4.135006747040687E-2</v>
      </c>
      <c r="W75" s="98">
        <v>7.6588349178097065E-2</v>
      </c>
      <c r="X75" s="98">
        <v>0.11003751903784642</v>
      </c>
      <c r="Y75" s="98">
        <v>0.18931904897417168</v>
      </c>
      <c r="DA75" s="63" t="s">
        <v>1809</v>
      </c>
    </row>
    <row r="76" spans="1:105" ht="12" customHeight="1" x14ac:dyDescent="0.25">
      <c r="A76" s="108" t="s">
        <v>52</v>
      </c>
      <c r="B76" s="98">
        <v>1.1764868399729912E-2</v>
      </c>
      <c r="C76" s="98">
        <v>7.823935628593218E-3</v>
      </c>
      <c r="D76" s="98">
        <v>9.071271007684012E-3</v>
      </c>
      <c r="E76" s="98">
        <v>9.7471261005590195E-3</v>
      </c>
      <c r="F76" s="98">
        <v>1.3948065558662032E-2</v>
      </c>
      <c r="G76" s="98">
        <v>1.5857715060231512E-2</v>
      </c>
      <c r="H76" s="98">
        <v>2.0601366228816375E-2</v>
      </c>
      <c r="I76" s="98">
        <v>1.7663857095836157E-2</v>
      </c>
      <c r="J76" s="98">
        <v>3.484861737657427E-2</v>
      </c>
      <c r="K76" s="98">
        <v>3.145467010041942E-2</v>
      </c>
      <c r="L76" s="98">
        <v>3.6743960719790851E-2</v>
      </c>
      <c r="M76" s="98">
        <v>4.2560815399217806E-2</v>
      </c>
      <c r="N76" s="98">
        <v>5.1046539274347991E-2</v>
      </c>
      <c r="O76" s="98">
        <v>5.8705499103080976E-2</v>
      </c>
      <c r="P76" s="98">
        <v>6.1030433014080412E-2</v>
      </c>
      <c r="Q76" s="98">
        <v>6.9846185603965952E-2</v>
      </c>
      <c r="R76" s="98">
        <v>7.0425266978574097E-2</v>
      </c>
      <c r="S76" s="98">
        <v>9.0415309625328538E-2</v>
      </c>
      <c r="T76" s="98">
        <v>0.10998556496016863</v>
      </c>
      <c r="U76" s="98">
        <v>0.13108175162830416</v>
      </c>
      <c r="V76" s="98">
        <v>0.10699230779613055</v>
      </c>
      <c r="W76" s="98">
        <v>0.16754586488650408</v>
      </c>
      <c r="X76" s="98">
        <v>0.20342890125999982</v>
      </c>
      <c r="Y76" s="98">
        <v>0.34120904496701082</v>
      </c>
      <c r="DA76" s="63" t="s">
        <v>1810</v>
      </c>
    </row>
    <row r="77" spans="1:105" ht="12" customHeight="1" x14ac:dyDescent="0.25">
      <c r="A77" s="121" t="s">
        <v>54</v>
      </c>
      <c r="B77" s="122">
        <v>24.539366957115348</v>
      </c>
      <c r="C77" s="122">
        <v>26.387928871114724</v>
      </c>
      <c r="D77" s="122">
        <v>24.788180689875944</v>
      </c>
      <c r="E77" s="122">
        <v>27.39078232469117</v>
      </c>
      <c r="F77" s="122">
        <v>26.652145883794418</v>
      </c>
      <c r="G77" s="122">
        <v>28.496013551630767</v>
      </c>
      <c r="H77" s="122">
        <v>28.716846532926454</v>
      </c>
      <c r="I77" s="122">
        <v>30.07482320149381</v>
      </c>
      <c r="J77" s="122">
        <v>29.681962216678389</v>
      </c>
      <c r="K77" s="122">
        <v>30.959239221895924</v>
      </c>
      <c r="L77" s="122">
        <v>29.80465604549871</v>
      </c>
      <c r="M77" s="122">
        <v>26.211399574898216</v>
      </c>
      <c r="N77" s="122">
        <v>24.322918906836172</v>
      </c>
      <c r="O77" s="122">
        <v>22.430051562631821</v>
      </c>
      <c r="P77" s="122">
        <v>21.573846958652403</v>
      </c>
      <c r="Q77" s="122">
        <v>20.439569256949369</v>
      </c>
      <c r="R77" s="122">
        <v>21.340126464288318</v>
      </c>
      <c r="S77" s="122">
        <v>23.413023016657462</v>
      </c>
      <c r="T77" s="122">
        <v>23.809417681024129</v>
      </c>
      <c r="U77" s="122">
        <v>23.131398967028264</v>
      </c>
      <c r="V77" s="122">
        <v>24.157331562805886</v>
      </c>
      <c r="W77" s="122">
        <v>26.403225986483008</v>
      </c>
      <c r="X77" s="122">
        <v>26.28831322855735</v>
      </c>
      <c r="Y77" s="122">
        <v>25.186539639579387</v>
      </c>
      <c r="DA77" s="130" t="s">
        <v>1811</v>
      </c>
    </row>
    <row r="78" spans="1:105" ht="12" customHeight="1" x14ac:dyDescent="0.25">
      <c r="A78" s="97" t="s">
        <v>189</v>
      </c>
      <c r="B78" s="98">
        <v>16.056290104460089</v>
      </c>
      <c r="C78" s="98">
        <v>20.496370171104761</v>
      </c>
      <c r="D78" s="98">
        <v>18.41618263085309</v>
      </c>
      <c r="E78" s="98">
        <v>23.289057254827636</v>
      </c>
      <c r="F78" s="98">
        <v>21.907652941716524</v>
      </c>
      <c r="G78" s="98">
        <v>23.575392940624024</v>
      </c>
      <c r="H78" s="98">
        <v>23.251288443771674</v>
      </c>
      <c r="I78" s="98">
        <v>25.644396717903561</v>
      </c>
      <c r="J78" s="98">
        <v>24.493398352741671</v>
      </c>
      <c r="K78" s="98">
        <v>28.157654820860941</v>
      </c>
      <c r="L78" s="98">
        <v>27.842478373398087</v>
      </c>
      <c r="M78" s="98">
        <v>25.031124648974892</v>
      </c>
      <c r="N78" s="98">
        <v>23.378795517634845</v>
      </c>
      <c r="O78" s="98">
        <v>21.609980864976738</v>
      </c>
      <c r="P78" s="98">
        <v>20.744427867917882</v>
      </c>
      <c r="Q78" s="98">
        <v>19.509440820930525</v>
      </c>
      <c r="R78" s="98">
        <v>20.233766076696426</v>
      </c>
      <c r="S78" s="98">
        <v>22.096150288297125</v>
      </c>
      <c r="T78" s="98">
        <v>21.93825174548207</v>
      </c>
      <c r="U78" s="98">
        <v>20.270642304106619</v>
      </c>
      <c r="V78" s="98">
        <v>20.817555131939123</v>
      </c>
      <c r="W78" s="98">
        <v>22.401512483313152</v>
      </c>
      <c r="X78" s="98">
        <v>22.636324167774397</v>
      </c>
      <c r="Y78" s="98">
        <v>21.729639780962909</v>
      </c>
      <c r="DA78" s="63" t="s">
        <v>1812</v>
      </c>
    </row>
    <row r="79" spans="1:105" ht="12" customHeight="1" x14ac:dyDescent="0.25">
      <c r="A79" s="109" t="s">
        <v>120</v>
      </c>
      <c r="B79" s="33">
        <v>8.4830768526552571</v>
      </c>
      <c r="C79" s="33">
        <v>5.891558700009961</v>
      </c>
      <c r="D79" s="33">
        <v>6.3719980590228555</v>
      </c>
      <c r="E79" s="33">
        <v>4.1017250698635337</v>
      </c>
      <c r="F79" s="33">
        <v>4.7444929420778923</v>
      </c>
      <c r="G79" s="33">
        <v>4.9206206110067443</v>
      </c>
      <c r="H79" s="33">
        <v>5.4655580891547801</v>
      </c>
      <c r="I79" s="33">
        <v>4.4304264835902485</v>
      </c>
      <c r="J79" s="33">
        <v>5.188563863936718</v>
      </c>
      <c r="K79" s="33">
        <v>2.8015844010349822</v>
      </c>
      <c r="L79" s="33">
        <v>1.9621776721006225</v>
      </c>
      <c r="M79" s="33">
        <v>1.1802749259233232</v>
      </c>
      <c r="N79" s="33">
        <v>0.94412338920132555</v>
      </c>
      <c r="O79" s="33">
        <v>0.82007069765508334</v>
      </c>
      <c r="P79" s="33">
        <v>0.82941909073452214</v>
      </c>
      <c r="Q79" s="33">
        <v>0.93012843601884443</v>
      </c>
      <c r="R79" s="33">
        <v>1.1063603875918915</v>
      </c>
      <c r="S79" s="33">
        <v>1.316872728360339</v>
      </c>
      <c r="T79" s="33">
        <v>1.87116593554206</v>
      </c>
      <c r="U79" s="33">
        <v>2.860756662921645</v>
      </c>
      <c r="V79" s="33">
        <v>3.3397764308667641</v>
      </c>
      <c r="W79" s="33">
        <v>4.0017135031698565</v>
      </c>
      <c r="X79" s="33">
        <v>3.6519890607829528</v>
      </c>
      <c r="Y79" s="33">
        <v>3.4568998586164787</v>
      </c>
      <c r="DA79" s="60" t="s">
        <v>1813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516.97281330182511</v>
      </c>
      <c r="C81" s="117">
        <f t="shared" si="28"/>
        <v>560.21856703716935</v>
      </c>
      <c r="D81" s="117">
        <f t="shared" si="28"/>
        <v>558.35702783863849</v>
      </c>
      <c r="E81" s="117">
        <f t="shared" si="28"/>
        <v>635.76106233192445</v>
      </c>
      <c r="F81" s="117">
        <f t="shared" si="28"/>
        <v>636.92140157745996</v>
      </c>
      <c r="G81" s="117">
        <f t="shared" si="28"/>
        <v>691.04124068538488</v>
      </c>
      <c r="H81" s="117">
        <f t="shared" si="28"/>
        <v>677.17010535067311</v>
      </c>
      <c r="I81" s="117">
        <f t="shared" si="28"/>
        <v>680.17656506999333</v>
      </c>
      <c r="J81" s="117">
        <f t="shared" si="28"/>
        <v>708.55760571968847</v>
      </c>
      <c r="K81" s="117">
        <f t="shared" si="28"/>
        <v>746.27854835578125</v>
      </c>
      <c r="L81" s="117">
        <f t="shared" si="28"/>
        <v>825.73415409326515</v>
      </c>
      <c r="M81" s="117">
        <f t="shared" si="28"/>
        <v>849.24525231830069</v>
      </c>
      <c r="N81" s="117">
        <f t="shared" si="28"/>
        <v>883.53841794807204</v>
      </c>
      <c r="O81" s="117">
        <f t="shared" si="28"/>
        <v>890.95566946499457</v>
      </c>
      <c r="P81" s="117">
        <f t="shared" si="28"/>
        <v>798.47966081184632</v>
      </c>
      <c r="Q81" s="117">
        <f t="shared" si="28"/>
        <v>935.39304241948469</v>
      </c>
      <c r="R81" s="117">
        <f t="shared" ref="R81:V81" si="29">R82+R85+R87+R100</f>
        <v>910.25424102183888</v>
      </c>
      <c r="S81" s="117">
        <f t="shared" si="29"/>
        <v>914.54740710110514</v>
      </c>
      <c r="T81" s="117">
        <f t="shared" si="29"/>
        <v>890.91152395475672</v>
      </c>
      <c r="U81" s="117">
        <f t="shared" si="29"/>
        <v>882.53812632012136</v>
      </c>
      <c r="V81" s="117">
        <f t="shared" si="29"/>
        <v>895.06158035924102</v>
      </c>
      <c r="W81" s="117">
        <f t="shared" ref="W81:Y81" si="30">W82+W85+W87+W100</f>
        <v>978.7450177295965</v>
      </c>
      <c r="X81" s="117">
        <f t="shared" si="30"/>
        <v>911.02649405225088</v>
      </c>
      <c r="Y81" s="117">
        <f t="shared" si="30"/>
        <v>895.0000893921698</v>
      </c>
      <c r="DA81" s="129" t="s">
        <v>1814</v>
      </c>
    </row>
    <row r="82" spans="1:105" ht="12.95" customHeight="1" x14ac:dyDescent="0.25">
      <c r="A82" s="121" t="s">
        <v>57</v>
      </c>
      <c r="B82" s="122">
        <f t="shared" ref="B82:Q82" si="31">SUM(B83:B84)</f>
        <v>386.73439775936129</v>
      </c>
      <c r="C82" s="122">
        <f t="shared" si="31"/>
        <v>433.31480467656354</v>
      </c>
      <c r="D82" s="122">
        <f t="shared" si="31"/>
        <v>422.39816572466361</v>
      </c>
      <c r="E82" s="122">
        <f t="shared" si="31"/>
        <v>496.48746322138936</v>
      </c>
      <c r="F82" s="122">
        <f t="shared" si="31"/>
        <v>495.82844325734624</v>
      </c>
      <c r="G82" s="122">
        <f t="shared" si="31"/>
        <v>538.89792674240732</v>
      </c>
      <c r="H82" s="122">
        <f t="shared" si="31"/>
        <v>506.86785732459714</v>
      </c>
      <c r="I82" s="122">
        <f t="shared" si="31"/>
        <v>500.795971072518</v>
      </c>
      <c r="J82" s="122">
        <f t="shared" si="31"/>
        <v>518.6797638229848</v>
      </c>
      <c r="K82" s="122">
        <f t="shared" si="31"/>
        <v>557.70665357890425</v>
      </c>
      <c r="L82" s="122">
        <f t="shared" si="31"/>
        <v>622.4014742430752</v>
      </c>
      <c r="M82" s="122">
        <f t="shared" si="31"/>
        <v>629.45518095460545</v>
      </c>
      <c r="N82" s="122">
        <f t="shared" si="31"/>
        <v>653.62418320907443</v>
      </c>
      <c r="O82" s="122">
        <f t="shared" si="31"/>
        <v>674.18562439717152</v>
      </c>
      <c r="P82" s="122">
        <f t="shared" si="31"/>
        <v>594.89522643655334</v>
      </c>
      <c r="Q82" s="122">
        <f t="shared" si="31"/>
        <v>692.28734047976093</v>
      </c>
      <c r="R82" s="122">
        <f t="shared" ref="R82:V82" si="32">SUM(R83:R84)</f>
        <v>677.62996231319983</v>
      </c>
      <c r="S82" s="122">
        <f t="shared" si="32"/>
        <v>665.54342261280237</v>
      </c>
      <c r="T82" s="122">
        <f t="shared" si="32"/>
        <v>643.50146393163482</v>
      </c>
      <c r="U82" s="122">
        <f t="shared" si="32"/>
        <v>634.09907932892645</v>
      </c>
      <c r="V82" s="122">
        <f t="shared" si="32"/>
        <v>649.96774537865667</v>
      </c>
      <c r="W82" s="122">
        <f t="shared" ref="W82:Y82" si="33">SUM(W83:W84)</f>
        <v>717.9588642032802</v>
      </c>
      <c r="X82" s="122">
        <f t="shared" si="33"/>
        <v>659.1755740255669</v>
      </c>
      <c r="Y82" s="122">
        <f t="shared" si="33"/>
        <v>642.5812592382332</v>
      </c>
      <c r="DA82" s="130" t="s">
        <v>1815</v>
      </c>
    </row>
    <row r="83" spans="1:105" ht="12" customHeight="1" x14ac:dyDescent="0.25">
      <c r="A83" s="97" t="s">
        <v>199</v>
      </c>
      <c r="B83" s="98">
        <v>383.01191730145092</v>
      </c>
      <c r="C83" s="98">
        <v>429.17570497645221</v>
      </c>
      <c r="D83" s="98">
        <v>418.35757299480622</v>
      </c>
      <c r="E83" s="98">
        <v>492.0184135388692</v>
      </c>
      <c r="F83" s="98">
        <v>491.16759619595325</v>
      </c>
      <c r="G83" s="98">
        <v>533.945745520944</v>
      </c>
      <c r="H83" s="98">
        <v>502.38856629791314</v>
      </c>
      <c r="I83" s="98">
        <v>496.528220889647</v>
      </c>
      <c r="J83" s="98">
        <v>514.31454315120777</v>
      </c>
      <c r="K83" s="98">
        <v>553.05965326460284</v>
      </c>
      <c r="L83" s="98">
        <v>617.41447032607061</v>
      </c>
      <c r="M83" s="98">
        <v>624.46861333701247</v>
      </c>
      <c r="N83" s="98">
        <v>648.51993308275541</v>
      </c>
      <c r="O83" s="98">
        <v>668.98524189743489</v>
      </c>
      <c r="P83" s="98">
        <v>590.33666956041714</v>
      </c>
      <c r="Q83" s="98">
        <v>686.98821139850361</v>
      </c>
      <c r="R83" s="98">
        <v>672.41190191064788</v>
      </c>
      <c r="S83" s="98">
        <v>660.48455244350032</v>
      </c>
      <c r="T83" s="98">
        <v>638.62577526263237</v>
      </c>
      <c r="U83" s="98">
        <v>629.27198809974539</v>
      </c>
      <c r="V83" s="98">
        <v>645.02020991970994</v>
      </c>
      <c r="W83" s="98">
        <v>712.50301832402556</v>
      </c>
      <c r="X83" s="98">
        <v>654.19247144981784</v>
      </c>
      <c r="Y83" s="98">
        <v>637.70337276087912</v>
      </c>
      <c r="DA83" s="63" t="s">
        <v>1816</v>
      </c>
    </row>
    <row r="84" spans="1:105" ht="12" customHeight="1" x14ac:dyDescent="0.25">
      <c r="A84" s="97" t="s">
        <v>53</v>
      </c>
      <c r="B84" s="98">
        <v>3.7224804579103643</v>
      </c>
      <c r="C84" s="98">
        <v>4.1390997001113465</v>
      </c>
      <c r="D84" s="98">
        <v>4.0405927298574023</v>
      </c>
      <c r="E84" s="98">
        <v>4.4690496825201409</v>
      </c>
      <c r="F84" s="98">
        <v>4.6608470613929844</v>
      </c>
      <c r="G84" s="98">
        <v>4.9521812214632774</v>
      </c>
      <c r="H84" s="98">
        <v>4.4792910266840114</v>
      </c>
      <c r="I84" s="98">
        <v>4.2677501828709845</v>
      </c>
      <c r="J84" s="98">
        <v>4.3652206717770294</v>
      </c>
      <c r="K84" s="98">
        <v>4.6470003143013896</v>
      </c>
      <c r="L84" s="98">
        <v>4.9870039170045617</v>
      </c>
      <c r="M84" s="98">
        <v>4.9865676175930131</v>
      </c>
      <c r="N84" s="98">
        <v>5.1042501263190223</v>
      </c>
      <c r="O84" s="98">
        <v>5.2003824997366479</v>
      </c>
      <c r="P84" s="98">
        <v>4.5585568761361568</v>
      </c>
      <c r="Q84" s="98">
        <v>5.2991290812573251</v>
      </c>
      <c r="R84" s="98">
        <v>5.2180604025519068</v>
      </c>
      <c r="S84" s="98">
        <v>5.0588701693020415</v>
      </c>
      <c r="T84" s="98">
        <v>4.8756886690024777</v>
      </c>
      <c r="U84" s="98">
        <v>4.8270912291810353</v>
      </c>
      <c r="V84" s="98">
        <v>4.9475354589466791</v>
      </c>
      <c r="W84" s="98">
        <v>5.4558458792545874</v>
      </c>
      <c r="X84" s="98">
        <v>4.983102575749017</v>
      </c>
      <c r="Y84" s="98">
        <v>4.8778864773541004</v>
      </c>
      <c r="DA84" s="63" t="s">
        <v>1817</v>
      </c>
    </row>
    <row r="85" spans="1:105" ht="12.95" customHeight="1" x14ac:dyDescent="0.25">
      <c r="A85" s="121" t="s">
        <v>92</v>
      </c>
      <c r="B85" s="122">
        <f t="shared" ref="B85:Y85" si="34">B86</f>
        <v>7.6748772308294333</v>
      </c>
      <c r="C85" s="122">
        <f t="shared" si="34"/>
        <v>7.6918986898280552</v>
      </c>
      <c r="D85" s="122">
        <f t="shared" si="34"/>
        <v>7.8872143665489789</v>
      </c>
      <c r="E85" s="122">
        <f t="shared" si="34"/>
        <v>21.066399104690202</v>
      </c>
      <c r="F85" s="122">
        <f t="shared" si="34"/>
        <v>10.602666734822181</v>
      </c>
      <c r="G85" s="122">
        <f t="shared" si="34"/>
        <v>15.233367610038011</v>
      </c>
      <c r="H85" s="122">
        <f t="shared" si="34"/>
        <v>26.717978065984745</v>
      </c>
      <c r="I85" s="122">
        <f t="shared" si="34"/>
        <v>37.324959174319268</v>
      </c>
      <c r="J85" s="122">
        <f t="shared" si="34"/>
        <v>40.642671537311074</v>
      </c>
      <c r="K85" s="122">
        <f t="shared" si="34"/>
        <v>41.072464254955953</v>
      </c>
      <c r="L85" s="122">
        <f t="shared" si="34"/>
        <v>54.457024913822444</v>
      </c>
      <c r="M85" s="122">
        <f t="shared" si="34"/>
        <v>73.240584186519754</v>
      </c>
      <c r="N85" s="122">
        <f t="shared" si="34"/>
        <v>80.249453250787667</v>
      </c>
      <c r="O85" s="122">
        <f t="shared" si="34"/>
        <v>69.008614504813778</v>
      </c>
      <c r="P85" s="122">
        <f t="shared" si="34"/>
        <v>56.655585431702058</v>
      </c>
      <c r="Q85" s="122">
        <f t="shared" si="34"/>
        <v>93.447061660350329</v>
      </c>
      <c r="R85" s="122">
        <f t="shared" si="34"/>
        <v>80.681851726059648</v>
      </c>
      <c r="S85" s="122">
        <f t="shared" si="34"/>
        <v>97.794413825070549</v>
      </c>
      <c r="T85" s="122">
        <f t="shared" si="34"/>
        <v>99.699608197788208</v>
      </c>
      <c r="U85" s="122">
        <f t="shared" si="34"/>
        <v>99.415109015889826</v>
      </c>
      <c r="V85" s="122">
        <f t="shared" si="34"/>
        <v>96.315314700461897</v>
      </c>
      <c r="W85" s="122">
        <f t="shared" si="34"/>
        <v>102.55525145566993</v>
      </c>
      <c r="X85" s="122">
        <f t="shared" si="34"/>
        <v>99.192724861649921</v>
      </c>
      <c r="Y85" s="122">
        <f t="shared" si="34"/>
        <v>97.870974368907653</v>
      </c>
      <c r="DA85" s="130" t="s">
        <v>1818</v>
      </c>
    </row>
    <row r="86" spans="1:105" ht="12" customHeight="1" x14ac:dyDescent="0.25">
      <c r="A86" s="97" t="s">
        <v>53</v>
      </c>
      <c r="B86" s="98">
        <v>7.6748772308294333</v>
      </c>
      <c r="C86" s="98">
        <v>7.6918986898280552</v>
      </c>
      <c r="D86" s="98">
        <v>7.8872143665489789</v>
      </c>
      <c r="E86" s="98">
        <v>21.066399104690202</v>
      </c>
      <c r="F86" s="98">
        <v>10.602666734822181</v>
      </c>
      <c r="G86" s="98">
        <v>15.233367610038011</v>
      </c>
      <c r="H86" s="98">
        <v>26.717978065984745</v>
      </c>
      <c r="I86" s="98">
        <v>37.324959174319268</v>
      </c>
      <c r="J86" s="98">
        <v>40.642671537311074</v>
      </c>
      <c r="K86" s="98">
        <v>41.072464254955953</v>
      </c>
      <c r="L86" s="98">
        <v>54.457024913822444</v>
      </c>
      <c r="M86" s="98">
        <v>73.240584186519754</v>
      </c>
      <c r="N86" s="98">
        <v>80.249453250787667</v>
      </c>
      <c r="O86" s="98">
        <v>69.008614504813778</v>
      </c>
      <c r="P86" s="98">
        <v>56.655585431702058</v>
      </c>
      <c r="Q86" s="98">
        <v>93.447061660350329</v>
      </c>
      <c r="R86" s="98">
        <v>80.681851726059648</v>
      </c>
      <c r="S86" s="98">
        <v>97.794413825070549</v>
      </c>
      <c r="T86" s="98">
        <v>99.699608197788208</v>
      </c>
      <c r="U86" s="98">
        <v>99.415109015889826</v>
      </c>
      <c r="V86" s="98">
        <v>96.315314700461897</v>
      </c>
      <c r="W86" s="98">
        <v>102.55525145566993</v>
      </c>
      <c r="X86" s="98">
        <v>99.192724861649921</v>
      </c>
      <c r="Y86" s="98">
        <v>97.870974368907653</v>
      </c>
      <c r="DA86" s="63" t="s">
        <v>1819</v>
      </c>
    </row>
    <row r="87" spans="1:105" ht="12" customHeight="1" x14ac:dyDescent="0.25">
      <c r="A87" s="121" t="s">
        <v>55</v>
      </c>
      <c r="B87" s="122">
        <v>62.092719410568918</v>
      </c>
      <c r="C87" s="122">
        <v>60.470650335310751</v>
      </c>
      <c r="D87" s="122">
        <v>65.036056791133518</v>
      </c>
      <c r="E87" s="122">
        <v>59.462856550202631</v>
      </c>
      <c r="F87" s="122">
        <v>67.096916576410536</v>
      </c>
      <c r="G87" s="122">
        <v>70.532493789030241</v>
      </c>
      <c r="H87" s="122">
        <v>74.514348434403502</v>
      </c>
      <c r="I87" s="122">
        <v>74.06718644790341</v>
      </c>
      <c r="J87" s="122">
        <v>77.614878992345467</v>
      </c>
      <c r="K87" s="122">
        <v>76.461136962363781</v>
      </c>
      <c r="L87" s="122">
        <v>78.983277843539753</v>
      </c>
      <c r="M87" s="122">
        <v>78.809626967647986</v>
      </c>
      <c r="N87" s="122">
        <v>81.607663810662956</v>
      </c>
      <c r="O87" s="122">
        <v>81.590668661539723</v>
      </c>
      <c r="P87" s="122">
        <v>82.470978743726761</v>
      </c>
      <c r="Q87" s="122">
        <v>84.323970740037737</v>
      </c>
      <c r="R87" s="122">
        <v>85.708664799189194</v>
      </c>
      <c r="S87" s="122">
        <v>86.663830239169982</v>
      </c>
      <c r="T87" s="122">
        <v>86.158953877436446</v>
      </c>
      <c r="U87" s="122">
        <v>87.518075608952785</v>
      </c>
      <c r="V87" s="122">
        <v>87.788451321009333</v>
      </c>
      <c r="W87" s="122">
        <v>94.018952635503211</v>
      </c>
      <c r="X87" s="122">
        <v>91.051148135746601</v>
      </c>
      <c r="Y87" s="122">
        <v>97.288490371955021</v>
      </c>
      <c r="DA87" s="130" t="s">
        <v>1820</v>
      </c>
    </row>
    <row r="88" spans="1:105" ht="12" customHeight="1" x14ac:dyDescent="0.25">
      <c r="A88" s="97" t="s">
        <v>132</v>
      </c>
      <c r="B88" s="98">
        <v>8.868382819285527</v>
      </c>
      <c r="C88" s="98">
        <v>9.1654992716832986</v>
      </c>
      <c r="D88" s="98">
        <v>9.1012790206764933</v>
      </c>
      <c r="E88" s="98">
        <v>10.19655415570022</v>
      </c>
      <c r="F88" s="98">
        <v>10.43097019010712</v>
      </c>
      <c r="G88" s="98">
        <v>10.986529802021424</v>
      </c>
      <c r="H88" s="98">
        <v>11.445137391666666</v>
      </c>
      <c r="I88" s="98">
        <v>12.441618514010779</v>
      </c>
      <c r="J88" s="98">
        <v>12.71941449314685</v>
      </c>
      <c r="K88" s="98">
        <v>14.138525127498427</v>
      </c>
      <c r="L88" s="98">
        <v>15.039983854572904</v>
      </c>
      <c r="M88" s="98">
        <v>15.627238916333974</v>
      </c>
      <c r="N88" s="98">
        <v>15.662941362084339</v>
      </c>
      <c r="O88" s="98">
        <v>14.944701473149557</v>
      </c>
      <c r="P88" s="98">
        <v>14.542123472206079</v>
      </c>
      <c r="Q88" s="98">
        <v>14.021930024682169</v>
      </c>
      <c r="R88" s="98">
        <v>14.003678531785939</v>
      </c>
      <c r="S88" s="98">
        <v>12.943775491974389</v>
      </c>
      <c r="T88" s="98">
        <v>11.977149332653823</v>
      </c>
      <c r="U88" s="98">
        <v>11.069197276692341</v>
      </c>
      <c r="V88" s="98">
        <v>11.230378901166034</v>
      </c>
      <c r="W88" s="98">
        <v>11.394360134239689</v>
      </c>
      <c r="X88" s="98">
        <v>11.192425119470288</v>
      </c>
      <c r="Y88" s="98">
        <v>19.140428312494862</v>
      </c>
      <c r="DA88" s="63" t="s">
        <v>1821</v>
      </c>
    </row>
    <row r="89" spans="1:105" ht="12" customHeight="1" x14ac:dyDescent="0.25">
      <c r="A89" s="97" t="s">
        <v>131</v>
      </c>
      <c r="B89" s="98">
        <v>1.3632945952510803E-3</v>
      </c>
      <c r="C89" s="98">
        <v>1.6466996805694293E-3</v>
      </c>
      <c r="D89" s="98">
        <v>1.5970623401378764E-3</v>
      </c>
      <c r="E89" s="98">
        <v>2.9646539149809281E-3</v>
      </c>
      <c r="F89" s="98">
        <v>2.8223614582074982E-3</v>
      </c>
      <c r="G89" s="98">
        <v>3.0916955115174102E-3</v>
      </c>
      <c r="H89" s="98">
        <v>3.439072888817141E-3</v>
      </c>
      <c r="I89" s="98">
        <v>5.2612005409189465E-3</v>
      </c>
      <c r="J89" s="98">
        <v>5.9306348509128286E-3</v>
      </c>
      <c r="K89" s="98">
        <v>8.4577484263071972E-3</v>
      </c>
      <c r="L89" s="98">
        <v>1.0466957409626266E-2</v>
      </c>
      <c r="M89" s="98">
        <v>1.3198269013844268E-2</v>
      </c>
      <c r="N89" s="98">
        <v>1.5058829638317627E-2</v>
      </c>
      <c r="O89" s="98">
        <v>1.6483877927316475E-2</v>
      </c>
      <c r="P89" s="98">
        <v>1.8675126594177163E-2</v>
      </c>
      <c r="Q89" s="98">
        <v>1.9568249264387026E-2</v>
      </c>
      <c r="R89" s="98">
        <v>2.2343509670960222E-2</v>
      </c>
      <c r="S89" s="98">
        <v>2.1659079998100898E-2</v>
      </c>
      <c r="T89" s="98">
        <v>2.1754100854157497E-2</v>
      </c>
      <c r="U89" s="98">
        <v>2.0647159286233542E-2</v>
      </c>
      <c r="V89" s="98">
        <v>2.2600344665603851E-2</v>
      </c>
      <c r="W89" s="98">
        <v>2.1193857543592955E-2</v>
      </c>
      <c r="X89" s="98">
        <v>1.9237655595642451E-2</v>
      </c>
      <c r="Y89" s="98">
        <v>4.724675286786921E-2</v>
      </c>
      <c r="DA89" s="63" t="s">
        <v>1822</v>
      </c>
    </row>
    <row r="90" spans="1:105" ht="12" customHeight="1" x14ac:dyDescent="0.25">
      <c r="A90" s="100" t="s">
        <v>199</v>
      </c>
      <c r="B90" s="101">
        <v>4.1393787164282613E-4</v>
      </c>
      <c r="C90" s="101">
        <v>4.7342709331055856E-4</v>
      </c>
      <c r="D90" s="101">
        <v>4.8402712546832133E-4</v>
      </c>
      <c r="E90" s="101">
        <v>7.6120692816777718E-4</v>
      </c>
      <c r="F90" s="101">
        <v>8.1670038312771191E-4</v>
      </c>
      <c r="G90" s="101">
        <v>8.8610331264595411E-4</v>
      </c>
      <c r="H90" s="101">
        <v>9.822748503731315E-4</v>
      </c>
      <c r="I90" s="101">
        <v>1.462678021849046E-3</v>
      </c>
      <c r="J90" s="101">
        <v>1.6610570972998928E-3</v>
      </c>
      <c r="K90" s="101">
        <v>2.2033226335074155E-3</v>
      </c>
      <c r="L90" s="101">
        <v>2.7315290526254308E-3</v>
      </c>
      <c r="M90" s="101">
        <v>3.5991417762734914E-3</v>
      </c>
      <c r="N90" s="101">
        <v>4.0605603240534555E-3</v>
      </c>
      <c r="O90" s="101">
        <v>4.3143843973827804E-3</v>
      </c>
      <c r="P90" s="101">
        <v>5.1591825551810687E-3</v>
      </c>
      <c r="Q90" s="101">
        <v>5.937704682094494E-3</v>
      </c>
      <c r="R90" s="101">
        <v>6.6090585681172929E-3</v>
      </c>
      <c r="S90" s="101">
        <v>6.3077741910707273E-3</v>
      </c>
      <c r="T90" s="101">
        <v>6.547795380402211E-3</v>
      </c>
      <c r="U90" s="101">
        <v>5.8769322325459986E-3</v>
      </c>
      <c r="V90" s="101">
        <v>6.2960069264925197E-3</v>
      </c>
      <c r="W90" s="101">
        <v>6.6438526202280898E-3</v>
      </c>
      <c r="X90" s="101">
        <v>6.7391861633978641E-3</v>
      </c>
      <c r="Y90" s="101">
        <v>1.6965297945746891E-2</v>
      </c>
      <c r="DA90" s="131" t="s">
        <v>1823</v>
      </c>
    </row>
    <row r="91" spans="1:105" ht="12" customHeight="1" x14ac:dyDescent="0.25">
      <c r="A91" s="103" t="s">
        <v>52</v>
      </c>
      <c r="B91" s="104">
        <v>9.493567236082542E-4</v>
      </c>
      <c r="C91" s="104">
        <v>1.1732725872588708E-3</v>
      </c>
      <c r="D91" s="104">
        <v>1.1130352146695552E-3</v>
      </c>
      <c r="E91" s="104">
        <v>2.2034469868131507E-3</v>
      </c>
      <c r="F91" s="104">
        <v>2.0056610750797863E-3</v>
      </c>
      <c r="G91" s="104">
        <v>2.2055921988714563E-3</v>
      </c>
      <c r="H91" s="104">
        <v>2.4567980384440093E-3</v>
      </c>
      <c r="I91" s="104">
        <v>3.7985225190699007E-3</v>
      </c>
      <c r="J91" s="104">
        <v>4.269577753612936E-3</v>
      </c>
      <c r="K91" s="104">
        <v>6.2544257927997816E-3</v>
      </c>
      <c r="L91" s="104">
        <v>7.7354283570008351E-3</v>
      </c>
      <c r="M91" s="104">
        <v>9.5991272375707763E-3</v>
      </c>
      <c r="N91" s="104">
        <v>1.0998269314264172E-2</v>
      </c>
      <c r="O91" s="104">
        <v>1.2169493529933696E-2</v>
      </c>
      <c r="P91" s="104">
        <v>1.3515944038996093E-2</v>
      </c>
      <c r="Q91" s="104">
        <v>1.3630544582292532E-2</v>
      </c>
      <c r="R91" s="104">
        <v>1.5734451102842929E-2</v>
      </c>
      <c r="S91" s="104">
        <v>1.5351305807030169E-2</v>
      </c>
      <c r="T91" s="104">
        <v>1.5206305473755285E-2</v>
      </c>
      <c r="U91" s="104">
        <v>1.4770227053687543E-2</v>
      </c>
      <c r="V91" s="104">
        <v>1.630433773911133E-2</v>
      </c>
      <c r="W91" s="104">
        <v>1.4550004923364866E-2</v>
      </c>
      <c r="X91" s="104">
        <v>1.2498469432244587E-2</v>
      </c>
      <c r="Y91" s="104">
        <v>3.0281454922122322E-2</v>
      </c>
      <c r="DA91" s="132" t="s">
        <v>1824</v>
      </c>
    </row>
    <row r="92" spans="1:105" ht="12" customHeight="1" x14ac:dyDescent="0.25">
      <c r="A92" s="106" t="s">
        <v>124</v>
      </c>
      <c r="B92" s="101">
        <v>1.998258333144713</v>
      </c>
      <c r="C92" s="101">
        <v>2.1401221635366614</v>
      </c>
      <c r="D92" s="101">
        <v>2.1822592708641109</v>
      </c>
      <c r="E92" s="101">
        <v>2.4526968200570241</v>
      </c>
      <c r="F92" s="101">
        <v>2.5138607716287664</v>
      </c>
      <c r="G92" s="101">
        <v>2.5589764902254539</v>
      </c>
      <c r="H92" s="101">
        <v>2.6994444697201696</v>
      </c>
      <c r="I92" s="101">
        <v>2.6909549475091765</v>
      </c>
      <c r="J92" s="101">
        <v>3.0113510439460067</v>
      </c>
      <c r="K92" s="101">
        <v>3.2664256155311877</v>
      </c>
      <c r="L92" s="101">
        <v>3.0616192757042957</v>
      </c>
      <c r="M92" s="101">
        <v>2.7454175517199841</v>
      </c>
      <c r="N92" s="101">
        <v>2.5114171795869242</v>
      </c>
      <c r="O92" s="101">
        <v>2.4532049650095904</v>
      </c>
      <c r="P92" s="101">
        <v>2.218568610298068</v>
      </c>
      <c r="Q92" s="101">
        <v>2.2783472753545295</v>
      </c>
      <c r="R92" s="101">
        <v>2.4300845794963566</v>
      </c>
      <c r="S92" s="101">
        <v>2.4149137021587981</v>
      </c>
      <c r="T92" s="101">
        <v>2.2946233395100468</v>
      </c>
      <c r="U92" s="101">
        <v>2.4210804832139763</v>
      </c>
      <c r="V92" s="101">
        <v>2.3064917037667527</v>
      </c>
      <c r="W92" s="101">
        <v>2.3312532356250091</v>
      </c>
      <c r="X92" s="101">
        <v>2.1468619077411875</v>
      </c>
      <c r="Y92" s="101">
        <v>1.8355454033014629</v>
      </c>
      <c r="DA92" s="131" t="s">
        <v>1825</v>
      </c>
    </row>
    <row r="93" spans="1:105" ht="12" customHeight="1" x14ac:dyDescent="0.25">
      <c r="A93" s="107" t="s">
        <v>123</v>
      </c>
      <c r="B93" s="104">
        <v>2.9946548771416778E-4</v>
      </c>
      <c r="C93" s="104">
        <v>3.9269129897038493E-4</v>
      </c>
      <c r="D93" s="104">
        <v>3.8364503565180231E-4</v>
      </c>
      <c r="E93" s="104">
        <v>7.4400775077578375E-4</v>
      </c>
      <c r="F93" s="104">
        <v>7.544165193754548E-4</v>
      </c>
      <c r="G93" s="104">
        <v>8.5489152456003829E-4</v>
      </c>
      <c r="H93" s="104">
        <v>9.7248597490520337E-4</v>
      </c>
      <c r="I93" s="104">
        <v>1.2090187607815587E-3</v>
      </c>
      <c r="J93" s="104">
        <v>1.5384004745822423E-3</v>
      </c>
      <c r="K93" s="104">
        <v>2.3739728591503865E-3</v>
      </c>
      <c r="L93" s="104">
        <v>2.4109369141915291E-3</v>
      </c>
      <c r="M93" s="104">
        <v>2.3430728108048151E-3</v>
      </c>
      <c r="N93" s="104">
        <v>2.3870501448826935E-3</v>
      </c>
      <c r="O93" s="104">
        <v>2.8798356142558774E-3</v>
      </c>
      <c r="P93" s="104">
        <v>2.8067850491877632E-3</v>
      </c>
      <c r="Q93" s="104">
        <v>3.1636186171705065E-3</v>
      </c>
      <c r="R93" s="104">
        <v>3.8782577207928043E-3</v>
      </c>
      <c r="S93" s="104">
        <v>4.0241692072922955E-3</v>
      </c>
      <c r="T93" s="104">
        <v>4.0468254216843545E-3</v>
      </c>
      <c r="U93" s="104">
        <v>4.8720793423988364E-3</v>
      </c>
      <c r="V93" s="104">
        <v>4.7830896649123317E-3</v>
      </c>
      <c r="W93" s="104">
        <v>4.8630148077433242E-3</v>
      </c>
      <c r="X93" s="104">
        <v>4.4641437882791783E-3</v>
      </c>
      <c r="Y93" s="104">
        <v>3.6202007690609864E-3</v>
      </c>
      <c r="DA93" s="132" t="s">
        <v>1826</v>
      </c>
    </row>
    <row r="94" spans="1:105" ht="12" customHeight="1" x14ac:dyDescent="0.25">
      <c r="A94" s="108" t="s">
        <v>50</v>
      </c>
      <c r="B94" s="98">
        <v>9.0914731453301158E-5</v>
      </c>
      <c r="C94" s="98">
        <v>1.1289094942815725E-4</v>
      </c>
      <c r="D94" s="98">
        <v>1.1629926031015478E-4</v>
      </c>
      <c r="E94" s="98">
        <v>1.9102325220968143E-4</v>
      </c>
      <c r="F94" s="98">
        <v>2.1830997737998746E-4</v>
      </c>
      <c r="G94" s="98">
        <v>2.4505151866579438E-4</v>
      </c>
      <c r="H94" s="98">
        <v>2.778309858155992E-4</v>
      </c>
      <c r="I94" s="98">
        <v>3.360660294257214E-4</v>
      </c>
      <c r="J94" s="98">
        <v>4.3070612911951461E-4</v>
      </c>
      <c r="K94" s="98">
        <v>6.1936245865237935E-4</v>
      </c>
      <c r="L94" s="98">
        <v>6.2938607132283816E-4</v>
      </c>
      <c r="M94" s="98">
        <v>6.3781682738377774E-4</v>
      </c>
      <c r="N94" s="98">
        <v>6.4172588906913407E-4</v>
      </c>
      <c r="O94" s="98">
        <v>7.5267224664441856E-4</v>
      </c>
      <c r="P94" s="98">
        <v>7.7318147200965939E-4</v>
      </c>
      <c r="Q94" s="98">
        <v>9.5813433645219903E-4</v>
      </c>
      <c r="R94" s="98">
        <v>1.1447551354460122E-3</v>
      </c>
      <c r="S94" s="98">
        <v>1.1703253538635459E-3</v>
      </c>
      <c r="T94" s="98">
        <v>1.2169857514213022E-3</v>
      </c>
      <c r="U94" s="98">
        <v>1.3864222100130146E-3</v>
      </c>
      <c r="V94" s="98">
        <v>1.3318818686909831E-3</v>
      </c>
      <c r="W94" s="98">
        <v>1.5254910842226663E-3</v>
      </c>
      <c r="X94" s="98">
        <v>1.5658109934360838E-3</v>
      </c>
      <c r="Y94" s="98">
        <v>1.2896570155187354E-3</v>
      </c>
      <c r="DA94" s="63" t="s">
        <v>1827</v>
      </c>
    </row>
    <row r="95" spans="1:105" ht="12" customHeight="1" x14ac:dyDescent="0.25">
      <c r="A95" s="108" t="s">
        <v>52</v>
      </c>
      <c r="B95" s="98">
        <v>2.0855075626086662E-4</v>
      </c>
      <c r="C95" s="98">
        <v>2.7980034954222771E-4</v>
      </c>
      <c r="D95" s="98">
        <v>2.6734577534164754E-4</v>
      </c>
      <c r="E95" s="98">
        <v>5.5298449856610232E-4</v>
      </c>
      <c r="F95" s="98">
        <v>5.3610654199546734E-4</v>
      </c>
      <c r="G95" s="98">
        <v>6.0984000589424392E-4</v>
      </c>
      <c r="H95" s="98">
        <v>6.9465498908960412E-4</v>
      </c>
      <c r="I95" s="98">
        <v>8.729527313558373E-4</v>
      </c>
      <c r="J95" s="98">
        <v>1.1076943454627276E-3</v>
      </c>
      <c r="K95" s="98">
        <v>1.7546104004980074E-3</v>
      </c>
      <c r="L95" s="98">
        <v>1.7815508428686909E-3</v>
      </c>
      <c r="M95" s="98">
        <v>1.7052559834210372E-3</v>
      </c>
      <c r="N95" s="98">
        <v>1.7453242558135595E-3</v>
      </c>
      <c r="O95" s="98">
        <v>2.1271633676114587E-3</v>
      </c>
      <c r="P95" s="98">
        <v>2.0336035771781036E-3</v>
      </c>
      <c r="Q95" s="98">
        <v>2.2054842807183077E-3</v>
      </c>
      <c r="R95" s="98">
        <v>2.7335025853467924E-3</v>
      </c>
      <c r="S95" s="98">
        <v>2.8538438534287495E-3</v>
      </c>
      <c r="T95" s="98">
        <v>2.8298396702630528E-3</v>
      </c>
      <c r="U95" s="98">
        <v>3.4856571323858216E-3</v>
      </c>
      <c r="V95" s="98">
        <v>3.4512077962213488E-3</v>
      </c>
      <c r="W95" s="98">
        <v>3.3375237235206577E-3</v>
      </c>
      <c r="X95" s="98">
        <v>2.8983327948430945E-3</v>
      </c>
      <c r="Y95" s="98">
        <v>2.3305437535422508E-3</v>
      </c>
      <c r="DA95" s="63" t="s">
        <v>1828</v>
      </c>
    </row>
    <row r="96" spans="1:105" ht="12" customHeight="1" x14ac:dyDescent="0.25">
      <c r="A96" s="106" t="s">
        <v>122</v>
      </c>
      <c r="B96" s="101">
        <v>50.430898842409718</v>
      </c>
      <c r="C96" s="101">
        <v>48.301152488131549</v>
      </c>
      <c r="D96" s="101">
        <v>52.709572293029808</v>
      </c>
      <c r="E96" s="101">
        <v>45.621370202204048</v>
      </c>
      <c r="F96" s="101">
        <v>52.681769710678502</v>
      </c>
      <c r="G96" s="101">
        <v>55.308660583267489</v>
      </c>
      <c r="H96" s="101">
        <v>58.408145189069842</v>
      </c>
      <c r="I96" s="101">
        <v>56.496746429134468</v>
      </c>
      <c r="J96" s="101">
        <v>58.84389326709892</v>
      </c>
      <c r="K96" s="101">
        <v>55.584372050189138</v>
      </c>
      <c r="L96" s="101">
        <v>56.880630760413474</v>
      </c>
      <c r="M96" s="101">
        <v>55.629333126366369</v>
      </c>
      <c r="N96" s="101">
        <v>57.688660429840354</v>
      </c>
      <c r="O96" s="101">
        <v>57.495278175789885</v>
      </c>
      <c r="P96" s="101">
        <v>57.902407867383488</v>
      </c>
      <c r="Q96" s="101">
        <v>59.031203690918012</v>
      </c>
      <c r="R96" s="101">
        <v>59.496019511448758</v>
      </c>
      <c r="S96" s="101">
        <v>60.53928116981178</v>
      </c>
      <c r="T96" s="101">
        <v>60.052407819634311</v>
      </c>
      <c r="U96" s="101">
        <v>61.167720453589453</v>
      </c>
      <c r="V96" s="101">
        <v>60.794323030130109</v>
      </c>
      <c r="W96" s="101">
        <v>65.629168828308934</v>
      </c>
      <c r="X96" s="101">
        <v>63.350537255990503</v>
      </c>
      <c r="Y96" s="101">
        <v>61.883787287045472</v>
      </c>
      <c r="DA96" s="131" t="s">
        <v>1829</v>
      </c>
    </row>
    <row r="97" spans="1:105" ht="12" customHeight="1" x14ac:dyDescent="0.25">
      <c r="A97" s="107" t="s">
        <v>121</v>
      </c>
      <c r="B97" s="104">
        <v>0.79351665564599705</v>
      </c>
      <c r="C97" s="104">
        <v>0.86183702097970916</v>
      </c>
      <c r="D97" s="104">
        <v>1.0409654991873114</v>
      </c>
      <c r="E97" s="104">
        <v>1.1885267105755815</v>
      </c>
      <c r="F97" s="104">
        <v>1.4667391260185623</v>
      </c>
      <c r="G97" s="104">
        <v>1.6743803264797987</v>
      </c>
      <c r="H97" s="104">
        <v>1.9572098250830985</v>
      </c>
      <c r="I97" s="104">
        <v>2.4313963379472967</v>
      </c>
      <c r="J97" s="104">
        <v>3.032751152828201</v>
      </c>
      <c r="K97" s="104">
        <v>3.4609824478595845</v>
      </c>
      <c r="L97" s="104">
        <v>3.9881660585252448</v>
      </c>
      <c r="M97" s="104">
        <v>4.792096031403001</v>
      </c>
      <c r="N97" s="104">
        <v>5.7271989593681374</v>
      </c>
      <c r="O97" s="104">
        <v>6.6781203340491047</v>
      </c>
      <c r="P97" s="104">
        <v>7.7863968821957634</v>
      </c>
      <c r="Q97" s="104">
        <v>8.9697578812014669</v>
      </c>
      <c r="R97" s="104">
        <v>9.7526604090663795</v>
      </c>
      <c r="S97" s="104">
        <v>10.740176626019611</v>
      </c>
      <c r="T97" s="104">
        <v>11.808972459362424</v>
      </c>
      <c r="U97" s="104">
        <v>12.834558156828381</v>
      </c>
      <c r="V97" s="104">
        <v>13.429874251615924</v>
      </c>
      <c r="W97" s="104">
        <v>14.638113564978241</v>
      </c>
      <c r="X97" s="104">
        <v>14.337622053160702</v>
      </c>
      <c r="Y97" s="104">
        <v>14.377862415476304</v>
      </c>
      <c r="DA97" s="132" t="s">
        <v>1830</v>
      </c>
    </row>
    <row r="98" spans="1:105" ht="12" customHeight="1" x14ac:dyDescent="0.25">
      <c r="A98" s="108" t="s">
        <v>53</v>
      </c>
      <c r="B98" s="98">
        <v>0.24095088308565912</v>
      </c>
      <c r="C98" s="98">
        <v>0.24777391184875355</v>
      </c>
      <c r="D98" s="98">
        <v>0.3155518421582213</v>
      </c>
      <c r="E98" s="98">
        <v>0.30493131866989043</v>
      </c>
      <c r="F98" s="98">
        <v>0.42444014334364277</v>
      </c>
      <c r="G98" s="98">
        <v>0.47996891105490341</v>
      </c>
      <c r="H98" s="98">
        <v>0.55916334737296292</v>
      </c>
      <c r="I98" s="98">
        <v>0.6759303201779937</v>
      </c>
      <c r="J98" s="98">
        <v>0.84981322944905235</v>
      </c>
      <c r="K98" s="98">
        <v>0.9014713173421105</v>
      </c>
      <c r="L98" s="98">
        <v>1.040156896921095</v>
      </c>
      <c r="M98" s="98">
        <v>1.3065450111313759</v>
      </c>
      <c r="N98" s="98">
        <v>1.5442765501052149</v>
      </c>
      <c r="O98" s="98">
        <v>1.7482495996875573</v>
      </c>
      <c r="P98" s="98">
        <v>2.1512130334966475</v>
      </c>
      <c r="Q98" s="98">
        <v>2.7247667713279338</v>
      </c>
      <c r="R98" s="98">
        <v>2.8839619721197756</v>
      </c>
      <c r="S98" s="98">
        <v>3.1284660619950677</v>
      </c>
      <c r="T98" s="98">
        <v>3.5556788663530141</v>
      </c>
      <c r="U98" s="98">
        <v>3.6543305688376893</v>
      </c>
      <c r="V98" s="98">
        <v>3.7435439834747477</v>
      </c>
      <c r="W98" s="98">
        <v>4.5921828585915927</v>
      </c>
      <c r="X98" s="98">
        <v>5.0329995733930808</v>
      </c>
      <c r="Y98" s="98">
        <v>5.1307428765143639</v>
      </c>
      <c r="DA98" s="63" t="s">
        <v>1831</v>
      </c>
    </row>
    <row r="99" spans="1:105" ht="12" customHeight="1" x14ac:dyDescent="0.25">
      <c r="A99" s="108" t="s">
        <v>52</v>
      </c>
      <c r="B99" s="98">
        <v>0.5525657725603379</v>
      </c>
      <c r="C99" s="98">
        <v>0.61406310913095563</v>
      </c>
      <c r="D99" s="98">
        <v>0.72541365702909</v>
      </c>
      <c r="E99" s="98">
        <v>0.88359539190569114</v>
      </c>
      <c r="F99" s="98">
        <v>1.0422989826749196</v>
      </c>
      <c r="G99" s="98">
        <v>1.1944114154248953</v>
      </c>
      <c r="H99" s="98">
        <v>1.3980464777101356</v>
      </c>
      <c r="I99" s="98">
        <v>1.7554660177693029</v>
      </c>
      <c r="J99" s="98">
        <v>2.1829379233791486</v>
      </c>
      <c r="K99" s="98">
        <v>2.5595111305174738</v>
      </c>
      <c r="L99" s="98">
        <v>2.9480091616041495</v>
      </c>
      <c r="M99" s="98">
        <v>3.4855510202716253</v>
      </c>
      <c r="N99" s="98">
        <v>4.1829224092629227</v>
      </c>
      <c r="O99" s="98">
        <v>4.9298707343615469</v>
      </c>
      <c r="P99" s="98">
        <v>5.6351838486991159</v>
      </c>
      <c r="Q99" s="98">
        <v>6.2449911098735322</v>
      </c>
      <c r="R99" s="98">
        <v>6.8686984369466035</v>
      </c>
      <c r="S99" s="98">
        <v>7.6117105640245439</v>
      </c>
      <c r="T99" s="98">
        <v>8.2532935930094098</v>
      </c>
      <c r="U99" s="98">
        <v>9.1802275879906912</v>
      </c>
      <c r="V99" s="98">
        <v>9.6863302681411767</v>
      </c>
      <c r="W99" s="98">
        <v>10.045930706386649</v>
      </c>
      <c r="X99" s="98">
        <v>9.3046224797676214</v>
      </c>
      <c r="Y99" s="98">
        <v>9.2471195389619396</v>
      </c>
      <c r="DA99" s="63" t="s">
        <v>1832</v>
      </c>
    </row>
    <row r="100" spans="1:105" ht="12" customHeight="1" x14ac:dyDescent="0.25">
      <c r="A100" s="121" t="s">
        <v>54</v>
      </c>
      <c r="B100" s="122">
        <v>60.470818901065506</v>
      </c>
      <c r="C100" s="122">
        <v>58.741213335467044</v>
      </c>
      <c r="D100" s="122">
        <v>63.035590956292388</v>
      </c>
      <c r="E100" s="122">
        <v>58.744343455642294</v>
      </c>
      <c r="F100" s="122">
        <v>63.393375008881002</v>
      </c>
      <c r="G100" s="122">
        <v>66.377452543909243</v>
      </c>
      <c r="H100" s="122">
        <v>69.069921525687789</v>
      </c>
      <c r="I100" s="122">
        <v>67.988448375252631</v>
      </c>
      <c r="J100" s="122">
        <v>71.620291367047145</v>
      </c>
      <c r="K100" s="122">
        <v>71.038293559557204</v>
      </c>
      <c r="L100" s="122">
        <v>69.892377092827658</v>
      </c>
      <c r="M100" s="122">
        <v>67.739860209527478</v>
      </c>
      <c r="N100" s="122">
        <v>68.057117677546955</v>
      </c>
      <c r="O100" s="122">
        <v>66.17076190146966</v>
      </c>
      <c r="P100" s="122">
        <v>64.457870199864132</v>
      </c>
      <c r="Q100" s="122">
        <v>65.334669539335749</v>
      </c>
      <c r="R100" s="122">
        <v>66.233762183390127</v>
      </c>
      <c r="S100" s="122">
        <v>64.545740424062103</v>
      </c>
      <c r="T100" s="122">
        <v>61.551497947897296</v>
      </c>
      <c r="U100" s="122">
        <v>61.50586236635224</v>
      </c>
      <c r="V100" s="122">
        <v>60.99006895911316</v>
      </c>
      <c r="W100" s="122">
        <v>64.211949435143211</v>
      </c>
      <c r="X100" s="122">
        <v>61.607047029287344</v>
      </c>
      <c r="Y100" s="122">
        <v>57.259365413073837</v>
      </c>
      <c r="DA100" s="130" t="s">
        <v>1833</v>
      </c>
    </row>
    <row r="101" spans="1:105" ht="12" customHeight="1" x14ac:dyDescent="0.25">
      <c r="A101" s="97" t="s">
        <v>202</v>
      </c>
      <c r="B101" s="98">
        <v>8.1778862265523014</v>
      </c>
      <c r="C101" s="98">
        <v>9.8699814444676601</v>
      </c>
      <c r="D101" s="98">
        <v>8.7663472768805502</v>
      </c>
      <c r="E101" s="98">
        <v>10.790488501187721</v>
      </c>
      <c r="F101" s="98">
        <v>10.087958012872074</v>
      </c>
      <c r="G101" s="98">
        <v>10.437691925792748</v>
      </c>
      <c r="H101" s="98">
        <v>10.197865057921746</v>
      </c>
      <c r="I101" s="98">
        <v>11.549550825808499</v>
      </c>
      <c r="J101" s="98">
        <v>10.346334975053693</v>
      </c>
      <c r="K101" s="98">
        <v>11.938909439952033</v>
      </c>
      <c r="L101" s="98">
        <v>11.990855481925935</v>
      </c>
      <c r="M101" s="98">
        <v>12.423735962439334</v>
      </c>
      <c r="N101" s="98">
        <v>13.058321057473602</v>
      </c>
      <c r="O101" s="98">
        <v>11.736177716477417</v>
      </c>
      <c r="P101" s="98">
        <v>11.754937363258223</v>
      </c>
      <c r="Q101" s="98">
        <v>11.289034408153023</v>
      </c>
      <c r="R101" s="98">
        <v>11.204320727556471</v>
      </c>
      <c r="S101" s="98">
        <v>9.6838134042202508</v>
      </c>
      <c r="T101" s="98">
        <v>8.6455535077344869</v>
      </c>
      <c r="U101" s="98">
        <v>7.7792062475950061</v>
      </c>
      <c r="V101" s="98">
        <v>9.0361539273696927</v>
      </c>
      <c r="W101" s="98">
        <v>9.1450066216415369</v>
      </c>
      <c r="X101" s="98">
        <v>8.624933826167819</v>
      </c>
      <c r="Y101" s="98">
        <v>6.5316726684635755</v>
      </c>
      <c r="DA101" s="63" t="s">
        <v>1834</v>
      </c>
    </row>
    <row r="102" spans="1:105" ht="12" customHeight="1" x14ac:dyDescent="0.25">
      <c r="A102" s="97" t="s">
        <v>50</v>
      </c>
      <c r="B102" s="98">
        <v>13.208753075573471</v>
      </c>
      <c r="C102" s="98">
        <v>16.772812918600138</v>
      </c>
      <c r="D102" s="98">
        <v>15.759682518251914</v>
      </c>
      <c r="E102" s="98">
        <v>20.131214025557288</v>
      </c>
      <c r="F102" s="98">
        <v>19.461218360471971</v>
      </c>
      <c r="G102" s="98">
        <v>20.324289425894271</v>
      </c>
      <c r="H102" s="98">
        <v>20.983313891837046</v>
      </c>
      <c r="I102" s="98">
        <v>23.193442660708754</v>
      </c>
      <c r="J102" s="98">
        <v>24.481746100531808</v>
      </c>
      <c r="K102" s="98">
        <v>29.181943075286934</v>
      </c>
      <c r="L102" s="98">
        <v>27.204835691315751</v>
      </c>
      <c r="M102" s="98">
        <v>24.500696815927576</v>
      </c>
      <c r="N102" s="98">
        <v>22.558357662731986</v>
      </c>
      <c r="O102" s="98">
        <v>21.996585437776101</v>
      </c>
      <c r="P102" s="98">
        <v>19.725157062475567</v>
      </c>
      <c r="Q102" s="98">
        <v>19.810639688171815</v>
      </c>
      <c r="R102" s="98">
        <v>20.546796240696267</v>
      </c>
      <c r="S102" s="98">
        <v>19.867065499589632</v>
      </c>
      <c r="T102" s="98">
        <v>18.43250895537096</v>
      </c>
      <c r="U102" s="98">
        <v>19.158500969914087</v>
      </c>
      <c r="V102" s="98">
        <v>17.959647761106005</v>
      </c>
      <c r="W102" s="98">
        <v>17.987910651747395</v>
      </c>
      <c r="X102" s="98">
        <v>16.409212216489106</v>
      </c>
      <c r="Y102" s="98">
        <v>13.972505478756849</v>
      </c>
      <c r="DA102" s="63" t="s">
        <v>1835</v>
      </c>
    </row>
    <row r="103" spans="1:105" ht="12" customHeight="1" x14ac:dyDescent="0.25">
      <c r="A103" s="109" t="s">
        <v>120</v>
      </c>
      <c r="B103" s="33">
        <v>39.084179598939734</v>
      </c>
      <c r="C103" s="33">
        <v>32.098418972399244</v>
      </c>
      <c r="D103" s="33">
        <v>38.509561161159922</v>
      </c>
      <c r="E103" s="33">
        <v>27.822640928897286</v>
      </c>
      <c r="F103" s="33">
        <v>33.844198635536955</v>
      </c>
      <c r="G103" s="33">
        <v>35.615471192222223</v>
      </c>
      <c r="H103" s="33">
        <v>37.888742575928994</v>
      </c>
      <c r="I103" s="33">
        <v>33.245454888735374</v>
      </c>
      <c r="J103" s="33">
        <v>36.792210291461643</v>
      </c>
      <c r="K103" s="33">
        <v>29.917441044318235</v>
      </c>
      <c r="L103" s="33">
        <v>30.696685919585974</v>
      </c>
      <c r="M103" s="33">
        <v>30.815427431160572</v>
      </c>
      <c r="N103" s="33">
        <v>32.440438957341378</v>
      </c>
      <c r="O103" s="33">
        <v>32.437998747216149</v>
      </c>
      <c r="P103" s="33">
        <v>32.977775774130343</v>
      </c>
      <c r="Q103" s="33">
        <v>34.234995443010916</v>
      </c>
      <c r="R103" s="33">
        <v>34.482645215137381</v>
      </c>
      <c r="S103" s="33">
        <v>34.994861520252215</v>
      </c>
      <c r="T103" s="33">
        <v>34.47343548479185</v>
      </c>
      <c r="U103" s="33">
        <v>34.568155148843147</v>
      </c>
      <c r="V103" s="33">
        <v>33.994267270637458</v>
      </c>
      <c r="W103" s="33">
        <v>37.079032161754277</v>
      </c>
      <c r="X103" s="33">
        <v>36.572900986630415</v>
      </c>
      <c r="Y103" s="33">
        <v>36.755187265853415</v>
      </c>
      <c r="DA103" s="60" t="s">
        <v>1836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1837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1838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1839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1840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1841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1842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1843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1844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1845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1846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1847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1848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1849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1850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1851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1852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1853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1854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116.33520714822168</v>
      </c>
      <c r="C124" s="117">
        <f t="shared" si="42"/>
        <v>129.52021903673361</v>
      </c>
      <c r="D124" s="117">
        <f t="shared" si="42"/>
        <v>127.50708446550769</v>
      </c>
      <c r="E124" s="117">
        <f t="shared" si="42"/>
        <v>137.31300997061626</v>
      </c>
      <c r="F124" s="117">
        <f t="shared" si="42"/>
        <v>134.24529703214418</v>
      </c>
      <c r="G124" s="117">
        <f t="shared" si="42"/>
        <v>140.30844044202317</v>
      </c>
      <c r="H124" s="117">
        <f t="shared" si="42"/>
        <v>129.37845513350635</v>
      </c>
      <c r="I124" s="117">
        <f t="shared" si="42"/>
        <v>123.9094930745396</v>
      </c>
      <c r="J124" s="117">
        <f t="shared" si="42"/>
        <v>129.19386717625019</v>
      </c>
      <c r="K124" s="117">
        <f t="shared" si="42"/>
        <v>130.85060428567394</v>
      </c>
      <c r="L124" s="117">
        <f t="shared" si="42"/>
        <v>137.7581657868175</v>
      </c>
      <c r="M124" s="117">
        <f t="shared" si="42"/>
        <v>134.31337840227971</v>
      </c>
      <c r="N124" s="117">
        <f t="shared" si="42"/>
        <v>128.02453184647879</v>
      </c>
      <c r="O124" s="117">
        <f t="shared" si="42"/>
        <v>125.50490879877073</v>
      </c>
      <c r="P124" s="117">
        <f t="shared" si="42"/>
        <v>104.62350531812085</v>
      </c>
      <c r="Q124" s="117">
        <f t="shared" si="42"/>
        <v>112.01012750773508</v>
      </c>
      <c r="R124" s="117">
        <f t="shared" ref="R124:V124" si="43">R125+R128+R130+R139</f>
        <v>109.7576391776778</v>
      </c>
      <c r="S124" s="117">
        <f t="shared" si="43"/>
        <v>109.77292881297036</v>
      </c>
      <c r="T124" s="117">
        <f t="shared" si="43"/>
        <v>106.22898569868244</v>
      </c>
      <c r="U124" s="117">
        <f t="shared" si="43"/>
        <v>105.66491980915825</v>
      </c>
      <c r="V124" s="117">
        <f t="shared" si="43"/>
        <v>109.58317624349638</v>
      </c>
      <c r="W124" s="117">
        <f t="shared" ref="W124:Y124" si="44">W125+W128+W130+W139</f>
        <v>119.09890202013459</v>
      </c>
      <c r="X124" s="117">
        <f t="shared" si="44"/>
        <v>109.24736490796737</v>
      </c>
      <c r="Y124" s="117">
        <f t="shared" si="44"/>
        <v>104.06514920584486</v>
      </c>
      <c r="DA124" s="129" t="s">
        <v>1855</v>
      </c>
    </row>
    <row r="125" spans="1:105" ht="12.95" customHeight="1" x14ac:dyDescent="0.25">
      <c r="A125" s="121" t="s">
        <v>57</v>
      </c>
      <c r="B125" s="122">
        <f t="shared" ref="B125:Q125" si="45">SUM(B126:B127)</f>
        <v>84.867323768180952</v>
      </c>
      <c r="C125" s="122">
        <f t="shared" si="45"/>
        <v>99.625002511542434</v>
      </c>
      <c r="D125" s="122">
        <f t="shared" si="45"/>
        <v>97.148694126977688</v>
      </c>
      <c r="E125" s="122">
        <f t="shared" si="45"/>
        <v>107.2662973567526</v>
      </c>
      <c r="F125" s="122">
        <f t="shared" si="45"/>
        <v>104.89370342236037</v>
      </c>
      <c r="G125" s="122">
        <f t="shared" si="45"/>
        <v>110.05582997281729</v>
      </c>
      <c r="H125" s="122">
        <f t="shared" si="45"/>
        <v>97.429621411138541</v>
      </c>
      <c r="I125" s="122">
        <f t="shared" si="45"/>
        <v>91.73457336709545</v>
      </c>
      <c r="J125" s="122">
        <f t="shared" si="45"/>
        <v>95.742715667116926</v>
      </c>
      <c r="K125" s="122">
        <f t="shared" si="45"/>
        <v>98.263516272699292</v>
      </c>
      <c r="L125" s="122">
        <f t="shared" si="45"/>
        <v>104.07025304082899</v>
      </c>
      <c r="M125" s="122">
        <f t="shared" si="45"/>
        <v>100.40746217517186</v>
      </c>
      <c r="N125" s="122">
        <f t="shared" si="45"/>
        <v>93.939740786406574</v>
      </c>
      <c r="O125" s="122">
        <f t="shared" si="45"/>
        <v>94.561876402059042</v>
      </c>
      <c r="P125" s="122">
        <f t="shared" si="45"/>
        <v>77.542623143328782</v>
      </c>
      <c r="Q125" s="122">
        <f t="shared" si="45"/>
        <v>82.629259667190325</v>
      </c>
      <c r="R125" s="122">
        <f t="shared" ref="R125:V125" si="46">SUM(R126:R127)</f>
        <v>83.140143544321944</v>
      </c>
      <c r="S125" s="122">
        <f t="shared" si="46"/>
        <v>81.851377105645767</v>
      </c>
      <c r="T125" s="122">
        <f t="shared" si="46"/>
        <v>78.155214707171481</v>
      </c>
      <c r="U125" s="122">
        <f t="shared" si="46"/>
        <v>77.669313792267317</v>
      </c>
      <c r="V125" s="122">
        <f t="shared" si="46"/>
        <v>81.321643821382054</v>
      </c>
      <c r="W125" s="122">
        <f t="shared" ref="W125:Y125" si="47">SUM(W126:W127)</f>
        <v>88.184135709603211</v>
      </c>
      <c r="X125" s="122">
        <f t="shared" si="47"/>
        <v>79.052631107107146</v>
      </c>
      <c r="Y125" s="122">
        <f t="shared" si="47"/>
        <v>74.491794100416456</v>
      </c>
      <c r="DA125" s="130" t="s">
        <v>1856</v>
      </c>
    </row>
    <row r="126" spans="1:105" ht="12" customHeight="1" x14ac:dyDescent="0.25">
      <c r="A126" s="97" t="s">
        <v>198</v>
      </c>
      <c r="B126" s="98">
        <v>84.456906793054216</v>
      </c>
      <c r="C126" s="98">
        <v>99.146901229958459</v>
      </c>
      <c r="D126" s="98">
        <v>96.681806671885838</v>
      </c>
      <c r="E126" s="98">
        <v>106.78134484061944</v>
      </c>
      <c r="F126" s="98">
        <v>104.39836859849873</v>
      </c>
      <c r="G126" s="98">
        <v>109.54781894698523</v>
      </c>
      <c r="H126" s="98">
        <v>96.997208380410711</v>
      </c>
      <c r="I126" s="98">
        <v>91.342022734695007</v>
      </c>
      <c r="J126" s="98">
        <v>95.338126717516246</v>
      </c>
      <c r="K126" s="98">
        <v>97.852421168184279</v>
      </c>
      <c r="L126" s="98">
        <v>103.65164351912404</v>
      </c>
      <c r="M126" s="98">
        <v>100.00816470452273</v>
      </c>
      <c r="N126" s="98">
        <v>93.57150817084873</v>
      </c>
      <c r="O126" s="98">
        <v>94.195759224026332</v>
      </c>
      <c r="P126" s="98">
        <v>77.244384073727701</v>
      </c>
      <c r="Q126" s="98">
        <v>82.311800902501204</v>
      </c>
      <c r="R126" s="98">
        <v>82.818797738397237</v>
      </c>
      <c r="S126" s="98">
        <v>81.539109568500891</v>
      </c>
      <c r="T126" s="98">
        <v>77.858005129898416</v>
      </c>
      <c r="U126" s="98">
        <v>77.372554690330446</v>
      </c>
      <c r="V126" s="98">
        <v>81.01095234758111</v>
      </c>
      <c r="W126" s="98">
        <v>87.847797454593689</v>
      </c>
      <c r="X126" s="98">
        <v>78.752694336872281</v>
      </c>
      <c r="Y126" s="98">
        <v>74.207980246813534</v>
      </c>
      <c r="DA126" s="63" t="s">
        <v>1857</v>
      </c>
    </row>
    <row r="127" spans="1:105" ht="12" customHeight="1" x14ac:dyDescent="0.25">
      <c r="A127" s="97" t="s">
        <v>53</v>
      </c>
      <c r="B127" s="98">
        <v>0.41041697512672992</v>
      </c>
      <c r="C127" s="98">
        <v>0.47810128158396897</v>
      </c>
      <c r="D127" s="98">
        <v>0.46688745509185586</v>
      </c>
      <c r="E127" s="98">
        <v>0.48495251613316354</v>
      </c>
      <c r="F127" s="98">
        <v>0.49533482386163896</v>
      </c>
      <c r="G127" s="98">
        <v>0.50801102583206159</v>
      </c>
      <c r="H127" s="98">
        <v>0.43241303072782311</v>
      </c>
      <c r="I127" s="98">
        <v>0.39255063240044807</v>
      </c>
      <c r="J127" s="98">
        <v>0.40458894960067837</v>
      </c>
      <c r="K127" s="98">
        <v>0.41109510451501913</v>
      </c>
      <c r="L127" s="98">
        <v>0.41860952170495741</v>
      </c>
      <c r="M127" s="98">
        <v>0.39929747064913351</v>
      </c>
      <c r="N127" s="98">
        <v>0.36823261555783982</v>
      </c>
      <c r="O127" s="98">
        <v>0.36611717803270727</v>
      </c>
      <c r="P127" s="98">
        <v>0.29823906960107649</v>
      </c>
      <c r="Q127" s="98">
        <v>0.31745876468911466</v>
      </c>
      <c r="R127" s="98">
        <v>0.32134580592470791</v>
      </c>
      <c r="S127" s="98">
        <v>0.31226753714487909</v>
      </c>
      <c r="T127" s="98">
        <v>0.29720957727306591</v>
      </c>
      <c r="U127" s="98">
        <v>0.29675910193687455</v>
      </c>
      <c r="V127" s="98">
        <v>0.31069147380094342</v>
      </c>
      <c r="W127" s="98">
        <v>0.33633825500951886</v>
      </c>
      <c r="X127" s="98">
        <v>0.29993677023486437</v>
      </c>
      <c r="Y127" s="98">
        <v>0.28381385360292211</v>
      </c>
      <c r="DA127" s="63" t="s">
        <v>1858</v>
      </c>
    </row>
    <row r="128" spans="1:105" ht="12.95" customHeight="1" x14ac:dyDescent="0.25">
      <c r="A128" s="121" t="s">
        <v>92</v>
      </c>
      <c r="B128" s="122">
        <f t="shared" ref="B128:Y128" si="48">B129</f>
        <v>1.9010108467937543</v>
      </c>
      <c r="C128" s="122">
        <f t="shared" si="48"/>
        <v>1.8260115084307325</v>
      </c>
      <c r="D128" s="122">
        <f t="shared" si="48"/>
        <v>1.7840413449850809</v>
      </c>
      <c r="E128" s="122">
        <f t="shared" si="48"/>
        <v>4.1222554618917968</v>
      </c>
      <c r="F128" s="122">
        <f t="shared" si="48"/>
        <v>1.8690828832568938</v>
      </c>
      <c r="G128" s="122">
        <f t="shared" si="48"/>
        <v>2.5439078032947675</v>
      </c>
      <c r="H128" s="122">
        <f t="shared" si="48"/>
        <v>4.2147891013679422</v>
      </c>
      <c r="I128" s="122">
        <f t="shared" si="48"/>
        <v>5.769533990790201</v>
      </c>
      <c r="J128" s="122">
        <f t="shared" si="48"/>
        <v>6.3586436548058201</v>
      </c>
      <c r="K128" s="122">
        <f t="shared" si="48"/>
        <v>6.5142922137318529</v>
      </c>
      <c r="L128" s="122">
        <f t="shared" si="48"/>
        <v>8.6113336814945871</v>
      </c>
      <c r="M128" s="122">
        <f t="shared" si="48"/>
        <v>11.465080299612458</v>
      </c>
      <c r="N128" s="122">
        <f t="shared" si="48"/>
        <v>12.251194701662769</v>
      </c>
      <c r="O128" s="122">
        <f t="shared" si="48"/>
        <v>9.855316515726317</v>
      </c>
      <c r="P128" s="122">
        <f t="shared" si="48"/>
        <v>7.6828194058011707</v>
      </c>
      <c r="Q128" s="122">
        <f t="shared" si="48"/>
        <v>10.978128157675457</v>
      </c>
      <c r="R128" s="122">
        <f t="shared" si="48"/>
        <v>8.3358309181478969</v>
      </c>
      <c r="S128" s="122">
        <f t="shared" si="48"/>
        <v>9.4927084080776218</v>
      </c>
      <c r="T128" s="122">
        <f t="shared" si="48"/>
        <v>9.7265732516921375</v>
      </c>
      <c r="U128" s="122">
        <f t="shared" si="48"/>
        <v>9.8600680524370716</v>
      </c>
      <c r="V128" s="122">
        <f t="shared" si="48"/>
        <v>9.983660516116089</v>
      </c>
      <c r="W128" s="122">
        <f t="shared" si="48"/>
        <v>11.467418956446343</v>
      </c>
      <c r="X128" s="122">
        <f t="shared" si="48"/>
        <v>11.63861220764929</v>
      </c>
      <c r="Y128" s="122">
        <f t="shared" si="48"/>
        <v>11.923732229246356</v>
      </c>
      <c r="DA128" s="130" t="s">
        <v>1859</v>
      </c>
    </row>
    <row r="129" spans="1:105" ht="12" customHeight="1" x14ac:dyDescent="0.25">
      <c r="A129" s="97" t="s">
        <v>53</v>
      </c>
      <c r="B129" s="98">
        <v>1.9010108467937543</v>
      </c>
      <c r="C129" s="98">
        <v>1.8260115084307325</v>
      </c>
      <c r="D129" s="98">
        <v>1.7840413449850809</v>
      </c>
      <c r="E129" s="98">
        <v>4.1222554618917968</v>
      </c>
      <c r="F129" s="98">
        <v>1.8690828832568938</v>
      </c>
      <c r="G129" s="98">
        <v>2.5439078032947675</v>
      </c>
      <c r="H129" s="98">
        <v>4.2147891013679422</v>
      </c>
      <c r="I129" s="98">
        <v>5.769533990790201</v>
      </c>
      <c r="J129" s="98">
        <v>6.3586436548058201</v>
      </c>
      <c r="K129" s="98">
        <v>6.5142922137318529</v>
      </c>
      <c r="L129" s="98">
        <v>8.6113336814945871</v>
      </c>
      <c r="M129" s="98">
        <v>11.465080299612458</v>
      </c>
      <c r="N129" s="98">
        <v>12.251194701662769</v>
      </c>
      <c r="O129" s="98">
        <v>9.855316515726317</v>
      </c>
      <c r="P129" s="98">
        <v>7.6828194058011707</v>
      </c>
      <c r="Q129" s="98">
        <v>10.978128157675457</v>
      </c>
      <c r="R129" s="98">
        <v>8.3358309181478969</v>
      </c>
      <c r="S129" s="98">
        <v>9.4927084080776218</v>
      </c>
      <c r="T129" s="98">
        <v>9.7265732516921375</v>
      </c>
      <c r="U129" s="98">
        <v>9.8600680524370716</v>
      </c>
      <c r="V129" s="98">
        <v>9.983660516116089</v>
      </c>
      <c r="W129" s="98">
        <v>11.467418956446343</v>
      </c>
      <c r="X129" s="98">
        <v>11.63861220764929</v>
      </c>
      <c r="Y129" s="98">
        <v>11.923732229246356</v>
      </c>
      <c r="DA129" s="63" t="s">
        <v>1860</v>
      </c>
    </row>
    <row r="130" spans="1:105" ht="12" customHeight="1" x14ac:dyDescent="0.25">
      <c r="A130" s="121" t="s">
        <v>55</v>
      </c>
      <c r="B130" s="122">
        <v>14.403729730738515</v>
      </c>
      <c r="C130" s="122">
        <v>14.360592531207178</v>
      </c>
      <c r="D130" s="122">
        <v>14.097888346114008</v>
      </c>
      <c r="E130" s="122">
        <v>13.523894456634212</v>
      </c>
      <c r="F130" s="122">
        <v>14.075025885922269</v>
      </c>
      <c r="G130" s="122">
        <v>14.232837975657949</v>
      </c>
      <c r="H130" s="122">
        <v>14.150132737981759</v>
      </c>
      <c r="I130" s="122">
        <v>13.876316108907892</v>
      </c>
      <c r="J130" s="122">
        <v>13.876669429049633</v>
      </c>
      <c r="K130" s="122">
        <v>13.706713289065522</v>
      </c>
      <c r="L130" s="122">
        <v>13.442510182862662</v>
      </c>
      <c r="M130" s="122">
        <v>11.828316848875897</v>
      </c>
      <c r="N130" s="122">
        <v>11.968052557286624</v>
      </c>
      <c r="O130" s="122">
        <v>11.894422341784413</v>
      </c>
      <c r="P130" s="122">
        <v>11.034606285246582</v>
      </c>
      <c r="Q130" s="122">
        <v>10.289703232025298</v>
      </c>
      <c r="R130" s="122">
        <v>10.180348720298118</v>
      </c>
      <c r="S130" s="122">
        <v>10.535355385812862</v>
      </c>
      <c r="T130" s="122">
        <v>10.747375112166687</v>
      </c>
      <c r="U130" s="122">
        <v>10.511329742113062</v>
      </c>
      <c r="V130" s="122">
        <v>10.77232965605635</v>
      </c>
      <c r="W130" s="122">
        <v>11.595825780963557</v>
      </c>
      <c r="X130" s="122">
        <v>11.228560532501497</v>
      </c>
      <c r="Y130" s="122">
        <v>10.888566190666005</v>
      </c>
      <c r="DA130" s="130" t="s">
        <v>1861</v>
      </c>
    </row>
    <row r="131" spans="1:105" ht="12" customHeight="1" x14ac:dyDescent="0.25">
      <c r="A131" s="97" t="s">
        <v>128</v>
      </c>
      <c r="B131" s="98">
        <v>8.3501949310049248</v>
      </c>
      <c r="C131" s="98">
        <v>9.0386993799413062</v>
      </c>
      <c r="D131" s="98">
        <v>8.9317234837315045</v>
      </c>
      <c r="E131" s="98">
        <v>9.3523236472789009</v>
      </c>
      <c r="F131" s="98">
        <v>9.3419852040678926</v>
      </c>
      <c r="G131" s="98">
        <v>9.4891208304272627</v>
      </c>
      <c r="H131" s="98">
        <v>9.3057714933291944</v>
      </c>
      <c r="I131" s="98">
        <v>9.5767543860532527</v>
      </c>
      <c r="J131" s="98">
        <v>9.7241764913637549</v>
      </c>
      <c r="K131" s="98">
        <v>10.233196110196971</v>
      </c>
      <c r="L131" s="98">
        <v>10.253537461005969</v>
      </c>
      <c r="M131" s="98">
        <v>8.9605692536707018</v>
      </c>
      <c r="N131" s="98">
        <v>9.5768643694532809</v>
      </c>
      <c r="O131" s="98">
        <v>9.8503102665029196</v>
      </c>
      <c r="P131" s="98">
        <v>8.958839223038817</v>
      </c>
      <c r="Q131" s="98">
        <v>7.7973468420869221</v>
      </c>
      <c r="R131" s="98">
        <v>7.1005123391605425</v>
      </c>
      <c r="S131" s="98">
        <v>6.9833764614168938</v>
      </c>
      <c r="T131" s="98">
        <v>6.8375897297341774</v>
      </c>
      <c r="U131" s="98">
        <v>6.1775900744686982</v>
      </c>
      <c r="V131" s="98">
        <v>6.2130599786897989</v>
      </c>
      <c r="W131" s="98">
        <v>6.6145785646210795</v>
      </c>
      <c r="X131" s="98">
        <v>6.5454568696938811</v>
      </c>
      <c r="Y131" s="98">
        <v>6.1045255023332787</v>
      </c>
      <c r="DA131" s="63" t="s">
        <v>1862</v>
      </c>
    </row>
    <row r="132" spans="1:105" ht="12" customHeight="1" x14ac:dyDescent="0.25">
      <c r="A132" s="97" t="s">
        <v>127</v>
      </c>
      <c r="B132" s="98">
        <v>1.1825698014552369E-3</v>
      </c>
      <c r="C132" s="98">
        <v>1.6106747378274602E-3</v>
      </c>
      <c r="D132" s="98">
        <v>1.6127797065340612E-3</v>
      </c>
      <c r="E132" s="98">
        <v>2.5698840080546144E-3</v>
      </c>
      <c r="F132" s="98">
        <v>2.580170686805096E-3</v>
      </c>
      <c r="G132" s="98">
        <v>2.6883921616108011E-3</v>
      </c>
      <c r="H132" s="98">
        <v>2.8107127303634888E-3</v>
      </c>
      <c r="I132" s="98">
        <v>3.8483388779424216E-3</v>
      </c>
      <c r="J132" s="98">
        <v>4.5017702014836661E-3</v>
      </c>
      <c r="K132" s="98">
        <v>6.2212354092130813E-3</v>
      </c>
      <c r="L132" s="98">
        <v>7.0868308807501791E-3</v>
      </c>
      <c r="M132" s="98">
        <v>6.9305671013708261E-3</v>
      </c>
      <c r="N132" s="98">
        <v>9.050011503563174E-3</v>
      </c>
      <c r="O132" s="98">
        <v>1.1518125756284234E-2</v>
      </c>
      <c r="P132" s="98">
        <v>1.1580295354663546E-2</v>
      </c>
      <c r="Q132" s="98">
        <v>1.045964736710051E-2</v>
      </c>
      <c r="R132" s="98">
        <v>1.0520349296046651E-2</v>
      </c>
      <c r="S132" s="98">
        <v>1.1348061362834954E-2</v>
      </c>
      <c r="T132" s="98">
        <v>1.2545183624741297E-2</v>
      </c>
      <c r="U132" s="98">
        <v>1.1554003122836288E-2</v>
      </c>
      <c r="V132" s="98">
        <v>1.2400961825728835E-2</v>
      </c>
      <c r="W132" s="98">
        <v>1.2909406576133282E-2</v>
      </c>
      <c r="X132" s="98">
        <v>1.370035468012412E-2</v>
      </c>
      <c r="Y132" s="98">
        <v>1.2662723711530825E-2</v>
      </c>
      <c r="DA132" s="63" t="s">
        <v>1863</v>
      </c>
    </row>
    <row r="133" spans="1:105" ht="12" customHeight="1" x14ac:dyDescent="0.25">
      <c r="A133" s="100" t="s">
        <v>198</v>
      </c>
      <c r="B133" s="101">
        <v>3.5902962490068634E-4</v>
      </c>
      <c r="C133" s="101">
        <v>4.6306379643991868E-4</v>
      </c>
      <c r="D133" s="101">
        <v>4.8881108756549058E-4</v>
      </c>
      <c r="E133" s="101">
        <v>6.5967064423268522E-4</v>
      </c>
      <c r="F133" s="101">
        <v>7.4666890724882384E-4</v>
      </c>
      <c r="G133" s="101">
        <v>7.7051591710125056E-4</v>
      </c>
      <c r="H133" s="101">
        <v>8.0275614690832151E-4</v>
      </c>
      <c r="I133" s="101">
        <v>1.0693487323146899E-3</v>
      </c>
      <c r="J133" s="101">
        <v>1.2600284442008188E-3</v>
      </c>
      <c r="K133" s="101">
        <v>1.6212730500304766E-3</v>
      </c>
      <c r="L133" s="101">
        <v>1.8494170968987381E-3</v>
      </c>
      <c r="M133" s="101">
        <v>1.8876462296456228E-3</v>
      </c>
      <c r="N133" s="101">
        <v>2.4397822933558307E-3</v>
      </c>
      <c r="O133" s="101">
        <v>3.0171857556520621E-3</v>
      </c>
      <c r="P133" s="101">
        <v>3.1995507745535318E-3</v>
      </c>
      <c r="Q133" s="101">
        <v>3.1725093444719137E-3</v>
      </c>
      <c r="R133" s="101">
        <v>3.1086138033695971E-3</v>
      </c>
      <c r="S133" s="101">
        <v>3.3044070587588121E-3</v>
      </c>
      <c r="T133" s="101">
        <v>3.7765845267972342E-3</v>
      </c>
      <c r="U133" s="101">
        <v>3.2900455361812423E-3</v>
      </c>
      <c r="V133" s="101">
        <v>3.4558302878034439E-3</v>
      </c>
      <c r="W133" s="101">
        <v>4.0477730215089337E-3</v>
      </c>
      <c r="X133" s="101">
        <v>4.807865161670543E-3</v>
      </c>
      <c r="Y133" s="101">
        <v>4.5186834587594244E-3</v>
      </c>
      <c r="DA133" s="131" t="s">
        <v>1864</v>
      </c>
    </row>
    <row r="134" spans="1:105" ht="12" customHeight="1" x14ac:dyDescent="0.25">
      <c r="A134" s="103" t="s">
        <v>52</v>
      </c>
      <c r="B134" s="104">
        <v>8.2354017655455059E-4</v>
      </c>
      <c r="C134" s="104">
        <v>1.1476109413875416E-3</v>
      </c>
      <c r="D134" s="104">
        <v>1.1239686189685706E-3</v>
      </c>
      <c r="E134" s="104">
        <v>1.9102133638219292E-3</v>
      </c>
      <c r="F134" s="104">
        <v>1.8335017795562719E-3</v>
      </c>
      <c r="G134" s="104">
        <v>1.9178762445095506E-3</v>
      </c>
      <c r="H134" s="104">
        <v>2.0079565834551674E-3</v>
      </c>
      <c r="I134" s="104">
        <v>2.7789901456277315E-3</v>
      </c>
      <c r="J134" s="104">
        <v>3.2417417572828473E-3</v>
      </c>
      <c r="K134" s="104">
        <v>4.5999623591826046E-3</v>
      </c>
      <c r="L134" s="104">
        <v>5.237413783851441E-3</v>
      </c>
      <c r="M134" s="104">
        <v>5.0429208717252035E-3</v>
      </c>
      <c r="N134" s="104">
        <v>6.6102292102073433E-3</v>
      </c>
      <c r="O134" s="104">
        <v>8.5009400006321716E-3</v>
      </c>
      <c r="P134" s="104">
        <v>8.3807445801100146E-3</v>
      </c>
      <c r="Q134" s="104">
        <v>7.2871380226285972E-3</v>
      </c>
      <c r="R134" s="104">
        <v>7.4117354926770528E-3</v>
      </c>
      <c r="S134" s="104">
        <v>8.0436543040761418E-3</v>
      </c>
      <c r="T134" s="104">
        <v>8.7685990979440628E-3</v>
      </c>
      <c r="U134" s="104">
        <v>8.2639575866550463E-3</v>
      </c>
      <c r="V134" s="104">
        <v>8.9451315379253903E-3</v>
      </c>
      <c r="W134" s="104">
        <v>8.8616335546243472E-3</v>
      </c>
      <c r="X134" s="104">
        <v>8.8924895184535769E-3</v>
      </c>
      <c r="Y134" s="104">
        <v>8.144040252771401E-3</v>
      </c>
      <c r="DA134" s="132" t="s">
        <v>1865</v>
      </c>
    </row>
    <row r="135" spans="1:105" ht="12" customHeight="1" x14ac:dyDescent="0.25">
      <c r="A135" s="106" t="s">
        <v>122</v>
      </c>
      <c r="B135" s="101">
        <v>5.9586044214368208</v>
      </c>
      <c r="C135" s="101">
        <v>5.2327483388939369</v>
      </c>
      <c r="D135" s="101">
        <v>5.0749447585617604</v>
      </c>
      <c r="E135" s="101">
        <v>4.0753441567299884</v>
      </c>
      <c r="F135" s="101">
        <v>4.6138352936976714</v>
      </c>
      <c r="G135" s="101">
        <v>4.6095218936042315</v>
      </c>
      <c r="H135" s="101">
        <v>4.6872598086134083</v>
      </c>
      <c r="I135" s="101">
        <v>4.1367140320529971</v>
      </c>
      <c r="J135" s="101">
        <v>3.9893144456582417</v>
      </c>
      <c r="K135" s="101">
        <v>3.3249450714969369</v>
      </c>
      <c r="L135" s="101">
        <v>3.0347493345676564</v>
      </c>
      <c r="M135" s="101">
        <v>2.6805355913670841</v>
      </c>
      <c r="N135" s="101">
        <v>2.1971383606840336</v>
      </c>
      <c r="O135" s="101">
        <v>1.8315465270991123</v>
      </c>
      <c r="P135" s="101">
        <v>1.8038825648846131</v>
      </c>
      <c r="Q135" s="101">
        <v>2.1235811474452784</v>
      </c>
      <c r="R135" s="101">
        <v>2.6010185569571882</v>
      </c>
      <c r="S135" s="101">
        <v>2.975265290198704</v>
      </c>
      <c r="T135" s="101">
        <v>3.228039088518436</v>
      </c>
      <c r="U135" s="101">
        <v>3.5526681766055188</v>
      </c>
      <c r="V135" s="101">
        <v>3.7212551805129399</v>
      </c>
      <c r="W135" s="101">
        <v>4.0654463108957151</v>
      </c>
      <c r="X135" s="101">
        <v>3.8121562566463183</v>
      </c>
      <c r="Y135" s="101">
        <v>3.8692257371983589</v>
      </c>
      <c r="DA135" s="131" t="s">
        <v>1866</v>
      </c>
    </row>
    <row r="136" spans="1:105" ht="12" customHeight="1" x14ac:dyDescent="0.25">
      <c r="A136" s="107" t="s">
        <v>121</v>
      </c>
      <c r="B136" s="104">
        <v>9.3747808495313362E-2</v>
      </c>
      <c r="C136" s="104">
        <v>8.7534137634108292E-2</v>
      </c>
      <c r="D136" s="104">
        <v>8.9607324114208964E-2</v>
      </c>
      <c r="E136" s="104">
        <v>9.3656768617267211E-2</v>
      </c>
      <c r="F136" s="104">
        <v>0.11662521746989971</v>
      </c>
      <c r="G136" s="104">
        <v>0.13150685946484375</v>
      </c>
      <c r="H136" s="104">
        <v>0.15429072330879284</v>
      </c>
      <c r="I136" s="104">
        <v>0.15899935192369896</v>
      </c>
      <c r="J136" s="104">
        <v>0.15867672182615283</v>
      </c>
      <c r="K136" s="104">
        <v>0.14235087196240032</v>
      </c>
      <c r="L136" s="104">
        <v>0.14713655640828596</v>
      </c>
      <c r="M136" s="104">
        <v>0.18028143673674069</v>
      </c>
      <c r="N136" s="104">
        <v>0.18499981564574797</v>
      </c>
      <c r="O136" s="104">
        <v>0.20104742242609697</v>
      </c>
      <c r="P136" s="104">
        <v>0.26030420196848791</v>
      </c>
      <c r="Q136" s="104">
        <v>0.35831559512599764</v>
      </c>
      <c r="R136" s="104">
        <v>0.46829747488434154</v>
      </c>
      <c r="S136" s="104">
        <v>0.56536557283442912</v>
      </c>
      <c r="T136" s="104">
        <v>0.66920111028933316</v>
      </c>
      <c r="U136" s="104">
        <v>0.76951748791600894</v>
      </c>
      <c r="V136" s="104">
        <v>0.82561353502788148</v>
      </c>
      <c r="W136" s="104">
        <v>0.90289149887062914</v>
      </c>
      <c r="X136" s="104">
        <v>0.85724705148117497</v>
      </c>
      <c r="Y136" s="104">
        <v>0.90215222742283652</v>
      </c>
      <c r="DA136" s="132" t="s">
        <v>1867</v>
      </c>
    </row>
    <row r="137" spans="1:105" ht="12" customHeight="1" x14ac:dyDescent="0.25">
      <c r="A137" s="108" t="s">
        <v>53</v>
      </c>
      <c r="B137" s="98">
        <v>2.846646895634693E-2</v>
      </c>
      <c r="C137" s="98">
        <v>2.5165634770777431E-2</v>
      </c>
      <c r="D137" s="98">
        <v>2.7163009933741818E-2</v>
      </c>
      <c r="E137" s="98">
        <v>2.4028809535962009E-2</v>
      </c>
      <c r="F137" s="98">
        <v>3.3748621784417628E-2</v>
      </c>
      <c r="G137" s="98">
        <v>3.7697053133855497E-2</v>
      </c>
      <c r="H137" s="98">
        <v>4.4079953108899422E-2</v>
      </c>
      <c r="I137" s="98">
        <v>4.4201959662657428E-2</v>
      </c>
      <c r="J137" s="98">
        <v>4.4463119662066938E-2</v>
      </c>
      <c r="K137" s="98">
        <v>3.7077688201540782E-2</v>
      </c>
      <c r="L137" s="98">
        <v>3.8374807290218922E-2</v>
      </c>
      <c r="M137" s="98">
        <v>4.915298237440037E-2</v>
      </c>
      <c r="N137" s="98">
        <v>4.9883176593368342E-2</v>
      </c>
      <c r="O137" s="98">
        <v>5.2631737404097906E-2</v>
      </c>
      <c r="P137" s="98">
        <v>7.1916420447174126E-2</v>
      </c>
      <c r="Q137" s="98">
        <v>0.10884646388215975</v>
      </c>
      <c r="R137" s="98">
        <v>0.13848037894876769</v>
      </c>
      <c r="S137" s="98">
        <v>0.16468323276433966</v>
      </c>
      <c r="T137" s="98">
        <v>0.20149629896962395</v>
      </c>
      <c r="U137" s="98">
        <v>0.21910152612854461</v>
      </c>
      <c r="V137" s="98">
        <v>0.23013771564965019</v>
      </c>
      <c r="W137" s="98">
        <v>0.28324980851369336</v>
      </c>
      <c r="X137" s="98">
        <v>0.3009232652667187</v>
      </c>
      <c r="Y137" s="98">
        <v>0.32193319011030064</v>
      </c>
      <c r="DA137" s="63" t="s">
        <v>1868</v>
      </c>
    </row>
    <row r="138" spans="1:105" ht="12" customHeight="1" x14ac:dyDescent="0.25">
      <c r="A138" s="108" t="s">
        <v>52</v>
      </c>
      <c r="B138" s="98">
        <v>6.5281339538966435E-2</v>
      </c>
      <c r="C138" s="98">
        <v>6.2368502863330857E-2</v>
      </c>
      <c r="D138" s="98">
        <v>6.2444314180467142E-2</v>
      </c>
      <c r="E138" s="98">
        <v>6.9627959081305202E-2</v>
      </c>
      <c r="F138" s="98">
        <v>8.2876595685482085E-2</v>
      </c>
      <c r="G138" s="98">
        <v>9.380980633098826E-2</v>
      </c>
      <c r="H138" s="98">
        <v>0.11021077019989341</v>
      </c>
      <c r="I138" s="98">
        <v>0.11479739226104155</v>
      </c>
      <c r="J138" s="98">
        <v>0.11421360216408588</v>
      </c>
      <c r="K138" s="98">
        <v>0.10527318376085953</v>
      </c>
      <c r="L138" s="98">
        <v>0.10876174911806705</v>
      </c>
      <c r="M138" s="98">
        <v>0.13112845436234033</v>
      </c>
      <c r="N138" s="98">
        <v>0.13511663905237961</v>
      </c>
      <c r="O138" s="98">
        <v>0.14841568502199906</v>
      </c>
      <c r="P138" s="98">
        <v>0.1883877815213138</v>
      </c>
      <c r="Q138" s="98">
        <v>0.2494691312438379</v>
      </c>
      <c r="R138" s="98">
        <v>0.32981709593557385</v>
      </c>
      <c r="S138" s="98">
        <v>0.40068234007008952</v>
      </c>
      <c r="T138" s="98">
        <v>0.4677048113197092</v>
      </c>
      <c r="U138" s="98">
        <v>0.55041596178746433</v>
      </c>
      <c r="V138" s="98">
        <v>0.59547581937823124</v>
      </c>
      <c r="W138" s="98">
        <v>0.61964169035693573</v>
      </c>
      <c r="X138" s="98">
        <v>0.55632378621445633</v>
      </c>
      <c r="Y138" s="98">
        <v>0.58021903731253588</v>
      </c>
      <c r="DA138" s="63" t="s">
        <v>1869</v>
      </c>
    </row>
    <row r="139" spans="1:105" ht="12" customHeight="1" x14ac:dyDescent="0.25">
      <c r="A139" s="121" t="s">
        <v>54</v>
      </c>
      <c r="B139" s="122">
        <v>15.16314280250846</v>
      </c>
      <c r="C139" s="122">
        <v>13.708612485553273</v>
      </c>
      <c r="D139" s="122">
        <v>14.476460647430915</v>
      </c>
      <c r="E139" s="122">
        <v>12.400562695337651</v>
      </c>
      <c r="F139" s="122">
        <v>13.407484840604646</v>
      </c>
      <c r="G139" s="122">
        <v>13.475864690253163</v>
      </c>
      <c r="H139" s="122">
        <v>13.583911883018089</v>
      </c>
      <c r="I139" s="122">
        <v>12.529069607746049</v>
      </c>
      <c r="J139" s="122">
        <v>13.215838425277832</v>
      </c>
      <c r="K139" s="122">
        <v>12.36608251017728</v>
      </c>
      <c r="L139" s="122">
        <v>11.634068881631254</v>
      </c>
      <c r="M139" s="122">
        <v>10.612519078619499</v>
      </c>
      <c r="N139" s="122">
        <v>9.8655438011228327</v>
      </c>
      <c r="O139" s="122">
        <v>9.1932935392009476</v>
      </c>
      <c r="P139" s="122">
        <v>8.3634564837443204</v>
      </c>
      <c r="Q139" s="122">
        <v>8.1130364508439907</v>
      </c>
      <c r="R139" s="122">
        <v>8.1013159949098572</v>
      </c>
      <c r="S139" s="122">
        <v>7.893487913434118</v>
      </c>
      <c r="T139" s="122">
        <v>7.5998226276521414</v>
      </c>
      <c r="U139" s="122">
        <v>7.624208222340795</v>
      </c>
      <c r="V139" s="122">
        <v>7.5055422499418984</v>
      </c>
      <c r="W139" s="122">
        <v>7.8515215731214827</v>
      </c>
      <c r="X139" s="122">
        <v>7.3275610607094475</v>
      </c>
      <c r="Y139" s="122">
        <v>6.7610566855160368</v>
      </c>
      <c r="DA139" s="130" t="s">
        <v>1870</v>
      </c>
    </row>
    <row r="140" spans="1:105" ht="12" customHeight="1" x14ac:dyDescent="0.25">
      <c r="A140" s="97" t="s">
        <v>50</v>
      </c>
      <c r="B140" s="98">
        <v>3.830078799097258</v>
      </c>
      <c r="C140" s="98">
        <v>4.6286131898830902</v>
      </c>
      <c r="D140" s="98">
        <v>4.0737830103708186</v>
      </c>
      <c r="E140" s="98">
        <v>5.0747017220791744</v>
      </c>
      <c r="F140" s="98">
        <v>4.7830204978240198</v>
      </c>
      <c r="G140" s="98">
        <v>4.8260459076186386</v>
      </c>
      <c r="H140" s="98">
        <v>4.8189176721848836</v>
      </c>
      <c r="I140" s="98">
        <v>5.1300119929411316</v>
      </c>
      <c r="J140" s="98">
        <v>5.2202887377731075</v>
      </c>
      <c r="K140" s="98">
        <v>6.0305323058461218</v>
      </c>
      <c r="L140" s="98">
        <v>5.3973084081033997</v>
      </c>
      <c r="M140" s="98">
        <v>4.6660632038150407</v>
      </c>
      <c r="N140" s="98">
        <v>4.0884113019312354</v>
      </c>
      <c r="O140" s="98">
        <v>3.7781588017602017</v>
      </c>
      <c r="P140" s="98">
        <v>3.210310756825502</v>
      </c>
      <c r="Q140" s="98">
        <v>3.0223379015329335</v>
      </c>
      <c r="R140" s="98">
        <v>3.0466716051250136</v>
      </c>
      <c r="S140" s="98">
        <v>2.8625075907466075</v>
      </c>
      <c r="T140" s="98">
        <v>2.64345394830123</v>
      </c>
      <c r="U140" s="98">
        <v>2.7118307028288058</v>
      </c>
      <c r="V140" s="98">
        <v>2.5789276506930392</v>
      </c>
      <c r="W140" s="98">
        <v>2.5639449846104441</v>
      </c>
      <c r="X140" s="98">
        <v>2.3058927658425428</v>
      </c>
      <c r="Y140" s="98">
        <v>1.9056102230408898</v>
      </c>
      <c r="DA140" s="63" t="s">
        <v>1871</v>
      </c>
    </row>
    <row r="141" spans="1:105" ht="12" customHeight="1" x14ac:dyDescent="0.25">
      <c r="A141" s="109" t="s">
        <v>120</v>
      </c>
      <c r="B141" s="33">
        <v>11.333064003411202</v>
      </c>
      <c r="C141" s="33">
        <v>9.0799992956701825</v>
      </c>
      <c r="D141" s="33">
        <v>10.402677637060098</v>
      </c>
      <c r="E141" s="33">
        <v>7.3258609732584778</v>
      </c>
      <c r="F141" s="33">
        <v>8.6244643427806267</v>
      </c>
      <c r="G141" s="33">
        <v>8.6498187826345241</v>
      </c>
      <c r="H141" s="33">
        <v>8.7649942108332066</v>
      </c>
      <c r="I141" s="33">
        <v>7.3990576148049172</v>
      </c>
      <c r="J141" s="33">
        <v>7.9955496875047247</v>
      </c>
      <c r="K141" s="33">
        <v>6.3355502043311587</v>
      </c>
      <c r="L141" s="33">
        <v>6.2367604735278546</v>
      </c>
      <c r="M141" s="33">
        <v>5.9464558748044585</v>
      </c>
      <c r="N141" s="33">
        <v>5.7771324991915964</v>
      </c>
      <c r="O141" s="33">
        <v>5.4151347374407459</v>
      </c>
      <c r="P141" s="33">
        <v>5.1531457269188188</v>
      </c>
      <c r="Q141" s="33">
        <v>5.0906985493110568</v>
      </c>
      <c r="R141" s="33">
        <v>5.0546443897848441</v>
      </c>
      <c r="S141" s="33">
        <v>5.0309803226875101</v>
      </c>
      <c r="T141" s="33">
        <v>4.9563686793509119</v>
      </c>
      <c r="U141" s="33">
        <v>4.9123775195119892</v>
      </c>
      <c r="V141" s="33">
        <v>4.9266145992488592</v>
      </c>
      <c r="W141" s="33">
        <v>5.2875765885110386</v>
      </c>
      <c r="X141" s="33">
        <v>5.0216682948669051</v>
      </c>
      <c r="Y141" s="33">
        <v>4.8554464624751468</v>
      </c>
      <c r="DA141" s="60" t="s">
        <v>1872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2.0096535536574338</v>
      </c>
      <c r="C143" s="117">
        <f t="shared" si="49"/>
        <v>3.4782106309505845</v>
      </c>
      <c r="D143" s="117">
        <f t="shared" si="49"/>
        <v>4.6294534420595053</v>
      </c>
      <c r="E143" s="117">
        <f t="shared" si="49"/>
        <v>7.2444314863503134</v>
      </c>
      <c r="F143" s="117">
        <f t="shared" si="49"/>
        <v>11.535722528382367</v>
      </c>
      <c r="G143" s="117">
        <f t="shared" si="49"/>
        <v>16.300060109962125</v>
      </c>
      <c r="H143" s="117">
        <f t="shared" si="49"/>
        <v>18.075651990435357</v>
      </c>
      <c r="I143" s="117">
        <f t="shared" si="49"/>
        <v>25.569734674010903</v>
      </c>
      <c r="J143" s="117">
        <f t="shared" si="49"/>
        <v>31.33276191080391</v>
      </c>
      <c r="K143" s="117">
        <f t="shared" si="49"/>
        <v>35.920579656313208</v>
      </c>
      <c r="L143" s="117">
        <f t="shared" si="49"/>
        <v>41.99397232035183</v>
      </c>
      <c r="M143" s="117">
        <f t="shared" si="49"/>
        <v>41.806000196994113</v>
      </c>
      <c r="N143" s="117">
        <f t="shared" si="49"/>
        <v>42.226767775747959</v>
      </c>
      <c r="O143" s="117">
        <f t="shared" si="49"/>
        <v>41.807069896916119</v>
      </c>
      <c r="P143" s="117">
        <f t="shared" si="49"/>
        <v>35.130814892178257</v>
      </c>
      <c r="Q143" s="117">
        <f t="shared" si="49"/>
        <v>43.193393339856698</v>
      </c>
      <c r="R143" s="117">
        <f t="shared" ref="R143:V143" si="50">R144+R146+R148+R157</f>
        <v>42.64948464980484</v>
      </c>
      <c r="S143" s="117">
        <f t="shared" si="50"/>
        <v>43.969703629506256</v>
      </c>
      <c r="T143" s="117">
        <f t="shared" si="50"/>
        <v>42.112179473065915</v>
      </c>
      <c r="U143" s="117">
        <f t="shared" si="50"/>
        <v>40.097710429795775</v>
      </c>
      <c r="V143" s="117">
        <f t="shared" si="50"/>
        <v>39.247679325629178</v>
      </c>
      <c r="W143" s="117">
        <f t="shared" ref="W143:Y143" si="51">W144+W146+W148+W157</f>
        <v>41.049242561177323</v>
      </c>
      <c r="X143" s="117">
        <f t="shared" si="51"/>
        <v>36.620015886382255</v>
      </c>
      <c r="Y143" s="117">
        <f t="shared" si="51"/>
        <v>35.94823384492566</v>
      </c>
      <c r="DA143" s="129" t="s">
        <v>1873</v>
      </c>
    </row>
    <row r="144" spans="1:105" ht="12.95" customHeight="1" x14ac:dyDescent="0.25">
      <c r="A144" s="121" t="s">
        <v>57</v>
      </c>
      <c r="B144" s="122">
        <f t="shared" ref="B144:Y144" si="52">B145</f>
        <v>1.1934870525316679</v>
      </c>
      <c r="C144" s="122">
        <f t="shared" si="52"/>
        <v>2.4963205783600948</v>
      </c>
      <c r="D144" s="122">
        <f t="shared" si="52"/>
        <v>3.1987448605753208</v>
      </c>
      <c r="E144" s="122">
        <f t="shared" si="52"/>
        <v>4.7883509720378585</v>
      </c>
      <c r="F144" s="122">
        <f t="shared" si="52"/>
        <v>8.7119662289249771</v>
      </c>
      <c r="G144" s="122">
        <f t="shared" si="52"/>
        <v>12.167227432014485</v>
      </c>
      <c r="H144" s="122">
        <f t="shared" si="52"/>
        <v>12.175856705013391</v>
      </c>
      <c r="I144" s="122">
        <f t="shared" si="52"/>
        <v>17.842646316677502</v>
      </c>
      <c r="J144" s="122">
        <f t="shared" si="52"/>
        <v>21.58104480061829</v>
      </c>
      <c r="K144" s="122">
        <f t="shared" si="52"/>
        <v>25.077506837307862</v>
      </c>
      <c r="L144" s="122">
        <f t="shared" si="52"/>
        <v>29.340355878280338</v>
      </c>
      <c r="M144" s="122">
        <f t="shared" si="52"/>
        <v>27.396094830341038</v>
      </c>
      <c r="N144" s="122">
        <f t="shared" si="52"/>
        <v>27.810069819922848</v>
      </c>
      <c r="O144" s="122">
        <f t="shared" si="52"/>
        <v>28.148413227654778</v>
      </c>
      <c r="P144" s="122">
        <f t="shared" si="52"/>
        <v>22.904258080804979</v>
      </c>
      <c r="Q144" s="122">
        <f t="shared" si="52"/>
        <v>26.890537929605539</v>
      </c>
      <c r="R144" s="122">
        <f t="shared" si="52"/>
        <v>27.708043019368834</v>
      </c>
      <c r="S144" s="122">
        <f t="shared" si="52"/>
        <v>27.17515158953108</v>
      </c>
      <c r="T144" s="122">
        <f t="shared" si="52"/>
        <v>25.063616162701152</v>
      </c>
      <c r="U144" s="122">
        <f t="shared" si="52"/>
        <v>23.374669248634433</v>
      </c>
      <c r="V144" s="122">
        <f t="shared" si="52"/>
        <v>23.045961741988023</v>
      </c>
      <c r="W144" s="122">
        <f t="shared" si="52"/>
        <v>24.437982034455736</v>
      </c>
      <c r="X144" s="122">
        <f t="shared" si="52"/>
        <v>21.061759063037268</v>
      </c>
      <c r="Y144" s="122">
        <f t="shared" si="52"/>
        <v>21.16537875627273</v>
      </c>
      <c r="DA144" s="130" t="s">
        <v>1874</v>
      </c>
    </row>
    <row r="145" spans="1:105" ht="12" customHeight="1" x14ac:dyDescent="0.25">
      <c r="A145" s="97" t="s">
        <v>53</v>
      </c>
      <c r="B145" s="98">
        <v>1.1934870525316679</v>
      </c>
      <c r="C145" s="98">
        <v>2.4963205783600948</v>
      </c>
      <c r="D145" s="98">
        <v>3.1987448605753208</v>
      </c>
      <c r="E145" s="98">
        <v>4.7883509720378585</v>
      </c>
      <c r="F145" s="98">
        <v>8.7119662289249771</v>
      </c>
      <c r="G145" s="98">
        <v>12.167227432014485</v>
      </c>
      <c r="H145" s="98">
        <v>12.175856705013391</v>
      </c>
      <c r="I145" s="98">
        <v>17.842646316677502</v>
      </c>
      <c r="J145" s="98">
        <v>21.58104480061829</v>
      </c>
      <c r="K145" s="98">
        <v>25.077506837307862</v>
      </c>
      <c r="L145" s="98">
        <v>29.340355878280338</v>
      </c>
      <c r="M145" s="98">
        <v>27.396094830341038</v>
      </c>
      <c r="N145" s="98">
        <v>27.810069819922848</v>
      </c>
      <c r="O145" s="98">
        <v>28.148413227654778</v>
      </c>
      <c r="P145" s="98">
        <v>22.904258080804979</v>
      </c>
      <c r="Q145" s="98">
        <v>26.890537929605539</v>
      </c>
      <c r="R145" s="98">
        <v>27.708043019368834</v>
      </c>
      <c r="S145" s="98">
        <v>27.17515158953108</v>
      </c>
      <c r="T145" s="98">
        <v>25.063616162701152</v>
      </c>
      <c r="U145" s="98">
        <v>23.374669248634433</v>
      </c>
      <c r="V145" s="98">
        <v>23.045961741988023</v>
      </c>
      <c r="W145" s="98">
        <v>24.437982034455736</v>
      </c>
      <c r="X145" s="98">
        <v>21.061759063037268</v>
      </c>
      <c r="Y145" s="98">
        <v>21.16537875627273</v>
      </c>
      <c r="DA145" s="63" t="s">
        <v>1875</v>
      </c>
    </row>
    <row r="146" spans="1:105" ht="12.95" customHeight="1" x14ac:dyDescent="0.25">
      <c r="A146" s="121" t="s">
        <v>92</v>
      </c>
      <c r="B146" s="122">
        <f t="shared" ref="B146:Y146" si="53">B147</f>
        <v>0.31259721886237002</v>
      </c>
      <c r="C146" s="122">
        <f t="shared" si="53"/>
        <v>0.31686347271659016</v>
      </c>
      <c r="D146" s="122">
        <f t="shared" si="53"/>
        <v>0.37108627336730154</v>
      </c>
      <c r="E146" s="122">
        <f t="shared" si="53"/>
        <v>1.0914762374777334</v>
      </c>
      <c r="F146" s="122">
        <f t="shared" si="53"/>
        <v>0.64194445804952693</v>
      </c>
      <c r="G146" s="122">
        <f t="shared" si="53"/>
        <v>1.116481482170474</v>
      </c>
      <c r="H146" s="122">
        <f t="shared" si="53"/>
        <v>1.9410047544236644</v>
      </c>
      <c r="I146" s="122">
        <f t="shared" si="53"/>
        <v>2.900892600578914</v>
      </c>
      <c r="J146" s="122">
        <f t="shared" si="53"/>
        <v>3.7292672478146787</v>
      </c>
      <c r="K146" s="122">
        <f t="shared" si="53"/>
        <v>4.4179236490719838</v>
      </c>
      <c r="L146" s="122">
        <f t="shared" si="53"/>
        <v>5.9693057674646584</v>
      </c>
      <c r="M146" s="122">
        <f t="shared" si="53"/>
        <v>8.0007246586638558</v>
      </c>
      <c r="N146" s="122">
        <f t="shared" si="53"/>
        <v>8.1026525291609701</v>
      </c>
      <c r="O146" s="122">
        <f t="shared" si="53"/>
        <v>7.5791153579036523</v>
      </c>
      <c r="P146" s="122">
        <f t="shared" si="53"/>
        <v>6.316823295008672</v>
      </c>
      <c r="Q146" s="122">
        <f t="shared" si="53"/>
        <v>10.371489250280607</v>
      </c>
      <c r="R146" s="122">
        <f t="shared" si="53"/>
        <v>8.8660884668553468</v>
      </c>
      <c r="S146" s="122">
        <f t="shared" si="53"/>
        <v>10.758688183615767</v>
      </c>
      <c r="T146" s="122">
        <f t="shared" si="53"/>
        <v>11.274405651162999</v>
      </c>
      <c r="U146" s="122">
        <f t="shared" si="53"/>
        <v>11.158873458624885</v>
      </c>
      <c r="V146" s="122">
        <f t="shared" si="53"/>
        <v>10.908724114190603</v>
      </c>
      <c r="W146" s="122">
        <f t="shared" si="53"/>
        <v>11.156550080874284</v>
      </c>
      <c r="X146" s="122">
        <f t="shared" si="53"/>
        <v>10.51324845114631</v>
      </c>
      <c r="Y146" s="122">
        <f t="shared" si="53"/>
        <v>9.8349782999897624</v>
      </c>
      <c r="DA146" s="130" t="s">
        <v>1876</v>
      </c>
    </row>
    <row r="147" spans="1:105" ht="12" customHeight="1" x14ac:dyDescent="0.25">
      <c r="A147" s="97" t="s">
        <v>53</v>
      </c>
      <c r="B147" s="98">
        <v>0.31259721886237002</v>
      </c>
      <c r="C147" s="98">
        <v>0.31686347271659016</v>
      </c>
      <c r="D147" s="98">
        <v>0.37108627336730154</v>
      </c>
      <c r="E147" s="98">
        <v>1.0914762374777334</v>
      </c>
      <c r="F147" s="98">
        <v>0.64194445804952693</v>
      </c>
      <c r="G147" s="98">
        <v>1.116481482170474</v>
      </c>
      <c r="H147" s="98">
        <v>1.9410047544236644</v>
      </c>
      <c r="I147" s="98">
        <v>2.900892600578914</v>
      </c>
      <c r="J147" s="98">
        <v>3.7292672478146787</v>
      </c>
      <c r="K147" s="98">
        <v>4.4179236490719838</v>
      </c>
      <c r="L147" s="98">
        <v>5.9693057674646584</v>
      </c>
      <c r="M147" s="98">
        <v>8.0007246586638558</v>
      </c>
      <c r="N147" s="98">
        <v>8.1026525291609701</v>
      </c>
      <c r="O147" s="98">
        <v>7.5791153579036523</v>
      </c>
      <c r="P147" s="98">
        <v>6.316823295008672</v>
      </c>
      <c r="Q147" s="98">
        <v>10.371489250280607</v>
      </c>
      <c r="R147" s="98">
        <v>8.8660884668553468</v>
      </c>
      <c r="S147" s="98">
        <v>10.758688183615767</v>
      </c>
      <c r="T147" s="98">
        <v>11.274405651162999</v>
      </c>
      <c r="U147" s="98">
        <v>11.158873458624885</v>
      </c>
      <c r="V147" s="98">
        <v>10.908724114190603</v>
      </c>
      <c r="W147" s="98">
        <v>11.156550080874284</v>
      </c>
      <c r="X147" s="98">
        <v>10.51324845114631</v>
      </c>
      <c r="Y147" s="98">
        <v>9.8349782999897624</v>
      </c>
      <c r="DA147" s="63" t="s">
        <v>1877</v>
      </c>
    </row>
    <row r="148" spans="1:105" ht="12" customHeight="1" x14ac:dyDescent="0.25">
      <c r="A148" s="121" t="s">
        <v>55</v>
      </c>
      <c r="B148" s="122">
        <v>0.25420731123628376</v>
      </c>
      <c r="C148" s="122">
        <v>0.33837389288188574</v>
      </c>
      <c r="D148" s="122">
        <v>0.53880642720028171</v>
      </c>
      <c r="E148" s="122">
        <v>0.68482217102380893</v>
      </c>
      <c r="F148" s="122">
        <v>1.1214998662174414</v>
      </c>
      <c r="G148" s="122">
        <v>1.5533270235604939</v>
      </c>
      <c r="H148" s="122">
        <v>2.0453217203701293</v>
      </c>
      <c r="I148" s="122">
        <v>2.5259620510753038</v>
      </c>
      <c r="J148" s="122">
        <v>3.1222929057117952</v>
      </c>
      <c r="K148" s="122">
        <v>3.3189700337880481</v>
      </c>
      <c r="L148" s="122">
        <v>3.5365411931839228</v>
      </c>
      <c r="M148" s="122">
        <v>3.4417897072063721</v>
      </c>
      <c r="N148" s="122">
        <v>3.4549739739240026</v>
      </c>
      <c r="O148" s="122">
        <v>3.3508682715933178</v>
      </c>
      <c r="P148" s="122">
        <v>3.325732571624799</v>
      </c>
      <c r="Q148" s="122">
        <v>3.3501694497238712</v>
      </c>
      <c r="R148" s="122">
        <v>3.4325900835886851</v>
      </c>
      <c r="S148" s="122">
        <v>3.4597538717527927</v>
      </c>
      <c r="T148" s="122">
        <v>3.3679681293837587</v>
      </c>
      <c r="U148" s="122">
        <v>3.2591464349478159</v>
      </c>
      <c r="V148" s="122">
        <v>3.1321036132320059</v>
      </c>
      <c r="W148" s="122">
        <v>3.2605851173281222</v>
      </c>
      <c r="X148" s="122">
        <v>3.0410928108785353</v>
      </c>
      <c r="Y148" s="122">
        <v>3.067347314450406</v>
      </c>
      <c r="DA148" s="130" t="s">
        <v>1878</v>
      </c>
    </row>
    <row r="149" spans="1:105" ht="12" customHeight="1" x14ac:dyDescent="0.25">
      <c r="A149" s="97" t="s">
        <v>124</v>
      </c>
      <c r="B149" s="98">
        <v>9.5828956068533689E-3</v>
      </c>
      <c r="C149" s="98">
        <v>1.476199496201917E-2</v>
      </c>
      <c r="D149" s="98">
        <v>2.2776350809810712E-2</v>
      </c>
      <c r="E149" s="98">
        <v>3.7093107269487044E-2</v>
      </c>
      <c r="F149" s="98">
        <v>5.1835755826751068E-2</v>
      </c>
      <c r="G149" s="98">
        <v>6.6598260138885479E-2</v>
      </c>
      <c r="H149" s="98">
        <v>8.6067857757606711E-2</v>
      </c>
      <c r="I149" s="98">
        <v>0.1094315110228397</v>
      </c>
      <c r="J149" s="98">
        <v>0.14519872001246914</v>
      </c>
      <c r="K149" s="98">
        <v>0.17584366277662333</v>
      </c>
      <c r="L149" s="98">
        <v>0.17237172482519841</v>
      </c>
      <c r="M149" s="98">
        <v>0.15339850263214866</v>
      </c>
      <c r="N149" s="98">
        <v>0.13944595091950113</v>
      </c>
      <c r="O149" s="98">
        <v>0.13203248387980646</v>
      </c>
      <c r="P149" s="98">
        <v>0.11427441159753009</v>
      </c>
      <c r="Q149" s="98">
        <v>0.11248435612290833</v>
      </c>
      <c r="R149" s="98">
        <v>0.11920939295147663</v>
      </c>
      <c r="S149" s="98">
        <v>0.11491181774234965</v>
      </c>
      <c r="T149" s="98">
        <v>0.10568739654911846</v>
      </c>
      <c r="U149" s="98">
        <v>0.10566118977172051</v>
      </c>
      <c r="V149" s="98">
        <v>9.6704640580850626E-2</v>
      </c>
      <c r="W149" s="98">
        <v>9.3307865304985457E-2</v>
      </c>
      <c r="X149" s="98">
        <v>8.1047231773854617E-2</v>
      </c>
      <c r="Y149" s="98">
        <v>6.9309732490788006E-2</v>
      </c>
      <c r="DA149" s="63" t="s">
        <v>1879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1880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1881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1882</v>
      </c>
    </row>
    <row r="153" spans="1:105" ht="12" customHeight="1" x14ac:dyDescent="0.25">
      <c r="A153" s="106" t="s">
        <v>122</v>
      </c>
      <c r="B153" s="101">
        <v>0.24085250045107748</v>
      </c>
      <c r="C153" s="101">
        <v>0.31682738762859747</v>
      </c>
      <c r="D153" s="101">
        <v>0.50377140119043595</v>
      </c>
      <c r="E153" s="101">
        <v>0.62501918852419924</v>
      </c>
      <c r="F153" s="101">
        <v>1.0346267795723776</v>
      </c>
      <c r="G153" s="101">
        <v>1.4385047164602605</v>
      </c>
      <c r="H153" s="101">
        <v>1.8943097469933579</v>
      </c>
      <c r="I153" s="101">
        <v>2.2997461636289924</v>
      </c>
      <c r="J153" s="101">
        <v>2.8019931839442922</v>
      </c>
      <c r="K153" s="101">
        <v>2.9322571127741699</v>
      </c>
      <c r="L153" s="101">
        <v>3.1236884582160283</v>
      </c>
      <c r="M153" s="101">
        <v>3.0226507273252552</v>
      </c>
      <c r="N153" s="101">
        <v>3.0208776020331092</v>
      </c>
      <c r="O153" s="101">
        <v>2.896444187101745</v>
      </c>
      <c r="P153" s="101">
        <v>2.8340813663755173</v>
      </c>
      <c r="Q153" s="101">
        <v>2.8049335152209833</v>
      </c>
      <c r="R153" s="101">
        <v>2.8334980911646488</v>
      </c>
      <c r="S153" s="101">
        <v>2.827718522975402</v>
      </c>
      <c r="T153" s="101">
        <v>2.7207583540203526</v>
      </c>
      <c r="U153" s="101">
        <v>2.6068283859619785</v>
      </c>
      <c r="V153" s="101">
        <v>2.489642499805913</v>
      </c>
      <c r="W153" s="101">
        <v>2.5940204558360369</v>
      </c>
      <c r="X153" s="101">
        <v>2.4173574905747417</v>
      </c>
      <c r="Y153" s="101">
        <v>2.4279862425734415</v>
      </c>
      <c r="DA153" s="131" t="s">
        <v>1883</v>
      </c>
    </row>
    <row r="154" spans="1:105" ht="12" customHeight="1" x14ac:dyDescent="0.25">
      <c r="A154" s="107" t="s">
        <v>121</v>
      </c>
      <c r="B154" s="104">
        <v>3.7719151783529269E-3</v>
      </c>
      <c r="C154" s="104">
        <v>6.7845102912690814E-3</v>
      </c>
      <c r="D154" s="104">
        <v>1.2258675200035063E-2</v>
      </c>
      <c r="E154" s="104">
        <v>2.2709875230122675E-2</v>
      </c>
      <c r="F154" s="104">
        <v>3.5037330818312638E-2</v>
      </c>
      <c r="G154" s="104">
        <v>4.8224046961348035E-2</v>
      </c>
      <c r="H154" s="104">
        <v>6.4944115619164647E-2</v>
      </c>
      <c r="I154" s="104">
        <v>0.11678437642347173</v>
      </c>
      <c r="J154" s="104">
        <v>0.17510100175503385</v>
      </c>
      <c r="K154" s="104">
        <v>0.21086925823725511</v>
      </c>
      <c r="L154" s="104">
        <v>0.24048101014269618</v>
      </c>
      <c r="M154" s="104">
        <v>0.26574047724896843</v>
      </c>
      <c r="N154" s="104">
        <v>0.29465042097139243</v>
      </c>
      <c r="O154" s="104">
        <v>0.32239160061176597</v>
      </c>
      <c r="P154" s="104">
        <v>0.37737679365175136</v>
      </c>
      <c r="Q154" s="104">
        <v>0.43275157837997963</v>
      </c>
      <c r="R154" s="104">
        <v>0.47988259947255968</v>
      </c>
      <c r="S154" s="104">
        <v>0.51712353103504083</v>
      </c>
      <c r="T154" s="104">
        <v>0.54152237881428755</v>
      </c>
      <c r="U154" s="104">
        <v>0.546656859214117</v>
      </c>
      <c r="V154" s="104">
        <v>0.54575647284524242</v>
      </c>
      <c r="W154" s="104">
        <v>0.57325679618710024</v>
      </c>
      <c r="X154" s="104">
        <v>0.54268808852993888</v>
      </c>
      <c r="Y154" s="104">
        <v>0.57005133938617636</v>
      </c>
      <c r="DA154" s="132" t="s">
        <v>1884</v>
      </c>
    </row>
    <row r="155" spans="1:105" ht="12" customHeight="1" x14ac:dyDescent="0.25">
      <c r="A155" s="108" t="s">
        <v>53</v>
      </c>
      <c r="B155" s="98">
        <v>1.1453399077155512E-3</v>
      </c>
      <c r="C155" s="98">
        <v>1.9505133962972848E-3</v>
      </c>
      <c r="D155" s="98">
        <v>3.716018969706809E-3</v>
      </c>
      <c r="E155" s="98">
        <v>5.8265011119492307E-3</v>
      </c>
      <c r="F155" s="98">
        <v>1.0138987534389288E-2</v>
      </c>
      <c r="G155" s="98">
        <v>1.3823647435801374E-2</v>
      </c>
      <c r="H155" s="98">
        <v>1.8554152251022454E-2</v>
      </c>
      <c r="I155" s="98">
        <v>3.2466159348725508E-2</v>
      </c>
      <c r="J155" s="98">
        <v>4.9065399791355331E-2</v>
      </c>
      <c r="K155" s="98">
        <v>5.492445884192601E-2</v>
      </c>
      <c r="L155" s="98">
        <v>6.272005167482271E-2</v>
      </c>
      <c r="M155" s="98">
        <v>7.2453033605768352E-2</v>
      </c>
      <c r="N155" s="98">
        <v>7.9449262861814723E-2</v>
      </c>
      <c r="O155" s="98">
        <v>8.4398147760001985E-2</v>
      </c>
      <c r="P155" s="98">
        <v>0.10426104516957166</v>
      </c>
      <c r="Q155" s="98">
        <v>0.13145807686523003</v>
      </c>
      <c r="R155" s="98">
        <v>0.1419062194223713</v>
      </c>
      <c r="S155" s="98">
        <v>0.15063098802144606</v>
      </c>
      <c r="T155" s="98">
        <v>0.1630522625599489</v>
      </c>
      <c r="U155" s="98">
        <v>0.1556473426573029</v>
      </c>
      <c r="V155" s="98">
        <v>0.1521282569057841</v>
      </c>
      <c r="W155" s="98">
        <v>0.17983874912132178</v>
      </c>
      <c r="X155" s="98">
        <v>0.19050222609645143</v>
      </c>
      <c r="Y155" s="98">
        <v>0.20342292646053284</v>
      </c>
      <c r="DA155" s="63" t="s">
        <v>1885</v>
      </c>
    </row>
    <row r="156" spans="1:105" ht="12" customHeight="1" x14ac:dyDescent="0.25">
      <c r="A156" s="108" t="s">
        <v>52</v>
      </c>
      <c r="B156" s="98">
        <v>2.6265752706373757E-3</v>
      </c>
      <c r="C156" s="98">
        <v>4.8339968949717965E-3</v>
      </c>
      <c r="D156" s="98">
        <v>8.5426562303282539E-3</v>
      </c>
      <c r="E156" s="98">
        <v>1.6883374118173443E-2</v>
      </c>
      <c r="F156" s="98">
        <v>2.489834328392335E-2</v>
      </c>
      <c r="G156" s="98">
        <v>3.440039952554666E-2</v>
      </c>
      <c r="H156" s="98">
        <v>4.638996336814219E-2</v>
      </c>
      <c r="I156" s="98">
        <v>8.431821707474621E-2</v>
      </c>
      <c r="J156" s="98">
        <v>0.12603560196367852</v>
      </c>
      <c r="K156" s="98">
        <v>0.1559447993953291</v>
      </c>
      <c r="L156" s="98">
        <v>0.17776095846787349</v>
      </c>
      <c r="M156" s="98">
        <v>0.19328744364320005</v>
      </c>
      <c r="N156" s="98">
        <v>0.21520115810957771</v>
      </c>
      <c r="O156" s="98">
        <v>0.23799345285176399</v>
      </c>
      <c r="P156" s="98">
        <v>0.27311574848217973</v>
      </c>
      <c r="Q156" s="98">
        <v>0.3012935015147496</v>
      </c>
      <c r="R156" s="98">
        <v>0.33797638005018837</v>
      </c>
      <c r="S156" s="98">
        <v>0.3664925430135948</v>
      </c>
      <c r="T156" s="98">
        <v>0.37847011625433863</v>
      </c>
      <c r="U156" s="98">
        <v>0.39100951655681404</v>
      </c>
      <c r="V156" s="98">
        <v>0.39362821593945835</v>
      </c>
      <c r="W156" s="98">
        <v>0.39341804706577849</v>
      </c>
      <c r="X156" s="98">
        <v>0.35218586243348743</v>
      </c>
      <c r="Y156" s="98">
        <v>0.36662841292564358</v>
      </c>
      <c r="DA156" s="63" t="s">
        <v>1886</v>
      </c>
    </row>
    <row r="157" spans="1:105" ht="12" customHeight="1" x14ac:dyDescent="0.25">
      <c r="A157" s="121" t="s">
        <v>54</v>
      </c>
      <c r="B157" s="122">
        <v>0.24936197102711199</v>
      </c>
      <c r="C157" s="122">
        <v>0.32665268699201405</v>
      </c>
      <c r="D157" s="122">
        <v>0.5208158809166008</v>
      </c>
      <c r="E157" s="122">
        <v>0.6797821058109127</v>
      </c>
      <c r="F157" s="122">
        <v>1.0603119751904209</v>
      </c>
      <c r="G157" s="122">
        <v>1.4630241722166719</v>
      </c>
      <c r="H157" s="122">
        <v>1.9134688106281694</v>
      </c>
      <c r="I157" s="122">
        <v>2.3002337056791817</v>
      </c>
      <c r="J157" s="122">
        <v>2.9001569566591456</v>
      </c>
      <c r="K157" s="122">
        <v>3.1061791361453119</v>
      </c>
      <c r="L157" s="122">
        <v>3.1477694814229125</v>
      </c>
      <c r="M157" s="122">
        <v>2.9673910007828388</v>
      </c>
      <c r="N157" s="122">
        <v>2.85907145274013</v>
      </c>
      <c r="O157" s="122">
        <v>2.7286730397643701</v>
      </c>
      <c r="P157" s="122">
        <v>2.5840009447398042</v>
      </c>
      <c r="Q157" s="122">
        <v>2.5811967102466804</v>
      </c>
      <c r="R157" s="122">
        <v>2.6427630799919744</v>
      </c>
      <c r="S157" s="122">
        <v>2.5761099846066178</v>
      </c>
      <c r="T157" s="122">
        <v>2.4061895298180001</v>
      </c>
      <c r="U157" s="122">
        <v>2.3050212875886453</v>
      </c>
      <c r="V157" s="122">
        <v>2.1608898562185432</v>
      </c>
      <c r="W157" s="122">
        <v>2.1941253285191844</v>
      </c>
      <c r="X157" s="122">
        <v>2.0039155613201411</v>
      </c>
      <c r="Y157" s="122">
        <v>1.8805294742127592</v>
      </c>
      <c r="DA157" s="130" t="s">
        <v>1887</v>
      </c>
    </row>
    <row r="158" spans="1:105" ht="12" customHeight="1" x14ac:dyDescent="0.25">
      <c r="A158" s="97" t="s">
        <v>50</v>
      </c>
      <c r="B158" s="98">
        <v>6.3012047136382532E-2</v>
      </c>
      <c r="C158" s="98">
        <v>0.12760464737245295</v>
      </c>
      <c r="D158" s="98">
        <v>0.17824456054092219</v>
      </c>
      <c r="E158" s="98">
        <v>0.32519282111981901</v>
      </c>
      <c r="F158" s="98">
        <v>0.41998181211315877</v>
      </c>
      <c r="G158" s="98">
        <v>0.54446378046835364</v>
      </c>
      <c r="H158" s="98">
        <v>0.67490491739571146</v>
      </c>
      <c r="I158" s="98">
        <v>0.95266214132970184</v>
      </c>
      <c r="J158" s="98">
        <v>1.2172499172326616</v>
      </c>
      <c r="K158" s="98">
        <v>1.5989183779133782</v>
      </c>
      <c r="L158" s="98">
        <v>1.5342106102486954</v>
      </c>
      <c r="M158" s="98">
        <v>1.366557481877763</v>
      </c>
      <c r="N158" s="98">
        <v>1.2401569035588926</v>
      </c>
      <c r="O158" s="98">
        <v>1.1712022913182851</v>
      </c>
      <c r="P158" s="98">
        <v>1.0166769748732731</v>
      </c>
      <c r="Q158" s="98">
        <v>0.97967226836017174</v>
      </c>
      <c r="R158" s="98">
        <v>1.0094134372588117</v>
      </c>
      <c r="S158" s="98">
        <v>0.95010830999074414</v>
      </c>
      <c r="T158" s="98">
        <v>0.85399102899448098</v>
      </c>
      <c r="U158" s="98">
        <v>0.84389308026640331</v>
      </c>
      <c r="V158" s="98">
        <v>0.76991223340388315</v>
      </c>
      <c r="W158" s="98">
        <v>0.73928898790299369</v>
      </c>
      <c r="X158" s="98">
        <v>0.63549349036984382</v>
      </c>
      <c r="Y158" s="98">
        <v>0.52155097807074791</v>
      </c>
      <c r="DA158" s="63" t="s">
        <v>1888</v>
      </c>
    </row>
    <row r="159" spans="1:105" ht="12" customHeight="1" x14ac:dyDescent="0.25">
      <c r="A159" s="109" t="s">
        <v>120</v>
      </c>
      <c r="B159" s="33">
        <v>0.18634992389072946</v>
      </c>
      <c r="C159" s="33">
        <v>0.19904803961956111</v>
      </c>
      <c r="D159" s="33">
        <v>0.34257132037567867</v>
      </c>
      <c r="E159" s="33">
        <v>0.35458928469109369</v>
      </c>
      <c r="F159" s="33">
        <v>0.64033016307726209</v>
      </c>
      <c r="G159" s="33">
        <v>0.91856039174831827</v>
      </c>
      <c r="H159" s="33">
        <v>1.2385638932324581</v>
      </c>
      <c r="I159" s="33">
        <v>1.3475715643494799</v>
      </c>
      <c r="J159" s="33">
        <v>1.682907039426484</v>
      </c>
      <c r="K159" s="33">
        <v>1.507260758231934</v>
      </c>
      <c r="L159" s="33">
        <v>1.6135588711742168</v>
      </c>
      <c r="M159" s="33">
        <v>1.6008335189050755</v>
      </c>
      <c r="N159" s="33">
        <v>1.6189145491812371</v>
      </c>
      <c r="O159" s="33">
        <v>1.557470748446085</v>
      </c>
      <c r="P159" s="33">
        <v>1.5673239698665311</v>
      </c>
      <c r="Q159" s="33">
        <v>1.6015244418865089</v>
      </c>
      <c r="R159" s="33">
        <v>1.6333496427331626</v>
      </c>
      <c r="S159" s="33">
        <v>1.6260016746158736</v>
      </c>
      <c r="T159" s="33">
        <v>1.5521985008235191</v>
      </c>
      <c r="U159" s="33">
        <v>1.461128207322242</v>
      </c>
      <c r="V159" s="33">
        <v>1.39097762281466</v>
      </c>
      <c r="W159" s="33">
        <v>1.4548363406161906</v>
      </c>
      <c r="X159" s="33">
        <v>1.3684220709502972</v>
      </c>
      <c r="Y159" s="33">
        <v>1.3589784961420113</v>
      </c>
      <c r="DA159" s="60" t="s">
        <v>1889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27.287366490573746</v>
      </c>
      <c r="C161" s="117">
        <f t="shared" si="54"/>
        <v>31.371272198687237</v>
      </c>
      <c r="D161" s="117">
        <f t="shared" si="54"/>
        <v>33.163076432513421</v>
      </c>
      <c r="E161" s="117">
        <f t="shared" si="54"/>
        <v>34.311177857105214</v>
      </c>
      <c r="F161" s="117">
        <f t="shared" si="54"/>
        <v>35.636172784040674</v>
      </c>
      <c r="G161" s="117">
        <f t="shared" si="54"/>
        <v>38.308311325545851</v>
      </c>
      <c r="H161" s="117">
        <f t="shared" si="54"/>
        <v>36.708638926644738</v>
      </c>
      <c r="I161" s="117">
        <f t="shared" si="54"/>
        <v>33.265040722744992</v>
      </c>
      <c r="J161" s="117">
        <f t="shared" si="54"/>
        <v>38.277633869213496</v>
      </c>
      <c r="K161" s="117">
        <f t="shared" si="54"/>
        <v>37.939670306253959</v>
      </c>
      <c r="L161" s="117">
        <f t="shared" si="54"/>
        <v>41.426859336152276</v>
      </c>
      <c r="M161" s="117">
        <f t="shared" si="54"/>
        <v>33.062330789713272</v>
      </c>
      <c r="N161" s="117">
        <f t="shared" si="54"/>
        <v>26.772355717227658</v>
      </c>
      <c r="O161" s="117">
        <f t="shared" si="54"/>
        <v>19.35842753290212</v>
      </c>
      <c r="P161" s="117">
        <f t="shared" si="54"/>
        <v>15.175307170874857</v>
      </c>
      <c r="Q161" s="117">
        <f t="shared" si="54"/>
        <v>9.2930527775277429</v>
      </c>
      <c r="R161" s="117">
        <f t="shared" ref="R161:V161" si="55">R162+R164+R166+R175</f>
        <v>7.7696567232228615</v>
      </c>
      <c r="S161" s="117">
        <f t="shared" si="55"/>
        <v>8.6604349277393737</v>
      </c>
      <c r="T161" s="117">
        <f t="shared" si="55"/>
        <v>10.94236061887376</v>
      </c>
      <c r="U161" s="117">
        <f t="shared" si="55"/>
        <v>12.171421212162331</v>
      </c>
      <c r="V161" s="117">
        <f t="shared" si="55"/>
        <v>9.0437280974408321</v>
      </c>
      <c r="W161" s="117">
        <f t="shared" ref="W161:Y161" si="56">W162+W164+W166+W175</f>
        <v>24.960206275825307</v>
      </c>
      <c r="X161" s="117">
        <f t="shared" si="56"/>
        <v>34.820471895790206</v>
      </c>
      <c r="Y161" s="117">
        <f t="shared" si="56"/>
        <v>41.390120337667646</v>
      </c>
      <c r="DA161" s="129" t="s">
        <v>1890</v>
      </c>
    </row>
    <row r="162" spans="1:105" ht="12.95" customHeight="1" x14ac:dyDescent="0.25">
      <c r="A162" s="121" t="s">
        <v>57</v>
      </c>
      <c r="B162" s="122">
        <f t="shared" ref="B162:Y162" si="57">B163</f>
        <v>18.599135554206931</v>
      </c>
      <c r="C162" s="122">
        <f t="shared" si="57"/>
        <v>23.071630206053143</v>
      </c>
      <c r="D162" s="122">
        <f t="shared" si="57"/>
        <v>24.288371630132669</v>
      </c>
      <c r="E162" s="122">
        <f t="shared" si="57"/>
        <v>24.201864004273599</v>
      </c>
      <c r="F162" s="122">
        <f t="shared" si="57"/>
        <v>27.016455361877124</v>
      </c>
      <c r="G162" s="122">
        <f t="shared" si="57"/>
        <v>29.148189257189699</v>
      </c>
      <c r="H162" s="122">
        <f t="shared" si="57"/>
        <v>26.601544356744697</v>
      </c>
      <c r="I162" s="122">
        <f t="shared" si="57"/>
        <v>23.012216016276902</v>
      </c>
      <c r="J162" s="122">
        <f t="shared" si="57"/>
        <v>27.345755750103041</v>
      </c>
      <c r="K162" s="122">
        <f t="shared" si="57"/>
        <v>27.460542107920421</v>
      </c>
      <c r="L162" s="122">
        <f t="shared" si="57"/>
        <v>30.60849708736081</v>
      </c>
      <c r="M162" s="122">
        <f t="shared" si="57"/>
        <v>22.709124151653956</v>
      </c>
      <c r="N162" s="122">
        <f t="shared" si="57"/>
        <v>17.985961644775212</v>
      </c>
      <c r="O162" s="122">
        <f t="shared" si="57"/>
        <v>13.271474217233722</v>
      </c>
      <c r="P162" s="122">
        <f t="shared" si="57"/>
        <v>10.769143370203544</v>
      </c>
      <c r="Q162" s="122">
        <f t="shared" si="57"/>
        <v>4.9717928733369519</v>
      </c>
      <c r="R162" s="122">
        <f t="shared" si="57"/>
        <v>4.3356967683468417</v>
      </c>
      <c r="S162" s="122">
        <f t="shared" si="57"/>
        <v>5.4220075304903945</v>
      </c>
      <c r="T162" s="122">
        <f t="shared" si="57"/>
        <v>7.6951223797345083</v>
      </c>
      <c r="U162" s="122">
        <f t="shared" si="57"/>
        <v>8.658256903973097</v>
      </c>
      <c r="V162" s="122">
        <f t="shared" si="57"/>
        <v>3.9058172029071763</v>
      </c>
      <c r="W162" s="122">
        <f t="shared" si="57"/>
        <v>16.946887233668356</v>
      </c>
      <c r="X162" s="122">
        <f t="shared" si="57"/>
        <v>23.121869078148901</v>
      </c>
      <c r="Y162" s="122">
        <f t="shared" si="57"/>
        <v>27.191219510043613</v>
      </c>
      <c r="DA162" s="130" t="s">
        <v>1891</v>
      </c>
    </row>
    <row r="163" spans="1:105" ht="12" customHeight="1" x14ac:dyDescent="0.25">
      <c r="A163" s="97" t="s">
        <v>53</v>
      </c>
      <c r="B163" s="33">
        <v>18.599135554206931</v>
      </c>
      <c r="C163" s="33">
        <v>23.071630206053143</v>
      </c>
      <c r="D163" s="33">
        <v>24.288371630132669</v>
      </c>
      <c r="E163" s="33">
        <v>24.201864004273599</v>
      </c>
      <c r="F163" s="33">
        <v>27.016455361877124</v>
      </c>
      <c r="G163" s="33">
        <v>29.148189257189699</v>
      </c>
      <c r="H163" s="33">
        <v>26.601544356744697</v>
      </c>
      <c r="I163" s="33">
        <v>23.012216016276902</v>
      </c>
      <c r="J163" s="33">
        <v>27.345755750103041</v>
      </c>
      <c r="K163" s="33">
        <v>27.460542107920421</v>
      </c>
      <c r="L163" s="33">
        <v>30.60849708736081</v>
      </c>
      <c r="M163" s="33">
        <v>22.709124151653956</v>
      </c>
      <c r="N163" s="33">
        <v>17.985961644775212</v>
      </c>
      <c r="O163" s="33">
        <v>13.271474217233722</v>
      </c>
      <c r="P163" s="33">
        <v>10.769143370203544</v>
      </c>
      <c r="Q163" s="33">
        <v>4.9717928733369519</v>
      </c>
      <c r="R163" s="33">
        <v>4.3356967683468417</v>
      </c>
      <c r="S163" s="33">
        <v>5.4220075304903945</v>
      </c>
      <c r="T163" s="33">
        <v>7.6951223797345083</v>
      </c>
      <c r="U163" s="33">
        <v>8.658256903973097</v>
      </c>
      <c r="V163" s="33">
        <v>3.9058172029071763</v>
      </c>
      <c r="W163" s="33">
        <v>16.946887233668356</v>
      </c>
      <c r="X163" s="33">
        <v>23.121869078148901</v>
      </c>
      <c r="Y163" s="33">
        <v>27.191219510043613</v>
      </c>
      <c r="DA163" s="60" t="s">
        <v>1892</v>
      </c>
    </row>
    <row r="164" spans="1:105" ht="12.95" customHeight="1" x14ac:dyDescent="0.25">
      <c r="A164" s="121" t="s">
        <v>92</v>
      </c>
      <c r="B164" s="122">
        <f t="shared" ref="B164:Y164" si="58">B165</f>
        <v>2.0580157766032596</v>
      </c>
      <c r="C164" s="122">
        <f t="shared" si="58"/>
        <v>1.9369952217777824</v>
      </c>
      <c r="D164" s="122">
        <f t="shared" si="58"/>
        <v>1.879334710225917</v>
      </c>
      <c r="E164" s="122">
        <f t="shared" si="58"/>
        <v>4.0396006394032771</v>
      </c>
      <c r="F164" s="122">
        <f t="shared" si="58"/>
        <v>1.6351799861593919</v>
      </c>
      <c r="G164" s="122">
        <f t="shared" si="58"/>
        <v>1.9492637877215373</v>
      </c>
      <c r="H164" s="122">
        <f t="shared" si="58"/>
        <v>2.6084790627589332</v>
      </c>
      <c r="I164" s="122">
        <f t="shared" si="58"/>
        <v>3.0715877984710422</v>
      </c>
      <c r="J164" s="122">
        <f t="shared" si="58"/>
        <v>3.3379309837478077</v>
      </c>
      <c r="K164" s="122">
        <f t="shared" si="58"/>
        <v>3.401071802534442</v>
      </c>
      <c r="L164" s="122">
        <f t="shared" si="58"/>
        <v>4.2006881634140321</v>
      </c>
      <c r="M164" s="122">
        <f t="shared" si="58"/>
        <v>5.0540656705539977</v>
      </c>
      <c r="N164" s="122">
        <f t="shared" si="58"/>
        <v>4.541794142691856</v>
      </c>
      <c r="O164" s="122">
        <f t="shared" si="58"/>
        <v>2.9536841134276903</v>
      </c>
      <c r="P164" s="122">
        <f t="shared" si="58"/>
        <v>2.069665694244109</v>
      </c>
      <c r="Q164" s="122">
        <f t="shared" si="58"/>
        <v>2.741931197964373</v>
      </c>
      <c r="R164" s="122">
        <f t="shared" si="58"/>
        <v>1.9593719417007087</v>
      </c>
      <c r="S164" s="122">
        <f t="shared" si="58"/>
        <v>1.8741285146937625</v>
      </c>
      <c r="T164" s="122">
        <f t="shared" si="58"/>
        <v>1.779722201269144</v>
      </c>
      <c r="U164" s="122">
        <f t="shared" si="58"/>
        <v>1.8458106841731865</v>
      </c>
      <c r="V164" s="122">
        <f t="shared" si="58"/>
        <v>2.6497290534197147</v>
      </c>
      <c r="W164" s="122">
        <f t="shared" si="58"/>
        <v>4.3313243048956478</v>
      </c>
      <c r="X164" s="122">
        <f t="shared" si="58"/>
        <v>6.5033587898957963</v>
      </c>
      <c r="Y164" s="122">
        <f t="shared" si="58"/>
        <v>8.1803089730405869</v>
      </c>
      <c r="DA164" s="130" t="s">
        <v>1893</v>
      </c>
    </row>
    <row r="165" spans="1:105" ht="12" customHeight="1" x14ac:dyDescent="0.25">
      <c r="A165" s="97" t="s">
        <v>53</v>
      </c>
      <c r="B165" s="98">
        <v>2.0580157766032596</v>
      </c>
      <c r="C165" s="98">
        <v>1.9369952217777824</v>
      </c>
      <c r="D165" s="98">
        <v>1.879334710225917</v>
      </c>
      <c r="E165" s="98">
        <v>4.0396006394032771</v>
      </c>
      <c r="F165" s="98">
        <v>1.6351799861593919</v>
      </c>
      <c r="G165" s="98">
        <v>1.9492637877215373</v>
      </c>
      <c r="H165" s="98">
        <v>2.6084790627589332</v>
      </c>
      <c r="I165" s="98">
        <v>3.0715877984710422</v>
      </c>
      <c r="J165" s="98">
        <v>3.3379309837478077</v>
      </c>
      <c r="K165" s="98">
        <v>3.401071802534442</v>
      </c>
      <c r="L165" s="98">
        <v>4.2006881634140321</v>
      </c>
      <c r="M165" s="98">
        <v>5.0540656705539977</v>
      </c>
      <c r="N165" s="98">
        <v>4.541794142691856</v>
      </c>
      <c r="O165" s="98">
        <v>2.9536841134276903</v>
      </c>
      <c r="P165" s="98">
        <v>2.069665694244109</v>
      </c>
      <c r="Q165" s="98">
        <v>2.741931197964373</v>
      </c>
      <c r="R165" s="98">
        <v>1.9593719417007087</v>
      </c>
      <c r="S165" s="98">
        <v>1.8741285146937625</v>
      </c>
      <c r="T165" s="98">
        <v>1.779722201269144</v>
      </c>
      <c r="U165" s="98">
        <v>1.8458106841731865</v>
      </c>
      <c r="V165" s="98">
        <v>2.6497290534197147</v>
      </c>
      <c r="W165" s="98">
        <v>4.3313243048956478</v>
      </c>
      <c r="X165" s="98">
        <v>6.5033587898957963</v>
      </c>
      <c r="Y165" s="98">
        <v>8.1803089730405869</v>
      </c>
      <c r="DA165" s="63" t="s">
        <v>1894</v>
      </c>
    </row>
    <row r="166" spans="1:105" ht="12" customHeight="1" x14ac:dyDescent="0.25">
      <c r="A166" s="121" t="s">
        <v>55</v>
      </c>
      <c r="B166" s="122">
        <v>3.3469947823476374</v>
      </c>
      <c r="C166" s="122">
        <v>3.2492115311884486</v>
      </c>
      <c r="D166" s="122">
        <v>3.5420870926934871</v>
      </c>
      <c r="E166" s="122">
        <v>3.0703881827532298</v>
      </c>
      <c r="F166" s="122">
        <v>3.5918735057710283</v>
      </c>
      <c r="G166" s="122">
        <v>3.7153616923316282</v>
      </c>
      <c r="H166" s="122">
        <v>3.8781337796599913</v>
      </c>
      <c r="I166" s="122">
        <v>3.7620335959987954</v>
      </c>
      <c r="J166" s="122">
        <v>3.9360145840609979</v>
      </c>
      <c r="K166" s="122">
        <v>3.6686842624131319</v>
      </c>
      <c r="L166" s="122">
        <v>3.5071010019066233</v>
      </c>
      <c r="M166" s="122">
        <v>2.8476867466414957</v>
      </c>
      <c r="N166" s="122">
        <v>2.324260755428698</v>
      </c>
      <c r="O166" s="122">
        <v>1.7273773491822468</v>
      </c>
      <c r="P166" s="122">
        <v>1.3171029865391932</v>
      </c>
      <c r="Q166" s="122">
        <v>0.89404967795348467</v>
      </c>
      <c r="R166" s="122">
        <v>0.83518140047783307</v>
      </c>
      <c r="S166" s="122">
        <v>0.78461441861450154</v>
      </c>
      <c r="T166" s="122">
        <v>0.85756756729269357</v>
      </c>
      <c r="U166" s="122">
        <v>0.9775822104902856</v>
      </c>
      <c r="V166" s="122">
        <v>1.4687648632199473</v>
      </c>
      <c r="W166" s="122">
        <v>2.1930056496033479</v>
      </c>
      <c r="X166" s="122">
        <v>3.1181599307186185</v>
      </c>
      <c r="Y166" s="122">
        <v>3.7135835578222132</v>
      </c>
      <c r="DA166" s="130" t="s">
        <v>1895</v>
      </c>
    </row>
    <row r="167" spans="1:105" ht="12" customHeight="1" x14ac:dyDescent="0.25">
      <c r="A167" s="97" t="s">
        <v>124</v>
      </c>
      <c r="B167" s="98">
        <v>0.1257006384680219</v>
      </c>
      <c r="C167" s="98">
        <v>0.13579040394735556</v>
      </c>
      <c r="D167" s="98">
        <v>0.13833757585241857</v>
      </c>
      <c r="E167" s="98">
        <v>0.15263235746827955</v>
      </c>
      <c r="F167" s="98">
        <v>0.15911745364043969</v>
      </c>
      <c r="G167" s="98">
        <v>0.15970860143990923</v>
      </c>
      <c r="H167" s="98">
        <v>0.1660373947949487</v>
      </c>
      <c r="I167" s="98">
        <v>0.16414118489695353</v>
      </c>
      <c r="J167" s="98">
        <v>0.18279296996881159</v>
      </c>
      <c r="K167" s="98">
        <v>0.1920622162983433</v>
      </c>
      <c r="L167" s="98">
        <v>0.16810638678799966</v>
      </c>
      <c r="M167" s="98">
        <v>0.12684545737966374</v>
      </c>
      <c r="N167" s="98">
        <v>9.8523331084807972E-2</v>
      </c>
      <c r="O167" s="98">
        <v>7.4759616996098524E-2</v>
      </c>
      <c r="P167" s="98">
        <v>5.1999047241674402E-2</v>
      </c>
      <c r="Q167" s="98">
        <v>3.477648658921028E-2</v>
      </c>
      <c r="R167" s="98">
        <v>3.3356579923867542E-2</v>
      </c>
      <c r="S167" s="98">
        <v>2.7412391182219449E-2</v>
      </c>
      <c r="T167" s="98">
        <v>2.6012077827576818E-2</v>
      </c>
      <c r="U167" s="98">
        <v>2.9343163536967747E-2</v>
      </c>
      <c r="V167" s="98">
        <v>3.7032054614073245E-2</v>
      </c>
      <c r="W167" s="98">
        <v>4.9834938320094065E-2</v>
      </c>
      <c r="X167" s="98">
        <v>6.6551439344028226E-2</v>
      </c>
      <c r="Y167" s="98">
        <v>7.4683149178844235E-2</v>
      </c>
      <c r="DA167" s="63" t="s">
        <v>1896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1897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1898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1899</v>
      </c>
    </row>
    <row r="171" spans="1:105" ht="12" customHeight="1" x14ac:dyDescent="0.25">
      <c r="A171" s="106" t="s">
        <v>122</v>
      </c>
      <c r="B171" s="101">
        <v>3.1713948493326551</v>
      </c>
      <c r="C171" s="101">
        <v>3.0585979832403822</v>
      </c>
      <c r="D171" s="101">
        <v>3.3375864508001798</v>
      </c>
      <c r="E171" s="101">
        <v>2.8449730266149689</v>
      </c>
      <c r="F171" s="101">
        <v>3.3411875713230854</v>
      </c>
      <c r="G171" s="101">
        <v>3.4527659015101748</v>
      </c>
      <c r="H171" s="101">
        <v>3.5932875366067485</v>
      </c>
      <c r="I171" s="101">
        <v>3.4515047403165946</v>
      </c>
      <c r="J171" s="101">
        <v>3.5705735594580448</v>
      </c>
      <c r="K171" s="101">
        <v>3.2775390557625155</v>
      </c>
      <c r="L171" s="101">
        <v>3.1278646886987231</v>
      </c>
      <c r="M171" s="101">
        <v>2.528182396588941</v>
      </c>
      <c r="N171" s="101">
        <v>2.0448803916575606</v>
      </c>
      <c r="O171" s="101">
        <v>1.4991411906928116</v>
      </c>
      <c r="P171" s="101">
        <v>1.1346750554575404</v>
      </c>
      <c r="Q171" s="101">
        <v>0.7636245721447652</v>
      </c>
      <c r="R171" s="101">
        <v>0.70330850172292436</v>
      </c>
      <c r="S171" s="101">
        <v>0.65244663321410146</v>
      </c>
      <c r="T171" s="101">
        <v>0.69302180335553532</v>
      </c>
      <c r="U171" s="101">
        <v>0.78108048090635396</v>
      </c>
      <c r="V171" s="101">
        <v>1.167349400363779</v>
      </c>
      <c r="W171" s="101">
        <v>1.7530773995115392</v>
      </c>
      <c r="X171" s="101">
        <v>2.4774189563490081</v>
      </c>
      <c r="Y171" s="101">
        <v>2.9337927050883654</v>
      </c>
      <c r="DA171" s="131" t="s">
        <v>1900</v>
      </c>
    </row>
    <row r="172" spans="1:105" ht="12" customHeight="1" x14ac:dyDescent="0.25">
      <c r="A172" s="107" t="s">
        <v>121</v>
      </c>
      <c r="B172" s="104">
        <v>4.9899294546960592E-2</v>
      </c>
      <c r="C172" s="104">
        <v>5.4823144000710866E-2</v>
      </c>
      <c r="D172" s="104">
        <v>6.6163066040888688E-2</v>
      </c>
      <c r="E172" s="104">
        <v>7.2782798669981427E-2</v>
      </c>
      <c r="F172" s="104">
        <v>9.1568480807503225E-2</v>
      </c>
      <c r="G172" s="104">
        <v>0.10288718938154431</v>
      </c>
      <c r="H172" s="104">
        <v>0.11880884825829444</v>
      </c>
      <c r="I172" s="104">
        <v>0.14638767078524714</v>
      </c>
      <c r="J172" s="104">
        <v>0.1826480546341418</v>
      </c>
      <c r="K172" s="104">
        <v>0.19908299035227328</v>
      </c>
      <c r="L172" s="104">
        <v>0.21112992641990058</v>
      </c>
      <c r="M172" s="104">
        <v>0.19265889267289116</v>
      </c>
      <c r="N172" s="104">
        <v>0.18085703268632941</v>
      </c>
      <c r="O172" s="104">
        <v>0.15347654149333673</v>
      </c>
      <c r="P172" s="104">
        <v>0.13042888383997842</v>
      </c>
      <c r="Q172" s="104">
        <v>9.5648619219509151E-2</v>
      </c>
      <c r="R172" s="104">
        <v>9.8516318831041186E-2</v>
      </c>
      <c r="S172" s="104">
        <v>0.10475539421818063</v>
      </c>
      <c r="T172" s="104">
        <v>0.13853368610958142</v>
      </c>
      <c r="U172" s="104">
        <v>0.16715856604696394</v>
      </c>
      <c r="V172" s="104">
        <v>0.264383408242095</v>
      </c>
      <c r="W172" s="104">
        <v>0.39009331177171469</v>
      </c>
      <c r="X172" s="104">
        <v>0.57418953502558201</v>
      </c>
      <c r="Y172" s="104">
        <v>0.70510770355500363</v>
      </c>
      <c r="DA172" s="132" t="s">
        <v>1901</v>
      </c>
    </row>
    <row r="173" spans="1:105" ht="12" customHeight="1" x14ac:dyDescent="0.25">
      <c r="A173" s="108" t="s">
        <v>53</v>
      </c>
      <c r="B173" s="98">
        <v>1.5151892529153646E-2</v>
      </c>
      <c r="C173" s="98">
        <v>1.5761384714550884E-2</v>
      </c>
      <c r="D173" s="98">
        <v>2.0056262564261716E-2</v>
      </c>
      <c r="E173" s="98">
        <v>1.8673332771944651E-2</v>
      </c>
      <c r="F173" s="98">
        <v>2.649778575498667E-2</v>
      </c>
      <c r="G173" s="98">
        <v>2.9493091544369177E-2</v>
      </c>
      <c r="H173" s="98">
        <v>3.3942989881942644E-2</v>
      </c>
      <c r="I173" s="98">
        <v>4.0695901215150911E-2</v>
      </c>
      <c r="J173" s="98">
        <v>5.118017448166795E-2</v>
      </c>
      <c r="K173" s="98">
        <v>5.1854526359779905E-2</v>
      </c>
      <c r="L173" s="98">
        <v>5.5064971189617493E-2</v>
      </c>
      <c r="M173" s="98">
        <v>5.2527644150354179E-2</v>
      </c>
      <c r="N173" s="98">
        <v>4.8766120485872574E-2</v>
      </c>
      <c r="O173" s="98">
        <v>4.0178267058040645E-2</v>
      </c>
      <c r="P173" s="98">
        <v>3.6034679339625279E-2</v>
      </c>
      <c r="Q173" s="98">
        <v>2.9055430795843044E-2</v>
      </c>
      <c r="R173" s="98">
        <v>2.9132288547423012E-2</v>
      </c>
      <c r="S173" s="98">
        <v>3.0513808760698969E-2</v>
      </c>
      <c r="T173" s="98">
        <v>4.1712460730424478E-2</v>
      </c>
      <c r="U173" s="98">
        <v>4.7594365952013773E-2</v>
      </c>
      <c r="V173" s="98">
        <v>7.3696216264731843E-2</v>
      </c>
      <c r="W173" s="98">
        <v>0.12237777850386275</v>
      </c>
      <c r="X173" s="98">
        <v>0.20156031970402336</v>
      </c>
      <c r="Y173" s="98">
        <v>0.25161781512779796</v>
      </c>
      <c r="DA173" s="63" t="s">
        <v>1902</v>
      </c>
    </row>
    <row r="174" spans="1:105" ht="12" customHeight="1" x14ac:dyDescent="0.25">
      <c r="A174" s="115" t="s">
        <v>52</v>
      </c>
      <c r="B174" s="33">
        <v>3.4747402017806947E-2</v>
      </c>
      <c r="C174" s="33">
        <v>3.9061759286159986E-2</v>
      </c>
      <c r="D174" s="33">
        <v>4.6106803476626976E-2</v>
      </c>
      <c r="E174" s="33">
        <v>5.4109465898036772E-2</v>
      </c>
      <c r="F174" s="33">
        <v>6.5070695052516558E-2</v>
      </c>
      <c r="G174" s="33">
        <v>7.339409783717514E-2</v>
      </c>
      <c r="H174" s="33">
        <v>8.4865858376351799E-2</v>
      </c>
      <c r="I174" s="33">
        <v>0.10569176957009623</v>
      </c>
      <c r="J174" s="33">
        <v>0.13146788015247385</v>
      </c>
      <c r="K174" s="33">
        <v>0.14722846399249337</v>
      </c>
      <c r="L174" s="33">
        <v>0.1560649552302831</v>
      </c>
      <c r="M174" s="33">
        <v>0.14013124852253697</v>
      </c>
      <c r="N174" s="33">
        <v>0.13209091220045682</v>
      </c>
      <c r="O174" s="33">
        <v>0.1132982744352961</v>
      </c>
      <c r="P174" s="33">
        <v>9.4394204500353143E-2</v>
      </c>
      <c r="Q174" s="33">
        <v>6.65931884236661E-2</v>
      </c>
      <c r="R174" s="33">
        <v>6.938403028361817E-2</v>
      </c>
      <c r="S174" s="33">
        <v>7.4241585457481662E-2</v>
      </c>
      <c r="T174" s="33">
        <v>9.6821225379156939E-2</v>
      </c>
      <c r="U174" s="33">
        <v>0.11956420009495015</v>
      </c>
      <c r="V174" s="33">
        <v>0.19068719197736317</v>
      </c>
      <c r="W174" s="33">
        <v>0.26771553326785191</v>
      </c>
      <c r="X174" s="33">
        <v>0.37262921532155868</v>
      </c>
      <c r="Y174" s="33">
        <v>0.45348988842720567</v>
      </c>
      <c r="DA174" s="60" t="s">
        <v>1903</v>
      </c>
    </row>
    <row r="175" spans="1:105" ht="12" customHeight="1" x14ac:dyDescent="0.25">
      <c r="A175" s="121" t="s">
        <v>54</v>
      </c>
      <c r="B175" s="122">
        <v>3.2832203774159172</v>
      </c>
      <c r="C175" s="122">
        <v>3.1134352396678637</v>
      </c>
      <c r="D175" s="122">
        <v>3.4532829994613525</v>
      </c>
      <c r="E175" s="122">
        <v>2.9993250306751067</v>
      </c>
      <c r="F175" s="122">
        <v>3.3926639302331267</v>
      </c>
      <c r="G175" s="122">
        <v>3.4954965883029816</v>
      </c>
      <c r="H175" s="122">
        <v>3.6204817274811214</v>
      </c>
      <c r="I175" s="122">
        <v>3.4192033119982521</v>
      </c>
      <c r="J175" s="122">
        <v>3.6579325513016485</v>
      </c>
      <c r="K175" s="122">
        <v>3.4093721333859617</v>
      </c>
      <c r="L175" s="122">
        <v>3.1105730834708005</v>
      </c>
      <c r="M175" s="122">
        <v>2.4514542208638179</v>
      </c>
      <c r="N175" s="122">
        <v>1.9203391743318892</v>
      </c>
      <c r="O175" s="122">
        <v>1.4058918530584581</v>
      </c>
      <c r="P175" s="122">
        <v>1.0193951198880116</v>
      </c>
      <c r="Q175" s="122">
        <v>0.68527902827293352</v>
      </c>
      <c r="R175" s="122">
        <v>0.63940661269747878</v>
      </c>
      <c r="S175" s="122">
        <v>0.57968446394071638</v>
      </c>
      <c r="T175" s="122">
        <v>0.6099484705774153</v>
      </c>
      <c r="U175" s="122">
        <v>0.68977141352576332</v>
      </c>
      <c r="V175" s="122">
        <v>1.0194169778939948</v>
      </c>
      <c r="W175" s="122">
        <v>1.488989087657957</v>
      </c>
      <c r="X175" s="122">
        <v>2.0770840970268871</v>
      </c>
      <c r="Y175" s="122">
        <v>2.3050082967612338</v>
      </c>
      <c r="DA175" s="130" t="s">
        <v>1904</v>
      </c>
    </row>
    <row r="176" spans="1:105" ht="12" customHeight="1" x14ac:dyDescent="0.25">
      <c r="A176" s="97" t="s">
        <v>50</v>
      </c>
      <c r="B176" s="98">
        <v>0.82934667980162868</v>
      </c>
      <c r="C176" s="98">
        <v>1.0760507283234735</v>
      </c>
      <c r="D176" s="98">
        <v>1.0089787473189951</v>
      </c>
      <c r="E176" s="98">
        <v>1.259275325534299</v>
      </c>
      <c r="F176" s="98">
        <v>1.2383835162007868</v>
      </c>
      <c r="G176" s="98">
        <v>1.2716750761470692</v>
      </c>
      <c r="H176" s="98">
        <v>1.2921892437436826</v>
      </c>
      <c r="I176" s="98">
        <v>1.40433685294329</v>
      </c>
      <c r="J176" s="98">
        <v>1.4567208982813049</v>
      </c>
      <c r="K176" s="98">
        <v>1.6735171188847802</v>
      </c>
      <c r="L176" s="98">
        <v>1.4516654251842054</v>
      </c>
      <c r="M176" s="98">
        <v>1.1023118399593936</v>
      </c>
      <c r="N176" s="98">
        <v>0.85579039305189841</v>
      </c>
      <c r="O176" s="98">
        <v>0.64996694159891921</v>
      </c>
      <c r="P176" s="98">
        <v>0.45098344944146629</v>
      </c>
      <c r="Q176" s="98">
        <v>0.29591976941493392</v>
      </c>
      <c r="R176" s="98">
        <v>0.26439372527612987</v>
      </c>
      <c r="S176" s="98">
        <v>0.21921827873394417</v>
      </c>
      <c r="T176" s="98">
        <v>0.21036515293839711</v>
      </c>
      <c r="U176" s="98">
        <v>0.2392483978696574</v>
      </c>
      <c r="V176" s="98">
        <v>0.31626672303174796</v>
      </c>
      <c r="W176" s="98">
        <v>0.42157801789509475</v>
      </c>
      <c r="X176" s="98">
        <v>0.54006248137827617</v>
      </c>
      <c r="Y176" s="98">
        <v>0.55873580953275426</v>
      </c>
      <c r="DA176" s="63" t="s">
        <v>1905</v>
      </c>
    </row>
    <row r="177" spans="1:105" ht="12" customHeight="1" x14ac:dyDescent="0.25">
      <c r="A177" s="109" t="s">
        <v>120</v>
      </c>
      <c r="B177" s="33">
        <v>2.4538736976142883</v>
      </c>
      <c r="C177" s="33">
        <v>2.0373845113443902</v>
      </c>
      <c r="D177" s="33">
        <v>2.4443042521423575</v>
      </c>
      <c r="E177" s="33">
        <v>1.7400497051408079</v>
      </c>
      <c r="F177" s="33">
        <v>2.1542804140323399</v>
      </c>
      <c r="G177" s="33">
        <v>2.2238215121559124</v>
      </c>
      <c r="H177" s="33">
        <v>2.3282924837374388</v>
      </c>
      <c r="I177" s="33">
        <v>2.0148664590549621</v>
      </c>
      <c r="J177" s="33">
        <v>2.2012116530203434</v>
      </c>
      <c r="K177" s="33">
        <v>1.7358550145011815</v>
      </c>
      <c r="L177" s="33">
        <v>1.6589076582865949</v>
      </c>
      <c r="M177" s="33">
        <v>1.3491423809044241</v>
      </c>
      <c r="N177" s="33">
        <v>1.0645487812799908</v>
      </c>
      <c r="O177" s="33">
        <v>0.75592491145953877</v>
      </c>
      <c r="P177" s="33">
        <v>0.56841167044654528</v>
      </c>
      <c r="Q177" s="33">
        <v>0.38935925885799966</v>
      </c>
      <c r="R177" s="33">
        <v>0.37501288742134892</v>
      </c>
      <c r="S177" s="33">
        <v>0.36046618520677215</v>
      </c>
      <c r="T177" s="33">
        <v>0.39958331763901822</v>
      </c>
      <c r="U177" s="33">
        <v>0.45052301565610597</v>
      </c>
      <c r="V177" s="33">
        <v>0.70315025486224692</v>
      </c>
      <c r="W177" s="33">
        <v>1.0674110697628623</v>
      </c>
      <c r="X177" s="33">
        <v>1.5370216156486112</v>
      </c>
      <c r="Y177" s="33">
        <v>1.7462724872284794</v>
      </c>
      <c r="DA177" s="60" t="s">
        <v>1906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0.58766425976017345</v>
      </c>
      <c r="C3" s="119">
        <f>IF(RES_hhdet_tes!C3=0,"",RES_hhdet_tes!C3/RES_hhdet_fec!C3)</f>
        <v>0.595709459854876</v>
      </c>
      <c r="D3" s="119">
        <f>IF(RES_hhdet_tes!D3=0,"",RES_hhdet_tes!D3/RES_hhdet_fec!D3)</f>
        <v>0.59322833100857464</v>
      </c>
      <c r="E3" s="119">
        <f>IF(RES_hhdet_tes!E3=0,"",RES_hhdet_tes!E3/RES_hhdet_fec!E3)</f>
        <v>0.59665221538067315</v>
      </c>
      <c r="F3" s="119">
        <f>IF(RES_hhdet_tes!F3=0,"",RES_hhdet_tes!F3/RES_hhdet_fec!F3)</f>
        <v>0.59947198849435168</v>
      </c>
      <c r="G3" s="119">
        <f>IF(RES_hhdet_tes!G3=0,"",RES_hhdet_tes!G3/RES_hhdet_fec!G3)</f>
        <v>0.59974092840707105</v>
      </c>
      <c r="H3" s="119">
        <f>IF(RES_hhdet_tes!H3=0,"",RES_hhdet_tes!H3/RES_hhdet_fec!H3)</f>
        <v>0.6097834603769603</v>
      </c>
      <c r="I3" s="119">
        <f>IF(RES_hhdet_tes!I3=0,"",RES_hhdet_tes!I3/RES_hhdet_fec!I3)</f>
        <v>0.62572002291594753</v>
      </c>
      <c r="J3" s="119">
        <f>IF(RES_hhdet_tes!J3=0,"",RES_hhdet_tes!J3/RES_hhdet_fec!J3)</f>
        <v>0.62218741024053004</v>
      </c>
      <c r="K3" s="119">
        <f>IF(RES_hhdet_tes!K3=0,"",RES_hhdet_tes!K3/RES_hhdet_fec!K3)</f>
        <v>0.62558077746377017</v>
      </c>
      <c r="L3" s="119">
        <f>IF(RES_hhdet_tes!L3=0,"",RES_hhdet_tes!L3/RES_hhdet_fec!L3)</f>
        <v>0.62233667658389924</v>
      </c>
      <c r="M3" s="119">
        <f>IF(RES_hhdet_tes!M3=0,"",RES_hhdet_tes!M3/RES_hhdet_fec!M3)</f>
        <v>0.65330940233804369</v>
      </c>
      <c r="N3" s="119">
        <f>IF(RES_hhdet_tes!N3=0,"",RES_hhdet_tes!N3/RES_hhdet_fec!N3)</f>
        <v>0.67935085128596928</v>
      </c>
      <c r="O3" s="119">
        <f>IF(RES_hhdet_tes!O3=0,"",RES_hhdet_tes!O3/RES_hhdet_fec!O3)</f>
        <v>0.67530028287899857</v>
      </c>
      <c r="P3" s="119">
        <f>IF(RES_hhdet_tes!P3=0,"",RES_hhdet_tes!P3/RES_hhdet_fec!P3)</f>
        <v>0.68353631575511986</v>
      </c>
      <c r="Q3" s="119">
        <f>IF(RES_hhdet_tes!Q3=0,"",RES_hhdet_tes!Q3/RES_hhdet_fec!Q3)</f>
        <v>0.71164278850958451</v>
      </c>
      <c r="R3" s="119">
        <f>IF(RES_hhdet_tes!R3=0,"",RES_hhdet_tes!R3/RES_hhdet_fec!R3)</f>
        <v>0.70554535909726801</v>
      </c>
      <c r="S3" s="119">
        <f>IF(RES_hhdet_tes!S3=0,"",RES_hhdet_tes!S3/RES_hhdet_fec!S3)</f>
        <v>0.7098877609039872</v>
      </c>
      <c r="T3" s="119">
        <f>IF(RES_hhdet_tes!T3=0,"",RES_hhdet_tes!T3/RES_hhdet_fec!T3)</f>
        <v>0.73409671996911563</v>
      </c>
      <c r="U3" s="119">
        <f>IF(RES_hhdet_tes!U3=0,"",RES_hhdet_tes!U3/RES_hhdet_fec!U3)</f>
        <v>0.72490795766748972</v>
      </c>
      <c r="V3" s="119">
        <f>IF(RES_hhdet_tes!V3=0,"",RES_hhdet_tes!V3/RES_hhdet_fec!V3)</f>
        <v>0.72428261508143177</v>
      </c>
      <c r="W3" s="119">
        <f>IF(RES_hhdet_tes!W3=0,"",RES_hhdet_tes!W3/RES_hhdet_fec!W3)</f>
        <v>0.73115851565879031</v>
      </c>
      <c r="X3" s="119">
        <f>IF(RES_hhdet_tes!X3=0,"",RES_hhdet_tes!X3/RES_hhdet_fec!X3)</f>
        <v>0.73039575828140624</v>
      </c>
      <c r="Y3" s="119">
        <f>IF(RES_hhdet_tes!Y3=0,"",RES_hhdet_tes!Y3/RES_hhdet_fec!Y3)</f>
        <v>0.75027949617054235</v>
      </c>
      <c r="DA3" s="129" t="s">
        <v>1908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0.57131626722198159</v>
      </c>
      <c r="C4" s="124">
        <f>IF(RES_hhdet_tes!C4=0,"",RES_hhdet_tes!C4/RES_hhdet_fec!C4)</f>
        <v>0.57165555538493351</v>
      </c>
      <c r="D4" s="124">
        <f>IF(RES_hhdet_tes!D4=0,"",RES_hhdet_tes!D4/RES_hhdet_fec!D4)</f>
        <v>0.57339696361899783</v>
      </c>
      <c r="E4" s="124">
        <f>IF(RES_hhdet_tes!E4=0,"",RES_hhdet_tes!E4/RES_hhdet_fec!E4)</f>
        <v>0.57695107287042957</v>
      </c>
      <c r="F4" s="124">
        <f>IF(RES_hhdet_tes!F4=0,"",RES_hhdet_tes!F4/RES_hhdet_fec!F4)</f>
        <v>0.57938434661284077</v>
      </c>
      <c r="G4" s="124">
        <f>IF(RES_hhdet_tes!G4=0,"",RES_hhdet_tes!G4/RES_hhdet_fec!G4)</f>
        <v>0.58276210444177823</v>
      </c>
      <c r="H4" s="124">
        <f>IF(RES_hhdet_tes!H4=0,"",RES_hhdet_tes!H4/RES_hhdet_fec!H4)</f>
        <v>0.58386397054689521</v>
      </c>
      <c r="I4" s="124">
        <f>IF(RES_hhdet_tes!I4=0,"",RES_hhdet_tes!I4/RES_hhdet_fec!I4)</f>
        <v>0.58449612195885514</v>
      </c>
      <c r="J4" s="124">
        <f>IF(RES_hhdet_tes!J4=0,"",RES_hhdet_tes!J4/RES_hhdet_fec!J4)</f>
        <v>0.5844782411655739</v>
      </c>
      <c r="K4" s="124">
        <f>IF(RES_hhdet_tes!K4=0,"",RES_hhdet_tes!K4/RES_hhdet_fec!K4)</f>
        <v>0.5861688854297431</v>
      </c>
      <c r="L4" s="124">
        <f>IF(RES_hhdet_tes!L4=0,"",RES_hhdet_tes!L4/RES_hhdet_fec!L4)</f>
        <v>0.59842158918574528</v>
      </c>
      <c r="M4" s="124">
        <f>IF(RES_hhdet_tes!M4=0,"",RES_hhdet_tes!M4/RES_hhdet_fec!M4)</f>
        <v>0.61195319870549902</v>
      </c>
      <c r="N4" s="124">
        <f>IF(RES_hhdet_tes!N4=0,"",RES_hhdet_tes!N4/RES_hhdet_fec!N4)</f>
        <v>0.62795424436174851</v>
      </c>
      <c r="O4" s="124">
        <f>IF(RES_hhdet_tes!O4=0,"",RES_hhdet_tes!O4/RES_hhdet_fec!O4)</f>
        <v>0.64240662790502878</v>
      </c>
      <c r="P4" s="124">
        <f>IF(RES_hhdet_tes!P4=0,"",RES_hhdet_tes!P4/RES_hhdet_fec!P4)</f>
        <v>0.6428890240848647</v>
      </c>
      <c r="Q4" s="124">
        <f>IF(RES_hhdet_tes!Q4=0,"",RES_hhdet_tes!Q4/RES_hhdet_fec!Q4)</f>
        <v>0.6437621694336958</v>
      </c>
      <c r="R4" s="124">
        <f>IF(RES_hhdet_tes!R4=0,"",RES_hhdet_tes!R4/RES_hhdet_fec!R4)</f>
        <v>0.64499522856246383</v>
      </c>
      <c r="S4" s="124">
        <f>IF(RES_hhdet_tes!S4=0,"",RES_hhdet_tes!S4/RES_hhdet_fec!S4)</f>
        <v>0.65032423546426354</v>
      </c>
      <c r="T4" s="124">
        <f>IF(RES_hhdet_tes!T4=0,"",RES_hhdet_tes!T4/RES_hhdet_fec!T4)</f>
        <v>0.65511560624166321</v>
      </c>
      <c r="U4" s="124">
        <f>IF(RES_hhdet_tes!U4=0,"",RES_hhdet_tes!U4/RES_hhdet_fec!U4)</f>
        <v>0.66218157815948586</v>
      </c>
      <c r="V4" s="124">
        <f>IF(RES_hhdet_tes!V4=0,"",RES_hhdet_tes!V4/RES_hhdet_fec!V4)</f>
        <v>0.66514779442691141</v>
      </c>
      <c r="W4" s="124">
        <f>IF(RES_hhdet_tes!W4=0,"",RES_hhdet_tes!W4/RES_hhdet_fec!W4)</f>
        <v>0.66701449566357607</v>
      </c>
      <c r="X4" s="124">
        <f>IF(RES_hhdet_tes!X4=0,"",RES_hhdet_tes!X4/RES_hhdet_fec!X4)</f>
        <v>0.66727978400253385</v>
      </c>
      <c r="Y4" s="124">
        <f>IF(RES_hhdet_tes!Y4=0,"",RES_hhdet_tes!Y4/RES_hhdet_fec!Y4)</f>
        <v>0.6676077759810366</v>
      </c>
      <c r="DA4" s="130" t="s">
        <v>1909</v>
      </c>
    </row>
    <row r="5" spans="1:105" ht="12" customHeight="1" x14ac:dyDescent="0.25">
      <c r="A5" s="97" t="s">
        <v>51</v>
      </c>
      <c r="B5" s="111">
        <f>IF(RES_hhdet_tes!B5=0,"",RES_hhdet_tes!B5/RES_hhdet_fec!B5)</f>
        <v>0.56894583215425465</v>
      </c>
      <c r="C5" s="111">
        <f>IF(RES_hhdet_tes!C5=0,"",RES_hhdet_tes!C5/RES_hhdet_fec!C5)</f>
        <v>0.56930371461577545</v>
      </c>
      <c r="D5" s="111">
        <f>IF(RES_hhdet_tes!D5=0,"",RES_hhdet_tes!D5/RES_hhdet_fec!D5)</f>
        <v>0.57104413086323569</v>
      </c>
      <c r="E5" s="111">
        <f>IF(RES_hhdet_tes!E5=0,"",RES_hhdet_tes!E5/RES_hhdet_fec!E5)</f>
        <v>0.57474257090174297</v>
      </c>
      <c r="F5" s="111">
        <f>IF(RES_hhdet_tes!F5=0,"",RES_hhdet_tes!F5/RES_hhdet_fec!F5)</f>
        <v>0.57708101027256475</v>
      </c>
      <c r="G5" s="111">
        <f>IF(RES_hhdet_tes!G5=0,"",RES_hhdet_tes!G5/RES_hhdet_fec!G5)</f>
        <v>0.58051565277401362</v>
      </c>
      <c r="H5" s="111">
        <f>IF(RES_hhdet_tes!H5=0,"",RES_hhdet_tes!H5/RES_hhdet_fec!H5)</f>
        <v>0.58170568867354477</v>
      </c>
      <c r="I5" s="111">
        <f>IF(RES_hhdet_tes!I5=0,"",RES_hhdet_tes!I5/RES_hhdet_fec!I5)</f>
        <v>0.58241612106551433</v>
      </c>
      <c r="J5" s="111">
        <f>IF(RES_hhdet_tes!J5=0,"",RES_hhdet_tes!J5/RES_hhdet_fec!J5)</f>
        <v>0.58242419322519035</v>
      </c>
      <c r="K5" s="111">
        <f>IF(RES_hhdet_tes!K5=0,"",RES_hhdet_tes!K5/RES_hhdet_fec!K5)</f>
        <v>0.58413774880101421</v>
      </c>
      <c r="L5" s="111">
        <f>IF(RES_hhdet_tes!L5=0,"",RES_hhdet_tes!L5/RES_hhdet_fec!L5)</f>
        <v>0.5964867980091646</v>
      </c>
      <c r="M5" s="111">
        <f>IF(RES_hhdet_tes!M5=0,"",RES_hhdet_tes!M5/RES_hhdet_fec!M5)</f>
        <v>0.61006281589185829</v>
      </c>
      <c r="N5" s="111">
        <f>IF(RES_hhdet_tes!N5=0,"",RES_hhdet_tes!N5/RES_hhdet_fec!N5)</f>
        <v>0.62612081949086162</v>
      </c>
      <c r="O5" s="111">
        <f>IF(RES_hhdet_tes!O5=0,"",RES_hhdet_tes!O5/RES_hhdet_fec!O5)</f>
        <v>0.64062583809233886</v>
      </c>
      <c r="P5" s="111">
        <f>IF(RES_hhdet_tes!P5=0,"",RES_hhdet_tes!P5/RES_hhdet_fec!P5)</f>
        <v>0.64112107047279709</v>
      </c>
      <c r="Q5" s="111">
        <f>IF(RES_hhdet_tes!Q5=0,"",RES_hhdet_tes!Q5/RES_hhdet_fec!Q5)</f>
        <v>0.64199804604642141</v>
      </c>
      <c r="R5" s="111">
        <f>IF(RES_hhdet_tes!R5=0,"",RES_hhdet_tes!R5/RES_hhdet_fec!R5)</f>
        <v>0.64322320454592952</v>
      </c>
      <c r="S5" s="111">
        <f>IF(RES_hhdet_tes!S5=0,"",RES_hhdet_tes!S5/RES_hhdet_fec!S5)</f>
        <v>0.64858713581424465</v>
      </c>
      <c r="T5" s="111">
        <f>IF(RES_hhdet_tes!T5=0,"",RES_hhdet_tes!T5/RES_hhdet_fec!T5)</f>
        <v>0.65339516840567602</v>
      </c>
      <c r="U5" s="111">
        <f>IF(RES_hhdet_tes!U5=0,"",RES_hhdet_tes!U5/RES_hhdet_fec!U5)</f>
        <v>0.66047005190389652</v>
      </c>
      <c r="V5" s="111">
        <f>IF(RES_hhdet_tes!V5=0,"",RES_hhdet_tes!V5/RES_hhdet_fec!V5)</f>
        <v>0.66344378150090055</v>
      </c>
      <c r="W5" s="111">
        <f>IF(RES_hhdet_tes!W5=0,"",RES_hhdet_tes!W5/RES_hhdet_fec!W5)</f>
        <v>0.66531808870846409</v>
      </c>
      <c r="X5" s="111">
        <f>IF(RES_hhdet_tes!X5=0,"",RES_hhdet_tes!X5/RES_hhdet_fec!X5)</f>
        <v>0.6655929118731132</v>
      </c>
      <c r="Y5" s="111">
        <f>IF(RES_hhdet_tes!Y5=0,"",RES_hhdet_tes!Y5/RES_hhdet_fec!Y5)</f>
        <v>0.66591467673219418</v>
      </c>
      <c r="DA5" s="63" t="s">
        <v>1910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X6" s="111">
        <f>IF(RES_hhdet_tes!X6=0,"",RES_hhdet_tes!X6/RES_hhdet_fec!X6)</f>
        <v>1</v>
      </c>
      <c r="Y6" s="111">
        <f>IF(RES_hhdet_tes!Y6=0,"",RES_hhdet_tes!Y6/RES_hhdet_fec!Y6)</f>
        <v>1</v>
      </c>
      <c r="DA6" s="63" t="s">
        <v>1911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1.7302502216747646</v>
      </c>
      <c r="C7" s="124">
        <f>IF(RES_hhdet_tes!C7=0,"",RES_hhdet_tes!C7/RES_hhdet_fec!C7)</f>
        <v>1.8080118888499741</v>
      </c>
      <c r="D7" s="124">
        <f>IF(RES_hhdet_tes!D7=0,"",RES_hhdet_tes!D7/RES_hhdet_fec!D7)</f>
        <v>1.9031350575108867</v>
      </c>
      <c r="E7" s="124">
        <f>IF(RES_hhdet_tes!E7=0,"",RES_hhdet_tes!E7/RES_hhdet_fec!E7)</f>
        <v>2.0224218929330302</v>
      </c>
      <c r="F7" s="124">
        <f>IF(RES_hhdet_tes!F7=0,"",RES_hhdet_tes!F7/RES_hhdet_fec!F7)</f>
        <v>2.1755887845405124</v>
      </c>
      <c r="G7" s="124">
        <f>IF(RES_hhdet_tes!G7=0,"",RES_hhdet_tes!G7/RES_hhdet_fec!G7)</f>
        <v>2.3183059158937067</v>
      </c>
      <c r="H7" s="124">
        <f>IF(RES_hhdet_tes!H7=0,"",RES_hhdet_tes!H7/RES_hhdet_fec!H7)</f>
        <v>2.4539403654903404</v>
      </c>
      <c r="I7" s="124">
        <f>IF(RES_hhdet_tes!I7=0,"",RES_hhdet_tes!I7/RES_hhdet_fec!I7)</f>
        <v>2.5081994659855367</v>
      </c>
      <c r="J7" s="124">
        <f>IF(RES_hhdet_tes!J7=0,"",RES_hhdet_tes!J7/RES_hhdet_fec!J7)</f>
        <v>2.540340502823156</v>
      </c>
      <c r="K7" s="124">
        <f>IF(RES_hhdet_tes!K7=0,"",RES_hhdet_tes!K7/RES_hhdet_fec!K7)</f>
        <v>2.6134114089631675</v>
      </c>
      <c r="L7" s="124">
        <f>IF(RES_hhdet_tes!L7=0,"",RES_hhdet_tes!L7/RES_hhdet_fec!L7)</f>
        <v>2.6996067625302032</v>
      </c>
      <c r="M7" s="124">
        <f>IF(RES_hhdet_tes!M7=0,"",RES_hhdet_tes!M7/RES_hhdet_fec!M7)</f>
        <v>2.8957477528546272</v>
      </c>
      <c r="N7" s="124">
        <f>IF(RES_hhdet_tes!N7=0,"",RES_hhdet_tes!N7/RES_hhdet_fec!N7)</f>
        <v>3.0803688692766196</v>
      </c>
      <c r="O7" s="124">
        <f>IF(RES_hhdet_tes!O7=0,"",RES_hhdet_tes!O7/RES_hhdet_fec!O7)</f>
        <v>3.2909946645692294</v>
      </c>
      <c r="P7" s="124">
        <f>IF(RES_hhdet_tes!P7=0,"",RES_hhdet_tes!P7/RES_hhdet_fec!P7)</f>
        <v>3.3963775940001524</v>
      </c>
      <c r="Q7" s="124">
        <f>IF(RES_hhdet_tes!Q7=0,"",RES_hhdet_tes!Q7/RES_hhdet_fec!Q7)</f>
        <v>3.4254375646333539</v>
      </c>
      <c r="R7" s="124">
        <f>IF(RES_hhdet_tes!R7=0,"",RES_hhdet_tes!R7/RES_hhdet_fec!R7)</f>
        <v>3.4591691178490884</v>
      </c>
      <c r="S7" s="124">
        <f>IF(RES_hhdet_tes!S7=0,"",RES_hhdet_tes!S7/RES_hhdet_fec!S7)</f>
        <v>3.5055004563595999</v>
      </c>
      <c r="T7" s="124">
        <f>IF(RES_hhdet_tes!T7=0,"",RES_hhdet_tes!T7/RES_hhdet_fec!T7)</f>
        <v>3.5813631381749369</v>
      </c>
      <c r="U7" s="124">
        <f>IF(RES_hhdet_tes!U7=0,"",RES_hhdet_tes!U7/RES_hhdet_fec!U7)</f>
        <v>3.6711807304095601</v>
      </c>
      <c r="V7" s="124">
        <f>IF(RES_hhdet_tes!V7=0,"",RES_hhdet_tes!V7/RES_hhdet_fec!V7)</f>
        <v>3.7581701974626838</v>
      </c>
      <c r="W7" s="124">
        <f>IF(RES_hhdet_tes!W7=0,"",RES_hhdet_tes!W7/RES_hhdet_fec!W7)</f>
        <v>3.8258749273110007</v>
      </c>
      <c r="X7" s="124">
        <f>IF(RES_hhdet_tes!X7=0,"",RES_hhdet_tes!X7/RES_hhdet_fec!X7)</f>
        <v>3.8667391597681142</v>
      </c>
      <c r="Y7" s="124">
        <f>IF(RES_hhdet_tes!Y7=0,"",RES_hhdet_tes!Y7/RES_hhdet_fec!Y7)</f>
        <v>3.8842060381442147</v>
      </c>
      <c r="DA7" s="130" t="s">
        <v>1912</v>
      </c>
    </row>
    <row r="8" spans="1:105" ht="12" customHeight="1" x14ac:dyDescent="0.25">
      <c r="A8" s="97" t="s">
        <v>53</v>
      </c>
      <c r="B8" s="111">
        <f>IF(RES_hhdet_tes!B8=0,"",RES_hhdet_tes!B8/RES_hhdet_fec!B8)</f>
        <v>1.7302502216747646</v>
      </c>
      <c r="C8" s="111">
        <f>IF(RES_hhdet_tes!C8=0,"",RES_hhdet_tes!C8/RES_hhdet_fec!C8)</f>
        <v>1.8080118888499741</v>
      </c>
      <c r="D8" s="111">
        <f>IF(RES_hhdet_tes!D8=0,"",RES_hhdet_tes!D8/RES_hhdet_fec!D8)</f>
        <v>1.9031350575108867</v>
      </c>
      <c r="E8" s="111">
        <f>IF(RES_hhdet_tes!E8=0,"",RES_hhdet_tes!E8/RES_hhdet_fec!E8)</f>
        <v>2.0224218929330302</v>
      </c>
      <c r="F8" s="111">
        <f>IF(RES_hhdet_tes!F8=0,"",RES_hhdet_tes!F8/RES_hhdet_fec!F8)</f>
        <v>2.1755887845405124</v>
      </c>
      <c r="G8" s="111">
        <f>IF(RES_hhdet_tes!G8=0,"",RES_hhdet_tes!G8/RES_hhdet_fec!G8)</f>
        <v>2.3183059158937067</v>
      </c>
      <c r="H8" s="111">
        <f>IF(RES_hhdet_tes!H8=0,"",RES_hhdet_tes!H8/RES_hhdet_fec!H8)</f>
        <v>2.4539403654903404</v>
      </c>
      <c r="I8" s="111">
        <f>IF(RES_hhdet_tes!I8=0,"",RES_hhdet_tes!I8/RES_hhdet_fec!I8)</f>
        <v>2.5081994659855367</v>
      </c>
      <c r="J8" s="111">
        <f>IF(RES_hhdet_tes!J8=0,"",RES_hhdet_tes!J8/RES_hhdet_fec!J8)</f>
        <v>2.540340502823156</v>
      </c>
      <c r="K8" s="111">
        <f>IF(RES_hhdet_tes!K8=0,"",RES_hhdet_tes!K8/RES_hhdet_fec!K8)</f>
        <v>2.6134114089631675</v>
      </c>
      <c r="L8" s="111">
        <f>IF(RES_hhdet_tes!L8=0,"",RES_hhdet_tes!L8/RES_hhdet_fec!L8)</f>
        <v>2.6996067625302032</v>
      </c>
      <c r="M8" s="111">
        <f>IF(RES_hhdet_tes!M8=0,"",RES_hhdet_tes!M8/RES_hhdet_fec!M8)</f>
        <v>2.8957477528546272</v>
      </c>
      <c r="N8" s="111">
        <f>IF(RES_hhdet_tes!N8=0,"",RES_hhdet_tes!N8/RES_hhdet_fec!N8)</f>
        <v>3.0803688692766196</v>
      </c>
      <c r="O8" s="111">
        <f>IF(RES_hhdet_tes!O8=0,"",RES_hhdet_tes!O8/RES_hhdet_fec!O8)</f>
        <v>3.2909946645692294</v>
      </c>
      <c r="P8" s="111">
        <f>IF(RES_hhdet_tes!P8=0,"",RES_hhdet_tes!P8/RES_hhdet_fec!P8)</f>
        <v>3.3963775940001524</v>
      </c>
      <c r="Q8" s="111">
        <f>IF(RES_hhdet_tes!Q8=0,"",RES_hhdet_tes!Q8/RES_hhdet_fec!Q8)</f>
        <v>3.4254375646333539</v>
      </c>
      <c r="R8" s="111">
        <f>IF(RES_hhdet_tes!R8=0,"",RES_hhdet_tes!R8/RES_hhdet_fec!R8)</f>
        <v>3.4591691178490884</v>
      </c>
      <c r="S8" s="111">
        <f>IF(RES_hhdet_tes!S8=0,"",RES_hhdet_tes!S8/RES_hhdet_fec!S8)</f>
        <v>3.5055004563595999</v>
      </c>
      <c r="T8" s="111">
        <f>IF(RES_hhdet_tes!T8=0,"",RES_hhdet_tes!T8/RES_hhdet_fec!T8)</f>
        <v>3.5813631381749369</v>
      </c>
      <c r="U8" s="111">
        <f>IF(RES_hhdet_tes!U8=0,"",RES_hhdet_tes!U8/RES_hhdet_fec!U8)</f>
        <v>3.6711807304095601</v>
      </c>
      <c r="V8" s="111">
        <f>IF(RES_hhdet_tes!V8=0,"",RES_hhdet_tes!V8/RES_hhdet_fec!V8)</f>
        <v>3.7581701974626838</v>
      </c>
      <c r="W8" s="111">
        <f>IF(RES_hhdet_tes!W8=0,"",RES_hhdet_tes!W8/RES_hhdet_fec!W8)</f>
        <v>3.8258749273110007</v>
      </c>
      <c r="X8" s="111">
        <f>IF(RES_hhdet_tes!X8=0,"",RES_hhdet_tes!X8/RES_hhdet_fec!X8)</f>
        <v>3.8667391597681142</v>
      </c>
      <c r="Y8" s="111">
        <f>IF(RES_hhdet_tes!Y8=0,"",RES_hhdet_tes!Y8/RES_hhdet_fec!Y8)</f>
        <v>3.8842060381442147</v>
      </c>
      <c r="DA8" s="63" t="s">
        <v>1913</v>
      </c>
    </row>
    <row r="9" spans="1:105" ht="12" customHeight="1" x14ac:dyDescent="0.25">
      <c r="A9" s="121" t="s">
        <v>55</v>
      </c>
      <c r="B9" s="124">
        <f>IF(RES_hhdet_tes!B9=0,"",RES_hhdet_tes!B9/RES_hhdet_fec!B9)</f>
        <v>0.59240242000556342</v>
      </c>
      <c r="C9" s="124">
        <f>IF(RES_hhdet_tes!C9=0,"",RES_hhdet_tes!C9/RES_hhdet_fec!C9)</f>
        <v>0.59661983410404462</v>
      </c>
      <c r="D9" s="124">
        <f>IF(RES_hhdet_tes!D9=0,"",RES_hhdet_tes!D9/RES_hhdet_fec!D9)</f>
        <v>0.5980229932102431</v>
      </c>
      <c r="E9" s="124">
        <f>IF(RES_hhdet_tes!E9=0,"",RES_hhdet_tes!E9/RES_hhdet_fec!E9)</f>
        <v>0.59991960173547121</v>
      </c>
      <c r="F9" s="124">
        <f>IF(RES_hhdet_tes!F9=0,"",RES_hhdet_tes!F9/RES_hhdet_fec!F9)</f>
        <v>0.60600623574326307</v>
      </c>
      <c r="G9" s="124">
        <f>IF(RES_hhdet_tes!G9=0,"",RES_hhdet_tes!G9/RES_hhdet_fec!G9)</f>
        <v>0.60811939585071328</v>
      </c>
      <c r="H9" s="124">
        <f>IF(RES_hhdet_tes!H9=0,"",RES_hhdet_tes!H9/RES_hhdet_fec!H9)</f>
        <v>0.61244652456048754</v>
      </c>
      <c r="I9" s="124">
        <f>IF(RES_hhdet_tes!I9=0,"",RES_hhdet_tes!I9/RES_hhdet_fec!I9)</f>
        <v>0.61727188501547736</v>
      </c>
      <c r="J9" s="124">
        <f>IF(RES_hhdet_tes!J9=0,"",RES_hhdet_tes!J9/RES_hhdet_fec!J9)</f>
        <v>0.61756556862149348</v>
      </c>
      <c r="K9" s="124">
        <f>IF(RES_hhdet_tes!K9=0,"",RES_hhdet_tes!K9/RES_hhdet_fec!K9)</f>
        <v>0.62044506831370771</v>
      </c>
      <c r="L9" s="124">
        <f>IF(RES_hhdet_tes!L9=0,"",RES_hhdet_tes!L9/RES_hhdet_fec!L9)</f>
        <v>0.62505576636303761</v>
      </c>
      <c r="M9" s="124">
        <f>IF(RES_hhdet_tes!M9=0,"",RES_hhdet_tes!M9/RES_hhdet_fec!M9)</f>
        <v>0.63549368659965078</v>
      </c>
      <c r="N9" s="124">
        <f>IF(RES_hhdet_tes!N9=0,"",RES_hhdet_tes!N9/RES_hhdet_fec!N9)</f>
        <v>0.6465824393571209</v>
      </c>
      <c r="O9" s="124">
        <f>IF(RES_hhdet_tes!O9=0,"",RES_hhdet_tes!O9/RES_hhdet_fec!O9)</f>
        <v>0.65685341076849846</v>
      </c>
      <c r="P9" s="124">
        <f>IF(RES_hhdet_tes!P9=0,"",RES_hhdet_tes!P9/RES_hhdet_fec!P9)</f>
        <v>0.65761845551874498</v>
      </c>
      <c r="Q9" s="124">
        <f>IF(RES_hhdet_tes!Q9=0,"",RES_hhdet_tes!Q9/RES_hhdet_fec!Q9)</f>
        <v>0.65896155823913927</v>
      </c>
      <c r="R9" s="124">
        <f>IF(RES_hhdet_tes!R9=0,"",RES_hhdet_tes!R9/RES_hhdet_fec!R9)</f>
        <v>0.66436160120545518</v>
      </c>
      <c r="S9" s="124">
        <f>IF(RES_hhdet_tes!S9=0,"",RES_hhdet_tes!S9/RES_hhdet_fec!S9)</f>
        <v>0.67675629053411412</v>
      </c>
      <c r="T9" s="124">
        <f>IF(RES_hhdet_tes!T9=0,"",RES_hhdet_tes!T9/RES_hhdet_fec!T9)</f>
        <v>0.69382616173162281</v>
      </c>
      <c r="U9" s="124">
        <f>IF(RES_hhdet_tes!U9=0,"",RES_hhdet_tes!U9/RES_hhdet_fec!U9)</f>
        <v>0.71752575334939295</v>
      </c>
      <c r="V9" s="124">
        <f>IF(RES_hhdet_tes!V9=0,"",RES_hhdet_tes!V9/RES_hhdet_fec!V9)</f>
        <v>0.72957973950337918</v>
      </c>
      <c r="W9" s="124">
        <f>IF(RES_hhdet_tes!W9=0,"",RES_hhdet_tes!W9/RES_hhdet_fec!W9)</f>
        <v>0.73752280925719749</v>
      </c>
      <c r="X9" s="124">
        <f>IF(RES_hhdet_tes!X9=0,"",RES_hhdet_tes!X9/RES_hhdet_fec!X9)</f>
        <v>0.74146151366353119</v>
      </c>
      <c r="Y9" s="124">
        <f>IF(RES_hhdet_tes!Y9=0,"",RES_hhdet_tes!Y9/RES_hhdet_fec!Y9)</f>
        <v>0.74487381870332403</v>
      </c>
      <c r="DA9" s="130" t="s">
        <v>1914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0.57513624825207532</v>
      </c>
      <c r="C10" s="111">
        <f>IF(RES_hhdet_tes!C10=0,"",RES_hhdet_tes!C10/RES_hhdet_fec!C10)</f>
        <v>0.57539468130945282</v>
      </c>
      <c r="D10" s="111">
        <f>IF(RES_hhdet_tes!D10=0,"",RES_hhdet_tes!D10/RES_hhdet_fec!D10)</f>
        <v>0.57691098564685606</v>
      </c>
      <c r="E10" s="111">
        <f>IF(RES_hhdet_tes!E10=0,"",RES_hhdet_tes!E10/RES_hhdet_fec!E10)</f>
        <v>0.57942170984027053</v>
      </c>
      <c r="F10" s="111">
        <f>IF(RES_hhdet_tes!F10=0,"",RES_hhdet_tes!F10/RES_hhdet_fec!F10)</f>
        <v>0.58229999339945582</v>
      </c>
      <c r="G10" s="111">
        <f>IF(RES_hhdet_tes!G10=0,"",RES_hhdet_tes!G10/RES_hhdet_fec!G10)</f>
        <v>0.58339159324630918</v>
      </c>
      <c r="H10" s="111">
        <f>IF(RES_hhdet_tes!H10=0,"",RES_hhdet_tes!H10/RES_hhdet_fec!H10)</f>
        <v>0.58527785167603597</v>
      </c>
      <c r="I10" s="111">
        <f>IF(RES_hhdet_tes!I10=0,"",RES_hhdet_tes!I10/RES_hhdet_fec!I10)</f>
        <v>0.5898487299684223</v>
      </c>
      <c r="J10" s="111">
        <f>IF(RES_hhdet_tes!J10=0,"",RES_hhdet_tes!J10/RES_hhdet_fec!J10)</f>
        <v>0.59357510520050327</v>
      </c>
      <c r="K10" s="111">
        <f>IF(RES_hhdet_tes!K10=0,"",RES_hhdet_tes!K10/RES_hhdet_fec!K10)</f>
        <v>0.60061396367370856</v>
      </c>
      <c r="L10" s="111">
        <f>IF(RES_hhdet_tes!L10=0,"",RES_hhdet_tes!L10/RES_hhdet_fec!L10)</f>
        <v>0.6124064597373915</v>
      </c>
      <c r="M10" s="111">
        <f>IF(RES_hhdet_tes!M10=0,"",RES_hhdet_tes!M10/RES_hhdet_fec!M10)</f>
        <v>0.62589444378039716</v>
      </c>
      <c r="N10" s="111">
        <f>IF(RES_hhdet_tes!N10=0,"",RES_hhdet_tes!N10/RES_hhdet_fec!N10)</f>
        <v>0.64148297267981813</v>
      </c>
      <c r="O10" s="111">
        <f>IF(RES_hhdet_tes!O10=0,"",RES_hhdet_tes!O10/RES_hhdet_fec!O10)</f>
        <v>0.65435929562882666</v>
      </c>
      <c r="P10" s="111">
        <f>IF(RES_hhdet_tes!P10=0,"",RES_hhdet_tes!P10/RES_hhdet_fec!P10)</f>
        <v>0.65508060586890204</v>
      </c>
      <c r="Q10" s="111">
        <f>IF(RES_hhdet_tes!Q10=0,"",RES_hhdet_tes!Q10/RES_hhdet_fec!Q10)</f>
        <v>0.657222633982673</v>
      </c>
      <c r="R10" s="111">
        <f>IF(RES_hhdet_tes!R10=0,"",RES_hhdet_tes!R10/RES_hhdet_fec!R10)</f>
        <v>0.66206817301588305</v>
      </c>
      <c r="S10" s="111">
        <f>IF(RES_hhdet_tes!S10=0,"",RES_hhdet_tes!S10/RES_hhdet_fec!S10)</f>
        <v>0.66471415970755243</v>
      </c>
      <c r="T10" s="111">
        <f>IF(RES_hhdet_tes!T10=0,"",RES_hhdet_tes!T10/RES_hhdet_fec!T10)</f>
        <v>0.67111511449124617</v>
      </c>
      <c r="U10" s="111">
        <f>IF(RES_hhdet_tes!U10=0,"",RES_hhdet_tes!U10/RES_hhdet_fec!U10)</f>
        <v>0.6853521413046324</v>
      </c>
      <c r="V10" s="111">
        <f>IF(RES_hhdet_tes!V10=0,"",RES_hhdet_tes!V10/RES_hhdet_fec!V10)</f>
        <v>0.69825954800919787</v>
      </c>
      <c r="W10" s="111">
        <f>IF(RES_hhdet_tes!W10=0,"",RES_hhdet_tes!W10/RES_hhdet_fec!W10)</f>
        <v>0.71149413937109895</v>
      </c>
      <c r="X10" s="111">
        <f>IF(RES_hhdet_tes!X10=0,"",RES_hhdet_tes!X10/RES_hhdet_fec!X10)</f>
        <v>0.72442171116310361</v>
      </c>
      <c r="Y10" s="111">
        <f>IF(RES_hhdet_tes!Y10=0,"",RES_hhdet_tes!Y10/RES_hhdet_fec!Y10)</f>
        <v>0.72684310846596856</v>
      </c>
      <c r="DA10" s="63" t="s">
        <v>1915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0.5318732836241864</v>
      </c>
      <c r="C11" s="111">
        <f>IF(RES_hhdet_tes!C11=0,"",RES_hhdet_tes!C11/RES_hhdet_fec!C11)</f>
        <v>0.53417437895278441</v>
      </c>
      <c r="D11" s="111">
        <f>IF(RES_hhdet_tes!D11=0,"",RES_hhdet_tes!D11/RES_hhdet_fec!D11)</f>
        <v>0.53786822387691891</v>
      </c>
      <c r="E11" s="111">
        <f>IF(RES_hhdet_tes!E11=0,"",RES_hhdet_tes!E11/RES_hhdet_fec!E11)</f>
        <v>0.5428269479010035</v>
      </c>
      <c r="F11" s="111">
        <f>IF(RES_hhdet_tes!F11=0,"",RES_hhdet_tes!F11/RES_hhdet_fec!F11)</f>
        <v>0.54658707478843527</v>
      </c>
      <c r="G11" s="111">
        <f>IF(RES_hhdet_tes!G11=0,"",RES_hhdet_tes!G11/RES_hhdet_fec!G11)</f>
        <v>0.55122600233579389</v>
      </c>
      <c r="H11" s="111">
        <f>IF(RES_hhdet_tes!H11=0,"",RES_hhdet_tes!H11/RES_hhdet_fec!H11)</f>
        <v>0.55564714533179793</v>
      </c>
      <c r="I11" s="111">
        <f>IF(RES_hhdet_tes!I11=0,"",RES_hhdet_tes!I11/RES_hhdet_fec!I11)</f>
        <v>0.55809670886210372</v>
      </c>
      <c r="J11" s="111">
        <f>IF(RES_hhdet_tes!J11=0,"",RES_hhdet_tes!J11/RES_hhdet_fec!J11)</f>
        <v>0.55833399694778585</v>
      </c>
      <c r="K11" s="111">
        <f>IF(RES_hhdet_tes!K11=0,"",RES_hhdet_tes!K11/RES_hhdet_fec!K11)</f>
        <v>0.55981328766440119</v>
      </c>
      <c r="L11" s="111">
        <f>IF(RES_hhdet_tes!L11=0,"",RES_hhdet_tes!L11/RES_hhdet_fec!L11)</f>
        <v>0.56648216412596553</v>
      </c>
      <c r="M11" s="111">
        <f>IF(RES_hhdet_tes!M11=0,"",RES_hhdet_tes!M11/RES_hhdet_fec!M11)</f>
        <v>0.5753443510358266</v>
      </c>
      <c r="N11" s="111">
        <f>IF(RES_hhdet_tes!N11=0,"",RES_hhdet_tes!N11/RES_hhdet_fec!N11)</f>
        <v>0.58264712351773151</v>
      </c>
      <c r="O11" s="111">
        <f>IF(RES_hhdet_tes!O11=0,"",RES_hhdet_tes!O11/RES_hhdet_fec!O11)</f>
        <v>0.59128026484933027</v>
      </c>
      <c r="P11" s="111">
        <f>IF(RES_hhdet_tes!P11=0,"",RES_hhdet_tes!P11/RES_hhdet_fec!P11)</f>
        <v>0.59255373661008492</v>
      </c>
      <c r="Q11" s="111">
        <f>IF(RES_hhdet_tes!Q11=0,"",RES_hhdet_tes!Q11/RES_hhdet_fec!Q11)</f>
        <v>0.59360616463936189</v>
      </c>
      <c r="R11" s="111">
        <f>IF(RES_hhdet_tes!R11=0,"",RES_hhdet_tes!R11/RES_hhdet_fec!R11)</f>
        <v>0.5996746743382515</v>
      </c>
      <c r="S11" s="111">
        <f>IF(RES_hhdet_tes!S11=0,"",RES_hhdet_tes!S11/RES_hhdet_fec!S11)</f>
        <v>0.6292833338557613</v>
      </c>
      <c r="T11" s="111">
        <f>IF(RES_hhdet_tes!T11=0,"",RES_hhdet_tes!T11/RES_hhdet_fec!T11)</f>
        <v>0.66933726167175012</v>
      </c>
      <c r="U11" s="111">
        <f>IF(RES_hhdet_tes!U11=0,"",RES_hhdet_tes!U11/RES_hhdet_fec!U11)</f>
        <v>0.70658372914476464</v>
      </c>
      <c r="V11" s="111">
        <f>IF(RES_hhdet_tes!V11=0,"",RES_hhdet_tes!V11/RES_hhdet_fec!V11)</f>
        <v>0.72455534645937425</v>
      </c>
      <c r="W11" s="111">
        <f>IF(RES_hhdet_tes!W11=0,"",RES_hhdet_tes!W11/RES_hhdet_fec!W11)</f>
        <v>0.73089818839205967</v>
      </c>
      <c r="X11" s="111">
        <f>IF(RES_hhdet_tes!X11=0,"",RES_hhdet_tes!X11/RES_hhdet_fec!X11)</f>
        <v>0.73390173849341189</v>
      </c>
      <c r="Y11" s="111">
        <f>IF(RES_hhdet_tes!Y11=0,"",RES_hhdet_tes!Y11/RES_hhdet_fec!Y11)</f>
        <v>0.73528284712311298</v>
      </c>
      <c r="DA11" s="63" t="s">
        <v>1916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 t="str">
        <f>IF(RES_hhdet_tes!F12=0,"",RES_hhdet_tes!F12/RES_hhdet_fec!F12)</f>
        <v/>
      </c>
      <c r="G12" s="111" t="str">
        <f>IF(RES_hhdet_tes!G12=0,"",RES_hhdet_tes!G12/RES_hhdet_fec!G12)</f>
        <v/>
      </c>
      <c r="H12" s="111" t="str">
        <f>IF(RES_hhdet_tes!H12=0,"",RES_hhdet_tes!H12/RES_hhdet_fec!H12)</f>
        <v/>
      </c>
      <c r="I12" s="111" t="str">
        <f>IF(RES_hhdet_tes!I12=0,"",RES_hhdet_tes!I12/RES_hhdet_fec!I12)</f>
        <v/>
      </c>
      <c r="J12" s="111" t="str">
        <f>IF(RES_hhdet_tes!J12=0,"",RES_hhdet_tes!J12/RES_hhdet_fec!J12)</f>
        <v/>
      </c>
      <c r="K12" s="111" t="str">
        <f>IF(RES_hhdet_tes!K12=0,"",RES_hhdet_tes!K12/RES_hhdet_fec!K12)</f>
        <v/>
      </c>
      <c r="L12" s="111" t="str">
        <f>IF(RES_hhdet_tes!L12=0,"",RES_hhdet_tes!L12/RES_hhdet_fec!L12)</f>
        <v/>
      </c>
      <c r="M12" s="111" t="str">
        <f>IF(RES_hhdet_tes!M12=0,"",RES_hhdet_tes!M12/RES_hhdet_fec!M12)</f>
        <v/>
      </c>
      <c r="N12" s="111" t="str">
        <f>IF(RES_hhdet_tes!N12=0,"",RES_hhdet_tes!N12/RES_hhdet_fec!N12)</f>
        <v/>
      </c>
      <c r="O12" s="111" t="str">
        <f>IF(RES_hhdet_tes!O12=0,"",RES_hhdet_tes!O12/RES_hhdet_fec!O12)</f>
        <v/>
      </c>
      <c r="P12" s="111" t="str">
        <f>IF(RES_hhdet_tes!P12=0,"",RES_hhdet_tes!P12/RES_hhdet_fec!P12)</f>
        <v/>
      </c>
      <c r="Q12" s="111" t="str">
        <f>IF(RES_hhdet_tes!Q12=0,"",RES_hhdet_tes!Q12/RES_hhdet_fec!Q12)</f>
        <v/>
      </c>
      <c r="R12" s="111" t="str">
        <f>IF(RES_hhdet_tes!R12=0,"",RES_hhdet_tes!R12/RES_hhdet_fec!R12)</f>
        <v/>
      </c>
      <c r="S12" s="111" t="str">
        <f>IF(RES_hhdet_tes!S12=0,"",RES_hhdet_tes!S12/RES_hhdet_fec!S12)</f>
        <v/>
      </c>
      <c r="T12" s="111" t="str">
        <f>IF(RES_hhdet_tes!T12=0,"",RES_hhdet_tes!T12/RES_hhdet_fec!T12)</f>
        <v/>
      </c>
      <c r="U12" s="111" t="str">
        <f>IF(RES_hhdet_tes!U12=0,"",RES_hhdet_tes!U12/RES_hhdet_fec!U12)</f>
        <v/>
      </c>
      <c r="V12" s="111" t="str">
        <f>IF(RES_hhdet_tes!V12=0,"",RES_hhdet_tes!V12/RES_hhdet_fec!V12)</f>
        <v/>
      </c>
      <c r="W12" s="111" t="str">
        <f>IF(RES_hhdet_tes!W12=0,"",RES_hhdet_tes!W12/RES_hhdet_fec!W12)</f>
        <v/>
      </c>
      <c r="X12" s="111" t="str">
        <f>IF(RES_hhdet_tes!X12=0,"",RES_hhdet_tes!X12/RES_hhdet_fec!X12)</f>
        <v/>
      </c>
      <c r="Y12" s="111" t="str">
        <f>IF(RES_hhdet_tes!Y12=0,"",RES_hhdet_tes!Y12/RES_hhdet_fec!Y12)</f>
        <v/>
      </c>
      <c r="DA12" s="63" t="s">
        <v>1917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 t="str">
        <f>IF(RES_hhdet_tes!F13=0,"",RES_hhdet_tes!F13/RES_hhdet_fec!F13)</f>
        <v/>
      </c>
      <c r="G13" s="112" t="str">
        <f>IF(RES_hhdet_tes!G13=0,"",RES_hhdet_tes!G13/RES_hhdet_fec!G13)</f>
        <v/>
      </c>
      <c r="H13" s="112" t="str">
        <f>IF(RES_hhdet_tes!H13=0,"",RES_hhdet_tes!H13/RES_hhdet_fec!H13)</f>
        <v/>
      </c>
      <c r="I13" s="112" t="str">
        <f>IF(RES_hhdet_tes!I13=0,"",RES_hhdet_tes!I13/RES_hhdet_fec!I13)</f>
        <v/>
      </c>
      <c r="J13" s="112" t="str">
        <f>IF(RES_hhdet_tes!J13=0,"",RES_hhdet_tes!J13/RES_hhdet_fec!J13)</f>
        <v/>
      </c>
      <c r="K13" s="112" t="str">
        <f>IF(RES_hhdet_tes!K13=0,"",RES_hhdet_tes!K13/RES_hhdet_fec!K13)</f>
        <v/>
      </c>
      <c r="L13" s="112" t="str">
        <f>IF(RES_hhdet_tes!L13=0,"",RES_hhdet_tes!L13/RES_hhdet_fec!L13)</f>
        <v/>
      </c>
      <c r="M13" s="112" t="str">
        <f>IF(RES_hhdet_tes!M13=0,"",RES_hhdet_tes!M13/RES_hhdet_fec!M13)</f>
        <v/>
      </c>
      <c r="N13" s="112" t="str">
        <f>IF(RES_hhdet_tes!N13=0,"",RES_hhdet_tes!N13/RES_hhdet_fec!N13)</f>
        <v/>
      </c>
      <c r="O13" s="112" t="str">
        <f>IF(RES_hhdet_tes!O13=0,"",RES_hhdet_tes!O13/RES_hhdet_fec!O13)</f>
        <v/>
      </c>
      <c r="P13" s="112" t="str">
        <f>IF(RES_hhdet_tes!P13=0,"",RES_hhdet_tes!P13/RES_hhdet_fec!P13)</f>
        <v/>
      </c>
      <c r="Q13" s="112" t="str">
        <f>IF(RES_hhdet_tes!Q13=0,"",RES_hhdet_tes!Q13/RES_hhdet_fec!Q13)</f>
        <v/>
      </c>
      <c r="R13" s="112" t="str">
        <f>IF(RES_hhdet_tes!R13=0,"",RES_hhdet_tes!R13/RES_hhdet_fec!R13)</f>
        <v/>
      </c>
      <c r="S13" s="112" t="str">
        <f>IF(RES_hhdet_tes!S13=0,"",RES_hhdet_tes!S13/RES_hhdet_fec!S13)</f>
        <v/>
      </c>
      <c r="T13" s="112" t="str">
        <f>IF(RES_hhdet_tes!T13=0,"",RES_hhdet_tes!T13/RES_hhdet_fec!T13)</f>
        <v/>
      </c>
      <c r="U13" s="112" t="str">
        <f>IF(RES_hhdet_tes!U13=0,"",RES_hhdet_tes!U13/RES_hhdet_fec!U13)</f>
        <v/>
      </c>
      <c r="V13" s="112" t="str">
        <f>IF(RES_hhdet_tes!V13=0,"",RES_hhdet_tes!V13/RES_hhdet_fec!V13)</f>
        <v/>
      </c>
      <c r="W13" s="112" t="str">
        <f>IF(RES_hhdet_tes!W13=0,"",RES_hhdet_tes!W13/RES_hhdet_fec!W13)</f>
        <v/>
      </c>
      <c r="X13" s="112" t="str">
        <f>IF(RES_hhdet_tes!X13=0,"",RES_hhdet_tes!X13/RES_hhdet_fec!X13)</f>
        <v/>
      </c>
      <c r="Y13" s="112" t="str">
        <f>IF(RES_hhdet_tes!Y13=0,"",RES_hhdet_tes!Y13/RES_hhdet_fec!Y13)</f>
        <v/>
      </c>
      <c r="DA13" s="131" t="s">
        <v>1918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 t="str">
        <f>IF(RES_hhdet_tes!F14=0,"",RES_hhdet_tes!F14/RES_hhdet_fec!F14)</f>
        <v/>
      </c>
      <c r="G14" s="113" t="str">
        <f>IF(RES_hhdet_tes!G14=0,"",RES_hhdet_tes!G14/RES_hhdet_fec!G14)</f>
        <v/>
      </c>
      <c r="H14" s="113" t="str">
        <f>IF(RES_hhdet_tes!H14=0,"",RES_hhdet_tes!H14/RES_hhdet_fec!H14)</f>
        <v/>
      </c>
      <c r="I14" s="113" t="str">
        <f>IF(RES_hhdet_tes!I14=0,"",RES_hhdet_tes!I14/RES_hhdet_fec!I14)</f>
        <v/>
      </c>
      <c r="J14" s="113" t="str">
        <f>IF(RES_hhdet_tes!J14=0,"",RES_hhdet_tes!J14/RES_hhdet_fec!J14)</f>
        <v/>
      </c>
      <c r="K14" s="113" t="str">
        <f>IF(RES_hhdet_tes!K14=0,"",RES_hhdet_tes!K14/RES_hhdet_fec!K14)</f>
        <v/>
      </c>
      <c r="L14" s="113" t="str">
        <f>IF(RES_hhdet_tes!L14=0,"",RES_hhdet_tes!L14/RES_hhdet_fec!L14)</f>
        <v/>
      </c>
      <c r="M14" s="113" t="str">
        <f>IF(RES_hhdet_tes!M14=0,"",RES_hhdet_tes!M14/RES_hhdet_fec!M14)</f>
        <v/>
      </c>
      <c r="N14" s="113" t="str">
        <f>IF(RES_hhdet_tes!N14=0,"",RES_hhdet_tes!N14/RES_hhdet_fec!N14)</f>
        <v/>
      </c>
      <c r="O14" s="113" t="str">
        <f>IF(RES_hhdet_tes!O14=0,"",RES_hhdet_tes!O14/RES_hhdet_fec!O14)</f>
        <v/>
      </c>
      <c r="P14" s="113" t="str">
        <f>IF(RES_hhdet_tes!P14=0,"",RES_hhdet_tes!P14/RES_hhdet_fec!P14)</f>
        <v/>
      </c>
      <c r="Q14" s="113" t="str">
        <f>IF(RES_hhdet_tes!Q14=0,"",RES_hhdet_tes!Q14/RES_hhdet_fec!Q14)</f>
        <v/>
      </c>
      <c r="R14" s="113" t="str">
        <f>IF(RES_hhdet_tes!R14=0,"",RES_hhdet_tes!R14/RES_hhdet_fec!R14)</f>
        <v/>
      </c>
      <c r="S14" s="113" t="str">
        <f>IF(RES_hhdet_tes!S14=0,"",RES_hhdet_tes!S14/RES_hhdet_fec!S14)</f>
        <v/>
      </c>
      <c r="T14" s="113" t="str">
        <f>IF(RES_hhdet_tes!T14=0,"",RES_hhdet_tes!T14/RES_hhdet_fec!T14)</f>
        <v/>
      </c>
      <c r="U14" s="113" t="str">
        <f>IF(RES_hhdet_tes!U14=0,"",RES_hhdet_tes!U14/RES_hhdet_fec!U14)</f>
        <v/>
      </c>
      <c r="V14" s="113" t="str">
        <f>IF(RES_hhdet_tes!V14=0,"",RES_hhdet_tes!V14/RES_hhdet_fec!V14)</f>
        <v/>
      </c>
      <c r="W14" s="113" t="str">
        <f>IF(RES_hhdet_tes!W14=0,"",RES_hhdet_tes!W14/RES_hhdet_fec!W14)</f>
        <v/>
      </c>
      <c r="X14" s="113" t="str">
        <f>IF(RES_hhdet_tes!X14=0,"",RES_hhdet_tes!X14/RES_hhdet_fec!X14)</f>
        <v/>
      </c>
      <c r="Y14" s="113" t="str">
        <f>IF(RES_hhdet_tes!Y14=0,"",RES_hhdet_tes!Y14/RES_hhdet_fec!Y14)</f>
        <v/>
      </c>
      <c r="DA14" s="132" t="s">
        <v>1919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0.60002438258568758</v>
      </c>
      <c r="C15" s="112">
        <f>IF(RES_hhdet_tes!C15=0,"",RES_hhdet_tes!C15/RES_hhdet_fec!C15)</f>
        <v>0.6017324924281624</v>
      </c>
      <c r="D15" s="112">
        <f>IF(RES_hhdet_tes!D15=0,"",RES_hhdet_tes!D15/RES_hhdet_fec!D15)</f>
        <v>0.60442142870177806</v>
      </c>
      <c r="E15" s="112">
        <f>IF(RES_hhdet_tes!E15=0,"",RES_hhdet_tes!E15/RES_hhdet_fec!E15)</f>
        <v>0.60818420118932892</v>
      </c>
      <c r="F15" s="112">
        <f>IF(RES_hhdet_tes!F15=0,"",RES_hhdet_tes!F15/RES_hhdet_fec!F15)</f>
        <v>0.61160816305241417</v>
      </c>
      <c r="G15" s="112">
        <f>IF(RES_hhdet_tes!G15=0,"",RES_hhdet_tes!G15/RES_hhdet_fec!G15)</f>
        <v>0.61606817010714998</v>
      </c>
      <c r="H15" s="112">
        <f>IF(RES_hhdet_tes!H15=0,"",RES_hhdet_tes!H15/RES_hhdet_fec!H15)</f>
        <v>0.62016661859970967</v>
      </c>
      <c r="I15" s="112">
        <f>IF(RES_hhdet_tes!I15=0,"",RES_hhdet_tes!I15/RES_hhdet_fec!I15)</f>
        <v>0.62248707651900148</v>
      </c>
      <c r="J15" s="112">
        <f>IF(RES_hhdet_tes!J15=0,"",RES_hhdet_tes!J15/RES_hhdet_fec!J15)</f>
        <v>0.62265784401540625</v>
      </c>
      <c r="K15" s="112">
        <f>IF(RES_hhdet_tes!K15=0,"",RES_hhdet_tes!K15/RES_hhdet_fec!K15)</f>
        <v>0.62351253407807372</v>
      </c>
      <c r="L15" s="112">
        <f>IF(RES_hhdet_tes!L15=0,"",RES_hhdet_tes!L15/RES_hhdet_fec!L15)</f>
        <v>0.62709540132401231</v>
      </c>
      <c r="M15" s="112">
        <f>IF(RES_hhdet_tes!M15=0,"",RES_hhdet_tes!M15/RES_hhdet_fec!M15)</f>
        <v>0.63176092895801861</v>
      </c>
      <c r="N15" s="112">
        <f>IF(RES_hhdet_tes!N15=0,"",RES_hhdet_tes!N15/RES_hhdet_fec!N15)</f>
        <v>0.63728599019014098</v>
      </c>
      <c r="O15" s="112">
        <f>IF(RES_hhdet_tes!O15=0,"",RES_hhdet_tes!O15/RES_hhdet_fec!O15)</f>
        <v>0.64284460241554842</v>
      </c>
      <c r="P15" s="112">
        <f>IF(RES_hhdet_tes!P15=0,"",RES_hhdet_tes!P15/RES_hhdet_fec!P15)</f>
        <v>0.64346596320856764</v>
      </c>
      <c r="Q15" s="112">
        <f>IF(RES_hhdet_tes!Q15=0,"",RES_hhdet_tes!Q15/RES_hhdet_fec!Q15)</f>
        <v>0.64425060682811786</v>
      </c>
      <c r="R15" s="112">
        <f>IF(RES_hhdet_tes!R15=0,"",RES_hhdet_tes!R15/RES_hhdet_fec!R15)</f>
        <v>0.64891657519068902</v>
      </c>
      <c r="S15" s="112">
        <f>IF(RES_hhdet_tes!S15=0,"",RES_hhdet_tes!S15/RES_hhdet_fec!S15)</f>
        <v>0.66411555883329043</v>
      </c>
      <c r="T15" s="112">
        <f>IF(RES_hhdet_tes!T15=0,"",RES_hhdet_tes!T15/RES_hhdet_fec!T15)</f>
        <v>0.68479634709470094</v>
      </c>
      <c r="U15" s="112">
        <f>IF(RES_hhdet_tes!U15=0,"",RES_hhdet_tes!U15/RES_hhdet_fec!U15)</f>
        <v>0.70632811158747244</v>
      </c>
      <c r="V15" s="112">
        <f>IF(RES_hhdet_tes!V15=0,"",RES_hhdet_tes!V15/RES_hhdet_fec!V15)</f>
        <v>0.71877321543889661</v>
      </c>
      <c r="W15" s="112">
        <f>IF(RES_hhdet_tes!W15=0,"",RES_hhdet_tes!W15/RES_hhdet_fec!W15)</f>
        <v>0.72553691945582643</v>
      </c>
      <c r="X15" s="112">
        <f>IF(RES_hhdet_tes!X15=0,"",RES_hhdet_tes!X15/RES_hhdet_fec!X15)</f>
        <v>0.7275750425424119</v>
      </c>
      <c r="Y15" s="112">
        <f>IF(RES_hhdet_tes!Y15=0,"",RES_hhdet_tes!Y15/RES_hhdet_fec!Y15)</f>
        <v>0.72800164290645597</v>
      </c>
      <c r="DA15" s="131" t="s">
        <v>1920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0.83166142315810998</v>
      </c>
      <c r="C16" s="113">
        <f>IF(RES_hhdet_tes!C16=0,"",RES_hhdet_tes!C16/RES_hhdet_fec!C16)</f>
        <v>0.84093430142153602</v>
      </c>
      <c r="D16" s="113">
        <f>IF(RES_hhdet_tes!D16=0,"",RES_hhdet_tes!D16/RES_hhdet_fec!D16)</f>
        <v>0.83588948935617668</v>
      </c>
      <c r="E16" s="113">
        <f>IF(RES_hhdet_tes!E16=0,"",RES_hhdet_tes!E16/RES_hhdet_fec!E16)</f>
        <v>0.86070717399386509</v>
      </c>
      <c r="F16" s="113">
        <f>IF(RES_hhdet_tes!F16=0,"",RES_hhdet_tes!F16/RES_hhdet_fec!F16)</f>
        <v>0.84711605280036406</v>
      </c>
      <c r="G16" s="113">
        <f>IF(RES_hhdet_tes!G16=0,"",RES_hhdet_tes!G16/RES_hhdet_fec!G16)</f>
        <v>0.84997768967536613</v>
      </c>
      <c r="H16" s="113">
        <f>IF(RES_hhdet_tes!H16=0,"",RES_hhdet_tes!H16/RES_hhdet_fec!H16)</f>
        <v>0.85162987971698489</v>
      </c>
      <c r="I16" s="113">
        <f>IF(RES_hhdet_tes!I16=0,"",RES_hhdet_tes!I16/RES_hhdet_fec!I16)</f>
        <v>0.85563418828821547</v>
      </c>
      <c r="J16" s="113">
        <f>IF(RES_hhdet_tes!J16=0,"",RES_hhdet_tes!J16/RES_hhdet_fec!J16)</f>
        <v>0.85473135391639832</v>
      </c>
      <c r="K16" s="113">
        <f>IF(RES_hhdet_tes!K16=0,"",RES_hhdet_tes!K16/RES_hhdet_fec!K16)</f>
        <v>0.8643827944212451</v>
      </c>
      <c r="L16" s="113">
        <f>IF(RES_hhdet_tes!L16=0,"",RES_hhdet_tes!L16/RES_hhdet_fec!L16)</f>
        <v>0.86677588392784033</v>
      </c>
      <c r="M16" s="113">
        <f>IF(RES_hhdet_tes!M16=0,"",RES_hhdet_tes!M16/RES_hhdet_fec!M16)</f>
        <v>0.86465543639769915</v>
      </c>
      <c r="N16" s="113">
        <f>IF(RES_hhdet_tes!N16=0,"",RES_hhdet_tes!N16/RES_hhdet_fec!N16)</f>
        <v>0.86807462505237132</v>
      </c>
      <c r="O16" s="113">
        <f>IF(RES_hhdet_tes!O16=0,"",RES_hhdet_tes!O16/RES_hhdet_fec!O16)</f>
        <v>0.87365615557197129</v>
      </c>
      <c r="P16" s="113">
        <f>IF(RES_hhdet_tes!P16=0,"",RES_hhdet_tes!P16/RES_hhdet_fec!P16)</f>
        <v>0.86797016243381875</v>
      </c>
      <c r="Q16" s="113">
        <f>IF(RES_hhdet_tes!Q16=0,"",RES_hhdet_tes!Q16/RES_hhdet_fec!Q16)</f>
        <v>0.85704142655842441</v>
      </c>
      <c r="R16" s="113">
        <f>IF(RES_hhdet_tes!R16=0,"",RES_hhdet_tes!R16/RES_hhdet_fec!R16)</f>
        <v>0.86334300969531352</v>
      </c>
      <c r="S16" s="113">
        <f>IF(RES_hhdet_tes!S16=0,"",RES_hhdet_tes!S16/RES_hhdet_fec!S16)</f>
        <v>0.87493619190042182</v>
      </c>
      <c r="T16" s="113">
        <f>IF(RES_hhdet_tes!T16=0,"",RES_hhdet_tes!T16/RES_hhdet_fec!T16)</f>
        <v>0.88200548048213079</v>
      </c>
      <c r="U16" s="113">
        <f>IF(RES_hhdet_tes!U16=0,"",RES_hhdet_tes!U16/RES_hhdet_fec!U16)</f>
        <v>0.8962263564320202</v>
      </c>
      <c r="V16" s="113">
        <f>IF(RES_hhdet_tes!V16=0,"",RES_hhdet_tes!V16/RES_hhdet_fec!V16)</f>
        <v>0.90253604149390354</v>
      </c>
      <c r="W16" s="113">
        <f>IF(RES_hhdet_tes!W16=0,"",RES_hhdet_tes!W16/RES_hhdet_fec!W16)</f>
        <v>0.89410176147136344</v>
      </c>
      <c r="X16" s="113">
        <f>IF(RES_hhdet_tes!X16=0,"",RES_hhdet_tes!X16/RES_hhdet_fec!X16)</f>
        <v>0.88381885188506126</v>
      </c>
      <c r="Y16" s="113">
        <f>IF(RES_hhdet_tes!Y16=0,"",RES_hhdet_tes!Y16/RES_hhdet_fec!Y16)</f>
        <v>0.88224859151219048</v>
      </c>
      <c r="DA16" s="132" t="s">
        <v>1921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0.60002438258568758</v>
      </c>
      <c r="C17" s="111">
        <f>IF(RES_hhdet_tes!C17=0,"",RES_hhdet_tes!C17/RES_hhdet_fec!C17)</f>
        <v>0.60315937760233795</v>
      </c>
      <c r="D17" s="111">
        <f>IF(RES_hhdet_tes!D17=0,"",RES_hhdet_tes!D17/RES_hhdet_fec!D17)</f>
        <v>0.60691799483412023</v>
      </c>
      <c r="E17" s="111">
        <f>IF(RES_hhdet_tes!E17=0,"",RES_hhdet_tes!E17/RES_hhdet_fec!E17)</f>
        <v>0.61320222715976658</v>
      </c>
      <c r="F17" s="111">
        <f>IF(RES_hhdet_tes!F17=0,"",RES_hhdet_tes!F17/RES_hhdet_fec!F17)</f>
        <v>0.61588839922010141</v>
      </c>
      <c r="G17" s="111">
        <f>IF(RES_hhdet_tes!G17=0,"",RES_hhdet_tes!G17/RES_hhdet_fec!G17)</f>
        <v>0.61891582485174623</v>
      </c>
      <c r="H17" s="111">
        <f>IF(RES_hhdet_tes!H17=0,"",RES_hhdet_tes!H17/RES_hhdet_fec!H17)</f>
        <v>0.62119147912968986</v>
      </c>
      <c r="I17" s="111">
        <f>IF(RES_hhdet_tes!I17=0,"",RES_hhdet_tes!I17/RES_hhdet_fec!I17)</f>
        <v>0.62230926850878621</v>
      </c>
      <c r="J17" s="111">
        <f>IF(RES_hhdet_tes!J17=0,"",RES_hhdet_tes!J17/RES_hhdet_fec!J17)</f>
        <v>0.6224578251275763</v>
      </c>
      <c r="K17" s="111">
        <f>IF(RES_hhdet_tes!K17=0,"",RES_hhdet_tes!K17/RES_hhdet_fec!K17)</f>
        <v>0.62407946284396154</v>
      </c>
      <c r="L17" s="111">
        <f>IF(RES_hhdet_tes!L17=0,"",RES_hhdet_tes!L17/RES_hhdet_fec!L17)</f>
        <v>0.62920032428104777</v>
      </c>
      <c r="M17" s="111">
        <f>IF(RES_hhdet_tes!M17=0,"",RES_hhdet_tes!M17/RES_hhdet_fec!M17)</f>
        <v>0.63527760983576231</v>
      </c>
      <c r="N17" s="111">
        <f>IF(RES_hhdet_tes!N17=0,"",RES_hhdet_tes!N17/RES_hhdet_fec!N17)</f>
        <v>0.63954047573583761</v>
      </c>
      <c r="O17" s="111">
        <f>IF(RES_hhdet_tes!O17=0,"",RES_hhdet_tes!O17/RES_hhdet_fec!O17)</f>
        <v>0.64415823875650824</v>
      </c>
      <c r="P17" s="111">
        <f>IF(RES_hhdet_tes!P17=0,"",RES_hhdet_tes!P17/RES_hhdet_fec!P17)</f>
        <v>0.64491997729201911</v>
      </c>
      <c r="Q17" s="111">
        <f>IF(RES_hhdet_tes!Q17=0,"",RES_hhdet_tes!Q17/RES_hhdet_fec!Q17)</f>
        <v>0.64553172715022278</v>
      </c>
      <c r="R17" s="111">
        <f>IF(RES_hhdet_tes!R17=0,"",RES_hhdet_tes!R17/RES_hhdet_fec!R17)</f>
        <v>0.65134644666891217</v>
      </c>
      <c r="S17" s="111">
        <f>IF(RES_hhdet_tes!S17=0,"",RES_hhdet_tes!S17/RES_hhdet_fec!S17)</f>
        <v>0.67081603208138429</v>
      </c>
      <c r="T17" s="111">
        <f>IF(RES_hhdet_tes!T17=0,"",RES_hhdet_tes!T17/RES_hhdet_fec!T17)</f>
        <v>0.69237505729518956</v>
      </c>
      <c r="U17" s="111">
        <f>IF(RES_hhdet_tes!U17=0,"",RES_hhdet_tes!U17/RES_hhdet_fec!U17)</f>
        <v>0.7108986429017693</v>
      </c>
      <c r="V17" s="111">
        <f>IF(RES_hhdet_tes!V17=0,"",RES_hhdet_tes!V17/RES_hhdet_fec!V17)</f>
        <v>0.72076855210848867</v>
      </c>
      <c r="W17" s="111">
        <f>IF(RES_hhdet_tes!W17=0,"",RES_hhdet_tes!W17/RES_hhdet_fec!W17)</f>
        <v>0.72592955582297347</v>
      </c>
      <c r="X17" s="111">
        <f>IF(RES_hhdet_tes!X17=0,"",RES_hhdet_tes!X17/RES_hhdet_fec!X17)</f>
        <v>0.72755060691399853</v>
      </c>
      <c r="Y17" s="111">
        <f>IF(RES_hhdet_tes!Y17=0,"",RES_hhdet_tes!Y17/RES_hhdet_fec!Y17)</f>
        <v>0.72779400605536926</v>
      </c>
      <c r="DA17" s="63" t="s">
        <v>1922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X18" s="111">
        <f>IF(RES_hhdet_tes!X18=0,"",RES_hhdet_tes!X18/RES_hhdet_fec!X18)</f>
        <v>1</v>
      </c>
      <c r="Y18" s="111">
        <f>IF(RES_hhdet_tes!Y18=0,"",RES_hhdet_tes!Y18/RES_hhdet_fec!Y18)</f>
        <v>1</v>
      </c>
      <c r="DA18" s="63" t="s">
        <v>1923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0.68837276604461983</v>
      </c>
      <c r="C19" s="124">
        <f>IF(RES_hhdet_tes!C19=0,"",RES_hhdet_tes!C19/RES_hhdet_fec!C19)</f>
        <v>0.67514035715899556</v>
      </c>
      <c r="D19" s="124">
        <f>IF(RES_hhdet_tes!D19=0,"",RES_hhdet_tes!D19/RES_hhdet_fec!D19)</f>
        <v>0.6859781023050785</v>
      </c>
      <c r="E19" s="124">
        <f>IF(RES_hhdet_tes!E19=0,"",RES_hhdet_tes!E19/RES_hhdet_fec!E19)</f>
        <v>0.66558158472877493</v>
      </c>
      <c r="F19" s="124">
        <f>IF(RES_hhdet_tes!F19=0,"",RES_hhdet_tes!F19/RES_hhdet_fec!F19)</f>
        <v>0.67631055488950509</v>
      </c>
      <c r="G19" s="124">
        <f>IF(RES_hhdet_tes!G19=0,"",RES_hhdet_tes!G19/RES_hhdet_fec!G19)</f>
        <v>0.67845589013740448</v>
      </c>
      <c r="H19" s="124">
        <f>IF(RES_hhdet_tes!H19=0,"",RES_hhdet_tes!H19/RES_hhdet_fec!H19)</f>
        <v>0.68122479649452528</v>
      </c>
      <c r="I19" s="124">
        <f>IF(RES_hhdet_tes!I19=0,"",RES_hhdet_tes!I19/RES_hhdet_fec!I19)</f>
        <v>0.67413592587406101</v>
      </c>
      <c r="J19" s="124">
        <f>IF(RES_hhdet_tes!J19=0,"",RES_hhdet_tes!J19/RES_hhdet_fec!J19)</f>
        <v>0.68096179874503138</v>
      </c>
      <c r="K19" s="124">
        <f>IF(RES_hhdet_tes!K19=0,"",RES_hhdet_tes!K19/RES_hhdet_fec!K19)</f>
        <v>0.66695866669494508</v>
      </c>
      <c r="L19" s="124">
        <f>IF(RES_hhdet_tes!L19=0,"",RES_hhdet_tes!L19/RES_hhdet_fec!L19)</f>
        <v>0.67188411903597756</v>
      </c>
      <c r="M19" s="124">
        <f>IF(RES_hhdet_tes!M19=0,"",RES_hhdet_tes!M19/RES_hhdet_fec!M19)</f>
        <v>0.67809661567261004</v>
      </c>
      <c r="N19" s="124">
        <f>IF(RES_hhdet_tes!N19=0,"",RES_hhdet_tes!N19/RES_hhdet_fec!N19)</f>
        <v>0.68597445142747637</v>
      </c>
      <c r="O19" s="124">
        <f>IF(RES_hhdet_tes!O19=0,"",RES_hhdet_tes!O19/RES_hhdet_fec!O19)</f>
        <v>0.68868299284673984</v>
      </c>
      <c r="P19" s="124">
        <f>IF(RES_hhdet_tes!P19=0,"",RES_hhdet_tes!P19/RES_hhdet_fec!P19)</f>
        <v>0.69139573181269154</v>
      </c>
      <c r="Q19" s="124">
        <f>IF(RES_hhdet_tes!Q19=0,"",RES_hhdet_tes!Q19/RES_hhdet_fec!Q19)</f>
        <v>0.69173444847527166</v>
      </c>
      <c r="R19" s="124">
        <f>IF(RES_hhdet_tes!R19=0,"",RES_hhdet_tes!R19/RES_hhdet_fec!R19)</f>
        <v>0.69145103490992221</v>
      </c>
      <c r="S19" s="124">
        <f>IF(RES_hhdet_tes!S19=0,"",RES_hhdet_tes!S19/RES_hhdet_fec!S19)</f>
        <v>0.6999811132087832</v>
      </c>
      <c r="T19" s="124">
        <f>IF(RES_hhdet_tes!T19=0,"",RES_hhdet_tes!T19/RES_hhdet_fec!T19)</f>
        <v>0.71451840747093309</v>
      </c>
      <c r="U19" s="124">
        <f>IF(RES_hhdet_tes!U19=0,"",RES_hhdet_tes!U19/RES_hhdet_fec!U19)</f>
        <v>0.72595905925069915</v>
      </c>
      <c r="V19" s="124">
        <f>IF(RES_hhdet_tes!V19=0,"",RES_hhdet_tes!V19/RES_hhdet_fec!V19)</f>
        <v>0.73640069290914767</v>
      </c>
      <c r="W19" s="124">
        <f>IF(RES_hhdet_tes!W19=0,"",RES_hhdet_tes!W19/RES_hhdet_fec!W19)</f>
        <v>0.74509467512392435</v>
      </c>
      <c r="X19" s="124">
        <f>IF(RES_hhdet_tes!X19=0,"",RES_hhdet_tes!X19/RES_hhdet_fec!X19)</f>
        <v>0.74465392355638571</v>
      </c>
      <c r="Y19" s="124">
        <f>IF(RES_hhdet_tes!Y19=0,"",RES_hhdet_tes!Y19/RES_hhdet_fec!Y19)</f>
        <v>0.75140329837257358</v>
      </c>
      <c r="DA19" s="130" t="s">
        <v>1924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X20" s="111" t="str">
        <f>IF(RES_hhdet_tes!X20=0,"",RES_hhdet_tes!X20/RES_hhdet_fec!X20)</f>
        <v/>
      </c>
      <c r="Y20" s="111" t="str">
        <f>IF(RES_hhdet_tes!Y20=0,"",RES_hhdet_tes!Y20/RES_hhdet_fec!Y20)</f>
        <v/>
      </c>
      <c r="DA20" s="63" t="s">
        <v>1925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0.57699339496445512</v>
      </c>
      <c r="C21" s="111">
        <f>IF(RES_hhdet_tes!C21=0,"",RES_hhdet_tes!C21/RES_hhdet_fec!C21)</f>
        <v>0.57791130050607753</v>
      </c>
      <c r="D21" s="111">
        <f>IF(RES_hhdet_tes!D21=0,"",RES_hhdet_tes!D21/RES_hhdet_fec!D21)</f>
        <v>0.57906544036341789</v>
      </c>
      <c r="E21" s="111">
        <f>IF(RES_hhdet_tes!E21=0,"",RES_hhdet_tes!E21/RES_hhdet_fec!E21)</f>
        <v>0.58048589701266606</v>
      </c>
      <c r="F21" s="111">
        <f>IF(RES_hhdet_tes!F21=0,"",RES_hhdet_tes!F21/RES_hhdet_fec!F21)</f>
        <v>0.58151894913256963</v>
      </c>
      <c r="G21" s="111">
        <f>IF(RES_hhdet_tes!G21=0,"",RES_hhdet_tes!G21/RES_hhdet_fec!G21)</f>
        <v>0.58264389070093991</v>
      </c>
      <c r="H21" s="111">
        <f>IF(RES_hhdet_tes!H21=0,"",RES_hhdet_tes!H21/RES_hhdet_fec!H21)</f>
        <v>0.58370701115229329</v>
      </c>
      <c r="I21" s="111">
        <f>IF(RES_hhdet_tes!I21=0,"",RES_hhdet_tes!I21/RES_hhdet_fec!I21)</f>
        <v>0.58421864393591139</v>
      </c>
      <c r="J21" s="111">
        <f>IF(RES_hhdet_tes!J21=0,"",RES_hhdet_tes!J21/RES_hhdet_fec!J21)</f>
        <v>0.58431497255474907</v>
      </c>
      <c r="K21" s="111">
        <f>IF(RES_hhdet_tes!K21=0,"",RES_hhdet_tes!K21/RES_hhdet_fec!K21)</f>
        <v>0.58479465278743759</v>
      </c>
      <c r="L21" s="111">
        <f>IF(RES_hhdet_tes!L21=0,"",RES_hhdet_tes!L21/RES_hhdet_fec!L21)</f>
        <v>0.585551641486453</v>
      </c>
      <c r="M21" s="111">
        <f>IF(RES_hhdet_tes!M21=0,"",RES_hhdet_tes!M21/RES_hhdet_fec!M21)</f>
        <v>0.58624382790694451</v>
      </c>
      <c r="N21" s="111">
        <f>IF(RES_hhdet_tes!N21=0,"",RES_hhdet_tes!N21/RES_hhdet_fec!N21)</f>
        <v>0.58671572998795152</v>
      </c>
      <c r="O21" s="111">
        <f>IF(RES_hhdet_tes!O21=0,"",RES_hhdet_tes!O21/RES_hhdet_fec!O21)</f>
        <v>0.58708413932145509</v>
      </c>
      <c r="P21" s="111">
        <f>IF(RES_hhdet_tes!P21=0,"",RES_hhdet_tes!P21/RES_hhdet_fec!P21)</f>
        <v>0.5870984667185708</v>
      </c>
      <c r="Q21" s="111">
        <f>IF(RES_hhdet_tes!Q21=0,"",RES_hhdet_tes!Q21/RES_hhdet_fec!Q21)</f>
        <v>0.5871390960363515</v>
      </c>
      <c r="R21" s="111">
        <f>IF(RES_hhdet_tes!R21=0,"",RES_hhdet_tes!R21/RES_hhdet_fec!R21)</f>
        <v>0.58739627860241328</v>
      </c>
      <c r="S21" s="111">
        <f>IF(RES_hhdet_tes!S21=0,"",RES_hhdet_tes!S21/RES_hhdet_fec!S21)</f>
        <v>0.58911057196387684</v>
      </c>
      <c r="T21" s="111">
        <f>IF(RES_hhdet_tes!T21=0,"",RES_hhdet_tes!T21/RES_hhdet_fec!T21)</f>
        <v>0.59243336166686833</v>
      </c>
      <c r="U21" s="111">
        <f>IF(RES_hhdet_tes!U21=0,"",RES_hhdet_tes!U21/RES_hhdet_fec!U21)</f>
        <v>0.596623213947158</v>
      </c>
      <c r="V21" s="111">
        <f>IF(RES_hhdet_tes!V21=0,"",RES_hhdet_tes!V21/RES_hhdet_fec!V21)</f>
        <v>0.59950084675533843</v>
      </c>
      <c r="W21" s="111">
        <f>IF(RES_hhdet_tes!W21=0,"",RES_hhdet_tes!W21/RES_hhdet_fec!W21)</f>
        <v>0.60150195528811967</v>
      </c>
      <c r="X21" s="111">
        <f>IF(RES_hhdet_tes!X21=0,"",RES_hhdet_tes!X21/RES_hhdet_fec!X21)</f>
        <v>0.60157486936364457</v>
      </c>
      <c r="Y21" s="111">
        <f>IF(RES_hhdet_tes!Y21=0,"",RES_hhdet_tes!Y21/RES_hhdet_fec!Y21)</f>
        <v>0.60168820895463915</v>
      </c>
      <c r="DA21" s="63" t="s">
        <v>1926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0.73641716549270386</v>
      </c>
      <c r="C22" s="45">
        <f>IF(RES_hhdet_tes!C22=0,"",RES_hhdet_tes!C22/RES_hhdet_fec!C22)</f>
        <v>0.73731699505141157</v>
      </c>
      <c r="D22" s="45">
        <f>IF(RES_hhdet_tes!D22=0,"",RES_hhdet_tes!D22/RES_hhdet_fec!D22)</f>
        <v>0.73895681822030435</v>
      </c>
      <c r="E22" s="45">
        <f>IF(RES_hhdet_tes!E22=0,"",RES_hhdet_tes!E22/RES_hhdet_fec!E22)</f>
        <v>0.74134846925753417</v>
      </c>
      <c r="F22" s="45">
        <f>IF(RES_hhdet_tes!F22=0,"",RES_hhdet_tes!F22/RES_hhdet_fec!F22)</f>
        <v>0.74396402835895137</v>
      </c>
      <c r="G22" s="45">
        <f>IF(RES_hhdet_tes!G22=0,"",RES_hhdet_tes!G22/RES_hhdet_fec!G22)</f>
        <v>0.74739588800784007</v>
      </c>
      <c r="H22" s="45">
        <f>IF(RES_hhdet_tes!H22=0,"",RES_hhdet_tes!H22/RES_hhdet_fec!H22)</f>
        <v>0.75081228789761389</v>
      </c>
      <c r="I22" s="45">
        <f>IF(RES_hhdet_tes!I22=0,"",RES_hhdet_tes!I22/RES_hhdet_fec!I22)</f>
        <v>0.75265661963955011</v>
      </c>
      <c r="J22" s="45">
        <f>IF(RES_hhdet_tes!J22=0,"",RES_hhdet_tes!J22/RES_hhdet_fec!J22)</f>
        <v>0.75289383102405716</v>
      </c>
      <c r="K22" s="45">
        <f>IF(RES_hhdet_tes!K22=0,"",RES_hhdet_tes!K22/RES_hhdet_fec!K22)</f>
        <v>0.75414650888857959</v>
      </c>
      <c r="L22" s="45">
        <f>IF(RES_hhdet_tes!L22=0,"",RES_hhdet_tes!L22/RES_hhdet_fec!L22)</f>
        <v>0.75664581135391495</v>
      </c>
      <c r="M22" s="45">
        <f>IF(RES_hhdet_tes!M22=0,"",RES_hhdet_tes!M22/RES_hhdet_fec!M22)</f>
        <v>0.75991455296657895</v>
      </c>
      <c r="N22" s="45">
        <f>IF(RES_hhdet_tes!N22=0,"",RES_hhdet_tes!N22/RES_hhdet_fec!N22)</f>
        <v>0.76386434130032821</v>
      </c>
      <c r="O22" s="45">
        <f>IF(RES_hhdet_tes!O22=0,"",RES_hhdet_tes!O22/RES_hhdet_fec!O22)</f>
        <v>0.76747939857313308</v>
      </c>
      <c r="P22" s="45">
        <f>IF(RES_hhdet_tes!P22=0,"",RES_hhdet_tes!P22/RES_hhdet_fec!P22)</f>
        <v>0.76762065516710576</v>
      </c>
      <c r="Q22" s="45">
        <f>IF(RES_hhdet_tes!Q22=0,"",RES_hhdet_tes!Q22/RES_hhdet_fec!Q22)</f>
        <v>0.76802625689641635</v>
      </c>
      <c r="R22" s="45">
        <f>IF(RES_hhdet_tes!R22=0,"",RES_hhdet_tes!R22/RES_hhdet_fec!R22)</f>
        <v>0.76953972165688111</v>
      </c>
      <c r="S22" s="45">
        <f>IF(RES_hhdet_tes!S22=0,"",RES_hhdet_tes!S22/RES_hhdet_fec!S22)</f>
        <v>0.77851670821977847</v>
      </c>
      <c r="T22" s="45">
        <f>IF(RES_hhdet_tes!T22=0,"",RES_hhdet_tes!T22/RES_hhdet_fec!T22)</f>
        <v>0.7935498895461145</v>
      </c>
      <c r="U22" s="45">
        <f>IF(RES_hhdet_tes!U22=0,"",RES_hhdet_tes!U22/RES_hhdet_fec!U22)</f>
        <v>0.81333008359004955</v>
      </c>
      <c r="V22" s="45">
        <f>IF(RES_hhdet_tes!V22=0,"",RES_hhdet_tes!V22/RES_hhdet_fec!V22)</f>
        <v>0.82963245368696736</v>
      </c>
      <c r="W22" s="45">
        <f>IF(RES_hhdet_tes!W22=0,"",RES_hhdet_tes!W22/RES_hhdet_fec!W22)</f>
        <v>0.84015404196209975</v>
      </c>
      <c r="X22" s="45">
        <f>IF(RES_hhdet_tes!X22=0,"",RES_hhdet_tes!X22/RES_hhdet_fec!X22)</f>
        <v>0.84034438652988996</v>
      </c>
      <c r="Y22" s="45">
        <f>IF(RES_hhdet_tes!Y22=0,"",RES_hhdet_tes!Y22/RES_hhdet_fec!Y22)</f>
        <v>0.8416383611989916</v>
      </c>
      <c r="DA22" s="60" t="s">
        <v>1927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0.48122819989128135</v>
      </c>
      <c r="C24" s="119">
        <f>IF(RES_hhdet_tes!C24=0,"",RES_hhdet_tes!C24/RES_hhdet_fec!C24)</f>
        <v>0.50336197477667999</v>
      </c>
      <c r="D24" s="119">
        <f>IF(RES_hhdet_tes!D24=0,"",RES_hhdet_tes!D24/RES_hhdet_fec!D24)</f>
        <v>0.47875899457728227</v>
      </c>
      <c r="E24" s="119">
        <f>IF(RES_hhdet_tes!E24=0,"",RES_hhdet_tes!E24/RES_hhdet_fec!E24)</f>
        <v>0.56442360335552266</v>
      </c>
      <c r="F24" s="119">
        <f>IF(RES_hhdet_tes!F24=0,"",RES_hhdet_tes!F24/RES_hhdet_fec!F24)</f>
        <v>0.48125010267493162</v>
      </c>
      <c r="G24" s="119">
        <f>IF(RES_hhdet_tes!G24=0,"",RES_hhdet_tes!G24/RES_hhdet_fec!G24)</f>
        <v>0.4884493577410508</v>
      </c>
      <c r="H24" s="119">
        <f>IF(RES_hhdet_tes!H24=0,"",RES_hhdet_tes!H24/RES_hhdet_fec!H24)</f>
        <v>0.49404456719106027</v>
      </c>
      <c r="I24" s="119">
        <f>IF(RES_hhdet_tes!I24=0,"",RES_hhdet_tes!I24/RES_hhdet_fec!I24)</f>
        <v>0.5492803687109068</v>
      </c>
      <c r="J24" s="119">
        <f>IF(RES_hhdet_tes!J24=0,"",RES_hhdet_tes!J24/RES_hhdet_fec!J24)</f>
        <v>0.49864418647781722</v>
      </c>
      <c r="K24" s="119">
        <f>IF(RES_hhdet_tes!K24=0,"",RES_hhdet_tes!K24/RES_hhdet_fec!K24)</f>
        <v>0.53033360800756191</v>
      </c>
      <c r="L24" s="119">
        <f>IF(RES_hhdet_tes!L24=0,"",RES_hhdet_tes!L24/RES_hhdet_fec!L24)</f>
        <v>0.54568809270877539</v>
      </c>
      <c r="M24" s="119">
        <f>IF(RES_hhdet_tes!M24=0,"",RES_hhdet_tes!M24/RES_hhdet_fec!M24)</f>
        <v>0.57047629434543645</v>
      </c>
      <c r="N24" s="119">
        <f>IF(RES_hhdet_tes!N24=0,"",RES_hhdet_tes!N24/RES_hhdet_fec!N24)</f>
        <v>0.59206722606846096</v>
      </c>
      <c r="O24" s="119">
        <f>IF(RES_hhdet_tes!O24=0,"",RES_hhdet_tes!O24/RES_hhdet_fec!O24)</f>
        <v>0.60828286031488954</v>
      </c>
      <c r="P24" s="119">
        <f>IF(RES_hhdet_tes!P24=0,"",RES_hhdet_tes!P24/RES_hhdet_fec!P24)</f>
        <v>0.61339733227183069</v>
      </c>
      <c r="Q24" s="119">
        <f>IF(RES_hhdet_tes!Q24=0,"",RES_hhdet_tes!Q24/RES_hhdet_fec!Q24)</f>
        <v>0.61477673319405657</v>
      </c>
      <c r="R24" s="119">
        <f>IF(RES_hhdet_tes!R24=0,"",RES_hhdet_tes!R24/RES_hhdet_fec!R24)</f>
        <v>0.61161350522516289</v>
      </c>
      <c r="S24" s="119">
        <f>IF(RES_hhdet_tes!S24=0,"",RES_hhdet_tes!S24/RES_hhdet_fec!S24)</f>
        <v>0.62252856438603354</v>
      </c>
      <c r="T24" s="119">
        <f>IF(RES_hhdet_tes!T24=0,"",RES_hhdet_tes!T24/RES_hhdet_fec!T24)</f>
        <v>0.62995459307695223</v>
      </c>
      <c r="U24" s="119">
        <f>IF(RES_hhdet_tes!U24=0,"",RES_hhdet_tes!U24/RES_hhdet_fec!U24)</f>
        <v>0.63329592202977636</v>
      </c>
      <c r="V24" s="119">
        <f>IF(RES_hhdet_tes!V24=0,"",RES_hhdet_tes!V24/RES_hhdet_fec!V24)</f>
        <v>0.64833334627875172</v>
      </c>
      <c r="W24" s="119">
        <f>IF(RES_hhdet_tes!W24=0,"",RES_hhdet_tes!W24/RES_hhdet_fec!W24)</f>
        <v>0.6672331471050984</v>
      </c>
      <c r="X24" s="119">
        <f>IF(RES_hhdet_tes!X24=0,"",RES_hhdet_tes!X24/RES_hhdet_fec!X24)</f>
        <v>0.69011493134065138</v>
      </c>
      <c r="Y24" s="119">
        <f>IF(RES_hhdet_tes!Y24=0,"",RES_hhdet_tes!Y24/RES_hhdet_fec!Y24)</f>
        <v>0.71757875314672803</v>
      </c>
      <c r="DA24" s="129" t="s">
        <v>1928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0.44742933585327488</v>
      </c>
      <c r="C25" s="124">
        <f>IF(RES_hhdet_tes!C25=0,"",RES_hhdet_tes!C25/RES_hhdet_fec!C25)</f>
        <v>0.44738427614323706</v>
      </c>
      <c r="D25" s="124">
        <f>IF(RES_hhdet_tes!D25=0,"",RES_hhdet_tes!D25/RES_hhdet_fec!D25)</f>
        <v>0.4473926811770555</v>
      </c>
      <c r="E25" s="124">
        <f>IF(RES_hhdet_tes!E25=0,"",RES_hhdet_tes!E25/RES_hhdet_fec!E25)</f>
        <v>0.44704536478105367</v>
      </c>
      <c r="F25" s="124">
        <f>IF(RES_hhdet_tes!F25=0,"",RES_hhdet_tes!F25/RES_hhdet_fec!F25)</f>
        <v>0.44729072568933192</v>
      </c>
      <c r="G25" s="124">
        <f>IF(RES_hhdet_tes!G25=0,"",RES_hhdet_tes!G25/RES_hhdet_fec!G25)</f>
        <v>0.452241047314978</v>
      </c>
      <c r="H25" s="124">
        <f>IF(RES_hhdet_tes!H25=0,"",RES_hhdet_tes!H25/RES_hhdet_fec!H25)</f>
        <v>0.45927669909363084</v>
      </c>
      <c r="I25" s="124">
        <f>IF(RES_hhdet_tes!I25=0,"",RES_hhdet_tes!I25/RES_hhdet_fec!I25)</f>
        <v>0.46100651007480514</v>
      </c>
      <c r="J25" s="124">
        <f>IF(RES_hhdet_tes!J25=0,"",RES_hhdet_tes!J25/RES_hhdet_fec!J25)</f>
        <v>0.4699931360616364</v>
      </c>
      <c r="K25" s="124">
        <f>IF(RES_hhdet_tes!K25=0,"",RES_hhdet_tes!K25/RES_hhdet_fec!K25)</f>
        <v>0.48128932607949398</v>
      </c>
      <c r="L25" s="124">
        <f>IF(RES_hhdet_tes!L25=0,"",RES_hhdet_tes!L25/RES_hhdet_fec!L25)</f>
        <v>0.49043968275443101</v>
      </c>
      <c r="M25" s="124">
        <f>IF(RES_hhdet_tes!M25=0,"",RES_hhdet_tes!M25/RES_hhdet_fec!M25)</f>
        <v>0.49931834198850511</v>
      </c>
      <c r="N25" s="124">
        <f>IF(RES_hhdet_tes!N25=0,"",RES_hhdet_tes!N25/RES_hhdet_fec!N25)</f>
        <v>0.52022547429805077</v>
      </c>
      <c r="O25" s="124">
        <f>IF(RES_hhdet_tes!O25=0,"",RES_hhdet_tes!O25/RES_hhdet_fec!O25)</f>
        <v>0.54532883333412574</v>
      </c>
      <c r="P25" s="124">
        <f>IF(RES_hhdet_tes!P25=0,"",RES_hhdet_tes!P25/RES_hhdet_fec!P25)</f>
        <v>0.54576632740211717</v>
      </c>
      <c r="Q25" s="124">
        <f>IF(RES_hhdet_tes!Q25=0,"",RES_hhdet_tes!Q25/RES_hhdet_fec!Q25)</f>
        <v>0.55054008571989621</v>
      </c>
      <c r="R25" s="124">
        <f>IF(RES_hhdet_tes!R25=0,"",RES_hhdet_tes!R25/RES_hhdet_fec!R25)</f>
        <v>0.55215617974078979</v>
      </c>
      <c r="S25" s="124">
        <f>IF(RES_hhdet_tes!S25=0,"",RES_hhdet_tes!S25/RES_hhdet_fec!S25)</f>
        <v>0.55344521960065562</v>
      </c>
      <c r="T25" s="124">
        <f>IF(RES_hhdet_tes!T25=0,"",RES_hhdet_tes!T25/RES_hhdet_fec!T25)</f>
        <v>0.5552219800856476</v>
      </c>
      <c r="U25" s="124">
        <f>IF(RES_hhdet_tes!U25=0,"",RES_hhdet_tes!U25/RES_hhdet_fec!U25)</f>
        <v>0.56415612987469965</v>
      </c>
      <c r="V25" s="124">
        <f>IF(RES_hhdet_tes!V25=0,"",RES_hhdet_tes!V25/RES_hhdet_fec!V25)</f>
        <v>0.57750793683428858</v>
      </c>
      <c r="W25" s="124">
        <f>IF(RES_hhdet_tes!W25=0,"",RES_hhdet_tes!W25/RES_hhdet_fec!W25)</f>
        <v>0.59556428858191435</v>
      </c>
      <c r="X25" s="124">
        <f>IF(RES_hhdet_tes!X25=0,"",RES_hhdet_tes!X25/RES_hhdet_fec!X25)</f>
        <v>0.61410805944219193</v>
      </c>
      <c r="Y25" s="124">
        <f>IF(RES_hhdet_tes!Y25=0,"",RES_hhdet_tes!Y25/RES_hhdet_fec!Y25)</f>
        <v>0.6284986341089831</v>
      </c>
      <c r="DA25" s="130" t="s">
        <v>1929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0.44150171566863833</v>
      </c>
      <c r="C26" s="111">
        <f>IF(RES_hhdet_tes!C26=0,"",RES_hhdet_tes!C26/RES_hhdet_fec!C26)</f>
        <v>0.44150171566863833</v>
      </c>
      <c r="D26" s="111">
        <f>IF(RES_hhdet_tes!D26=0,"",RES_hhdet_tes!D26/RES_hhdet_fec!D26)</f>
        <v>0.44150171566863833</v>
      </c>
      <c r="E26" s="111">
        <f>IF(RES_hhdet_tes!E26=0,"",RES_hhdet_tes!E26/RES_hhdet_fec!E26)</f>
        <v>0.44150171566863833</v>
      </c>
      <c r="F26" s="111">
        <f>IF(RES_hhdet_tes!F26=0,"",RES_hhdet_tes!F26/RES_hhdet_fec!F26)</f>
        <v>0.44150171566863833</v>
      </c>
      <c r="G26" s="111">
        <f>IF(RES_hhdet_tes!G26=0,"",RES_hhdet_tes!G26/RES_hhdet_fec!G26)</f>
        <v>0.44656928863562489</v>
      </c>
      <c r="H26" s="111">
        <f>IF(RES_hhdet_tes!H26=0,"",RES_hhdet_tes!H26/RES_hhdet_fec!H26)</f>
        <v>0.4538070947982481</v>
      </c>
      <c r="I26" s="111">
        <f>IF(RES_hhdet_tes!I26=0,"",RES_hhdet_tes!I26/RES_hhdet_fec!I26)</f>
        <v>0.45572832513601319</v>
      </c>
      <c r="J26" s="111">
        <f>IF(RES_hhdet_tes!J26=0,"",RES_hhdet_tes!J26/RES_hhdet_fec!J26)</f>
        <v>0.4647663636460912</v>
      </c>
      <c r="K26" s="111">
        <f>IF(RES_hhdet_tes!K26=0,"",RES_hhdet_tes!K26/RES_hhdet_fec!K26)</f>
        <v>0.47610173561739277</v>
      </c>
      <c r="L26" s="111">
        <f>IF(RES_hhdet_tes!L26=0,"",RES_hhdet_tes!L26/RES_hhdet_fec!L26)</f>
        <v>0.48544465122643637</v>
      </c>
      <c r="M26" s="111">
        <f>IF(RES_hhdet_tes!M26=0,"",RES_hhdet_tes!M26/RES_hhdet_fec!M26)</f>
        <v>0.49437693090623164</v>
      </c>
      <c r="N26" s="111">
        <f>IF(RES_hhdet_tes!N26=0,"",RES_hhdet_tes!N26/RES_hhdet_fec!N26)</f>
        <v>0.51536031810091831</v>
      </c>
      <c r="O26" s="111">
        <f>IF(RES_hhdet_tes!O26=0,"",RES_hhdet_tes!O26/RES_hhdet_fec!O26)</f>
        <v>0.54055250625931084</v>
      </c>
      <c r="P26" s="111">
        <f>IF(RES_hhdet_tes!P26=0,"",RES_hhdet_tes!P26/RES_hhdet_fec!P26)</f>
        <v>0.54102213834181134</v>
      </c>
      <c r="Q26" s="111">
        <f>IF(RES_hhdet_tes!Q26=0,"",RES_hhdet_tes!Q26/RES_hhdet_fec!Q26)</f>
        <v>0.54580936650998102</v>
      </c>
      <c r="R26" s="111">
        <f>IF(RES_hhdet_tes!R26=0,"",RES_hhdet_tes!R26/RES_hhdet_fec!R26)</f>
        <v>0.54740014288982797</v>
      </c>
      <c r="S26" s="111">
        <f>IF(RES_hhdet_tes!S26=0,"",RES_hhdet_tes!S26/RES_hhdet_fec!S26)</f>
        <v>0.54875295501891197</v>
      </c>
      <c r="T26" s="111">
        <f>IF(RES_hhdet_tes!T26=0,"",RES_hhdet_tes!T26/RES_hhdet_fec!T26)</f>
        <v>0.55054820082537281</v>
      </c>
      <c r="U26" s="111">
        <f>IF(RES_hhdet_tes!U26=0,"",RES_hhdet_tes!U26/RES_hhdet_fec!U26)</f>
        <v>0.55947982851373579</v>
      </c>
      <c r="V26" s="111">
        <f>IF(RES_hhdet_tes!V26=0,"",RES_hhdet_tes!V26/RES_hhdet_fec!V26)</f>
        <v>0.57286676355843014</v>
      </c>
      <c r="W26" s="111">
        <f>IF(RES_hhdet_tes!W26=0,"",RES_hhdet_tes!W26/RES_hhdet_fec!W26)</f>
        <v>0.59098873032100208</v>
      </c>
      <c r="X26" s="111">
        <f>IF(RES_hhdet_tes!X26=0,"",RES_hhdet_tes!X26/RES_hhdet_fec!X26)</f>
        <v>0.60962819321645434</v>
      </c>
      <c r="Y26" s="111">
        <f>IF(RES_hhdet_tes!Y26=0,"",RES_hhdet_tes!Y26/RES_hhdet_fec!Y26)</f>
        <v>0.62406516851973404</v>
      </c>
      <c r="DA26" s="63" t="s">
        <v>1930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X27" s="111">
        <f>IF(RES_hhdet_tes!X27=0,"",RES_hhdet_tes!X27/RES_hhdet_fec!X27)</f>
        <v>1</v>
      </c>
      <c r="Y27" s="111">
        <f>IF(RES_hhdet_tes!Y27=0,"",RES_hhdet_tes!Y27/RES_hhdet_fec!Y27)</f>
        <v>1</v>
      </c>
      <c r="DA27" s="63" t="s">
        <v>1931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1.7302502216747646</v>
      </c>
      <c r="C28" s="124">
        <f>IF(RES_hhdet_tes!C28=0,"",RES_hhdet_tes!C28/RES_hhdet_fec!C28)</f>
        <v>1.7906325084166368</v>
      </c>
      <c r="D28" s="124">
        <f>IF(RES_hhdet_tes!D28=0,"",RES_hhdet_tes!D28/RES_hhdet_fec!D28)</f>
        <v>1.8549855480073962</v>
      </c>
      <c r="E28" s="124">
        <f>IF(RES_hhdet_tes!E28=0,"",RES_hhdet_tes!E28/RES_hhdet_fec!E28)</f>
        <v>1.8883967819034169</v>
      </c>
      <c r="F28" s="124">
        <f>IF(RES_hhdet_tes!F28=0,"",RES_hhdet_tes!F28/RES_hhdet_fec!F28)</f>
        <v>1.9384067171182779</v>
      </c>
      <c r="G28" s="124">
        <f>IF(RES_hhdet_tes!G28=0,"",RES_hhdet_tes!G28/RES_hhdet_fec!G28)</f>
        <v>2.087632283716645</v>
      </c>
      <c r="H28" s="124">
        <f>IF(RES_hhdet_tes!H28=0,"",RES_hhdet_tes!H28/RES_hhdet_fec!H28)</f>
        <v>2.4474125413049204</v>
      </c>
      <c r="I28" s="124">
        <f>IF(RES_hhdet_tes!I28=0,"",RES_hhdet_tes!I28/RES_hhdet_fec!I28)</f>
        <v>2.6499173437974513</v>
      </c>
      <c r="J28" s="124">
        <f>IF(RES_hhdet_tes!J28=0,"",RES_hhdet_tes!J28/RES_hhdet_fec!J28)</f>
        <v>2.7186133906678434</v>
      </c>
      <c r="K28" s="124">
        <f>IF(RES_hhdet_tes!K28=0,"",RES_hhdet_tes!K28/RES_hhdet_fec!K28)</f>
        <v>2.8347211886658421</v>
      </c>
      <c r="L28" s="124">
        <f>IF(RES_hhdet_tes!L28=0,"",RES_hhdet_tes!L28/RES_hhdet_fec!L28)</f>
        <v>2.9004056553661877</v>
      </c>
      <c r="M28" s="124">
        <f>IF(RES_hhdet_tes!M28=0,"",RES_hhdet_tes!M28/RES_hhdet_fec!M28)</f>
        <v>2.9311535235643191</v>
      </c>
      <c r="N28" s="124">
        <f>IF(RES_hhdet_tes!N28=0,"",RES_hhdet_tes!N28/RES_hhdet_fec!N28)</f>
        <v>2.9631667679499518</v>
      </c>
      <c r="O28" s="124">
        <f>IF(RES_hhdet_tes!O28=0,"",RES_hhdet_tes!O28/RES_hhdet_fec!O28)</f>
        <v>3.0737642363056867</v>
      </c>
      <c r="P28" s="124">
        <f>IF(RES_hhdet_tes!P28=0,"",RES_hhdet_tes!P28/RES_hhdet_fec!P28)</f>
        <v>3.200682366160883</v>
      </c>
      <c r="Q28" s="124">
        <f>IF(RES_hhdet_tes!Q28=0,"",RES_hhdet_tes!Q28/RES_hhdet_fec!Q28)</f>
        <v>3.307611780642119</v>
      </c>
      <c r="R28" s="124">
        <f>IF(RES_hhdet_tes!R28=0,"",RES_hhdet_tes!R28/RES_hhdet_fec!R28)</f>
        <v>3.4425321962022486</v>
      </c>
      <c r="S28" s="124">
        <f>IF(RES_hhdet_tes!S28=0,"",RES_hhdet_tes!S28/RES_hhdet_fec!S28)</f>
        <v>3.5765140084813898</v>
      </c>
      <c r="T28" s="124">
        <f>IF(RES_hhdet_tes!T28=0,"",RES_hhdet_tes!T28/RES_hhdet_fec!T28)</f>
        <v>3.6758376409367028</v>
      </c>
      <c r="U28" s="124">
        <f>IF(RES_hhdet_tes!U28=0,"",RES_hhdet_tes!U28/RES_hhdet_fec!U28)</f>
        <v>3.732659390025165</v>
      </c>
      <c r="V28" s="124">
        <f>IF(RES_hhdet_tes!V28=0,"",RES_hhdet_tes!V28/RES_hhdet_fec!V28)</f>
        <v>3.784078897365148</v>
      </c>
      <c r="W28" s="124">
        <f>IF(RES_hhdet_tes!W28=0,"",RES_hhdet_tes!W28/RES_hhdet_fec!W28)</f>
        <v>3.842082732959041</v>
      </c>
      <c r="X28" s="124">
        <f>IF(RES_hhdet_tes!X28=0,"",RES_hhdet_tes!X28/RES_hhdet_fec!X28)</f>
        <v>3.8833755816192741</v>
      </c>
      <c r="Y28" s="124">
        <f>IF(RES_hhdet_tes!Y28=0,"",RES_hhdet_tes!Y28/RES_hhdet_fec!Y28)</f>
        <v>3.9056730280641552</v>
      </c>
      <c r="DA28" s="130" t="s">
        <v>1932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1.7302502216747646</v>
      </c>
      <c r="C29" s="111">
        <f>IF(RES_hhdet_tes!C29=0,"",RES_hhdet_tes!C29/RES_hhdet_fec!C29)</f>
        <v>1.7906325084166368</v>
      </c>
      <c r="D29" s="111">
        <f>IF(RES_hhdet_tes!D29=0,"",RES_hhdet_tes!D29/RES_hhdet_fec!D29)</f>
        <v>1.8549855480073962</v>
      </c>
      <c r="E29" s="111">
        <f>IF(RES_hhdet_tes!E29=0,"",RES_hhdet_tes!E29/RES_hhdet_fec!E29)</f>
        <v>1.8883967819034169</v>
      </c>
      <c r="F29" s="111">
        <f>IF(RES_hhdet_tes!F29=0,"",RES_hhdet_tes!F29/RES_hhdet_fec!F29)</f>
        <v>1.9384067171182779</v>
      </c>
      <c r="G29" s="111">
        <f>IF(RES_hhdet_tes!G29=0,"",RES_hhdet_tes!G29/RES_hhdet_fec!G29)</f>
        <v>2.087632283716645</v>
      </c>
      <c r="H29" s="111">
        <f>IF(RES_hhdet_tes!H29=0,"",RES_hhdet_tes!H29/RES_hhdet_fec!H29)</f>
        <v>2.4474125413049204</v>
      </c>
      <c r="I29" s="111">
        <f>IF(RES_hhdet_tes!I29=0,"",RES_hhdet_tes!I29/RES_hhdet_fec!I29)</f>
        <v>2.6499173437974513</v>
      </c>
      <c r="J29" s="111">
        <f>IF(RES_hhdet_tes!J29=0,"",RES_hhdet_tes!J29/RES_hhdet_fec!J29)</f>
        <v>2.7186133906678434</v>
      </c>
      <c r="K29" s="111">
        <f>IF(RES_hhdet_tes!K29=0,"",RES_hhdet_tes!K29/RES_hhdet_fec!K29)</f>
        <v>2.8347211886658421</v>
      </c>
      <c r="L29" s="111">
        <f>IF(RES_hhdet_tes!L29=0,"",RES_hhdet_tes!L29/RES_hhdet_fec!L29)</f>
        <v>2.9004056553661877</v>
      </c>
      <c r="M29" s="111">
        <f>IF(RES_hhdet_tes!M29=0,"",RES_hhdet_tes!M29/RES_hhdet_fec!M29)</f>
        <v>2.9311535235643191</v>
      </c>
      <c r="N29" s="111">
        <f>IF(RES_hhdet_tes!N29=0,"",RES_hhdet_tes!N29/RES_hhdet_fec!N29)</f>
        <v>2.9631667679499518</v>
      </c>
      <c r="O29" s="111">
        <f>IF(RES_hhdet_tes!O29=0,"",RES_hhdet_tes!O29/RES_hhdet_fec!O29)</f>
        <v>3.0737642363056867</v>
      </c>
      <c r="P29" s="111">
        <f>IF(RES_hhdet_tes!P29=0,"",RES_hhdet_tes!P29/RES_hhdet_fec!P29)</f>
        <v>3.200682366160883</v>
      </c>
      <c r="Q29" s="111">
        <f>IF(RES_hhdet_tes!Q29=0,"",RES_hhdet_tes!Q29/RES_hhdet_fec!Q29)</f>
        <v>3.307611780642119</v>
      </c>
      <c r="R29" s="111">
        <f>IF(RES_hhdet_tes!R29=0,"",RES_hhdet_tes!R29/RES_hhdet_fec!R29)</f>
        <v>3.4425321962022486</v>
      </c>
      <c r="S29" s="111">
        <f>IF(RES_hhdet_tes!S29=0,"",RES_hhdet_tes!S29/RES_hhdet_fec!S29)</f>
        <v>3.5765140084813898</v>
      </c>
      <c r="T29" s="111">
        <f>IF(RES_hhdet_tes!T29=0,"",RES_hhdet_tes!T29/RES_hhdet_fec!T29)</f>
        <v>3.6758376409367028</v>
      </c>
      <c r="U29" s="111">
        <f>IF(RES_hhdet_tes!U29=0,"",RES_hhdet_tes!U29/RES_hhdet_fec!U29)</f>
        <v>3.732659390025165</v>
      </c>
      <c r="V29" s="111">
        <f>IF(RES_hhdet_tes!V29=0,"",RES_hhdet_tes!V29/RES_hhdet_fec!V29)</f>
        <v>3.784078897365148</v>
      </c>
      <c r="W29" s="111">
        <f>IF(RES_hhdet_tes!W29=0,"",RES_hhdet_tes!W29/RES_hhdet_fec!W29)</f>
        <v>3.842082732959041</v>
      </c>
      <c r="X29" s="111">
        <f>IF(RES_hhdet_tes!X29=0,"",RES_hhdet_tes!X29/RES_hhdet_fec!X29)</f>
        <v>3.8833755816192741</v>
      </c>
      <c r="Y29" s="111">
        <f>IF(RES_hhdet_tes!Y29=0,"",RES_hhdet_tes!Y29/RES_hhdet_fec!Y29)</f>
        <v>3.9056730280641552</v>
      </c>
      <c r="DA29" s="63" t="s">
        <v>1933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0.59963548725034421</v>
      </c>
      <c r="C30" s="124">
        <f>IF(RES_hhdet_tes!C30=0,"",RES_hhdet_tes!C30/RES_hhdet_fec!C30)</f>
        <v>0.59945730212090331</v>
      </c>
      <c r="D30" s="124">
        <f>IF(RES_hhdet_tes!D30=0,"",RES_hhdet_tes!D30/RES_hhdet_fec!D30)</f>
        <v>0.59974228617987713</v>
      </c>
      <c r="E30" s="124">
        <f>IF(RES_hhdet_tes!E30=0,"",RES_hhdet_tes!E30/RES_hhdet_fec!E30)</f>
        <v>0.5992376000067785</v>
      </c>
      <c r="F30" s="124">
        <f>IF(RES_hhdet_tes!F30=0,"",RES_hhdet_tes!F30/RES_hhdet_fec!F30)</f>
        <v>0.60299290416843199</v>
      </c>
      <c r="G30" s="124">
        <f>IF(RES_hhdet_tes!G30=0,"",RES_hhdet_tes!G30/RES_hhdet_fec!G30)</f>
        <v>0.61372254969900952</v>
      </c>
      <c r="H30" s="124">
        <f>IF(RES_hhdet_tes!H30=0,"",RES_hhdet_tes!H30/RES_hhdet_fec!H30)</f>
        <v>0.62407639245967161</v>
      </c>
      <c r="I30" s="124">
        <f>IF(RES_hhdet_tes!I30=0,"",RES_hhdet_tes!I30/RES_hhdet_fec!I30)</f>
        <v>0.62929929090432524</v>
      </c>
      <c r="J30" s="124">
        <f>IF(RES_hhdet_tes!J30=0,"",RES_hhdet_tes!J30/RES_hhdet_fec!J30)</f>
        <v>0.63065475837096185</v>
      </c>
      <c r="K30" s="124">
        <f>IF(RES_hhdet_tes!K30=0,"",RES_hhdet_tes!K30/RES_hhdet_fec!K30)</f>
        <v>0.6326022400113297</v>
      </c>
      <c r="L30" s="124">
        <f>IF(RES_hhdet_tes!L30=0,"",RES_hhdet_tes!L30/RES_hhdet_fec!L30)</f>
        <v>0.63442614554145904</v>
      </c>
      <c r="M30" s="124">
        <f>IF(RES_hhdet_tes!M30=0,"",RES_hhdet_tes!M30/RES_hhdet_fec!M30)</f>
        <v>0.63642885873746224</v>
      </c>
      <c r="N30" s="124">
        <f>IF(RES_hhdet_tes!N30=0,"",RES_hhdet_tes!N30/RES_hhdet_fec!N30)</f>
        <v>0.64406958747015164</v>
      </c>
      <c r="O30" s="124">
        <f>IF(RES_hhdet_tes!O30=0,"",RES_hhdet_tes!O30/RES_hhdet_fec!O30)</f>
        <v>0.65709022523733918</v>
      </c>
      <c r="P30" s="124">
        <f>IF(RES_hhdet_tes!P30=0,"",RES_hhdet_tes!P30/RES_hhdet_fec!P30)</f>
        <v>0.66495225653625345</v>
      </c>
      <c r="Q30" s="124">
        <f>IF(RES_hhdet_tes!Q30=0,"",RES_hhdet_tes!Q30/RES_hhdet_fec!Q30)</f>
        <v>0.67491367045554373</v>
      </c>
      <c r="R30" s="124">
        <f>IF(RES_hhdet_tes!R30=0,"",RES_hhdet_tes!R30/RES_hhdet_fec!R30)</f>
        <v>0.68687652142830236</v>
      </c>
      <c r="S30" s="124">
        <f>IF(RES_hhdet_tes!S30=0,"",RES_hhdet_tes!S30/RES_hhdet_fec!S30)</f>
        <v>0.69774998178093361</v>
      </c>
      <c r="T30" s="124">
        <f>IF(RES_hhdet_tes!T30=0,"",RES_hhdet_tes!T30/RES_hhdet_fec!T30)</f>
        <v>0.7063852095199139</v>
      </c>
      <c r="U30" s="124">
        <f>IF(RES_hhdet_tes!U30=0,"",RES_hhdet_tes!U30/RES_hhdet_fec!U30)</f>
        <v>0.71894665886404363</v>
      </c>
      <c r="V30" s="124">
        <f>IF(RES_hhdet_tes!V30=0,"",RES_hhdet_tes!V30/RES_hhdet_fec!V30)</f>
        <v>0.73753389239303402</v>
      </c>
      <c r="W30" s="124">
        <f>IF(RES_hhdet_tes!W30=0,"",RES_hhdet_tes!W30/RES_hhdet_fec!W30)</f>
        <v>0.75182067662119689</v>
      </c>
      <c r="X30" s="124">
        <f>IF(RES_hhdet_tes!X30=0,"",RES_hhdet_tes!X30/RES_hhdet_fec!X30)</f>
        <v>0.76054588568192716</v>
      </c>
      <c r="Y30" s="124">
        <f>IF(RES_hhdet_tes!Y30=0,"",RES_hhdet_tes!Y30/RES_hhdet_fec!Y30)</f>
        <v>0.77005161651228937</v>
      </c>
      <c r="DA30" s="130" t="s">
        <v>1934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0.5318732836241864</v>
      </c>
      <c r="C31" s="111">
        <f>IF(RES_hhdet_tes!C31=0,"",RES_hhdet_tes!C31/RES_hhdet_fec!C31)</f>
        <v>0.5318732836241864</v>
      </c>
      <c r="D31" s="111">
        <f>IF(RES_hhdet_tes!D31=0,"",RES_hhdet_tes!D31/RES_hhdet_fec!D31)</f>
        <v>0.5318732836241864</v>
      </c>
      <c r="E31" s="111">
        <f>IF(RES_hhdet_tes!E31=0,"",RES_hhdet_tes!E31/RES_hhdet_fec!E31)</f>
        <v>0.5318732836241864</v>
      </c>
      <c r="F31" s="111">
        <f>IF(RES_hhdet_tes!F31=0,"",RES_hhdet_tes!F31/RES_hhdet_fec!F31)</f>
        <v>0.53587545521718938</v>
      </c>
      <c r="G31" s="111">
        <f>IF(RES_hhdet_tes!G31=0,"",RES_hhdet_tes!G31/RES_hhdet_fec!G31)</f>
        <v>0.5471691358151527</v>
      </c>
      <c r="H31" s="111">
        <f>IF(RES_hhdet_tes!H31=0,"",RES_hhdet_tes!H31/RES_hhdet_fec!H31)</f>
        <v>0.55904016735965212</v>
      </c>
      <c r="I31" s="111">
        <f>IF(RES_hhdet_tes!I31=0,"",RES_hhdet_tes!I31/RES_hhdet_fec!I31)</f>
        <v>0.56357277667250794</v>
      </c>
      <c r="J31" s="111">
        <f>IF(RES_hhdet_tes!J31=0,"",RES_hhdet_tes!J31/RES_hhdet_fec!J31)</f>
        <v>0.56459652267566784</v>
      </c>
      <c r="K31" s="111">
        <f>IF(RES_hhdet_tes!K31=0,"",RES_hhdet_tes!K31/RES_hhdet_fec!K31)</f>
        <v>0.56630222809687769</v>
      </c>
      <c r="L31" s="111">
        <f>IF(RES_hhdet_tes!L31=0,"",RES_hhdet_tes!L31/RES_hhdet_fec!L31)</f>
        <v>0.56783308660027432</v>
      </c>
      <c r="M31" s="111">
        <f>IF(RES_hhdet_tes!M31=0,"",RES_hhdet_tes!M31/RES_hhdet_fec!M31)</f>
        <v>0.56941790843465923</v>
      </c>
      <c r="N31" s="111">
        <f>IF(RES_hhdet_tes!N31=0,"",RES_hhdet_tes!N31/RES_hhdet_fec!N31)</f>
        <v>0.57449287928469062</v>
      </c>
      <c r="O31" s="111">
        <f>IF(RES_hhdet_tes!O31=0,"",RES_hhdet_tes!O31/RES_hhdet_fec!O31)</f>
        <v>0.58693634806786188</v>
      </c>
      <c r="P31" s="111">
        <f>IF(RES_hhdet_tes!P31=0,"",RES_hhdet_tes!P31/RES_hhdet_fec!P31)</f>
        <v>0.59686395303473294</v>
      </c>
      <c r="Q31" s="111">
        <f>IF(RES_hhdet_tes!Q31=0,"",RES_hhdet_tes!Q31/RES_hhdet_fec!Q31)</f>
        <v>0.61466080507623888</v>
      </c>
      <c r="R31" s="111">
        <f>IF(RES_hhdet_tes!R31=0,"",RES_hhdet_tes!R31/RES_hhdet_fec!R31)</f>
        <v>0.63810413934681665</v>
      </c>
      <c r="S31" s="111">
        <f>IF(RES_hhdet_tes!S31=0,"",RES_hhdet_tes!S31/RES_hhdet_fec!S31)</f>
        <v>0.65973360871197073</v>
      </c>
      <c r="T31" s="111">
        <f>IF(RES_hhdet_tes!T31=0,"",RES_hhdet_tes!T31/RES_hhdet_fec!T31)</f>
        <v>0.67279543398388064</v>
      </c>
      <c r="U31" s="111">
        <f>IF(RES_hhdet_tes!U31=0,"",RES_hhdet_tes!U31/RES_hhdet_fec!U31)</f>
        <v>0.68460398493862873</v>
      </c>
      <c r="V31" s="111">
        <f>IF(RES_hhdet_tes!V31=0,"",RES_hhdet_tes!V31/RES_hhdet_fec!V31)</f>
        <v>0.70426017308256683</v>
      </c>
      <c r="W31" s="111">
        <f>IF(RES_hhdet_tes!W31=0,"",RES_hhdet_tes!W31/RES_hhdet_fec!W31)</f>
        <v>0.72019647944866094</v>
      </c>
      <c r="X31" s="111">
        <f>IF(RES_hhdet_tes!X31=0,"",RES_hhdet_tes!X31/RES_hhdet_fec!X31)</f>
        <v>0.73167029620343804</v>
      </c>
      <c r="Y31" s="111">
        <f>IF(RES_hhdet_tes!Y31=0,"",RES_hhdet_tes!Y31/RES_hhdet_fec!Y31)</f>
        <v>0.74368913839480943</v>
      </c>
      <c r="DA31" s="63" t="s">
        <v>1935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 t="str">
        <f>IF(RES_hhdet_tes!G32=0,"",RES_hhdet_tes!G32/RES_hhdet_fec!G32)</f>
        <v/>
      </c>
      <c r="H32" s="111" t="str">
        <f>IF(RES_hhdet_tes!H32=0,"",RES_hhdet_tes!H32/RES_hhdet_fec!H32)</f>
        <v/>
      </c>
      <c r="I32" s="111" t="str">
        <f>IF(RES_hhdet_tes!I32=0,"",RES_hhdet_tes!I32/RES_hhdet_fec!I32)</f>
        <v/>
      </c>
      <c r="J32" s="111" t="str">
        <f>IF(RES_hhdet_tes!J32=0,"",RES_hhdet_tes!J32/RES_hhdet_fec!J32)</f>
        <v/>
      </c>
      <c r="K32" s="111" t="str">
        <f>IF(RES_hhdet_tes!K32=0,"",RES_hhdet_tes!K32/RES_hhdet_fec!K32)</f>
        <v/>
      </c>
      <c r="L32" s="111" t="str">
        <f>IF(RES_hhdet_tes!L32=0,"",RES_hhdet_tes!L32/RES_hhdet_fec!L32)</f>
        <v/>
      </c>
      <c r="M32" s="111" t="str">
        <f>IF(RES_hhdet_tes!M32=0,"",RES_hhdet_tes!M32/RES_hhdet_fec!M32)</f>
        <v/>
      </c>
      <c r="N32" s="111" t="str">
        <f>IF(RES_hhdet_tes!N32=0,"",RES_hhdet_tes!N32/RES_hhdet_fec!N32)</f>
        <v/>
      </c>
      <c r="O32" s="111" t="str">
        <f>IF(RES_hhdet_tes!O32=0,"",RES_hhdet_tes!O32/RES_hhdet_fec!O32)</f>
        <v/>
      </c>
      <c r="P32" s="111" t="str">
        <f>IF(RES_hhdet_tes!P32=0,"",RES_hhdet_tes!P32/RES_hhdet_fec!P32)</f>
        <v/>
      </c>
      <c r="Q32" s="111" t="str">
        <f>IF(RES_hhdet_tes!Q32=0,"",RES_hhdet_tes!Q32/RES_hhdet_fec!Q32)</f>
        <v/>
      </c>
      <c r="R32" s="111" t="str">
        <f>IF(RES_hhdet_tes!R32=0,"",RES_hhdet_tes!R32/RES_hhdet_fec!R32)</f>
        <v/>
      </c>
      <c r="S32" s="111" t="str">
        <f>IF(RES_hhdet_tes!S32=0,"",RES_hhdet_tes!S32/RES_hhdet_fec!S32)</f>
        <v/>
      </c>
      <c r="T32" s="111" t="str">
        <f>IF(RES_hhdet_tes!T32=0,"",RES_hhdet_tes!T32/RES_hhdet_fec!T32)</f>
        <v/>
      </c>
      <c r="U32" s="111" t="str">
        <f>IF(RES_hhdet_tes!U32=0,"",RES_hhdet_tes!U32/RES_hhdet_fec!U32)</f>
        <v/>
      </c>
      <c r="V32" s="111" t="str">
        <f>IF(RES_hhdet_tes!V32=0,"",RES_hhdet_tes!V32/RES_hhdet_fec!V32)</f>
        <v/>
      </c>
      <c r="W32" s="111" t="str">
        <f>IF(RES_hhdet_tes!W32=0,"",RES_hhdet_tes!W32/RES_hhdet_fec!W32)</f>
        <v/>
      </c>
      <c r="X32" s="111" t="str">
        <f>IF(RES_hhdet_tes!X32=0,"",RES_hhdet_tes!X32/RES_hhdet_fec!X32)</f>
        <v/>
      </c>
      <c r="Y32" s="111" t="str">
        <f>IF(RES_hhdet_tes!Y32=0,"",RES_hhdet_tes!Y32/RES_hhdet_fec!Y32)</f>
        <v/>
      </c>
      <c r="DA32" s="63" t="s">
        <v>1936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 t="str">
        <f>IF(RES_hhdet_tes!G33=0,"",RES_hhdet_tes!G33/RES_hhdet_fec!G33)</f>
        <v/>
      </c>
      <c r="H33" s="112" t="str">
        <f>IF(RES_hhdet_tes!H33=0,"",RES_hhdet_tes!H33/RES_hhdet_fec!H33)</f>
        <v/>
      </c>
      <c r="I33" s="112" t="str">
        <f>IF(RES_hhdet_tes!I33=0,"",RES_hhdet_tes!I33/RES_hhdet_fec!I33)</f>
        <v/>
      </c>
      <c r="J33" s="112" t="str">
        <f>IF(RES_hhdet_tes!J33=0,"",RES_hhdet_tes!J33/RES_hhdet_fec!J33)</f>
        <v/>
      </c>
      <c r="K33" s="112" t="str">
        <f>IF(RES_hhdet_tes!K33=0,"",RES_hhdet_tes!K33/RES_hhdet_fec!K33)</f>
        <v/>
      </c>
      <c r="L33" s="112" t="str">
        <f>IF(RES_hhdet_tes!L33=0,"",RES_hhdet_tes!L33/RES_hhdet_fec!L33)</f>
        <v/>
      </c>
      <c r="M33" s="112" t="str">
        <f>IF(RES_hhdet_tes!M33=0,"",RES_hhdet_tes!M33/RES_hhdet_fec!M33)</f>
        <v/>
      </c>
      <c r="N33" s="112" t="str">
        <f>IF(RES_hhdet_tes!N33=0,"",RES_hhdet_tes!N33/RES_hhdet_fec!N33)</f>
        <v/>
      </c>
      <c r="O33" s="112" t="str">
        <f>IF(RES_hhdet_tes!O33=0,"",RES_hhdet_tes!O33/RES_hhdet_fec!O33)</f>
        <v/>
      </c>
      <c r="P33" s="112" t="str">
        <f>IF(RES_hhdet_tes!P33=0,"",RES_hhdet_tes!P33/RES_hhdet_fec!P33)</f>
        <v/>
      </c>
      <c r="Q33" s="112" t="str">
        <f>IF(RES_hhdet_tes!Q33=0,"",RES_hhdet_tes!Q33/RES_hhdet_fec!Q33)</f>
        <v/>
      </c>
      <c r="R33" s="112" t="str">
        <f>IF(RES_hhdet_tes!R33=0,"",RES_hhdet_tes!R33/RES_hhdet_fec!R33)</f>
        <v/>
      </c>
      <c r="S33" s="112" t="str">
        <f>IF(RES_hhdet_tes!S33=0,"",RES_hhdet_tes!S33/RES_hhdet_fec!S33)</f>
        <v/>
      </c>
      <c r="T33" s="112" t="str">
        <f>IF(RES_hhdet_tes!T33=0,"",RES_hhdet_tes!T33/RES_hhdet_fec!T33)</f>
        <v/>
      </c>
      <c r="U33" s="112" t="str">
        <f>IF(RES_hhdet_tes!U33=0,"",RES_hhdet_tes!U33/RES_hhdet_fec!U33)</f>
        <v/>
      </c>
      <c r="V33" s="112" t="str">
        <f>IF(RES_hhdet_tes!V33=0,"",RES_hhdet_tes!V33/RES_hhdet_fec!V33)</f>
        <v/>
      </c>
      <c r="W33" s="112" t="str">
        <f>IF(RES_hhdet_tes!W33=0,"",RES_hhdet_tes!W33/RES_hhdet_fec!W33)</f>
        <v/>
      </c>
      <c r="X33" s="112" t="str">
        <f>IF(RES_hhdet_tes!X33=0,"",RES_hhdet_tes!X33/RES_hhdet_fec!X33)</f>
        <v/>
      </c>
      <c r="Y33" s="112" t="str">
        <f>IF(RES_hhdet_tes!Y33=0,"",RES_hhdet_tes!Y33/RES_hhdet_fec!Y33)</f>
        <v/>
      </c>
      <c r="DA33" s="131" t="s">
        <v>1937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 t="str">
        <f>IF(RES_hhdet_tes!G34=0,"",RES_hhdet_tes!G34/RES_hhdet_fec!G34)</f>
        <v/>
      </c>
      <c r="H34" s="113" t="str">
        <f>IF(RES_hhdet_tes!H34=0,"",RES_hhdet_tes!H34/RES_hhdet_fec!H34)</f>
        <v/>
      </c>
      <c r="I34" s="113" t="str">
        <f>IF(RES_hhdet_tes!I34=0,"",RES_hhdet_tes!I34/RES_hhdet_fec!I34)</f>
        <v/>
      </c>
      <c r="J34" s="113" t="str">
        <f>IF(RES_hhdet_tes!J34=0,"",RES_hhdet_tes!J34/RES_hhdet_fec!J34)</f>
        <v/>
      </c>
      <c r="K34" s="113" t="str">
        <f>IF(RES_hhdet_tes!K34=0,"",RES_hhdet_tes!K34/RES_hhdet_fec!K34)</f>
        <v/>
      </c>
      <c r="L34" s="113" t="str">
        <f>IF(RES_hhdet_tes!L34=0,"",RES_hhdet_tes!L34/RES_hhdet_fec!L34)</f>
        <v/>
      </c>
      <c r="M34" s="113" t="str">
        <f>IF(RES_hhdet_tes!M34=0,"",RES_hhdet_tes!M34/RES_hhdet_fec!M34)</f>
        <v/>
      </c>
      <c r="N34" s="113" t="str">
        <f>IF(RES_hhdet_tes!N34=0,"",RES_hhdet_tes!N34/RES_hhdet_fec!N34)</f>
        <v/>
      </c>
      <c r="O34" s="113" t="str">
        <f>IF(RES_hhdet_tes!O34=0,"",RES_hhdet_tes!O34/RES_hhdet_fec!O34)</f>
        <v/>
      </c>
      <c r="P34" s="113" t="str">
        <f>IF(RES_hhdet_tes!P34=0,"",RES_hhdet_tes!P34/RES_hhdet_fec!P34)</f>
        <v/>
      </c>
      <c r="Q34" s="113" t="str">
        <f>IF(RES_hhdet_tes!Q34=0,"",RES_hhdet_tes!Q34/RES_hhdet_fec!Q34)</f>
        <v/>
      </c>
      <c r="R34" s="113" t="str">
        <f>IF(RES_hhdet_tes!R34=0,"",RES_hhdet_tes!R34/RES_hhdet_fec!R34)</f>
        <v/>
      </c>
      <c r="S34" s="113" t="str">
        <f>IF(RES_hhdet_tes!S34=0,"",RES_hhdet_tes!S34/RES_hhdet_fec!S34)</f>
        <v/>
      </c>
      <c r="T34" s="113" t="str">
        <f>IF(RES_hhdet_tes!T34=0,"",RES_hhdet_tes!T34/RES_hhdet_fec!T34)</f>
        <v/>
      </c>
      <c r="U34" s="113" t="str">
        <f>IF(RES_hhdet_tes!U34=0,"",RES_hhdet_tes!U34/RES_hhdet_fec!U34)</f>
        <v/>
      </c>
      <c r="V34" s="113" t="str">
        <f>IF(RES_hhdet_tes!V34=0,"",RES_hhdet_tes!V34/RES_hhdet_fec!V34)</f>
        <v/>
      </c>
      <c r="W34" s="113" t="str">
        <f>IF(RES_hhdet_tes!W34=0,"",RES_hhdet_tes!W34/RES_hhdet_fec!W34)</f>
        <v/>
      </c>
      <c r="X34" s="113" t="str">
        <f>IF(RES_hhdet_tes!X34=0,"",RES_hhdet_tes!X34/RES_hhdet_fec!X34)</f>
        <v/>
      </c>
      <c r="Y34" s="113" t="str">
        <f>IF(RES_hhdet_tes!Y34=0,"",RES_hhdet_tes!Y34/RES_hhdet_fec!Y34)</f>
        <v/>
      </c>
      <c r="DA34" s="132" t="s">
        <v>1938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0.60002438258568758</v>
      </c>
      <c r="C35" s="112">
        <f>IF(RES_hhdet_tes!C35=0,"",RES_hhdet_tes!C35/RES_hhdet_fec!C35)</f>
        <v>0.60002438258568758</v>
      </c>
      <c r="D35" s="112">
        <f>IF(RES_hhdet_tes!D35=0,"",RES_hhdet_tes!D35/RES_hhdet_fec!D35)</f>
        <v>0.60002438258568758</v>
      </c>
      <c r="E35" s="112">
        <f>IF(RES_hhdet_tes!E35=0,"",RES_hhdet_tes!E35/RES_hhdet_fec!E35)</f>
        <v>0.60002438258568758</v>
      </c>
      <c r="F35" s="112">
        <f>IF(RES_hhdet_tes!F35=0,"",RES_hhdet_tes!F35/RES_hhdet_fec!F35)</f>
        <v>0.60318427545140141</v>
      </c>
      <c r="G35" s="112">
        <f>IF(RES_hhdet_tes!G35=0,"",RES_hhdet_tes!G35/RES_hhdet_fec!G35)</f>
        <v>0.61274935675365416</v>
      </c>
      <c r="H35" s="112">
        <f>IF(RES_hhdet_tes!H35=0,"",RES_hhdet_tes!H35/RES_hhdet_fec!H35)</f>
        <v>0.62197738836626237</v>
      </c>
      <c r="I35" s="112">
        <f>IF(RES_hhdet_tes!I35=0,"",RES_hhdet_tes!I35/RES_hhdet_fec!I35)</f>
        <v>0.62544593918605329</v>
      </c>
      <c r="J35" s="112">
        <f>IF(RES_hhdet_tes!J35=0,"",RES_hhdet_tes!J35/RES_hhdet_fec!J35)</f>
        <v>0.62598510078239422</v>
      </c>
      <c r="K35" s="112">
        <f>IF(RES_hhdet_tes!K35=0,"",RES_hhdet_tes!K35/RES_hhdet_fec!K35)</f>
        <v>0.62688881426725529</v>
      </c>
      <c r="L35" s="112">
        <f>IF(RES_hhdet_tes!L35=0,"",RES_hhdet_tes!L35/RES_hhdet_fec!L35)</f>
        <v>0.62777626243771667</v>
      </c>
      <c r="M35" s="112">
        <f>IF(RES_hhdet_tes!M35=0,"",RES_hhdet_tes!M35/RES_hhdet_fec!M35)</f>
        <v>0.6287277672702174</v>
      </c>
      <c r="N35" s="112">
        <f>IF(RES_hhdet_tes!N35=0,"",RES_hhdet_tes!N35/RES_hhdet_fec!N35)</f>
        <v>0.63342599425148671</v>
      </c>
      <c r="O35" s="112">
        <f>IF(RES_hhdet_tes!O35=0,"",RES_hhdet_tes!O35/RES_hhdet_fec!O35)</f>
        <v>0.64199431925850192</v>
      </c>
      <c r="P35" s="112">
        <f>IF(RES_hhdet_tes!P35=0,"",RES_hhdet_tes!P35/RES_hhdet_fec!P35)</f>
        <v>0.64752227402089602</v>
      </c>
      <c r="Q35" s="112">
        <f>IF(RES_hhdet_tes!Q35=0,"",RES_hhdet_tes!Q35/RES_hhdet_fec!Q35)</f>
        <v>0.65558172075669552</v>
      </c>
      <c r="R35" s="112">
        <f>IF(RES_hhdet_tes!R35=0,"",RES_hhdet_tes!R35/RES_hhdet_fec!R35)</f>
        <v>0.66541312922125539</v>
      </c>
      <c r="S35" s="112">
        <f>IF(RES_hhdet_tes!S35=0,"",RES_hhdet_tes!S35/RES_hhdet_fec!S35)</f>
        <v>0.67476400539559855</v>
      </c>
      <c r="T35" s="112">
        <f>IF(RES_hhdet_tes!T35=0,"",RES_hhdet_tes!T35/RES_hhdet_fec!T35)</f>
        <v>0.68223773094704288</v>
      </c>
      <c r="U35" s="112">
        <f>IF(RES_hhdet_tes!U35=0,"",RES_hhdet_tes!U35/RES_hhdet_fec!U35)</f>
        <v>0.69376229420150803</v>
      </c>
      <c r="V35" s="112">
        <f>IF(RES_hhdet_tes!V35=0,"",RES_hhdet_tes!V35/RES_hhdet_fec!V35)</f>
        <v>0.7115559829380953</v>
      </c>
      <c r="W35" s="112">
        <f>IF(RES_hhdet_tes!W35=0,"",RES_hhdet_tes!W35/RES_hhdet_fec!W35)</f>
        <v>0.72756159892003103</v>
      </c>
      <c r="X35" s="112">
        <f>IF(RES_hhdet_tes!X35=0,"",RES_hhdet_tes!X35/RES_hhdet_fec!X35)</f>
        <v>0.73789184023452237</v>
      </c>
      <c r="Y35" s="112">
        <f>IF(RES_hhdet_tes!Y35=0,"",RES_hhdet_tes!Y35/RES_hhdet_fec!Y35)</f>
        <v>0.74734723314651041</v>
      </c>
      <c r="DA35" s="131" t="s">
        <v>1939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0.83166142315811009</v>
      </c>
      <c r="C36" s="113">
        <f>IF(RES_hhdet_tes!C36=0,"",RES_hhdet_tes!C36/RES_hhdet_fec!C36)</f>
        <v>0.83917685591016877</v>
      </c>
      <c r="D36" s="113">
        <f>IF(RES_hhdet_tes!D36=0,"",RES_hhdet_tes!D36/RES_hhdet_fec!D36)</f>
        <v>0.83189922282525675</v>
      </c>
      <c r="E36" s="113">
        <f>IF(RES_hhdet_tes!E36=0,"",RES_hhdet_tes!E36/RES_hhdet_fec!E36)</f>
        <v>0.85395327786886832</v>
      </c>
      <c r="F36" s="113">
        <f>IF(RES_hhdet_tes!F36=0,"",RES_hhdet_tes!F36/RES_hhdet_fec!F36)</f>
        <v>0.84107082887232065</v>
      </c>
      <c r="G36" s="113">
        <f>IF(RES_hhdet_tes!G36=0,"",RES_hhdet_tes!G36/RES_hhdet_fec!G36)</f>
        <v>0.84862571003773701</v>
      </c>
      <c r="H36" s="113">
        <f>IF(RES_hhdet_tes!H36=0,"",RES_hhdet_tes!H36/RES_hhdet_fec!H36)</f>
        <v>0.85285476578087249</v>
      </c>
      <c r="I36" s="113">
        <f>IF(RES_hhdet_tes!I36=0,"",RES_hhdet_tes!I36/RES_hhdet_fec!I36)</f>
        <v>0.85760728343275128</v>
      </c>
      <c r="J36" s="113">
        <f>IF(RES_hhdet_tes!J36=0,"",RES_hhdet_tes!J36/RES_hhdet_fec!J36)</f>
        <v>0.85711824967683303</v>
      </c>
      <c r="K36" s="113">
        <f>IF(RES_hhdet_tes!K36=0,"",RES_hhdet_tes!K36/RES_hhdet_fec!K36)</f>
        <v>0.86649286183638763</v>
      </c>
      <c r="L36" s="113">
        <f>IF(RES_hhdet_tes!L36=0,"",RES_hhdet_tes!L36/RES_hhdet_fec!L36)</f>
        <v>0.86682426983356242</v>
      </c>
      <c r="M36" s="113">
        <f>IF(RES_hhdet_tes!M36=0,"",RES_hhdet_tes!M36/RES_hhdet_fec!M36)</f>
        <v>0.86214541047214754</v>
      </c>
      <c r="N36" s="113">
        <f>IF(RES_hhdet_tes!N36=0,"",RES_hhdet_tes!N36/RES_hhdet_fec!N36)</f>
        <v>0.866178131863235</v>
      </c>
      <c r="O36" s="113">
        <f>IF(RES_hhdet_tes!O36=0,"",RES_hhdet_tes!O36/RES_hhdet_fec!O36)</f>
        <v>0.87398522511892929</v>
      </c>
      <c r="P36" s="113">
        <f>IF(RES_hhdet_tes!P36=0,"",RES_hhdet_tes!P36/RES_hhdet_fec!P36)</f>
        <v>0.87129790268580898</v>
      </c>
      <c r="Q36" s="113">
        <f>IF(RES_hhdet_tes!Q36=0,"",RES_hhdet_tes!Q36/RES_hhdet_fec!Q36)</f>
        <v>0.86595344514918449</v>
      </c>
      <c r="R36" s="113">
        <f>IF(RES_hhdet_tes!R36=0,"",RES_hhdet_tes!R36/RES_hhdet_fec!R36)</f>
        <v>0.87361800212209262</v>
      </c>
      <c r="S36" s="113">
        <f>IF(RES_hhdet_tes!S36=0,"",RES_hhdet_tes!S36/RES_hhdet_fec!S36)</f>
        <v>0.87937171022792449</v>
      </c>
      <c r="T36" s="113">
        <f>IF(RES_hhdet_tes!T36=0,"",RES_hhdet_tes!T36/RES_hhdet_fec!T36)</f>
        <v>0.87904884927241378</v>
      </c>
      <c r="U36" s="113">
        <f>IF(RES_hhdet_tes!U36=0,"",RES_hhdet_tes!U36/RES_hhdet_fec!U36)</f>
        <v>0.89009964690776733</v>
      </c>
      <c r="V36" s="113">
        <f>IF(RES_hhdet_tes!V36=0,"",RES_hhdet_tes!V36/RES_hhdet_fec!V36)</f>
        <v>0.89912239221006951</v>
      </c>
      <c r="W36" s="113">
        <f>IF(RES_hhdet_tes!W36=0,"",RES_hhdet_tes!W36/RES_hhdet_fec!W36)</f>
        <v>0.89466631662849638</v>
      </c>
      <c r="X36" s="113">
        <f>IF(RES_hhdet_tes!X36=0,"",RES_hhdet_tes!X36/RES_hhdet_fec!X36)</f>
        <v>0.8895167501681478</v>
      </c>
      <c r="Y36" s="113">
        <f>IF(RES_hhdet_tes!Y36=0,"",RES_hhdet_tes!Y36/RES_hhdet_fec!Y36)</f>
        <v>0.89299354824925481</v>
      </c>
      <c r="DA36" s="132" t="s">
        <v>1940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0.60002438258568758</v>
      </c>
      <c r="C37" s="111">
        <f>IF(RES_hhdet_tes!C37=0,"",RES_hhdet_tes!C37/RES_hhdet_fec!C37)</f>
        <v>0.60002438258568758</v>
      </c>
      <c r="D37" s="111">
        <f>IF(RES_hhdet_tes!D37=0,"",RES_hhdet_tes!D37/RES_hhdet_fec!D37)</f>
        <v>0.60002438258568758</v>
      </c>
      <c r="E37" s="111">
        <f>IF(RES_hhdet_tes!E37=0,"",RES_hhdet_tes!E37/RES_hhdet_fec!E37)</f>
        <v>0.60002438258568758</v>
      </c>
      <c r="F37" s="111">
        <f>IF(RES_hhdet_tes!F37=0,"",RES_hhdet_tes!F37/RES_hhdet_fec!F37)</f>
        <v>0.60496381893580786</v>
      </c>
      <c r="G37" s="111">
        <f>IF(RES_hhdet_tes!G37=0,"",RES_hhdet_tes!G37/RES_hhdet_fec!G37)</f>
        <v>0.6164212494677056</v>
      </c>
      <c r="H37" s="111">
        <f>IF(RES_hhdet_tes!H37=0,"",RES_hhdet_tes!H37/RES_hhdet_fec!H37)</f>
        <v>0.62347768226367717</v>
      </c>
      <c r="I37" s="111">
        <f>IF(RES_hhdet_tes!I37=0,"",RES_hhdet_tes!I37/RES_hhdet_fec!I37)</f>
        <v>0.62607769256427304</v>
      </c>
      <c r="J37" s="111">
        <f>IF(RES_hhdet_tes!J37=0,"",RES_hhdet_tes!J37/RES_hhdet_fec!J37)</f>
        <v>0.62699568254200677</v>
      </c>
      <c r="K37" s="111">
        <f>IF(RES_hhdet_tes!K37=0,"",RES_hhdet_tes!K37/RES_hhdet_fec!K37)</f>
        <v>0.62832071389342437</v>
      </c>
      <c r="L37" s="111">
        <f>IF(RES_hhdet_tes!L37=0,"",RES_hhdet_tes!L37/RES_hhdet_fec!L37)</f>
        <v>0.62929809318049545</v>
      </c>
      <c r="M37" s="111">
        <f>IF(RES_hhdet_tes!M37=0,"",RES_hhdet_tes!M37/RES_hhdet_fec!M37)</f>
        <v>0.63033235251926778</v>
      </c>
      <c r="N37" s="111">
        <f>IF(RES_hhdet_tes!N37=0,"",RES_hhdet_tes!N37/RES_hhdet_fec!N37)</f>
        <v>0.63573726918517615</v>
      </c>
      <c r="O37" s="111">
        <f>IF(RES_hhdet_tes!O37=0,"",RES_hhdet_tes!O37/RES_hhdet_fec!O37)</f>
        <v>0.64484205558380081</v>
      </c>
      <c r="P37" s="111">
        <f>IF(RES_hhdet_tes!P37=0,"",RES_hhdet_tes!P37/RES_hhdet_fec!P37)</f>
        <v>0.65161306762489235</v>
      </c>
      <c r="Q37" s="111">
        <f>IF(RES_hhdet_tes!Q37=0,"",RES_hhdet_tes!Q37/RES_hhdet_fec!Q37)</f>
        <v>0.66243584561769608</v>
      </c>
      <c r="R37" s="111">
        <f>IF(RES_hhdet_tes!R37=0,"",RES_hhdet_tes!R37/RES_hhdet_fec!R37)</f>
        <v>0.6714960089183909</v>
      </c>
      <c r="S37" s="111">
        <f>IF(RES_hhdet_tes!S37=0,"",RES_hhdet_tes!S37/RES_hhdet_fec!S37)</f>
        <v>0.67984185511477457</v>
      </c>
      <c r="T37" s="111">
        <f>IF(RES_hhdet_tes!T37=0,"",RES_hhdet_tes!T37/RES_hhdet_fec!T37)</f>
        <v>0.6863564833971979</v>
      </c>
      <c r="U37" s="111">
        <f>IF(RES_hhdet_tes!U37=0,"",RES_hhdet_tes!U37/RES_hhdet_fec!U37)</f>
        <v>0.69752313316187531</v>
      </c>
      <c r="V37" s="111">
        <f>IF(RES_hhdet_tes!V37=0,"",RES_hhdet_tes!V37/RES_hhdet_fec!V37)</f>
        <v>0.7130129099711584</v>
      </c>
      <c r="W37" s="111">
        <f>IF(RES_hhdet_tes!W37=0,"",RES_hhdet_tes!W37/RES_hhdet_fec!W37)</f>
        <v>0.72711702699232394</v>
      </c>
      <c r="X37" s="111">
        <f>IF(RES_hhdet_tes!X37=0,"",RES_hhdet_tes!X37/RES_hhdet_fec!X37)</f>
        <v>0.73864611412165093</v>
      </c>
      <c r="Y37" s="111">
        <f>IF(RES_hhdet_tes!Y37=0,"",RES_hhdet_tes!Y37/RES_hhdet_fec!Y37)</f>
        <v>0.74861721876374099</v>
      </c>
      <c r="DA37" s="63" t="s">
        <v>1941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X38" s="111">
        <f>IF(RES_hhdet_tes!X38=0,"",RES_hhdet_tes!X38/RES_hhdet_fec!X38)</f>
        <v>1</v>
      </c>
      <c r="Y38" s="111">
        <f>IF(RES_hhdet_tes!Y38=0,"",RES_hhdet_tes!Y38/RES_hhdet_fec!Y38)</f>
        <v>1</v>
      </c>
      <c r="DA38" s="63" t="s">
        <v>1942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0.68837903834999137</v>
      </c>
      <c r="C39" s="124">
        <f>IF(RES_hhdet_tes!C39=0,"",RES_hhdet_tes!C39/RES_hhdet_fec!C39)</f>
        <v>0.67745026014507825</v>
      </c>
      <c r="D39" s="124">
        <f>IF(RES_hhdet_tes!D39=0,"",RES_hhdet_tes!D39/RES_hhdet_fec!D39)</f>
        <v>0.68965159835126988</v>
      </c>
      <c r="E39" s="124">
        <f>IF(RES_hhdet_tes!E39=0,"",RES_hhdet_tes!E39/RES_hhdet_fec!E39)</f>
        <v>0.67338540530984758</v>
      </c>
      <c r="F39" s="124">
        <f>IF(RES_hhdet_tes!F39=0,"",RES_hhdet_tes!F39/RES_hhdet_fec!F39)</f>
        <v>0.68353204775860898</v>
      </c>
      <c r="G39" s="124">
        <f>IF(RES_hhdet_tes!G39=0,"",RES_hhdet_tes!G39/RES_hhdet_fec!G39)</f>
        <v>0.68665194960354614</v>
      </c>
      <c r="H39" s="124">
        <f>IF(RES_hhdet_tes!H39=0,"",RES_hhdet_tes!H39/RES_hhdet_fec!H39)</f>
        <v>0.68885924786497321</v>
      </c>
      <c r="I39" s="124">
        <f>IF(RES_hhdet_tes!I39=0,"",RES_hhdet_tes!I39/RES_hhdet_fec!I39)</f>
        <v>0.67927476160004119</v>
      </c>
      <c r="J39" s="124">
        <f>IF(RES_hhdet_tes!J39=0,"",RES_hhdet_tes!J39/RES_hhdet_fec!J39)</f>
        <v>0.68078364235709354</v>
      </c>
      <c r="K39" s="124">
        <f>IF(RES_hhdet_tes!K39=0,"",RES_hhdet_tes!K39/RES_hhdet_fec!K39)</f>
        <v>0.66407848268754344</v>
      </c>
      <c r="L39" s="124">
        <f>IF(RES_hhdet_tes!L39=0,"",RES_hhdet_tes!L39/RES_hhdet_fec!L39)</f>
        <v>0.668190649835123</v>
      </c>
      <c r="M39" s="124">
        <f>IF(RES_hhdet_tes!M39=0,"",RES_hhdet_tes!M39/RES_hhdet_fec!M39)</f>
        <v>0.67081405986728337</v>
      </c>
      <c r="N39" s="124">
        <f>IF(RES_hhdet_tes!N39=0,"",RES_hhdet_tes!N39/RES_hhdet_fec!N39)</f>
        <v>0.67745685455780036</v>
      </c>
      <c r="O39" s="124">
        <f>IF(RES_hhdet_tes!O39=0,"",RES_hhdet_tes!O39/RES_hhdet_fec!O39)</f>
        <v>0.6815811671484141</v>
      </c>
      <c r="P39" s="124">
        <f>IF(RES_hhdet_tes!P39=0,"",RES_hhdet_tes!P39/RES_hhdet_fec!P39)</f>
        <v>0.6888078714476511</v>
      </c>
      <c r="Q39" s="124">
        <f>IF(RES_hhdet_tes!Q39=0,"",RES_hhdet_tes!Q39/RES_hhdet_fec!Q39)</f>
        <v>0.69272798308463479</v>
      </c>
      <c r="R39" s="124">
        <f>IF(RES_hhdet_tes!R39=0,"",RES_hhdet_tes!R39/RES_hhdet_fec!R39)</f>
        <v>0.69566337218319163</v>
      </c>
      <c r="S39" s="124">
        <f>IF(RES_hhdet_tes!S39=0,"",RES_hhdet_tes!S39/RES_hhdet_fec!S39)</f>
        <v>0.70207519359297255</v>
      </c>
      <c r="T39" s="124">
        <f>IF(RES_hhdet_tes!T39=0,"",RES_hhdet_tes!T39/RES_hhdet_fec!T39)</f>
        <v>0.70792939369801744</v>
      </c>
      <c r="U39" s="124">
        <f>IF(RES_hhdet_tes!U39=0,"",RES_hhdet_tes!U39/RES_hhdet_fec!U39)</f>
        <v>0.71201101176411041</v>
      </c>
      <c r="V39" s="124">
        <f>IF(RES_hhdet_tes!V39=0,"",RES_hhdet_tes!V39/RES_hhdet_fec!V39)</f>
        <v>0.72708345870609492</v>
      </c>
      <c r="W39" s="124">
        <f>IF(RES_hhdet_tes!W39=0,"",RES_hhdet_tes!W39/RES_hhdet_fec!W39)</f>
        <v>0.74468984936381211</v>
      </c>
      <c r="X39" s="124">
        <f>IF(RES_hhdet_tes!X39=0,"",RES_hhdet_tes!X39/RES_hhdet_fec!X39)</f>
        <v>0.75811472571365957</v>
      </c>
      <c r="Y39" s="124">
        <f>IF(RES_hhdet_tes!Y39=0,"",RES_hhdet_tes!Y39/RES_hhdet_fec!Y39)</f>
        <v>0.77445445026844861</v>
      </c>
      <c r="DA39" s="130" t="s">
        <v>1943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0.57699339496445512</v>
      </c>
      <c r="C40" s="111">
        <f>IF(RES_hhdet_tes!C40=0,"",RES_hhdet_tes!C40/RES_hhdet_fec!C40)</f>
        <v>0.57699339496445512</v>
      </c>
      <c r="D40" s="111">
        <f>IF(RES_hhdet_tes!D40=0,"",RES_hhdet_tes!D40/RES_hhdet_fec!D40)</f>
        <v>0.57699339496445512</v>
      </c>
      <c r="E40" s="111">
        <f>IF(RES_hhdet_tes!E40=0,"",RES_hhdet_tes!E40/RES_hhdet_fec!E40)</f>
        <v>0.57699339496445512</v>
      </c>
      <c r="F40" s="111">
        <f>IF(RES_hhdet_tes!F40=0,"",RES_hhdet_tes!F40/RES_hhdet_fec!F40)</f>
        <v>0.57830295863936765</v>
      </c>
      <c r="G40" s="111">
        <f>IF(RES_hhdet_tes!G40=0,"",RES_hhdet_tes!G40/RES_hhdet_fec!G40)</f>
        <v>0.58152984650375572</v>
      </c>
      <c r="H40" s="111">
        <f>IF(RES_hhdet_tes!H40=0,"",RES_hhdet_tes!H40/RES_hhdet_fec!H40)</f>
        <v>0.58423462332259246</v>
      </c>
      <c r="I40" s="111">
        <f>IF(RES_hhdet_tes!I40=0,"",RES_hhdet_tes!I40/RES_hhdet_fec!I40)</f>
        <v>0.58511653388474327</v>
      </c>
      <c r="J40" s="111">
        <f>IF(RES_hhdet_tes!J40=0,"",RES_hhdet_tes!J40/RES_hhdet_fec!J40)</f>
        <v>0.58529586387061516</v>
      </c>
      <c r="K40" s="111">
        <f>IF(RES_hhdet_tes!K40=0,"",RES_hhdet_tes!K40/RES_hhdet_fec!K40)</f>
        <v>0.58550753856207871</v>
      </c>
      <c r="L40" s="111">
        <f>IF(RES_hhdet_tes!L40=0,"",RES_hhdet_tes!L40/RES_hhdet_fec!L40)</f>
        <v>0.58568249136760686</v>
      </c>
      <c r="M40" s="111">
        <f>IF(RES_hhdet_tes!M40=0,"",RES_hhdet_tes!M40/RES_hhdet_fec!M40)</f>
        <v>0.58583675519172818</v>
      </c>
      <c r="N40" s="111">
        <f>IF(RES_hhdet_tes!N40=0,"",RES_hhdet_tes!N40/RES_hhdet_fec!N40)</f>
        <v>0.58618335374843944</v>
      </c>
      <c r="O40" s="111">
        <f>IF(RES_hhdet_tes!O40=0,"",RES_hhdet_tes!O40/RES_hhdet_fec!O40)</f>
        <v>0.58665835381046672</v>
      </c>
      <c r="P40" s="111">
        <f>IF(RES_hhdet_tes!P40=0,"",RES_hhdet_tes!P40/RES_hhdet_fec!P40)</f>
        <v>0.58689219091096756</v>
      </c>
      <c r="Q40" s="111">
        <f>IF(RES_hhdet_tes!Q40=0,"",RES_hhdet_tes!Q40/RES_hhdet_fec!Q40)</f>
        <v>0.58733485308302213</v>
      </c>
      <c r="R40" s="111">
        <f>IF(RES_hhdet_tes!R40=0,"",RES_hhdet_tes!R40/RES_hhdet_fec!R40)</f>
        <v>0.58829705359892503</v>
      </c>
      <c r="S40" s="111">
        <f>IF(RES_hhdet_tes!S40=0,"",RES_hhdet_tes!S40/RES_hhdet_fec!S40)</f>
        <v>0.58944456265580147</v>
      </c>
      <c r="T40" s="111">
        <f>IF(RES_hhdet_tes!T40=0,"",RES_hhdet_tes!T40/RES_hhdet_fec!T40)</f>
        <v>0.59061205478475265</v>
      </c>
      <c r="U40" s="111">
        <f>IF(RES_hhdet_tes!U40=0,"",RES_hhdet_tes!U40/RES_hhdet_fec!U40)</f>
        <v>0.5928839534336936</v>
      </c>
      <c r="V40" s="111">
        <f>IF(RES_hhdet_tes!V40=0,"",RES_hhdet_tes!V40/RES_hhdet_fec!V40)</f>
        <v>0.59625970211209633</v>
      </c>
      <c r="W40" s="111">
        <f>IF(RES_hhdet_tes!W40=0,"",RES_hhdet_tes!W40/RES_hhdet_fec!W40)</f>
        <v>0.59969378431835096</v>
      </c>
      <c r="X40" s="111">
        <f>IF(RES_hhdet_tes!X40=0,"",RES_hhdet_tes!X40/RES_hhdet_fec!X40)</f>
        <v>0.60244963280625208</v>
      </c>
      <c r="Y40" s="111">
        <f>IF(RES_hhdet_tes!Y40=0,"",RES_hhdet_tes!Y40/RES_hhdet_fec!Y40)</f>
        <v>0.60547640426902205</v>
      </c>
      <c r="DA40" s="63" t="s">
        <v>1944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0.73641716549270397</v>
      </c>
      <c r="C41" s="45">
        <f>IF(RES_hhdet_tes!C41=0,"",RES_hhdet_tes!C41/RES_hhdet_fec!C41)</f>
        <v>0.73641716549270386</v>
      </c>
      <c r="D41" s="45">
        <f>IF(RES_hhdet_tes!D41=0,"",RES_hhdet_tes!D41/RES_hhdet_fec!D41)</f>
        <v>0.73641716549270386</v>
      </c>
      <c r="E41" s="45">
        <f>IF(RES_hhdet_tes!E41=0,"",RES_hhdet_tes!E41/RES_hhdet_fec!E41)</f>
        <v>0.73641716549270386</v>
      </c>
      <c r="F41" s="45">
        <f>IF(RES_hhdet_tes!F41=0,"",RES_hhdet_tes!F41/RES_hhdet_fec!F41)</f>
        <v>0.73854272261524934</v>
      </c>
      <c r="G41" s="45">
        <f>IF(RES_hhdet_tes!G41=0,"",RES_hhdet_tes!G41/RES_hhdet_fec!G41)</f>
        <v>0.74552127962539305</v>
      </c>
      <c r="H41" s="45">
        <f>IF(RES_hhdet_tes!H41=0,"",RES_hhdet_tes!H41/RES_hhdet_fec!H41)</f>
        <v>0.75247960169507278</v>
      </c>
      <c r="I41" s="45">
        <f>IF(RES_hhdet_tes!I41=0,"",RES_hhdet_tes!I41/RES_hhdet_fec!I41)</f>
        <v>0.75521613953400191</v>
      </c>
      <c r="J41" s="45">
        <f>IF(RES_hhdet_tes!J41=0,"",RES_hhdet_tes!J41/RES_hhdet_fec!J41)</f>
        <v>0.75554323357108111</v>
      </c>
      <c r="K41" s="45">
        <f>IF(RES_hhdet_tes!K41=0,"",RES_hhdet_tes!K41/RES_hhdet_fec!K41)</f>
        <v>0.75622739431254626</v>
      </c>
      <c r="L41" s="45">
        <f>IF(RES_hhdet_tes!L41=0,"",RES_hhdet_tes!L41/RES_hhdet_fec!L41)</f>
        <v>0.75692591444198276</v>
      </c>
      <c r="M41" s="45">
        <f>IF(RES_hhdet_tes!M41=0,"",RES_hhdet_tes!M41/RES_hhdet_fec!M41)</f>
        <v>0.75769050499736978</v>
      </c>
      <c r="N41" s="45">
        <f>IF(RES_hhdet_tes!N41=0,"",RES_hhdet_tes!N41/RES_hhdet_fec!N41)</f>
        <v>0.76129552400619116</v>
      </c>
      <c r="O41" s="45">
        <f>IF(RES_hhdet_tes!O41=0,"",RES_hhdet_tes!O41/RES_hhdet_fec!O41)</f>
        <v>0.76647291983400145</v>
      </c>
      <c r="P41" s="45">
        <f>IF(RES_hhdet_tes!P41=0,"",RES_hhdet_tes!P41/RES_hhdet_fec!P41)</f>
        <v>0.76935514405962024</v>
      </c>
      <c r="Q41" s="45">
        <f>IF(RES_hhdet_tes!Q41=0,"",RES_hhdet_tes!Q41/RES_hhdet_fec!Q41)</f>
        <v>0.77312966679009321</v>
      </c>
      <c r="R41" s="45">
        <f>IF(RES_hhdet_tes!R41=0,"",RES_hhdet_tes!R41/RES_hhdet_fec!R41)</f>
        <v>0.77784107382361911</v>
      </c>
      <c r="S41" s="45">
        <f>IF(RES_hhdet_tes!S41=0,"",RES_hhdet_tes!S41/RES_hhdet_fec!S41)</f>
        <v>0.78370497969988384</v>
      </c>
      <c r="T41" s="45">
        <f>IF(RES_hhdet_tes!T41=0,"",RES_hhdet_tes!T41/RES_hhdet_fec!T41)</f>
        <v>0.78936739624892704</v>
      </c>
      <c r="U41" s="45">
        <f>IF(RES_hhdet_tes!U41=0,"",RES_hhdet_tes!U41/RES_hhdet_fec!U41)</f>
        <v>0.80113759113439487</v>
      </c>
      <c r="V41" s="45">
        <f>IF(RES_hhdet_tes!V41=0,"",RES_hhdet_tes!V41/RES_hhdet_fec!V41)</f>
        <v>0.82050115502520782</v>
      </c>
      <c r="W41" s="45">
        <f>IF(RES_hhdet_tes!W41=0,"",RES_hhdet_tes!W41/RES_hhdet_fec!W41)</f>
        <v>0.83898533746011561</v>
      </c>
      <c r="X41" s="45">
        <f>IF(RES_hhdet_tes!X41=0,"",RES_hhdet_tes!X41/RES_hhdet_fec!X41)</f>
        <v>0.85150641806219907</v>
      </c>
      <c r="Y41" s="45">
        <f>IF(RES_hhdet_tes!Y41=0,"",RES_hhdet_tes!Y41/RES_hhdet_fec!Y41)</f>
        <v>0.86164944969723378</v>
      </c>
      <c r="DA41" s="60" t="s">
        <v>1945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0.46543022574851239</v>
      </c>
      <c r="C43" s="119">
        <f>IF(RES_hhdet_tes!C43=0,"",RES_hhdet_tes!C43/RES_hhdet_fec!C43)</f>
        <v>0.46351615140438607</v>
      </c>
      <c r="D43" s="119">
        <f>IF(RES_hhdet_tes!D43=0,"",RES_hhdet_tes!D43/RES_hhdet_fec!D43)</f>
        <v>0.4658830807698684</v>
      </c>
      <c r="E43" s="119">
        <f>IF(RES_hhdet_tes!E43=0,"",RES_hhdet_tes!E43/RES_hhdet_fec!E43)</f>
        <v>0.4698611009986689</v>
      </c>
      <c r="F43" s="119">
        <f>IF(RES_hhdet_tes!F43=0,"",RES_hhdet_tes!F43/RES_hhdet_fec!F43)</f>
        <v>0.46776298898485569</v>
      </c>
      <c r="G43" s="119">
        <f>IF(RES_hhdet_tes!G43=0,"",RES_hhdet_tes!G43/RES_hhdet_fec!G43)</f>
        <v>0.4707316272003651</v>
      </c>
      <c r="H43" s="119">
        <f>IF(RES_hhdet_tes!H43=0,"",RES_hhdet_tes!H43/RES_hhdet_fec!H43)</f>
        <v>0.47732834878128722</v>
      </c>
      <c r="I43" s="119">
        <f>IF(RES_hhdet_tes!I43=0,"",RES_hhdet_tes!I43/RES_hhdet_fec!I43)</f>
        <v>0.48076192814740232</v>
      </c>
      <c r="J43" s="119">
        <f>IF(RES_hhdet_tes!J43=0,"",RES_hhdet_tes!J43/RES_hhdet_fec!J43)</f>
        <v>0.48505816645800642</v>
      </c>
      <c r="K43" s="119">
        <f>IF(RES_hhdet_tes!K43=0,"",RES_hhdet_tes!K43/RES_hhdet_fec!K43)</f>
        <v>0.48074630623674869</v>
      </c>
      <c r="L43" s="119">
        <f>IF(RES_hhdet_tes!L43=0,"",RES_hhdet_tes!L43/RES_hhdet_fec!L43)</f>
        <v>0.48876365276288986</v>
      </c>
      <c r="M43" s="119">
        <f>IF(RES_hhdet_tes!M43=0,"",RES_hhdet_tes!M43/RES_hhdet_fec!M43)</f>
        <v>0.50740765957881484</v>
      </c>
      <c r="N43" s="119">
        <f>IF(RES_hhdet_tes!N43=0,"",RES_hhdet_tes!N43/RES_hhdet_fec!N43)</f>
        <v>0.53606893320866889</v>
      </c>
      <c r="O43" s="119">
        <f>IF(RES_hhdet_tes!O43=0,"",RES_hhdet_tes!O43/RES_hhdet_fec!O43)</f>
        <v>0.56063342468539579</v>
      </c>
      <c r="P43" s="119">
        <f>IF(RES_hhdet_tes!P43=0,"",RES_hhdet_tes!P43/RES_hhdet_fec!P43)</f>
        <v>0.57191523643425568</v>
      </c>
      <c r="Q43" s="119">
        <f>IF(RES_hhdet_tes!Q43=0,"",RES_hhdet_tes!Q43/RES_hhdet_fec!Q43)</f>
        <v>0.59404121228848972</v>
      </c>
      <c r="R43" s="119">
        <f>IF(RES_hhdet_tes!R43=0,"",RES_hhdet_tes!R43/RES_hhdet_fec!R43)</f>
        <v>0.61023806923636903</v>
      </c>
      <c r="S43" s="119">
        <f>IF(RES_hhdet_tes!S43=0,"",RES_hhdet_tes!S43/RES_hhdet_fec!S43)</f>
        <v>0.64218181280640829</v>
      </c>
      <c r="T43" s="119">
        <f>IF(RES_hhdet_tes!T43=0,"",RES_hhdet_tes!T43/RES_hhdet_fec!T43)</f>
        <v>0.66455106273647324</v>
      </c>
      <c r="U43" s="119">
        <f>IF(RES_hhdet_tes!U43=0,"",RES_hhdet_tes!U43/RES_hhdet_fec!U43)</f>
        <v>0.68697921522765459</v>
      </c>
      <c r="V43" s="119">
        <f>IF(RES_hhdet_tes!V43=0,"",RES_hhdet_tes!V43/RES_hhdet_fec!V43)</f>
        <v>0.66611927030248597</v>
      </c>
      <c r="W43" s="119">
        <f>IF(RES_hhdet_tes!W43=0,"",RES_hhdet_tes!W43/RES_hhdet_fec!W43)</f>
        <v>0.68701685713852767</v>
      </c>
      <c r="X43" s="119">
        <f>IF(RES_hhdet_tes!X43=0,"",RES_hhdet_tes!X43/RES_hhdet_fec!X43)</f>
        <v>0.6630058356535945</v>
      </c>
      <c r="Y43" s="119">
        <f>IF(RES_hhdet_tes!Y43=0,"",RES_hhdet_tes!Y43/RES_hhdet_fec!Y43)</f>
        <v>0.677217294944641</v>
      </c>
      <c r="DA43" s="129" t="s">
        <v>1946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0.42550978669833456</v>
      </c>
      <c r="C44" s="124">
        <f>IF(RES_hhdet_tes!C44=0,"",RES_hhdet_tes!C44/RES_hhdet_fec!C44)</f>
        <v>0.42853589719592983</v>
      </c>
      <c r="D44" s="124">
        <f>IF(RES_hhdet_tes!D44=0,"",RES_hhdet_tes!D44/RES_hhdet_fec!D44)</f>
        <v>0.43193753707929511</v>
      </c>
      <c r="E44" s="124">
        <f>IF(RES_hhdet_tes!E44=0,"",RES_hhdet_tes!E44/RES_hhdet_fec!E44)</f>
        <v>0.43398117951562509</v>
      </c>
      <c r="F44" s="124">
        <f>IF(RES_hhdet_tes!F44=0,"",RES_hhdet_tes!F44/RES_hhdet_fec!F44)</f>
        <v>0.4365575310830796</v>
      </c>
      <c r="G44" s="124">
        <f>IF(RES_hhdet_tes!G44=0,"",RES_hhdet_tes!G44/RES_hhdet_fec!G44)</f>
        <v>0.43748983705482386</v>
      </c>
      <c r="H44" s="124">
        <f>IF(RES_hhdet_tes!H44=0,"",RES_hhdet_tes!H44/RES_hhdet_fec!H44)</f>
        <v>0.43845364937667552</v>
      </c>
      <c r="I44" s="124">
        <f>IF(RES_hhdet_tes!I44=0,"",RES_hhdet_tes!I44/RES_hhdet_fec!I44)</f>
        <v>0.43961967959274045</v>
      </c>
      <c r="J44" s="124">
        <f>IF(RES_hhdet_tes!J44=0,"",RES_hhdet_tes!J44/RES_hhdet_fec!J44)</f>
        <v>0.44107648384621845</v>
      </c>
      <c r="K44" s="124">
        <f>IF(RES_hhdet_tes!K44=0,"",RES_hhdet_tes!K44/RES_hhdet_fec!K44)</f>
        <v>0.44356750763903252</v>
      </c>
      <c r="L44" s="124">
        <f>IF(RES_hhdet_tes!L44=0,"",RES_hhdet_tes!L44/RES_hhdet_fec!L44)</f>
        <v>0.45204975558280813</v>
      </c>
      <c r="M44" s="124">
        <f>IF(RES_hhdet_tes!M44=0,"",RES_hhdet_tes!M44/RES_hhdet_fec!M44)</f>
        <v>0.46650166456257885</v>
      </c>
      <c r="N44" s="124">
        <f>IF(RES_hhdet_tes!N44=0,"",RES_hhdet_tes!N44/RES_hhdet_fec!N44)</f>
        <v>0.48695300408313574</v>
      </c>
      <c r="O44" s="124">
        <f>IF(RES_hhdet_tes!O44=0,"",RES_hhdet_tes!O44/RES_hhdet_fec!O44)</f>
        <v>0.51568067513224858</v>
      </c>
      <c r="P44" s="124">
        <f>IF(RES_hhdet_tes!P44=0,"",RES_hhdet_tes!P44/RES_hhdet_fec!P44)</f>
        <v>0.51875138921733632</v>
      </c>
      <c r="Q44" s="124">
        <f>IF(RES_hhdet_tes!Q44=0,"",RES_hhdet_tes!Q44/RES_hhdet_fec!Q44)</f>
        <v>0.53151549729086556</v>
      </c>
      <c r="R44" s="124">
        <f>IF(RES_hhdet_tes!R44=0,"",RES_hhdet_tes!R44/RES_hhdet_fec!R44)</f>
        <v>0.54652059416581733</v>
      </c>
      <c r="S44" s="124">
        <f>IF(RES_hhdet_tes!S44=0,"",RES_hhdet_tes!S44/RES_hhdet_fec!S44)</f>
        <v>0.56330277690219199</v>
      </c>
      <c r="T44" s="124">
        <f>IF(RES_hhdet_tes!T44=0,"",RES_hhdet_tes!T44/RES_hhdet_fec!T44)</f>
        <v>0.57254084370416847</v>
      </c>
      <c r="U44" s="124">
        <f>IF(RES_hhdet_tes!U44=0,"",RES_hhdet_tes!U44/RES_hhdet_fec!U44)</f>
        <v>0.57841836771017052</v>
      </c>
      <c r="V44" s="124">
        <f>IF(RES_hhdet_tes!V44=0,"",RES_hhdet_tes!V44/RES_hhdet_fec!V44)</f>
        <v>0.58095697386799205</v>
      </c>
      <c r="W44" s="124">
        <f>IF(RES_hhdet_tes!W44=0,"",RES_hhdet_tes!W44/RES_hhdet_fec!W44)</f>
        <v>0.58124763917458744</v>
      </c>
      <c r="X44" s="124">
        <f>IF(RES_hhdet_tes!X44=0,"",RES_hhdet_tes!X44/RES_hhdet_fec!X44)</f>
        <v>0.58436578593797683</v>
      </c>
      <c r="Y44" s="124">
        <f>IF(RES_hhdet_tes!Y44=0,"",RES_hhdet_tes!Y44/RES_hhdet_fec!Y44)</f>
        <v>0.59439509682284741</v>
      </c>
      <c r="DA44" s="130" t="s">
        <v>1947</v>
      </c>
    </row>
    <row r="45" spans="1:105" ht="12" customHeight="1" x14ac:dyDescent="0.25">
      <c r="A45" s="97" t="s">
        <v>211</v>
      </c>
      <c r="B45" s="111">
        <f>IF(RES_hhdet_tes!B45=0,"",RES_hhdet_tes!B45/RES_hhdet_fec!B45)</f>
        <v>0.41965201960163723</v>
      </c>
      <c r="C45" s="111">
        <f>IF(RES_hhdet_tes!C45=0,"",RES_hhdet_tes!C45/RES_hhdet_fec!C45)</f>
        <v>0.42271159523563334</v>
      </c>
      <c r="D45" s="111">
        <f>IF(RES_hhdet_tes!D45=0,"",RES_hhdet_tes!D45/RES_hhdet_fec!D45)</f>
        <v>0.42609316161883853</v>
      </c>
      <c r="E45" s="111">
        <f>IF(RES_hhdet_tes!E45=0,"",RES_hhdet_tes!E45/RES_hhdet_fec!E45)</f>
        <v>0.42847400065473851</v>
      </c>
      <c r="F45" s="111">
        <f>IF(RES_hhdet_tes!F45=0,"",RES_hhdet_tes!F45/RES_hhdet_fec!F45)</f>
        <v>0.43079916089546144</v>
      </c>
      <c r="G45" s="111">
        <f>IF(RES_hhdet_tes!G45=0,"",RES_hhdet_tes!G45/RES_hhdet_fec!G45)</f>
        <v>0.43185722333523824</v>
      </c>
      <c r="H45" s="111">
        <f>IF(RES_hhdet_tes!H45=0,"",RES_hhdet_tes!H45/RES_hhdet_fec!H45)</f>
        <v>0.43303343355316298</v>
      </c>
      <c r="I45" s="111">
        <f>IF(RES_hhdet_tes!I45=0,"",RES_hhdet_tes!I45/RES_hhdet_fec!I45)</f>
        <v>0.43438901621636539</v>
      </c>
      <c r="J45" s="111">
        <f>IF(RES_hhdet_tes!J45=0,"",RES_hhdet_tes!J45/RES_hhdet_fec!J45)</f>
        <v>0.4359068064837856</v>
      </c>
      <c r="K45" s="111">
        <f>IF(RES_hhdet_tes!K45=0,"",RES_hhdet_tes!K45/RES_hhdet_fec!K45)</f>
        <v>0.4384428342430795</v>
      </c>
      <c r="L45" s="111">
        <f>IF(RES_hhdet_tes!L45=0,"",RES_hhdet_tes!L45/RES_hhdet_fec!L45)</f>
        <v>0.44710264883036038</v>
      </c>
      <c r="M45" s="111">
        <f>IF(RES_hhdet_tes!M45=0,"",RES_hhdet_tes!M45/RES_hhdet_fec!M45)</f>
        <v>0.46158561289459871</v>
      </c>
      <c r="N45" s="111">
        <f>IF(RES_hhdet_tes!N45=0,"",RES_hhdet_tes!N45/RES_hhdet_fec!N45)</f>
        <v>0.48208634852027626</v>
      </c>
      <c r="O45" s="111">
        <f>IF(RES_hhdet_tes!O45=0,"",RES_hhdet_tes!O45/RES_hhdet_fec!O45)</f>
        <v>0.51087224986403001</v>
      </c>
      <c r="P45" s="111">
        <f>IF(RES_hhdet_tes!P45=0,"",RES_hhdet_tes!P45/RES_hhdet_fec!P45)</f>
        <v>0.51397631396814292</v>
      </c>
      <c r="Q45" s="111">
        <f>IF(RES_hhdet_tes!Q45=0,"",RES_hhdet_tes!Q45/RES_hhdet_fec!Q45)</f>
        <v>0.52675666400826171</v>
      </c>
      <c r="R45" s="111">
        <f>IF(RES_hhdet_tes!R45=0,"",RES_hhdet_tes!R45/RES_hhdet_fec!R45)</f>
        <v>0.54175437819665151</v>
      </c>
      <c r="S45" s="111">
        <f>IF(RES_hhdet_tes!S45=0,"",RES_hhdet_tes!S45/RES_hhdet_fec!S45)</f>
        <v>0.55863148808426399</v>
      </c>
      <c r="T45" s="111">
        <f>IF(RES_hhdet_tes!T45=0,"",RES_hhdet_tes!T45/RES_hhdet_fec!T45)</f>
        <v>0.56790742335096922</v>
      </c>
      <c r="U45" s="111">
        <f>IF(RES_hhdet_tes!U45=0,"",RES_hhdet_tes!U45/RES_hhdet_fec!U45)</f>
        <v>0.57377948053625227</v>
      </c>
      <c r="V45" s="111">
        <f>IF(RES_hhdet_tes!V45=0,"",RES_hhdet_tes!V45/RES_hhdet_fec!V45)</f>
        <v>0.57632589314379601</v>
      </c>
      <c r="W45" s="111">
        <f>IF(RES_hhdet_tes!W45=0,"",RES_hhdet_tes!W45/RES_hhdet_fec!W45)</f>
        <v>0.57662525199800996</v>
      </c>
      <c r="X45" s="111">
        <f>IF(RES_hhdet_tes!X45=0,"",RES_hhdet_tes!X45/RES_hhdet_fec!X45)</f>
        <v>0.57977690808022464</v>
      </c>
      <c r="Y45" s="111">
        <f>IF(RES_hhdet_tes!Y45=0,"",RES_hhdet_tes!Y45/RES_hhdet_fec!Y45)</f>
        <v>0.58982025730275389</v>
      </c>
      <c r="DA45" s="63" t="s">
        <v>1948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X46" s="111">
        <f>IF(RES_hhdet_tes!X46=0,"",RES_hhdet_tes!X46/RES_hhdet_fec!X46)</f>
        <v>1</v>
      </c>
      <c r="Y46" s="111">
        <f>IF(RES_hhdet_tes!Y46=0,"",RES_hhdet_tes!Y46/RES_hhdet_fec!Y46)</f>
        <v>1</v>
      </c>
      <c r="DA46" s="63" t="s">
        <v>1949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1.7302502216747648</v>
      </c>
      <c r="C47" s="124">
        <f>IF(RES_hhdet_tes!C47=0,"",RES_hhdet_tes!C47/RES_hhdet_fec!C47)</f>
        <v>1.8293086665958143</v>
      </c>
      <c r="D47" s="124">
        <f>IF(RES_hhdet_tes!D47=0,"",RES_hhdet_tes!D47/RES_hhdet_fec!D47)</f>
        <v>1.9294168686333955</v>
      </c>
      <c r="E47" s="124">
        <f>IF(RES_hhdet_tes!E47=0,"",RES_hhdet_tes!E47/RES_hhdet_fec!E47)</f>
        <v>2.0565311095698791</v>
      </c>
      <c r="F47" s="124">
        <f>IF(RES_hhdet_tes!F47=0,"",RES_hhdet_tes!F47/RES_hhdet_fec!F47)</f>
        <v>2.1776737326084237</v>
      </c>
      <c r="G47" s="124">
        <f>IF(RES_hhdet_tes!G47=0,"",RES_hhdet_tes!G47/RES_hhdet_fec!G47)</f>
        <v>2.2767263685126453</v>
      </c>
      <c r="H47" s="124">
        <f>IF(RES_hhdet_tes!H47=0,"",RES_hhdet_tes!H47/RES_hhdet_fec!H47)</f>
        <v>2.3858285370856565</v>
      </c>
      <c r="I47" s="124">
        <f>IF(RES_hhdet_tes!I47=0,"",RES_hhdet_tes!I47/RES_hhdet_fec!I47)</f>
        <v>2.4547465254018901</v>
      </c>
      <c r="J47" s="124">
        <f>IF(RES_hhdet_tes!J47=0,"",RES_hhdet_tes!J47/RES_hhdet_fec!J47)</f>
        <v>2.499954271016648</v>
      </c>
      <c r="K47" s="124">
        <f>IF(RES_hhdet_tes!K47=0,"",RES_hhdet_tes!K47/RES_hhdet_fec!K47)</f>
        <v>2.6010462299161383</v>
      </c>
      <c r="L47" s="124">
        <f>IF(RES_hhdet_tes!L47=0,"",RES_hhdet_tes!L47/RES_hhdet_fec!L47)</f>
        <v>2.7105876220229308</v>
      </c>
      <c r="M47" s="124">
        <f>IF(RES_hhdet_tes!M47=0,"",RES_hhdet_tes!M47/RES_hhdet_fec!M47)</f>
        <v>2.9146381025250356</v>
      </c>
      <c r="N47" s="124">
        <f>IF(RES_hhdet_tes!N47=0,"",RES_hhdet_tes!N47/RES_hhdet_fec!N47)</f>
        <v>3.1069788472331239</v>
      </c>
      <c r="O47" s="124">
        <f>IF(RES_hhdet_tes!O47=0,"",RES_hhdet_tes!O47/RES_hhdet_fec!O47)</f>
        <v>3.3133725604557669</v>
      </c>
      <c r="P47" s="124">
        <f>IF(RES_hhdet_tes!P47=0,"",RES_hhdet_tes!P47/RES_hhdet_fec!P47)</f>
        <v>3.4078297558483346</v>
      </c>
      <c r="Q47" s="124">
        <f>IF(RES_hhdet_tes!Q47=0,"",RES_hhdet_tes!Q47/RES_hhdet_fec!Q47)</f>
        <v>3.4575569959066237</v>
      </c>
      <c r="R47" s="124">
        <f>IF(RES_hhdet_tes!R47=0,"",RES_hhdet_tes!R47/RES_hhdet_fec!R47)</f>
        <v>3.5501476433788648</v>
      </c>
      <c r="S47" s="124">
        <f>IF(RES_hhdet_tes!S47=0,"",RES_hhdet_tes!S47/RES_hhdet_fec!S47)</f>
        <v>3.6276836155687184</v>
      </c>
      <c r="T47" s="124">
        <f>IF(RES_hhdet_tes!T47=0,"",RES_hhdet_tes!T47/RES_hhdet_fec!T47)</f>
        <v>3.6862167303924469</v>
      </c>
      <c r="U47" s="124">
        <f>IF(RES_hhdet_tes!U47=0,"",RES_hhdet_tes!U47/RES_hhdet_fec!U47)</f>
        <v>3.7400199509251131</v>
      </c>
      <c r="V47" s="124">
        <f>IF(RES_hhdet_tes!V47=0,"",RES_hhdet_tes!V47/RES_hhdet_fec!V47)</f>
        <v>3.7924432925285165</v>
      </c>
      <c r="W47" s="124">
        <f>IF(RES_hhdet_tes!W47=0,"",RES_hhdet_tes!W47/RES_hhdet_fec!W47)</f>
        <v>3.829114019989678</v>
      </c>
      <c r="X47" s="124">
        <f>IF(RES_hhdet_tes!X47=0,"",RES_hhdet_tes!X47/RES_hhdet_fec!X47)</f>
        <v>3.8600859543158923</v>
      </c>
      <c r="Y47" s="124">
        <f>IF(RES_hhdet_tes!Y47=0,"",RES_hhdet_tes!Y47/RES_hhdet_fec!Y47)</f>
        <v>3.8865898376884349</v>
      </c>
      <c r="DA47" s="130" t="s">
        <v>1950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1.7302502216747648</v>
      </c>
      <c r="C48" s="111">
        <f>IF(RES_hhdet_tes!C48=0,"",RES_hhdet_tes!C48/RES_hhdet_fec!C48)</f>
        <v>1.8293086665958143</v>
      </c>
      <c r="D48" s="111">
        <f>IF(RES_hhdet_tes!D48=0,"",RES_hhdet_tes!D48/RES_hhdet_fec!D48)</f>
        <v>1.9294168686333955</v>
      </c>
      <c r="E48" s="111">
        <f>IF(RES_hhdet_tes!E48=0,"",RES_hhdet_tes!E48/RES_hhdet_fec!E48)</f>
        <v>2.0565311095698791</v>
      </c>
      <c r="F48" s="111">
        <f>IF(RES_hhdet_tes!F48=0,"",RES_hhdet_tes!F48/RES_hhdet_fec!F48)</f>
        <v>2.1776737326084237</v>
      </c>
      <c r="G48" s="111">
        <f>IF(RES_hhdet_tes!G48=0,"",RES_hhdet_tes!G48/RES_hhdet_fec!G48)</f>
        <v>2.2767263685126453</v>
      </c>
      <c r="H48" s="111">
        <f>IF(RES_hhdet_tes!H48=0,"",RES_hhdet_tes!H48/RES_hhdet_fec!H48)</f>
        <v>2.3858285370856565</v>
      </c>
      <c r="I48" s="111">
        <f>IF(RES_hhdet_tes!I48=0,"",RES_hhdet_tes!I48/RES_hhdet_fec!I48)</f>
        <v>2.4547465254018901</v>
      </c>
      <c r="J48" s="111">
        <f>IF(RES_hhdet_tes!J48=0,"",RES_hhdet_tes!J48/RES_hhdet_fec!J48)</f>
        <v>2.499954271016648</v>
      </c>
      <c r="K48" s="111">
        <f>IF(RES_hhdet_tes!K48=0,"",RES_hhdet_tes!K48/RES_hhdet_fec!K48)</f>
        <v>2.6010462299161383</v>
      </c>
      <c r="L48" s="111">
        <f>IF(RES_hhdet_tes!L48=0,"",RES_hhdet_tes!L48/RES_hhdet_fec!L48)</f>
        <v>2.7105876220229308</v>
      </c>
      <c r="M48" s="111">
        <f>IF(RES_hhdet_tes!M48=0,"",RES_hhdet_tes!M48/RES_hhdet_fec!M48)</f>
        <v>2.9146381025250356</v>
      </c>
      <c r="N48" s="111">
        <f>IF(RES_hhdet_tes!N48=0,"",RES_hhdet_tes!N48/RES_hhdet_fec!N48)</f>
        <v>3.1069788472331239</v>
      </c>
      <c r="O48" s="111">
        <f>IF(RES_hhdet_tes!O48=0,"",RES_hhdet_tes!O48/RES_hhdet_fec!O48)</f>
        <v>3.3133725604557669</v>
      </c>
      <c r="P48" s="111">
        <f>IF(RES_hhdet_tes!P48=0,"",RES_hhdet_tes!P48/RES_hhdet_fec!P48)</f>
        <v>3.4078297558483346</v>
      </c>
      <c r="Q48" s="111">
        <f>IF(RES_hhdet_tes!Q48=0,"",RES_hhdet_tes!Q48/RES_hhdet_fec!Q48)</f>
        <v>3.4575569959066237</v>
      </c>
      <c r="R48" s="111">
        <f>IF(RES_hhdet_tes!R48=0,"",RES_hhdet_tes!R48/RES_hhdet_fec!R48)</f>
        <v>3.5501476433788648</v>
      </c>
      <c r="S48" s="111">
        <f>IF(RES_hhdet_tes!S48=0,"",RES_hhdet_tes!S48/RES_hhdet_fec!S48)</f>
        <v>3.6276836155687184</v>
      </c>
      <c r="T48" s="111">
        <f>IF(RES_hhdet_tes!T48=0,"",RES_hhdet_tes!T48/RES_hhdet_fec!T48)</f>
        <v>3.6862167303924469</v>
      </c>
      <c r="U48" s="111">
        <f>IF(RES_hhdet_tes!U48=0,"",RES_hhdet_tes!U48/RES_hhdet_fec!U48)</f>
        <v>3.7400199509251131</v>
      </c>
      <c r="V48" s="111">
        <f>IF(RES_hhdet_tes!V48=0,"",RES_hhdet_tes!V48/RES_hhdet_fec!V48)</f>
        <v>3.7924432925285165</v>
      </c>
      <c r="W48" s="111">
        <f>IF(RES_hhdet_tes!W48=0,"",RES_hhdet_tes!W48/RES_hhdet_fec!W48)</f>
        <v>3.829114019989678</v>
      </c>
      <c r="X48" s="111">
        <f>IF(RES_hhdet_tes!X48=0,"",RES_hhdet_tes!X48/RES_hhdet_fec!X48)</f>
        <v>3.8600859543158923</v>
      </c>
      <c r="Y48" s="111">
        <f>IF(RES_hhdet_tes!Y48=0,"",RES_hhdet_tes!Y48/RES_hhdet_fec!Y48)</f>
        <v>3.8865898376884349</v>
      </c>
      <c r="DA48" s="63" t="s">
        <v>1951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0.54330844846405457</v>
      </c>
      <c r="C49" s="124">
        <f>IF(RES_hhdet_tes!C49=0,"",RES_hhdet_tes!C49/RES_hhdet_fec!C49)</f>
        <v>0.54414621472920133</v>
      </c>
      <c r="D49" s="124">
        <f>IF(RES_hhdet_tes!D49=0,"",RES_hhdet_tes!D49/RES_hhdet_fec!D49)</f>
        <v>0.54462058020419279</v>
      </c>
      <c r="E49" s="124">
        <f>IF(RES_hhdet_tes!E49=0,"",RES_hhdet_tes!E49/RES_hhdet_fec!E49)</f>
        <v>0.54143073659452634</v>
      </c>
      <c r="F49" s="124">
        <f>IF(RES_hhdet_tes!F49=0,"",RES_hhdet_tes!F49/RES_hhdet_fec!F49)</f>
        <v>0.54626127828005122</v>
      </c>
      <c r="G49" s="124">
        <f>IF(RES_hhdet_tes!G49=0,"",RES_hhdet_tes!G49/RES_hhdet_fec!G49)</f>
        <v>0.55001985188214564</v>
      </c>
      <c r="H49" s="124">
        <f>IF(RES_hhdet_tes!H49=0,"",RES_hhdet_tes!H49/RES_hhdet_fec!H49)</f>
        <v>0.55309343088825258</v>
      </c>
      <c r="I49" s="124">
        <f>IF(RES_hhdet_tes!I49=0,"",RES_hhdet_tes!I49/RES_hhdet_fec!I49)</f>
        <v>0.55271027732917266</v>
      </c>
      <c r="J49" s="124">
        <f>IF(RES_hhdet_tes!J49=0,"",RES_hhdet_tes!J49/RES_hhdet_fec!J49)</f>
        <v>0.55727016726356726</v>
      </c>
      <c r="K49" s="124">
        <f>IF(RES_hhdet_tes!K49=0,"",RES_hhdet_tes!K49/RES_hhdet_fec!K49)</f>
        <v>0.55315571549051012</v>
      </c>
      <c r="L49" s="124">
        <f>IF(RES_hhdet_tes!L49=0,"",RES_hhdet_tes!L49/RES_hhdet_fec!L49)</f>
        <v>0.5587427461171538</v>
      </c>
      <c r="M49" s="124">
        <f>IF(RES_hhdet_tes!M49=0,"",RES_hhdet_tes!M49/RES_hhdet_fec!M49)</f>
        <v>0.5745668831260855</v>
      </c>
      <c r="N49" s="124">
        <f>IF(RES_hhdet_tes!N49=0,"",RES_hhdet_tes!N49/RES_hhdet_fec!N49)</f>
        <v>0.58069402673398718</v>
      </c>
      <c r="O49" s="124">
        <f>IF(RES_hhdet_tes!O49=0,"",RES_hhdet_tes!O49/RES_hhdet_fec!O49)</f>
        <v>0.5921417758874854</v>
      </c>
      <c r="P49" s="124">
        <f>IF(RES_hhdet_tes!P49=0,"",RES_hhdet_tes!P49/RES_hhdet_fec!P49)</f>
        <v>0.59898058109106156</v>
      </c>
      <c r="Q49" s="124">
        <f>IF(RES_hhdet_tes!Q49=0,"",RES_hhdet_tes!Q49/RES_hhdet_fec!Q49)</f>
        <v>0.61707339911830006</v>
      </c>
      <c r="R49" s="124">
        <f>IF(RES_hhdet_tes!R49=0,"",RES_hhdet_tes!R49/RES_hhdet_fec!R49)</f>
        <v>0.63866646039954633</v>
      </c>
      <c r="S49" s="124">
        <f>IF(RES_hhdet_tes!S49=0,"",RES_hhdet_tes!S49/RES_hhdet_fec!S49)</f>
        <v>0.64804927482297281</v>
      </c>
      <c r="T49" s="124">
        <f>IF(RES_hhdet_tes!T49=0,"",RES_hhdet_tes!T49/RES_hhdet_fec!T49)</f>
        <v>0.66473776316711919</v>
      </c>
      <c r="U49" s="124">
        <f>IF(RES_hhdet_tes!U49=0,"",RES_hhdet_tes!U49/RES_hhdet_fec!U49)</f>
        <v>0.69046110214295742</v>
      </c>
      <c r="V49" s="124">
        <f>IF(RES_hhdet_tes!V49=0,"",RES_hhdet_tes!V49/RES_hhdet_fec!V49)</f>
        <v>0.70697147412149308</v>
      </c>
      <c r="W49" s="124">
        <f>IF(RES_hhdet_tes!W49=0,"",RES_hhdet_tes!W49/RES_hhdet_fec!W49)</f>
        <v>0.71514597188436135</v>
      </c>
      <c r="X49" s="124">
        <f>IF(RES_hhdet_tes!X49=0,"",RES_hhdet_tes!X49/RES_hhdet_fec!X49)</f>
        <v>0.72548876122062178</v>
      </c>
      <c r="Y49" s="124">
        <f>IF(RES_hhdet_tes!Y49=0,"",RES_hhdet_tes!Y49/RES_hhdet_fec!Y49)</f>
        <v>0.73827741261396196</v>
      </c>
      <c r="DA49" s="130" t="s">
        <v>1952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0.47932061035473766</v>
      </c>
      <c r="C50" s="111">
        <f>IF(RES_hhdet_tes!C50=0,"",RES_hhdet_tes!C50/RES_hhdet_fec!C50)</f>
        <v>0.48060442029363215</v>
      </c>
      <c r="D50" s="111">
        <f>IF(RES_hhdet_tes!D50=0,"",RES_hhdet_tes!D50/RES_hhdet_fec!D50)</f>
        <v>0.4819680863277383</v>
      </c>
      <c r="E50" s="111">
        <f>IF(RES_hhdet_tes!E50=0,"",RES_hhdet_tes!E50/RES_hhdet_fec!E50)</f>
        <v>0.48381387877272197</v>
      </c>
      <c r="F50" s="111">
        <f>IF(RES_hhdet_tes!F50=0,"",RES_hhdet_tes!F50/RES_hhdet_fec!F50)</f>
        <v>0.48466354451152155</v>
      </c>
      <c r="G50" s="111">
        <f>IF(RES_hhdet_tes!G50=0,"",RES_hhdet_tes!G50/RES_hhdet_fec!G50)</f>
        <v>0.48551160133756577</v>
      </c>
      <c r="H50" s="111">
        <f>IF(RES_hhdet_tes!H50=0,"",RES_hhdet_tes!H50/RES_hhdet_fec!H50)</f>
        <v>0.48717040569768638</v>
      </c>
      <c r="I50" s="111">
        <f>IF(RES_hhdet_tes!I50=0,"",RES_hhdet_tes!I50/RES_hhdet_fec!I50)</f>
        <v>0.48942165393717774</v>
      </c>
      <c r="J50" s="111">
        <f>IF(RES_hhdet_tes!J50=0,"",RES_hhdet_tes!J50/RES_hhdet_fec!J50)</f>
        <v>0.49295287204657617</v>
      </c>
      <c r="K50" s="111">
        <f>IF(RES_hhdet_tes!K50=0,"",RES_hhdet_tes!K50/RES_hhdet_fec!K50)</f>
        <v>0.49612101771217365</v>
      </c>
      <c r="L50" s="111">
        <f>IF(RES_hhdet_tes!L50=0,"",RES_hhdet_tes!L50/RES_hhdet_fec!L50)</f>
        <v>0.50195773929007792</v>
      </c>
      <c r="M50" s="111">
        <f>IF(RES_hhdet_tes!M50=0,"",RES_hhdet_tes!M50/RES_hhdet_fec!M50)</f>
        <v>0.5112811356358562</v>
      </c>
      <c r="N50" s="111">
        <f>IF(RES_hhdet_tes!N50=0,"",RES_hhdet_tes!N50/RES_hhdet_fec!N50)</f>
        <v>0.52613514696807273</v>
      </c>
      <c r="O50" s="111">
        <f>IF(RES_hhdet_tes!O50=0,"",RES_hhdet_tes!O50/RES_hhdet_fec!O50)</f>
        <v>0.54618004751727023</v>
      </c>
      <c r="P50" s="111">
        <f>IF(RES_hhdet_tes!P50=0,"",RES_hhdet_tes!P50/RES_hhdet_fec!P50)</f>
        <v>0.55294208916123333</v>
      </c>
      <c r="Q50" s="111">
        <f>IF(RES_hhdet_tes!Q50=0,"",RES_hhdet_tes!Q50/RES_hhdet_fec!Q50)</f>
        <v>0.56301515536809399</v>
      </c>
      <c r="R50" s="111">
        <f>IF(RES_hhdet_tes!R50=0,"",RES_hhdet_tes!R50/RES_hhdet_fec!R50)</f>
        <v>0.57670843456096177</v>
      </c>
      <c r="S50" s="111">
        <f>IF(RES_hhdet_tes!S50=0,"",RES_hhdet_tes!S50/RES_hhdet_fec!S50)</f>
        <v>0.59464057197245035</v>
      </c>
      <c r="T50" s="111">
        <f>IF(RES_hhdet_tes!T50=0,"",RES_hhdet_tes!T50/RES_hhdet_fec!T50)</f>
        <v>0.61680662807980213</v>
      </c>
      <c r="U50" s="111">
        <f>IF(RES_hhdet_tes!U50=0,"",RES_hhdet_tes!U50/RES_hhdet_fec!U50)</f>
        <v>0.64207880979616527</v>
      </c>
      <c r="V50" s="111">
        <f>IF(RES_hhdet_tes!V50=0,"",RES_hhdet_tes!V50/RES_hhdet_fec!V50)</f>
        <v>0.66170467843445702</v>
      </c>
      <c r="W50" s="111">
        <f>IF(RES_hhdet_tes!W50=0,"",RES_hhdet_tes!W50/RES_hhdet_fec!W50)</f>
        <v>0.67072024183178758</v>
      </c>
      <c r="X50" s="111">
        <f>IF(RES_hhdet_tes!X50=0,"",RES_hhdet_tes!X50/RES_hhdet_fec!X50)</f>
        <v>0.67353427098455754</v>
      </c>
      <c r="Y50" s="111">
        <f>IF(RES_hhdet_tes!Y50=0,"",RES_hhdet_tes!Y50/RES_hhdet_fec!Y50)</f>
        <v>0.67674067658845871</v>
      </c>
      <c r="DA50" s="63" t="s">
        <v>1953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0.75199342009895931</v>
      </c>
      <c r="C51" s="111">
        <f>IF(RES_hhdet_tes!C51=0,"",RES_hhdet_tes!C51/RES_hhdet_fec!C51)</f>
        <v>0.76456755359069228</v>
      </c>
      <c r="D51" s="111">
        <f>IF(RES_hhdet_tes!D51=0,"",RES_hhdet_tes!D51/RES_hhdet_fec!D51)</f>
        <v>0.75719996244327059</v>
      </c>
      <c r="E51" s="111">
        <f>IF(RES_hhdet_tes!E51=0,"",RES_hhdet_tes!E51/RES_hhdet_fec!E51)</f>
        <v>0.79060358298567446</v>
      </c>
      <c r="F51" s="111">
        <f>IF(RES_hhdet_tes!F51=0,"",RES_hhdet_tes!F51/RES_hhdet_fec!F51)</f>
        <v>0.77041154477731577</v>
      </c>
      <c r="G51" s="111">
        <f>IF(RES_hhdet_tes!G51=0,"",RES_hhdet_tes!G51/RES_hhdet_fec!G51)</f>
        <v>0.77248960219978535</v>
      </c>
      <c r="H51" s="111">
        <f>IF(RES_hhdet_tes!H51=0,"",RES_hhdet_tes!H51/RES_hhdet_fec!H51)</f>
        <v>0.77453813855538567</v>
      </c>
      <c r="I51" s="111">
        <f>IF(RES_hhdet_tes!I51=0,"",RES_hhdet_tes!I51/RES_hhdet_fec!I51)</f>
        <v>0.78250723272236777</v>
      </c>
      <c r="J51" s="111">
        <f>IF(RES_hhdet_tes!J51=0,"",RES_hhdet_tes!J51/RES_hhdet_fec!J51)</f>
        <v>0.78173147025366663</v>
      </c>
      <c r="K51" s="111">
        <f>IF(RES_hhdet_tes!K51=0,"",RES_hhdet_tes!K51/RES_hhdet_fec!K51)</f>
        <v>0.79777062102571716</v>
      </c>
      <c r="L51" s="111">
        <f>IF(RES_hhdet_tes!L51=0,"",RES_hhdet_tes!L51/RES_hhdet_fec!L51)</f>
        <v>0.80080780704006305</v>
      </c>
      <c r="M51" s="111">
        <f>IF(RES_hhdet_tes!M51=0,"",RES_hhdet_tes!M51/RES_hhdet_fec!M51)</f>
        <v>0.79499049397919253</v>
      </c>
      <c r="N51" s="111">
        <f>IF(RES_hhdet_tes!N51=0,"",RES_hhdet_tes!N51/RES_hhdet_fec!N51)</f>
        <v>0.80796787951330185</v>
      </c>
      <c r="O51" s="111">
        <f>IF(RES_hhdet_tes!O51=0,"",RES_hhdet_tes!O51/RES_hhdet_fec!O51)</f>
        <v>0.82498184227918292</v>
      </c>
      <c r="P51" s="111">
        <f>IF(RES_hhdet_tes!P51=0,"",RES_hhdet_tes!P51/RES_hhdet_fec!P51)</f>
        <v>0.82015760681767091</v>
      </c>
      <c r="Q51" s="111">
        <f>IF(RES_hhdet_tes!Q51=0,"",RES_hhdet_tes!Q51/RES_hhdet_fec!Q51)</f>
        <v>0.80524340555244811</v>
      </c>
      <c r="R51" s="111">
        <f>IF(RES_hhdet_tes!R51=0,"",RES_hhdet_tes!R51/RES_hhdet_fec!R51)</f>
        <v>0.81024491500400686</v>
      </c>
      <c r="S51" s="111">
        <f>IF(RES_hhdet_tes!S51=0,"",RES_hhdet_tes!S51/RES_hhdet_fec!S51)</f>
        <v>0.83630343006419749</v>
      </c>
      <c r="T51" s="111">
        <f>IF(RES_hhdet_tes!T51=0,"",RES_hhdet_tes!T51/RES_hhdet_fec!T51)</f>
        <v>0.84514375716612755</v>
      </c>
      <c r="U51" s="111">
        <f>IF(RES_hhdet_tes!U51=0,"",RES_hhdet_tes!U51/RES_hhdet_fec!U51)</f>
        <v>0.85671158913676038</v>
      </c>
      <c r="V51" s="111">
        <f>IF(RES_hhdet_tes!V51=0,"",RES_hhdet_tes!V51/RES_hhdet_fec!V51)</f>
        <v>0.86400045550158777</v>
      </c>
      <c r="W51" s="111">
        <f>IF(RES_hhdet_tes!W51=0,"",RES_hhdet_tes!W51/RES_hhdet_fec!W51)</f>
        <v>0.85125322180800111</v>
      </c>
      <c r="X51" s="111">
        <f>IF(RES_hhdet_tes!X51=0,"",RES_hhdet_tes!X51/RES_hhdet_fec!X51)</f>
        <v>0.83649496112532595</v>
      </c>
      <c r="Y51" s="111">
        <f>IF(RES_hhdet_tes!Y51=0,"",RES_hhdet_tes!Y51/RES_hhdet_fec!Y51)</f>
        <v>0.83854467296075796</v>
      </c>
      <c r="DA51" s="63" t="s">
        <v>1954</v>
      </c>
    </row>
    <row r="52" spans="1:105" ht="12" customHeight="1" x14ac:dyDescent="0.25">
      <c r="A52" s="100" t="s">
        <v>211</v>
      </c>
      <c r="B52" s="112">
        <f>IF(RES_hhdet_tes!B52=0,"",RES_hhdet_tes!B52/RES_hhdet_fec!B52)</f>
        <v>0.47932061035473755</v>
      </c>
      <c r="C52" s="112">
        <f>IF(RES_hhdet_tes!C52=0,"",RES_hhdet_tes!C52/RES_hhdet_fec!C52)</f>
        <v>0.48281154167386292</v>
      </c>
      <c r="D52" s="112">
        <f>IF(RES_hhdet_tes!D52=0,"",RES_hhdet_tes!D52/RES_hhdet_fec!D52)</f>
        <v>0.48592650647762337</v>
      </c>
      <c r="E52" s="112">
        <f>IF(RES_hhdet_tes!E52=0,"",RES_hhdet_tes!E52/RES_hhdet_fec!E52)</f>
        <v>0.49213169824398773</v>
      </c>
      <c r="F52" s="112">
        <f>IF(RES_hhdet_tes!F52=0,"",RES_hhdet_tes!F52/RES_hhdet_fec!F52)</f>
        <v>0.49265840124330468</v>
      </c>
      <c r="G52" s="112">
        <f>IF(RES_hhdet_tes!G52=0,"",RES_hhdet_tes!G52/RES_hhdet_fec!G52)</f>
        <v>0.49323026988208574</v>
      </c>
      <c r="H52" s="112">
        <f>IF(RES_hhdet_tes!H52=0,"",RES_hhdet_tes!H52/RES_hhdet_fec!H52)</f>
        <v>0.49528540843629493</v>
      </c>
      <c r="I52" s="112">
        <f>IF(RES_hhdet_tes!I52=0,"",RES_hhdet_tes!I52/RES_hhdet_fec!I52)</f>
        <v>0.50005206621670084</v>
      </c>
      <c r="J52" s="112">
        <f>IF(RES_hhdet_tes!J52=0,"",RES_hhdet_tes!J52/RES_hhdet_fec!J52)</f>
        <v>0.50078151514286362</v>
      </c>
      <c r="K52" s="112">
        <f>IF(RES_hhdet_tes!K52=0,"",RES_hhdet_tes!K52/RES_hhdet_fec!K52)</f>
        <v>0.50680241091439326</v>
      </c>
      <c r="L52" s="112">
        <f>IF(RES_hhdet_tes!L52=0,"",RES_hhdet_tes!L52/RES_hhdet_fec!L52)</f>
        <v>0.51209278315868489</v>
      </c>
      <c r="M52" s="112">
        <f>IF(RES_hhdet_tes!M52=0,"",RES_hhdet_tes!M52/RES_hhdet_fec!M52)</f>
        <v>0.51381457661644336</v>
      </c>
      <c r="N52" s="112">
        <f>IF(RES_hhdet_tes!N52=0,"",RES_hhdet_tes!N52/RES_hhdet_fec!N52)</f>
        <v>0.53145319798782897</v>
      </c>
      <c r="O52" s="112">
        <f>IF(RES_hhdet_tes!O52=0,"",RES_hhdet_tes!O52/RES_hhdet_fec!O52)</f>
        <v>0.55236411932707097</v>
      </c>
      <c r="P52" s="112">
        <f>IF(RES_hhdet_tes!P52=0,"",RES_hhdet_tes!P52/RES_hhdet_fec!P52)</f>
        <v>0.55750057320730473</v>
      </c>
      <c r="Q52" s="112">
        <f>IF(RES_hhdet_tes!Q52=0,"",RES_hhdet_tes!Q52/RES_hhdet_fec!Q52)</f>
        <v>0.5565940971777934</v>
      </c>
      <c r="R52" s="112">
        <f>IF(RES_hhdet_tes!R52=0,"",RES_hhdet_tes!R52/RES_hhdet_fec!R52)</f>
        <v>0.5582319320480672</v>
      </c>
      <c r="S52" s="112">
        <f>IF(RES_hhdet_tes!S52=0,"",RES_hhdet_tes!S52/RES_hhdet_fec!S52)</f>
        <v>0.5984803090577594</v>
      </c>
      <c r="T52" s="112">
        <f>IF(RES_hhdet_tes!T52=0,"",RES_hhdet_tes!T52/RES_hhdet_fec!T52)</f>
        <v>0.62193483970228047</v>
      </c>
      <c r="U52" s="112">
        <f>IF(RES_hhdet_tes!U52=0,"",RES_hhdet_tes!U52/RES_hhdet_fec!U52)</f>
        <v>0.63033531133487963</v>
      </c>
      <c r="V52" s="112">
        <f>IF(RES_hhdet_tes!V52=0,"",RES_hhdet_tes!V52/RES_hhdet_fec!V52)</f>
        <v>0.63974599263326926</v>
      </c>
      <c r="W52" s="112">
        <f>IF(RES_hhdet_tes!W52=0,"",RES_hhdet_tes!W52/RES_hhdet_fec!W52)</f>
        <v>0.64336883328629213</v>
      </c>
      <c r="X52" s="112">
        <f>IF(RES_hhdet_tes!X52=0,"",RES_hhdet_tes!X52/RES_hhdet_fec!X52)</f>
        <v>0.64336883328629246</v>
      </c>
      <c r="Y52" s="112">
        <f>IF(RES_hhdet_tes!Y52=0,"",RES_hhdet_tes!Y52/RES_hhdet_fec!Y52)</f>
        <v>0.6498289444559574</v>
      </c>
      <c r="DA52" s="131" t="s">
        <v>1955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X53" s="113">
        <f>IF(RES_hhdet_tes!X53=0,"",RES_hhdet_tes!X53/RES_hhdet_fec!X53)</f>
        <v>1</v>
      </c>
      <c r="Y53" s="113">
        <f>IF(RES_hhdet_tes!Y53=0,"",RES_hhdet_tes!Y53/RES_hhdet_fec!Y53)</f>
        <v>1</v>
      </c>
      <c r="DA53" s="132" t="s">
        <v>1956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0.60002438258568758</v>
      </c>
      <c r="C54" s="112">
        <f>IF(RES_hhdet_tes!C54=0,"",RES_hhdet_tes!C54/RES_hhdet_fec!C54)</f>
        <v>0.60270088855122705</v>
      </c>
      <c r="D54" s="112">
        <f>IF(RES_hhdet_tes!D54=0,"",RES_hhdet_tes!D54/RES_hhdet_fec!D54)</f>
        <v>0.60569738261179151</v>
      </c>
      <c r="E54" s="112">
        <f>IF(RES_hhdet_tes!E54=0,"",RES_hhdet_tes!E54/RES_hhdet_fec!E54)</f>
        <v>0.60805142366235598</v>
      </c>
      <c r="F54" s="112">
        <f>IF(RES_hhdet_tes!F54=0,"",RES_hhdet_tes!F54/RES_hhdet_fec!F54)</f>
        <v>0.61146904225293219</v>
      </c>
      <c r="G54" s="112">
        <f>IF(RES_hhdet_tes!G54=0,"",RES_hhdet_tes!G54/RES_hhdet_fec!G54)</f>
        <v>0.61502810204391956</v>
      </c>
      <c r="H54" s="112">
        <f>IF(RES_hhdet_tes!H54=0,"",RES_hhdet_tes!H54/RES_hhdet_fec!H54)</f>
        <v>0.62003766544338634</v>
      </c>
      <c r="I54" s="112">
        <f>IF(RES_hhdet_tes!I54=0,"",RES_hhdet_tes!I54/RES_hhdet_fec!I54)</f>
        <v>0.62243305519633785</v>
      </c>
      <c r="J54" s="112">
        <f>IF(RES_hhdet_tes!J54=0,"",RES_hhdet_tes!J54/RES_hhdet_fec!J54)</f>
        <v>0.62282257201235591</v>
      </c>
      <c r="K54" s="112">
        <f>IF(RES_hhdet_tes!K54=0,"",RES_hhdet_tes!K54/RES_hhdet_fec!K54)</f>
        <v>0.62477427323912393</v>
      </c>
      <c r="L54" s="112">
        <f>IF(RES_hhdet_tes!L54=0,"",RES_hhdet_tes!L54/RES_hhdet_fec!L54)</f>
        <v>0.62773454765908288</v>
      </c>
      <c r="M54" s="112">
        <f>IF(RES_hhdet_tes!M54=0,"",RES_hhdet_tes!M54/RES_hhdet_fec!M54)</f>
        <v>0.63111764459166753</v>
      </c>
      <c r="N54" s="112">
        <f>IF(RES_hhdet_tes!N54=0,"",RES_hhdet_tes!N54/RES_hhdet_fec!N54)</f>
        <v>0.63515319740794351</v>
      </c>
      <c r="O54" s="112">
        <f>IF(RES_hhdet_tes!O54=0,"",RES_hhdet_tes!O54/RES_hhdet_fec!O54)</f>
        <v>0.63976829257164824</v>
      </c>
      <c r="P54" s="112">
        <f>IF(RES_hhdet_tes!P54=0,"",RES_hhdet_tes!P54/RES_hhdet_fec!P54)</f>
        <v>0.64120810358261027</v>
      </c>
      <c r="Q54" s="112">
        <f>IF(RES_hhdet_tes!Q54=0,"",RES_hhdet_tes!Q54/RES_hhdet_fec!Q54)</f>
        <v>0.65143217147918453</v>
      </c>
      <c r="R54" s="112">
        <f>IF(RES_hhdet_tes!R54=0,"",RES_hhdet_tes!R54/RES_hhdet_fec!R54)</f>
        <v>0.6636641916543089</v>
      </c>
      <c r="S54" s="112">
        <f>IF(RES_hhdet_tes!S54=0,"",RES_hhdet_tes!S54/RES_hhdet_fec!S54)</f>
        <v>0.67669278335869421</v>
      </c>
      <c r="T54" s="112">
        <f>IF(RES_hhdet_tes!T54=0,"",RES_hhdet_tes!T54/RES_hhdet_fec!T54)</f>
        <v>0.68929727762634796</v>
      </c>
      <c r="U54" s="112">
        <f>IF(RES_hhdet_tes!U54=0,"",RES_hhdet_tes!U54/RES_hhdet_fec!U54)</f>
        <v>0.69996020479416943</v>
      </c>
      <c r="V54" s="112">
        <f>IF(RES_hhdet_tes!V54=0,"",RES_hhdet_tes!V54/RES_hhdet_fec!V54)</f>
        <v>0.71052240968140268</v>
      </c>
      <c r="W54" s="112">
        <f>IF(RES_hhdet_tes!W54=0,"",RES_hhdet_tes!W54/RES_hhdet_fec!W54)</f>
        <v>0.71756683837272217</v>
      </c>
      <c r="X54" s="112">
        <f>IF(RES_hhdet_tes!X54=0,"",RES_hhdet_tes!X54/RES_hhdet_fec!X54)</f>
        <v>0.73190878427723116</v>
      </c>
      <c r="Y54" s="112">
        <f>IF(RES_hhdet_tes!Y54=0,"",RES_hhdet_tes!Y54/RES_hhdet_fec!Y54)</f>
        <v>0.75090725427918603</v>
      </c>
      <c r="DA54" s="131" t="s">
        <v>1957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0.83166142315811009</v>
      </c>
      <c r="C55" s="113">
        <f>IF(RES_hhdet_tes!C55=0,"",RES_hhdet_tes!C55/RES_hhdet_fec!C55)</f>
        <v>0.8417221902476687</v>
      </c>
      <c r="D55" s="113">
        <f>IF(RES_hhdet_tes!D55=0,"",RES_hhdet_tes!D55/RES_hhdet_fec!D55)</f>
        <v>0.83674743215389802</v>
      </c>
      <c r="E55" s="113">
        <f>IF(RES_hhdet_tes!E55=0,"",RES_hhdet_tes!E55/RES_hhdet_fec!E55)</f>
        <v>0.86016804689067139</v>
      </c>
      <c r="F55" s="113">
        <f>IF(RES_hhdet_tes!F55=0,"",RES_hhdet_tes!F55/RES_hhdet_fec!F55)</f>
        <v>0.84663288004931847</v>
      </c>
      <c r="G55" s="113">
        <f>IF(RES_hhdet_tes!G55=0,"",RES_hhdet_tes!G55/RES_hhdet_fec!G55)</f>
        <v>0.84934799230614355</v>
      </c>
      <c r="H55" s="113">
        <f>IF(RES_hhdet_tes!H55=0,"",RES_hhdet_tes!H55/RES_hhdet_fec!H55)</f>
        <v>0.85160868055311445</v>
      </c>
      <c r="I55" s="113">
        <f>IF(RES_hhdet_tes!I55=0,"",RES_hhdet_tes!I55/RES_hhdet_fec!I55)</f>
        <v>0.85581195152937573</v>
      </c>
      <c r="J55" s="113">
        <f>IF(RES_hhdet_tes!J55=0,"",RES_hhdet_tes!J55/RES_hhdet_fec!J55)</f>
        <v>0.85503122551795085</v>
      </c>
      <c r="K55" s="113">
        <f>IF(RES_hhdet_tes!K55=0,"",RES_hhdet_tes!K55/RES_hhdet_fec!K55)</f>
        <v>0.86553341943674844</v>
      </c>
      <c r="L55" s="113">
        <f>IF(RES_hhdet_tes!L55=0,"",RES_hhdet_tes!L55/RES_hhdet_fec!L55)</f>
        <v>0.86708971362055787</v>
      </c>
      <c r="M55" s="113">
        <f>IF(RES_hhdet_tes!M55=0,"",RES_hhdet_tes!M55/RES_hhdet_fec!M55)</f>
        <v>0.86404133193805333</v>
      </c>
      <c r="N55" s="113">
        <f>IF(RES_hhdet_tes!N55=0,"",RES_hhdet_tes!N55/RES_hhdet_fec!N55)</f>
        <v>0.86690139811937883</v>
      </c>
      <c r="O55" s="113">
        <f>IF(RES_hhdet_tes!O55=0,"",RES_hhdet_tes!O55/RES_hhdet_fec!O55)</f>
        <v>0.87227406290513232</v>
      </c>
      <c r="P55" s="113">
        <f>IF(RES_hhdet_tes!P55=0,"",RES_hhdet_tes!P55/RES_hhdet_fec!P55)</f>
        <v>0.8671904475598804</v>
      </c>
      <c r="Q55" s="113">
        <f>IF(RES_hhdet_tes!Q55=0,"",RES_hhdet_tes!Q55/RES_hhdet_fec!Q55)</f>
        <v>0.86441959568614402</v>
      </c>
      <c r="R55" s="113">
        <f>IF(RES_hhdet_tes!R55=0,"",RES_hhdet_tes!R55/RES_hhdet_fec!R55)</f>
        <v>0.87406325336966706</v>
      </c>
      <c r="S55" s="113">
        <f>IF(RES_hhdet_tes!S55=0,"",RES_hhdet_tes!S55/RES_hhdet_fec!S55)</f>
        <v>0.88138030843817539</v>
      </c>
      <c r="T55" s="113">
        <f>IF(RES_hhdet_tes!T55=0,"",RES_hhdet_tes!T55/RES_hhdet_fec!T55)</f>
        <v>0.88278444866094008</v>
      </c>
      <c r="U55" s="113">
        <f>IF(RES_hhdet_tes!U55=0,"",RES_hhdet_tes!U55/RES_hhdet_fec!U55)</f>
        <v>0.89233008370142397</v>
      </c>
      <c r="V55" s="113">
        <f>IF(RES_hhdet_tes!V55=0,"",RES_hhdet_tes!V55/RES_hhdet_fec!V55)</f>
        <v>0.898369329584497</v>
      </c>
      <c r="W55" s="113">
        <f>IF(RES_hhdet_tes!W55=0,"",RES_hhdet_tes!W55/RES_hhdet_fec!W55)</f>
        <v>0.89018832040349627</v>
      </c>
      <c r="X55" s="113">
        <f>IF(RES_hhdet_tes!X55=0,"",RES_hhdet_tes!X55/RES_hhdet_fec!X55)</f>
        <v>0.88675040401287997</v>
      </c>
      <c r="Y55" s="113">
        <f>IF(RES_hhdet_tes!Y55=0,"",RES_hhdet_tes!Y55/RES_hhdet_fec!Y55)</f>
        <v>0.89539529041279664</v>
      </c>
      <c r="DA55" s="132" t="s">
        <v>1958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0.60002438258568758</v>
      </c>
      <c r="C56" s="111">
        <f>IF(RES_hhdet_tes!C56=0,"",RES_hhdet_tes!C56/RES_hhdet_fec!C56)</f>
        <v>0.60457121022218274</v>
      </c>
      <c r="D56" s="111">
        <f>IF(RES_hhdet_tes!D56=0,"",RES_hhdet_tes!D56/RES_hhdet_fec!D56)</f>
        <v>0.60841219445036765</v>
      </c>
      <c r="E56" s="111">
        <f>IF(RES_hhdet_tes!E56=0,"",RES_hhdet_tes!E56/RES_hhdet_fec!E56)</f>
        <v>0.61213682987617024</v>
      </c>
      <c r="F56" s="111">
        <f>IF(RES_hhdet_tes!F56=0,"",RES_hhdet_tes!F56/RES_hhdet_fec!F56)</f>
        <v>0.61500657383265067</v>
      </c>
      <c r="G56" s="111">
        <f>IF(RES_hhdet_tes!G56=0,"",RES_hhdet_tes!G56/RES_hhdet_fec!G56)</f>
        <v>0.61775243373102529</v>
      </c>
      <c r="H56" s="111">
        <f>IF(RES_hhdet_tes!H56=0,"",RES_hhdet_tes!H56/RES_hhdet_fec!H56)</f>
        <v>0.62115200161243223</v>
      </c>
      <c r="I56" s="111">
        <f>IF(RES_hhdet_tes!I56=0,"",RES_hhdet_tes!I56/RES_hhdet_fec!I56)</f>
        <v>0.62264762765549631</v>
      </c>
      <c r="J56" s="111">
        <f>IF(RES_hhdet_tes!J56=0,"",RES_hhdet_tes!J56/RES_hhdet_fec!J56)</f>
        <v>0.62302570033734983</v>
      </c>
      <c r="K56" s="111">
        <f>IF(RES_hhdet_tes!K56=0,"",RES_hhdet_tes!K56/RES_hhdet_fec!K56)</f>
        <v>0.62638766812690416</v>
      </c>
      <c r="L56" s="111">
        <f>IF(RES_hhdet_tes!L56=0,"",RES_hhdet_tes!L56/RES_hhdet_fec!L56)</f>
        <v>0.62983479728281366</v>
      </c>
      <c r="M56" s="111">
        <f>IF(RES_hhdet_tes!M56=0,"",RES_hhdet_tes!M56/RES_hhdet_fec!M56)</f>
        <v>0.63406320944758576</v>
      </c>
      <c r="N56" s="111">
        <f>IF(RES_hhdet_tes!N56=0,"",RES_hhdet_tes!N56/RES_hhdet_fec!N56)</f>
        <v>0.63718431148079568</v>
      </c>
      <c r="O56" s="111">
        <f>IF(RES_hhdet_tes!O56=0,"",RES_hhdet_tes!O56/RES_hhdet_fec!O56)</f>
        <v>0.64129639558867535</v>
      </c>
      <c r="P56" s="111">
        <f>IF(RES_hhdet_tes!P56=0,"",RES_hhdet_tes!P56/RES_hhdet_fec!P56)</f>
        <v>0.64336425379597317</v>
      </c>
      <c r="Q56" s="111">
        <f>IF(RES_hhdet_tes!Q56=0,"",RES_hhdet_tes!Q56/RES_hhdet_fec!Q56)</f>
        <v>0.65948893938113329</v>
      </c>
      <c r="R56" s="111">
        <f>IF(RES_hhdet_tes!R56=0,"",RES_hhdet_tes!R56/RES_hhdet_fec!R56)</f>
        <v>0.67238630933880872</v>
      </c>
      <c r="S56" s="111">
        <f>IF(RES_hhdet_tes!S56=0,"",RES_hhdet_tes!S56/RES_hhdet_fec!S56)</f>
        <v>0.68397887684375958</v>
      </c>
      <c r="T56" s="111">
        <f>IF(RES_hhdet_tes!T56=0,"",RES_hhdet_tes!T56/RES_hhdet_fec!T56)</f>
        <v>0.69397154808711903</v>
      </c>
      <c r="U56" s="111">
        <f>IF(RES_hhdet_tes!U56=0,"",RES_hhdet_tes!U56/RES_hhdet_fec!U56)</f>
        <v>0.70235499087305597</v>
      </c>
      <c r="V56" s="111">
        <f>IF(RES_hhdet_tes!V56=0,"",RES_hhdet_tes!V56/RES_hhdet_fec!V56)</f>
        <v>0.71131659418501081</v>
      </c>
      <c r="W56" s="111">
        <f>IF(RES_hhdet_tes!W56=0,"",RES_hhdet_tes!W56/RES_hhdet_fec!W56)</f>
        <v>0.71776313933695168</v>
      </c>
      <c r="X56" s="111">
        <f>IF(RES_hhdet_tes!X56=0,"",RES_hhdet_tes!X56/RES_hhdet_fec!X56)</f>
        <v>0.73323507244122255</v>
      </c>
      <c r="Y56" s="111">
        <f>IF(RES_hhdet_tes!Y56=0,"",RES_hhdet_tes!Y56/RES_hhdet_fec!Y56)</f>
        <v>0.75336447063799994</v>
      </c>
      <c r="DA56" s="63" t="s">
        <v>1959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X57" s="111">
        <f>IF(RES_hhdet_tes!X57=0,"",RES_hhdet_tes!X57/RES_hhdet_fec!X57)</f>
        <v>1</v>
      </c>
      <c r="Y57" s="111">
        <f>IF(RES_hhdet_tes!Y57=0,"",RES_hhdet_tes!Y57/RES_hhdet_fec!Y57)</f>
        <v>1</v>
      </c>
      <c r="DA57" s="63" t="s">
        <v>1960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0.68837466830492089</v>
      </c>
      <c r="C58" s="124">
        <f>IF(RES_hhdet_tes!C58=0,"",RES_hhdet_tes!C58/RES_hhdet_fec!C58)</f>
        <v>0.67384779498283187</v>
      </c>
      <c r="D58" s="124">
        <f>IF(RES_hhdet_tes!D58=0,"",RES_hhdet_tes!D58/RES_hhdet_fec!D58)</f>
        <v>0.68474383797343275</v>
      </c>
      <c r="E58" s="124">
        <f>IF(RES_hhdet_tes!E58=0,"",RES_hhdet_tes!E58/RES_hhdet_fec!E58)</f>
        <v>0.66491257813010896</v>
      </c>
      <c r="F58" s="124">
        <f>IF(RES_hhdet_tes!F58=0,"",RES_hhdet_tes!F58/RES_hhdet_fec!F58)</f>
        <v>0.67564575163032414</v>
      </c>
      <c r="G58" s="124">
        <f>IF(RES_hhdet_tes!G58=0,"",RES_hhdet_tes!G58/RES_hhdet_fec!G58)</f>
        <v>0.67687701277829659</v>
      </c>
      <c r="H58" s="124">
        <f>IF(RES_hhdet_tes!H58=0,"",RES_hhdet_tes!H58/RES_hhdet_fec!H58)</f>
        <v>0.67987564848214921</v>
      </c>
      <c r="I58" s="124">
        <f>IF(RES_hhdet_tes!I58=0,"",RES_hhdet_tes!I58/RES_hhdet_fec!I58)</f>
        <v>0.6724760353444621</v>
      </c>
      <c r="J58" s="124">
        <f>IF(RES_hhdet_tes!J58=0,"",RES_hhdet_tes!J58/RES_hhdet_fec!J58)</f>
        <v>0.67823578326964551</v>
      </c>
      <c r="K58" s="124">
        <f>IF(RES_hhdet_tes!K58=0,"",RES_hhdet_tes!K58/RES_hhdet_fec!K58)</f>
        <v>0.66443409686585186</v>
      </c>
      <c r="L58" s="124">
        <f>IF(RES_hhdet_tes!L58=0,"",RES_hhdet_tes!L58/RES_hhdet_fec!L58)</f>
        <v>0.66955507691848226</v>
      </c>
      <c r="M58" s="124">
        <f>IF(RES_hhdet_tes!M58=0,"",RES_hhdet_tes!M58/RES_hhdet_fec!M58)</f>
        <v>0.67492546343447568</v>
      </c>
      <c r="N58" s="124">
        <f>IF(RES_hhdet_tes!N58=0,"",RES_hhdet_tes!N58/RES_hhdet_fec!N58)</f>
        <v>0.67980177723348678</v>
      </c>
      <c r="O58" s="124">
        <f>IF(RES_hhdet_tes!O58=0,"",RES_hhdet_tes!O58/RES_hhdet_fec!O58)</f>
        <v>0.68158158222245813</v>
      </c>
      <c r="P58" s="124">
        <f>IF(RES_hhdet_tes!P58=0,"",RES_hhdet_tes!P58/RES_hhdet_fec!P58)</f>
        <v>0.68592890431955489</v>
      </c>
      <c r="Q58" s="124">
        <f>IF(RES_hhdet_tes!Q58=0,"",RES_hhdet_tes!Q58/RES_hhdet_fec!Q58)</f>
        <v>0.68895497016197471</v>
      </c>
      <c r="R58" s="124">
        <f>IF(RES_hhdet_tes!R58=0,"",RES_hhdet_tes!R58/RES_hhdet_fec!R58)</f>
        <v>0.69046160139094437</v>
      </c>
      <c r="S58" s="124">
        <f>IF(RES_hhdet_tes!S58=0,"",RES_hhdet_tes!S58/RES_hhdet_fec!S58)</f>
        <v>0.69887518964378958</v>
      </c>
      <c r="T58" s="124">
        <f>IF(RES_hhdet_tes!T58=0,"",RES_hhdet_tes!T58/RES_hhdet_fec!T58)</f>
        <v>0.70868532771434001</v>
      </c>
      <c r="U58" s="124">
        <f>IF(RES_hhdet_tes!U58=0,"",RES_hhdet_tes!U58/RES_hhdet_fec!U58)</f>
        <v>0.71232211711949134</v>
      </c>
      <c r="V58" s="124">
        <f>IF(RES_hhdet_tes!V58=0,"",RES_hhdet_tes!V58/RES_hhdet_fec!V58)</f>
        <v>0.72131080472740028</v>
      </c>
      <c r="W58" s="124">
        <f>IF(RES_hhdet_tes!W58=0,"",RES_hhdet_tes!W58/RES_hhdet_fec!W58)</f>
        <v>0.73051683856637162</v>
      </c>
      <c r="X58" s="124">
        <f>IF(RES_hhdet_tes!X58=0,"",RES_hhdet_tes!X58/RES_hhdet_fec!X58)</f>
        <v>0.7427116553087092</v>
      </c>
      <c r="Y58" s="124">
        <f>IF(RES_hhdet_tes!Y58=0,"",RES_hhdet_tes!Y58/RES_hhdet_fec!Y58)</f>
        <v>0.76665190202538913</v>
      </c>
      <c r="DA58" s="130" t="s">
        <v>1961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0.57699339496445512</v>
      </c>
      <c r="C59" s="111">
        <f>IF(RES_hhdet_tes!C59=0,"",RES_hhdet_tes!C59/RES_hhdet_fec!C59)</f>
        <v>0.57838279665764813</v>
      </c>
      <c r="D59" s="111">
        <f>IF(RES_hhdet_tes!D59=0,"",RES_hhdet_tes!D59/RES_hhdet_fec!D59)</f>
        <v>0.57956226069304517</v>
      </c>
      <c r="E59" s="111">
        <f>IF(RES_hhdet_tes!E59=0,"",RES_hhdet_tes!E59/RES_hhdet_fec!E59)</f>
        <v>0.58059653080325868</v>
      </c>
      <c r="F59" s="111">
        <f>IF(RES_hhdet_tes!F59=0,"",RES_hhdet_tes!F59/RES_hhdet_fec!F59)</f>
        <v>0.58154236897324241</v>
      </c>
      <c r="G59" s="111">
        <f>IF(RES_hhdet_tes!G59=0,"",RES_hhdet_tes!G59/RES_hhdet_fec!G59)</f>
        <v>0.58246393507903294</v>
      </c>
      <c r="H59" s="111">
        <f>IF(RES_hhdet_tes!H59=0,"",RES_hhdet_tes!H59/RES_hhdet_fec!H59)</f>
        <v>0.58366202280911317</v>
      </c>
      <c r="I59" s="111">
        <f>IF(RES_hhdet_tes!I59=0,"",RES_hhdet_tes!I59/RES_hhdet_fec!I59)</f>
        <v>0.58424327494410577</v>
      </c>
      <c r="J59" s="111">
        <f>IF(RES_hhdet_tes!J59=0,"",RES_hhdet_tes!J59/RES_hhdet_fec!J59)</f>
        <v>0.58447721331145908</v>
      </c>
      <c r="K59" s="111">
        <f>IF(RES_hhdet_tes!K59=0,"",RES_hhdet_tes!K59/RES_hhdet_fec!K59)</f>
        <v>0.584967999379996</v>
      </c>
      <c r="L59" s="111">
        <f>IF(RES_hhdet_tes!L59=0,"",RES_hhdet_tes!L59/RES_hhdet_fec!L59)</f>
        <v>0.58554351547592054</v>
      </c>
      <c r="M59" s="111">
        <f>IF(RES_hhdet_tes!M59=0,"",RES_hhdet_tes!M59/RES_hhdet_fec!M59)</f>
        <v>0.58605462632915462</v>
      </c>
      <c r="N59" s="111">
        <f>IF(RES_hhdet_tes!N59=0,"",RES_hhdet_tes!N59/RES_hhdet_fec!N59)</f>
        <v>0.58645864771253298</v>
      </c>
      <c r="O59" s="111">
        <f>IF(RES_hhdet_tes!O59=0,"",RES_hhdet_tes!O59/RES_hhdet_fec!O59)</f>
        <v>0.58684083734506243</v>
      </c>
      <c r="P59" s="111">
        <f>IF(RES_hhdet_tes!P59=0,"",RES_hhdet_tes!P59/RES_hhdet_fec!P59)</f>
        <v>0.58691890921051182</v>
      </c>
      <c r="Q59" s="111">
        <f>IF(RES_hhdet_tes!Q59=0,"",RES_hhdet_tes!Q59/RES_hhdet_fec!Q59)</f>
        <v>0.5872663689097285</v>
      </c>
      <c r="R59" s="111">
        <f>IF(RES_hhdet_tes!R59=0,"",RES_hhdet_tes!R59/RES_hhdet_fec!R59)</f>
        <v>0.5882328985966182</v>
      </c>
      <c r="S59" s="111">
        <f>IF(RES_hhdet_tes!S59=0,"",RES_hhdet_tes!S59/RES_hhdet_fec!S59)</f>
        <v>0.58990650911489251</v>
      </c>
      <c r="T59" s="111">
        <f>IF(RES_hhdet_tes!T59=0,"",RES_hhdet_tes!T59/RES_hhdet_fec!T59)</f>
        <v>0.59191588926055094</v>
      </c>
      <c r="U59" s="111">
        <f>IF(RES_hhdet_tes!U59=0,"",RES_hhdet_tes!U59/RES_hhdet_fec!U59)</f>
        <v>0.59379772395060992</v>
      </c>
      <c r="V59" s="111">
        <f>IF(RES_hhdet_tes!V59=0,"",RES_hhdet_tes!V59/RES_hhdet_fec!V59)</f>
        <v>0.59582535230260703</v>
      </c>
      <c r="W59" s="111">
        <f>IF(RES_hhdet_tes!W59=0,"",RES_hhdet_tes!W59/RES_hhdet_fec!W59)</f>
        <v>0.59769126275333229</v>
      </c>
      <c r="X59" s="111">
        <f>IF(RES_hhdet_tes!X59=0,"",RES_hhdet_tes!X59/RES_hhdet_fec!X59)</f>
        <v>0.59982916274652964</v>
      </c>
      <c r="Y59" s="111">
        <f>IF(RES_hhdet_tes!Y59=0,"",RES_hhdet_tes!Y59/RES_hhdet_fec!Y59)</f>
        <v>0.60381292269115638</v>
      </c>
      <c r="DA59" s="63" t="s">
        <v>1962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0.73641716549270386</v>
      </c>
      <c r="C60" s="45">
        <f>IF(RES_hhdet_tes!C60=0,"",RES_hhdet_tes!C60/RES_hhdet_fec!C60)</f>
        <v>0.73784329627271705</v>
      </c>
      <c r="D60" s="45">
        <f>IF(RES_hhdet_tes!D60=0,"",RES_hhdet_tes!D60/RES_hhdet_fec!D60)</f>
        <v>0.73968015904852491</v>
      </c>
      <c r="E60" s="45">
        <f>IF(RES_hhdet_tes!E60=0,"",RES_hhdet_tes!E60/RES_hhdet_fec!E60)</f>
        <v>0.74153832006462983</v>
      </c>
      <c r="F60" s="45">
        <f>IF(RES_hhdet_tes!F60=0,"",RES_hhdet_tes!F60/RES_hhdet_fec!F60)</f>
        <v>0.7439695733985886</v>
      </c>
      <c r="G60" s="45">
        <f>IF(RES_hhdet_tes!G60=0,"",RES_hhdet_tes!G60/RES_hhdet_fec!G60)</f>
        <v>0.74671766053505062</v>
      </c>
      <c r="H60" s="45">
        <f>IF(RES_hhdet_tes!H60=0,"",RES_hhdet_tes!H60/RES_hhdet_fec!H60)</f>
        <v>0.75064910060950252</v>
      </c>
      <c r="I60" s="45">
        <f>IF(RES_hhdet_tes!I60=0,"",RES_hhdet_tes!I60/RES_hhdet_fec!I60)</f>
        <v>0.75270202219541194</v>
      </c>
      <c r="J60" s="45">
        <f>IF(RES_hhdet_tes!J60=0,"",RES_hhdet_tes!J60/RES_hhdet_fec!J60)</f>
        <v>0.75321657278638843</v>
      </c>
      <c r="K60" s="45">
        <f>IF(RES_hhdet_tes!K60=0,"",RES_hhdet_tes!K60/RES_hhdet_fec!K60)</f>
        <v>0.75457512702541285</v>
      </c>
      <c r="L60" s="45">
        <f>IF(RES_hhdet_tes!L60=0,"",RES_hhdet_tes!L60/RES_hhdet_fec!L60)</f>
        <v>0.75656363431124019</v>
      </c>
      <c r="M60" s="45">
        <f>IF(RES_hhdet_tes!M60=0,"",RES_hhdet_tes!M60/RES_hhdet_fec!M60)</f>
        <v>0.75906201191186706</v>
      </c>
      <c r="N60" s="45">
        <f>IF(RES_hhdet_tes!N60=0,"",RES_hhdet_tes!N60/RES_hhdet_fec!N60)</f>
        <v>0.76237806284361687</v>
      </c>
      <c r="O60" s="45">
        <f>IF(RES_hhdet_tes!O60=0,"",RES_hhdet_tes!O60/RES_hhdet_fec!O60)</f>
        <v>0.76612326599101865</v>
      </c>
      <c r="P60" s="45">
        <f>IF(RES_hhdet_tes!P60=0,"",RES_hhdet_tes!P60/RES_hhdet_fec!P60)</f>
        <v>0.76697081380754351</v>
      </c>
      <c r="Q60" s="45">
        <f>IF(RES_hhdet_tes!Q60=0,"",RES_hhdet_tes!Q60/RES_hhdet_fec!Q60)</f>
        <v>0.77036984128680897</v>
      </c>
      <c r="R60" s="45">
        <f>IF(RES_hhdet_tes!R60=0,"",RES_hhdet_tes!R60/RES_hhdet_fec!R60)</f>
        <v>0.77562119022078668</v>
      </c>
      <c r="S60" s="45">
        <f>IF(RES_hhdet_tes!S60=0,"",RES_hhdet_tes!S60/RES_hhdet_fec!S60)</f>
        <v>0.78461651418863843</v>
      </c>
      <c r="T60" s="45">
        <f>IF(RES_hhdet_tes!T60=0,"",RES_hhdet_tes!T60/RES_hhdet_fec!T60)</f>
        <v>0.79473191910894281</v>
      </c>
      <c r="U60" s="45">
        <f>IF(RES_hhdet_tes!U60=0,"",RES_hhdet_tes!U60/RES_hhdet_fec!U60)</f>
        <v>0.80543115421435996</v>
      </c>
      <c r="V60" s="45">
        <f>IF(RES_hhdet_tes!V60=0,"",RES_hhdet_tes!V60/RES_hhdet_fec!V60)</f>
        <v>0.8189031473047238</v>
      </c>
      <c r="W60" s="45">
        <f>IF(RES_hhdet_tes!W60=0,"",RES_hhdet_tes!W60/RES_hhdet_fec!W60)</f>
        <v>0.82974387486137724</v>
      </c>
      <c r="X60" s="45">
        <f>IF(RES_hhdet_tes!X60=0,"",RES_hhdet_tes!X60/RES_hhdet_fec!X60)</f>
        <v>0.84118076892553217</v>
      </c>
      <c r="Y60" s="45">
        <f>IF(RES_hhdet_tes!Y60=0,"",RES_hhdet_tes!Y60/RES_hhdet_fec!Y60)</f>
        <v>0.85838525589417647</v>
      </c>
      <c r="DA60" s="60" t="s">
        <v>1963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0.492248046463308</v>
      </c>
      <c r="C62" s="119">
        <f>IF(RES_hhdet_tes!C62=0,"",RES_hhdet_tes!C62/RES_hhdet_fec!C62)</f>
        <v>0.49215914445051284</v>
      </c>
      <c r="D62" s="119">
        <f>IF(RES_hhdet_tes!D62=0,"",RES_hhdet_tes!D62/RES_hhdet_fec!D62)</f>
        <v>0.49612362370120205</v>
      </c>
      <c r="E62" s="119">
        <f>IF(RES_hhdet_tes!E62=0,"",RES_hhdet_tes!E62/RES_hhdet_fec!E62)</f>
        <v>0.50523637669923427</v>
      </c>
      <c r="F62" s="119">
        <f>IF(RES_hhdet_tes!F62=0,"",RES_hhdet_tes!F62/RES_hhdet_fec!F62)</f>
        <v>0.50472796352047333</v>
      </c>
      <c r="G62" s="119">
        <f>IF(RES_hhdet_tes!G62=0,"",RES_hhdet_tes!G62/RES_hhdet_fec!G62)</f>
        <v>0.5119566408119175</v>
      </c>
      <c r="H62" s="119">
        <f>IF(RES_hhdet_tes!H62=0,"",RES_hhdet_tes!H62/RES_hhdet_fec!H62)</f>
        <v>0.52655779208654718</v>
      </c>
      <c r="I62" s="119">
        <f>IF(RES_hhdet_tes!I62=0,"",RES_hhdet_tes!I62/RES_hhdet_fec!I62)</f>
        <v>0.54050243721402191</v>
      </c>
      <c r="J62" s="119">
        <f>IF(RES_hhdet_tes!J62=0,"",RES_hhdet_tes!J62/RES_hhdet_fec!J62)</f>
        <v>0.54698640685989341</v>
      </c>
      <c r="K62" s="119">
        <f>IF(RES_hhdet_tes!K62=0,"",RES_hhdet_tes!K62/RES_hhdet_fec!K62)</f>
        <v>0.55205456556690113</v>
      </c>
      <c r="L62" s="119">
        <f>IF(RES_hhdet_tes!L62=0,"",RES_hhdet_tes!L62/RES_hhdet_fec!L62)</f>
        <v>0.56314810053094699</v>
      </c>
      <c r="M62" s="119">
        <f>IF(RES_hhdet_tes!M62=0,"",RES_hhdet_tes!M62/RES_hhdet_fec!M62)</f>
        <v>0.58211101625128714</v>
      </c>
      <c r="N62" s="119">
        <f>IF(RES_hhdet_tes!N62=0,"",RES_hhdet_tes!N62/RES_hhdet_fec!N62)</f>
        <v>0.5949995303162483</v>
      </c>
      <c r="O62" s="119">
        <f>IF(RES_hhdet_tes!O62=0,"",RES_hhdet_tes!O62/RES_hhdet_fec!O62)</f>
        <v>0.59801550055066222</v>
      </c>
      <c r="P62" s="119">
        <f>IF(RES_hhdet_tes!P62=0,"",RES_hhdet_tes!P62/RES_hhdet_fec!P62)</f>
        <v>0.59685750915132341</v>
      </c>
      <c r="Q62" s="119">
        <f>IF(RES_hhdet_tes!Q62=0,"",RES_hhdet_tes!Q62/RES_hhdet_fec!Q62)</f>
        <v>0.61776643927879282</v>
      </c>
      <c r="R62" s="119">
        <f>IF(RES_hhdet_tes!R62=0,"",RES_hhdet_tes!R62/RES_hhdet_fec!R62)</f>
        <v>0.62135143458166842</v>
      </c>
      <c r="S62" s="119">
        <f>IF(RES_hhdet_tes!S62=0,"",RES_hhdet_tes!S62/RES_hhdet_fec!S62)</f>
        <v>0.64942012415568795</v>
      </c>
      <c r="T62" s="119">
        <f>IF(RES_hhdet_tes!T62=0,"",RES_hhdet_tes!T62/RES_hhdet_fec!T62)</f>
        <v>0.67658413206899648</v>
      </c>
      <c r="U62" s="119">
        <f>IF(RES_hhdet_tes!U62=0,"",RES_hhdet_tes!U62/RES_hhdet_fec!U62)</f>
        <v>0.70425773312292572</v>
      </c>
      <c r="V62" s="119">
        <f>IF(RES_hhdet_tes!V62=0,"",RES_hhdet_tes!V62/RES_hhdet_fec!V62)</f>
        <v>0.7221689099609836</v>
      </c>
      <c r="W62" s="119">
        <f>IF(RES_hhdet_tes!W62=0,"",RES_hhdet_tes!W62/RES_hhdet_fec!W62)</f>
        <v>0.74551523670441766</v>
      </c>
      <c r="X62" s="119">
        <f>IF(RES_hhdet_tes!X62=0,"",RES_hhdet_tes!X62/RES_hhdet_fec!X62)</f>
        <v>0.76640817183988486</v>
      </c>
      <c r="Y62" s="119">
        <f>IF(RES_hhdet_tes!Y62=0,"",RES_hhdet_tes!Y62/RES_hhdet_fec!Y62)</f>
        <v>0.78307965926670775</v>
      </c>
      <c r="DA62" s="129" t="s">
        <v>1964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0.46873896844599694</v>
      </c>
      <c r="C63" s="124">
        <f>IF(RES_hhdet_tes!C63=0,"",RES_hhdet_tes!C63/RES_hhdet_fec!C63)</f>
        <v>0.4714126140334855</v>
      </c>
      <c r="D63" s="124">
        <f>IF(RES_hhdet_tes!D63=0,"",RES_hhdet_tes!D63/RES_hhdet_fec!D63)</f>
        <v>0.47529677882478377</v>
      </c>
      <c r="E63" s="124">
        <f>IF(RES_hhdet_tes!E63=0,"",RES_hhdet_tes!E63/RES_hhdet_fec!E63)</f>
        <v>0.47950640960702778</v>
      </c>
      <c r="F63" s="124">
        <f>IF(RES_hhdet_tes!F63=0,"",RES_hhdet_tes!F63/RES_hhdet_fec!F63)</f>
        <v>0.48488940795479757</v>
      </c>
      <c r="G63" s="124">
        <f>IF(RES_hhdet_tes!G63=0,"",RES_hhdet_tes!G63/RES_hhdet_fec!G63)</f>
        <v>0.49044914384847299</v>
      </c>
      <c r="H63" s="124">
        <f>IF(RES_hhdet_tes!H63=0,"",RES_hhdet_tes!H63/RES_hhdet_fec!H63)</f>
        <v>0.49636403760985615</v>
      </c>
      <c r="I63" s="124">
        <f>IF(RES_hhdet_tes!I63=0,"",RES_hhdet_tes!I63/RES_hhdet_fec!I63)</f>
        <v>0.50233862648736649</v>
      </c>
      <c r="J63" s="124">
        <f>IF(RES_hhdet_tes!J63=0,"",RES_hhdet_tes!J63/RES_hhdet_fec!J63)</f>
        <v>0.50956077888989904</v>
      </c>
      <c r="K63" s="124">
        <f>IF(RES_hhdet_tes!K63=0,"",RES_hhdet_tes!K63/RES_hhdet_fec!K63)</f>
        <v>0.51626814381603503</v>
      </c>
      <c r="L63" s="124">
        <f>IF(RES_hhdet_tes!L63=0,"",RES_hhdet_tes!L63/RES_hhdet_fec!L63)</f>
        <v>0.52330363077173003</v>
      </c>
      <c r="M63" s="124">
        <f>IF(RES_hhdet_tes!M63=0,"",RES_hhdet_tes!M63/RES_hhdet_fec!M63)</f>
        <v>0.53122536175548651</v>
      </c>
      <c r="N63" s="124">
        <f>IF(RES_hhdet_tes!N63=0,"",RES_hhdet_tes!N63/RES_hhdet_fec!N63)</f>
        <v>0.54170469175721669</v>
      </c>
      <c r="O63" s="124">
        <f>IF(RES_hhdet_tes!O63=0,"",RES_hhdet_tes!O63/RES_hhdet_fec!O63)</f>
        <v>0.55339590828912588</v>
      </c>
      <c r="P63" s="124">
        <f>IF(RES_hhdet_tes!P63=0,"",RES_hhdet_tes!P63/RES_hhdet_fec!P63)</f>
        <v>0.55691169561382947</v>
      </c>
      <c r="Q63" s="124">
        <f>IF(RES_hhdet_tes!Q63=0,"",RES_hhdet_tes!Q63/RES_hhdet_fec!Q63)</f>
        <v>0.56362366257299845</v>
      </c>
      <c r="R63" s="124">
        <f>IF(RES_hhdet_tes!R63=0,"",RES_hhdet_tes!R63/RES_hhdet_fec!R63)</f>
        <v>0.57660875558402069</v>
      </c>
      <c r="S63" s="124">
        <f>IF(RES_hhdet_tes!S63=0,"",RES_hhdet_tes!S63/RES_hhdet_fec!S63)</f>
        <v>0.59525437717386198</v>
      </c>
      <c r="T63" s="124">
        <f>IF(RES_hhdet_tes!T63=0,"",RES_hhdet_tes!T63/RES_hhdet_fec!T63)</f>
        <v>0.61543825445971412</v>
      </c>
      <c r="U63" s="124">
        <f>IF(RES_hhdet_tes!U63=0,"",RES_hhdet_tes!U63/RES_hhdet_fec!U63)</f>
        <v>0.63619216886061114</v>
      </c>
      <c r="V63" s="124">
        <f>IF(RES_hhdet_tes!V63=0,"",RES_hhdet_tes!V63/RES_hhdet_fec!V63)</f>
        <v>0.65574123928877359</v>
      </c>
      <c r="W63" s="124">
        <f>IF(RES_hhdet_tes!W63=0,"",RES_hhdet_tes!W63/RES_hhdet_fec!W63)</f>
        <v>0.67578488687529559</v>
      </c>
      <c r="X63" s="124">
        <f>IF(RES_hhdet_tes!X63=0,"",RES_hhdet_tes!X63/RES_hhdet_fec!X63)</f>
        <v>0.69406084932257961</v>
      </c>
      <c r="Y63" s="124">
        <f>IF(RES_hhdet_tes!Y63=0,"",RES_hhdet_tes!Y63/RES_hhdet_fec!Y63)</f>
        <v>0.71081844051651688</v>
      </c>
      <c r="DA63" s="130" t="s">
        <v>1965</v>
      </c>
    </row>
    <row r="64" spans="1:105" ht="12" customHeight="1" x14ac:dyDescent="0.25">
      <c r="A64" s="97" t="s">
        <v>212</v>
      </c>
      <c r="B64" s="111">
        <f>IF(RES_hhdet_tes!B64=0,"",RES_hhdet_tes!B64/RES_hhdet_fec!B64)</f>
        <v>0.46276546592482687</v>
      </c>
      <c r="C64" s="111">
        <f>IF(RES_hhdet_tes!C64=0,"",RES_hhdet_tes!C64/RES_hhdet_fec!C64)</f>
        <v>0.46548023613760864</v>
      </c>
      <c r="D64" s="111">
        <f>IF(RES_hhdet_tes!D64=0,"",RES_hhdet_tes!D64/RES_hhdet_fec!D64)</f>
        <v>0.46935045676918341</v>
      </c>
      <c r="E64" s="111">
        <f>IF(RES_hhdet_tes!E64=0,"",RES_hhdet_tes!E64/RES_hhdet_fec!E64)</f>
        <v>0.47390521440454736</v>
      </c>
      <c r="F64" s="111">
        <f>IF(RES_hhdet_tes!F64=0,"",RES_hhdet_tes!F64/RES_hhdet_fec!F64)</f>
        <v>0.47903553404285004</v>
      </c>
      <c r="G64" s="111">
        <f>IF(RES_hhdet_tes!G64=0,"",RES_hhdet_tes!G64/RES_hhdet_fec!G64)</f>
        <v>0.48472224002948722</v>
      </c>
      <c r="H64" s="111">
        <f>IF(RES_hhdet_tes!H64=0,"",RES_hhdet_tes!H64/RES_hhdet_fec!H64)</f>
        <v>0.49085369828951686</v>
      </c>
      <c r="I64" s="111">
        <f>IF(RES_hhdet_tes!I64=0,"",RES_hhdet_tes!I64/RES_hhdet_fec!I64)</f>
        <v>0.49702359306916899</v>
      </c>
      <c r="J64" s="111">
        <f>IF(RES_hhdet_tes!J64=0,"",RES_hhdet_tes!J64/RES_hhdet_fec!J64)</f>
        <v>0.50431267427245929</v>
      </c>
      <c r="K64" s="111">
        <f>IF(RES_hhdet_tes!K64=0,"",RES_hhdet_tes!K64/RES_hhdet_fec!K64)</f>
        <v>0.51107500343585255</v>
      </c>
      <c r="L64" s="111">
        <f>IF(RES_hhdet_tes!L64=0,"",RES_hhdet_tes!L64/RES_hhdet_fec!L64)</f>
        <v>0.5183143494696496</v>
      </c>
      <c r="M64" s="111">
        <f>IF(RES_hhdet_tes!M64=0,"",RES_hhdet_tes!M64/RES_hhdet_fec!M64)</f>
        <v>0.5263001073063166</v>
      </c>
      <c r="N64" s="111">
        <f>IF(RES_hhdet_tes!N64=0,"",RES_hhdet_tes!N64/RES_hhdet_fec!N64)</f>
        <v>0.53686343777847456</v>
      </c>
      <c r="O64" s="111">
        <f>IF(RES_hhdet_tes!O64=0,"",RES_hhdet_tes!O64/RES_hhdet_fec!O64)</f>
        <v>0.54863418317674562</v>
      </c>
      <c r="P64" s="111">
        <f>IF(RES_hhdet_tes!P64=0,"",RES_hhdet_tes!P64/RES_hhdet_fec!P64)</f>
        <v>0.5521883993100507</v>
      </c>
      <c r="Q64" s="111">
        <f>IF(RES_hhdet_tes!Q64=0,"",RES_hhdet_tes!Q64/RES_hhdet_fec!Q64)</f>
        <v>0.55892032319745777</v>
      </c>
      <c r="R64" s="111">
        <f>IF(RES_hhdet_tes!R64=0,"",RES_hhdet_tes!R64/RES_hhdet_fec!R64)</f>
        <v>0.57191106840950146</v>
      </c>
      <c r="S64" s="111">
        <f>IF(RES_hhdet_tes!S64=0,"",RES_hhdet_tes!S64/RES_hhdet_fec!S64)</f>
        <v>0.59067651469450588</v>
      </c>
      <c r="T64" s="111">
        <f>IF(RES_hhdet_tes!T64=0,"",RES_hhdet_tes!T64/RES_hhdet_fec!T64)</f>
        <v>0.61095385776184574</v>
      </c>
      <c r="U64" s="111">
        <f>IF(RES_hhdet_tes!U64=0,"",RES_hhdet_tes!U64/RES_hhdet_fec!U64)</f>
        <v>0.63178430682188913</v>
      </c>
      <c r="V64" s="111">
        <f>IF(RES_hhdet_tes!V64=0,"",RES_hhdet_tes!V64/RES_hhdet_fec!V64)</f>
        <v>0.6514407730745313</v>
      </c>
      <c r="W64" s="111">
        <f>IF(RES_hhdet_tes!W64=0,"",RES_hhdet_tes!W64/RES_hhdet_fec!W64)</f>
        <v>0.67161648105057348</v>
      </c>
      <c r="X64" s="111">
        <f>IF(RES_hhdet_tes!X64=0,"",RES_hhdet_tes!X64/RES_hhdet_fec!X64)</f>
        <v>0.6900406827623432</v>
      </c>
      <c r="Y64" s="111">
        <f>IF(RES_hhdet_tes!Y64=0,"",RES_hhdet_tes!Y64/RES_hhdet_fec!Y64)</f>
        <v>0.70690924635721919</v>
      </c>
      <c r="DA64" s="63" t="s">
        <v>1966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X65" s="111">
        <f>IF(RES_hhdet_tes!X65=0,"",RES_hhdet_tes!X65/RES_hhdet_fec!X65)</f>
        <v>1</v>
      </c>
      <c r="Y65" s="111">
        <f>IF(RES_hhdet_tes!Y65=0,"",RES_hhdet_tes!Y65/RES_hhdet_fec!Y65)</f>
        <v>1</v>
      </c>
      <c r="DA65" s="63" t="s">
        <v>1967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1.7302502216747646</v>
      </c>
      <c r="C66" s="124">
        <f>IF(RES_hhdet_tes!C66=0,"",RES_hhdet_tes!C66/RES_hhdet_fec!C66)</f>
        <v>1.8265054569829802</v>
      </c>
      <c r="D66" s="124">
        <f>IF(RES_hhdet_tes!D66=0,"",RES_hhdet_tes!D66/RES_hhdet_fec!D66)</f>
        <v>1.929971580177569</v>
      </c>
      <c r="E66" s="124">
        <f>IF(RES_hhdet_tes!E66=0,"",RES_hhdet_tes!E66/RES_hhdet_fec!E66)</f>
        <v>2.0762074038914937</v>
      </c>
      <c r="F66" s="124">
        <f>IF(RES_hhdet_tes!F66=0,"",RES_hhdet_tes!F66/RES_hhdet_fec!F66)</f>
        <v>2.232827447284591</v>
      </c>
      <c r="G66" s="124">
        <f>IF(RES_hhdet_tes!G66=0,"",RES_hhdet_tes!G66/RES_hhdet_fec!G66)</f>
        <v>2.3661957663971505</v>
      </c>
      <c r="H66" s="124">
        <f>IF(RES_hhdet_tes!H66=0,"",RES_hhdet_tes!H66/RES_hhdet_fec!H66)</f>
        <v>2.510543694505103</v>
      </c>
      <c r="I66" s="124">
        <f>IF(RES_hhdet_tes!I66=0,"",RES_hhdet_tes!I66/RES_hhdet_fec!I66)</f>
        <v>2.608329526899869</v>
      </c>
      <c r="J66" s="124">
        <f>IF(RES_hhdet_tes!J66=0,"",RES_hhdet_tes!J66/RES_hhdet_fec!J66)</f>
        <v>2.6688113072320534</v>
      </c>
      <c r="K66" s="124">
        <f>IF(RES_hhdet_tes!K66=0,"",RES_hhdet_tes!K66/RES_hhdet_fec!K66)</f>
        <v>2.7478569617292776</v>
      </c>
      <c r="L66" s="124">
        <f>IF(RES_hhdet_tes!L66=0,"",RES_hhdet_tes!L66/RES_hhdet_fec!L66)</f>
        <v>2.811551685145306</v>
      </c>
      <c r="M66" s="124">
        <f>IF(RES_hhdet_tes!M66=0,"",RES_hhdet_tes!M66/RES_hhdet_fec!M66)</f>
        <v>2.8854258733076064</v>
      </c>
      <c r="N66" s="124">
        <f>IF(RES_hhdet_tes!N66=0,"",RES_hhdet_tes!N66/RES_hhdet_fec!N66)</f>
        <v>2.965584734995609</v>
      </c>
      <c r="O66" s="124">
        <f>IF(RES_hhdet_tes!O66=0,"",RES_hhdet_tes!O66/RES_hhdet_fec!O66)</f>
        <v>3.0809786011666289</v>
      </c>
      <c r="P66" s="124">
        <f>IF(RES_hhdet_tes!P66=0,"",RES_hhdet_tes!P66/RES_hhdet_fec!P66)</f>
        <v>3.208286345820798</v>
      </c>
      <c r="Q66" s="124">
        <f>IF(RES_hhdet_tes!Q66=0,"",RES_hhdet_tes!Q66/RES_hhdet_fec!Q66)</f>
        <v>3.3510196392070721</v>
      </c>
      <c r="R66" s="124">
        <f>IF(RES_hhdet_tes!R66=0,"",RES_hhdet_tes!R66/RES_hhdet_fec!R66)</f>
        <v>3.4990432193742991</v>
      </c>
      <c r="S66" s="124">
        <f>IF(RES_hhdet_tes!S66=0,"",RES_hhdet_tes!S66/RES_hhdet_fec!S66)</f>
        <v>3.6370850040436893</v>
      </c>
      <c r="T66" s="124">
        <f>IF(RES_hhdet_tes!T66=0,"",RES_hhdet_tes!T66/RES_hhdet_fec!T66)</f>
        <v>3.7271690334327312</v>
      </c>
      <c r="U66" s="124">
        <f>IF(RES_hhdet_tes!U66=0,"",RES_hhdet_tes!U66/RES_hhdet_fec!U66)</f>
        <v>3.7846253755408559</v>
      </c>
      <c r="V66" s="124">
        <f>IF(RES_hhdet_tes!V66=0,"",RES_hhdet_tes!V66/RES_hhdet_fec!V66)</f>
        <v>3.8196204762668997</v>
      </c>
      <c r="W66" s="124">
        <f>IF(RES_hhdet_tes!W66=0,"",RES_hhdet_tes!W66/RES_hhdet_fec!W66)</f>
        <v>3.847219643556743</v>
      </c>
      <c r="X66" s="124">
        <f>IF(RES_hhdet_tes!X66=0,"",RES_hhdet_tes!X66/RES_hhdet_fec!X66)</f>
        <v>3.8720877295001102</v>
      </c>
      <c r="Y66" s="124">
        <f>IF(RES_hhdet_tes!Y66=0,"",RES_hhdet_tes!Y66/RES_hhdet_fec!Y66)</f>
        <v>3.8923367920395799</v>
      </c>
      <c r="DA66" s="130" t="s">
        <v>1968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1.7302502216747646</v>
      </c>
      <c r="C67" s="111">
        <f>IF(RES_hhdet_tes!C67=0,"",RES_hhdet_tes!C67/RES_hhdet_fec!C67)</f>
        <v>1.8265054569829802</v>
      </c>
      <c r="D67" s="111">
        <f>IF(RES_hhdet_tes!D67=0,"",RES_hhdet_tes!D67/RES_hhdet_fec!D67)</f>
        <v>1.929971580177569</v>
      </c>
      <c r="E67" s="111">
        <f>IF(RES_hhdet_tes!E67=0,"",RES_hhdet_tes!E67/RES_hhdet_fec!E67)</f>
        <v>2.0762074038914937</v>
      </c>
      <c r="F67" s="111">
        <f>IF(RES_hhdet_tes!F67=0,"",RES_hhdet_tes!F67/RES_hhdet_fec!F67)</f>
        <v>2.232827447284591</v>
      </c>
      <c r="G67" s="111">
        <f>IF(RES_hhdet_tes!G67=0,"",RES_hhdet_tes!G67/RES_hhdet_fec!G67)</f>
        <v>2.3661957663971505</v>
      </c>
      <c r="H67" s="111">
        <f>IF(RES_hhdet_tes!H67=0,"",RES_hhdet_tes!H67/RES_hhdet_fec!H67)</f>
        <v>2.510543694505103</v>
      </c>
      <c r="I67" s="111">
        <f>IF(RES_hhdet_tes!I67=0,"",RES_hhdet_tes!I67/RES_hhdet_fec!I67)</f>
        <v>2.608329526899869</v>
      </c>
      <c r="J67" s="111">
        <f>IF(RES_hhdet_tes!J67=0,"",RES_hhdet_tes!J67/RES_hhdet_fec!J67)</f>
        <v>2.6688113072320534</v>
      </c>
      <c r="K67" s="111">
        <f>IF(RES_hhdet_tes!K67=0,"",RES_hhdet_tes!K67/RES_hhdet_fec!K67)</f>
        <v>2.7478569617292776</v>
      </c>
      <c r="L67" s="111">
        <f>IF(RES_hhdet_tes!L67=0,"",RES_hhdet_tes!L67/RES_hhdet_fec!L67)</f>
        <v>2.811551685145306</v>
      </c>
      <c r="M67" s="111">
        <f>IF(RES_hhdet_tes!M67=0,"",RES_hhdet_tes!M67/RES_hhdet_fec!M67)</f>
        <v>2.8854258733076064</v>
      </c>
      <c r="N67" s="111">
        <f>IF(RES_hhdet_tes!N67=0,"",RES_hhdet_tes!N67/RES_hhdet_fec!N67)</f>
        <v>2.965584734995609</v>
      </c>
      <c r="O67" s="111">
        <f>IF(RES_hhdet_tes!O67=0,"",RES_hhdet_tes!O67/RES_hhdet_fec!O67)</f>
        <v>3.0809786011666289</v>
      </c>
      <c r="P67" s="111">
        <f>IF(RES_hhdet_tes!P67=0,"",RES_hhdet_tes!P67/RES_hhdet_fec!P67)</f>
        <v>3.208286345820798</v>
      </c>
      <c r="Q67" s="111">
        <f>IF(RES_hhdet_tes!Q67=0,"",RES_hhdet_tes!Q67/RES_hhdet_fec!Q67)</f>
        <v>3.3510196392070721</v>
      </c>
      <c r="R67" s="111">
        <f>IF(RES_hhdet_tes!R67=0,"",RES_hhdet_tes!R67/RES_hhdet_fec!R67)</f>
        <v>3.4990432193742991</v>
      </c>
      <c r="S67" s="111">
        <f>IF(RES_hhdet_tes!S67=0,"",RES_hhdet_tes!S67/RES_hhdet_fec!S67)</f>
        <v>3.6370850040436893</v>
      </c>
      <c r="T67" s="111">
        <f>IF(RES_hhdet_tes!T67=0,"",RES_hhdet_tes!T67/RES_hhdet_fec!T67)</f>
        <v>3.7271690334327312</v>
      </c>
      <c r="U67" s="111">
        <f>IF(RES_hhdet_tes!U67=0,"",RES_hhdet_tes!U67/RES_hhdet_fec!U67)</f>
        <v>3.7846253755408559</v>
      </c>
      <c r="V67" s="111">
        <f>IF(RES_hhdet_tes!V67=0,"",RES_hhdet_tes!V67/RES_hhdet_fec!V67)</f>
        <v>3.8196204762668997</v>
      </c>
      <c r="W67" s="111">
        <f>IF(RES_hhdet_tes!W67=0,"",RES_hhdet_tes!W67/RES_hhdet_fec!W67)</f>
        <v>3.847219643556743</v>
      </c>
      <c r="X67" s="111">
        <f>IF(RES_hhdet_tes!X67=0,"",RES_hhdet_tes!X67/RES_hhdet_fec!X67)</f>
        <v>3.8720877295001102</v>
      </c>
      <c r="Y67" s="111">
        <f>IF(RES_hhdet_tes!Y67=0,"",RES_hhdet_tes!Y67/RES_hhdet_fec!Y67)</f>
        <v>3.8923367920395799</v>
      </c>
      <c r="DA67" s="63" t="s">
        <v>1969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0.50008324688186345</v>
      </c>
      <c r="C68" s="124">
        <f>IF(RES_hhdet_tes!C68=0,"",RES_hhdet_tes!C68/RES_hhdet_fec!C68)</f>
        <v>0.50223805421953938</v>
      </c>
      <c r="D68" s="124">
        <f>IF(RES_hhdet_tes!D68=0,"",RES_hhdet_tes!D68/RES_hhdet_fec!D68)</f>
        <v>0.50662640143995918</v>
      </c>
      <c r="E68" s="124">
        <f>IF(RES_hhdet_tes!E68=0,"",RES_hhdet_tes!E68/RES_hhdet_fec!E68)</f>
        <v>0.51107082662100889</v>
      </c>
      <c r="F68" s="124">
        <f>IF(RES_hhdet_tes!F68=0,"",RES_hhdet_tes!F68/RES_hhdet_fec!F68)</f>
        <v>0.51685789872520382</v>
      </c>
      <c r="G68" s="124">
        <f>IF(RES_hhdet_tes!G68=0,"",RES_hhdet_tes!G68/RES_hhdet_fec!G68)</f>
        <v>0.52296867861294982</v>
      </c>
      <c r="H68" s="124">
        <f>IF(RES_hhdet_tes!H68=0,"",RES_hhdet_tes!H68/RES_hhdet_fec!H68)</f>
        <v>0.52977167921940715</v>
      </c>
      <c r="I68" s="124">
        <f>IF(RES_hhdet_tes!I68=0,"",RES_hhdet_tes!I68/RES_hhdet_fec!I68)</f>
        <v>0.5364058131826196</v>
      </c>
      <c r="J68" s="124">
        <f>IF(RES_hhdet_tes!J68=0,"",RES_hhdet_tes!J68/RES_hhdet_fec!J68)</f>
        <v>0.54480274031149811</v>
      </c>
      <c r="K68" s="124">
        <f>IF(RES_hhdet_tes!K68=0,"",RES_hhdet_tes!K68/RES_hhdet_fec!K68)</f>
        <v>0.55233553154530257</v>
      </c>
      <c r="L68" s="124">
        <f>IF(RES_hhdet_tes!L68=0,"",RES_hhdet_tes!L68/RES_hhdet_fec!L68)</f>
        <v>0.56057043541868601</v>
      </c>
      <c r="M68" s="124">
        <f>IF(RES_hhdet_tes!M68=0,"",RES_hhdet_tes!M68/RES_hhdet_fec!M68)</f>
        <v>0.56955604302015894</v>
      </c>
      <c r="N68" s="124">
        <f>IF(RES_hhdet_tes!N68=0,"",RES_hhdet_tes!N68/RES_hhdet_fec!N68)</f>
        <v>0.58092217179064165</v>
      </c>
      <c r="O68" s="124">
        <f>IF(RES_hhdet_tes!O68=0,"",RES_hhdet_tes!O68/RES_hhdet_fec!O68)</f>
        <v>0.59227593438184201</v>
      </c>
      <c r="P68" s="124">
        <f>IF(RES_hhdet_tes!P68=0,"",RES_hhdet_tes!P68/RES_hhdet_fec!P68)</f>
        <v>0.59591734299028465</v>
      </c>
      <c r="Q68" s="124">
        <f>IF(RES_hhdet_tes!Q68=0,"",RES_hhdet_tes!Q68/RES_hhdet_fec!Q68)</f>
        <v>0.60256794964542526</v>
      </c>
      <c r="R68" s="124">
        <f>IF(RES_hhdet_tes!R68=0,"",RES_hhdet_tes!R68/RES_hhdet_fec!R68)</f>
        <v>0.61485000590203198</v>
      </c>
      <c r="S68" s="124">
        <f>IF(RES_hhdet_tes!S68=0,"",RES_hhdet_tes!S68/RES_hhdet_fec!S68)</f>
        <v>0.63215590859131177</v>
      </c>
      <c r="T68" s="124">
        <f>IF(RES_hhdet_tes!T68=0,"",RES_hhdet_tes!T68/RES_hhdet_fec!T68)</f>
        <v>0.65087671853686779</v>
      </c>
      <c r="U68" s="124">
        <f>IF(RES_hhdet_tes!U68=0,"",RES_hhdet_tes!U68/RES_hhdet_fec!U68)</f>
        <v>0.66958471480188642</v>
      </c>
      <c r="V68" s="124">
        <f>IF(RES_hhdet_tes!V68=0,"",RES_hhdet_tes!V68/RES_hhdet_fec!V68)</f>
        <v>0.68701575120839198</v>
      </c>
      <c r="W68" s="124">
        <f>IF(RES_hhdet_tes!W68=0,"",RES_hhdet_tes!W68/RES_hhdet_fec!W68)</f>
        <v>0.70398225036542339</v>
      </c>
      <c r="X68" s="124">
        <f>IF(RES_hhdet_tes!X68=0,"",RES_hhdet_tes!X68/RES_hhdet_fec!X68)</f>
        <v>0.71914122257377977</v>
      </c>
      <c r="Y68" s="124">
        <f>IF(RES_hhdet_tes!Y68=0,"",RES_hhdet_tes!Y68/RES_hhdet_fec!Y68)</f>
        <v>0.73347432366276666</v>
      </c>
      <c r="DA68" s="130" t="s">
        <v>1970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0.49635267310755682</v>
      </c>
      <c r="C69" s="111">
        <f>IF(RES_hhdet_tes!C69=0,"",RES_hhdet_tes!C69/RES_hhdet_fec!C69)</f>
        <v>0.49981571885358672</v>
      </c>
      <c r="D69" s="111">
        <f>IF(RES_hhdet_tes!D69=0,"",RES_hhdet_tes!D69/RES_hhdet_fec!D69)</f>
        <v>0.50404855198204124</v>
      </c>
      <c r="E69" s="111">
        <f>IF(RES_hhdet_tes!E69=0,"",RES_hhdet_tes!E69/RES_hhdet_fec!E69)</f>
        <v>0.50893565465808821</v>
      </c>
      <c r="F69" s="111">
        <f>IF(RES_hhdet_tes!F69=0,"",RES_hhdet_tes!F69/RES_hhdet_fec!F69)</f>
        <v>0.51431521777407174</v>
      </c>
      <c r="G69" s="111">
        <f>IF(RES_hhdet_tes!G69=0,"",RES_hhdet_tes!G69/RES_hhdet_fec!G69)</f>
        <v>0.52059480594227725</v>
      </c>
      <c r="H69" s="111">
        <f>IF(RES_hhdet_tes!H69=0,"",RES_hhdet_tes!H69/RES_hhdet_fec!H69)</f>
        <v>0.52726734273438636</v>
      </c>
      <c r="I69" s="111">
        <f>IF(RES_hhdet_tes!I69=0,"",RES_hhdet_tes!I69/RES_hhdet_fec!I69)</f>
        <v>0.53433797442519304</v>
      </c>
      <c r="J69" s="111">
        <f>IF(RES_hhdet_tes!J69=0,"",RES_hhdet_tes!J69/RES_hhdet_fec!J69)</f>
        <v>0.54238547411674243</v>
      </c>
      <c r="K69" s="111">
        <f>IF(RES_hhdet_tes!K69=0,"",RES_hhdet_tes!K69/RES_hhdet_fec!K69)</f>
        <v>0.55029123371395838</v>
      </c>
      <c r="L69" s="111">
        <f>IF(RES_hhdet_tes!L69=0,"",RES_hhdet_tes!L69/RES_hhdet_fec!L69)</f>
        <v>0.55853116925595947</v>
      </c>
      <c r="M69" s="111">
        <f>IF(RES_hhdet_tes!M69=0,"",RES_hhdet_tes!M69/RES_hhdet_fec!M69)</f>
        <v>0.56752841434390178</v>
      </c>
      <c r="N69" s="111">
        <f>IF(RES_hhdet_tes!N69=0,"",RES_hhdet_tes!N69/RES_hhdet_fec!N69)</f>
        <v>0.57895032475125208</v>
      </c>
      <c r="O69" s="111">
        <f>IF(RES_hhdet_tes!O69=0,"",RES_hhdet_tes!O69/RES_hhdet_fec!O69)</f>
        <v>0.5903288467890675</v>
      </c>
      <c r="P69" s="111">
        <f>IF(RES_hhdet_tes!P69=0,"",RES_hhdet_tes!P69/RES_hhdet_fec!P69)</f>
        <v>0.59398983000037964</v>
      </c>
      <c r="Q69" s="111">
        <f>IF(RES_hhdet_tes!Q69=0,"",RES_hhdet_tes!Q69/RES_hhdet_fec!Q69)</f>
        <v>0.60033822648722857</v>
      </c>
      <c r="R69" s="111">
        <f>IF(RES_hhdet_tes!R69=0,"",RES_hhdet_tes!R69/RES_hhdet_fec!R69)</f>
        <v>0.61294830217038609</v>
      </c>
      <c r="S69" s="111">
        <f>IF(RES_hhdet_tes!S69=0,"",RES_hhdet_tes!S69/RES_hhdet_fec!S69)</f>
        <v>0.63011485390983946</v>
      </c>
      <c r="T69" s="111">
        <f>IF(RES_hhdet_tes!T69=0,"",RES_hhdet_tes!T69/RES_hhdet_fec!T69)</f>
        <v>0.64874057324994217</v>
      </c>
      <c r="U69" s="111">
        <f>IF(RES_hhdet_tes!U69=0,"",RES_hhdet_tes!U69/RES_hhdet_fec!U69)</f>
        <v>0.66738519187178602</v>
      </c>
      <c r="V69" s="111">
        <f>IF(RES_hhdet_tes!V69=0,"",RES_hhdet_tes!V69/RES_hhdet_fec!V69)</f>
        <v>0.68537910621498399</v>
      </c>
      <c r="W69" s="111">
        <f>IF(RES_hhdet_tes!W69=0,"",RES_hhdet_tes!W69/RES_hhdet_fec!W69)</f>
        <v>0.70187406749500703</v>
      </c>
      <c r="X69" s="111">
        <f>IF(RES_hhdet_tes!X69=0,"",RES_hhdet_tes!X69/RES_hhdet_fec!X69)</f>
        <v>0.71682967023944399</v>
      </c>
      <c r="Y69" s="111">
        <f>IF(RES_hhdet_tes!Y69=0,"",RES_hhdet_tes!Y69/RES_hhdet_fec!Y69)</f>
        <v>0.72993315177570084</v>
      </c>
      <c r="DA69" s="63" t="s">
        <v>1971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0.76447152283228681</v>
      </c>
      <c r="C70" s="111">
        <f>IF(RES_hhdet_tes!C70=0,"",RES_hhdet_tes!C70/RES_hhdet_fec!C70)</f>
        <v>0.78044990861589747</v>
      </c>
      <c r="D70" s="111">
        <f>IF(RES_hhdet_tes!D70=0,"",RES_hhdet_tes!D70/RES_hhdet_fec!D70)</f>
        <v>0.77572971306312599</v>
      </c>
      <c r="E70" s="111">
        <f>IF(RES_hhdet_tes!E70=0,"",RES_hhdet_tes!E70/RES_hhdet_fec!E70)</f>
        <v>0.81326195690797631</v>
      </c>
      <c r="F70" s="111">
        <f>IF(RES_hhdet_tes!F70=0,"",RES_hhdet_tes!F70/RES_hhdet_fec!F70)</f>
        <v>0.79647088113353759</v>
      </c>
      <c r="G70" s="111">
        <f>IF(RES_hhdet_tes!G70=0,"",RES_hhdet_tes!G70/RES_hhdet_fec!G70)</f>
        <v>0.80321098952953218</v>
      </c>
      <c r="H70" s="111">
        <f>IF(RES_hhdet_tes!H70=0,"",RES_hhdet_tes!H70/RES_hhdet_fec!H70)</f>
        <v>0.80755351634959505</v>
      </c>
      <c r="I70" s="111">
        <f>IF(RES_hhdet_tes!I70=0,"",RES_hhdet_tes!I70/RES_hhdet_fec!I70)</f>
        <v>0.81793018680192764</v>
      </c>
      <c r="J70" s="111">
        <f>IF(RES_hhdet_tes!J70=0,"",RES_hhdet_tes!J70/RES_hhdet_fec!J70)</f>
        <v>0.82226324788937077</v>
      </c>
      <c r="K70" s="111">
        <f>IF(RES_hhdet_tes!K70=0,"",RES_hhdet_tes!K70/RES_hhdet_fec!K70)</f>
        <v>0.8371460218111727</v>
      </c>
      <c r="L70" s="111">
        <f>IF(RES_hhdet_tes!L70=0,"",RES_hhdet_tes!L70/RES_hhdet_fec!L70)</f>
        <v>0.84021354201429554</v>
      </c>
      <c r="M70" s="111">
        <f>IF(RES_hhdet_tes!M70=0,"",RES_hhdet_tes!M70/RES_hhdet_fec!M70)</f>
        <v>0.8385181771774427</v>
      </c>
      <c r="N70" s="111">
        <f>IF(RES_hhdet_tes!N70=0,"",RES_hhdet_tes!N70/RES_hhdet_fec!N70)</f>
        <v>0.84496488021192906</v>
      </c>
      <c r="O70" s="111">
        <f>IF(RES_hhdet_tes!O70=0,"",RES_hhdet_tes!O70/RES_hhdet_fec!O70)</f>
        <v>0.8548825475552726</v>
      </c>
      <c r="P70" s="111">
        <f>IF(RES_hhdet_tes!P70=0,"",RES_hhdet_tes!P70/RES_hhdet_fec!P70)</f>
        <v>0.85489365875715662</v>
      </c>
      <c r="Q70" s="111">
        <f>IF(RES_hhdet_tes!Q70=0,"",RES_hhdet_tes!Q70/RES_hhdet_fec!Q70)</f>
        <v>0.84648926215228715</v>
      </c>
      <c r="R70" s="111">
        <f>IF(RES_hhdet_tes!R70=0,"",RES_hhdet_tes!R70/RES_hhdet_fec!R70)</f>
        <v>0.85813012371608621</v>
      </c>
      <c r="S70" s="111">
        <f>IF(RES_hhdet_tes!S70=0,"",RES_hhdet_tes!S70/RES_hhdet_fec!S70)</f>
        <v>0.86909769206925502</v>
      </c>
      <c r="T70" s="111">
        <f>IF(RES_hhdet_tes!T70=0,"",RES_hhdet_tes!T70/RES_hhdet_fec!T70)</f>
        <v>0.87320669910991355</v>
      </c>
      <c r="U70" s="111">
        <f>IF(RES_hhdet_tes!U70=0,"",RES_hhdet_tes!U70/RES_hhdet_fec!U70)</f>
        <v>0.88583292579581097</v>
      </c>
      <c r="V70" s="111">
        <f>IF(RES_hhdet_tes!V70=0,"",RES_hhdet_tes!V70/RES_hhdet_fec!V70)</f>
        <v>0.89437142507548018</v>
      </c>
      <c r="W70" s="111">
        <f>IF(RES_hhdet_tes!W70=0,"",RES_hhdet_tes!W70/RES_hhdet_fec!W70)</f>
        <v>0.88630630143480404</v>
      </c>
      <c r="X70" s="111">
        <f>IF(RES_hhdet_tes!X70=0,"",RES_hhdet_tes!X70/RES_hhdet_fec!X70)</f>
        <v>0.87935767981347779</v>
      </c>
      <c r="Y70" s="111">
        <f>IF(RES_hhdet_tes!Y70=0,"",RES_hhdet_tes!Y70/RES_hhdet_fec!Y70)</f>
        <v>0.88342508226313288</v>
      </c>
      <c r="DA70" s="63" t="s">
        <v>1972</v>
      </c>
    </row>
    <row r="71" spans="1:105" ht="12" customHeight="1" x14ac:dyDescent="0.25">
      <c r="A71" s="100" t="s">
        <v>212</v>
      </c>
      <c r="B71" s="112">
        <f>IF(RES_hhdet_tes!B71=0,"",RES_hhdet_tes!B71/RES_hhdet_fec!B71)</f>
        <v>0.49635267310755682</v>
      </c>
      <c r="C71" s="112">
        <f>IF(RES_hhdet_tes!C71=0,"",RES_hhdet_tes!C71/RES_hhdet_fec!C71)</f>
        <v>0.50543170431904083</v>
      </c>
      <c r="D71" s="112">
        <f>IF(RES_hhdet_tes!D71=0,"",RES_hhdet_tes!D71/RES_hhdet_fec!D71)</f>
        <v>0.5118075511105199</v>
      </c>
      <c r="E71" s="112">
        <f>IF(RES_hhdet_tes!E71=0,"",RES_hhdet_tes!E71/RES_hhdet_fec!E71)</f>
        <v>0.52785437178026573</v>
      </c>
      <c r="F71" s="112">
        <f>IF(RES_hhdet_tes!F71=0,"",RES_hhdet_tes!F71/RES_hhdet_fec!F71)</f>
        <v>0.53099681722122194</v>
      </c>
      <c r="G71" s="112">
        <f>IF(RES_hhdet_tes!G71=0,"",RES_hhdet_tes!G71/RES_hhdet_fec!G71)</f>
        <v>0.53918692144321323</v>
      </c>
      <c r="H71" s="112">
        <f>IF(RES_hhdet_tes!H71=0,"",RES_hhdet_tes!H71/RES_hhdet_fec!H71)</f>
        <v>0.54519564289944733</v>
      </c>
      <c r="I71" s="112">
        <f>IF(RES_hhdet_tes!I71=0,"",RES_hhdet_tes!I71/RES_hhdet_fec!I71)</f>
        <v>0.55525502028247109</v>
      </c>
      <c r="J71" s="112">
        <f>IF(RES_hhdet_tes!J71=0,"",RES_hhdet_tes!J71/RES_hhdet_fec!J71)</f>
        <v>0.56452116137857955</v>
      </c>
      <c r="K71" s="112">
        <f>IF(RES_hhdet_tes!K71=0,"",RES_hhdet_tes!K71/RES_hhdet_fec!K71)</f>
        <v>0.57256592938935635</v>
      </c>
      <c r="L71" s="112">
        <f>IF(RES_hhdet_tes!L71=0,"",RES_hhdet_tes!L71/RES_hhdet_fec!L71)</f>
        <v>0.57841910922753981</v>
      </c>
      <c r="M71" s="112">
        <f>IF(RES_hhdet_tes!M71=0,"",RES_hhdet_tes!M71/RES_hhdet_fec!M71)</f>
        <v>0.58591246209782666</v>
      </c>
      <c r="N71" s="112">
        <f>IF(RES_hhdet_tes!N71=0,"",RES_hhdet_tes!N71/RES_hhdet_fec!N71)</f>
        <v>0.59501614696900007</v>
      </c>
      <c r="O71" s="112">
        <f>IF(RES_hhdet_tes!O71=0,"",RES_hhdet_tes!O71/RES_hhdet_fec!O71)</f>
        <v>0.60658456753189149</v>
      </c>
      <c r="P71" s="112">
        <f>IF(RES_hhdet_tes!P71=0,"",RES_hhdet_tes!P71/RES_hhdet_fec!P71)</f>
        <v>0.61964037966194208</v>
      </c>
      <c r="Q71" s="112">
        <f>IF(RES_hhdet_tes!Q71=0,"",RES_hhdet_tes!Q71/RES_hhdet_fec!Q71)</f>
        <v>0.62534634771816522</v>
      </c>
      <c r="R71" s="112">
        <f>IF(RES_hhdet_tes!R71=0,"",RES_hhdet_tes!R71/RES_hhdet_fec!R71)</f>
        <v>0.64108879746594005</v>
      </c>
      <c r="S71" s="112">
        <f>IF(RES_hhdet_tes!S71=0,"",RES_hhdet_tes!S71/RES_hhdet_fec!S71)</f>
        <v>0.65924435783004542</v>
      </c>
      <c r="T71" s="112">
        <f>IF(RES_hhdet_tes!T71=0,"",RES_hhdet_tes!T71/RES_hhdet_fec!T71)</f>
        <v>0.67454488032574556</v>
      </c>
      <c r="U71" s="112">
        <f>IF(RES_hhdet_tes!U71=0,"",RES_hhdet_tes!U71/RES_hhdet_fec!U71)</f>
        <v>0.68821968274942924</v>
      </c>
      <c r="V71" s="112">
        <f>IF(RES_hhdet_tes!V71=0,"",RES_hhdet_tes!V71/RES_hhdet_fec!V71)</f>
        <v>0.70248420589581917</v>
      </c>
      <c r="W71" s="112">
        <f>IF(RES_hhdet_tes!W71=0,"",RES_hhdet_tes!W71/RES_hhdet_fec!W71)</f>
        <v>0.70967057130412059</v>
      </c>
      <c r="X71" s="112">
        <f>IF(RES_hhdet_tes!X71=0,"",RES_hhdet_tes!X71/RES_hhdet_fec!X71)</f>
        <v>0.71893173588450965</v>
      </c>
      <c r="Y71" s="112">
        <f>IF(RES_hhdet_tes!Y71=0,"",RES_hhdet_tes!Y71/RES_hhdet_fec!Y71)</f>
        <v>0.73010488710175458</v>
      </c>
      <c r="DA71" s="131" t="s">
        <v>1973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X72" s="113">
        <f>IF(RES_hhdet_tes!X72=0,"",RES_hhdet_tes!X72/RES_hhdet_fec!X72)</f>
        <v>1</v>
      </c>
      <c r="Y72" s="113">
        <f>IF(RES_hhdet_tes!Y72=0,"",RES_hhdet_tes!Y72/RES_hhdet_fec!Y72)</f>
        <v>1</v>
      </c>
      <c r="DA72" s="132" t="s">
        <v>1974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0.60002438258568758</v>
      </c>
      <c r="C73" s="112">
        <f>IF(RES_hhdet_tes!C73=0,"",RES_hhdet_tes!C73/RES_hhdet_fec!C73)</f>
        <v>0.60002438258568758</v>
      </c>
      <c r="D73" s="112">
        <f>IF(RES_hhdet_tes!D73=0,"",RES_hhdet_tes!D73/RES_hhdet_fec!D73)</f>
        <v>0.60095044924724683</v>
      </c>
      <c r="E73" s="112">
        <f>IF(RES_hhdet_tes!E73=0,"",RES_hhdet_tes!E73/RES_hhdet_fec!E73)</f>
        <v>0.60332427054941029</v>
      </c>
      <c r="F73" s="112">
        <f>IF(RES_hhdet_tes!F73=0,"",RES_hhdet_tes!F73/RES_hhdet_fec!F73)</f>
        <v>0.61033039861151428</v>
      </c>
      <c r="G73" s="112">
        <f>IF(RES_hhdet_tes!G73=0,"",RES_hhdet_tes!G73/RES_hhdet_fec!G73)</f>
        <v>0.6154100504830351</v>
      </c>
      <c r="H73" s="112">
        <f>IF(RES_hhdet_tes!H73=0,"",RES_hhdet_tes!H73/RES_hhdet_fec!H73)</f>
        <v>0.62179952722496579</v>
      </c>
      <c r="I73" s="112">
        <f>IF(RES_hhdet_tes!I73=0,"",RES_hhdet_tes!I73/RES_hhdet_fec!I73)</f>
        <v>0.62419138372133376</v>
      </c>
      <c r="J73" s="112">
        <f>IF(RES_hhdet_tes!J73=0,"",RES_hhdet_tes!J73/RES_hhdet_fec!J73)</f>
        <v>0.62554479198721746</v>
      </c>
      <c r="K73" s="112">
        <f>IF(RES_hhdet_tes!K73=0,"",RES_hhdet_tes!K73/RES_hhdet_fec!K73)</f>
        <v>0.62582330783172746</v>
      </c>
      <c r="L73" s="112">
        <f>IF(RES_hhdet_tes!L73=0,"",RES_hhdet_tes!L73/RES_hhdet_fec!L73)</f>
        <v>0.62719660444984937</v>
      </c>
      <c r="M73" s="112">
        <f>IF(RES_hhdet_tes!M73=0,"",RES_hhdet_tes!M73/RES_hhdet_fec!M73)</f>
        <v>0.62977410595953398</v>
      </c>
      <c r="N73" s="112">
        <f>IF(RES_hhdet_tes!N73=0,"",RES_hhdet_tes!N73/RES_hhdet_fec!N73)</f>
        <v>0.63472935817278264</v>
      </c>
      <c r="O73" s="112">
        <f>IF(RES_hhdet_tes!O73=0,"",RES_hhdet_tes!O73/RES_hhdet_fec!O73)</f>
        <v>0.64035797998239308</v>
      </c>
      <c r="P73" s="112">
        <f>IF(RES_hhdet_tes!P73=0,"",RES_hhdet_tes!P73/RES_hhdet_fec!P73)</f>
        <v>0.64596166965216573</v>
      </c>
      <c r="Q73" s="112">
        <f>IF(RES_hhdet_tes!Q73=0,"",RES_hhdet_tes!Q73/RES_hhdet_fec!Q73)</f>
        <v>0.65393043697127395</v>
      </c>
      <c r="R73" s="112">
        <f>IF(RES_hhdet_tes!R73=0,"",RES_hhdet_tes!R73/RES_hhdet_fec!R73)</f>
        <v>0.66171858496512159</v>
      </c>
      <c r="S73" s="112">
        <f>IF(RES_hhdet_tes!S73=0,"",RES_hhdet_tes!S73/RES_hhdet_fec!S73)</f>
        <v>0.67583284413666389</v>
      </c>
      <c r="T73" s="112">
        <f>IF(RES_hhdet_tes!T73=0,"",RES_hhdet_tes!T73/RES_hhdet_fec!T73)</f>
        <v>0.69136938559966543</v>
      </c>
      <c r="U73" s="112">
        <f>IF(RES_hhdet_tes!U73=0,"",RES_hhdet_tes!U73/RES_hhdet_fec!U73)</f>
        <v>0.70668434732806196</v>
      </c>
      <c r="V73" s="112">
        <f>IF(RES_hhdet_tes!V73=0,"",RES_hhdet_tes!V73/RES_hhdet_fec!V73)</f>
        <v>0.72084948620739042</v>
      </c>
      <c r="W73" s="112">
        <f>IF(RES_hhdet_tes!W73=0,"",RES_hhdet_tes!W73/RES_hhdet_fec!W73)</f>
        <v>0.73404963131558354</v>
      </c>
      <c r="X73" s="112">
        <f>IF(RES_hhdet_tes!X73=0,"",RES_hhdet_tes!X73/RES_hhdet_fec!X73)</f>
        <v>0.74428178164576109</v>
      </c>
      <c r="Y73" s="112">
        <f>IF(RES_hhdet_tes!Y73=0,"",RES_hhdet_tes!Y73/RES_hhdet_fec!Y73)</f>
        <v>0.75978395458862868</v>
      </c>
      <c r="DA73" s="131" t="s">
        <v>1975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0.83166142315810998</v>
      </c>
      <c r="C74" s="113">
        <f>IF(RES_hhdet_tes!C74=0,"",RES_hhdet_tes!C74/RES_hhdet_fec!C74)</f>
        <v>0.83917685591016866</v>
      </c>
      <c r="D74" s="113">
        <f>IF(RES_hhdet_tes!D74=0,"",RES_hhdet_tes!D74/RES_hhdet_fec!D74)</f>
        <v>0.83284026859100702</v>
      </c>
      <c r="E74" s="113">
        <f>IF(RES_hhdet_tes!E74=0,"",RES_hhdet_tes!E74/RES_hhdet_fec!E74)</f>
        <v>0.85786246799003241</v>
      </c>
      <c r="F74" s="113">
        <f>IF(RES_hhdet_tes!F74=0,"",RES_hhdet_tes!F74/RES_hhdet_fec!F74)</f>
        <v>0.84622955149048129</v>
      </c>
      <c r="G74" s="113">
        <f>IF(RES_hhdet_tes!G74=0,"",RES_hhdet_tes!G74/RES_hhdet_fec!G74)</f>
        <v>0.84971802029950438</v>
      </c>
      <c r="H74" s="113">
        <f>IF(RES_hhdet_tes!H74=0,"",RES_hhdet_tes!H74/RES_hhdet_fec!H74)</f>
        <v>0.85252733262783997</v>
      </c>
      <c r="I74" s="113">
        <f>IF(RES_hhdet_tes!I74=0,"",RES_hhdet_tes!I74/RES_hhdet_fec!I74)</f>
        <v>0.85660317613153669</v>
      </c>
      <c r="J74" s="113">
        <f>IF(RES_hhdet_tes!J74=0,"",RES_hhdet_tes!J74/RES_hhdet_fec!J74)</f>
        <v>0.85710040152614519</v>
      </c>
      <c r="K74" s="113">
        <f>IF(RES_hhdet_tes!K74=0,"",RES_hhdet_tes!K74/RES_hhdet_fec!K74)</f>
        <v>0.86599911679823371</v>
      </c>
      <c r="L74" s="113">
        <f>IF(RES_hhdet_tes!L74=0,"",RES_hhdet_tes!L74/RES_hhdet_fec!L74)</f>
        <v>0.86665262837479007</v>
      </c>
      <c r="M74" s="113">
        <f>IF(RES_hhdet_tes!M74=0,"",RES_hhdet_tes!M74/RES_hhdet_fec!M74)</f>
        <v>0.86325020471019487</v>
      </c>
      <c r="N74" s="113">
        <f>IF(RES_hhdet_tes!N74=0,"",RES_hhdet_tes!N74/RES_hhdet_fec!N74)</f>
        <v>0.8669305874290868</v>
      </c>
      <c r="O74" s="113">
        <f>IF(RES_hhdet_tes!O74=0,"",RES_hhdet_tes!O74/RES_hhdet_fec!O74)</f>
        <v>0.87324090041651548</v>
      </c>
      <c r="P74" s="113">
        <f>IF(RES_hhdet_tes!P74=0,"",RES_hhdet_tes!P74/RES_hhdet_fec!P74)</f>
        <v>0.87027998480900126</v>
      </c>
      <c r="Q74" s="113">
        <f>IF(RES_hhdet_tes!Q74=0,"",RES_hhdet_tes!Q74/RES_hhdet_fec!Q74)</f>
        <v>0.86501752129018683</v>
      </c>
      <c r="R74" s="113">
        <f>IF(RES_hhdet_tes!R74=0,"",RES_hhdet_tes!R74/RES_hhdet_fec!R74)</f>
        <v>0.87191498827109515</v>
      </c>
      <c r="S74" s="113">
        <f>IF(RES_hhdet_tes!S74=0,"",RES_hhdet_tes!S74/RES_hhdet_fec!S74)</f>
        <v>0.88058337541098597</v>
      </c>
      <c r="T74" s="113">
        <f>IF(RES_hhdet_tes!T74=0,"",RES_hhdet_tes!T74/RES_hhdet_fec!T74)</f>
        <v>0.88429677448393373</v>
      </c>
      <c r="U74" s="113">
        <f>IF(RES_hhdet_tes!U74=0,"",RES_hhdet_tes!U74/RES_hhdet_fec!U74)</f>
        <v>0.89593201255391819</v>
      </c>
      <c r="V74" s="113">
        <f>IF(RES_hhdet_tes!V74=0,"",RES_hhdet_tes!V74/RES_hhdet_fec!V74)</f>
        <v>0.90267612410539366</v>
      </c>
      <c r="W74" s="113">
        <f>IF(RES_hhdet_tes!W74=0,"",RES_hhdet_tes!W74/RES_hhdet_fec!W74)</f>
        <v>0.89775119068673748</v>
      </c>
      <c r="X74" s="113">
        <f>IF(RES_hhdet_tes!X74=0,"",RES_hhdet_tes!X74/RES_hhdet_fec!X74)</f>
        <v>0.89259801175460918</v>
      </c>
      <c r="Y74" s="113">
        <f>IF(RES_hhdet_tes!Y74=0,"",RES_hhdet_tes!Y74/RES_hhdet_fec!Y74)</f>
        <v>0.89943871510668782</v>
      </c>
      <c r="DA74" s="132" t="s">
        <v>1976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0.60002438258568758</v>
      </c>
      <c r="C75" s="111">
        <f>IF(RES_hhdet_tes!C75=0,"",RES_hhdet_tes!C75/RES_hhdet_fec!C75)</f>
        <v>0.60002438258568758</v>
      </c>
      <c r="D75" s="111">
        <f>IF(RES_hhdet_tes!D75=0,"",RES_hhdet_tes!D75/RES_hhdet_fec!D75)</f>
        <v>0.60164190722491062</v>
      </c>
      <c r="E75" s="111">
        <f>IF(RES_hhdet_tes!E75=0,"",RES_hhdet_tes!E75/RES_hhdet_fec!E75)</f>
        <v>0.60760725553657913</v>
      </c>
      <c r="F75" s="111">
        <f>IF(RES_hhdet_tes!F75=0,"",RES_hhdet_tes!F75/RES_hhdet_fec!F75)</f>
        <v>0.61427163313186173</v>
      </c>
      <c r="G75" s="111">
        <f>IF(RES_hhdet_tes!G75=0,"",RES_hhdet_tes!G75/RES_hhdet_fec!G75)</f>
        <v>0.618435753753935</v>
      </c>
      <c r="H75" s="111">
        <f>IF(RES_hhdet_tes!H75=0,"",RES_hhdet_tes!H75/RES_hhdet_fec!H75)</f>
        <v>0.62286553887307428</v>
      </c>
      <c r="I75" s="111">
        <f>IF(RES_hhdet_tes!I75=0,"",RES_hhdet_tes!I75/RES_hhdet_fec!I75)</f>
        <v>0.62415642659336845</v>
      </c>
      <c r="J75" s="111">
        <f>IF(RES_hhdet_tes!J75=0,"",RES_hhdet_tes!J75/RES_hhdet_fec!J75)</f>
        <v>0.62696159940471086</v>
      </c>
      <c r="K75" s="111">
        <f>IF(RES_hhdet_tes!K75=0,"",RES_hhdet_tes!K75/RES_hhdet_fec!K75)</f>
        <v>0.62732498352943311</v>
      </c>
      <c r="L75" s="111">
        <f>IF(RES_hhdet_tes!L75=0,"",RES_hhdet_tes!L75/RES_hhdet_fec!L75)</f>
        <v>0.62895136117370154</v>
      </c>
      <c r="M75" s="111">
        <f>IF(RES_hhdet_tes!M75=0,"",RES_hhdet_tes!M75/RES_hhdet_fec!M75)</f>
        <v>0.63250304120629641</v>
      </c>
      <c r="N75" s="111">
        <f>IF(RES_hhdet_tes!N75=0,"",RES_hhdet_tes!N75/RES_hhdet_fec!N75)</f>
        <v>0.63724279816478968</v>
      </c>
      <c r="O75" s="111">
        <f>IF(RES_hhdet_tes!O75=0,"",RES_hhdet_tes!O75/RES_hhdet_fec!O75)</f>
        <v>0.64329665978995165</v>
      </c>
      <c r="P75" s="111">
        <f>IF(RES_hhdet_tes!P75=0,"",RES_hhdet_tes!P75/RES_hhdet_fec!P75)</f>
        <v>0.64955648151011969</v>
      </c>
      <c r="Q75" s="111">
        <f>IF(RES_hhdet_tes!Q75=0,"",RES_hhdet_tes!Q75/RES_hhdet_fec!Q75)</f>
        <v>0.66063582118854369</v>
      </c>
      <c r="R75" s="111">
        <f>IF(RES_hhdet_tes!R75=0,"",RES_hhdet_tes!R75/RES_hhdet_fec!R75)</f>
        <v>0.66810410446184954</v>
      </c>
      <c r="S75" s="111">
        <f>IF(RES_hhdet_tes!S75=0,"",RES_hhdet_tes!S75/RES_hhdet_fec!S75)</f>
        <v>0.68233371927859221</v>
      </c>
      <c r="T75" s="111">
        <f>IF(RES_hhdet_tes!T75=0,"",RES_hhdet_tes!T75/RES_hhdet_fec!T75)</f>
        <v>0.69708404579818528</v>
      </c>
      <c r="U75" s="111">
        <f>IF(RES_hhdet_tes!U75=0,"",RES_hhdet_tes!U75/RES_hhdet_fec!U75)</f>
        <v>0.71024858297616333</v>
      </c>
      <c r="V75" s="111">
        <f>IF(RES_hhdet_tes!V75=0,"",RES_hhdet_tes!V75/RES_hhdet_fec!V75)</f>
        <v>0.72108915063152512</v>
      </c>
      <c r="W75" s="111">
        <f>IF(RES_hhdet_tes!W75=0,"",RES_hhdet_tes!W75/RES_hhdet_fec!W75)</f>
        <v>0.73364800704908617</v>
      </c>
      <c r="X75" s="111">
        <f>IF(RES_hhdet_tes!X75=0,"",RES_hhdet_tes!X75/RES_hhdet_fec!X75)</f>
        <v>0.74472750007866484</v>
      </c>
      <c r="Y75" s="111">
        <f>IF(RES_hhdet_tes!Y75=0,"",RES_hhdet_tes!Y75/RES_hhdet_fec!Y75)</f>
        <v>0.76143524411641605</v>
      </c>
      <c r="DA75" s="63" t="s">
        <v>1977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X76" s="111">
        <f>IF(RES_hhdet_tes!X76=0,"",RES_hhdet_tes!X76/RES_hhdet_fec!X76)</f>
        <v>1</v>
      </c>
      <c r="Y76" s="111">
        <f>IF(RES_hhdet_tes!Y76=0,"",RES_hhdet_tes!Y76/RES_hhdet_fec!Y76)</f>
        <v>1</v>
      </c>
      <c r="DA76" s="63" t="s">
        <v>1978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0.62298024402688668</v>
      </c>
      <c r="C77" s="124">
        <f>IF(RES_hhdet_tes!C77=0,"",RES_hhdet_tes!C77/RES_hhdet_fec!C77)</f>
        <v>0.60854785166616787</v>
      </c>
      <c r="D77" s="124">
        <f>IF(RES_hhdet_tes!D77=0,"",RES_hhdet_tes!D77/RES_hhdet_fec!D77)</f>
        <v>0.61478709081657945</v>
      </c>
      <c r="E77" s="124">
        <f>IF(RES_hhdet_tes!E77=0,"",RES_hhdet_tes!E77/RES_hhdet_fec!E77)</f>
        <v>0.60041117096168872</v>
      </c>
      <c r="F77" s="124">
        <f>IF(RES_hhdet_tes!F77=0,"",RES_hhdet_tes!F77/RES_hhdet_fec!F77)</f>
        <v>0.60566922613017748</v>
      </c>
      <c r="G77" s="124">
        <f>IF(RES_hhdet_tes!G77=0,"",RES_hhdet_tes!G77/RES_hhdet_fec!G77)</f>
        <v>0.60614474824265052</v>
      </c>
      <c r="H77" s="124">
        <f>IF(RES_hhdet_tes!H77=0,"",RES_hhdet_tes!H77/RES_hhdet_fec!H77)</f>
        <v>0.60984413784963776</v>
      </c>
      <c r="I77" s="124">
        <f>IF(RES_hhdet_tes!I77=0,"",RES_hhdet_tes!I77/RES_hhdet_fec!I77)</f>
        <v>0.60463022667477206</v>
      </c>
      <c r="J77" s="124">
        <f>IF(RES_hhdet_tes!J77=0,"",RES_hhdet_tes!J77/RES_hhdet_fec!J77)</f>
        <v>0.60894458247205197</v>
      </c>
      <c r="K77" s="124">
        <f>IF(RES_hhdet_tes!K77=0,"",RES_hhdet_tes!K77/RES_hhdet_fec!K77)</f>
        <v>0.5978153026365608</v>
      </c>
      <c r="L77" s="124">
        <f>IF(RES_hhdet_tes!L77=0,"",RES_hhdet_tes!L77/RES_hhdet_fec!L77)</f>
        <v>0.59499153612186106</v>
      </c>
      <c r="M77" s="124">
        <f>IF(RES_hhdet_tes!M77=0,"",RES_hhdet_tes!M77/RES_hhdet_fec!M77)</f>
        <v>0.59267680623848418</v>
      </c>
      <c r="N77" s="124">
        <f>IF(RES_hhdet_tes!N77=0,"",RES_hhdet_tes!N77/RES_hhdet_fec!N77)</f>
        <v>0.59238394963210317</v>
      </c>
      <c r="O77" s="124">
        <f>IF(RES_hhdet_tes!O77=0,"",RES_hhdet_tes!O77/RES_hhdet_fec!O77)</f>
        <v>0.59259761705990199</v>
      </c>
      <c r="P77" s="124">
        <f>IF(RES_hhdet_tes!P77=0,"",RES_hhdet_tes!P77/RES_hhdet_fec!P77)</f>
        <v>0.59316647627666952</v>
      </c>
      <c r="Q77" s="124">
        <f>IF(RES_hhdet_tes!Q77=0,"",RES_hhdet_tes!Q77/RES_hhdet_fec!Q77)</f>
        <v>0.59471278895693724</v>
      </c>
      <c r="R77" s="124">
        <f>IF(RES_hhdet_tes!R77=0,"",RES_hhdet_tes!R77/RES_hhdet_fec!R77)</f>
        <v>0.59700254065416147</v>
      </c>
      <c r="S77" s="124">
        <f>IF(RES_hhdet_tes!S77=0,"",RES_hhdet_tes!S77/RES_hhdet_fec!S77)</f>
        <v>0.60031266946189965</v>
      </c>
      <c r="T77" s="124">
        <f>IF(RES_hhdet_tes!T77=0,"",RES_hhdet_tes!T77/RES_hhdet_fec!T77)</f>
        <v>0.607549105343415</v>
      </c>
      <c r="U77" s="124">
        <f>IF(RES_hhdet_tes!U77=0,"",RES_hhdet_tes!U77/RES_hhdet_fec!U77)</f>
        <v>0.61970419449939407</v>
      </c>
      <c r="V77" s="124">
        <f>IF(RES_hhdet_tes!V77=0,"",RES_hhdet_tes!V77/RES_hhdet_fec!V77)</f>
        <v>0.6270489887762426</v>
      </c>
      <c r="W77" s="124">
        <f>IF(RES_hhdet_tes!W77=0,"",RES_hhdet_tes!W77/RES_hhdet_fec!W77)</f>
        <v>0.63435482369816243</v>
      </c>
      <c r="X77" s="124">
        <f>IF(RES_hhdet_tes!X77=0,"",RES_hhdet_tes!X77/RES_hhdet_fec!X77)</f>
        <v>0.63541886693597815</v>
      </c>
      <c r="Y77" s="124">
        <f>IF(RES_hhdet_tes!Y77=0,"",RES_hhdet_tes!Y77/RES_hhdet_fec!Y77)</f>
        <v>0.63843245540785409</v>
      </c>
      <c r="DA77" s="130" t="s">
        <v>1979</v>
      </c>
    </row>
    <row r="78" spans="1:105" ht="12" customHeight="1" x14ac:dyDescent="0.25">
      <c r="A78" s="97" t="s">
        <v>189</v>
      </c>
      <c r="B78" s="111">
        <f>IF(RES_hhdet_tes!B78=0,"",RES_hhdet_tes!B78/RES_hhdet_fec!B78)</f>
        <v>0.57609533453511219</v>
      </c>
      <c r="C78" s="111">
        <f>IF(RES_hhdet_tes!C78=0,"",RES_hhdet_tes!C78/RES_hhdet_fec!C78)</f>
        <v>0.57741094579082242</v>
      </c>
      <c r="D78" s="111">
        <f>IF(RES_hhdet_tes!D78=0,"",RES_hhdet_tes!D78/RES_hhdet_fec!D78)</f>
        <v>0.57861765073627758</v>
      </c>
      <c r="E78" s="111">
        <f>IF(RES_hhdet_tes!E78=0,"",RES_hhdet_tes!E78/RES_hhdet_fec!E78)</f>
        <v>0.57985899261746021</v>
      </c>
      <c r="F78" s="111">
        <f>IF(RES_hhdet_tes!F78=0,"",RES_hhdet_tes!F78/RES_hhdet_fec!F78)</f>
        <v>0.58104530422470524</v>
      </c>
      <c r="G78" s="111">
        <f>IF(RES_hhdet_tes!G78=0,"",RES_hhdet_tes!G78/RES_hhdet_fec!G78)</f>
        <v>0.58225938041868097</v>
      </c>
      <c r="H78" s="111">
        <f>IF(RES_hhdet_tes!H78=0,"",RES_hhdet_tes!H78/RES_hhdet_fec!H78)</f>
        <v>0.58354893361518767</v>
      </c>
      <c r="I78" s="111">
        <f>IF(RES_hhdet_tes!I78=0,"",RES_hhdet_tes!I78/RES_hhdet_fec!I78)</f>
        <v>0.58427926612697079</v>
      </c>
      <c r="J78" s="111">
        <f>IF(RES_hhdet_tes!J78=0,"",RES_hhdet_tes!J78/RES_hhdet_fec!J78)</f>
        <v>0.58467396405772321</v>
      </c>
      <c r="K78" s="111">
        <f>IF(RES_hhdet_tes!K78=0,"",RES_hhdet_tes!K78/RES_hhdet_fec!K78)</f>
        <v>0.58534582908118094</v>
      </c>
      <c r="L78" s="111">
        <f>IF(RES_hhdet_tes!L78=0,"",RES_hhdet_tes!L78/RES_hhdet_fec!L78)</f>
        <v>0.58591290764663106</v>
      </c>
      <c r="M78" s="111">
        <f>IF(RES_hhdet_tes!M78=0,"",RES_hhdet_tes!M78/RES_hhdet_fec!M78)</f>
        <v>0.58643595555206429</v>
      </c>
      <c r="N78" s="111">
        <f>IF(RES_hhdet_tes!N78=0,"",RES_hhdet_tes!N78/RES_hhdet_fec!N78)</f>
        <v>0.58693544364738182</v>
      </c>
      <c r="O78" s="111">
        <f>IF(RES_hhdet_tes!O78=0,"",RES_hhdet_tes!O78/RES_hhdet_fec!O78)</f>
        <v>0.58736397778283211</v>
      </c>
      <c r="P78" s="111">
        <f>IF(RES_hhdet_tes!P78=0,"",RES_hhdet_tes!P78/RES_hhdet_fec!P78)</f>
        <v>0.58766065082743368</v>
      </c>
      <c r="Q78" s="111">
        <f>IF(RES_hhdet_tes!Q78=0,"",RES_hhdet_tes!Q78/RES_hhdet_fec!Q78)</f>
        <v>0.58815097343354916</v>
      </c>
      <c r="R78" s="111">
        <f>IF(RES_hhdet_tes!R78=0,"",RES_hhdet_tes!R78/RES_hhdet_fec!R78)</f>
        <v>0.58941130909290673</v>
      </c>
      <c r="S78" s="111">
        <f>IF(RES_hhdet_tes!S78=0,"",RES_hhdet_tes!S78/RES_hhdet_fec!S78)</f>
        <v>0.5918932222435328</v>
      </c>
      <c r="T78" s="111">
        <f>IF(RES_hhdet_tes!T78=0,"",RES_hhdet_tes!T78/RES_hhdet_fec!T78)</f>
        <v>0.59509733353443128</v>
      </c>
      <c r="U78" s="111">
        <f>IF(RES_hhdet_tes!U78=0,"",RES_hhdet_tes!U78/RES_hhdet_fec!U78)</f>
        <v>0.59870920435004038</v>
      </c>
      <c r="V78" s="111">
        <f>IF(RES_hhdet_tes!V78=0,"",RES_hhdet_tes!V78/RES_hhdet_fec!V78)</f>
        <v>0.60285772859315556</v>
      </c>
      <c r="W78" s="111">
        <f>IF(RES_hhdet_tes!W78=0,"",RES_hhdet_tes!W78/RES_hhdet_fec!W78)</f>
        <v>0.60694138656012175</v>
      </c>
      <c r="X78" s="111">
        <f>IF(RES_hhdet_tes!X78=0,"",RES_hhdet_tes!X78/RES_hhdet_fec!X78)</f>
        <v>0.61047238410140858</v>
      </c>
      <c r="Y78" s="111">
        <f>IF(RES_hhdet_tes!Y78=0,"",RES_hhdet_tes!Y78/RES_hhdet_fec!Y78)</f>
        <v>0.61365947453082681</v>
      </c>
      <c r="DA78" s="63" t="s">
        <v>1980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0.73641716549270386</v>
      </c>
      <c r="C79" s="45">
        <f>IF(RES_hhdet_tes!C79=0,"",RES_hhdet_tes!C79/RES_hhdet_fec!C79)</f>
        <v>0.74907589931405694</v>
      </c>
      <c r="D79" s="45">
        <f>IF(RES_hhdet_tes!D79=0,"",RES_hhdet_tes!D79/RES_hhdet_fec!D79)</f>
        <v>0.75034889251737391</v>
      </c>
      <c r="E79" s="45">
        <f>IF(RES_hhdet_tes!E79=0,"",RES_hhdet_tes!E79/RES_hhdet_fec!E79)</f>
        <v>0.75168190764470955</v>
      </c>
      <c r="F79" s="45">
        <f>IF(RES_hhdet_tes!F79=0,"",RES_hhdet_tes!F79/RES_hhdet_fec!F79)</f>
        <v>0.75302310757986557</v>
      </c>
      <c r="G79" s="45">
        <f>IF(RES_hhdet_tes!G79=0,"",RES_hhdet_tes!G79/RES_hhdet_fec!G79)</f>
        <v>0.75441958417661092</v>
      </c>
      <c r="H79" s="45">
        <f>IF(RES_hhdet_tes!H79=0,"",RES_hhdet_tes!H79/RES_hhdet_fec!H79)</f>
        <v>0.75447321051930716</v>
      </c>
      <c r="I79" s="45">
        <f>IF(RES_hhdet_tes!I79=0,"",RES_hhdet_tes!I79/RES_hhdet_fec!I79)</f>
        <v>0.75731157403594829</v>
      </c>
      <c r="J79" s="45">
        <f>IF(RES_hhdet_tes!J79=0,"",RES_hhdet_tes!J79/RES_hhdet_fec!J79)</f>
        <v>0.7573567326224071</v>
      </c>
      <c r="K79" s="45">
        <f>IF(RES_hhdet_tes!K79=0,"",RES_hhdet_tes!K79/RES_hhdet_fec!K79)</f>
        <v>0.76068162321215682</v>
      </c>
      <c r="L79" s="45">
        <f>IF(RES_hhdet_tes!L79=0,"",RES_hhdet_tes!L79/RES_hhdet_fec!L79)</f>
        <v>0.76267797633444745</v>
      </c>
      <c r="M79" s="45">
        <f>IF(RES_hhdet_tes!M79=0,"",RES_hhdet_tes!M79/RES_hhdet_fec!M79)</f>
        <v>0.76542988640326781</v>
      </c>
      <c r="N79" s="45">
        <f>IF(RES_hhdet_tes!N79=0,"",RES_hhdet_tes!N79/RES_hhdet_fec!N79)</f>
        <v>0.76919897542112481</v>
      </c>
      <c r="O79" s="45">
        <f>IF(RES_hhdet_tes!O79=0,"",RES_hhdet_tes!O79/RES_hhdet_fec!O79)</f>
        <v>0.77443574741954069</v>
      </c>
      <c r="P79" s="45">
        <f>IF(RES_hhdet_tes!P79=0,"",RES_hhdet_tes!P79/RES_hhdet_fec!P79)</f>
        <v>0.77469998880032431</v>
      </c>
      <c r="Q79" s="45">
        <f>IF(RES_hhdet_tes!Q79=0,"",RES_hhdet_tes!Q79/RES_hhdet_fec!Q79)</f>
        <v>0.77639905226784456</v>
      </c>
      <c r="R79" s="45">
        <f>IF(RES_hhdet_tes!R79=0,"",RES_hhdet_tes!R79/RES_hhdet_fec!R79)</f>
        <v>0.78095183796722101</v>
      </c>
      <c r="S79" s="45">
        <f>IF(RES_hhdet_tes!S79=0,"",RES_hhdet_tes!S79/RES_hhdet_fec!S79)</f>
        <v>0.78851385329215784</v>
      </c>
      <c r="T79" s="45">
        <f>IF(RES_hhdet_tes!T79=0,"",RES_hhdet_tes!T79/RES_hhdet_fec!T79)</f>
        <v>0.80504195505255616</v>
      </c>
      <c r="U79" s="45">
        <f>IF(RES_hhdet_tes!U79=0,"",RES_hhdet_tes!U79/RES_hhdet_fec!U79)</f>
        <v>0.82459786237564159</v>
      </c>
      <c r="V79" s="45">
        <f>IF(RES_hhdet_tes!V79=0,"",RES_hhdet_tes!V79/RES_hhdet_fec!V79)</f>
        <v>0.83620397026453641</v>
      </c>
      <c r="W79" s="45">
        <f>IF(RES_hhdet_tes!W79=0,"",RES_hhdet_tes!W79/RES_hhdet_fec!W79)</f>
        <v>0.84902291826729492</v>
      </c>
      <c r="X79" s="45">
        <f>IF(RES_hhdet_tes!X79=0,"",RES_hhdet_tes!X79/RES_hhdet_fec!X79)</f>
        <v>0.85095915099276165</v>
      </c>
      <c r="Y79" s="45">
        <f>IF(RES_hhdet_tes!Y79=0,"",RES_hhdet_tes!Y79/RES_hhdet_fec!Y79)</f>
        <v>0.85552791217659496</v>
      </c>
      <c r="DA79" s="60" t="s">
        <v>1981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>
        <f>IF(RES_hhdet_tes!B81=0,"",RES_hhdet_tes!B81/RES_hhdet_fec!B81)</f>
        <v>0.46122709917424864</v>
      </c>
      <c r="C81" s="119">
        <f>IF(RES_hhdet_tes!C81=0,"",RES_hhdet_tes!C81/RES_hhdet_fec!C81)</f>
        <v>0.46221812176328542</v>
      </c>
      <c r="D81" s="119">
        <f>IF(RES_hhdet_tes!D81=0,"",RES_hhdet_tes!D81/RES_hhdet_fec!D81)</f>
        <v>0.47357212925982017</v>
      </c>
      <c r="E81" s="119">
        <f>IF(RES_hhdet_tes!E81=0,"",RES_hhdet_tes!E81/RES_hhdet_fec!E81)</f>
        <v>0.48212032371560459</v>
      </c>
      <c r="F81" s="119">
        <f>IF(RES_hhdet_tes!F81=0,"",RES_hhdet_tes!F81/RES_hhdet_fec!F81)</f>
        <v>0.4881932852648363</v>
      </c>
      <c r="G81" s="119">
        <f>IF(RES_hhdet_tes!G81=0,"",RES_hhdet_tes!G81/RES_hhdet_fec!G81)</f>
        <v>0.50068596662173037</v>
      </c>
      <c r="H81" s="119">
        <f>IF(RES_hhdet_tes!H81=0,"",RES_hhdet_tes!H81/RES_hhdet_fec!H81)</f>
        <v>0.52253668361565397</v>
      </c>
      <c r="I81" s="119">
        <f>IF(RES_hhdet_tes!I81=0,"",RES_hhdet_tes!I81/RES_hhdet_fec!I81)</f>
        <v>0.54187569001210445</v>
      </c>
      <c r="J81" s="119">
        <f>IF(RES_hhdet_tes!J81=0,"",RES_hhdet_tes!J81/RES_hhdet_fec!J81)</f>
        <v>0.55744691543773794</v>
      </c>
      <c r="K81" s="119">
        <f>IF(RES_hhdet_tes!K81=0,"",RES_hhdet_tes!K81/RES_hhdet_fec!K81)</f>
        <v>0.5691236490182715</v>
      </c>
      <c r="L81" s="119">
        <f>IF(RES_hhdet_tes!L81=0,"",RES_hhdet_tes!L81/RES_hhdet_fec!L81)</f>
        <v>0.59038429852714125</v>
      </c>
      <c r="M81" s="119">
        <f>IF(RES_hhdet_tes!M81=0,"",RES_hhdet_tes!M81/RES_hhdet_fec!M81)</f>
        <v>0.62034751009344258</v>
      </c>
      <c r="N81" s="119">
        <f>IF(RES_hhdet_tes!N81=0,"",RES_hhdet_tes!N81/RES_hhdet_fec!N81)</f>
        <v>0.64453747847033627</v>
      </c>
      <c r="O81" s="119">
        <f>IF(RES_hhdet_tes!O81=0,"",RES_hhdet_tes!O81/RES_hhdet_fec!O81)</f>
        <v>0.65589211986578932</v>
      </c>
      <c r="P81" s="119">
        <f>IF(RES_hhdet_tes!P81=0,"",RES_hhdet_tes!P81/RES_hhdet_fec!P81)</f>
        <v>0.65821333258047743</v>
      </c>
      <c r="Q81" s="119">
        <f>IF(RES_hhdet_tes!Q81=0,"",RES_hhdet_tes!Q81/RES_hhdet_fec!Q81)</f>
        <v>0.67972062174127335</v>
      </c>
      <c r="R81" s="119">
        <f>IF(RES_hhdet_tes!R81=0,"",RES_hhdet_tes!R81/RES_hhdet_fec!R81)</f>
        <v>0.6793648090584351</v>
      </c>
      <c r="S81" s="119">
        <f>IF(RES_hhdet_tes!S81=0,"",RES_hhdet_tes!S81/RES_hhdet_fec!S81)</f>
        <v>0.69976429320290812</v>
      </c>
      <c r="T81" s="119">
        <f>IF(RES_hhdet_tes!T81=0,"",RES_hhdet_tes!T81/RES_hhdet_fec!T81)</f>
        <v>0.71239004941511352</v>
      </c>
      <c r="U81" s="119">
        <f>IF(RES_hhdet_tes!U81=0,"",RES_hhdet_tes!U81/RES_hhdet_fec!U81)</f>
        <v>0.72395063919397018</v>
      </c>
      <c r="V81" s="119">
        <f>IF(RES_hhdet_tes!V81=0,"",RES_hhdet_tes!V81/RES_hhdet_fec!V81)</f>
        <v>0.72986933181817981</v>
      </c>
      <c r="W81" s="119">
        <f>IF(RES_hhdet_tes!W81=0,"",RES_hhdet_tes!W81/RES_hhdet_fec!W81)</f>
        <v>0.73835590114238292</v>
      </c>
      <c r="X81" s="119">
        <f>IF(RES_hhdet_tes!X81=0,"",RES_hhdet_tes!X81/RES_hhdet_fec!X81)</f>
        <v>0.75229117211622742</v>
      </c>
      <c r="Y81" s="119">
        <f>IF(RES_hhdet_tes!Y81=0,"",RES_hhdet_tes!Y81/RES_hhdet_fec!Y81)</f>
        <v>0.76475104252833659</v>
      </c>
      <c r="DA81" s="129" t="s">
        <v>1982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0.42171701542648682</v>
      </c>
      <c r="C82" s="124">
        <f>IF(RES_hhdet_tes!C82=0,"",RES_hhdet_tes!C82/RES_hhdet_fec!C82)</f>
        <v>0.42807495854476174</v>
      </c>
      <c r="D82" s="124">
        <f>IF(RES_hhdet_tes!D82=0,"",RES_hhdet_tes!D82/RES_hhdet_fec!D82)</f>
        <v>0.43633488261094661</v>
      </c>
      <c r="E82" s="124">
        <f>IF(RES_hhdet_tes!E82=0,"",RES_hhdet_tes!E82/RES_hhdet_fec!E82)</f>
        <v>0.44529861262360315</v>
      </c>
      <c r="F82" s="124">
        <f>IF(RES_hhdet_tes!F82=0,"",RES_hhdet_tes!F82/RES_hhdet_fec!F82)</f>
        <v>0.4551645548193376</v>
      </c>
      <c r="G82" s="124">
        <f>IF(RES_hhdet_tes!G82=0,"",RES_hhdet_tes!G82/RES_hhdet_fec!G82)</f>
        <v>0.46678604945574131</v>
      </c>
      <c r="H82" s="124">
        <f>IF(RES_hhdet_tes!H82=0,"",RES_hhdet_tes!H82/RES_hhdet_fec!H82)</f>
        <v>0.47934478918823298</v>
      </c>
      <c r="I82" s="124">
        <f>IF(RES_hhdet_tes!I82=0,"",RES_hhdet_tes!I82/RES_hhdet_fec!I82)</f>
        <v>0.4933431817222082</v>
      </c>
      <c r="J82" s="124">
        <f>IF(RES_hhdet_tes!J82=0,"",RES_hhdet_tes!J82/RES_hhdet_fec!J82)</f>
        <v>0.50801265350078295</v>
      </c>
      <c r="K82" s="124">
        <f>IF(RES_hhdet_tes!K82=0,"",RES_hhdet_tes!K82/RES_hhdet_fec!K82)</f>
        <v>0.5246378701874258</v>
      </c>
      <c r="L82" s="124">
        <f>IF(RES_hhdet_tes!L82=0,"",RES_hhdet_tes!L82/RES_hhdet_fec!L82)</f>
        <v>0.54312347250208703</v>
      </c>
      <c r="M82" s="124">
        <f>IF(RES_hhdet_tes!M82=0,"",RES_hhdet_tes!M82/RES_hhdet_fec!M82)</f>
        <v>0.56379591372523041</v>
      </c>
      <c r="N82" s="124">
        <f>IF(RES_hhdet_tes!N82=0,"",RES_hhdet_tes!N82/RES_hhdet_fec!N82)</f>
        <v>0.586307541554133</v>
      </c>
      <c r="O82" s="124">
        <f>IF(RES_hhdet_tes!O82=0,"",RES_hhdet_tes!O82/RES_hhdet_fec!O82)</f>
        <v>0.60595742865770474</v>
      </c>
      <c r="P82" s="124">
        <f>IF(RES_hhdet_tes!P82=0,"",RES_hhdet_tes!P82/RES_hhdet_fec!P82)</f>
        <v>0.60996016054453506</v>
      </c>
      <c r="Q82" s="124">
        <f>IF(RES_hhdet_tes!Q82=0,"",RES_hhdet_tes!Q82/RES_hhdet_fec!Q82)</f>
        <v>0.61467208059934031</v>
      </c>
      <c r="R82" s="124">
        <f>IF(RES_hhdet_tes!R82=0,"",RES_hhdet_tes!R82/RES_hhdet_fec!R82)</f>
        <v>0.61991531151548029</v>
      </c>
      <c r="S82" s="124">
        <f>IF(RES_hhdet_tes!S82=0,"",RES_hhdet_tes!S82/RES_hhdet_fec!S82)</f>
        <v>0.62751008300061006</v>
      </c>
      <c r="T82" s="124">
        <f>IF(RES_hhdet_tes!T82=0,"",RES_hhdet_tes!T82/RES_hhdet_fec!T82)</f>
        <v>0.6352231634886929</v>
      </c>
      <c r="U82" s="124">
        <f>IF(RES_hhdet_tes!U82=0,"",RES_hhdet_tes!U82/RES_hhdet_fec!U82)</f>
        <v>0.64456071078121802</v>
      </c>
      <c r="V82" s="124">
        <f>IF(RES_hhdet_tes!V82=0,"",RES_hhdet_tes!V82/RES_hhdet_fec!V82)</f>
        <v>0.65289627217618529</v>
      </c>
      <c r="W82" s="124">
        <f>IF(RES_hhdet_tes!W82=0,"",RES_hhdet_tes!W82/RES_hhdet_fec!W82)</f>
        <v>0.6625537725762044</v>
      </c>
      <c r="X82" s="124">
        <f>IF(RES_hhdet_tes!X82=0,"",RES_hhdet_tes!X82/RES_hhdet_fec!X82)</f>
        <v>0.6723782752120141</v>
      </c>
      <c r="Y82" s="124">
        <f>IF(RES_hhdet_tes!Y82=0,"",RES_hhdet_tes!Y82/RES_hhdet_fec!Y82)</f>
        <v>0.68240064136894718</v>
      </c>
      <c r="DA82" s="130" t="s">
        <v>1983</v>
      </c>
    </row>
    <row r="83" spans="1:105" ht="12" customHeight="1" x14ac:dyDescent="0.25">
      <c r="A83" s="97" t="s">
        <v>199</v>
      </c>
      <c r="B83" s="111">
        <f>IF(RES_hhdet_tes!B83=0,"",RES_hhdet_tes!B83/RES_hhdet_fec!B83)</f>
        <v>0.41936008024073196</v>
      </c>
      <c r="C83" s="111">
        <f>IF(RES_hhdet_tes!C83=0,"",RES_hhdet_tes!C83/RES_hhdet_fec!C83)</f>
        <v>0.42572672770560033</v>
      </c>
      <c r="D83" s="111">
        <f>IF(RES_hhdet_tes!D83=0,"",RES_hhdet_tes!D83/RES_hhdet_fec!D83)</f>
        <v>0.43397233457838724</v>
      </c>
      <c r="E83" s="111">
        <f>IF(RES_hhdet_tes!E83=0,"",RES_hhdet_tes!E83/RES_hhdet_fec!E83)</f>
        <v>0.44306626531524168</v>
      </c>
      <c r="F83" s="111">
        <f>IF(RES_hhdet_tes!F83=0,"",RES_hhdet_tes!F83/RES_hhdet_fec!F83)</f>
        <v>0.45282340415299177</v>
      </c>
      <c r="G83" s="111">
        <f>IF(RES_hhdet_tes!G83=0,"",RES_hhdet_tes!G83/RES_hhdet_fec!G83)</f>
        <v>0.46448896847476817</v>
      </c>
      <c r="H83" s="111">
        <f>IF(RES_hhdet_tes!H83=0,"",RES_hhdet_tes!H83/RES_hhdet_fec!H83)</f>
        <v>0.47712987775288201</v>
      </c>
      <c r="I83" s="111">
        <f>IF(RES_hhdet_tes!I83=0,"",RES_hhdet_tes!I83/RES_hhdet_fec!I83)</f>
        <v>0.49120408258976922</v>
      </c>
      <c r="J83" s="111">
        <f>IF(RES_hhdet_tes!J83=0,"",RES_hhdet_tes!J83/RES_hhdet_fec!J83)</f>
        <v>0.50590015628602136</v>
      </c>
      <c r="K83" s="111">
        <f>IF(RES_hhdet_tes!K83=0,"",RES_hhdet_tes!K83/RES_hhdet_fec!K83)</f>
        <v>0.52255071973978762</v>
      </c>
      <c r="L83" s="111">
        <f>IF(RES_hhdet_tes!L83=0,"",RES_hhdet_tes!L83/RES_hhdet_fec!L83)</f>
        <v>0.5411265528227831</v>
      </c>
      <c r="M83" s="111">
        <f>IF(RES_hhdet_tes!M83=0,"",RES_hhdet_tes!M83/RES_hhdet_fec!M83)</f>
        <v>0.56183890556533378</v>
      </c>
      <c r="N83" s="111">
        <f>IF(RES_hhdet_tes!N83=0,"",RES_hhdet_tes!N83/RES_hhdet_fec!N83)</f>
        <v>0.58440471180934617</v>
      </c>
      <c r="O83" s="111">
        <f>IF(RES_hhdet_tes!O83=0,"",RES_hhdet_tes!O83/RES_hhdet_fec!O83)</f>
        <v>0.60410698548227992</v>
      </c>
      <c r="P83" s="111">
        <f>IF(RES_hhdet_tes!P83=0,"",RES_hhdet_tes!P83/RES_hhdet_fec!P83)</f>
        <v>0.60812855486201389</v>
      </c>
      <c r="Q83" s="111">
        <f>IF(RES_hhdet_tes!Q83=0,"",RES_hhdet_tes!Q83/RES_hhdet_fec!Q83)</f>
        <v>0.61285053410760926</v>
      </c>
      <c r="R83" s="111">
        <f>IF(RES_hhdet_tes!R83=0,"",RES_hhdet_tes!R83/RES_hhdet_fec!R83)</f>
        <v>0.61809222463796543</v>
      </c>
      <c r="S83" s="111">
        <f>IF(RES_hhdet_tes!S83=0,"",RES_hhdet_tes!S83/RES_hhdet_fec!S83)</f>
        <v>0.62572487505704322</v>
      </c>
      <c r="T83" s="111">
        <f>IF(RES_hhdet_tes!T83=0,"",RES_hhdet_tes!T83/RES_hhdet_fec!T83)</f>
        <v>0.63345901435025664</v>
      </c>
      <c r="U83" s="111">
        <f>IF(RES_hhdet_tes!U83=0,"",RES_hhdet_tes!U83/RES_hhdet_fec!U83)</f>
        <v>0.64280806619081232</v>
      </c>
      <c r="V83" s="111">
        <f>IF(RES_hhdet_tes!V83=0,"",RES_hhdet_tes!V83/RES_hhdet_fec!V83)</f>
        <v>0.6511626105883157</v>
      </c>
      <c r="W83" s="111">
        <f>IF(RES_hhdet_tes!W83=0,"",RES_hhdet_tes!W83/RES_hhdet_fec!W83)</f>
        <v>0.66084619534113143</v>
      </c>
      <c r="X83" s="111">
        <f>IF(RES_hhdet_tes!X83=0,"",RES_hhdet_tes!X83/RES_hhdet_fec!X83)</f>
        <v>0.67070449590213232</v>
      </c>
      <c r="Y83" s="111">
        <f>IF(RES_hhdet_tes!Y83=0,"",RES_hhdet_tes!Y83/RES_hhdet_fec!Y83)</f>
        <v>0.68074685945523994</v>
      </c>
      <c r="DA83" s="63" t="s">
        <v>1984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X84" s="111">
        <f>IF(RES_hhdet_tes!X84=0,"",RES_hhdet_tes!X84/RES_hhdet_fec!X84)</f>
        <v>1</v>
      </c>
      <c r="Y84" s="111">
        <f>IF(RES_hhdet_tes!Y84=0,"",RES_hhdet_tes!Y84/RES_hhdet_fec!Y84)</f>
        <v>1</v>
      </c>
      <c r="DA84" s="63" t="s">
        <v>1985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1.7302502216747646</v>
      </c>
      <c r="C85" s="124">
        <f>IF(RES_hhdet_tes!C85=0,"",RES_hhdet_tes!C85/RES_hhdet_fec!C85)</f>
        <v>1.8295909381535649</v>
      </c>
      <c r="D85" s="124">
        <f>IF(RES_hhdet_tes!D85=0,"",RES_hhdet_tes!D85/RES_hhdet_fec!D85)</f>
        <v>1.9335138228789273</v>
      </c>
      <c r="E85" s="124">
        <f>IF(RES_hhdet_tes!E85=0,"",RES_hhdet_tes!E85/RES_hhdet_fec!E85)</f>
        <v>2.0810221110419467</v>
      </c>
      <c r="F85" s="124">
        <f>IF(RES_hhdet_tes!F85=0,"",RES_hhdet_tes!F85/RES_hhdet_fec!F85)</f>
        <v>2.2309581887510102</v>
      </c>
      <c r="G85" s="124">
        <f>IF(RES_hhdet_tes!G85=0,"",RES_hhdet_tes!G85/RES_hhdet_fec!G85)</f>
        <v>2.3603038412230335</v>
      </c>
      <c r="H85" s="124">
        <f>IF(RES_hhdet_tes!H85=0,"",RES_hhdet_tes!H85/RES_hhdet_fec!H85)</f>
        <v>2.5040272865789857</v>
      </c>
      <c r="I85" s="124">
        <f>IF(RES_hhdet_tes!I85=0,"",RES_hhdet_tes!I85/RES_hhdet_fec!I85)</f>
        <v>2.6054460688297998</v>
      </c>
      <c r="J85" s="124">
        <f>IF(RES_hhdet_tes!J85=0,"",RES_hhdet_tes!J85/RES_hhdet_fec!J85)</f>
        <v>2.6684461070414427</v>
      </c>
      <c r="K85" s="124">
        <f>IF(RES_hhdet_tes!K85=0,"",RES_hhdet_tes!K85/RES_hhdet_fec!K85)</f>
        <v>2.7483191118978296</v>
      </c>
      <c r="L85" s="124">
        <f>IF(RES_hhdet_tes!L85=0,"",RES_hhdet_tes!L85/RES_hhdet_fec!L85)</f>
        <v>2.82289700141121</v>
      </c>
      <c r="M85" s="124">
        <f>IF(RES_hhdet_tes!M85=0,"",RES_hhdet_tes!M85/RES_hhdet_fec!M85)</f>
        <v>2.9112604485967877</v>
      </c>
      <c r="N85" s="124">
        <f>IF(RES_hhdet_tes!N85=0,"",RES_hhdet_tes!N85/RES_hhdet_fec!N85)</f>
        <v>3.0105443824976805</v>
      </c>
      <c r="O85" s="124">
        <f>IF(RES_hhdet_tes!O85=0,"",RES_hhdet_tes!O85/RES_hhdet_fec!O85)</f>
        <v>3.1377233901613972</v>
      </c>
      <c r="P85" s="124">
        <f>IF(RES_hhdet_tes!P85=0,"",RES_hhdet_tes!P85/RES_hhdet_fec!P85)</f>
        <v>3.2660337422733368</v>
      </c>
      <c r="Q85" s="124">
        <f>IF(RES_hhdet_tes!Q85=0,"",RES_hhdet_tes!Q85/RES_hhdet_fec!Q85)</f>
        <v>3.4058704632200314</v>
      </c>
      <c r="R85" s="124">
        <f>IF(RES_hhdet_tes!R85=0,"",RES_hhdet_tes!R85/RES_hhdet_fec!R85)</f>
        <v>3.5202262199311525</v>
      </c>
      <c r="S85" s="124">
        <f>IF(RES_hhdet_tes!S85=0,"",RES_hhdet_tes!S85/RES_hhdet_fec!S85)</f>
        <v>3.6150888381211308</v>
      </c>
      <c r="T85" s="124">
        <f>IF(RES_hhdet_tes!T85=0,"",RES_hhdet_tes!T85/RES_hhdet_fec!T85)</f>
        <v>3.6919013257581121</v>
      </c>
      <c r="U85" s="124">
        <f>IF(RES_hhdet_tes!U85=0,"",RES_hhdet_tes!U85/RES_hhdet_fec!U85)</f>
        <v>3.7539879771493077</v>
      </c>
      <c r="V85" s="124">
        <f>IF(RES_hhdet_tes!V85=0,"",RES_hhdet_tes!V85/RES_hhdet_fec!V85)</f>
        <v>3.8028170832169912</v>
      </c>
      <c r="W85" s="124">
        <f>IF(RES_hhdet_tes!W85=0,"",RES_hhdet_tes!W85/RES_hhdet_fec!W85)</f>
        <v>3.8400529436796949</v>
      </c>
      <c r="X85" s="124">
        <f>IF(RES_hhdet_tes!X85=0,"",RES_hhdet_tes!X85/RES_hhdet_fec!X85)</f>
        <v>3.8718383326724757</v>
      </c>
      <c r="Y85" s="124">
        <f>IF(RES_hhdet_tes!Y85=0,"",RES_hhdet_tes!Y85/RES_hhdet_fec!Y85)</f>
        <v>3.8963734841890258</v>
      </c>
      <c r="DA85" s="130" t="s">
        <v>1986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1.7302502216747646</v>
      </c>
      <c r="C86" s="111">
        <f>IF(RES_hhdet_tes!C86=0,"",RES_hhdet_tes!C86/RES_hhdet_fec!C86)</f>
        <v>1.8295909381535649</v>
      </c>
      <c r="D86" s="111">
        <f>IF(RES_hhdet_tes!D86=0,"",RES_hhdet_tes!D86/RES_hhdet_fec!D86)</f>
        <v>1.9335138228789273</v>
      </c>
      <c r="E86" s="111">
        <f>IF(RES_hhdet_tes!E86=0,"",RES_hhdet_tes!E86/RES_hhdet_fec!E86)</f>
        <v>2.0810221110419467</v>
      </c>
      <c r="F86" s="111">
        <f>IF(RES_hhdet_tes!F86=0,"",RES_hhdet_tes!F86/RES_hhdet_fec!F86)</f>
        <v>2.2309581887510102</v>
      </c>
      <c r="G86" s="111">
        <f>IF(RES_hhdet_tes!G86=0,"",RES_hhdet_tes!G86/RES_hhdet_fec!G86)</f>
        <v>2.3603038412230335</v>
      </c>
      <c r="H86" s="111">
        <f>IF(RES_hhdet_tes!H86=0,"",RES_hhdet_tes!H86/RES_hhdet_fec!H86)</f>
        <v>2.5040272865789857</v>
      </c>
      <c r="I86" s="111">
        <f>IF(RES_hhdet_tes!I86=0,"",RES_hhdet_tes!I86/RES_hhdet_fec!I86)</f>
        <v>2.6054460688297998</v>
      </c>
      <c r="J86" s="111">
        <f>IF(RES_hhdet_tes!J86=0,"",RES_hhdet_tes!J86/RES_hhdet_fec!J86)</f>
        <v>2.6684461070414427</v>
      </c>
      <c r="K86" s="111">
        <f>IF(RES_hhdet_tes!K86=0,"",RES_hhdet_tes!K86/RES_hhdet_fec!K86)</f>
        <v>2.7483191118978296</v>
      </c>
      <c r="L86" s="111">
        <f>IF(RES_hhdet_tes!L86=0,"",RES_hhdet_tes!L86/RES_hhdet_fec!L86)</f>
        <v>2.82289700141121</v>
      </c>
      <c r="M86" s="111">
        <f>IF(RES_hhdet_tes!M86=0,"",RES_hhdet_tes!M86/RES_hhdet_fec!M86)</f>
        <v>2.9112604485967877</v>
      </c>
      <c r="N86" s="111">
        <f>IF(RES_hhdet_tes!N86=0,"",RES_hhdet_tes!N86/RES_hhdet_fec!N86)</f>
        <v>3.0105443824976805</v>
      </c>
      <c r="O86" s="111">
        <f>IF(RES_hhdet_tes!O86=0,"",RES_hhdet_tes!O86/RES_hhdet_fec!O86)</f>
        <v>3.1377233901613972</v>
      </c>
      <c r="P86" s="111">
        <f>IF(RES_hhdet_tes!P86=0,"",RES_hhdet_tes!P86/RES_hhdet_fec!P86)</f>
        <v>3.2660337422733368</v>
      </c>
      <c r="Q86" s="111">
        <f>IF(RES_hhdet_tes!Q86=0,"",RES_hhdet_tes!Q86/RES_hhdet_fec!Q86)</f>
        <v>3.4058704632200314</v>
      </c>
      <c r="R86" s="111">
        <f>IF(RES_hhdet_tes!R86=0,"",RES_hhdet_tes!R86/RES_hhdet_fec!R86)</f>
        <v>3.5202262199311525</v>
      </c>
      <c r="S86" s="111">
        <f>IF(RES_hhdet_tes!S86=0,"",RES_hhdet_tes!S86/RES_hhdet_fec!S86)</f>
        <v>3.6150888381211308</v>
      </c>
      <c r="T86" s="111">
        <f>IF(RES_hhdet_tes!T86=0,"",RES_hhdet_tes!T86/RES_hhdet_fec!T86)</f>
        <v>3.6919013257581121</v>
      </c>
      <c r="U86" s="111">
        <f>IF(RES_hhdet_tes!U86=0,"",RES_hhdet_tes!U86/RES_hhdet_fec!U86)</f>
        <v>3.7539879771493077</v>
      </c>
      <c r="V86" s="111">
        <f>IF(RES_hhdet_tes!V86=0,"",RES_hhdet_tes!V86/RES_hhdet_fec!V86)</f>
        <v>3.8028170832169912</v>
      </c>
      <c r="W86" s="111">
        <f>IF(RES_hhdet_tes!W86=0,"",RES_hhdet_tes!W86/RES_hhdet_fec!W86)</f>
        <v>3.8400529436796949</v>
      </c>
      <c r="X86" s="111">
        <f>IF(RES_hhdet_tes!X86=0,"",RES_hhdet_tes!X86/RES_hhdet_fec!X86)</f>
        <v>3.8718383326724757</v>
      </c>
      <c r="Y86" s="111">
        <f>IF(RES_hhdet_tes!Y86=0,"",RES_hhdet_tes!Y86/RES_hhdet_fec!Y86)</f>
        <v>3.8963734841890258</v>
      </c>
      <c r="DA86" s="63" t="s">
        <v>1987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0.5685768869293254</v>
      </c>
      <c r="C87" s="124">
        <f>IF(RES_hhdet_tes!C87=0,"",RES_hhdet_tes!C87/RES_hhdet_fec!C87)</f>
        <v>0.57072293861957257</v>
      </c>
      <c r="D87" s="124">
        <f>IF(RES_hhdet_tes!D87=0,"",RES_hhdet_tes!D87/RES_hhdet_fec!D87)</f>
        <v>0.57824887998248897</v>
      </c>
      <c r="E87" s="124">
        <f>IF(RES_hhdet_tes!E87=0,"",RES_hhdet_tes!E87/RES_hhdet_fec!E87)</f>
        <v>0.57844725517222839</v>
      </c>
      <c r="F87" s="124">
        <f>IF(RES_hhdet_tes!F87=0,"",RES_hhdet_tes!F87/RES_hhdet_fec!F87)</f>
        <v>0.58718081717266402</v>
      </c>
      <c r="G87" s="124">
        <f>IF(RES_hhdet_tes!G87=0,"",RES_hhdet_tes!G87/RES_hhdet_fec!G87)</f>
        <v>0.59368015877359881</v>
      </c>
      <c r="H87" s="124">
        <f>IF(RES_hhdet_tes!H87=0,"",RES_hhdet_tes!H87/RES_hhdet_fec!H87)</f>
        <v>0.60096841087358932</v>
      </c>
      <c r="I87" s="124">
        <f>IF(RES_hhdet_tes!I87=0,"",RES_hhdet_tes!I87/RES_hhdet_fec!I87)</f>
        <v>0.6061906255407159</v>
      </c>
      <c r="J87" s="124">
        <f>IF(RES_hhdet_tes!J87=0,"",RES_hhdet_tes!J87/RES_hhdet_fec!J87)</f>
        <v>0.6136786504221835</v>
      </c>
      <c r="K87" s="124">
        <f>IF(RES_hhdet_tes!K87=0,"",RES_hhdet_tes!K87/RES_hhdet_fec!K87)</f>
        <v>0.61966907163117202</v>
      </c>
      <c r="L87" s="124">
        <f>IF(RES_hhdet_tes!L87=0,"",RES_hhdet_tes!L87/RES_hhdet_fec!L87)</f>
        <v>0.62753865757677829</v>
      </c>
      <c r="M87" s="124">
        <f>IF(RES_hhdet_tes!M87=0,"",RES_hhdet_tes!M87/RES_hhdet_fec!M87)</f>
        <v>0.63699784680791305</v>
      </c>
      <c r="N87" s="124">
        <f>IF(RES_hhdet_tes!N87=0,"",RES_hhdet_tes!N87/RES_hhdet_fec!N87)</f>
        <v>0.64776004259450104</v>
      </c>
      <c r="O87" s="124">
        <f>IF(RES_hhdet_tes!O87=0,"",RES_hhdet_tes!O87/RES_hhdet_fec!O87)</f>
        <v>0.6586158341478372</v>
      </c>
      <c r="P87" s="124">
        <f>IF(RES_hhdet_tes!P87=0,"",RES_hhdet_tes!P87/RES_hhdet_fec!P87)</f>
        <v>0.6658876357377016</v>
      </c>
      <c r="Q87" s="124">
        <f>IF(RES_hhdet_tes!Q87=0,"",RES_hhdet_tes!Q87/RES_hhdet_fec!Q87)</f>
        <v>0.67410844276121695</v>
      </c>
      <c r="R87" s="124">
        <f>IF(RES_hhdet_tes!R87=0,"",RES_hhdet_tes!R87/RES_hhdet_fec!R87)</f>
        <v>0.683550259595327</v>
      </c>
      <c r="S87" s="124">
        <f>IF(RES_hhdet_tes!S87=0,"",RES_hhdet_tes!S87/RES_hhdet_fec!S87)</f>
        <v>0.69621145950271268</v>
      </c>
      <c r="T87" s="124">
        <f>IF(RES_hhdet_tes!T87=0,"",RES_hhdet_tes!T87/RES_hhdet_fec!T87)</f>
        <v>0.71005652395116048</v>
      </c>
      <c r="U87" s="124">
        <f>IF(RES_hhdet_tes!U87=0,"",RES_hhdet_tes!U87/RES_hhdet_fec!U87)</f>
        <v>0.72533990452350627</v>
      </c>
      <c r="V87" s="124">
        <f>IF(RES_hhdet_tes!V87=0,"",RES_hhdet_tes!V87/RES_hhdet_fec!V87)</f>
        <v>0.73865317319779999</v>
      </c>
      <c r="W87" s="124">
        <f>IF(RES_hhdet_tes!W87=0,"",RES_hhdet_tes!W87/RES_hhdet_fec!W87)</f>
        <v>0.74873186290193305</v>
      </c>
      <c r="X87" s="124">
        <f>IF(RES_hhdet_tes!X87=0,"",RES_hhdet_tes!X87/RES_hhdet_fec!X87)</f>
        <v>0.75731743644136318</v>
      </c>
      <c r="Y87" s="124">
        <f>IF(RES_hhdet_tes!Y87=0,"",RES_hhdet_tes!Y87/RES_hhdet_fec!Y87)</f>
        <v>0.76740710535274093</v>
      </c>
      <c r="DA87" s="130" t="s">
        <v>1988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0.43375226624184055</v>
      </c>
      <c r="C88" s="111">
        <f>IF(RES_hhdet_tes!C88=0,"",RES_hhdet_tes!C88/RES_hhdet_fec!C88)</f>
        <v>0.44095863930044954</v>
      </c>
      <c r="D88" s="111">
        <f>IF(RES_hhdet_tes!D88=0,"",RES_hhdet_tes!D88/RES_hhdet_fec!D88)</f>
        <v>0.4514005370087969</v>
      </c>
      <c r="E88" s="111">
        <f>IF(RES_hhdet_tes!E88=0,"",RES_hhdet_tes!E88/RES_hhdet_fec!E88)</f>
        <v>0.46369638931895696</v>
      </c>
      <c r="F88" s="111">
        <f>IF(RES_hhdet_tes!F88=0,"",RES_hhdet_tes!F88/RES_hhdet_fec!F88)</f>
        <v>0.47506708433572153</v>
      </c>
      <c r="G88" s="111">
        <f>IF(RES_hhdet_tes!G88=0,"",RES_hhdet_tes!G88/RES_hhdet_fec!G88)</f>
        <v>0.48777249712668258</v>
      </c>
      <c r="H88" s="111">
        <f>IF(RES_hhdet_tes!H88=0,"",RES_hhdet_tes!H88/RES_hhdet_fec!H88)</f>
        <v>0.50125554388661009</v>
      </c>
      <c r="I88" s="111">
        <f>IF(RES_hhdet_tes!I88=0,"",RES_hhdet_tes!I88/RES_hhdet_fec!I88)</f>
        <v>0.51979078463209893</v>
      </c>
      <c r="J88" s="111">
        <f>IF(RES_hhdet_tes!J88=0,"",RES_hhdet_tes!J88/RES_hhdet_fec!J88)</f>
        <v>0.5443341831120877</v>
      </c>
      <c r="K88" s="111">
        <f>IF(RES_hhdet_tes!K88=0,"",RES_hhdet_tes!K88/RES_hhdet_fec!K88)</f>
        <v>0.56856276643743076</v>
      </c>
      <c r="L88" s="111">
        <f>IF(RES_hhdet_tes!L88=0,"",RES_hhdet_tes!L88/RES_hhdet_fec!L88)</f>
        <v>0.59295024411967467</v>
      </c>
      <c r="M88" s="111">
        <f>IF(RES_hhdet_tes!M88=0,"",RES_hhdet_tes!M88/RES_hhdet_fec!M88)</f>
        <v>0.61900032747424494</v>
      </c>
      <c r="N88" s="111">
        <f>IF(RES_hhdet_tes!N88=0,"",RES_hhdet_tes!N88/RES_hhdet_fec!N88)</f>
        <v>0.64598717950395657</v>
      </c>
      <c r="O88" s="111">
        <f>IF(RES_hhdet_tes!O88=0,"",RES_hhdet_tes!O88/RES_hhdet_fec!O88)</f>
        <v>0.66821115363697814</v>
      </c>
      <c r="P88" s="111">
        <f>IF(RES_hhdet_tes!P88=0,"",RES_hhdet_tes!P88/RES_hhdet_fec!P88)</f>
        <v>0.67024864054371791</v>
      </c>
      <c r="Q88" s="111">
        <f>IF(RES_hhdet_tes!Q88=0,"",RES_hhdet_tes!Q88/RES_hhdet_fec!Q88)</f>
        <v>0.67311775817928521</v>
      </c>
      <c r="R88" s="111">
        <f>IF(RES_hhdet_tes!R88=0,"",RES_hhdet_tes!R88/RES_hhdet_fec!R88)</f>
        <v>0.67753429369427465</v>
      </c>
      <c r="S88" s="111">
        <f>IF(RES_hhdet_tes!S88=0,"",RES_hhdet_tes!S88/RES_hhdet_fec!S88)</f>
        <v>0.6876443813331401</v>
      </c>
      <c r="T88" s="111">
        <f>IF(RES_hhdet_tes!T88=0,"",RES_hhdet_tes!T88/RES_hhdet_fec!T88)</f>
        <v>0.69940574187620086</v>
      </c>
      <c r="U88" s="111">
        <f>IF(RES_hhdet_tes!U88=0,"",RES_hhdet_tes!U88/RES_hhdet_fec!U88)</f>
        <v>0.71131861249579231</v>
      </c>
      <c r="V88" s="111">
        <f>IF(RES_hhdet_tes!V88=0,"",RES_hhdet_tes!V88/RES_hhdet_fec!V88)</f>
        <v>0.72171130598848643</v>
      </c>
      <c r="W88" s="111">
        <f>IF(RES_hhdet_tes!W88=0,"",RES_hhdet_tes!W88/RES_hhdet_fec!W88)</f>
        <v>0.73207297033480967</v>
      </c>
      <c r="X88" s="111">
        <f>IF(RES_hhdet_tes!X88=0,"",RES_hhdet_tes!X88/RES_hhdet_fec!X88)</f>
        <v>0.74530652981241308</v>
      </c>
      <c r="Y88" s="111">
        <f>IF(RES_hhdet_tes!Y88=0,"",RES_hhdet_tes!Y88/RES_hhdet_fec!Y88)</f>
        <v>0.76628560105754728</v>
      </c>
      <c r="DA88" s="63" t="s">
        <v>1989</v>
      </c>
    </row>
    <row r="89" spans="1:105" ht="12" customHeight="1" x14ac:dyDescent="0.25">
      <c r="A89" s="97" t="s">
        <v>131</v>
      </c>
      <c r="B89" s="111">
        <f>IF(RES_hhdet_tes!B89=0,"",RES_hhdet_tes!B89/RES_hhdet_fec!B89)</f>
        <v>0.71613817316277584</v>
      </c>
      <c r="C89" s="111">
        <f>IF(RES_hhdet_tes!C89=0,"",RES_hhdet_tes!C89/RES_hhdet_fec!C89)</f>
        <v>0.7416472088125371</v>
      </c>
      <c r="D89" s="111">
        <f>IF(RES_hhdet_tes!D89=0,"",RES_hhdet_tes!D89/RES_hhdet_fec!D89)</f>
        <v>0.73976405327609429</v>
      </c>
      <c r="E89" s="111">
        <f>IF(RES_hhdet_tes!E89=0,"",RES_hhdet_tes!E89/RES_hhdet_fec!E89)</f>
        <v>0.8013799699586992</v>
      </c>
      <c r="F89" s="111">
        <f>IF(RES_hhdet_tes!F89=0,"",RES_hhdet_tes!F89/RES_hhdet_fec!F89)</f>
        <v>0.78521843055594442</v>
      </c>
      <c r="G89" s="111">
        <f>IF(RES_hhdet_tes!G89=0,"",RES_hhdet_tes!G89/RES_hhdet_fec!G89)</f>
        <v>0.79297650209449255</v>
      </c>
      <c r="H89" s="111">
        <f>IF(RES_hhdet_tes!H89=0,"",RES_hhdet_tes!H89/RES_hhdet_fec!H89)</f>
        <v>0.80085687139796868</v>
      </c>
      <c r="I89" s="111">
        <f>IF(RES_hhdet_tes!I89=0,"",RES_hhdet_tes!I89/RES_hhdet_fec!I89)</f>
        <v>0.82725543195424933</v>
      </c>
      <c r="J89" s="111">
        <f>IF(RES_hhdet_tes!J89=0,"",RES_hhdet_tes!J89/RES_hhdet_fec!J89)</f>
        <v>0.83423631424284106</v>
      </c>
      <c r="K89" s="111">
        <f>IF(RES_hhdet_tes!K89=0,"",RES_hhdet_tes!K89/RES_hhdet_fec!K89)</f>
        <v>0.85794818459521416</v>
      </c>
      <c r="L89" s="111">
        <f>IF(RES_hhdet_tes!L89=0,"",RES_hhdet_tes!L89/RES_hhdet_fec!L89)</f>
        <v>0.86760393042377659</v>
      </c>
      <c r="M89" s="111">
        <f>IF(RES_hhdet_tes!M89=0,"",RES_hhdet_tes!M89/RES_hhdet_fec!M89)</f>
        <v>0.87117253777156978</v>
      </c>
      <c r="N89" s="111">
        <f>IF(RES_hhdet_tes!N89=0,"",RES_hhdet_tes!N89/RES_hhdet_fec!N89)</f>
        <v>0.87914222124871655</v>
      </c>
      <c r="O89" s="111">
        <f>IF(RES_hhdet_tes!O89=0,"",RES_hhdet_tes!O89/RES_hhdet_fec!O89)</f>
        <v>0.88853050933316557</v>
      </c>
      <c r="P89" s="111">
        <f>IF(RES_hhdet_tes!P89=0,"",RES_hhdet_tes!P89/RES_hhdet_fec!P89)</f>
        <v>0.88528145796845203</v>
      </c>
      <c r="Q89" s="111">
        <f>IF(RES_hhdet_tes!Q89=0,"",RES_hhdet_tes!Q89/RES_hhdet_fec!Q89)</f>
        <v>0.87617849197015818</v>
      </c>
      <c r="R89" s="111">
        <f>IF(RES_hhdet_tes!R89=0,"",RES_hhdet_tes!R89/RES_hhdet_fec!R89)</f>
        <v>0.8814922993816835</v>
      </c>
      <c r="S89" s="111">
        <f>IF(RES_hhdet_tes!S89=0,"",RES_hhdet_tes!S89/RES_hhdet_fec!S89)</f>
        <v>0.88433463765513298</v>
      </c>
      <c r="T89" s="111">
        <f>IF(RES_hhdet_tes!T89=0,"",RES_hhdet_tes!T89/RES_hhdet_fec!T89)</f>
        <v>0.8837804783157247</v>
      </c>
      <c r="U89" s="111">
        <f>IF(RES_hhdet_tes!U89=0,"",RES_hhdet_tes!U89/RES_hhdet_fec!U89)</f>
        <v>0.89140140742729845</v>
      </c>
      <c r="V89" s="111">
        <f>IF(RES_hhdet_tes!V89=0,"",RES_hhdet_tes!V89/RES_hhdet_fec!V89)</f>
        <v>0.90066951419835339</v>
      </c>
      <c r="W89" s="111">
        <f>IF(RES_hhdet_tes!W89=0,"",RES_hhdet_tes!W89/RES_hhdet_fec!W89)</f>
        <v>0.89261124772689682</v>
      </c>
      <c r="X89" s="111">
        <f>IF(RES_hhdet_tes!X89=0,"",RES_hhdet_tes!X89/RES_hhdet_fec!X89)</f>
        <v>0.88831039073869666</v>
      </c>
      <c r="Y89" s="111">
        <f>IF(RES_hhdet_tes!Y89=0,"",RES_hhdet_tes!Y89/RES_hhdet_fec!Y89)</f>
        <v>0.90701837798475227</v>
      </c>
      <c r="DA89" s="63" t="s">
        <v>1990</v>
      </c>
    </row>
    <row r="90" spans="1:105" ht="12" customHeight="1" x14ac:dyDescent="0.25">
      <c r="A90" s="100" t="s">
        <v>199</v>
      </c>
      <c r="B90" s="112">
        <f>IF(RES_hhdet_tes!B90=0,"",RES_hhdet_tes!B90/RES_hhdet_fec!B90)</f>
        <v>0.43375226624184055</v>
      </c>
      <c r="C90" s="112">
        <f>IF(RES_hhdet_tes!C90=0,"",RES_hhdet_tes!C90/RES_hhdet_fec!C90)</f>
        <v>0.45215116718627535</v>
      </c>
      <c r="D90" s="112">
        <f>IF(RES_hhdet_tes!D90=0,"",RES_hhdet_tes!D90/RES_hhdet_fec!D90)</f>
        <v>0.46280940196399173</v>
      </c>
      <c r="E90" s="112">
        <f>IF(RES_hhdet_tes!E90=0,"",RES_hhdet_tes!E90/RES_hhdet_fec!E90)</f>
        <v>0.50883189558263242</v>
      </c>
      <c r="F90" s="112">
        <f>IF(RES_hhdet_tes!F90=0,"",RES_hhdet_tes!F90/RES_hhdet_fec!F90)</f>
        <v>0.51406715376404488</v>
      </c>
      <c r="G90" s="112">
        <f>IF(RES_hhdet_tes!G90=0,"",RES_hhdet_tes!G90/RES_hhdet_fec!G90)</f>
        <v>0.52331306055115068</v>
      </c>
      <c r="H90" s="112">
        <f>IF(RES_hhdet_tes!H90=0,"",RES_hhdet_tes!H90/RES_hhdet_fec!H90)</f>
        <v>0.53458776834590915</v>
      </c>
      <c r="I90" s="112">
        <f>IF(RES_hhdet_tes!I90=0,"",RES_hhdet_tes!I90/RES_hhdet_fec!I90)</f>
        <v>0.57106784761206297</v>
      </c>
      <c r="J90" s="112">
        <f>IF(RES_hhdet_tes!J90=0,"",RES_hhdet_tes!J90/RES_hhdet_fec!J90)</f>
        <v>0.58498619376372185</v>
      </c>
      <c r="K90" s="112">
        <f>IF(RES_hhdet_tes!K90=0,"",RES_hhdet_tes!K90/RES_hhdet_fec!K90)</f>
        <v>0.61140818737556457</v>
      </c>
      <c r="L90" s="112">
        <f>IF(RES_hhdet_tes!L90=0,"",RES_hhdet_tes!L90/RES_hhdet_fec!L90)</f>
        <v>0.63101543631759305</v>
      </c>
      <c r="M90" s="112">
        <f>IF(RES_hhdet_tes!M90=0,"",RES_hhdet_tes!M90/RES_hhdet_fec!M90)</f>
        <v>0.64839137183794593</v>
      </c>
      <c r="N90" s="112">
        <f>IF(RES_hhdet_tes!N90=0,"",RES_hhdet_tes!N90/RES_hhdet_fec!N90)</f>
        <v>0.66232862373732804</v>
      </c>
      <c r="O90" s="112">
        <f>IF(RES_hhdet_tes!O90=0,"",RES_hhdet_tes!O90/RES_hhdet_fec!O90)</f>
        <v>0.67598693252558806</v>
      </c>
      <c r="P90" s="112">
        <f>IF(RES_hhdet_tes!P90=0,"",RES_hhdet_tes!P90/RES_hhdet_fec!P90)</f>
        <v>0.68070413286615838</v>
      </c>
      <c r="Q90" s="112">
        <f>IF(RES_hhdet_tes!Q90=0,"",RES_hhdet_tes!Q90/RES_hhdet_fec!Q90)</f>
        <v>0.68225256362804176</v>
      </c>
      <c r="R90" s="112">
        <f>IF(RES_hhdet_tes!R90=0,"",RES_hhdet_tes!R90/RES_hhdet_fec!R90)</f>
        <v>0.68751854018049341</v>
      </c>
      <c r="S90" s="112">
        <f>IF(RES_hhdet_tes!S90=0,"",RES_hhdet_tes!S90/RES_hhdet_fec!S90)</f>
        <v>0.69007980703506044</v>
      </c>
      <c r="T90" s="112">
        <f>IF(RES_hhdet_tes!T90=0,"",RES_hhdet_tes!T90/RES_hhdet_fec!T90)</f>
        <v>0.69594330080582778</v>
      </c>
      <c r="U90" s="112">
        <f>IF(RES_hhdet_tes!U90=0,"",RES_hhdet_tes!U90/RES_hhdet_fec!U90)</f>
        <v>0.70027202286518209</v>
      </c>
      <c r="V90" s="112">
        <f>IF(RES_hhdet_tes!V90=0,"",RES_hhdet_tes!V90/RES_hhdet_fec!V90)</f>
        <v>0.71639236869240053</v>
      </c>
      <c r="W90" s="112">
        <f>IF(RES_hhdet_tes!W90=0,"",RES_hhdet_tes!W90/RES_hhdet_fec!W90)</f>
        <v>0.72265632294303406</v>
      </c>
      <c r="X90" s="112">
        <f>IF(RES_hhdet_tes!X90=0,"",RES_hhdet_tes!X90/RES_hhdet_fec!X90)</f>
        <v>0.73588070151879603</v>
      </c>
      <c r="Y90" s="112">
        <f>IF(RES_hhdet_tes!Y90=0,"",RES_hhdet_tes!Y90/RES_hhdet_fec!Y90)</f>
        <v>0.77791323961156778</v>
      </c>
      <c r="DA90" s="131" t="s">
        <v>1991</v>
      </c>
    </row>
    <row r="91" spans="1:105" ht="12" customHeight="1" x14ac:dyDescent="0.25">
      <c r="A91" s="103" t="s">
        <v>52</v>
      </c>
      <c r="B91" s="113">
        <f>IF(RES_hhdet_tes!B91=0,"",RES_hhdet_tes!B91/RES_hhdet_fec!B91)</f>
        <v>1</v>
      </c>
      <c r="C91" s="113">
        <f>IF(RES_hhdet_tes!C91=0,"",RES_hhdet_tes!C91/RES_hhdet_fec!C91)</f>
        <v>1</v>
      </c>
      <c r="D91" s="113">
        <f>IF(RES_hhdet_tes!D91=0,"",RES_hhdet_tes!D91/RES_hhdet_fec!D91)</f>
        <v>1</v>
      </c>
      <c r="E91" s="113">
        <f>IF(RES_hhdet_tes!E91=0,"",RES_hhdet_tes!E91/RES_hhdet_fec!E91)</f>
        <v>1</v>
      </c>
      <c r="F91" s="113">
        <f>IF(RES_hhdet_tes!F91=0,"",RES_hhdet_tes!F91/RES_hhdet_fec!F91)</f>
        <v>1</v>
      </c>
      <c r="G91" s="113">
        <f>IF(RES_hhdet_tes!G91=0,"",RES_hhdet_tes!G91/RES_hhdet_fec!G91)</f>
        <v>1</v>
      </c>
      <c r="H91" s="113">
        <f>IF(RES_hhdet_tes!H91=0,"",RES_hhdet_tes!H91/RES_hhdet_fec!H91)</f>
        <v>1</v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X91" s="113">
        <f>IF(RES_hhdet_tes!X91=0,"",RES_hhdet_tes!X91/RES_hhdet_fec!X91)</f>
        <v>1</v>
      </c>
      <c r="Y91" s="113">
        <f>IF(RES_hhdet_tes!Y91=0,"",RES_hhdet_tes!Y91/RES_hhdet_fec!Y91)</f>
        <v>1</v>
      </c>
      <c r="DA91" s="132" t="s">
        <v>1992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0.5318732836241864</v>
      </c>
      <c r="C92" s="112">
        <f>IF(RES_hhdet_tes!C92=0,"",RES_hhdet_tes!C92/RES_hhdet_fec!C92)</f>
        <v>0.53536019653368039</v>
      </c>
      <c r="D92" s="112">
        <f>IF(RES_hhdet_tes!D92=0,"",RES_hhdet_tes!D92/RES_hhdet_fec!D92)</f>
        <v>0.53940700553465559</v>
      </c>
      <c r="E92" s="112">
        <f>IF(RES_hhdet_tes!E92=0,"",RES_hhdet_tes!E92/RES_hhdet_fec!E92)</f>
        <v>0.54359469345606748</v>
      </c>
      <c r="F92" s="112">
        <f>IF(RES_hhdet_tes!F92=0,"",RES_hhdet_tes!F92/RES_hhdet_fec!F92)</f>
        <v>0.54760395640808868</v>
      </c>
      <c r="G92" s="112">
        <f>IF(RES_hhdet_tes!G92=0,"",RES_hhdet_tes!G92/RES_hhdet_fec!G92)</f>
        <v>0.55194217538349322</v>
      </c>
      <c r="H92" s="112">
        <f>IF(RES_hhdet_tes!H92=0,"",RES_hhdet_tes!H92/RES_hhdet_fec!H92)</f>
        <v>0.55715144923849169</v>
      </c>
      <c r="I92" s="112">
        <f>IF(RES_hhdet_tes!I92=0,"",RES_hhdet_tes!I92/RES_hhdet_fec!I92)</f>
        <v>0.56018538626714187</v>
      </c>
      <c r="J92" s="112">
        <f>IF(RES_hhdet_tes!J92=0,"",RES_hhdet_tes!J92/RES_hhdet_fec!J92)</f>
        <v>0.56216141156258503</v>
      </c>
      <c r="K92" s="112">
        <f>IF(RES_hhdet_tes!K92=0,"",RES_hhdet_tes!K92/RES_hhdet_fec!K92)</f>
        <v>0.56539545971591043</v>
      </c>
      <c r="L92" s="112">
        <f>IF(RES_hhdet_tes!L92=0,"",RES_hhdet_tes!L92/RES_hhdet_fec!L92)</f>
        <v>0.56909363211465946</v>
      </c>
      <c r="M92" s="112">
        <f>IF(RES_hhdet_tes!M92=0,"",RES_hhdet_tes!M92/RES_hhdet_fec!M92)</f>
        <v>0.57382468132052278</v>
      </c>
      <c r="N92" s="112">
        <f>IF(RES_hhdet_tes!N92=0,"",RES_hhdet_tes!N92/RES_hhdet_fec!N92)</f>
        <v>0.57866894562959958</v>
      </c>
      <c r="O92" s="112">
        <f>IF(RES_hhdet_tes!O92=0,"",RES_hhdet_tes!O92/RES_hhdet_fec!O92)</f>
        <v>0.58709675292496777</v>
      </c>
      <c r="P92" s="112">
        <f>IF(RES_hhdet_tes!P92=0,"",RES_hhdet_tes!P92/RES_hhdet_fec!P92)</f>
        <v>0.59710020685388099</v>
      </c>
      <c r="Q92" s="112">
        <f>IF(RES_hhdet_tes!Q92=0,"",RES_hhdet_tes!Q92/RES_hhdet_fec!Q92)</f>
        <v>0.61425193439475489</v>
      </c>
      <c r="R92" s="112">
        <f>IF(RES_hhdet_tes!R92=0,"",RES_hhdet_tes!R92/RES_hhdet_fec!R92)</f>
        <v>0.63425818924780064</v>
      </c>
      <c r="S92" s="112">
        <f>IF(RES_hhdet_tes!S92=0,"",RES_hhdet_tes!S92/RES_hhdet_fec!S92)</f>
        <v>0.65716652995315594</v>
      </c>
      <c r="T92" s="112">
        <f>IF(RES_hhdet_tes!T92=0,"",RES_hhdet_tes!T92/RES_hhdet_fec!T92)</f>
        <v>0.67930898306355758</v>
      </c>
      <c r="U92" s="112">
        <f>IF(RES_hhdet_tes!U92=0,"",RES_hhdet_tes!U92/RES_hhdet_fec!U92)</f>
        <v>0.69916442205696683</v>
      </c>
      <c r="V92" s="112">
        <f>IF(RES_hhdet_tes!V92=0,"",RES_hhdet_tes!V92/RES_hhdet_fec!V92)</f>
        <v>0.7128437067306671</v>
      </c>
      <c r="W92" s="112">
        <f>IF(RES_hhdet_tes!W92=0,"",RES_hhdet_tes!W92/RES_hhdet_fec!W92)</f>
        <v>0.72569729421151441</v>
      </c>
      <c r="X92" s="112">
        <f>IF(RES_hhdet_tes!X92=0,"",RES_hhdet_tes!X92/RES_hhdet_fec!X92)</f>
        <v>0.73577377971356039</v>
      </c>
      <c r="Y92" s="112">
        <f>IF(RES_hhdet_tes!Y92=0,"",RES_hhdet_tes!Y92/RES_hhdet_fec!Y92)</f>
        <v>0.74587647281504299</v>
      </c>
      <c r="DA92" s="131" t="s">
        <v>1993</v>
      </c>
    </row>
    <row r="93" spans="1:105" ht="12" customHeight="1" x14ac:dyDescent="0.25">
      <c r="A93" s="107" t="s">
        <v>123</v>
      </c>
      <c r="B93" s="113">
        <f>IF(RES_hhdet_tes!B93=0,"",RES_hhdet_tes!B93/RES_hhdet_fec!B93)</f>
        <v>0.78913900834033046</v>
      </c>
      <c r="C93" s="113">
        <f>IF(RES_hhdet_tes!C93=0,"",RES_hhdet_tes!C93/RES_hhdet_fec!C93)</f>
        <v>0.80327236453189543</v>
      </c>
      <c r="D93" s="113">
        <f>IF(RES_hhdet_tes!D93=0,"",RES_hhdet_tes!D93/RES_hhdet_fec!D93)</f>
        <v>0.79475396648033203</v>
      </c>
      <c r="E93" s="113">
        <f>IF(RES_hhdet_tes!E93=0,"",RES_hhdet_tes!E93/RES_hhdet_fec!E93)</f>
        <v>0.82650115271881219</v>
      </c>
      <c r="F93" s="113">
        <f>IF(RES_hhdet_tes!F93=0,"",RES_hhdet_tes!F93/RES_hhdet_fec!F93)</f>
        <v>0.80867177745998797</v>
      </c>
      <c r="G93" s="113">
        <f>IF(RES_hhdet_tes!G93=0,"",RES_hhdet_tes!G93/RES_hhdet_fec!G93)</f>
        <v>0.8127245200972667</v>
      </c>
      <c r="H93" s="113">
        <f>IF(RES_hhdet_tes!H93=0,"",RES_hhdet_tes!H93/RES_hhdet_fec!H93)</f>
        <v>0.8156617712612293</v>
      </c>
      <c r="I93" s="113">
        <f>IF(RES_hhdet_tes!I93=0,"",RES_hhdet_tes!I93/RES_hhdet_fec!I93)</f>
        <v>0.82090767212151738</v>
      </c>
      <c r="J93" s="113">
        <f>IF(RES_hhdet_tes!J93=0,"",RES_hhdet_tes!J93/RES_hhdet_fec!J93)</f>
        <v>0.82202518095251775</v>
      </c>
      <c r="K93" s="113">
        <f>IF(RES_hhdet_tes!K93=0,"",RES_hhdet_tes!K93/RES_hhdet_fec!K93)</f>
        <v>0.83496336359730872</v>
      </c>
      <c r="L93" s="113">
        <f>IF(RES_hhdet_tes!L93=0,"",RES_hhdet_tes!L93/RES_hhdet_fec!L93)</f>
        <v>0.83590556946697192</v>
      </c>
      <c r="M93" s="113">
        <f>IF(RES_hhdet_tes!M93=0,"",RES_hhdet_tes!M93/RES_hhdet_fec!M93)</f>
        <v>0.83231789139623191</v>
      </c>
      <c r="N93" s="113">
        <f>IF(RES_hhdet_tes!N93=0,"",RES_hhdet_tes!N93/RES_hhdet_fec!N93)</f>
        <v>0.83645377275119559</v>
      </c>
      <c r="O93" s="113">
        <f>IF(RES_hhdet_tes!O93=0,"",RES_hhdet_tes!O93/RES_hhdet_fec!O93)</f>
        <v>0.84931336851174277</v>
      </c>
      <c r="P93" s="113">
        <f>IF(RES_hhdet_tes!P93=0,"",RES_hhdet_tes!P93/RES_hhdet_fec!P93)</f>
        <v>0.84482133224406097</v>
      </c>
      <c r="Q93" s="113">
        <f>IF(RES_hhdet_tes!Q93=0,"",RES_hhdet_tes!Q93/RES_hhdet_fec!Q93)</f>
        <v>0.8440637479642692</v>
      </c>
      <c r="R93" s="113">
        <f>IF(RES_hhdet_tes!R93=0,"",RES_hhdet_tes!R93/RES_hhdet_fec!R93)</f>
        <v>0.8620005168124576</v>
      </c>
      <c r="S93" s="113">
        <f>IF(RES_hhdet_tes!S93=0,"",RES_hhdet_tes!S93/RES_hhdet_fec!S93)</f>
        <v>0.87266941523552988</v>
      </c>
      <c r="T93" s="113">
        <f>IF(RES_hhdet_tes!T93=0,"",RES_hhdet_tes!T93/RES_hhdet_fec!T93)</f>
        <v>0.87654171541288817</v>
      </c>
      <c r="U93" s="113">
        <f>IF(RES_hhdet_tes!U93=0,"",RES_hhdet_tes!U93/RES_hhdet_fec!U93)</f>
        <v>0.89063742942648361</v>
      </c>
      <c r="V93" s="113">
        <f>IF(RES_hhdet_tes!V93=0,"",RES_hhdet_tes!V93/RES_hhdet_fec!V93)</f>
        <v>0.89870690152896593</v>
      </c>
      <c r="W93" s="113">
        <f>IF(RES_hhdet_tes!W93=0,"",RES_hhdet_tes!W93/RES_hhdet_fec!W93)</f>
        <v>0.8932875530961083</v>
      </c>
      <c r="X93" s="113">
        <f>IF(RES_hhdet_tes!X93=0,"",RES_hhdet_tes!X93/RES_hhdet_fec!X93)</f>
        <v>0.88766444501871022</v>
      </c>
      <c r="Y93" s="113">
        <f>IF(RES_hhdet_tes!Y93=0,"",RES_hhdet_tes!Y93/RES_hhdet_fec!Y93)</f>
        <v>0.89103365955483582</v>
      </c>
      <c r="DA93" s="132" t="s">
        <v>1994</v>
      </c>
    </row>
    <row r="94" spans="1:105" ht="12" customHeight="1" x14ac:dyDescent="0.25">
      <c r="A94" s="108" t="s">
        <v>50</v>
      </c>
      <c r="B94" s="111">
        <f>IF(RES_hhdet_tes!B94=0,"",RES_hhdet_tes!B94/RES_hhdet_fec!B94)</f>
        <v>0.5318732836241864</v>
      </c>
      <c r="C94" s="111">
        <f>IF(RES_hhdet_tes!C94=0,"",RES_hhdet_tes!C94/RES_hhdet_fec!C94)</f>
        <v>0.53998248230776702</v>
      </c>
      <c r="D94" s="111">
        <f>IF(RES_hhdet_tes!D94=0,"",RES_hhdet_tes!D94/RES_hhdet_fec!D94)</f>
        <v>0.53998248230776702</v>
      </c>
      <c r="E94" s="111">
        <f>IF(RES_hhdet_tes!E94=0,"",RES_hhdet_tes!E94/RES_hhdet_fec!E94)</f>
        <v>0.55017407757730385</v>
      </c>
      <c r="F94" s="111">
        <f>IF(RES_hhdet_tes!F94=0,"",RES_hhdet_tes!F94/RES_hhdet_fec!F94)</f>
        <v>0.55017407757730397</v>
      </c>
      <c r="G94" s="111">
        <f>IF(RES_hhdet_tes!G94=0,"",RES_hhdet_tes!G94/RES_hhdet_fec!G94)</f>
        <v>0.55436063163004246</v>
      </c>
      <c r="H94" s="111">
        <f>IF(RES_hhdet_tes!H94=0,"",RES_hhdet_tes!H94/RES_hhdet_fec!H94)</f>
        <v>0.5583294143463905</v>
      </c>
      <c r="I94" s="111">
        <f>IF(RES_hhdet_tes!I94=0,"",RES_hhdet_tes!I94/RES_hhdet_fec!I94)</f>
        <v>0.56026865846518603</v>
      </c>
      <c r="J94" s="111">
        <f>IF(RES_hhdet_tes!J94=0,"",RES_hhdet_tes!J94/RES_hhdet_fec!J94)</f>
        <v>0.56391257071349166</v>
      </c>
      <c r="K94" s="111">
        <f>IF(RES_hhdet_tes!K94=0,"",RES_hhdet_tes!K94/RES_hhdet_fec!K94)</f>
        <v>0.56895549587240279</v>
      </c>
      <c r="L94" s="111">
        <f>IF(RES_hhdet_tes!L94=0,"",RES_hhdet_tes!L94/RES_hhdet_fec!L94)</f>
        <v>0.5707833067039344</v>
      </c>
      <c r="M94" s="111">
        <f>IF(RES_hhdet_tes!M94=0,"",RES_hhdet_tes!M94/RES_hhdet_fec!M94)</f>
        <v>0.57468135876312865</v>
      </c>
      <c r="N94" s="111">
        <f>IF(RES_hhdet_tes!N94=0,"",RES_hhdet_tes!N94/RES_hhdet_fec!N94)</f>
        <v>0.57893992230560665</v>
      </c>
      <c r="O94" s="111">
        <f>IF(RES_hhdet_tes!O94=0,"",RES_hhdet_tes!O94/RES_hhdet_fec!O94)</f>
        <v>0.59564874729107986</v>
      </c>
      <c r="P94" s="111">
        <f>IF(RES_hhdet_tes!P94=0,"",RES_hhdet_tes!P94/RES_hhdet_fec!P94)</f>
        <v>0.59995240587269616</v>
      </c>
      <c r="Q94" s="111">
        <f>IF(RES_hhdet_tes!Q94=0,"",RES_hhdet_tes!Q94/RES_hhdet_fec!Q94)</f>
        <v>0.62111816030497091</v>
      </c>
      <c r="R94" s="111">
        <f>IF(RES_hhdet_tes!R94=0,"",RES_hhdet_tes!R94/RES_hhdet_fec!R94)</f>
        <v>0.64835373124816553</v>
      </c>
      <c r="S94" s="111">
        <f>IF(RES_hhdet_tes!S94=0,"",RES_hhdet_tes!S94/RES_hhdet_fec!S94)</f>
        <v>0.66590761368591922</v>
      </c>
      <c r="T94" s="111">
        <f>IF(RES_hhdet_tes!T94=0,"",RES_hhdet_tes!T94/RES_hhdet_fec!T94)</f>
        <v>0.68103348632252969</v>
      </c>
      <c r="U94" s="111">
        <f>IF(RES_hhdet_tes!U94=0,"",RES_hhdet_tes!U94/RES_hhdet_fec!U94)</f>
        <v>0.69856511756000794</v>
      </c>
      <c r="V94" s="111">
        <f>IF(RES_hhdet_tes!V94=0,"",RES_hhdet_tes!V94/RES_hhdet_fec!V94)</f>
        <v>0.71186206241857009</v>
      </c>
      <c r="W94" s="111">
        <f>IF(RES_hhdet_tes!W94=0,"",RES_hhdet_tes!W94/RES_hhdet_fec!W94)</f>
        <v>0.72420737103714294</v>
      </c>
      <c r="X94" s="111">
        <f>IF(RES_hhdet_tes!X94=0,"",RES_hhdet_tes!X94/RES_hhdet_fec!X94)</f>
        <v>0.73486152371250391</v>
      </c>
      <c r="Y94" s="111">
        <f>IF(RES_hhdet_tes!Y94=0,"",RES_hhdet_tes!Y94/RES_hhdet_fec!Y94)</f>
        <v>0.74444284398929161</v>
      </c>
      <c r="DA94" s="63" t="s">
        <v>1995</v>
      </c>
    </row>
    <row r="95" spans="1:105" ht="12" customHeight="1" x14ac:dyDescent="0.25">
      <c r="A95" s="108" t="s">
        <v>52</v>
      </c>
      <c r="B95" s="111">
        <f>IF(RES_hhdet_tes!B95=0,"",RES_hhdet_tes!B95/RES_hhdet_fec!B95)</f>
        <v>1</v>
      </c>
      <c r="C95" s="111">
        <f>IF(RES_hhdet_tes!C95=0,"",RES_hhdet_tes!C95/RES_hhdet_fec!C95)</f>
        <v>1</v>
      </c>
      <c r="D95" s="111">
        <f>IF(RES_hhdet_tes!D95=0,"",RES_hhdet_tes!D95/RES_hhdet_fec!D95)</f>
        <v>1</v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X95" s="111">
        <f>IF(RES_hhdet_tes!X95=0,"",RES_hhdet_tes!X95/RES_hhdet_fec!X95)</f>
        <v>1</v>
      </c>
      <c r="Y95" s="111">
        <f>IF(RES_hhdet_tes!Y95=0,"",RES_hhdet_tes!Y95/RES_hhdet_fec!Y95)</f>
        <v>1</v>
      </c>
      <c r="DA95" s="63" t="s">
        <v>1996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0.60002438258568758</v>
      </c>
      <c r="C96" s="112">
        <f>IF(RES_hhdet_tes!C96=0,"",RES_hhdet_tes!C96/RES_hhdet_fec!C96)</f>
        <v>0.60267273875218641</v>
      </c>
      <c r="D96" s="112">
        <f>IF(RES_hhdet_tes!D96=0,"",RES_hhdet_tes!D96/RES_hhdet_fec!D96)</f>
        <v>0.60574529165092061</v>
      </c>
      <c r="E96" s="112">
        <f>IF(RES_hhdet_tes!E96=0,"",RES_hhdet_tes!E96/RES_hhdet_fec!E96)</f>
        <v>0.6090118720549107</v>
      </c>
      <c r="F96" s="112">
        <f>IF(RES_hhdet_tes!F96=0,"",RES_hhdet_tes!F96/RES_hhdet_fec!F96)</f>
        <v>0.61267445955349953</v>
      </c>
      <c r="G96" s="112">
        <f>IF(RES_hhdet_tes!G96=0,"",RES_hhdet_tes!G96/RES_hhdet_fec!G96)</f>
        <v>0.61679690769216444</v>
      </c>
      <c r="H96" s="112">
        <f>IF(RES_hhdet_tes!H96=0,"",RES_hhdet_tes!H96/RES_hhdet_fec!H96)</f>
        <v>0.62129693806071706</v>
      </c>
      <c r="I96" s="112">
        <f>IF(RES_hhdet_tes!I96=0,"",RES_hhdet_tes!I96/RES_hhdet_fec!I96)</f>
        <v>0.62358923656365428</v>
      </c>
      <c r="J96" s="112">
        <f>IF(RES_hhdet_tes!J96=0,"",RES_hhdet_tes!J96/RES_hhdet_fec!J96)</f>
        <v>0.62465864827031592</v>
      </c>
      <c r="K96" s="112">
        <f>IF(RES_hhdet_tes!K96=0,"",RES_hhdet_tes!K96/RES_hhdet_fec!K96)</f>
        <v>0.62638562337247194</v>
      </c>
      <c r="L96" s="112">
        <f>IF(RES_hhdet_tes!L96=0,"",RES_hhdet_tes!L96/RES_hhdet_fec!L96)</f>
        <v>0.62849211502362068</v>
      </c>
      <c r="M96" s="112">
        <f>IF(RES_hhdet_tes!M96=0,"",RES_hhdet_tes!M96/RES_hhdet_fec!M96)</f>
        <v>0.63126739212657057</v>
      </c>
      <c r="N96" s="112">
        <f>IF(RES_hhdet_tes!N96=0,"",RES_hhdet_tes!N96/RES_hhdet_fec!N96)</f>
        <v>0.6355371984623549</v>
      </c>
      <c r="O96" s="112">
        <f>IF(RES_hhdet_tes!O96=0,"",RES_hhdet_tes!O96/RES_hhdet_fec!O96)</f>
        <v>0.64119142194480838</v>
      </c>
      <c r="P96" s="112">
        <f>IF(RES_hhdet_tes!P96=0,"",RES_hhdet_tes!P96/RES_hhdet_fec!P96)</f>
        <v>0.64711427441948488</v>
      </c>
      <c r="Q96" s="112">
        <f>IF(RES_hhdet_tes!Q96=0,"",RES_hhdet_tes!Q96/RES_hhdet_fec!Q96)</f>
        <v>0.65474476297039685</v>
      </c>
      <c r="R96" s="112">
        <f>IF(RES_hhdet_tes!R96=0,"",RES_hhdet_tes!R96/RES_hhdet_fec!R96)</f>
        <v>0.66338326953306559</v>
      </c>
      <c r="S96" s="112">
        <f>IF(RES_hhdet_tes!S96=0,"",RES_hhdet_tes!S96/RES_hhdet_fec!S96)</f>
        <v>0.67458325312222767</v>
      </c>
      <c r="T96" s="112">
        <f>IF(RES_hhdet_tes!T96=0,"",RES_hhdet_tes!T96/RES_hhdet_fec!T96)</f>
        <v>0.68695090959311822</v>
      </c>
      <c r="U96" s="112">
        <f>IF(RES_hhdet_tes!U96=0,"",RES_hhdet_tes!U96/RES_hhdet_fec!U96)</f>
        <v>0.70115112329130402</v>
      </c>
      <c r="V96" s="112">
        <f>IF(RES_hhdet_tes!V96=0,"",RES_hhdet_tes!V96/RES_hhdet_fec!V96)</f>
        <v>0.71433829471751198</v>
      </c>
      <c r="W96" s="112">
        <f>IF(RES_hhdet_tes!W96=0,"",RES_hhdet_tes!W96/RES_hhdet_fec!W96)</f>
        <v>0.72603208785591444</v>
      </c>
      <c r="X96" s="112">
        <f>IF(RES_hhdet_tes!X96=0,"",RES_hhdet_tes!X96/RES_hhdet_fec!X96)</f>
        <v>0.73556615430149219</v>
      </c>
      <c r="Y96" s="112">
        <f>IF(RES_hhdet_tes!Y96=0,"",RES_hhdet_tes!Y96/RES_hhdet_fec!Y96)</f>
        <v>0.74423711994771358</v>
      </c>
      <c r="DA96" s="131" t="s">
        <v>1997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0.83166142315810998</v>
      </c>
      <c r="C97" s="113">
        <f>IF(RES_hhdet_tes!C97=0,"",RES_hhdet_tes!C97/RES_hhdet_fec!C97)</f>
        <v>0.84169854338325145</v>
      </c>
      <c r="D97" s="113">
        <f>IF(RES_hhdet_tes!D97=0,"",RES_hhdet_tes!D97/RES_hhdet_fec!D97)</f>
        <v>0.83677794845969367</v>
      </c>
      <c r="E97" s="113">
        <f>IF(RES_hhdet_tes!E97=0,"",RES_hhdet_tes!E97/RES_hhdet_fec!E97)</f>
        <v>0.86089161576553552</v>
      </c>
      <c r="F97" s="113">
        <f>IF(RES_hhdet_tes!F97=0,"",RES_hhdet_tes!F97/RES_hhdet_fec!F97)</f>
        <v>0.84732659994142068</v>
      </c>
      <c r="G97" s="113">
        <f>IF(RES_hhdet_tes!G97=0,"",RES_hhdet_tes!G97/RES_hhdet_fec!G97)</f>
        <v>0.85010435942772344</v>
      </c>
      <c r="H97" s="113">
        <f>IF(RES_hhdet_tes!H97=0,"",RES_hhdet_tes!H97/RES_hhdet_fec!H97)</f>
        <v>0.85210267702377807</v>
      </c>
      <c r="I97" s="113">
        <f>IF(RES_hhdet_tes!I97=0,"",RES_hhdet_tes!I97/RES_hhdet_fec!I97)</f>
        <v>0.85672597541706841</v>
      </c>
      <c r="J97" s="113">
        <f>IF(RES_hhdet_tes!J97=0,"",RES_hhdet_tes!J97/RES_hhdet_fec!J97)</f>
        <v>0.85659511843785496</v>
      </c>
      <c r="K97" s="113">
        <f>IF(RES_hhdet_tes!K97=0,"",RES_hhdet_tes!K97/RES_hhdet_fec!K97)</f>
        <v>0.86634188507028009</v>
      </c>
      <c r="L97" s="113">
        <f>IF(RES_hhdet_tes!L97=0,"",RES_hhdet_tes!L97/RES_hhdet_fec!L97)</f>
        <v>0.86713396114768715</v>
      </c>
      <c r="M97" s="113">
        <f>IF(RES_hhdet_tes!M97=0,"",RES_hhdet_tes!M97/RES_hhdet_fec!M97)</f>
        <v>0.8636219086254473</v>
      </c>
      <c r="N97" s="113">
        <f>IF(RES_hhdet_tes!N97=0,"",RES_hhdet_tes!N97/RES_hhdet_fec!N97)</f>
        <v>0.86691421150601755</v>
      </c>
      <c r="O97" s="113">
        <f>IF(RES_hhdet_tes!O97=0,"",RES_hhdet_tes!O97/RES_hhdet_fec!O97)</f>
        <v>0.87331390822935917</v>
      </c>
      <c r="P97" s="113">
        <f>IF(RES_hhdet_tes!P97=0,"",RES_hhdet_tes!P97/RES_hhdet_fec!P97)</f>
        <v>0.87128097154015094</v>
      </c>
      <c r="Q97" s="113">
        <f>IF(RES_hhdet_tes!Q97=0,"",RES_hhdet_tes!Q97/RES_hhdet_fec!Q97)</f>
        <v>0.86547477465060496</v>
      </c>
      <c r="R97" s="113">
        <f>IF(RES_hhdet_tes!R97=0,"",RES_hhdet_tes!R97/RES_hhdet_fec!R97)</f>
        <v>0.87295936173155741</v>
      </c>
      <c r="S97" s="113">
        <f>IF(RES_hhdet_tes!S97=0,"",RES_hhdet_tes!S97/RES_hhdet_fec!S97)</f>
        <v>0.87971140010708881</v>
      </c>
      <c r="T97" s="113">
        <f>IF(RES_hhdet_tes!T97=0,"",RES_hhdet_tes!T97/RES_hhdet_fec!T97)</f>
        <v>0.88190226700385377</v>
      </c>
      <c r="U97" s="113">
        <f>IF(RES_hhdet_tes!U97=0,"",RES_hhdet_tes!U97/RES_hhdet_fec!U97)</f>
        <v>0.89339498708049425</v>
      </c>
      <c r="V97" s="113">
        <f>IF(RES_hhdet_tes!V97=0,"",RES_hhdet_tes!V97/RES_hhdet_fec!V97)</f>
        <v>0.90032076252998472</v>
      </c>
      <c r="W97" s="113">
        <f>IF(RES_hhdet_tes!W97=0,"",RES_hhdet_tes!W97/RES_hhdet_fec!W97)</f>
        <v>0.89417729406710134</v>
      </c>
      <c r="X97" s="113">
        <f>IF(RES_hhdet_tes!X97=0,"",RES_hhdet_tes!X97/RES_hhdet_fec!X97)</f>
        <v>0.88822286708489728</v>
      </c>
      <c r="Y97" s="113">
        <f>IF(RES_hhdet_tes!Y97=0,"",RES_hhdet_tes!Y97/RES_hhdet_fec!Y97)</f>
        <v>0.8913910453830568</v>
      </c>
      <c r="DA97" s="132" t="s">
        <v>1998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0.60002438258568758</v>
      </c>
      <c r="C98" s="111">
        <f>IF(RES_hhdet_tes!C98=0,"",RES_hhdet_tes!C98/RES_hhdet_fec!C98)</f>
        <v>0.60452877932447535</v>
      </c>
      <c r="D98" s="111">
        <f>IF(RES_hhdet_tes!D98=0,"",RES_hhdet_tes!D98/RES_hhdet_fec!D98)</f>
        <v>0.60846542081091726</v>
      </c>
      <c r="E98" s="111">
        <f>IF(RES_hhdet_tes!E98=0,"",RES_hhdet_tes!E98/RES_hhdet_fec!E98)</f>
        <v>0.61356725685644875</v>
      </c>
      <c r="F98" s="111">
        <f>IF(RES_hhdet_tes!F98=0,"",RES_hhdet_tes!F98/RES_hhdet_fec!F98)</f>
        <v>0.61627313917006976</v>
      </c>
      <c r="G98" s="111">
        <f>IF(RES_hhdet_tes!G98=0,"",RES_hhdet_tes!G98/RES_hhdet_fec!G98)</f>
        <v>0.6191501731166158</v>
      </c>
      <c r="H98" s="111">
        <f>IF(RES_hhdet_tes!H98=0,"",RES_hhdet_tes!H98/RES_hhdet_fec!H98)</f>
        <v>0.62207272585358409</v>
      </c>
      <c r="I98" s="111">
        <f>IF(RES_hhdet_tes!I98=0,"",RES_hhdet_tes!I98/RES_hhdet_fec!I98)</f>
        <v>0.62439099965489064</v>
      </c>
      <c r="J98" s="111">
        <f>IF(RES_hhdet_tes!J98=0,"",RES_hhdet_tes!J98/RES_hhdet_fec!J98)</f>
        <v>0.62599764963888005</v>
      </c>
      <c r="K98" s="111">
        <f>IF(RES_hhdet_tes!K98=0,"",RES_hhdet_tes!K98/RES_hhdet_fec!K98)</f>
        <v>0.62801602585493277</v>
      </c>
      <c r="L98" s="111">
        <f>IF(RES_hhdet_tes!L98=0,"",RES_hhdet_tes!L98/RES_hhdet_fec!L98)</f>
        <v>0.62992431895390433</v>
      </c>
      <c r="M98" s="111">
        <f>IF(RES_hhdet_tes!M98=0,"",RES_hhdet_tes!M98/RES_hhdet_fec!M98)</f>
        <v>0.63323547063027164</v>
      </c>
      <c r="N98" s="111">
        <f>IF(RES_hhdet_tes!N98=0,"",RES_hhdet_tes!N98/RES_hhdet_fec!N98)</f>
        <v>0.63720998485468172</v>
      </c>
      <c r="O98" s="111">
        <f>IF(RES_hhdet_tes!O98=0,"",RES_hhdet_tes!O98/RES_hhdet_fec!O98)</f>
        <v>0.64344803001881301</v>
      </c>
      <c r="P98" s="111">
        <f>IF(RES_hhdet_tes!P98=0,"",RES_hhdet_tes!P98/RES_hhdet_fec!P98)</f>
        <v>0.65157879311209721</v>
      </c>
      <c r="Q98" s="111">
        <f>IF(RES_hhdet_tes!Q98=0,"",RES_hhdet_tes!Q98/RES_hhdet_fec!Q98)</f>
        <v>0.66151450061941941</v>
      </c>
      <c r="R98" s="111">
        <f>IF(RES_hhdet_tes!R98=0,"",RES_hhdet_tes!R98/RES_hhdet_fec!R98)</f>
        <v>0.67018168526992961</v>
      </c>
      <c r="S98" s="111">
        <f>IF(RES_hhdet_tes!S98=0,"",RES_hhdet_tes!S98/RES_hhdet_fec!S98)</f>
        <v>0.68053930174930355</v>
      </c>
      <c r="T98" s="111">
        <f>IF(RES_hhdet_tes!T98=0,"",RES_hhdet_tes!T98/RES_hhdet_fec!T98)</f>
        <v>0.69216386183158085</v>
      </c>
      <c r="U98" s="111">
        <f>IF(RES_hhdet_tes!U98=0,"",RES_hhdet_tes!U98/RES_hhdet_fec!U98)</f>
        <v>0.70467698442993709</v>
      </c>
      <c r="V98" s="111">
        <f>IF(RES_hhdet_tes!V98=0,"",RES_hhdet_tes!V98/RES_hhdet_fec!V98)</f>
        <v>0.71572314169257989</v>
      </c>
      <c r="W98" s="111">
        <f>IF(RES_hhdet_tes!W98=0,"",RES_hhdet_tes!W98/RES_hhdet_fec!W98)</f>
        <v>0.72608829117996176</v>
      </c>
      <c r="X98" s="111">
        <f>IF(RES_hhdet_tes!X98=0,"",RES_hhdet_tes!X98/RES_hhdet_fec!X98)</f>
        <v>0.73610953711841398</v>
      </c>
      <c r="Y98" s="111">
        <f>IF(RES_hhdet_tes!Y98=0,"",RES_hhdet_tes!Y98/RES_hhdet_fec!Y98)</f>
        <v>0.74546884987525097</v>
      </c>
      <c r="DA98" s="63" t="s">
        <v>1999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X99" s="111">
        <f>IF(RES_hhdet_tes!X99=0,"",RES_hhdet_tes!X99/RES_hhdet_fec!X99)</f>
        <v>1</v>
      </c>
      <c r="Y99" s="111">
        <f>IF(RES_hhdet_tes!Y99=0,"",RES_hhdet_tes!Y99/RES_hhdet_fec!Y99)</f>
        <v>1</v>
      </c>
      <c r="DA99" s="63" t="s">
        <v>2000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0.67060307820975507</v>
      </c>
      <c r="C100" s="124">
        <f>IF(RES_hhdet_tes!C100=0,"",RES_hhdet_tes!C100/RES_hhdet_fec!C100)</f>
        <v>0.65542603550002965</v>
      </c>
      <c r="D100" s="124">
        <f>IF(RES_hhdet_tes!D100=0,"",RES_hhdet_tes!D100/RES_hhdet_fec!D100)</f>
        <v>0.66758580817348911</v>
      </c>
      <c r="E100" s="124">
        <f>IF(RES_hhdet_tes!E100=0,"",RES_hhdet_tes!E100/RES_hhdet_fec!E100)</f>
        <v>0.6469448402410084</v>
      </c>
      <c r="F100" s="124">
        <f>IF(RES_hhdet_tes!F100=0,"",RES_hhdet_tes!F100/RES_hhdet_fec!F100)</f>
        <v>0.6583651804187598</v>
      </c>
      <c r="G100" s="124">
        <f>IF(RES_hhdet_tes!G100=0,"",RES_hhdet_tes!G100/RES_hhdet_fec!G100)</f>
        <v>0.66084372026813287</v>
      </c>
      <c r="H100" s="124">
        <f>IF(RES_hhdet_tes!H100=0,"",RES_hhdet_tes!H100/RES_hhdet_fec!H100)</f>
        <v>0.66509445496846775</v>
      </c>
      <c r="I100" s="124">
        <f>IF(RES_hhdet_tes!I100=0,"",RES_hhdet_tes!I100/RES_hhdet_fec!I100)</f>
        <v>0.65620146311053484</v>
      </c>
      <c r="J100" s="124">
        <f>IF(RES_hhdet_tes!J100=0,"",RES_hhdet_tes!J100/RES_hhdet_fec!J100)</f>
        <v>0.66086826726009196</v>
      </c>
      <c r="K100" s="124">
        <f>IF(RES_hhdet_tes!K100=0,"",RES_hhdet_tes!K100/RES_hhdet_fec!K100)</f>
        <v>0.64633056414477652</v>
      </c>
      <c r="L100" s="124">
        <f>IF(RES_hhdet_tes!L100=0,"",RES_hhdet_tes!L100/RES_hhdet_fec!L100)</f>
        <v>0.65005039244728779</v>
      </c>
      <c r="M100" s="124">
        <f>IF(RES_hhdet_tes!M100=0,"",RES_hhdet_tes!M100/RES_hhdet_fec!M100)</f>
        <v>0.65357120379123945</v>
      </c>
      <c r="N100" s="124">
        <f>IF(RES_hhdet_tes!N100=0,"",RES_hhdet_tes!N100/RES_hhdet_fec!N100)</f>
        <v>0.6584798086410838</v>
      </c>
      <c r="O100" s="124">
        <f>IF(RES_hhdet_tes!O100=0,"",RES_hhdet_tes!O100/RES_hhdet_fec!O100)</f>
        <v>0.66226005901053442</v>
      </c>
      <c r="P100" s="124">
        <f>IF(RES_hhdet_tes!P100=0,"",RES_hhdet_tes!P100/RES_hhdet_fec!P100)</f>
        <v>0.66725367714330697</v>
      </c>
      <c r="Q100" s="124">
        <f>IF(RES_hhdet_tes!Q100=0,"",RES_hhdet_tes!Q100/RES_hhdet_fec!Q100)</f>
        <v>0.67116125853480324</v>
      </c>
      <c r="R100" s="124">
        <f>IF(RES_hhdet_tes!R100=0,"",RES_hhdet_tes!R100/RES_hhdet_fec!R100)</f>
        <v>0.6727458964825952</v>
      </c>
      <c r="S100" s="124">
        <f>IF(RES_hhdet_tes!S100=0,"",RES_hhdet_tes!S100/RES_hhdet_fec!S100)</f>
        <v>0.68089429649858979</v>
      </c>
      <c r="T100" s="124">
        <f>IF(RES_hhdet_tes!T100=0,"",RES_hhdet_tes!T100/RES_hhdet_fec!T100)</f>
        <v>0.68990707752110891</v>
      </c>
      <c r="U100" s="124">
        <f>IF(RES_hhdet_tes!U100=0,"",RES_hhdet_tes!U100/RES_hhdet_fec!U100)</f>
        <v>0.69775269990329269</v>
      </c>
      <c r="V100" s="124">
        <f>IF(RES_hhdet_tes!V100=0,"",RES_hhdet_tes!V100/RES_hhdet_fec!V100)</f>
        <v>0.70394822942120061</v>
      </c>
      <c r="W100" s="124">
        <f>IF(RES_hhdet_tes!W100=0,"",RES_hhdet_tes!W100/RES_hhdet_fec!W100)</f>
        <v>0.71607333556016661</v>
      </c>
      <c r="X100" s="124">
        <f>IF(RES_hhdet_tes!X100=0,"",RES_hhdet_tes!X100/RES_hhdet_fec!X100)</f>
        <v>0.72657709354622857</v>
      </c>
      <c r="Y100" s="124">
        <f>IF(RES_hhdet_tes!Y100=0,"",RES_hhdet_tes!Y100/RES_hhdet_fec!Y100)</f>
        <v>0.74582239528335936</v>
      </c>
      <c r="DA100" s="130" t="s">
        <v>2001</v>
      </c>
    </row>
    <row r="101" spans="1:105" ht="12" customHeight="1" x14ac:dyDescent="0.25">
      <c r="A101" s="97" t="s">
        <v>202</v>
      </c>
      <c r="B101" s="111">
        <f>IF(RES_hhdet_tes!B101=0,"",RES_hhdet_tes!B101/RES_hhdet_fec!B101)</f>
        <v>0.57558393540584285</v>
      </c>
      <c r="C101" s="111">
        <f>IF(RES_hhdet_tes!C101=0,"",RES_hhdet_tes!C101/RES_hhdet_fec!C101)</f>
        <v>0.57672342064913307</v>
      </c>
      <c r="D101" s="111">
        <f>IF(RES_hhdet_tes!D101=0,"",RES_hhdet_tes!D101/RES_hhdet_fec!D101)</f>
        <v>0.57776864580148002</v>
      </c>
      <c r="E101" s="111">
        <f>IF(RES_hhdet_tes!E101=0,"",RES_hhdet_tes!E101/RES_hhdet_fec!E101)</f>
        <v>0.57883777298256445</v>
      </c>
      <c r="F101" s="111">
        <f>IF(RES_hhdet_tes!F101=0,"",RES_hhdet_tes!F101/RES_hhdet_fec!F101)</f>
        <v>0.5798935779804355</v>
      </c>
      <c r="G101" s="111">
        <f>IF(RES_hhdet_tes!G101=0,"",RES_hhdet_tes!G101/RES_hhdet_fec!G101)</f>
        <v>0.58095391732474699</v>
      </c>
      <c r="H101" s="111">
        <f>IF(RES_hhdet_tes!H101=0,"",RES_hhdet_tes!H101/RES_hhdet_fec!H101)</f>
        <v>0.58208257339095748</v>
      </c>
      <c r="I101" s="111">
        <f>IF(RES_hhdet_tes!I101=0,"",RES_hhdet_tes!I101/RES_hhdet_fec!I101)</f>
        <v>0.58263863409578287</v>
      </c>
      <c r="J101" s="111">
        <f>IF(RES_hhdet_tes!J101=0,"",RES_hhdet_tes!J101/RES_hhdet_fec!J101)</f>
        <v>0.58286913017384046</v>
      </c>
      <c r="K101" s="111">
        <f>IF(RES_hhdet_tes!K101=0,"",RES_hhdet_tes!K101/RES_hhdet_fec!K101)</f>
        <v>0.58322236267176353</v>
      </c>
      <c r="L101" s="111">
        <f>IF(RES_hhdet_tes!L101=0,"",RES_hhdet_tes!L101/RES_hhdet_fec!L101)</f>
        <v>0.58355046950310197</v>
      </c>
      <c r="M101" s="111">
        <f>IF(RES_hhdet_tes!M101=0,"",RES_hhdet_tes!M101/RES_hhdet_fec!M101)</f>
        <v>0.58386414581805646</v>
      </c>
      <c r="N101" s="111">
        <f>IF(RES_hhdet_tes!N101=0,"",RES_hhdet_tes!N101/RES_hhdet_fec!N101)</f>
        <v>0.58412497145679587</v>
      </c>
      <c r="O101" s="111">
        <f>IF(RES_hhdet_tes!O101=0,"",RES_hhdet_tes!O101/RES_hhdet_fec!O101)</f>
        <v>0.58432534956812288</v>
      </c>
      <c r="P101" s="111">
        <f>IF(RES_hhdet_tes!P101=0,"",RES_hhdet_tes!P101/RES_hhdet_fec!P101)</f>
        <v>0.58443856730185872</v>
      </c>
      <c r="Q101" s="111">
        <f>IF(RES_hhdet_tes!Q101=0,"",RES_hhdet_tes!Q101/RES_hhdet_fec!Q101)</f>
        <v>0.58461759235963817</v>
      </c>
      <c r="R101" s="111">
        <f>IF(RES_hhdet_tes!R101=0,"",RES_hhdet_tes!R101/RES_hhdet_fec!R101)</f>
        <v>0.58508727647294789</v>
      </c>
      <c r="S101" s="111">
        <f>IF(RES_hhdet_tes!S101=0,"",RES_hhdet_tes!S101/RES_hhdet_fec!S101)</f>
        <v>0.58596559377138946</v>
      </c>
      <c r="T101" s="111">
        <f>IF(RES_hhdet_tes!T101=0,"",RES_hhdet_tes!T101/RES_hhdet_fec!T101)</f>
        <v>0.58757783047204148</v>
      </c>
      <c r="U101" s="111">
        <f>IF(RES_hhdet_tes!U101=0,"",RES_hhdet_tes!U101/RES_hhdet_fec!U101)</f>
        <v>0.58997816730665364</v>
      </c>
      <c r="V101" s="111">
        <f>IF(RES_hhdet_tes!V101=0,"",RES_hhdet_tes!V101/RES_hhdet_fec!V101)</f>
        <v>0.59291542028801059</v>
      </c>
      <c r="W101" s="111">
        <f>IF(RES_hhdet_tes!W101=0,"",RES_hhdet_tes!W101/RES_hhdet_fec!W101)</f>
        <v>0.59505924781274</v>
      </c>
      <c r="X101" s="111">
        <f>IF(RES_hhdet_tes!X101=0,"",RES_hhdet_tes!X101/RES_hhdet_fec!X101)</f>
        <v>0.59664710842818758</v>
      </c>
      <c r="Y101" s="111">
        <f>IF(RES_hhdet_tes!Y101=0,"",RES_hhdet_tes!Y101/RES_hhdet_fec!Y101)</f>
        <v>0.59787510118765352</v>
      </c>
      <c r="DA101" s="63" t="s">
        <v>2002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0.57699339496445512</v>
      </c>
      <c r="C102" s="111">
        <f>IF(RES_hhdet_tes!C102=0,"",RES_hhdet_tes!C102/RES_hhdet_fec!C102)</f>
        <v>0.57832785798081709</v>
      </c>
      <c r="D102" s="111">
        <f>IF(RES_hhdet_tes!D102=0,"",RES_hhdet_tes!D102/RES_hhdet_fec!D102)</f>
        <v>0.57958253018520989</v>
      </c>
      <c r="E102" s="111">
        <f>IF(RES_hhdet_tes!E102=0,"",RES_hhdet_tes!E102/RES_hhdet_fec!E102)</f>
        <v>0.58079253220369198</v>
      </c>
      <c r="F102" s="111">
        <f>IF(RES_hhdet_tes!F102=0,"",RES_hhdet_tes!F102/RES_hhdet_fec!F102)</f>
        <v>0.58182248080316712</v>
      </c>
      <c r="G102" s="111">
        <f>IF(RES_hhdet_tes!G102=0,"",RES_hhdet_tes!G102/RES_hhdet_fec!G102)</f>
        <v>0.58286874757412022</v>
      </c>
      <c r="H102" s="111">
        <f>IF(RES_hhdet_tes!H102=0,"",RES_hhdet_tes!H102/RES_hhdet_fec!H102)</f>
        <v>0.58398293723564076</v>
      </c>
      <c r="I102" s="111">
        <f>IF(RES_hhdet_tes!I102=0,"",RES_hhdet_tes!I102/RES_hhdet_fec!I102)</f>
        <v>0.5845795834693831</v>
      </c>
      <c r="J102" s="111">
        <f>IF(RES_hhdet_tes!J102=0,"",RES_hhdet_tes!J102/RES_hhdet_fec!J102)</f>
        <v>0.58494148611207442</v>
      </c>
      <c r="K102" s="111">
        <f>IF(RES_hhdet_tes!K102=0,"",RES_hhdet_tes!K102/RES_hhdet_fec!K102)</f>
        <v>0.5853618518913235</v>
      </c>
      <c r="L102" s="111">
        <f>IF(RES_hhdet_tes!L102=0,"",RES_hhdet_tes!L102/RES_hhdet_fec!L102)</f>
        <v>0.58577476510984205</v>
      </c>
      <c r="M102" s="111">
        <f>IF(RES_hhdet_tes!M102=0,"",RES_hhdet_tes!M102/RES_hhdet_fec!M102)</f>
        <v>0.58614517481187178</v>
      </c>
      <c r="N102" s="111">
        <f>IF(RES_hhdet_tes!N102=0,"",RES_hhdet_tes!N102/RES_hhdet_fec!N102)</f>
        <v>0.58643878302243502</v>
      </c>
      <c r="O102" s="111">
        <f>IF(RES_hhdet_tes!O102=0,"",RES_hhdet_tes!O102/RES_hhdet_fec!O102)</f>
        <v>0.58673225297572784</v>
      </c>
      <c r="P102" s="111">
        <f>IF(RES_hhdet_tes!P102=0,"",RES_hhdet_tes!P102/RES_hhdet_fec!P102)</f>
        <v>0.58695393021480347</v>
      </c>
      <c r="Q102" s="111">
        <f>IF(RES_hhdet_tes!Q102=0,"",RES_hhdet_tes!Q102/RES_hhdet_fec!Q102)</f>
        <v>0.5873754605766871</v>
      </c>
      <c r="R102" s="111">
        <f>IF(RES_hhdet_tes!R102=0,"",RES_hhdet_tes!R102/RES_hhdet_fec!R102)</f>
        <v>0.58826062129537982</v>
      </c>
      <c r="S102" s="111">
        <f>IF(RES_hhdet_tes!S102=0,"",RES_hhdet_tes!S102/RES_hhdet_fec!S102)</f>
        <v>0.5897905128173615</v>
      </c>
      <c r="T102" s="111">
        <f>IF(RES_hhdet_tes!T102=0,"",RES_hhdet_tes!T102/RES_hhdet_fec!T102)</f>
        <v>0.59189854865709124</v>
      </c>
      <c r="U102" s="111">
        <f>IF(RES_hhdet_tes!U102=0,"",RES_hhdet_tes!U102/RES_hhdet_fec!U102)</f>
        <v>0.59455475612403863</v>
      </c>
      <c r="V102" s="111">
        <f>IF(RES_hhdet_tes!V102=0,"",RES_hhdet_tes!V102/RES_hhdet_fec!V102)</f>
        <v>0.59694223401452229</v>
      </c>
      <c r="W102" s="111">
        <f>IF(RES_hhdet_tes!W102=0,"",RES_hhdet_tes!W102/RES_hhdet_fec!W102)</f>
        <v>0.59963136841121478</v>
      </c>
      <c r="X102" s="111">
        <f>IF(RES_hhdet_tes!X102=0,"",RES_hhdet_tes!X102/RES_hhdet_fec!X102)</f>
        <v>0.6021040479534413</v>
      </c>
      <c r="Y102" s="111">
        <f>IF(RES_hhdet_tes!Y102=0,"",RES_hhdet_tes!Y102/RES_hhdet_fec!Y102)</f>
        <v>0.60487475283773628</v>
      </c>
      <c r="DA102" s="63" t="s">
        <v>2003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0.73641716549270386</v>
      </c>
      <c r="C103" s="45">
        <f>IF(RES_hhdet_tes!C103=0,"",RES_hhdet_tes!C103/RES_hhdet_fec!C103)</f>
        <v>0.73777934566704884</v>
      </c>
      <c r="D103" s="45">
        <f>IF(RES_hhdet_tes!D103=0,"",RES_hhdet_tes!D103/RES_hhdet_fec!D103)</f>
        <v>0.73972914850168814</v>
      </c>
      <c r="E103" s="45">
        <f>IF(RES_hhdet_tes!E103=0,"",RES_hhdet_tes!E103/RES_hhdet_fec!E103)</f>
        <v>0.74194825387516106</v>
      </c>
      <c r="F103" s="45">
        <f>IF(RES_hhdet_tes!F103=0,"",RES_hhdet_tes!F103/RES_hhdet_fec!F103)</f>
        <v>0.74474300002424465</v>
      </c>
      <c r="G103" s="45">
        <f>IF(RES_hhdet_tes!G103=0,"",RES_hhdet_tes!G103/RES_hhdet_fec!G103)</f>
        <v>0.74810453651917508</v>
      </c>
      <c r="H103" s="45">
        <f>IF(RES_hhdet_tes!H103=0,"",RES_hhdet_tes!H103/RES_hhdet_fec!H103)</f>
        <v>0.75177878404495568</v>
      </c>
      <c r="I103" s="45">
        <f>IF(RES_hhdet_tes!I103=0,"",RES_hhdet_tes!I103/RES_hhdet_fec!I103)</f>
        <v>0.75367980870487694</v>
      </c>
      <c r="J103" s="45">
        <f>IF(RES_hhdet_tes!J103=0,"",RES_hhdet_tes!J103/RES_hhdet_fec!J103)</f>
        <v>0.7544180173519307</v>
      </c>
      <c r="K103" s="45">
        <f>IF(RES_hhdet_tes!K103=0,"",RES_hhdet_tes!K103/RES_hhdet_fec!K103)</f>
        <v>0.75574411675612385</v>
      </c>
      <c r="L103" s="45">
        <f>IF(RES_hhdet_tes!L103=0,"",RES_hhdet_tes!L103/RES_hhdet_fec!L103)</f>
        <v>0.75742276618075377</v>
      </c>
      <c r="M103" s="45">
        <f>IF(RES_hhdet_tes!M103=0,"",RES_hhdet_tes!M103/RES_hhdet_fec!M103)</f>
        <v>0.75960788406296287</v>
      </c>
      <c r="N103" s="45">
        <f>IF(RES_hhdet_tes!N103=0,"",RES_hhdet_tes!N103/RES_hhdet_fec!N103)</f>
        <v>0.76271470528606655</v>
      </c>
      <c r="O103" s="45">
        <f>IF(RES_hhdet_tes!O103=0,"",RES_hhdet_tes!O103/RES_hhdet_fec!O103)</f>
        <v>0.76610253995459587</v>
      </c>
      <c r="P103" s="45">
        <f>IF(RES_hhdet_tes!P103=0,"",RES_hhdet_tes!P103/RES_hhdet_fec!P103)</f>
        <v>0.76902532508062782</v>
      </c>
      <c r="Q103" s="45">
        <f>IF(RES_hhdet_tes!Q103=0,"",RES_hhdet_tes!Q103/RES_hhdet_fec!Q103)</f>
        <v>0.7726558771756723</v>
      </c>
      <c r="R103" s="45">
        <f>IF(RES_hhdet_tes!R103=0,"",RES_hhdet_tes!R103/RES_hhdet_fec!R103)</f>
        <v>0.77707388589067616</v>
      </c>
      <c r="S103" s="45">
        <f>IF(RES_hhdet_tes!S103=0,"",RES_hhdet_tes!S103/RES_hhdet_fec!S103)</f>
        <v>0.7849138366123436</v>
      </c>
      <c r="T103" s="45">
        <f>IF(RES_hhdet_tes!T103=0,"",RES_hhdet_tes!T103/RES_hhdet_fec!T103)</f>
        <v>0.7950173370077056</v>
      </c>
      <c r="U103" s="45">
        <f>IF(RES_hhdet_tes!U103=0,"",RES_hhdet_tes!U103/RES_hhdet_fec!U103)</f>
        <v>0.80880754479320693</v>
      </c>
      <c r="V103" s="45">
        <f>IF(RES_hhdet_tes!V103=0,"",RES_hhdet_tes!V103/RES_hhdet_fec!V103)</f>
        <v>0.82283256758781609</v>
      </c>
      <c r="W103" s="45">
        <f>IF(RES_hhdet_tes!W103=0,"",RES_hhdet_tes!W103/RES_hhdet_fec!W103)</f>
        <v>0.83688892307359908</v>
      </c>
      <c r="X103" s="45">
        <f>IF(RES_hhdet_tes!X103=0,"",RES_hhdet_tes!X103/RES_hhdet_fec!X103)</f>
        <v>0.84891363768705186</v>
      </c>
      <c r="Y103" s="45">
        <f>IF(RES_hhdet_tes!Y103=0,"",RES_hhdet_tes!Y103/RES_hhdet_fec!Y103)</f>
        <v>0.85979428279253478</v>
      </c>
      <c r="DA103" s="60" t="s">
        <v>2004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X105" s="119" t="str">
        <f>IF(RES_hhdet_tes!X105=0,"",RES_hhdet_tes!X105/RES_hhdet_fec!X105)</f>
        <v/>
      </c>
      <c r="Y105" s="119" t="str">
        <f>IF(RES_hhdet_tes!Y105=0,"",RES_hhdet_tes!Y105/RES_hhdet_fec!Y105)</f>
        <v/>
      </c>
      <c r="DA105" s="129" t="s">
        <v>2005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X106" s="124" t="str">
        <f>IF(RES_hhdet_tes!X106=0,"",RES_hhdet_tes!X106/RES_hhdet_fec!X106)</f>
        <v/>
      </c>
      <c r="Y106" s="124" t="str">
        <f>IF(RES_hhdet_tes!Y106=0,"",RES_hhdet_tes!Y106/RES_hhdet_fec!Y106)</f>
        <v/>
      </c>
      <c r="DA106" s="130" t="s">
        <v>2006</v>
      </c>
    </row>
    <row r="107" spans="1:105" ht="12" customHeight="1" x14ac:dyDescent="0.25">
      <c r="A107" s="97" t="s">
        <v>197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X107" s="111" t="str">
        <f>IF(RES_hhdet_tes!X107=0,"",RES_hhdet_tes!X107/RES_hhdet_fec!X107)</f>
        <v/>
      </c>
      <c r="Y107" s="111" t="str">
        <f>IF(RES_hhdet_tes!Y107=0,"",RES_hhdet_tes!Y107/RES_hhdet_fec!Y107)</f>
        <v/>
      </c>
      <c r="DA107" s="63" t="s">
        <v>2007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X108" s="111" t="str">
        <f>IF(RES_hhdet_tes!X108=0,"",RES_hhdet_tes!X108/RES_hhdet_fec!X108)</f>
        <v/>
      </c>
      <c r="Y108" s="111" t="str">
        <f>IF(RES_hhdet_tes!Y108=0,"",RES_hhdet_tes!Y108/RES_hhdet_fec!Y108)</f>
        <v/>
      </c>
      <c r="DA108" s="63" t="s">
        <v>2008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X109" s="124" t="str">
        <f>IF(RES_hhdet_tes!X109=0,"",RES_hhdet_tes!X109/RES_hhdet_fec!X109)</f>
        <v/>
      </c>
      <c r="Y109" s="124" t="str">
        <f>IF(RES_hhdet_tes!Y109=0,"",RES_hhdet_tes!Y109/RES_hhdet_fec!Y109)</f>
        <v/>
      </c>
      <c r="DA109" s="130" t="s">
        <v>2009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X110" s="111" t="str">
        <f>IF(RES_hhdet_tes!X110=0,"",RES_hhdet_tes!X110/RES_hhdet_fec!X110)</f>
        <v/>
      </c>
      <c r="Y110" s="111" t="str">
        <f>IF(RES_hhdet_tes!Y110=0,"",RES_hhdet_tes!Y110/RES_hhdet_fec!Y110)</f>
        <v/>
      </c>
      <c r="DA110" s="63" t="s">
        <v>2010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X111" s="124" t="str">
        <f>IF(RES_hhdet_tes!X111=0,"",RES_hhdet_tes!X111/RES_hhdet_fec!X111)</f>
        <v/>
      </c>
      <c r="Y111" s="124" t="str">
        <f>IF(RES_hhdet_tes!Y111=0,"",RES_hhdet_tes!Y111/RES_hhdet_fec!Y111)</f>
        <v/>
      </c>
      <c r="DA111" s="130" t="s">
        <v>2011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X112" s="111" t="str">
        <f>IF(RES_hhdet_tes!X112=0,"",RES_hhdet_tes!X112/RES_hhdet_fec!X112)</f>
        <v/>
      </c>
      <c r="Y112" s="111" t="str">
        <f>IF(RES_hhdet_tes!Y112=0,"",RES_hhdet_tes!Y112/RES_hhdet_fec!Y112)</f>
        <v/>
      </c>
      <c r="DA112" s="63" t="s">
        <v>2012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X113" s="111" t="str">
        <f>IF(RES_hhdet_tes!X113=0,"",RES_hhdet_tes!X113/RES_hhdet_fec!X113)</f>
        <v/>
      </c>
      <c r="Y113" s="111" t="str">
        <f>IF(RES_hhdet_tes!Y113=0,"",RES_hhdet_tes!Y113/RES_hhdet_fec!Y113)</f>
        <v/>
      </c>
      <c r="DA113" s="63" t="s">
        <v>2013</v>
      </c>
    </row>
    <row r="114" spans="1:105" ht="12" customHeight="1" x14ac:dyDescent="0.25">
      <c r="A114" s="100" t="s">
        <v>197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X114" s="112" t="str">
        <f>IF(RES_hhdet_tes!X114=0,"",RES_hhdet_tes!X114/RES_hhdet_fec!X114)</f>
        <v/>
      </c>
      <c r="Y114" s="112" t="str">
        <f>IF(RES_hhdet_tes!Y114=0,"",RES_hhdet_tes!Y114/RES_hhdet_fec!Y114)</f>
        <v/>
      </c>
      <c r="DA114" s="131" t="s">
        <v>2014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X115" s="113" t="str">
        <f>IF(RES_hhdet_tes!X115=0,"",RES_hhdet_tes!X115/RES_hhdet_fec!X115)</f>
        <v/>
      </c>
      <c r="Y115" s="113" t="str">
        <f>IF(RES_hhdet_tes!Y115=0,"",RES_hhdet_tes!Y115/RES_hhdet_fec!Y115)</f>
        <v/>
      </c>
      <c r="DA115" s="132" t="s">
        <v>2015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X116" s="112" t="str">
        <f>IF(RES_hhdet_tes!X116=0,"",RES_hhdet_tes!X116/RES_hhdet_fec!X116)</f>
        <v/>
      </c>
      <c r="Y116" s="112" t="str">
        <f>IF(RES_hhdet_tes!Y116=0,"",RES_hhdet_tes!Y116/RES_hhdet_fec!Y116)</f>
        <v/>
      </c>
      <c r="DA116" s="131" t="s">
        <v>2016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X117" s="113" t="str">
        <f>IF(RES_hhdet_tes!X117=0,"",RES_hhdet_tes!X117/RES_hhdet_fec!X117)</f>
        <v/>
      </c>
      <c r="Y117" s="113" t="str">
        <f>IF(RES_hhdet_tes!Y117=0,"",RES_hhdet_tes!Y117/RES_hhdet_fec!Y117)</f>
        <v/>
      </c>
      <c r="DA117" s="132" t="s">
        <v>2017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X118" s="111" t="str">
        <f>IF(RES_hhdet_tes!X118=0,"",RES_hhdet_tes!X118/RES_hhdet_fec!X118)</f>
        <v/>
      </c>
      <c r="Y118" s="111" t="str">
        <f>IF(RES_hhdet_tes!Y118=0,"",RES_hhdet_tes!Y118/RES_hhdet_fec!Y118)</f>
        <v/>
      </c>
      <c r="DA118" s="63" t="s">
        <v>2018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X119" s="111" t="str">
        <f>IF(RES_hhdet_tes!X119=0,"",RES_hhdet_tes!X119/RES_hhdet_fec!X119)</f>
        <v/>
      </c>
      <c r="Y119" s="111" t="str">
        <f>IF(RES_hhdet_tes!Y119=0,"",RES_hhdet_tes!Y119/RES_hhdet_fec!Y119)</f>
        <v/>
      </c>
      <c r="DA119" s="63" t="s">
        <v>2019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X120" s="124" t="str">
        <f>IF(RES_hhdet_tes!X120=0,"",RES_hhdet_tes!X120/RES_hhdet_fec!X120)</f>
        <v/>
      </c>
      <c r="Y120" s="124" t="str">
        <f>IF(RES_hhdet_tes!Y120=0,"",RES_hhdet_tes!Y120/RES_hhdet_fec!Y120)</f>
        <v/>
      </c>
      <c r="DA120" s="130" t="s">
        <v>2020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X121" s="111" t="str">
        <f>IF(RES_hhdet_tes!X121=0,"",RES_hhdet_tes!X121/RES_hhdet_fec!X121)</f>
        <v/>
      </c>
      <c r="Y121" s="111" t="str">
        <f>IF(RES_hhdet_tes!Y121=0,"",RES_hhdet_tes!Y121/RES_hhdet_fec!Y121)</f>
        <v/>
      </c>
      <c r="DA121" s="63" t="s">
        <v>2021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X122" s="45" t="str">
        <f>IF(RES_hhdet_tes!X122=0,"",RES_hhdet_tes!X122/RES_hhdet_fec!X122)</f>
        <v/>
      </c>
      <c r="Y122" s="45" t="str">
        <f>IF(RES_hhdet_tes!Y122=0,"",RES_hhdet_tes!Y122/RES_hhdet_fec!Y122)</f>
        <v/>
      </c>
      <c r="DA122" s="60" t="s">
        <v>2022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>
        <f>IF(RES_hhdet_tes!B124=0,"",RES_hhdet_tes!B124/RES_hhdet_fec!B124)</f>
        <v>0.71460568226094634</v>
      </c>
      <c r="C124" s="119">
        <f>IF(RES_hhdet_tes!C124=0,"",RES_hhdet_tes!C124/RES_hhdet_fec!C124)</f>
        <v>0.71506099458417371</v>
      </c>
      <c r="D124" s="119">
        <f>IF(RES_hhdet_tes!D124=0,"",RES_hhdet_tes!D124/RES_hhdet_fec!D124)</f>
        <v>0.7171781411222844</v>
      </c>
      <c r="E124" s="119">
        <f>IF(RES_hhdet_tes!E124=0,"",RES_hhdet_tes!E124/RES_hhdet_fec!E124)</f>
        <v>0.72640916871213945</v>
      </c>
      <c r="F124" s="119">
        <f>IF(RES_hhdet_tes!F124=0,"",RES_hhdet_tes!F124/RES_hhdet_fec!F124)</f>
        <v>0.72093410768376553</v>
      </c>
      <c r="G124" s="119">
        <f>IF(RES_hhdet_tes!G124=0,"",RES_hhdet_tes!G124/RES_hhdet_fec!G124)</f>
        <v>0.72567578677025157</v>
      </c>
      <c r="H124" s="119">
        <f>IF(RES_hhdet_tes!H124=0,"",RES_hhdet_tes!H124/RES_hhdet_fec!H124)</f>
        <v>0.73540630356739478</v>
      </c>
      <c r="I124" s="119">
        <f>IF(RES_hhdet_tes!I124=0,"",RES_hhdet_tes!I124/RES_hhdet_fec!I124)</f>
        <v>0.74554576177701326</v>
      </c>
      <c r="J124" s="119">
        <f>IF(RES_hhdet_tes!J124=0,"",RES_hhdet_tes!J124/RES_hhdet_fec!J124)</f>
        <v>0.75045798921338347</v>
      </c>
      <c r="K124" s="119">
        <f>IF(RES_hhdet_tes!K124=0,"",RES_hhdet_tes!K124/RES_hhdet_fec!K124)</f>
        <v>0.75351670237066426</v>
      </c>
      <c r="L124" s="119">
        <f>IF(RES_hhdet_tes!L124=0,"",RES_hhdet_tes!L124/RES_hhdet_fec!L124)</f>
        <v>0.76597031539535287</v>
      </c>
      <c r="M124" s="119">
        <f>IF(RES_hhdet_tes!M124=0,"",RES_hhdet_tes!M124/RES_hhdet_fec!M124)</f>
        <v>0.78482656141709506</v>
      </c>
      <c r="N124" s="119">
        <f>IF(RES_hhdet_tes!N124=0,"",RES_hhdet_tes!N124/RES_hhdet_fec!N124)</f>
        <v>0.79785741951548417</v>
      </c>
      <c r="O124" s="119">
        <f>IF(RES_hhdet_tes!O124=0,"",RES_hhdet_tes!O124/RES_hhdet_fec!O124)</f>
        <v>0.79288704621437422</v>
      </c>
      <c r="P124" s="119">
        <f>IF(RES_hhdet_tes!P124=0,"",RES_hhdet_tes!P124/RES_hhdet_fec!P124)</f>
        <v>0.79095651625536501</v>
      </c>
      <c r="Q124" s="119">
        <f>IF(RES_hhdet_tes!Q124=0,"",RES_hhdet_tes!Q124/RES_hhdet_fec!Q124)</f>
        <v>0.80821344796445838</v>
      </c>
      <c r="R124" s="119">
        <f>IF(RES_hhdet_tes!R124=0,"",RES_hhdet_tes!R124/RES_hhdet_fec!R124)</f>
        <v>0.7949744859676835</v>
      </c>
      <c r="S124" s="119">
        <f>IF(RES_hhdet_tes!S124=0,"",RES_hhdet_tes!S124/RES_hhdet_fec!S124)</f>
        <v>0.80545384801560604</v>
      </c>
      <c r="T124" s="119">
        <f>IF(RES_hhdet_tes!T124=0,"",RES_hhdet_tes!T124/RES_hhdet_fec!T124)</f>
        <v>0.81328000324505223</v>
      </c>
      <c r="U124" s="119">
        <f>IF(RES_hhdet_tes!U124=0,"",RES_hhdet_tes!U124/RES_hhdet_fec!U124)</f>
        <v>0.81871501016974979</v>
      </c>
      <c r="V124" s="119">
        <f>IF(RES_hhdet_tes!V124=0,"",RES_hhdet_tes!V124/RES_hhdet_fec!V124)</f>
        <v>0.82212447348982731</v>
      </c>
      <c r="W124" s="119">
        <f>IF(RES_hhdet_tes!W124=0,"",RES_hhdet_tes!W124/RES_hhdet_fec!W124)</f>
        <v>0.8306242248407979</v>
      </c>
      <c r="X124" s="119">
        <f>IF(RES_hhdet_tes!X124=0,"",RES_hhdet_tes!X124/RES_hhdet_fec!X124)</f>
        <v>0.84292633907263104</v>
      </c>
      <c r="Y124" s="119">
        <f>IF(RES_hhdet_tes!Y124=0,"",RES_hhdet_tes!Y124/RES_hhdet_fec!Y124)</f>
        <v>0.85458490194125214</v>
      </c>
      <c r="DA124" s="129" t="s">
        <v>2023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0.71542111660329555</v>
      </c>
      <c r="C125" s="124">
        <f>IF(RES_hhdet_tes!C125=0,"",RES_hhdet_tes!C125/RES_hhdet_fec!C125)</f>
        <v>0.71613602006822863</v>
      </c>
      <c r="D125" s="124">
        <f>IF(RES_hhdet_tes!D125=0,"",RES_hhdet_tes!D125/RES_hhdet_fec!D125)</f>
        <v>0.71697592709240654</v>
      </c>
      <c r="E125" s="124">
        <f>IF(RES_hhdet_tes!E125=0,"",RES_hhdet_tes!E125/RES_hhdet_fec!E125)</f>
        <v>0.71853834599575483</v>
      </c>
      <c r="F125" s="124">
        <f>IF(RES_hhdet_tes!F125=0,"",RES_hhdet_tes!F125/RES_hhdet_fec!F125)</f>
        <v>0.72026906122610546</v>
      </c>
      <c r="G125" s="124">
        <f>IF(RES_hhdet_tes!G125=0,"",RES_hhdet_tes!G125/RES_hhdet_fec!G125)</f>
        <v>0.7222036864965814</v>
      </c>
      <c r="H125" s="124">
        <f>IF(RES_hhdet_tes!H125=0,"",RES_hhdet_tes!H125/RES_hhdet_fec!H125)</f>
        <v>0.72434884064746752</v>
      </c>
      <c r="I125" s="124">
        <f>IF(RES_hhdet_tes!I125=0,"",RES_hhdet_tes!I125/RES_hhdet_fec!I125)</f>
        <v>0.72692122202297071</v>
      </c>
      <c r="J125" s="124">
        <f>IF(RES_hhdet_tes!J125=0,"",RES_hhdet_tes!J125/RES_hhdet_fec!J125)</f>
        <v>0.72983494411641436</v>
      </c>
      <c r="K125" s="124">
        <f>IF(RES_hhdet_tes!K125=0,"",RES_hhdet_tes!K125/RES_hhdet_fec!K125)</f>
        <v>0.73298408322891406</v>
      </c>
      <c r="L125" s="124">
        <f>IF(RES_hhdet_tes!L125=0,"",RES_hhdet_tes!L125/RES_hhdet_fec!L125)</f>
        <v>0.7363622646411494</v>
      </c>
      <c r="M125" s="124">
        <f>IF(RES_hhdet_tes!M125=0,"",RES_hhdet_tes!M125/RES_hhdet_fec!M125)</f>
        <v>0.7402594932720693</v>
      </c>
      <c r="N125" s="124">
        <f>IF(RES_hhdet_tes!N125=0,"",RES_hhdet_tes!N125/RES_hhdet_fec!N125)</f>
        <v>0.74467810546766988</v>
      </c>
      <c r="O125" s="124">
        <f>IF(RES_hhdet_tes!O125=0,"",RES_hhdet_tes!O125/RES_hhdet_fec!O125)</f>
        <v>0.74897240111166441</v>
      </c>
      <c r="P125" s="124">
        <f>IF(RES_hhdet_tes!P125=0,"",RES_hhdet_tes!P125/RES_hhdet_fec!P125)</f>
        <v>0.74920341866380946</v>
      </c>
      <c r="Q125" s="124">
        <f>IF(RES_hhdet_tes!Q125=0,"",RES_hhdet_tes!Q125/RES_hhdet_fec!Q125)</f>
        <v>0.74949574735780289</v>
      </c>
      <c r="R125" s="124">
        <f>IF(RES_hhdet_tes!R125=0,"",RES_hhdet_tes!R125/RES_hhdet_fec!R125)</f>
        <v>0.75060013963503625</v>
      </c>
      <c r="S125" s="124">
        <f>IF(RES_hhdet_tes!S125=0,"",RES_hhdet_tes!S125/RES_hhdet_fec!S125)</f>
        <v>0.75260367595348532</v>
      </c>
      <c r="T125" s="124">
        <f>IF(RES_hhdet_tes!T125=0,"",RES_hhdet_tes!T125/RES_hhdet_fec!T125)</f>
        <v>0.75519399173665447</v>
      </c>
      <c r="U125" s="124">
        <f>IF(RES_hhdet_tes!U125=0,"",RES_hhdet_tes!U125/RES_hhdet_fec!U125)</f>
        <v>0.7584973697189985</v>
      </c>
      <c r="V125" s="124">
        <f>IF(RES_hhdet_tes!V125=0,"",RES_hhdet_tes!V125/RES_hhdet_fec!V125)</f>
        <v>0.76186381282334759</v>
      </c>
      <c r="W125" s="124">
        <f>IF(RES_hhdet_tes!W125=0,"",RES_hhdet_tes!W125/RES_hhdet_fec!W125)</f>
        <v>0.76532423226985025</v>
      </c>
      <c r="X125" s="124">
        <f>IF(RES_hhdet_tes!X125=0,"",RES_hhdet_tes!X125/RES_hhdet_fec!X125)</f>
        <v>0.76885760306590334</v>
      </c>
      <c r="Y125" s="124">
        <f>IF(RES_hhdet_tes!Y125=0,"",RES_hhdet_tes!Y125/RES_hhdet_fec!Y125)</f>
        <v>0.77283083067309566</v>
      </c>
      <c r="DA125" s="130" t="s">
        <v>2024</v>
      </c>
    </row>
    <row r="126" spans="1:105" ht="12" customHeight="1" x14ac:dyDescent="0.25">
      <c r="A126" s="97" t="s">
        <v>198</v>
      </c>
      <c r="B126" s="111">
        <f>IF(RES_hhdet_tes!B126=0,"",RES_hhdet_tes!B126/RES_hhdet_fec!B126)</f>
        <v>0.71443312240183121</v>
      </c>
      <c r="C126" s="111">
        <f>IF(RES_hhdet_tes!C126=0,"",RES_hhdet_tes!C126/RES_hhdet_fec!C126)</f>
        <v>0.71515708813050471</v>
      </c>
      <c r="D126" s="111">
        <f>IF(RES_hhdet_tes!D126=0,"",RES_hhdet_tes!D126/RES_hhdet_fec!D126)</f>
        <v>0.71599733381242381</v>
      </c>
      <c r="E126" s="111">
        <f>IF(RES_hhdet_tes!E126=0,"",RES_hhdet_tes!E126/RES_hhdet_fec!E126)</f>
        <v>0.71762103156755663</v>
      </c>
      <c r="F126" s="111">
        <f>IF(RES_hhdet_tes!F126=0,"",RES_hhdet_tes!F126/RES_hhdet_fec!F126)</f>
        <v>0.71931436680049232</v>
      </c>
      <c r="G126" s="111">
        <f>IF(RES_hhdet_tes!G126=0,"",RES_hhdet_tes!G126/RES_hhdet_fec!G126)</f>
        <v>0.72127451374011975</v>
      </c>
      <c r="H126" s="111">
        <f>IF(RES_hhdet_tes!H126=0,"",RES_hhdet_tes!H126/RES_hhdet_fec!H126)</f>
        <v>0.72345981605514154</v>
      </c>
      <c r="I126" s="111">
        <f>IF(RES_hhdet_tes!I126=0,"",RES_hhdet_tes!I126/RES_hhdet_fec!I126)</f>
        <v>0.72606912121997758</v>
      </c>
      <c r="J126" s="111">
        <f>IF(RES_hhdet_tes!J126=0,"",RES_hhdet_tes!J126/RES_hhdet_fec!J126)</f>
        <v>0.72899914175332547</v>
      </c>
      <c r="K126" s="111">
        <f>IF(RES_hhdet_tes!K126=0,"",RES_hhdet_tes!K126/RES_hhdet_fec!K126)</f>
        <v>0.73216275733786618</v>
      </c>
      <c r="L126" s="111">
        <f>IF(RES_hhdet_tes!L126=0,"",RES_hhdet_tes!L126/RES_hhdet_fec!L126)</f>
        <v>0.73557906975058396</v>
      </c>
      <c r="M126" s="111">
        <f>IF(RES_hhdet_tes!M126=0,"",RES_hhdet_tes!M126/RES_hhdet_fec!M126)</f>
        <v>0.73949260054700394</v>
      </c>
      <c r="N126" s="111">
        <f>IF(RES_hhdet_tes!N126=0,"",RES_hhdet_tes!N126/RES_hhdet_fec!N126)</f>
        <v>0.74393062625442075</v>
      </c>
      <c r="O126" s="111">
        <f>IF(RES_hhdet_tes!O126=0,"",RES_hhdet_tes!O126/RES_hhdet_fec!O126)</f>
        <v>0.74824235126613559</v>
      </c>
      <c r="P126" s="111">
        <f>IF(RES_hhdet_tes!P126=0,"",RES_hhdet_tes!P126/RES_hhdet_fec!P126)</f>
        <v>0.74847865126302515</v>
      </c>
      <c r="Q126" s="111">
        <f>IF(RES_hhdet_tes!Q126=0,"",RES_hhdet_tes!Q126/RES_hhdet_fec!Q126)</f>
        <v>0.74877232803080152</v>
      </c>
      <c r="R126" s="111">
        <f>IF(RES_hhdet_tes!R126=0,"",RES_hhdet_tes!R126/RES_hhdet_fec!R126)</f>
        <v>0.74987448746475971</v>
      </c>
      <c r="S126" s="111">
        <f>IF(RES_hhdet_tes!S126=0,"",RES_hhdet_tes!S126/RES_hhdet_fec!S126)</f>
        <v>0.75189130012411176</v>
      </c>
      <c r="T126" s="111">
        <f>IF(RES_hhdet_tes!T126=0,"",RES_hhdet_tes!T126/RES_hhdet_fec!T126)</f>
        <v>0.75448891811726793</v>
      </c>
      <c r="U126" s="111">
        <f>IF(RES_hhdet_tes!U126=0,"",RES_hhdet_tes!U126/RES_hhdet_fec!U126)</f>
        <v>0.75779544430518442</v>
      </c>
      <c r="V126" s="111">
        <f>IF(RES_hhdet_tes!V126=0,"",RES_hhdet_tes!V126/RES_hhdet_fec!V126)</f>
        <v>0.76116864144768703</v>
      </c>
      <c r="W126" s="111">
        <f>IF(RES_hhdet_tes!W126=0,"",RES_hhdet_tes!W126/RES_hhdet_fec!W126)</f>
        <v>0.76463721276537722</v>
      </c>
      <c r="X126" s="111">
        <f>IF(RES_hhdet_tes!X126=0,"",RES_hhdet_tes!X126/RES_hhdet_fec!X126)</f>
        <v>0.76818135246719399</v>
      </c>
      <c r="Y126" s="111">
        <f>IF(RES_hhdet_tes!Y126=0,"",RES_hhdet_tes!Y126/RES_hhdet_fec!Y126)</f>
        <v>0.77215995870407039</v>
      </c>
      <c r="DA126" s="63" t="s">
        <v>2025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X127" s="111">
        <f>IF(RES_hhdet_tes!X127=0,"",RES_hhdet_tes!X127/RES_hhdet_fec!X127)</f>
        <v>1</v>
      </c>
      <c r="Y127" s="111">
        <f>IF(RES_hhdet_tes!Y127=0,"",RES_hhdet_tes!Y127/RES_hhdet_fec!Y127)</f>
        <v>1</v>
      </c>
      <c r="DA127" s="63" t="s">
        <v>2026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1.7302502216747646</v>
      </c>
      <c r="C128" s="124">
        <f>IF(RES_hhdet_tes!C128=0,"",RES_hhdet_tes!C128/RES_hhdet_fec!C128)</f>
        <v>1.8153771311453284</v>
      </c>
      <c r="D128" s="124">
        <f>IF(RES_hhdet_tes!D128=0,"",RES_hhdet_tes!D128/RES_hhdet_fec!D128)</f>
        <v>1.9057346686364438</v>
      </c>
      <c r="E128" s="124">
        <f>IF(RES_hhdet_tes!E128=0,"",RES_hhdet_tes!E128/RES_hhdet_fec!E128)</f>
        <v>2.0153601479291883</v>
      </c>
      <c r="F128" s="124">
        <f>IF(RES_hhdet_tes!F128=0,"",RES_hhdet_tes!F128/RES_hhdet_fec!F128)</f>
        <v>2.1591309555617273</v>
      </c>
      <c r="G128" s="124">
        <f>IF(RES_hhdet_tes!G128=0,"",RES_hhdet_tes!G128/RES_hhdet_fec!G128)</f>
        <v>2.307795172325553</v>
      </c>
      <c r="H128" s="124">
        <f>IF(RES_hhdet_tes!H128=0,"",RES_hhdet_tes!H128/RES_hhdet_fec!H128)</f>
        <v>2.4806005171857484</v>
      </c>
      <c r="I128" s="124">
        <f>IF(RES_hhdet_tes!I128=0,"",RES_hhdet_tes!I128/RES_hhdet_fec!I128)</f>
        <v>2.5988624387934092</v>
      </c>
      <c r="J128" s="124">
        <f>IF(RES_hhdet_tes!J128=0,"",RES_hhdet_tes!J128/RES_hhdet_fec!J128)</f>
        <v>2.6689542458743105</v>
      </c>
      <c r="K128" s="124">
        <f>IF(RES_hhdet_tes!K128=0,"",RES_hhdet_tes!K128/RES_hhdet_fec!K128)</f>
        <v>2.7576101629152752</v>
      </c>
      <c r="L128" s="124">
        <f>IF(RES_hhdet_tes!L128=0,"",RES_hhdet_tes!L128/RES_hhdet_fec!L128)</f>
        <v>2.8309447095548226</v>
      </c>
      <c r="M128" s="124">
        <f>IF(RES_hhdet_tes!M128=0,"",RES_hhdet_tes!M128/RES_hhdet_fec!M128)</f>
        <v>2.9098748803584025</v>
      </c>
      <c r="N128" s="124">
        <f>IF(RES_hhdet_tes!N128=0,"",RES_hhdet_tes!N128/RES_hhdet_fec!N128)</f>
        <v>2.9987988231072285</v>
      </c>
      <c r="O128" s="124">
        <f>IF(RES_hhdet_tes!O128=0,"",RES_hhdet_tes!O128/RES_hhdet_fec!O128)</f>
        <v>3.1166582824138125</v>
      </c>
      <c r="P128" s="124">
        <f>IF(RES_hhdet_tes!P128=0,"",RES_hhdet_tes!P128/RES_hhdet_fec!P128)</f>
        <v>3.230171099841145</v>
      </c>
      <c r="Q128" s="124">
        <f>IF(RES_hhdet_tes!Q128=0,"",RES_hhdet_tes!Q128/RES_hhdet_fec!Q128)</f>
        <v>3.3278597242241683</v>
      </c>
      <c r="R128" s="124">
        <f>IF(RES_hhdet_tes!R128=0,"",RES_hhdet_tes!R128/RES_hhdet_fec!R128)</f>
        <v>3.4290989344837142</v>
      </c>
      <c r="S128" s="124">
        <f>IF(RES_hhdet_tes!S128=0,"",RES_hhdet_tes!S128/RES_hhdet_fec!S128)</f>
        <v>3.5460438130562313</v>
      </c>
      <c r="T128" s="124">
        <f>IF(RES_hhdet_tes!T128=0,"",RES_hhdet_tes!T128/RES_hhdet_fec!T128)</f>
        <v>3.6541476784982709</v>
      </c>
      <c r="U128" s="124">
        <f>IF(RES_hhdet_tes!U128=0,"",RES_hhdet_tes!U128/RES_hhdet_fec!U128)</f>
        <v>3.7398089307064084</v>
      </c>
      <c r="V128" s="124">
        <f>IF(RES_hhdet_tes!V128=0,"",RES_hhdet_tes!V128/RES_hhdet_fec!V128)</f>
        <v>3.803039486389054</v>
      </c>
      <c r="W128" s="124">
        <f>IF(RES_hhdet_tes!W128=0,"",RES_hhdet_tes!W128/RES_hhdet_fec!W128)</f>
        <v>3.8464242874200716</v>
      </c>
      <c r="X128" s="124">
        <f>IF(RES_hhdet_tes!X128=0,"",RES_hhdet_tes!X128/RES_hhdet_fec!X128)</f>
        <v>3.8758114109609747</v>
      </c>
      <c r="Y128" s="124">
        <f>IF(RES_hhdet_tes!Y128=0,"",RES_hhdet_tes!Y128/RES_hhdet_fec!Y128)</f>
        <v>3.8954799148326602</v>
      </c>
      <c r="DA128" s="130" t="s">
        <v>2027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1.7302502216747646</v>
      </c>
      <c r="C129" s="111">
        <f>IF(RES_hhdet_tes!C129=0,"",RES_hhdet_tes!C129/RES_hhdet_fec!C129)</f>
        <v>1.8153771311453284</v>
      </c>
      <c r="D129" s="111">
        <f>IF(RES_hhdet_tes!D129=0,"",RES_hhdet_tes!D129/RES_hhdet_fec!D129)</f>
        <v>1.9057346686364438</v>
      </c>
      <c r="E129" s="111">
        <f>IF(RES_hhdet_tes!E129=0,"",RES_hhdet_tes!E129/RES_hhdet_fec!E129)</f>
        <v>2.0153601479291883</v>
      </c>
      <c r="F129" s="111">
        <f>IF(RES_hhdet_tes!F129=0,"",RES_hhdet_tes!F129/RES_hhdet_fec!F129)</f>
        <v>2.1591309555617273</v>
      </c>
      <c r="G129" s="111">
        <f>IF(RES_hhdet_tes!G129=0,"",RES_hhdet_tes!G129/RES_hhdet_fec!G129)</f>
        <v>2.307795172325553</v>
      </c>
      <c r="H129" s="111">
        <f>IF(RES_hhdet_tes!H129=0,"",RES_hhdet_tes!H129/RES_hhdet_fec!H129)</f>
        <v>2.4806005171857484</v>
      </c>
      <c r="I129" s="111">
        <f>IF(RES_hhdet_tes!I129=0,"",RES_hhdet_tes!I129/RES_hhdet_fec!I129)</f>
        <v>2.5988624387934092</v>
      </c>
      <c r="J129" s="111">
        <f>IF(RES_hhdet_tes!J129=0,"",RES_hhdet_tes!J129/RES_hhdet_fec!J129)</f>
        <v>2.6689542458743105</v>
      </c>
      <c r="K129" s="111">
        <f>IF(RES_hhdet_tes!K129=0,"",RES_hhdet_tes!K129/RES_hhdet_fec!K129)</f>
        <v>2.7576101629152752</v>
      </c>
      <c r="L129" s="111">
        <f>IF(RES_hhdet_tes!L129=0,"",RES_hhdet_tes!L129/RES_hhdet_fec!L129)</f>
        <v>2.8309447095548226</v>
      </c>
      <c r="M129" s="111">
        <f>IF(RES_hhdet_tes!M129=0,"",RES_hhdet_tes!M129/RES_hhdet_fec!M129)</f>
        <v>2.9098748803584025</v>
      </c>
      <c r="N129" s="111">
        <f>IF(RES_hhdet_tes!N129=0,"",RES_hhdet_tes!N129/RES_hhdet_fec!N129)</f>
        <v>2.9987988231072285</v>
      </c>
      <c r="O129" s="111">
        <f>IF(RES_hhdet_tes!O129=0,"",RES_hhdet_tes!O129/RES_hhdet_fec!O129)</f>
        <v>3.1166582824138125</v>
      </c>
      <c r="P129" s="111">
        <f>IF(RES_hhdet_tes!P129=0,"",RES_hhdet_tes!P129/RES_hhdet_fec!P129)</f>
        <v>3.230171099841145</v>
      </c>
      <c r="Q129" s="111">
        <f>IF(RES_hhdet_tes!Q129=0,"",RES_hhdet_tes!Q129/RES_hhdet_fec!Q129)</f>
        <v>3.3278597242241683</v>
      </c>
      <c r="R129" s="111">
        <f>IF(RES_hhdet_tes!R129=0,"",RES_hhdet_tes!R129/RES_hhdet_fec!R129)</f>
        <v>3.4290989344837142</v>
      </c>
      <c r="S129" s="111">
        <f>IF(RES_hhdet_tes!S129=0,"",RES_hhdet_tes!S129/RES_hhdet_fec!S129)</f>
        <v>3.5460438130562313</v>
      </c>
      <c r="T129" s="111">
        <f>IF(RES_hhdet_tes!T129=0,"",RES_hhdet_tes!T129/RES_hhdet_fec!T129)</f>
        <v>3.6541476784982709</v>
      </c>
      <c r="U129" s="111">
        <f>IF(RES_hhdet_tes!U129=0,"",RES_hhdet_tes!U129/RES_hhdet_fec!U129)</f>
        <v>3.7398089307064084</v>
      </c>
      <c r="V129" s="111">
        <f>IF(RES_hhdet_tes!V129=0,"",RES_hhdet_tes!V129/RES_hhdet_fec!V129)</f>
        <v>3.803039486389054</v>
      </c>
      <c r="W129" s="111">
        <f>IF(RES_hhdet_tes!W129=0,"",RES_hhdet_tes!W129/RES_hhdet_fec!W129)</f>
        <v>3.8464242874200716</v>
      </c>
      <c r="X129" s="111">
        <f>IF(RES_hhdet_tes!X129=0,"",RES_hhdet_tes!X129/RES_hhdet_fec!X129)</f>
        <v>3.8758114109609747</v>
      </c>
      <c r="Y129" s="111">
        <f>IF(RES_hhdet_tes!Y129=0,"",RES_hhdet_tes!Y129/RES_hhdet_fec!Y129)</f>
        <v>3.8954799148326602</v>
      </c>
      <c r="DA129" s="63" t="s">
        <v>2028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0.68444065614250071</v>
      </c>
      <c r="C130" s="124">
        <f>IF(RES_hhdet_tes!C130=0,"",RES_hhdet_tes!C130/RES_hhdet_fec!C130)</f>
        <v>0.69399956406068364</v>
      </c>
      <c r="D130" s="124">
        <f>IF(RES_hhdet_tes!D130=0,"",RES_hhdet_tes!D130/RES_hhdet_fec!D130)</f>
        <v>0.69637510926408708</v>
      </c>
      <c r="E130" s="124">
        <f>IF(RES_hhdet_tes!E130=0,"",RES_hhdet_tes!E130/RES_hhdet_fec!E130)</f>
        <v>0.70911194867638827</v>
      </c>
      <c r="F130" s="124">
        <f>IF(RES_hhdet_tes!F130=0,"",RES_hhdet_tes!F130/RES_hhdet_fec!F130)</f>
        <v>0.70750318417025548</v>
      </c>
      <c r="G130" s="124">
        <f>IF(RES_hhdet_tes!G130=0,"",RES_hhdet_tes!G130/RES_hhdet_fec!G130)</f>
        <v>0.71163206891859188</v>
      </c>
      <c r="H130" s="124">
        <f>IF(RES_hhdet_tes!H130=0,"",RES_hhdet_tes!H130/RES_hhdet_fec!H130)</f>
        <v>0.71444325773701933</v>
      </c>
      <c r="I130" s="124">
        <f>IF(RES_hhdet_tes!I130=0,"",RES_hhdet_tes!I130/RES_hhdet_fec!I130)</f>
        <v>0.72311135866275811</v>
      </c>
      <c r="J130" s="124">
        <f>IF(RES_hhdet_tes!J130=0,"",RES_hhdet_tes!J130/RES_hhdet_fec!J130)</f>
        <v>0.72798374915239283</v>
      </c>
      <c r="K130" s="124">
        <f>IF(RES_hhdet_tes!K130=0,"",RES_hhdet_tes!K130/RES_hhdet_fec!K130)</f>
        <v>0.73921562034168398</v>
      </c>
      <c r="L130" s="124">
        <f>IF(RES_hhdet_tes!L130=0,"",RES_hhdet_tes!L130/RES_hhdet_fec!L130)</f>
        <v>0.74588689576566203</v>
      </c>
      <c r="M130" s="124">
        <f>IF(RES_hhdet_tes!M130=0,"",RES_hhdet_tes!M130/RES_hhdet_fec!M130)</f>
        <v>0.75025513959195655</v>
      </c>
      <c r="N130" s="124">
        <f>IF(RES_hhdet_tes!N130=0,"",RES_hhdet_tes!N130/RES_hhdet_fec!N130)</f>
        <v>0.76345476210409347</v>
      </c>
      <c r="O130" s="124">
        <f>IF(RES_hhdet_tes!O130=0,"",RES_hhdet_tes!O130/RES_hhdet_fec!O130)</f>
        <v>0.77436678346415888</v>
      </c>
      <c r="P130" s="124">
        <f>IF(RES_hhdet_tes!P130=0,"",RES_hhdet_tes!P130/RES_hhdet_fec!P130)</f>
        <v>0.77620886870954209</v>
      </c>
      <c r="Q130" s="124">
        <f>IF(RES_hhdet_tes!Q130=0,"",RES_hhdet_tes!Q130/RES_hhdet_fec!Q130)</f>
        <v>0.77394534902864009</v>
      </c>
      <c r="R130" s="124">
        <f>IF(RES_hhdet_tes!R130=0,"",RES_hhdet_tes!R130/RES_hhdet_fec!R130)</f>
        <v>0.77275325690209451</v>
      </c>
      <c r="S130" s="124">
        <f>IF(RES_hhdet_tes!S130=0,"",RES_hhdet_tes!S130/RES_hhdet_fec!S130)</f>
        <v>0.77554601381259813</v>
      </c>
      <c r="T130" s="124">
        <f>IF(RES_hhdet_tes!T130=0,"",RES_hhdet_tes!T130/RES_hhdet_fec!T130)</f>
        <v>0.78028680910925974</v>
      </c>
      <c r="U130" s="124">
        <f>IF(RES_hhdet_tes!U130=0,"",RES_hhdet_tes!U130/RES_hhdet_fec!U130)</f>
        <v>0.78402361206055438</v>
      </c>
      <c r="V130" s="124">
        <f>IF(RES_hhdet_tes!V130=0,"",RES_hhdet_tes!V130/RES_hhdet_fec!V130)</f>
        <v>0.78956431105718916</v>
      </c>
      <c r="W130" s="124">
        <f>IF(RES_hhdet_tes!W130=0,"",RES_hhdet_tes!W130/RES_hhdet_fec!W130)</f>
        <v>0.79441276310664732</v>
      </c>
      <c r="X130" s="124">
        <f>IF(RES_hhdet_tes!X130=0,"",RES_hhdet_tes!X130/RES_hhdet_fec!X130)</f>
        <v>0.80060590466361403</v>
      </c>
      <c r="Y130" s="124">
        <f>IF(RES_hhdet_tes!Y130=0,"",RES_hhdet_tes!Y130/RES_hhdet_fec!Y130)</f>
        <v>0.80639437759148169</v>
      </c>
      <c r="DA130" s="130" t="s">
        <v>2029</v>
      </c>
    </row>
    <row r="131" spans="1:105" ht="12" customHeight="1" x14ac:dyDescent="0.25">
      <c r="A131" s="97" t="s">
        <v>128</v>
      </c>
      <c r="B131" s="111">
        <f>IF(RES_hhdet_tes!B131=0,"",RES_hhdet_tes!B131/RES_hhdet_fec!B131)</f>
        <v>0.75911532673449944</v>
      </c>
      <c r="C131" s="111">
        <f>IF(RES_hhdet_tes!C131=0,"",RES_hhdet_tes!C131/RES_hhdet_fec!C131)</f>
        <v>0.7606040014876646</v>
      </c>
      <c r="D131" s="111">
        <f>IF(RES_hhdet_tes!D131=0,"",RES_hhdet_tes!D131/RES_hhdet_fec!D131)</f>
        <v>0.76239482958974458</v>
      </c>
      <c r="E131" s="111">
        <f>IF(RES_hhdet_tes!E131=0,"",RES_hhdet_tes!E131/RES_hhdet_fec!E131)</f>
        <v>0.76470360999399967</v>
      </c>
      <c r="F131" s="111">
        <f>IF(RES_hhdet_tes!F131=0,"",RES_hhdet_tes!F131/RES_hhdet_fec!F131)</f>
        <v>0.7663100837221587</v>
      </c>
      <c r="G131" s="111">
        <f>IF(RES_hhdet_tes!G131=0,"",RES_hhdet_tes!G131/RES_hhdet_fec!G131)</f>
        <v>0.76843990946027441</v>
      </c>
      <c r="H131" s="111">
        <f>IF(RES_hhdet_tes!H131=0,"",RES_hhdet_tes!H131/RES_hhdet_fec!H131)</f>
        <v>0.77068494647371188</v>
      </c>
      <c r="I131" s="111">
        <f>IF(RES_hhdet_tes!I131=0,"",RES_hhdet_tes!I131/RES_hhdet_fec!I131)</f>
        <v>0.77435035781164341</v>
      </c>
      <c r="J131" s="111">
        <f>IF(RES_hhdet_tes!J131=0,"",RES_hhdet_tes!J131/RES_hhdet_fec!J131)</f>
        <v>0.77926299950351618</v>
      </c>
      <c r="K131" s="111">
        <f>IF(RES_hhdet_tes!K131=0,"",RES_hhdet_tes!K131/RES_hhdet_fec!K131)</f>
        <v>0.78423460209226703</v>
      </c>
      <c r="L131" s="111">
        <f>IF(RES_hhdet_tes!L131=0,"",RES_hhdet_tes!L131/RES_hhdet_fec!L131)</f>
        <v>0.78883415413005931</v>
      </c>
      <c r="M131" s="111">
        <f>IF(RES_hhdet_tes!M131=0,"",RES_hhdet_tes!M131/RES_hhdet_fec!M131)</f>
        <v>0.79362217316022621</v>
      </c>
      <c r="N131" s="111">
        <f>IF(RES_hhdet_tes!N131=0,"",RES_hhdet_tes!N131/RES_hhdet_fec!N131)</f>
        <v>0.79917981110201108</v>
      </c>
      <c r="O131" s="111">
        <f>IF(RES_hhdet_tes!O131=0,"",RES_hhdet_tes!O131/RES_hhdet_fec!O131)</f>
        <v>0.80375384152228024</v>
      </c>
      <c r="P131" s="111">
        <f>IF(RES_hhdet_tes!P131=0,"",RES_hhdet_tes!P131/RES_hhdet_fec!P131)</f>
        <v>0.80494903509589255</v>
      </c>
      <c r="Q131" s="111">
        <f>IF(RES_hhdet_tes!Q131=0,"",RES_hhdet_tes!Q131/RES_hhdet_fec!Q131)</f>
        <v>0.80741483876069198</v>
      </c>
      <c r="R131" s="111">
        <f>IF(RES_hhdet_tes!R131=0,"",RES_hhdet_tes!R131/RES_hhdet_fec!R131)</f>
        <v>0.8105040466769835</v>
      </c>
      <c r="S131" s="111">
        <f>IF(RES_hhdet_tes!S131=0,"",RES_hhdet_tes!S131/RES_hhdet_fec!S131)</f>
        <v>0.81388100054146506</v>
      </c>
      <c r="T131" s="111">
        <f>IF(RES_hhdet_tes!T131=0,"",RES_hhdet_tes!T131/RES_hhdet_fec!T131)</f>
        <v>0.81742037702335346</v>
      </c>
      <c r="U131" s="111">
        <f>IF(RES_hhdet_tes!U131=0,"",RES_hhdet_tes!U131/RES_hhdet_fec!U131)</f>
        <v>0.821569247003062</v>
      </c>
      <c r="V131" s="111">
        <f>IF(RES_hhdet_tes!V131=0,"",RES_hhdet_tes!V131/RES_hhdet_fec!V131)</f>
        <v>0.82574172019847714</v>
      </c>
      <c r="W131" s="111">
        <f>IF(RES_hhdet_tes!W131=0,"",RES_hhdet_tes!W131/RES_hhdet_fec!W131)</f>
        <v>0.83001330066920942</v>
      </c>
      <c r="X131" s="111">
        <f>IF(RES_hhdet_tes!X131=0,"",RES_hhdet_tes!X131/RES_hhdet_fec!X131)</f>
        <v>0.83443786437203571</v>
      </c>
      <c r="Y131" s="111">
        <f>IF(RES_hhdet_tes!Y131=0,"",RES_hhdet_tes!Y131/RES_hhdet_fec!Y131)</f>
        <v>0.83915291159162775</v>
      </c>
      <c r="DA131" s="63" t="s">
        <v>2030</v>
      </c>
    </row>
    <row r="132" spans="1:105" ht="12" customHeight="1" x14ac:dyDescent="0.25">
      <c r="A132" s="97" t="s">
        <v>127</v>
      </c>
      <c r="B132" s="111">
        <f>IF(RES_hhdet_tes!B132=0,"",RES_hhdet_tes!B132/RES_hhdet_fec!B132)</f>
        <v>0.91212612024224737</v>
      </c>
      <c r="C132" s="111">
        <f>IF(RES_hhdet_tes!C132=0,"",RES_hhdet_tes!C132/RES_hhdet_fec!C132)</f>
        <v>0.9188346897376668</v>
      </c>
      <c r="D132" s="111">
        <f>IF(RES_hhdet_tes!D132=0,"",RES_hhdet_tes!D132/RES_hhdet_fec!D132)</f>
        <v>0.91590559649165049</v>
      </c>
      <c r="E132" s="111">
        <f>IF(RES_hhdet_tes!E132=0,"",RES_hhdet_tes!E132/RES_hhdet_fec!E132)</f>
        <v>0.93078448192401086</v>
      </c>
      <c r="F132" s="111">
        <f>IF(RES_hhdet_tes!F132=0,"",RES_hhdet_tes!F132/RES_hhdet_fec!F132)</f>
        <v>0.92287014812699086</v>
      </c>
      <c r="G132" s="111">
        <f>IF(RES_hhdet_tes!G132=0,"",RES_hhdet_tes!G132/RES_hhdet_fec!G132)</f>
        <v>0.92442036238027814</v>
      </c>
      <c r="H132" s="111">
        <f>IF(RES_hhdet_tes!H132=0,"",RES_hhdet_tes!H132/RES_hhdet_fec!H132)</f>
        <v>0.92530762275050604</v>
      </c>
      <c r="I132" s="111">
        <f>IF(RES_hhdet_tes!I132=0,"",RES_hhdet_tes!I132/RES_hhdet_fec!I132)</f>
        <v>0.92915631804365351</v>
      </c>
      <c r="J132" s="111">
        <f>IF(RES_hhdet_tes!J132=0,"",RES_hhdet_tes!J132/RES_hhdet_fec!J132)</f>
        <v>0.930122841921037</v>
      </c>
      <c r="K132" s="111">
        <f>IF(RES_hhdet_tes!K132=0,"",RES_hhdet_tes!K132/RES_hhdet_fec!K132)</f>
        <v>0.93638083047877751</v>
      </c>
      <c r="L132" s="111">
        <f>IF(RES_hhdet_tes!L132=0,"",RES_hhdet_tes!L132/RES_hhdet_fec!L132)</f>
        <v>0.93710432030886592</v>
      </c>
      <c r="M132" s="111">
        <f>IF(RES_hhdet_tes!M132=0,"",RES_hhdet_tes!M132/RES_hhdet_fec!M132)</f>
        <v>0.93576684142282818</v>
      </c>
      <c r="N132" s="111">
        <f>IF(RES_hhdet_tes!N132=0,"",RES_hhdet_tes!N132/RES_hhdet_fec!N132)</f>
        <v>0.93746986261546861</v>
      </c>
      <c r="O132" s="111">
        <f>IF(RES_hhdet_tes!O132=0,"",RES_hhdet_tes!O132/RES_hhdet_fec!O132)</f>
        <v>0.94079492313639024</v>
      </c>
      <c r="P132" s="111">
        <f>IF(RES_hhdet_tes!P132=0,"",RES_hhdet_tes!P132/RES_hhdet_fec!P132)</f>
        <v>0.93832469011027952</v>
      </c>
      <c r="Q132" s="111">
        <f>IF(RES_hhdet_tes!Q132=0,"",RES_hhdet_tes!Q132/RES_hhdet_fec!Q132)</f>
        <v>0.93280252573731459</v>
      </c>
      <c r="R132" s="111">
        <f>IF(RES_hhdet_tes!R132=0,"",RES_hhdet_tes!R132/RES_hhdet_fec!R132)</f>
        <v>0.93523784839829749</v>
      </c>
      <c r="S132" s="111">
        <f>IF(RES_hhdet_tes!S132=0,"",RES_hhdet_tes!S132/RES_hhdet_fec!S132)</f>
        <v>0.93701502813571624</v>
      </c>
      <c r="T132" s="111">
        <f>IF(RES_hhdet_tes!T132=0,"",RES_hhdet_tes!T132/RES_hhdet_fec!T132)</f>
        <v>0.93617541120854442</v>
      </c>
      <c r="U132" s="111">
        <f>IF(RES_hhdet_tes!U132=0,"",RES_hhdet_tes!U132/RES_hhdet_fec!U132)</f>
        <v>0.93975317466309916</v>
      </c>
      <c r="V132" s="111">
        <f>IF(RES_hhdet_tes!V132=0,"",RES_hhdet_tes!V132/RES_hhdet_fec!V132)</f>
        <v>0.94298985162221949</v>
      </c>
      <c r="W132" s="111">
        <f>IF(RES_hhdet_tes!W132=0,"",RES_hhdet_tes!W132/RES_hhdet_fec!W132)</f>
        <v>0.93882737558104423</v>
      </c>
      <c r="X132" s="111">
        <f>IF(RES_hhdet_tes!X132=0,"",RES_hhdet_tes!X132/RES_hhdet_fec!X132)</f>
        <v>0.93515131839146937</v>
      </c>
      <c r="Y132" s="111">
        <f>IF(RES_hhdet_tes!Y132=0,"",RES_hhdet_tes!Y132/RES_hhdet_fec!Y132)</f>
        <v>0.93529910876058586</v>
      </c>
      <c r="DA132" s="63" t="s">
        <v>2031</v>
      </c>
    </row>
    <row r="133" spans="1:105" ht="12" customHeight="1" x14ac:dyDescent="0.25">
      <c r="A133" s="100" t="s">
        <v>198</v>
      </c>
      <c r="B133" s="112">
        <f>IF(RES_hhdet_tes!B133=0,"",RES_hhdet_tes!B133/RES_hhdet_fec!B133)</f>
        <v>0.75911532673449944</v>
      </c>
      <c r="C133" s="112">
        <f>IF(RES_hhdet_tes!C133=0,"",RES_hhdet_tes!C133/RES_hhdet_fec!C133)</f>
        <v>0.76496122668321553</v>
      </c>
      <c r="D133" s="112">
        <f>IF(RES_hhdet_tes!D133=0,"",RES_hhdet_tes!D133/RES_hhdet_fec!D133)</f>
        <v>0.76749761259916838</v>
      </c>
      <c r="E133" s="112">
        <f>IF(RES_hhdet_tes!E133=0,"",RES_hhdet_tes!E133/RES_hhdet_fec!E133)</f>
        <v>0.77537724275424935</v>
      </c>
      <c r="F133" s="112">
        <f>IF(RES_hhdet_tes!F133=0,"",RES_hhdet_tes!F133/RES_hhdet_fec!F133)</f>
        <v>0.77591354646606903</v>
      </c>
      <c r="G133" s="112">
        <f>IF(RES_hhdet_tes!G133=0,"",RES_hhdet_tes!G133/RES_hhdet_fec!G133)</f>
        <v>0.77805053060603502</v>
      </c>
      <c r="H133" s="112">
        <f>IF(RES_hhdet_tes!H133=0,"",RES_hhdet_tes!H133/RES_hhdet_fec!H133)</f>
        <v>0.77964620585210276</v>
      </c>
      <c r="I133" s="112">
        <f>IF(RES_hhdet_tes!I133=0,"",RES_hhdet_tes!I133/RES_hhdet_fec!I133)</f>
        <v>0.78468991956431455</v>
      </c>
      <c r="J133" s="112">
        <f>IF(RES_hhdet_tes!J133=0,"",RES_hhdet_tes!J133/RES_hhdet_fec!J133)</f>
        <v>0.78838891795876587</v>
      </c>
      <c r="K133" s="112">
        <f>IF(RES_hhdet_tes!K133=0,"",RES_hhdet_tes!K133/RES_hhdet_fec!K133)</f>
        <v>0.79320448555018042</v>
      </c>
      <c r="L133" s="112">
        <f>IF(RES_hhdet_tes!L133=0,"",RES_hhdet_tes!L133/RES_hhdet_fec!L133)</f>
        <v>0.79542621689303306</v>
      </c>
      <c r="M133" s="112">
        <f>IF(RES_hhdet_tes!M133=0,"",RES_hhdet_tes!M133/RES_hhdet_fec!M133)</f>
        <v>0.79870751373428983</v>
      </c>
      <c r="N133" s="112">
        <f>IF(RES_hhdet_tes!N133=0,"",RES_hhdet_tes!N133/RES_hhdet_fec!N133)</f>
        <v>0.80165632808009235</v>
      </c>
      <c r="O133" s="112">
        <f>IF(RES_hhdet_tes!O133=0,"",RES_hhdet_tes!O133/RES_hhdet_fec!O133)</f>
        <v>0.80629611953861391</v>
      </c>
      <c r="P133" s="112">
        <f>IF(RES_hhdet_tes!P133=0,"",RES_hhdet_tes!P133/RES_hhdet_fec!P133)</f>
        <v>0.80782170222450134</v>
      </c>
      <c r="Q133" s="112">
        <f>IF(RES_hhdet_tes!Q133=0,"",RES_hhdet_tes!Q133/RES_hhdet_fec!Q133)</f>
        <v>0.80807589596255902</v>
      </c>
      <c r="R133" s="112">
        <f>IF(RES_hhdet_tes!R133=0,"",RES_hhdet_tes!R133/RES_hhdet_fec!R133)</f>
        <v>0.81014383124227074</v>
      </c>
      <c r="S133" s="112">
        <f>IF(RES_hhdet_tes!S133=0,"",RES_hhdet_tes!S133/RES_hhdet_fec!S133)</f>
        <v>0.81245066935602894</v>
      </c>
      <c r="T133" s="112">
        <f>IF(RES_hhdet_tes!T133=0,"",RES_hhdet_tes!T133/RES_hhdet_fec!T133)</f>
        <v>0.81534883108198342</v>
      </c>
      <c r="U133" s="112">
        <f>IF(RES_hhdet_tes!U133=0,"",RES_hhdet_tes!U133/RES_hhdet_fec!U133)</f>
        <v>0.81623384243746622</v>
      </c>
      <c r="V133" s="112">
        <f>IF(RES_hhdet_tes!V133=0,"",RES_hhdet_tes!V133/RES_hhdet_fec!V133)</f>
        <v>0.82173033913749571</v>
      </c>
      <c r="W133" s="112">
        <f>IF(RES_hhdet_tes!W133=0,"",RES_hhdet_tes!W133/RES_hhdet_fec!W133)</f>
        <v>0.82794641523642587</v>
      </c>
      <c r="X133" s="112">
        <f>IF(RES_hhdet_tes!X133=0,"",RES_hhdet_tes!X133/RES_hhdet_fec!X133)</f>
        <v>0.83499958021343712</v>
      </c>
      <c r="Y133" s="112">
        <f>IF(RES_hhdet_tes!Y133=0,"",RES_hhdet_tes!Y133/RES_hhdet_fec!Y133)</f>
        <v>0.83762330224860371</v>
      </c>
      <c r="DA133" s="131" t="s">
        <v>2032</v>
      </c>
    </row>
    <row r="134" spans="1:105" ht="12" customHeight="1" x14ac:dyDescent="0.25">
      <c r="A134" s="103" t="s">
        <v>52</v>
      </c>
      <c r="B134" s="113">
        <f>IF(RES_hhdet_tes!B134=0,"",RES_hhdet_tes!B134/RES_hhdet_fec!B134)</f>
        <v>1</v>
      </c>
      <c r="C134" s="113">
        <f>IF(RES_hhdet_tes!C134=0,"",RES_hhdet_tes!C134/RES_hhdet_fec!C134)</f>
        <v>1</v>
      </c>
      <c r="D134" s="113">
        <f>IF(RES_hhdet_tes!D134=0,"",RES_hhdet_tes!D134/RES_hhdet_fec!D134)</f>
        <v>1</v>
      </c>
      <c r="E134" s="113">
        <f>IF(RES_hhdet_tes!E134=0,"",RES_hhdet_tes!E134/RES_hhdet_fec!E134)</f>
        <v>1</v>
      </c>
      <c r="F134" s="113">
        <f>IF(RES_hhdet_tes!F134=0,"",RES_hhdet_tes!F134/RES_hhdet_fec!F134)</f>
        <v>1</v>
      </c>
      <c r="G134" s="113">
        <f>IF(RES_hhdet_tes!G134=0,"",RES_hhdet_tes!G134/RES_hhdet_fec!G134)</f>
        <v>1</v>
      </c>
      <c r="H134" s="113">
        <f>IF(RES_hhdet_tes!H134=0,"",RES_hhdet_tes!H134/RES_hhdet_fec!H134)</f>
        <v>1</v>
      </c>
      <c r="I134" s="113">
        <f>IF(RES_hhdet_tes!I134=0,"",RES_hhdet_tes!I134/RES_hhdet_fec!I134)</f>
        <v>1</v>
      </c>
      <c r="J134" s="113">
        <f>IF(RES_hhdet_tes!J134=0,"",RES_hhdet_tes!J134/RES_hhdet_fec!J134)</f>
        <v>1</v>
      </c>
      <c r="K134" s="113">
        <f>IF(RES_hhdet_tes!K134=0,"",RES_hhdet_tes!K134/RES_hhdet_fec!K134)</f>
        <v>1</v>
      </c>
      <c r="L134" s="113">
        <f>IF(RES_hhdet_tes!L134=0,"",RES_hhdet_tes!L134/RES_hhdet_fec!L134)</f>
        <v>1</v>
      </c>
      <c r="M134" s="113">
        <f>IF(RES_hhdet_tes!M134=0,"",RES_hhdet_tes!M134/RES_hhdet_fec!M134)</f>
        <v>1</v>
      </c>
      <c r="N134" s="113">
        <f>IF(RES_hhdet_tes!N134=0,"",RES_hhdet_tes!N134/RES_hhdet_fec!N134)</f>
        <v>1</v>
      </c>
      <c r="O134" s="113">
        <f>IF(RES_hhdet_tes!O134=0,"",RES_hhdet_tes!O134/RES_hhdet_fec!O134)</f>
        <v>1</v>
      </c>
      <c r="P134" s="113">
        <f>IF(RES_hhdet_tes!P134=0,"",RES_hhdet_tes!P134/RES_hhdet_fec!P134)</f>
        <v>1</v>
      </c>
      <c r="Q134" s="113">
        <f>IF(RES_hhdet_tes!Q134=0,"",RES_hhdet_tes!Q134/RES_hhdet_fec!Q134)</f>
        <v>1</v>
      </c>
      <c r="R134" s="113">
        <f>IF(RES_hhdet_tes!R134=0,"",RES_hhdet_tes!R134/RES_hhdet_fec!R134)</f>
        <v>1</v>
      </c>
      <c r="S134" s="113">
        <f>IF(RES_hhdet_tes!S134=0,"",RES_hhdet_tes!S134/RES_hhdet_fec!S134)</f>
        <v>1</v>
      </c>
      <c r="T134" s="113">
        <f>IF(RES_hhdet_tes!T134=0,"",RES_hhdet_tes!T134/RES_hhdet_fec!T134)</f>
        <v>1</v>
      </c>
      <c r="U134" s="113">
        <f>IF(RES_hhdet_tes!U134=0,"",RES_hhdet_tes!U134/RES_hhdet_fec!U134)</f>
        <v>1</v>
      </c>
      <c r="V134" s="113">
        <f>IF(RES_hhdet_tes!V134=0,"",RES_hhdet_tes!V134/RES_hhdet_fec!V134)</f>
        <v>1</v>
      </c>
      <c r="W134" s="113">
        <f>IF(RES_hhdet_tes!W134=0,"",RES_hhdet_tes!W134/RES_hhdet_fec!W134)</f>
        <v>1</v>
      </c>
      <c r="X134" s="113">
        <f>IF(RES_hhdet_tes!X134=0,"",RES_hhdet_tes!X134/RES_hhdet_fec!X134)</f>
        <v>1</v>
      </c>
      <c r="Y134" s="113">
        <f>IF(RES_hhdet_tes!Y134=0,"",RES_hhdet_tes!Y134/RES_hhdet_fec!Y134)</f>
        <v>1</v>
      </c>
      <c r="DA134" s="132" t="s">
        <v>2033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0.60002438258568758</v>
      </c>
      <c r="C135" s="112">
        <f>IF(RES_hhdet_tes!C135=0,"",RES_hhdet_tes!C135/RES_hhdet_fec!C135)</f>
        <v>0.60125650071929715</v>
      </c>
      <c r="D135" s="112">
        <f>IF(RES_hhdet_tes!D135=0,"",RES_hhdet_tes!D135/RES_hhdet_fec!D135)</f>
        <v>0.60271195094626984</v>
      </c>
      <c r="E135" s="112">
        <f>IF(RES_hhdet_tes!E135=0,"",RES_hhdet_tes!E135/RES_hhdet_fec!E135)</f>
        <v>0.60556387932084221</v>
      </c>
      <c r="F135" s="112">
        <f>IF(RES_hhdet_tes!F135=0,"",RES_hhdet_tes!F135/RES_hhdet_fec!F135)</f>
        <v>0.61009706087056681</v>
      </c>
      <c r="G135" s="112">
        <f>IF(RES_hhdet_tes!G135=0,"",RES_hhdet_tes!G135/RES_hhdet_fec!G135)</f>
        <v>0.6150926964611666</v>
      </c>
      <c r="H135" s="112">
        <f>IF(RES_hhdet_tes!H135=0,"",RES_hhdet_tes!H135/RES_hhdet_fec!H135)</f>
        <v>0.62107226923499825</v>
      </c>
      <c r="I135" s="112">
        <f>IF(RES_hhdet_tes!I135=0,"",RES_hhdet_tes!I135/RES_hhdet_fec!I135)</f>
        <v>0.62370387266978744</v>
      </c>
      <c r="J135" s="112">
        <f>IF(RES_hhdet_tes!J135=0,"",RES_hhdet_tes!J135/RES_hhdet_fec!J135)</f>
        <v>0.62402751815979607</v>
      </c>
      <c r="K135" s="112">
        <f>IF(RES_hhdet_tes!K135=0,"",RES_hhdet_tes!K135/RES_hhdet_fec!K135)</f>
        <v>0.62470716294171691</v>
      </c>
      <c r="L135" s="112">
        <f>IF(RES_hhdet_tes!L135=0,"",RES_hhdet_tes!L135/RES_hhdet_fec!L135)</f>
        <v>0.62618891155963408</v>
      </c>
      <c r="M135" s="112">
        <f>IF(RES_hhdet_tes!M135=0,"",RES_hhdet_tes!M135/RES_hhdet_fec!M135)</f>
        <v>0.62940980322046358</v>
      </c>
      <c r="N135" s="112">
        <f>IF(RES_hhdet_tes!N135=0,"",RES_hhdet_tes!N135/RES_hhdet_fec!N135)</f>
        <v>0.63324106379827261</v>
      </c>
      <c r="O135" s="112">
        <f>IF(RES_hhdet_tes!O135=0,"",RES_hhdet_tes!O135/RES_hhdet_fec!O135)</f>
        <v>0.63988304963565923</v>
      </c>
      <c r="P135" s="112">
        <f>IF(RES_hhdet_tes!P135=0,"",RES_hhdet_tes!P135/RES_hhdet_fec!P135)</f>
        <v>0.6498698639873377</v>
      </c>
      <c r="Q135" s="112">
        <f>IF(RES_hhdet_tes!Q135=0,"",RES_hhdet_tes!Q135/RES_hhdet_fec!Q135)</f>
        <v>0.66067314834613478</v>
      </c>
      <c r="R135" s="112">
        <f>IF(RES_hhdet_tes!R135=0,"",RES_hhdet_tes!R135/RES_hhdet_fec!R135)</f>
        <v>0.67238268511779631</v>
      </c>
      <c r="S135" s="112">
        <f>IF(RES_hhdet_tes!S135=0,"",RES_hhdet_tes!S135/RES_hhdet_fec!S135)</f>
        <v>0.68365303670575117</v>
      </c>
      <c r="T135" s="112">
        <f>IF(RES_hhdet_tes!T135=0,"",RES_hhdet_tes!T135/RES_hhdet_fec!T135)</f>
        <v>0.69577513760703846</v>
      </c>
      <c r="U135" s="112">
        <f>IF(RES_hhdet_tes!U135=0,"",RES_hhdet_tes!U135/RES_hhdet_fec!U135)</f>
        <v>0.70822135007754805</v>
      </c>
      <c r="V135" s="112">
        <f>IF(RES_hhdet_tes!V135=0,"",RES_hhdet_tes!V135/RES_hhdet_fec!V135)</f>
        <v>0.7170129665415681</v>
      </c>
      <c r="W135" s="112">
        <f>IF(RES_hhdet_tes!W135=0,"",RES_hhdet_tes!W135/RES_hhdet_fec!W135)</f>
        <v>0.72548673238033967</v>
      </c>
      <c r="X135" s="112">
        <f>IF(RES_hhdet_tes!X135=0,"",RES_hhdet_tes!X135/RES_hhdet_fec!X135)</f>
        <v>0.73313667931661919</v>
      </c>
      <c r="Y135" s="112">
        <f>IF(RES_hhdet_tes!Y135=0,"",RES_hhdet_tes!Y135/RES_hhdet_fec!Y135)</f>
        <v>0.74373900647579982</v>
      </c>
      <c r="DA135" s="131" t="s">
        <v>2034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0.83166142315810987</v>
      </c>
      <c r="C136" s="113">
        <f>IF(RES_hhdet_tes!C136=0,"",RES_hhdet_tes!C136/RES_hhdet_fec!C136)</f>
        <v>0.84043244440706888</v>
      </c>
      <c r="D136" s="113">
        <f>IF(RES_hhdet_tes!D136=0,"",RES_hhdet_tes!D136/RES_hhdet_fec!D136)</f>
        <v>0.83448294734062212</v>
      </c>
      <c r="E136" s="113">
        <f>IF(RES_hhdet_tes!E136=0,"",RES_hhdet_tes!E136/RES_hhdet_fec!E136)</f>
        <v>0.85923384138263315</v>
      </c>
      <c r="F136" s="113">
        <f>IF(RES_hhdet_tes!F136=0,"",RES_hhdet_tes!F136/RES_hhdet_fec!F136)</f>
        <v>0.84624531850518514</v>
      </c>
      <c r="G136" s="113">
        <f>IF(RES_hhdet_tes!G136=0,"",RES_hhdet_tes!G136/RES_hhdet_fec!G136)</f>
        <v>0.84959766329010367</v>
      </c>
      <c r="H136" s="113">
        <f>IF(RES_hhdet_tes!H136=0,"",RES_hhdet_tes!H136/RES_hhdet_fec!H136)</f>
        <v>0.85215651777690316</v>
      </c>
      <c r="I136" s="113">
        <f>IF(RES_hhdet_tes!I136=0,"",RES_hhdet_tes!I136/RES_hhdet_fec!I136)</f>
        <v>0.85654874802151104</v>
      </c>
      <c r="J136" s="113">
        <f>IF(RES_hhdet_tes!J136=0,"",RES_hhdet_tes!J136/RES_hhdet_fec!J136)</f>
        <v>0.85581193896752206</v>
      </c>
      <c r="K136" s="113">
        <f>IF(RES_hhdet_tes!K136=0,"",RES_hhdet_tes!K136/RES_hhdet_fec!K136)</f>
        <v>0.86509933353334978</v>
      </c>
      <c r="L136" s="113">
        <f>IF(RES_hhdet_tes!L136=0,"",RES_hhdet_tes!L136/RES_hhdet_fec!L136)</f>
        <v>0.86603378432438483</v>
      </c>
      <c r="M136" s="113">
        <f>IF(RES_hhdet_tes!M136=0,"",RES_hhdet_tes!M136/RES_hhdet_fec!M136)</f>
        <v>0.86347063080745057</v>
      </c>
      <c r="N136" s="113">
        <f>IF(RES_hhdet_tes!N136=0,"",RES_hhdet_tes!N136/RES_hhdet_fec!N136)</f>
        <v>0.86656434449779673</v>
      </c>
      <c r="O136" s="113">
        <f>IF(RES_hhdet_tes!O136=0,"",RES_hhdet_tes!O136/RES_hhdet_fec!O136)</f>
        <v>0.8731607079477689</v>
      </c>
      <c r="P136" s="113">
        <f>IF(RES_hhdet_tes!P136=0,"",RES_hhdet_tes!P136/RES_hhdet_fec!P136)</f>
        <v>0.87283482869213513</v>
      </c>
      <c r="Q136" s="113">
        <f>IF(RES_hhdet_tes!Q136=0,"",RES_hhdet_tes!Q136/RES_hhdet_fec!Q136)</f>
        <v>0.8687041275573022</v>
      </c>
      <c r="R136" s="113">
        <f>IF(RES_hhdet_tes!R136=0,"",RES_hhdet_tes!R136/RES_hhdet_fec!R136)</f>
        <v>0.87711988379994055</v>
      </c>
      <c r="S136" s="113">
        <f>IF(RES_hhdet_tes!S136=0,"",RES_hhdet_tes!S136/RES_hhdet_fec!S136)</f>
        <v>0.88341984751121305</v>
      </c>
      <c r="T136" s="113">
        <f>IF(RES_hhdet_tes!T136=0,"",RES_hhdet_tes!T136/RES_hhdet_fec!T136)</f>
        <v>0.88530844649638496</v>
      </c>
      <c r="U136" s="113">
        <f>IF(RES_hhdet_tes!U136=0,"",RES_hhdet_tes!U136/RES_hhdet_fec!U136)</f>
        <v>0.89579967999805288</v>
      </c>
      <c r="V136" s="113">
        <f>IF(RES_hhdet_tes!V136=0,"",RES_hhdet_tes!V136/RES_hhdet_fec!V136)</f>
        <v>0.90125037469672353</v>
      </c>
      <c r="W136" s="113">
        <f>IF(RES_hhdet_tes!W136=0,"",RES_hhdet_tes!W136/RES_hhdet_fec!W136)</f>
        <v>0.89396811782737151</v>
      </c>
      <c r="X136" s="113">
        <f>IF(RES_hhdet_tes!X136=0,"",RES_hhdet_tes!X136/RES_hhdet_fec!X136)</f>
        <v>0.88697185782417287</v>
      </c>
      <c r="Y136" s="113">
        <f>IF(RES_hhdet_tes!Y136=0,"",RES_hhdet_tes!Y136/RES_hhdet_fec!Y136)</f>
        <v>0.8912643577399294</v>
      </c>
      <c r="DA136" s="132" t="s">
        <v>2035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0.60002438258568758</v>
      </c>
      <c r="C137" s="111">
        <f>IF(RES_hhdet_tes!C137=0,"",RES_hhdet_tes!C137/RES_hhdet_fec!C137)</f>
        <v>0.60226215058106447</v>
      </c>
      <c r="D137" s="111">
        <f>IF(RES_hhdet_tes!D137=0,"",RES_hhdet_tes!D137/RES_hhdet_fec!D137)</f>
        <v>0.60447758811090757</v>
      </c>
      <c r="E137" s="111">
        <f>IF(RES_hhdet_tes!E137=0,"",RES_hhdet_tes!E137/RES_hhdet_fec!E137)</f>
        <v>0.61029629562902354</v>
      </c>
      <c r="F137" s="111">
        <f>IF(RES_hhdet_tes!F137=0,"",RES_hhdet_tes!F137/RES_hhdet_fec!F137)</f>
        <v>0.61430034375702813</v>
      </c>
      <c r="G137" s="111">
        <f>IF(RES_hhdet_tes!G137=0,"",RES_hhdet_tes!G137/RES_hhdet_fec!G137)</f>
        <v>0.61821339345248971</v>
      </c>
      <c r="H137" s="111">
        <f>IF(RES_hhdet_tes!H137=0,"",RES_hhdet_tes!H137/RES_hhdet_fec!H137)</f>
        <v>0.62217317608958167</v>
      </c>
      <c r="I137" s="111">
        <f>IF(RES_hhdet_tes!I137=0,"",RES_hhdet_tes!I137/RES_hhdet_fec!I137)</f>
        <v>0.62405249205590407</v>
      </c>
      <c r="J137" s="111">
        <f>IF(RES_hhdet_tes!J137=0,"",RES_hhdet_tes!J137/RES_hhdet_fec!J137)</f>
        <v>0.62450715380029798</v>
      </c>
      <c r="K137" s="111">
        <f>IF(RES_hhdet_tes!K137=0,"",RES_hhdet_tes!K137/RES_hhdet_fec!K137)</f>
        <v>0.62551559142122826</v>
      </c>
      <c r="L137" s="111">
        <f>IF(RES_hhdet_tes!L137=0,"",RES_hhdet_tes!L137/RES_hhdet_fec!L137)</f>
        <v>0.62770326756875461</v>
      </c>
      <c r="M137" s="111">
        <f>IF(RES_hhdet_tes!M137=0,"",RES_hhdet_tes!M137/RES_hhdet_fec!M137)</f>
        <v>0.63293725454877725</v>
      </c>
      <c r="N137" s="111">
        <f>IF(RES_hhdet_tes!N137=0,"",RES_hhdet_tes!N137/RES_hhdet_fec!N137)</f>
        <v>0.63650944850642288</v>
      </c>
      <c r="O137" s="111">
        <f>IF(RES_hhdet_tes!O137=0,"",RES_hhdet_tes!O137/RES_hhdet_fec!O137)</f>
        <v>0.64313044621148963</v>
      </c>
      <c r="P137" s="111">
        <f>IF(RES_hhdet_tes!P137=0,"",RES_hhdet_tes!P137/RES_hhdet_fec!P137)</f>
        <v>0.65473383869624369</v>
      </c>
      <c r="Q137" s="111">
        <f>IF(RES_hhdet_tes!Q137=0,"",RES_hhdet_tes!Q137/RES_hhdet_fec!Q137)</f>
        <v>0.66776048187746184</v>
      </c>
      <c r="R137" s="111">
        <f>IF(RES_hhdet_tes!R137=0,"",RES_hhdet_tes!R137/RES_hhdet_fec!R137)</f>
        <v>0.67853761740959029</v>
      </c>
      <c r="S137" s="111">
        <f>IF(RES_hhdet_tes!S137=0,"",RES_hhdet_tes!S137/RES_hhdet_fec!S137)</f>
        <v>0.68821185815339225</v>
      </c>
      <c r="T137" s="111">
        <f>IF(RES_hhdet_tes!T137=0,"",RES_hhdet_tes!T137/RES_hhdet_fec!T137)</f>
        <v>0.69917578815130588</v>
      </c>
      <c r="U137" s="111">
        <f>IF(RES_hhdet_tes!U137=0,"",RES_hhdet_tes!U137/RES_hhdet_fec!U137)</f>
        <v>0.70995657413870605</v>
      </c>
      <c r="V137" s="111">
        <f>IF(RES_hhdet_tes!V137=0,"",RES_hhdet_tes!V137/RES_hhdet_fec!V137)</f>
        <v>0.7178347707619076</v>
      </c>
      <c r="W137" s="111">
        <f>IF(RES_hhdet_tes!W137=0,"",RES_hhdet_tes!W137/RES_hhdet_fec!W137)</f>
        <v>0.72564880164487122</v>
      </c>
      <c r="X137" s="111">
        <f>IF(RES_hhdet_tes!X137=0,"",RES_hhdet_tes!X137/RES_hhdet_fec!X137)</f>
        <v>0.73366655585911322</v>
      </c>
      <c r="Y137" s="111">
        <f>IF(RES_hhdet_tes!Y137=0,"",RES_hhdet_tes!Y137/RES_hhdet_fec!Y137)</f>
        <v>0.74522060066485252</v>
      </c>
      <c r="DA137" s="63" t="s">
        <v>2036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X138" s="111">
        <f>IF(RES_hhdet_tes!X138=0,"",RES_hhdet_tes!X138/RES_hhdet_fec!X138)</f>
        <v>1</v>
      </c>
      <c r="Y138" s="111">
        <f>IF(RES_hhdet_tes!Y138=0,"",RES_hhdet_tes!Y138/RES_hhdet_fec!Y138)</f>
        <v>1</v>
      </c>
      <c r="DA138" s="63" t="s">
        <v>2037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0.6883746656546077</v>
      </c>
      <c r="C139" s="124">
        <f>IF(RES_hhdet_tes!C139=0,"",RES_hhdet_tes!C139/RES_hhdet_fec!C139)</f>
        <v>0.6746794974292234</v>
      </c>
      <c r="D139" s="124">
        <f>IF(RES_hhdet_tes!D139=0,"",RES_hhdet_tes!D139/RES_hhdet_fec!D139)</f>
        <v>0.68572062357586561</v>
      </c>
      <c r="E139" s="124">
        <f>IF(RES_hhdet_tes!E139=0,"",RES_hhdet_tes!E139/RES_hhdet_fec!E139)</f>
        <v>0.66566608982144559</v>
      </c>
      <c r="F139" s="124">
        <f>IF(RES_hhdet_tes!F139=0,"",RES_hhdet_tes!F139/RES_hhdet_fec!F139)</f>
        <v>0.67648507451945705</v>
      </c>
      <c r="G139" s="124">
        <f>IF(RES_hhdet_tes!G139=0,"",RES_hhdet_tes!G139/RES_hhdet_fec!G139)</f>
        <v>0.67863988661853214</v>
      </c>
      <c r="H139" s="124">
        <f>IF(RES_hhdet_tes!H139=0,"",RES_hhdet_tes!H139/RES_hhdet_fec!H139)</f>
        <v>0.68204491894378383</v>
      </c>
      <c r="I139" s="124">
        <f>IF(RES_hhdet_tes!I139=0,"",RES_hhdet_tes!I139/RES_hhdet_fec!I139)</f>
        <v>0.67382598689407014</v>
      </c>
      <c r="J139" s="124">
        <f>IF(RES_hhdet_tes!J139=0,"",RES_hhdet_tes!J139/RES_hhdet_fec!J139)</f>
        <v>0.67686526320447182</v>
      </c>
      <c r="K139" s="124">
        <f>IF(RES_hhdet_tes!K139=0,"",RES_hhdet_tes!K139/RES_hhdet_fec!K139)</f>
        <v>0.66167218876043787</v>
      </c>
      <c r="L139" s="124">
        <f>IF(RES_hhdet_tes!L139=0,"",RES_hhdet_tes!L139/RES_hhdet_fec!L139)</f>
        <v>0.6665698191063324</v>
      </c>
      <c r="M139" s="124">
        <f>IF(RES_hhdet_tes!M139=0,"",RES_hhdet_tes!M139/RES_hhdet_fec!M139)</f>
        <v>0.6719474104241786</v>
      </c>
      <c r="N139" s="124">
        <f>IF(RES_hhdet_tes!N139=0,"",RES_hhdet_tes!N139/RES_hhdet_fec!N139)</f>
        <v>0.67800920941135734</v>
      </c>
      <c r="O139" s="124">
        <f>IF(RES_hhdet_tes!O139=0,"",RES_hhdet_tes!O139/RES_hhdet_fec!O139)</f>
        <v>0.68044604282766219</v>
      </c>
      <c r="P139" s="124">
        <f>IF(RES_hhdet_tes!P139=0,"",RES_hhdet_tes!P139/RES_hhdet_fec!P139)</f>
        <v>0.6866500417219239</v>
      </c>
      <c r="Q139" s="124">
        <f>IF(RES_hhdet_tes!Q139=0,"",RES_hhdet_tes!Q139/RES_hhdet_fec!Q139)</f>
        <v>0.69051050191834507</v>
      </c>
      <c r="R139" s="124">
        <f>IF(RES_hhdet_tes!R139=0,"",RES_hhdet_tes!R139/RES_hhdet_fec!R139)</f>
        <v>0.69275018715956338</v>
      </c>
      <c r="S139" s="124">
        <f>IF(RES_hhdet_tes!S139=0,"",RES_hhdet_tes!S139/RES_hhdet_fec!S139)</f>
        <v>0.70052141509122057</v>
      </c>
      <c r="T139" s="124">
        <f>IF(RES_hhdet_tes!T139=0,"",RES_hhdet_tes!T139/RES_hhdet_fec!T139)</f>
        <v>0.71077446914690179</v>
      </c>
      <c r="U139" s="124">
        <f>IF(RES_hhdet_tes!U139=0,"",RES_hhdet_tes!U139/RES_hhdet_fec!U139)</f>
        <v>0.71793998747785925</v>
      </c>
      <c r="V139" s="124">
        <f>IF(RES_hhdet_tes!V139=0,"",RES_hhdet_tes!V139/RES_hhdet_fec!V139)</f>
        <v>0.72984672740535506</v>
      </c>
      <c r="W139" s="124">
        <f>IF(RES_hhdet_tes!W139=0,"",RES_hhdet_tes!W139/RES_hhdet_fec!W139)</f>
        <v>0.74195363749021426</v>
      </c>
      <c r="X139" s="124">
        <f>IF(RES_hhdet_tes!X139=0,"",RES_hhdet_tes!X139/RES_hhdet_fec!X139)</f>
        <v>0.75088118613750265</v>
      </c>
      <c r="Y139" s="124">
        <f>IF(RES_hhdet_tes!Y139=0,"",RES_hhdet_tes!Y139/RES_hhdet_fec!Y139)</f>
        <v>0.76648828970190352</v>
      </c>
      <c r="DA139" s="130" t="s">
        <v>2038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0.57699339496445512</v>
      </c>
      <c r="C140" s="111">
        <f>IF(RES_hhdet_tes!C140=0,"",RES_hhdet_tes!C140/RES_hhdet_fec!C140)</f>
        <v>0.57808145521203846</v>
      </c>
      <c r="D140" s="111">
        <f>IF(RES_hhdet_tes!D140=0,"",RES_hhdet_tes!D140/RES_hhdet_fec!D140)</f>
        <v>0.57911364234341345</v>
      </c>
      <c r="E140" s="111">
        <f>IF(RES_hhdet_tes!E140=0,"",RES_hhdet_tes!E140/RES_hhdet_fec!E140)</f>
        <v>0.58037319158540235</v>
      </c>
      <c r="F140" s="111">
        <f>IF(RES_hhdet_tes!F140=0,"",RES_hhdet_tes!F140/RES_hhdet_fec!F140)</f>
        <v>0.58147598557685098</v>
      </c>
      <c r="G140" s="111">
        <f>IF(RES_hhdet_tes!G140=0,"",RES_hhdet_tes!G140/RES_hhdet_fec!G140)</f>
        <v>0.58262012537035279</v>
      </c>
      <c r="H140" s="111">
        <f>IF(RES_hhdet_tes!H140=0,"",RES_hhdet_tes!H140/RES_hhdet_fec!H140)</f>
        <v>0.58390294592786507</v>
      </c>
      <c r="I140" s="111">
        <f>IF(RES_hhdet_tes!I140=0,"",RES_hhdet_tes!I140/RES_hhdet_fec!I140)</f>
        <v>0.58455625030143454</v>
      </c>
      <c r="J140" s="111">
        <f>IF(RES_hhdet_tes!J140=0,"",RES_hhdet_tes!J140/RES_hhdet_fec!J140)</f>
        <v>0.58489456984434174</v>
      </c>
      <c r="K140" s="111">
        <f>IF(RES_hhdet_tes!K140=0,"",RES_hhdet_tes!K140/RES_hhdet_fec!K140)</f>
        <v>0.58529297411374104</v>
      </c>
      <c r="L140" s="111">
        <f>IF(RES_hhdet_tes!L140=0,"",RES_hhdet_tes!L140/RES_hhdet_fec!L140)</f>
        <v>0.58568569989272834</v>
      </c>
      <c r="M140" s="111">
        <f>IF(RES_hhdet_tes!M140=0,"",RES_hhdet_tes!M140/RES_hhdet_fec!M140)</f>
        <v>0.58607788460754895</v>
      </c>
      <c r="N140" s="111">
        <f>IF(RES_hhdet_tes!N140=0,"",RES_hhdet_tes!N140/RES_hhdet_fec!N140)</f>
        <v>0.58639037035568831</v>
      </c>
      <c r="O140" s="111">
        <f>IF(RES_hhdet_tes!O140=0,"",RES_hhdet_tes!O140/RES_hhdet_fec!O140)</f>
        <v>0.5867099700407381</v>
      </c>
      <c r="P140" s="111">
        <f>IF(RES_hhdet_tes!P140=0,"",RES_hhdet_tes!P140/RES_hhdet_fec!P140)</f>
        <v>0.58688900256287402</v>
      </c>
      <c r="Q140" s="111">
        <f>IF(RES_hhdet_tes!Q140=0,"",RES_hhdet_tes!Q140/RES_hhdet_fec!Q140)</f>
        <v>0.58724058836929016</v>
      </c>
      <c r="R140" s="111">
        <f>IF(RES_hhdet_tes!R140=0,"",RES_hhdet_tes!R140/RES_hhdet_fec!R140)</f>
        <v>0.58819828327336177</v>
      </c>
      <c r="S140" s="111">
        <f>IF(RES_hhdet_tes!S140=0,"",RES_hhdet_tes!S140/RES_hhdet_fec!S140)</f>
        <v>0.58981950744372147</v>
      </c>
      <c r="T140" s="111">
        <f>IF(RES_hhdet_tes!T140=0,"",RES_hhdet_tes!T140/RES_hhdet_fec!T140)</f>
        <v>0.59220822063328893</v>
      </c>
      <c r="U140" s="111">
        <f>IF(RES_hhdet_tes!U140=0,"",RES_hhdet_tes!U140/RES_hhdet_fec!U140)</f>
        <v>0.59501606616555058</v>
      </c>
      <c r="V140" s="111">
        <f>IF(RES_hhdet_tes!V140=0,"",RES_hhdet_tes!V140/RES_hhdet_fec!V140)</f>
        <v>0.59759201515686922</v>
      </c>
      <c r="W140" s="111">
        <f>IF(RES_hhdet_tes!W140=0,"",RES_hhdet_tes!W140/RES_hhdet_fec!W140)</f>
        <v>0.60001021097584806</v>
      </c>
      <c r="X140" s="111">
        <f>IF(RES_hhdet_tes!X140=0,"",RES_hhdet_tes!X140/RES_hhdet_fec!X140)</f>
        <v>0.60189835077543996</v>
      </c>
      <c r="Y140" s="111">
        <f>IF(RES_hhdet_tes!Y140=0,"",RES_hhdet_tes!Y140/RES_hhdet_fec!Y140)</f>
        <v>0.60428675184622938</v>
      </c>
      <c r="DA140" s="63" t="s">
        <v>2039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0.73641716549270386</v>
      </c>
      <c r="C141" s="45">
        <f>IF(RES_hhdet_tes!C141=0,"",RES_hhdet_tes!C141/RES_hhdet_fec!C141)</f>
        <v>0.73750078727207258</v>
      </c>
      <c r="D141" s="45">
        <f>IF(RES_hhdet_tes!D141=0,"",RES_hhdet_tes!D141/RES_hhdet_fec!D141)</f>
        <v>0.7389946994971005</v>
      </c>
      <c r="E141" s="45">
        <f>IF(RES_hhdet_tes!E141=0,"",RES_hhdet_tes!E141/RES_hhdet_fec!E141)</f>
        <v>0.74111306756530437</v>
      </c>
      <c r="F141" s="45">
        <f>IF(RES_hhdet_tes!F141=0,"",RES_hhdet_tes!F141/RES_hhdet_fec!F141)</f>
        <v>0.74389351060036357</v>
      </c>
      <c r="G141" s="45">
        <f>IF(RES_hhdet_tes!G141=0,"",RES_hhdet_tes!G141/RES_hhdet_fec!G141)</f>
        <v>0.74736096920957296</v>
      </c>
      <c r="H141" s="45">
        <f>IF(RES_hhdet_tes!H141=0,"",RES_hhdet_tes!H141/RES_hhdet_fec!H141)</f>
        <v>0.75148889148215825</v>
      </c>
      <c r="I141" s="45">
        <f>IF(RES_hhdet_tes!I141=0,"",RES_hhdet_tes!I141/RES_hhdet_fec!I141)</f>
        <v>0.75362041588558681</v>
      </c>
      <c r="J141" s="45">
        <f>IF(RES_hhdet_tes!J141=0,"",RES_hhdet_tes!J141/RES_hhdet_fec!J141)</f>
        <v>0.7543052360300927</v>
      </c>
      <c r="K141" s="45">
        <f>IF(RES_hhdet_tes!K141=0,"",RES_hhdet_tes!K141/RES_hhdet_fec!K141)</f>
        <v>0.75551876788466388</v>
      </c>
      <c r="L141" s="45">
        <f>IF(RES_hhdet_tes!L141=0,"",RES_hhdet_tes!L141/RES_hhdet_fec!L141)</f>
        <v>0.75704714018780461</v>
      </c>
      <c r="M141" s="45">
        <f>IF(RES_hhdet_tes!M141=0,"",RES_hhdet_tes!M141/RES_hhdet_fec!M141)</f>
        <v>0.75923496984576377</v>
      </c>
      <c r="N141" s="45">
        <f>IF(RES_hhdet_tes!N141=0,"",RES_hhdet_tes!N141/RES_hhdet_fec!N141)</f>
        <v>0.76229694483101107</v>
      </c>
      <c r="O141" s="45">
        <f>IF(RES_hhdet_tes!O141=0,"",RES_hhdet_tes!O141/RES_hhdet_fec!O141)</f>
        <v>0.76581015942368746</v>
      </c>
      <c r="P141" s="45">
        <f>IF(RES_hhdet_tes!P141=0,"",RES_hhdet_tes!P141/RES_hhdet_fec!P141)</f>
        <v>0.76797560235291407</v>
      </c>
      <c r="Q141" s="45">
        <f>IF(RES_hhdet_tes!Q141=0,"",RES_hhdet_tes!Q141/RES_hhdet_fec!Q141)</f>
        <v>0.77100797662784348</v>
      </c>
      <c r="R141" s="45">
        <f>IF(RES_hhdet_tes!R141=0,"",RES_hhdet_tes!R141/RES_hhdet_fec!R141)</f>
        <v>0.77587592371240355</v>
      </c>
      <c r="S141" s="45">
        <f>IF(RES_hhdet_tes!S141=0,"",RES_hhdet_tes!S141/RES_hhdet_fec!S141)</f>
        <v>0.78427391338849606</v>
      </c>
      <c r="T141" s="45">
        <f>IF(RES_hhdet_tes!T141=0,"",RES_hhdet_tes!T141/RES_hhdet_fec!T141)</f>
        <v>0.79574508304679281</v>
      </c>
      <c r="U141" s="45">
        <f>IF(RES_hhdet_tes!U141=0,"",RES_hhdet_tes!U141/RES_hhdet_fec!U141)</f>
        <v>0.81035772402214601</v>
      </c>
      <c r="V141" s="45">
        <f>IF(RES_hhdet_tes!V141=0,"",RES_hhdet_tes!V141/RES_hhdet_fec!V141)</f>
        <v>0.82547862419862261</v>
      </c>
      <c r="W141" s="45">
        <f>IF(RES_hhdet_tes!W141=0,"",RES_hhdet_tes!W141/RES_hhdet_fec!W141)</f>
        <v>0.83809291248780016</v>
      </c>
      <c r="X141" s="45">
        <f>IF(RES_hhdet_tes!X141=0,"",RES_hhdet_tes!X141/RES_hhdet_fec!X141)</f>
        <v>0.84716972432094295</v>
      </c>
      <c r="Y141" s="45">
        <f>IF(RES_hhdet_tes!Y141=0,"",RES_hhdet_tes!Y141/RES_hhdet_fec!Y141)</f>
        <v>0.85674241621454172</v>
      </c>
      <c r="DA141" s="60" t="s">
        <v>2040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1.1005930708209795</v>
      </c>
      <c r="C143" s="119">
        <f>IF(RES_hhdet_tes!C143=0,"",RES_hhdet_tes!C143/RES_hhdet_fec!C143)</f>
        <v>1.180555515114974</v>
      </c>
      <c r="D143" s="119">
        <f>IF(RES_hhdet_tes!D143=0,"",RES_hhdet_tes!D143/RES_hhdet_fec!D143)</f>
        <v>1.1764149589618094</v>
      </c>
      <c r="E143" s="119">
        <f>IF(RES_hhdet_tes!E143=0,"",RES_hhdet_tes!E143/RES_hhdet_fec!E143)</f>
        <v>1.2843743273267494</v>
      </c>
      <c r="F143" s="119">
        <f>IF(RES_hhdet_tes!F143=0,"",RES_hhdet_tes!F143/RES_hhdet_fec!F143)</f>
        <v>1.3063415041116704</v>
      </c>
      <c r="G143" s="119">
        <f>IF(RES_hhdet_tes!G143=0,"",RES_hhdet_tes!G143/RES_hhdet_fec!G143)</f>
        <v>1.3559547837897843</v>
      </c>
      <c r="H143" s="119">
        <f>IF(RES_hhdet_tes!H143=0,"",RES_hhdet_tes!H143/RES_hhdet_fec!H143)</f>
        <v>1.339129034820864</v>
      </c>
      <c r="I143" s="119">
        <f>IF(RES_hhdet_tes!I143=0,"",RES_hhdet_tes!I143/RES_hhdet_fec!I143)</f>
        <v>1.4284757448279359</v>
      </c>
      <c r="J143" s="119">
        <f>IF(RES_hhdet_tes!J143=0,"",RES_hhdet_tes!J143/RES_hhdet_fec!J143)</f>
        <v>1.4504794688435108</v>
      </c>
      <c r="K143" s="119">
        <f>IF(RES_hhdet_tes!K143=0,"",RES_hhdet_tes!K143/RES_hhdet_fec!K143)</f>
        <v>1.498475013324976</v>
      </c>
      <c r="L143" s="119">
        <f>IF(RES_hhdet_tes!L143=0,"",RES_hhdet_tes!L143/RES_hhdet_fec!L143)</f>
        <v>1.5740816532133632</v>
      </c>
      <c r="M143" s="119">
        <f>IF(RES_hhdet_tes!M143=0,"",RES_hhdet_tes!M143/RES_hhdet_fec!M143)</f>
        <v>1.6255443186369936</v>
      </c>
      <c r="N143" s="119">
        <f>IF(RES_hhdet_tes!N143=0,"",RES_hhdet_tes!N143/RES_hhdet_fec!N143)</f>
        <v>1.6571745092388421</v>
      </c>
      <c r="O143" s="119">
        <f>IF(RES_hhdet_tes!O143=0,"",RES_hhdet_tes!O143/RES_hhdet_fec!O143)</f>
        <v>1.6906713339484138</v>
      </c>
      <c r="P143" s="119">
        <f>IF(RES_hhdet_tes!P143=0,"",RES_hhdet_tes!P143/RES_hhdet_fec!P143)</f>
        <v>1.6547513068143345</v>
      </c>
      <c r="Q143" s="119">
        <f>IF(RES_hhdet_tes!Q143=0,"",RES_hhdet_tes!Q143/RES_hhdet_fec!Q143)</f>
        <v>1.8137379692500739</v>
      </c>
      <c r="R143" s="119">
        <f>IF(RES_hhdet_tes!R143=0,"",RES_hhdet_tes!R143/RES_hhdet_fec!R143)</f>
        <v>1.8287868125591731</v>
      </c>
      <c r="S143" s="119">
        <f>IF(RES_hhdet_tes!S143=0,"",RES_hhdet_tes!S143/RES_hhdet_fec!S143)</f>
        <v>1.9209588662195909</v>
      </c>
      <c r="T143" s="119">
        <f>IF(RES_hhdet_tes!T143=0,"",RES_hhdet_tes!T143/RES_hhdet_fec!T143)</f>
        <v>1.9871206223494347</v>
      </c>
      <c r="U143" s="119">
        <f>IF(RES_hhdet_tes!U143=0,"",RES_hhdet_tes!U143/RES_hhdet_fec!U143)</f>
        <v>2.0397339131282495</v>
      </c>
      <c r="V143" s="119">
        <f>IF(RES_hhdet_tes!V143=0,"",RES_hhdet_tes!V143/RES_hhdet_fec!V143)</f>
        <v>2.1171520301929143</v>
      </c>
      <c r="W143" s="119">
        <f>IF(RES_hhdet_tes!W143=0,"",RES_hhdet_tes!W143/RES_hhdet_fec!W143)</f>
        <v>2.1907505404869374</v>
      </c>
      <c r="X143" s="119">
        <f>IF(RES_hhdet_tes!X143=0,"",RES_hhdet_tes!X143/RES_hhdet_fec!X143)</f>
        <v>2.2398750398193017</v>
      </c>
      <c r="Y143" s="119">
        <f>IF(RES_hhdet_tes!Y143=0,"",RES_hhdet_tes!Y143/RES_hhdet_fec!Y143)</f>
        <v>2.311505338332188</v>
      </c>
      <c r="DA143" s="129" t="s">
        <v>2041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1.3892404132806409</v>
      </c>
      <c r="C144" s="124">
        <f>IF(RES_hhdet_tes!C144=0,"",RES_hhdet_tes!C144/RES_hhdet_fec!C144)</f>
        <v>1.4452363224587759</v>
      </c>
      <c r="D144" s="124">
        <f>IF(RES_hhdet_tes!D144=0,"",RES_hhdet_tes!D144/RES_hhdet_fec!D144)</f>
        <v>1.5214424768008741</v>
      </c>
      <c r="E144" s="124">
        <f>IF(RES_hhdet_tes!E144=0,"",RES_hhdet_tes!E144/RES_hhdet_fec!E144)</f>
        <v>1.6015554946781874</v>
      </c>
      <c r="F144" s="124">
        <f>IF(RES_hhdet_tes!F144=0,"",RES_hhdet_tes!F144/RES_hhdet_fec!F144)</f>
        <v>1.6843696165508706</v>
      </c>
      <c r="G144" s="124">
        <f>IF(RES_hhdet_tes!G144=0,"",RES_hhdet_tes!G144/RES_hhdet_fec!G144)</f>
        <v>1.7589418143234814</v>
      </c>
      <c r="H144" s="124">
        <f>IF(RES_hhdet_tes!H144=0,"",RES_hhdet_tes!H144/RES_hhdet_fec!H144)</f>
        <v>1.8266404830804621</v>
      </c>
      <c r="I144" s="124">
        <f>IF(RES_hhdet_tes!I144=0,"",RES_hhdet_tes!I144/RES_hhdet_fec!I144)</f>
        <v>1.9040760960384329</v>
      </c>
      <c r="J144" s="124">
        <f>IF(RES_hhdet_tes!J144=0,"",RES_hhdet_tes!J144/RES_hhdet_fec!J144)</f>
        <v>1.9652997681425661</v>
      </c>
      <c r="K144" s="124">
        <f>IF(RES_hhdet_tes!K144=0,"",RES_hhdet_tes!K144/RES_hhdet_fec!K144)</f>
        <v>2.0150800045737527</v>
      </c>
      <c r="L144" s="124">
        <f>IF(RES_hhdet_tes!L144=0,"",RES_hhdet_tes!L144/RES_hhdet_fec!L144)</f>
        <v>2.0520774307113872</v>
      </c>
      <c r="M144" s="124">
        <f>IF(RES_hhdet_tes!M144=0,"",RES_hhdet_tes!M144/RES_hhdet_fec!M144)</f>
        <v>2.0786086604774399</v>
      </c>
      <c r="N144" s="124">
        <f>IF(RES_hhdet_tes!N144=0,"",RES_hhdet_tes!N144/RES_hhdet_fec!N144)</f>
        <v>2.1087587665049394</v>
      </c>
      <c r="O144" s="124">
        <f>IF(RES_hhdet_tes!O144=0,"",RES_hhdet_tes!O144/RES_hhdet_fec!O144)</f>
        <v>2.1415222984530842</v>
      </c>
      <c r="P144" s="124">
        <f>IF(RES_hhdet_tes!P144=0,"",RES_hhdet_tes!P144/RES_hhdet_fec!P144)</f>
        <v>2.1811521220139261</v>
      </c>
      <c r="Q144" s="124">
        <f>IF(RES_hhdet_tes!Q144=0,"",RES_hhdet_tes!Q144/RES_hhdet_fec!Q144)</f>
        <v>2.2318274556539976</v>
      </c>
      <c r="R144" s="124">
        <f>IF(RES_hhdet_tes!R144=0,"",RES_hhdet_tes!R144/RES_hhdet_fec!R144)</f>
        <v>2.3087134189885878</v>
      </c>
      <c r="S144" s="124">
        <f>IF(RES_hhdet_tes!S144=0,"",RES_hhdet_tes!S144/RES_hhdet_fec!S144)</f>
        <v>2.401518064174383</v>
      </c>
      <c r="T144" s="124">
        <f>IF(RES_hhdet_tes!T144=0,"",RES_hhdet_tes!T144/RES_hhdet_fec!T144)</f>
        <v>2.4981164150216801</v>
      </c>
      <c r="U144" s="124">
        <f>IF(RES_hhdet_tes!U144=0,"",RES_hhdet_tes!U144/RES_hhdet_fec!U144)</f>
        <v>2.6093909659575285</v>
      </c>
      <c r="V144" s="124">
        <f>IF(RES_hhdet_tes!V144=0,"",RES_hhdet_tes!V144/RES_hhdet_fec!V144)</f>
        <v>2.7358226281226834</v>
      </c>
      <c r="W144" s="124">
        <f>IF(RES_hhdet_tes!W144=0,"",RES_hhdet_tes!W144/RES_hhdet_fec!W144)</f>
        <v>2.8815940833465903</v>
      </c>
      <c r="X144" s="124">
        <f>IF(RES_hhdet_tes!X144=0,"",RES_hhdet_tes!X144/RES_hhdet_fec!X144)</f>
        <v>3.0343071048465524</v>
      </c>
      <c r="Y144" s="124">
        <f>IF(RES_hhdet_tes!Y144=0,"",RES_hhdet_tes!Y144/RES_hhdet_fec!Y144)</f>
        <v>3.2066100880080715</v>
      </c>
      <c r="DA144" s="130" t="s">
        <v>2042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1.3892404132806409</v>
      </c>
      <c r="C145" s="111">
        <f>IF(RES_hhdet_tes!C145=0,"",RES_hhdet_tes!C145/RES_hhdet_fec!C145)</f>
        <v>1.4452363224587759</v>
      </c>
      <c r="D145" s="111">
        <f>IF(RES_hhdet_tes!D145=0,"",RES_hhdet_tes!D145/RES_hhdet_fec!D145)</f>
        <v>1.5214424768008741</v>
      </c>
      <c r="E145" s="111">
        <f>IF(RES_hhdet_tes!E145=0,"",RES_hhdet_tes!E145/RES_hhdet_fec!E145)</f>
        <v>1.6015554946781874</v>
      </c>
      <c r="F145" s="111">
        <f>IF(RES_hhdet_tes!F145=0,"",RES_hhdet_tes!F145/RES_hhdet_fec!F145)</f>
        <v>1.6843696165508706</v>
      </c>
      <c r="G145" s="111">
        <f>IF(RES_hhdet_tes!G145=0,"",RES_hhdet_tes!G145/RES_hhdet_fec!G145)</f>
        <v>1.7589418143234814</v>
      </c>
      <c r="H145" s="111">
        <f>IF(RES_hhdet_tes!H145=0,"",RES_hhdet_tes!H145/RES_hhdet_fec!H145)</f>
        <v>1.8266404830804621</v>
      </c>
      <c r="I145" s="111">
        <f>IF(RES_hhdet_tes!I145=0,"",RES_hhdet_tes!I145/RES_hhdet_fec!I145)</f>
        <v>1.9040760960384329</v>
      </c>
      <c r="J145" s="111">
        <f>IF(RES_hhdet_tes!J145=0,"",RES_hhdet_tes!J145/RES_hhdet_fec!J145)</f>
        <v>1.9652997681425661</v>
      </c>
      <c r="K145" s="111">
        <f>IF(RES_hhdet_tes!K145=0,"",RES_hhdet_tes!K145/RES_hhdet_fec!K145)</f>
        <v>2.0150800045737527</v>
      </c>
      <c r="L145" s="111">
        <f>IF(RES_hhdet_tes!L145=0,"",RES_hhdet_tes!L145/RES_hhdet_fec!L145)</f>
        <v>2.0520774307113872</v>
      </c>
      <c r="M145" s="111">
        <f>IF(RES_hhdet_tes!M145=0,"",RES_hhdet_tes!M145/RES_hhdet_fec!M145)</f>
        <v>2.0786086604774399</v>
      </c>
      <c r="N145" s="111">
        <f>IF(RES_hhdet_tes!N145=0,"",RES_hhdet_tes!N145/RES_hhdet_fec!N145)</f>
        <v>2.1087587665049394</v>
      </c>
      <c r="O145" s="111">
        <f>IF(RES_hhdet_tes!O145=0,"",RES_hhdet_tes!O145/RES_hhdet_fec!O145)</f>
        <v>2.1415222984530842</v>
      </c>
      <c r="P145" s="111">
        <f>IF(RES_hhdet_tes!P145=0,"",RES_hhdet_tes!P145/RES_hhdet_fec!P145)</f>
        <v>2.1811521220139261</v>
      </c>
      <c r="Q145" s="111">
        <f>IF(RES_hhdet_tes!Q145=0,"",RES_hhdet_tes!Q145/RES_hhdet_fec!Q145)</f>
        <v>2.2318274556539976</v>
      </c>
      <c r="R145" s="111">
        <f>IF(RES_hhdet_tes!R145=0,"",RES_hhdet_tes!R145/RES_hhdet_fec!R145)</f>
        <v>2.3087134189885878</v>
      </c>
      <c r="S145" s="111">
        <f>IF(RES_hhdet_tes!S145=0,"",RES_hhdet_tes!S145/RES_hhdet_fec!S145)</f>
        <v>2.401518064174383</v>
      </c>
      <c r="T145" s="111">
        <f>IF(RES_hhdet_tes!T145=0,"",RES_hhdet_tes!T145/RES_hhdet_fec!T145)</f>
        <v>2.4981164150216801</v>
      </c>
      <c r="U145" s="111">
        <f>IF(RES_hhdet_tes!U145=0,"",RES_hhdet_tes!U145/RES_hhdet_fec!U145)</f>
        <v>2.6093909659575285</v>
      </c>
      <c r="V145" s="111">
        <f>IF(RES_hhdet_tes!V145=0,"",RES_hhdet_tes!V145/RES_hhdet_fec!V145)</f>
        <v>2.7358226281226834</v>
      </c>
      <c r="W145" s="111">
        <f>IF(RES_hhdet_tes!W145=0,"",RES_hhdet_tes!W145/RES_hhdet_fec!W145)</f>
        <v>2.8815940833465903</v>
      </c>
      <c r="X145" s="111">
        <f>IF(RES_hhdet_tes!X145=0,"",RES_hhdet_tes!X145/RES_hhdet_fec!X145)</f>
        <v>3.0343071048465524</v>
      </c>
      <c r="Y145" s="111">
        <f>IF(RES_hhdet_tes!Y145=0,"",RES_hhdet_tes!Y145/RES_hhdet_fec!Y145)</f>
        <v>3.2066100880080715</v>
      </c>
      <c r="DA145" s="63" t="s">
        <v>2043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1.7302502216747648</v>
      </c>
      <c r="C146" s="124">
        <f>IF(RES_hhdet_tes!C146=0,"",RES_hhdet_tes!C146/RES_hhdet_fec!C146)</f>
        <v>1.8333200574824464</v>
      </c>
      <c r="D146" s="124">
        <f>IF(RES_hhdet_tes!D146=0,"",RES_hhdet_tes!D146/RES_hhdet_fec!D146)</f>
        <v>1.9775645576072942</v>
      </c>
      <c r="E146" s="124">
        <f>IF(RES_hhdet_tes!E146=0,"",RES_hhdet_tes!E146/RES_hhdet_fec!E146)</f>
        <v>2.1369165150625711</v>
      </c>
      <c r="F146" s="124">
        <f>IF(RES_hhdet_tes!F146=0,"",RES_hhdet_tes!F146/RES_hhdet_fec!F146)</f>
        <v>2.2978058700236725</v>
      </c>
      <c r="G146" s="124">
        <f>IF(RES_hhdet_tes!G146=0,"",RES_hhdet_tes!G146/RES_hhdet_fec!G146)</f>
        <v>2.4352074592753192</v>
      </c>
      <c r="H146" s="124">
        <f>IF(RES_hhdet_tes!H146=0,"",RES_hhdet_tes!H146/RES_hhdet_fec!H146)</f>
        <v>2.5426792013489705</v>
      </c>
      <c r="I146" s="124">
        <f>IF(RES_hhdet_tes!I146=0,"",RES_hhdet_tes!I146/RES_hhdet_fec!I146)</f>
        <v>2.633976900241378</v>
      </c>
      <c r="J146" s="124">
        <f>IF(RES_hhdet_tes!J146=0,"",RES_hhdet_tes!J146/RES_hhdet_fec!J146)</f>
        <v>2.7142780995755449</v>
      </c>
      <c r="K146" s="124">
        <f>IF(RES_hhdet_tes!K146=0,"",RES_hhdet_tes!K146/RES_hhdet_fec!K146)</f>
        <v>2.80374269229833</v>
      </c>
      <c r="L146" s="124">
        <f>IF(RES_hhdet_tes!L146=0,"",RES_hhdet_tes!L146/RES_hhdet_fec!L146)</f>
        <v>2.862376048075908</v>
      </c>
      <c r="M146" s="124">
        <f>IF(RES_hhdet_tes!M146=0,"",RES_hhdet_tes!M146/RES_hhdet_fec!M146)</f>
        <v>2.9294627475059363</v>
      </c>
      <c r="N146" s="124">
        <f>IF(RES_hhdet_tes!N146=0,"",RES_hhdet_tes!N146/RES_hhdet_fec!N146)</f>
        <v>2.9943481275715542</v>
      </c>
      <c r="O146" s="124">
        <f>IF(RES_hhdet_tes!O146=0,"",RES_hhdet_tes!O146/RES_hhdet_fec!O146)</f>
        <v>3.1317475352797937</v>
      </c>
      <c r="P146" s="124">
        <f>IF(RES_hhdet_tes!P146=0,"",RES_hhdet_tes!P146/RES_hhdet_fec!P146)</f>
        <v>3.2496640326561406</v>
      </c>
      <c r="Q146" s="124">
        <f>IF(RES_hhdet_tes!Q146=0,"",RES_hhdet_tes!Q146/RES_hhdet_fec!Q146)</f>
        <v>3.385751485698187</v>
      </c>
      <c r="R146" s="124">
        <f>IF(RES_hhdet_tes!R146=0,"",RES_hhdet_tes!R146/RES_hhdet_fec!R146)</f>
        <v>3.520640493602504</v>
      </c>
      <c r="S146" s="124">
        <f>IF(RES_hhdet_tes!S146=0,"",RES_hhdet_tes!S146/RES_hhdet_fec!S146)</f>
        <v>3.6366691773300803</v>
      </c>
      <c r="T146" s="124">
        <f>IF(RES_hhdet_tes!T146=0,"",RES_hhdet_tes!T146/RES_hhdet_fec!T146)</f>
        <v>3.7148385049766501</v>
      </c>
      <c r="U146" s="124">
        <f>IF(RES_hhdet_tes!U146=0,"",RES_hhdet_tes!U146/RES_hhdet_fec!U146)</f>
        <v>3.7672347055450555</v>
      </c>
      <c r="V146" s="124">
        <f>IF(RES_hhdet_tes!V146=0,"",RES_hhdet_tes!V146/RES_hhdet_fec!V146)</f>
        <v>3.8066326578944012</v>
      </c>
      <c r="W146" s="124">
        <f>IF(RES_hhdet_tes!W146=0,"",RES_hhdet_tes!W146/RES_hhdet_fec!W146)</f>
        <v>3.8406444822423529</v>
      </c>
      <c r="X146" s="124">
        <f>IF(RES_hhdet_tes!X146=0,"",RES_hhdet_tes!X146/RES_hhdet_fec!X146)</f>
        <v>3.8704045111368477</v>
      </c>
      <c r="Y146" s="124">
        <f>IF(RES_hhdet_tes!Y146=0,"",RES_hhdet_tes!Y146/RES_hhdet_fec!Y146)</f>
        <v>3.894011304218282</v>
      </c>
      <c r="DA146" s="130" t="s">
        <v>2044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1.7302502216747648</v>
      </c>
      <c r="C147" s="111">
        <f>IF(RES_hhdet_tes!C147=0,"",RES_hhdet_tes!C147/RES_hhdet_fec!C147)</f>
        <v>1.8333200574824464</v>
      </c>
      <c r="D147" s="111">
        <f>IF(RES_hhdet_tes!D147=0,"",RES_hhdet_tes!D147/RES_hhdet_fec!D147)</f>
        <v>1.9775645576072942</v>
      </c>
      <c r="E147" s="111">
        <f>IF(RES_hhdet_tes!E147=0,"",RES_hhdet_tes!E147/RES_hhdet_fec!E147)</f>
        <v>2.1369165150625711</v>
      </c>
      <c r="F147" s="111">
        <f>IF(RES_hhdet_tes!F147=0,"",RES_hhdet_tes!F147/RES_hhdet_fec!F147)</f>
        <v>2.2978058700236725</v>
      </c>
      <c r="G147" s="111">
        <f>IF(RES_hhdet_tes!G147=0,"",RES_hhdet_tes!G147/RES_hhdet_fec!G147)</f>
        <v>2.4352074592753192</v>
      </c>
      <c r="H147" s="111">
        <f>IF(RES_hhdet_tes!H147=0,"",RES_hhdet_tes!H147/RES_hhdet_fec!H147)</f>
        <v>2.5426792013489705</v>
      </c>
      <c r="I147" s="111">
        <f>IF(RES_hhdet_tes!I147=0,"",RES_hhdet_tes!I147/RES_hhdet_fec!I147)</f>
        <v>2.633976900241378</v>
      </c>
      <c r="J147" s="111">
        <f>IF(RES_hhdet_tes!J147=0,"",RES_hhdet_tes!J147/RES_hhdet_fec!J147)</f>
        <v>2.7142780995755449</v>
      </c>
      <c r="K147" s="111">
        <f>IF(RES_hhdet_tes!K147=0,"",RES_hhdet_tes!K147/RES_hhdet_fec!K147)</f>
        <v>2.80374269229833</v>
      </c>
      <c r="L147" s="111">
        <f>IF(RES_hhdet_tes!L147=0,"",RES_hhdet_tes!L147/RES_hhdet_fec!L147)</f>
        <v>2.862376048075908</v>
      </c>
      <c r="M147" s="111">
        <f>IF(RES_hhdet_tes!M147=0,"",RES_hhdet_tes!M147/RES_hhdet_fec!M147)</f>
        <v>2.9294627475059363</v>
      </c>
      <c r="N147" s="111">
        <f>IF(RES_hhdet_tes!N147=0,"",RES_hhdet_tes!N147/RES_hhdet_fec!N147)</f>
        <v>2.9943481275715542</v>
      </c>
      <c r="O147" s="111">
        <f>IF(RES_hhdet_tes!O147=0,"",RES_hhdet_tes!O147/RES_hhdet_fec!O147)</f>
        <v>3.1317475352797937</v>
      </c>
      <c r="P147" s="111">
        <f>IF(RES_hhdet_tes!P147=0,"",RES_hhdet_tes!P147/RES_hhdet_fec!P147)</f>
        <v>3.2496640326561406</v>
      </c>
      <c r="Q147" s="111">
        <f>IF(RES_hhdet_tes!Q147=0,"",RES_hhdet_tes!Q147/RES_hhdet_fec!Q147)</f>
        <v>3.385751485698187</v>
      </c>
      <c r="R147" s="111">
        <f>IF(RES_hhdet_tes!R147=0,"",RES_hhdet_tes!R147/RES_hhdet_fec!R147)</f>
        <v>3.520640493602504</v>
      </c>
      <c r="S147" s="111">
        <f>IF(RES_hhdet_tes!S147=0,"",RES_hhdet_tes!S147/RES_hhdet_fec!S147)</f>
        <v>3.6366691773300803</v>
      </c>
      <c r="T147" s="111">
        <f>IF(RES_hhdet_tes!T147=0,"",RES_hhdet_tes!T147/RES_hhdet_fec!T147)</f>
        <v>3.7148385049766501</v>
      </c>
      <c r="U147" s="111">
        <f>IF(RES_hhdet_tes!U147=0,"",RES_hhdet_tes!U147/RES_hhdet_fec!U147)</f>
        <v>3.7672347055450555</v>
      </c>
      <c r="V147" s="111">
        <f>IF(RES_hhdet_tes!V147=0,"",RES_hhdet_tes!V147/RES_hhdet_fec!V147)</f>
        <v>3.8066326578944012</v>
      </c>
      <c r="W147" s="111">
        <f>IF(RES_hhdet_tes!W147=0,"",RES_hhdet_tes!W147/RES_hhdet_fec!W147)</f>
        <v>3.8406444822423529</v>
      </c>
      <c r="X147" s="111">
        <f>IF(RES_hhdet_tes!X147=0,"",RES_hhdet_tes!X147/RES_hhdet_fec!X147)</f>
        <v>3.8704045111368477</v>
      </c>
      <c r="Y147" s="111">
        <f>IF(RES_hhdet_tes!Y147=0,"",RES_hhdet_tes!Y147/RES_hhdet_fec!Y147)</f>
        <v>3.894011304218282</v>
      </c>
      <c r="DA147" s="63" t="s">
        <v>2045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0.59960611029343769</v>
      </c>
      <c r="C148" s="124">
        <f>IF(RES_hhdet_tes!C148=0,"",RES_hhdet_tes!C148/RES_hhdet_fec!C148)</f>
        <v>0.60713226549327615</v>
      </c>
      <c r="D148" s="124">
        <f>IF(RES_hhdet_tes!D148=0,"",RES_hhdet_tes!D148/RES_hhdet_fec!D148)</f>
        <v>0.6132662398970824</v>
      </c>
      <c r="E148" s="124">
        <f>IF(RES_hhdet_tes!E148=0,"",RES_hhdet_tes!E148/RES_hhdet_fec!E148)</f>
        <v>0.6183443753882597</v>
      </c>
      <c r="F148" s="124">
        <f>IF(RES_hhdet_tes!F148=0,"",RES_hhdet_tes!F148/RES_hhdet_fec!F148)</f>
        <v>0.62120607372235381</v>
      </c>
      <c r="G148" s="124">
        <f>IF(RES_hhdet_tes!G148=0,"",RES_hhdet_tes!G148/RES_hhdet_fec!G148)</f>
        <v>0.62353516940564269</v>
      </c>
      <c r="H148" s="124">
        <f>IF(RES_hhdet_tes!H148=0,"",RES_hhdet_tes!H148/RES_hhdet_fec!H148)</f>
        <v>0.62548341337397062</v>
      </c>
      <c r="I148" s="124">
        <f>IF(RES_hhdet_tes!I148=0,"",RES_hhdet_tes!I148/RES_hhdet_fec!I148)</f>
        <v>0.62945294250921058</v>
      </c>
      <c r="J148" s="124">
        <f>IF(RES_hhdet_tes!J148=0,"",RES_hhdet_tes!J148/RES_hhdet_fec!J148)</f>
        <v>0.63220932643250483</v>
      </c>
      <c r="K148" s="124">
        <f>IF(RES_hhdet_tes!K148=0,"",RES_hhdet_tes!K148/RES_hhdet_fec!K148)</f>
        <v>0.63485899585451899</v>
      </c>
      <c r="L148" s="124">
        <f>IF(RES_hhdet_tes!L148=0,"",RES_hhdet_tes!L148/RES_hhdet_fec!L148)</f>
        <v>0.63754341207157017</v>
      </c>
      <c r="M148" s="124">
        <f>IF(RES_hhdet_tes!M148=0,"",RES_hhdet_tes!M148/RES_hhdet_fec!M148)</f>
        <v>0.64123151243114007</v>
      </c>
      <c r="N148" s="124">
        <f>IF(RES_hhdet_tes!N148=0,"",RES_hhdet_tes!N148/RES_hhdet_fec!N148)</f>
        <v>0.64613169310247376</v>
      </c>
      <c r="O148" s="124">
        <f>IF(RES_hhdet_tes!O148=0,"",RES_hhdet_tes!O148/RES_hhdet_fec!O148)</f>
        <v>0.65310871913943358</v>
      </c>
      <c r="P148" s="124">
        <f>IF(RES_hhdet_tes!P148=0,"",RES_hhdet_tes!P148/RES_hhdet_fec!P148)</f>
        <v>0.66331320701945484</v>
      </c>
      <c r="Q148" s="124">
        <f>IF(RES_hhdet_tes!Q148=0,"",RES_hhdet_tes!Q148/RES_hhdet_fec!Q148)</f>
        <v>0.67499845346759613</v>
      </c>
      <c r="R148" s="124">
        <f>IF(RES_hhdet_tes!R148=0,"",RES_hhdet_tes!R148/RES_hhdet_fec!R148)</f>
        <v>0.68814168676899634</v>
      </c>
      <c r="S148" s="124">
        <f>IF(RES_hhdet_tes!S148=0,"",RES_hhdet_tes!S148/RES_hhdet_fec!S148)</f>
        <v>0.70098101328911067</v>
      </c>
      <c r="T148" s="124">
        <f>IF(RES_hhdet_tes!T148=0,"",RES_hhdet_tes!T148/RES_hhdet_fec!T148)</f>
        <v>0.71266352618714846</v>
      </c>
      <c r="U148" s="124">
        <f>IF(RES_hhdet_tes!U148=0,"",RES_hhdet_tes!U148/RES_hhdet_fec!U148)</f>
        <v>0.72447936398095736</v>
      </c>
      <c r="V148" s="124">
        <f>IF(RES_hhdet_tes!V148=0,"",RES_hhdet_tes!V148/RES_hhdet_fec!V148)</f>
        <v>0.73656798258019518</v>
      </c>
      <c r="W148" s="124">
        <f>IF(RES_hhdet_tes!W148=0,"",RES_hhdet_tes!W148/RES_hhdet_fec!W148)</f>
        <v>0.74683959306800007</v>
      </c>
      <c r="X148" s="124">
        <f>IF(RES_hhdet_tes!X148=0,"",RES_hhdet_tes!X148/RES_hhdet_fec!X148)</f>
        <v>0.75710197199177753</v>
      </c>
      <c r="Y148" s="124">
        <f>IF(RES_hhdet_tes!Y148=0,"",RES_hhdet_tes!Y148/RES_hhdet_fec!Y148)</f>
        <v>0.7701274369414508</v>
      </c>
      <c r="DA148" s="130" t="s">
        <v>2046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0.5318732836241864</v>
      </c>
      <c r="C149" s="111">
        <f>IF(RES_hhdet_tes!C149=0,"",RES_hhdet_tes!C149/RES_hhdet_fec!C149)</f>
        <v>0.54050534278401108</v>
      </c>
      <c r="D149" s="111">
        <f>IF(RES_hhdet_tes!D149=0,"",RES_hhdet_tes!D149/RES_hhdet_fec!D149)</f>
        <v>0.54714160522555511</v>
      </c>
      <c r="E149" s="111">
        <f>IF(RES_hhdet_tes!E149=0,"",RES_hhdet_tes!E149/RES_hhdet_fec!E149)</f>
        <v>0.55154207630184271</v>
      </c>
      <c r="F149" s="111">
        <f>IF(RES_hhdet_tes!F149=0,"",RES_hhdet_tes!F149/RES_hhdet_fec!F149)</f>
        <v>0.55456739340348415</v>
      </c>
      <c r="G149" s="111">
        <f>IF(RES_hhdet_tes!G149=0,"",RES_hhdet_tes!G149/RES_hhdet_fec!G149)</f>
        <v>0.55693992214317023</v>
      </c>
      <c r="H149" s="111">
        <f>IF(RES_hhdet_tes!H149=0,"",RES_hhdet_tes!H149/RES_hhdet_fec!H149)</f>
        <v>0.55941080912610697</v>
      </c>
      <c r="I149" s="111">
        <f>IF(RES_hhdet_tes!I149=0,"",RES_hhdet_tes!I149/RES_hhdet_fec!I149)</f>
        <v>0.56201360116545074</v>
      </c>
      <c r="J149" s="111">
        <f>IF(RES_hhdet_tes!J149=0,"",RES_hhdet_tes!J149/RES_hhdet_fec!J149)</f>
        <v>0.5643300940726852</v>
      </c>
      <c r="K149" s="111">
        <f>IF(RES_hhdet_tes!K149=0,"",RES_hhdet_tes!K149/RES_hhdet_fec!K149)</f>
        <v>0.56700716951631269</v>
      </c>
      <c r="L149" s="111">
        <f>IF(RES_hhdet_tes!L149=0,"",RES_hhdet_tes!L149/RES_hhdet_fec!L149)</f>
        <v>0.56965528460012338</v>
      </c>
      <c r="M149" s="111">
        <f>IF(RES_hhdet_tes!M149=0,"",RES_hhdet_tes!M149/RES_hhdet_fec!M149)</f>
        <v>0.5728672277862078</v>
      </c>
      <c r="N149" s="111">
        <f>IF(RES_hhdet_tes!N149=0,"",RES_hhdet_tes!N149/RES_hhdet_fec!N149)</f>
        <v>0.57628179324025408</v>
      </c>
      <c r="O149" s="111">
        <f>IF(RES_hhdet_tes!O149=0,"",RES_hhdet_tes!O149/RES_hhdet_fec!O149)</f>
        <v>0.58273926814508603</v>
      </c>
      <c r="P149" s="111">
        <f>IF(RES_hhdet_tes!P149=0,"",RES_hhdet_tes!P149/RES_hhdet_fec!P149)</f>
        <v>0.59381279206216109</v>
      </c>
      <c r="Q149" s="111">
        <f>IF(RES_hhdet_tes!Q149=0,"",RES_hhdet_tes!Q149/RES_hhdet_fec!Q149)</f>
        <v>0.6138076986517238</v>
      </c>
      <c r="R149" s="111">
        <f>IF(RES_hhdet_tes!R149=0,"",RES_hhdet_tes!R149/RES_hhdet_fec!R149)</f>
        <v>0.63874886597847613</v>
      </c>
      <c r="S149" s="111">
        <f>IF(RES_hhdet_tes!S149=0,"",RES_hhdet_tes!S149/RES_hhdet_fec!S149)</f>
        <v>0.66172930715593803</v>
      </c>
      <c r="T149" s="111">
        <f>IF(RES_hhdet_tes!T149=0,"",RES_hhdet_tes!T149/RES_hhdet_fec!T149)</f>
        <v>0.68044565283979019</v>
      </c>
      <c r="U149" s="111">
        <f>IF(RES_hhdet_tes!U149=0,"",RES_hhdet_tes!U149/RES_hhdet_fec!U149)</f>
        <v>0.69506611884008529</v>
      </c>
      <c r="V149" s="111">
        <f>IF(RES_hhdet_tes!V149=0,"",RES_hhdet_tes!V149/RES_hhdet_fec!V149)</f>
        <v>0.70631104781777143</v>
      </c>
      <c r="W149" s="111">
        <f>IF(RES_hhdet_tes!W149=0,"",RES_hhdet_tes!W149/RES_hhdet_fec!W149)</f>
        <v>0.71854892040814566</v>
      </c>
      <c r="X149" s="111">
        <f>IF(RES_hhdet_tes!X149=0,"",RES_hhdet_tes!X149/RES_hhdet_fec!X149)</f>
        <v>0.7306593447697719</v>
      </c>
      <c r="Y149" s="111">
        <f>IF(RES_hhdet_tes!Y149=0,"",RES_hhdet_tes!Y149/RES_hhdet_fec!Y149)</f>
        <v>0.74509367915194924</v>
      </c>
      <c r="DA149" s="63" t="s">
        <v>2047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 t="str">
        <f>IF(RES_hhdet_tes!K150=0,"",RES_hhdet_tes!K150/RES_hhdet_fec!K150)</f>
        <v/>
      </c>
      <c r="L150" s="111" t="str">
        <f>IF(RES_hhdet_tes!L150=0,"",RES_hhdet_tes!L150/RES_hhdet_fec!L150)</f>
        <v/>
      </c>
      <c r="M150" s="111" t="str">
        <f>IF(RES_hhdet_tes!M150=0,"",RES_hhdet_tes!M150/RES_hhdet_fec!M150)</f>
        <v/>
      </c>
      <c r="N150" s="111" t="str">
        <f>IF(RES_hhdet_tes!N150=0,"",RES_hhdet_tes!N150/RES_hhdet_fec!N150)</f>
        <v/>
      </c>
      <c r="O150" s="111" t="str">
        <f>IF(RES_hhdet_tes!O150=0,"",RES_hhdet_tes!O150/RES_hhdet_fec!O150)</f>
        <v/>
      </c>
      <c r="P150" s="111" t="str">
        <f>IF(RES_hhdet_tes!P150=0,"",RES_hhdet_tes!P150/RES_hhdet_fec!P150)</f>
        <v/>
      </c>
      <c r="Q150" s="111" t="str">
        <f>IF(RES_hhdet_tes!Q150=0,"",RES_hhdet_tes!Q150/RES_hhdet_fec!Q150)</f>
        <v/>
      </c>
      <c r="R150" s="111" t="str">
        <f>IF(RES_hhdet_tes!R150=0,"",RES_hhdet_tes!R150/RES_hhdet_fec!R150)</f>
        <v/>
      </c>
      <c r="S150" s="111" t="str">
        <f>IF(RES_hhdet_tes!S150=0,"",RES_hhdet_tes!S150/RES_hhdet_fec!S150)</f>
        <v/>
      </c>
      <c r="T150" s="111" t="str">
        <f>IF(RES_hhdet_tes!T150=0,"",RES_hhdet_tes!T150/RES_hhdet_fec!T150)</f>
        <v/>
      </c>
      <c r="U150" s="111" t="str">
        <f>IF(RES_hhdet_tes!U150=0,"",RES_hhdet_tes!U150/RES_hhdet_fec!U150)</f>
        <v/>
      </c>
      <c r="V150" s="111" t="str">
        <f>IF(RES_hhdet_tes!V150=0,"",RES_hhdet_tes!V150/RES_hhdet_fec!V150)</f>
        <v/>
      </c>
      <c r="W150" s="111" t="str">
        <f>IF(RES_hhdet_tes!W150=0,"",RES_hhdet_tes!W150/RES_hhdet_fec!W150)</f>
        <v/>
      </c>
      <c r="X150" s="111" t="str">
        <f>IF(RES_hhdet_tes!X150=0,"",RES_hhdet_tes!X150/RES_hhdet_fec!X150)</f>
        <v/>
      </c>
      <c r="Y150" s="111" t="str">
        <f>IF(RES_hhdet_tes!Y150=0,"",RES_hhdet_tes!Y150/RES_hhdet_fec!Y150)</f>
        <v/>
      </c>
      <c r="DA150" s="63" t="s">
        <v>2048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 t="str">
        <f>IF(RES_hhdet_tes!K151=0,"",RES_hhdet_tes!K151/RES_hhdet_fec!K151)</f>
        <v/>
      </c>
      <c r="L151" s="112" t="str">
        <f>IF(RES_hhdet_tes!L151=0,"",RES_hhdet_tes!L151/RES_hhdet_fec!L151)</f>
        <v/>
      </c>
      <c r="M151" s="112" t="str">
        <f>IF(RES_hhdet_tes!M151=0,"",RES_hhdet_tes!M151/RES_hhdet_fec!M151)</f>
        <v/>
      </c>
      <c r="N151" s="112" t="str">
        <f>IF(RES_hhdet_tes!N151=0,"",RES_hhdet_tes!N151/RES_hhdet_fec!N151)</f>
        <v/>
      </c>
      <c r="O151" s="112" t="str">
        <f>IF(RES_hhdet_tes!O151=0,"",RES_hhdet_tes!O151/RES_hhdet_fec!O151)</f>
        <v/>
      </c>
      <c r="P151" s="112" t="str">
        <f>IF(RES_hhdet_tes!P151=0,"",RES_hhdet_tes!P151/RES_hhdet_fec!P151)</f>
        <v/>
      </c>
      <c r="Q151" s="112" t="str">
        <f>IF(RES_hhdet_tes!Q151=0,"",RES_hhdet_tes!Q151/RES_hhdet_fec!Q151)</f>
        <v/>
      </c>
      <c r="R151" s="112" t="str">
        <f>IF(RES_hhdet_tes!R151=0,"",RES_hhdet_tes!R151/RES_hhdet_fec!R151)</f>
        <v/>
      </c>
      <c r="S151" s="112" t="str">
        <f>IF(RES_hhdet_tes!S151=0,"",RES_hhdet_tes!S151/RES_hhdet_fec!S151)</f>
        <v/>
      </c>
      <c r="T151" s="112" t="str">
        <f>IF(RES_hhdet_tes!T151=0,"",RES_hhdet_tes!T151/RES_hhdet_fec!T151)</f>
        <v/>
      </c>
      <c r="U151" s="112" t="str">
        <f>IF(RES_hhdet_tes!U151=0,"",RES_hhdet_tes!U151/RES_hhdet_fec!U151)</f>
        <v/>
      </c>
      <c r="V151" s="112" t="str">
        <f>IF(RES_hhdet_tes!V151=0,"",RES_hhdet_tes!V151/RES_hhdet_fec!V151)</f>
        <v/>
      </c>
      <c r="W151" s="112" t="str">
        <f>IF(RES_hhdet_tes!W151=0,"",RES_hhdet_tes!W151/RES_hhdet_fec!W151)</f>
        <v/>
      </c>
      <c r="X151" s="112" t="str">
        <f>IF(RES_hhdet_tes!X151=0,"",RES_hhdet_tes!X151/RES_hhdet_fec!X151)</f>
        <v/>
      </c>
      <c r="Y151" s="112" t="str">
        <f>IF(RES_hhdet_tes!Y151=0,"",RES_hhdet_tes!Y151/RES_hhdet_fec!Y151)</f>
        <v/>
      </c>
      <c r="DA151" s="131" t="s">
        <v>2049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 t="str">
        <f>IF(RES_hhdet_tes!K152=0,"",RES_hhdet_tes!K152/RES_hhdet_fec!K152)</f>
        <v/>
      </c>
      <c r="L152" s="113" t="str">
        <f>IF(RES_hhdet_tes!L152=0,"",RES_hhdet_tes!L152/RES_hhdet_fec!L152)</f>
        <v/>
      </c>
      <c r="M152" s="113" t="str">
        <f>IF(RES_hhdet_tes!M152=0,"",RES_hhdet_tes!M152/RES_hhdet_fec!M152)</f>
        <v/>
      </c>
      <c r="N152" s="113" t="str">
        <f>IF(RES_hhdet_tes!N152=0,"",RES_hhdet_tes!N152/RES_hhdet_fec!N152)</f>
        <v/>
      </c>
      <c r="O152" s="113" t="str">
        <f>IF(RES_hhdet_tes!O152=0,"",RES_hhdet_tes!O152/RES_hhdet_fec!O152)</f>
        <v/>
      </c>
      <c r="P152" s="113" t="str">
        <f>IF(RES_hhdet_tes!P152=0,"",RES_hhdet_tes!P152/RES_hhdet_fec!P152)</f>
        <v/>
      </c>
      <c r="Q152" s="113" t="str">
        <f>IF(RES_hhdet_tes!Q152=0,"",RES_hhdet_tes!Q152/RES_hhdet_fec!Q152)</f>
        <v/>
      </c>
      <c r="R152" s="113" t="str">
        <f>IF(RES_hhdet_tes!R152=0,"",RES_hhdet_tes!R152/RES_hhdet_fec!R152)</f>
        <v/>
      </c>
      <c r="S152" s="113" t="str">
        <f>IF(RES_hhdet_tes!S152=0,"",RES_hhdet_tes!S152/RES_hhdet_fec!S152)</f>
        <v/>
      </c>
      <c r="T152" s="113" t="str">
        <f>IF(RES_hhdet_tes!T152=0,"",RES_hhdet_tes!T152/RES_hhdet_fec!T152)</f>
        <v/>
      </c>
      <c r="U152" s="113" t="str">
        <f>IF(RES_hhdet_tes!U152=0,"",RES_hhdet_tes!U152/RES_hhdet_fec!U152)</f>
        <v/>
      </c>
      <c r="V152" s="113" t="str">
        <f>IF(RES_hhdet_tes!V152=0,"",RES_hhdet_tes!V152/RES_hhdet_fec!V152)</f>
        <v/>
      </c>
      <c r="W152" s="113" t="str">
        <f>IF(RES_hhdet_tes!W152=0,"",RES_hhdet_tes!W152/RES_hhdet_fec!W152)</f>
        <v/>
      </c>
      <c r="X152" s="113" t="str">
        <f>IF(RES_hhdet_tes!X152=0,"",RES_hhdet_tes!X152/RES_hhdet_fec!X152)</f>
        <v/>
      </c>
      <c r="Y152" s="113" t="str">
        <f>IF(RES_hhdet_tes!Y152=0,"",RES_hhdet_tes!Y152/RES_hhdet_fec!Y152)</f>
        <v/>
      </c>
      <c r="DA152" s="132" t="s">
        <v>2050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0.60002438258568758</v>
      </c>
      <c r="C153" s="112">
        <f>IF(RES_hhdet_tes!C153=0,"",RES_hhdet_tes!C153/RES_hhdet_fec!C153)</f>
        <v>0.60696262780328791</v>
      </c>
      <c r="D153" s="112">
        <f>IF(RES_hhdet_tes!D153=0,"",RES_hhdet_tes!D153/RES_hhdet_fec!D153)</f>
        <v>0.61258321743172484</v>
      </c>
      <c r="E153" s="112">
        <f>IF(RES_hhdet_tes!E153=0,"",RES_hhdet_tes!E153/RES_hhdet_fec!E153)</f>
        <v>0.61641504523197488</v>
      </c>
      <c r="F153" s="112">
        <f>IF(RES_hhdet_tes!F153=0,"",RES_hhdet_tes!F153/RES_hhdet_fec!F153)</f>
        <v>0.61929714751562304</v>
      </c>
      <c r="G153" s="112">
        <f>IF(RES_hhdet_tes!G153=0,"",RES_hhdet_tes!G153/RES_hhdet_fec!G153)</f>
        <v>0.62139778387856859</v>
      </c>
      <c r="H153" s="112">
        <f>IF(RES_hhdet_tes!H153=0,"",RES_hhdet_tes!H153/RES_hhdet_fec!H153)</f>
        <v>0.62313463584495121</v>
      </c>
      <c r="I153" s="112">
        <f>IF(RES_hhdet_tes!I153=0,"",RES_hhdet_tes!I153/RES_hhdet_fec!I153)</f>
        <v>0.62458792934051033</v>
      </c>
      <c r="J153" s="112">
        <f>IF(RES_hhdet_tes!J153=0,"",RES_hhdet_tes!J153/RES_hhdet_fec!J153)</f>
        <v>0.62584436605106619</v>
      </c>
      <c r="K153" s="112">
        <f>IF(RES_hhdet_tes!K153=0,"",RES_hhdet_tes!K153/RES_hhdet_fec!K153)</f>
        <v>0.62729481566242307</v>
      </c>
      <c r="L153" s="112">
        <f>IF(RES_hhdet_tes!L153=0,"",RES_hhdet_tes!L153/RES_hhdet_fec!L153)</f>
        <v>0.62885997687984763</v>
      </c>
      <c r="M153" s="112">
        <f>IF(RES_hhdet_tes!M153=0,"",RES_hhdet_tes!M153/RES_hhdet_fec!M153)</f>
        <v>0.63079554392428905</v>
      </c>
      <c r="N153" s="112">
        <f>IF(RES_hhdet_tes!N153=0,"",RES_hhdet_tes!N153/RES_hhdet_fec!N153)</f>
        <v>0.63398039127874528</v>
      </c>
      <c r="O153" s="112">
        <f>IF(RES_hhdet_tes!O153=0,"",RES_hhdet_tes!O153/RES_hhdet_fec!O153)</f>
        <v>0.63876840543169167</v>
      </c>
      <c r="P153" s="112">
        <f>IF(RES_hhdet_tes!P153=0,"",RES_hhdet_tes!P153/RES_hhdet_fec!P153)</f>
        <v>0.64585511038648913</v>
      </c>
      <c r="Q153" s="112">
        <f>IF(RES_hhdet_tes!Q153=0,"",RES_hhdet_tes!Q153/RES_hhdet_fec!Q153)</f>
        <v>0.65530067075181953</v>
      </c>
      <c r="R153" s="112">
        <f>IF(RES_hhdet_tes!R153=0,"",RES_hhdet_tes!R153/RES_hhdet_fec!R153)</f>
        <v>0.66626093793546348</v>
      </c>
      <c r="S153" s="112">
        <f>IF(RES_hhdet_tes!S153=0,"",RES_hhdet_tes!S153/RES_hhdet_fec!S153)</f>
        <v>0.67732353175330295</v>
      </c>
      <c r="T153" s="112">
        <f>IF(RES_hhdet_tes!T153=0,"",RES_hhdet_tes!T153/RES_hhdet_fec!T153)</f>
        <v>0.68767974609352756</v>
      </c>
      <c r="U153" s="112">
        <f>IF(RES_hhdet_tes!U153=0,"",RES_hhdet_tes!U153/RES_hhdet_fec!U153)</f>
        <v>0.69821991861260269</v>
      </c>
      <c r="V153" s="112">
        <f>IF(RES_hhdet_tes!V153=0,"",RES_hhdet_tes!V153/RES_hhdet_fec!V153)</f>
        <v>0.70975496291632123</v>
      </c>
      <c r="W153" s="112">
        <f>IF(RES_hhdet_tes!W153=0,"",RES_hhdet_tes!W153/RES_hhdet_fec!W153)</f>
        <v>0.7218769860376536</v>
      </c>
      <c r="X153" s="112">
        <f>IF(RES_hhdet_tes!X153=0,"",RES_hhdet_tes!X153/RES_hhdet_fec!X153)</f>
        <v>0.73380621815323155</v>
      </c>
      <c r="Y153" s="112">
        <f>IF(RES_hhdet_tes!Y153=0,"",RES_hhdet_tes!Y153/RES_hhdet_fec!Y153)</f>
        <v>0.74673459257283858</v>
      </c>
      <c r="DA153" s="131" t="s">
        <v>2051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0.83166142315810998</v>
      </c>
      <c r="C154" s="113">
        <f>IF(RES_hhdet_tes!C154=0,"",RES_hhdet_tes!C154/RES_hhdet_fec!C154)</f>
        <v>0.8447204000217452</v>
      </c>
      <c r="D154" s="113">
        <f>IF(RES_hhdet_tes!D154=0,"",RES_hhdet_tes!D154/RES_hhdet_fec!D154)</f>
        <v>0.84051202953527626</v>
      </c>
      <c r="E154" s="113">
        <f>IF(RES_hhdet_tes!E154=0,"",RES_hhdet_tes!E154/RES_hhdet_fec!E154)</f>
        <v>0.86357446027986584</v>
      </c>
      <c r="F154" s="113">
        <f>IF(RES_hhdet_tes!F154=0,"",RES_hhdet_tes!F154/RES_hhdet_fec!F154)</f>
        <v>0.84956620532007554</v>
      </c>
      <c r="G154" s="113">
        <f>IF(RES_hhdet_tes!G154=0,"",RES_hhdet_tes!G154/RES_hhdet_fec!G154)</f>
        <v>0.85151720954821053</v>
      </c>
      <c r="H154" s="113">
        <f>IF(RES_hhdet_tes!H154=0,"",RES_hhdet_tes!H154/RES_hhdet_fec!H154)</f>
        <v>0.85270535154472715</v>
      </c>
      <c r="I154" s="113">
        <f>IF(RES_hhdet_tes!I154=0,"",RES_hhdet_tes!I154/RES_hhdet_fec!I154)</f>
        <v>0.85736301835616147</v>
      </c>
      <c r="J154" s="113">
        <f>IF(RES_hhdet_tes!J154=0,"",RES_hhdet_tes!J154/RES_hhdet_fec!J154)</f>
        <v>0.85721788439715163</v>
      </c>
      <c r="K154" s="113">
        <f>IF(RES_hhdet_tes!K154=0,"",RES_hhdet_tes!K154/RES_hhdet_fec!K154)</f>
        <v>0.86666498871675601</v>
      </c>
      <c r="L154" s="113">
        <f>IF(RES_hhdet_tes!L154=0,"",RES_hhdet_tes!L154/RES_hhdet_fec!L154)</f>
        <v>0.86714764364262209</v>
      </c>
      <c r="M154" s="113">
        <f>IF(RES_hhdet_tes!M154=0,"",RES_hhdet_tes!M154/RES_hhdet_fec!M154)</f>
        <v>0.86310886488949035</v>
      </c>
      <c r="N154" s="113">
        <f>IF(RES_hhdet_tes!N154=0,"",RES_hhdet_tes!N154/RES_hhdet_fec!N154)</f>
        <v>0.86597442664996949</v>
      </c>
      <c r="O154" s="113">
        <f>IF(RES_hhdet_tes!O154=0,"",RES_hhdet_tes!O154/RES_hhdet_fec!O154)</f>
        <v>0.87214932138756029</v>
      </c>
      <c r="P154" s="113">
        <f>IF(RES_hhdet_tes!P154=0,"",RES_hhdet_tes!P154/RES_hhdet_fec!P154)</f>
        <v>0.87099592192591047</v>
      </c>
      <c r="Q154" s="113">
        <f>IF(RES_hhdet_tes!Q154=0,"",RES_hhdet_tes!Q154/RES_hhdet_fec!Q154)</f>
        <v>0.8662094370279011</v>
      </c>
      <c r="R154" s="113">
        <f>IF(RES_hhdet_tes!R154=0,"",RES_hhdet_tes!R154/RES_hhdet_fec!R154)</f>
        <v>0.87452108014119034</v>
      </c>
      <c r="S154" s="113">
        <f>IF(RES_hhdet_tes!S154=0,"",RES_hhdet_tes!S154/RES_hhdet_fec!S154)</f>
        <v>0.88082039061140893</v>
      </c>
      <c r="T154" s="113">
        <f>IF(RES_hhdet_tes!T154=0,"",RES_hhdet_tes!T154/RES_hhdet_fec!T154)</f>
        <v>0.88176435332404846</v>
      </c>
      <c r="U154" s="113">
        <f>IF(RES_hhdet_tes!U154=0,"",RES_hhdet_tes!U154/RES_hhdet_fec!U154)</f>
        <v>0.89169436848613959</v>
      </c>
      <c r="V154" s="113">
        <f>IF(RES_hhdet_tes!V154=0,"",RES_hhdet_tes!V154/RES_hhdet_fec!V154)</f>
        <v>0.89817299153819674</v>
      </c>
      <c r="W154" s="113">
        <f>IF(RES_hhdet_tes!W154=0,"",RES_hhdet_tes!W154/RES_hhdet_fec!W154)</f>
        <v>0.8921595810004378</v>
      </c>
      <c r="X154" s="113">
        <f>IF(RES_hhdet_tes!X154=0,"",RES_hhdet_tes!X154/RES_hhdet_fec!X154)</f>
        <v>0.8873848719475721</v>
      </c>
      <c r="Y154" s="113">
        <f>IF(RES_hhdet_tes!Y154=0,"",RES_hhdet_tes!Y154/RES_hhdet_fec!Y154)</f>
        <v>0.89291551483811094</v>
      </c>
      <c r="DA154" s="132" t="s">
        <v>2052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0.60002438258568758</v>
      </c>
      <c r="C155" s="111">
        <f>IF(RES_hhdet_tes!C155=0,"",RES_hhdet_tes!C155/RES_hhdet_fec!C155)</f>
        <v>0.60998016059429794</v>
      </c>
      <c r="D155" s="111">
        <f>IF(RES_hhdet_tes!D155=0,"",RES_hhdet_tes!D155/RES_hhdet_fec!D155)</f>
        <v>0.61501962664987975</v>
      </c>
      <c r="E155" s="111">
        <f>IF(RES_hhdet_tes!E155=0,"",RES_hhdet_tes!E155/RES_hhdet_fec!E155)</f>
        <v>0.61890850526432228</v>
      </c>
      <c r="F155" s="111">
        <f>IF(RES_hhdet_tes!F155=0,"",RES_hhdet_tes!F155/RES_hhdet_fec!F155)</f>
        <v>0.62038362754836252</v>
      </c>
      <c r="G155" s="111">
        <f>IF(RES_hhdet_tes!G155=0,"",RES_hhdet_tes!G155/RES_hhdet_fec!G155)</f>
        <v>0.62177136091580043</v>
      </c>
      <c r="H155" s="111">
        <f>IF(RES_hhdet_tes!H155=0,"",RES_hhdet_tes!H155/RES_hhdet_fec!H155)</f>
        <v>0.62319825823885455</v>
      </c>
      <c r="I155" s="111">
        <f>IF(RES_hhdet_tes!I155=0,"",RES_hhdet_tes!I155/RES_hhdet_fec!I155)</f>
        <v>0.6256096410393378</v>
      </c>
      <c r="J155" s="111">
        <f>IF(RES_hhdet_tes!J155=0,"",RES_hhdet_tes!J155/RES_hhdet_fec!J155)</f>
        <v>0.62718598873762388</v>
      </c>
      <c r="K155" s="111">
        <f>IF(RES_hhdet_tes!K155=0,"",RES_hhdet_tes!K155/RES_hhdet_fec!K155)</f>
        <v>0.62866831639266907</v>
      </c>
      <c r="L155" s="111">
        <f>IF(RES_hhdet_tes!L155=0,"",RES_hhdet_tes!L155/RES_hhdet_fec!L155)</f>
        <v>0.62995200470241608</v>
      </c>
      <c r="M155" s="111">
        <f>IF(RES_hhdet_tes!M155=0,"",RES_hhdet_tes!M155/RES_hhdet_fec!M155)</f>
        <v>0.63222481530264674</v>
      </c>
      <c r="N155" s="111">
        <f>IF(RES_hhdet_tes!N155=0,"",RES_hhdet_tes!N155/RES_hhdet_fec!N155)</f>
        <v>0.63533046593966658</v>
      </c>
      <c r="O155" s="111">
        <f>IF(RES_hhdet_tes!O155=0,"",RES_hhdet_tes!O155/RES_hhdet_fec!O155)</f>
        <v>0.64103890509079064</v>
      </c>
      <c r="P155" s="111">
        <f>IF(RES_hhdet_tes!P155=0,"",RES_hhdet_tes!P155/RES_hhdet_fec!P155)</f>
        <v>0.65100209497333827</v>
      </c>
      <c r="Q155" s="111">
        <f>IF(RES_hhdet_tes!Q155=0,"",RES_hhdet_tes!Q155/RES_hhdet_fec!Q155)</f>
        <v>0.66292921375790981</v>
      </c>
      <c r="R155" s="111">
        <f>IF(RES_hhdet_tes!R155=0,"",RES_hhdet_tes!R155/RES_hhdet_fec!R155)</f>
        <v>0.67330327104411936</v>
      </c>
      <c r="S155" s="111">
        <f>IF(RES_hhdet_tes!S155=0,"",RES_hhdet_tes!S155/RES_hhdet_fec!S155)</f>
        <v>0.68282248752316943</v>
      </c>
      <c r="T155" s="111">
        <f>IF(RES_hhdet_tes!T155=0,"",RES_hhdet_tes!T155/RES_hhdet_fec!T155)</f>
        <v>0.69188178673335099</v>
      </c>
      <c r="U155" s="111">
        <f>IF(RES_hhdet_tes!U155=0,"",RES_hhdet_tes!U155/RES_hhdet_fec!U155)</f>
        <v>0.7009734860584258</v>
      </c>
      <c r="V155" s="111">
        <f>IF(RES_hhdet_tes!V155=0,"",RES_hhdet_tes!V155/RES_hhdet_fec!V155)</f>
        <v>0.71087519161050572</v>
      </c>
      <c r="W155" s="111">
        <f>IF(RES_hhdet_tes!W155=0,"",RES_hhdet_tes!W155/RES_hhdet_fec!W155)</f>
        <v>0.72186254791790327</v>
      </c>
      <c r="X155" s="111">
        <f>IF(RES_hhdet_tes!X155=0,"",RES_hhdet_tes!X155/RES_hhdet_fec!X155)</f>
        <v>0.73447205907261948</v>
      </c>
      <c r="Y155" s="111">
        <f>IF(RES_hhdet_tes!Y155=0,"",RES_hhdet_tes!Y155/RES_hhdet_fec!Y155)</f>
        <v>0.74846355677649912</v>
      </c>
      <c r="DA155" s="63" t="s">
        <v>2053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X156" s="111">
        <f>IF(RES_hhdet_tes!X156=0,"",RES_hhdet_tes!X156/RES_hhdet_fec!X156)</f>
        <v>1</v>
      </c>
      <c r="Y156" s="111">
        <f>IF(RES_hhdet_tes!Y156=0,"",RES_hhdet_tes!Y156/RES_hhdet_fec!Y156)</f>
        <v>1</v>
      </c>
      <c r="DA156" s="63" t="s">
        <v>2054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0.68835657867351963</v>
      </c>
      <c r="C157" s="124">
        <f>IF(RES_hhdet_tes!C157=0,"",RES_hhdet_tes!C157/RES_hhdet_fec!C157)</f>
        <v>0.66826543431916408</v>
      </c>
      <c r="D157" s="124">
        <f>IF(RES_hhdet_tes!D157=0,"",RES_hhdet_tes!D157/RES_hhdet_fec!D157)</f>
        <v>0.67943170049243973</v>
      </c>
      <c r="E157" s="124">
        <f>IF(RES_hhdet_tes!E157=0,"",RES_hhdet_tes!E157/RES_hhdet_fec!E157)</f>
        <v>0.65848499344754863</v>
      </c>
      <c r="F157" s="124">
        <f>IF(RES_hhdet_tes!F157=0,"",RES_hhdet_tes!F157/RES_hhdet_fec!F157)</f>
        <v>0.67381994113757615</v>
      </c>
      <c r="G157" s="124">
        <f>IF(RES_hhdet_tes!G157=0,"",RES_hhdet_tes!G157/RES_hhdet_fec!G157)</f>
        <v>0.67918086290815549</v>
      </c>
      <c r="H157" s="124">
        <f>IF(RES_hhdet_tes!H157=0,"",RES_hhdet_tes!H157/RES_hhdet_fec!H157)</f>
        <v>0.68362588210870801</v>
      </c>
      <c r="I157" s="124">
        <f>IF(RES_hhdet_tes!I157=0,"",RES_hhdet_tes!I157/RES_hhdet_fec!I157)</f>
        <v>0.67357438744865195</v>
      </c>
      <c r="J157" s="124">
        <f>IF(RES_hhdet_tes!J157=0,"",RES_hhdet_tes!J157/RES_hhdet_fec!J157)</f>
        <v>0.67320763657900573</v>
      </c>
      <c r="K157" s="124">
        <f>IF(RES_hhdet_tes!K157=0,"",RES_hhdet_tes!K157/RES_hhdet_fec!K157)</f>
        <v>0.6576852490483609</v>
      </c>
      <c r="L157" s="124">
        <f>IF(RES_hhdet_tes!L157=0,"",RES_hhdet_tes!L157/RES_hhdet_fec!L157)</f>
        <v>0.66297576931157887</v>
      </c>
      <c r="M157" s="124">
        <f>IF(RES_hhdet_tes!M157=0,"",RES_hhdet_tes!M157/RES_hhdet_fec!M157)</f>
        <v>0.66839946052329968</v>
      </c>
      <c r="N157" s="124">
        <f>IF(RES_hhdet_tes!N157=0,"",RES_hhdet_tes!N157/RES_hhdet_fec!N157)</f>
        <v>0.67428565591143941</v>
      </c>
      <c r="O157" s="124">
        <f>IF(RES_hhdet_tes!O157=0,"",RES_hhdet_tes!O157/RES_hhdet_fec!O157)</f>
        <v>0.67654634854801321</v>
      </c>
      <c r="P157" s="124">
        <f>IF(RES_hhdet_tes!P157=0,"",RES_hhdet_tes!P157/RES_hhdet_fec!P157)</f>
        <v>0.68511701943346681</v>
      </c>
      <c r="Q157" s="124">
        <f>IF(RES_hhdet_tes!Q157=0,"",RES_hhdet_tes!Q157/RES_hhdet_fec!Q157)</f>
        <v>0.69026886670472598</v>
      </c>
      <c r="R157" s="124">
        <f>IF(RES_hhdet_tes!R157=0,"",RES_hhdet_tes!R157/RES_hhdet_fec!R157)</f>
        <v>0.69306335061842417</v>
      </c>
      <c r="S157" s="124">
        <f>IF(RES_hhdet_tes!S157=0,"",RES_hhdet_tes!S157/RES_hhdet_fec!S157)</f>
        <v>0.70009559932551235</v>
      </c>
      <c r="T157" s="124">
        <f>IF(RES_hhdet_tes!T157=0,"",RES_hhdet_tes!T157/RES_hhdet_fec!T157)</f>
        <v>0.70797262652017667</v>
      </c>
      <c r="U157" s="124">
        <f>IF(RES_hhdet_tes!U157=0,"",RES_hhdet_tes!U157/RES_hhdet_fec!U157)</f>
        <v>0.71148972785515174</v>
      </c>
      <c r="V157" s="124">
        <f>IF(RES_hhdet_tes!V157=0,"",RES_hhdet_tes!V157/RES_hhdet_fec!V157)</f>
        <v>0.72121661175270468</v>
      </c>
      <c r="W157" s="124">
        <f>IF(RES_hhdet_tes!W157=0,"",RES_hhdet_tes!W157/RES_hhdet_fec!W157)</f>
        <v>0.73477947724597126</v>
      </c>
      <c r="X157" s="124">
        <f>IF(RES_hhdet_tes!X157=0,"",RES_hhdet_tes!X157/RES_hhdet_fec!X157)</f>
        <v>0.74916866552745298</v>
      </c>
      <c r="Y157" s="124">
        <f>IF(RES_hhdet_tes!Y157=0,"",RES_hhdet_tes!Y157/RES_hhdet_fec!Y157)</f>
        <v>0.76984158672476233</v>
      </c>
      <c r="DA157" s="130" t="s">
        <v>2055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0.57699339496445512</v>
      </c>
      <c r="C158" s="111">
        <f>IF(RES_hhdet_tes!C158=0,"",RES_hhdet_tes!C158/RES_hhdet_fec!C158)</f>
        <v>0.58014472128661654</v>
      </c>
      <c r="D158" s="111">
        <f>IF(RES_hhdet_tes!D158=0,"",RES_hhdet_tes!D158/RES_hhdet_fec!D158)</f>
        <v>0.58182180627861591</v>
      </c>
      <c r="E158" s="111">
        <f>IF(RES_hhdet_tes!E158=0,"",RES_hhdet_tes!E158/RES_hhdet_fec!E158)</f>
        <v>0.5828626084818096</v>
      </c>
      <c r="F158" s="111">
        <f>IF(RES_hhdet_tes!F158=0,"",RES_hhdet_tes!F158/RES_hhdet_fec!F158)</f>
        <v>0.58350555642048996</v>
      </c>
      <c r="G158" s="111">
        <f>IF(RES_hhdet_tes!G158=0,"",RES_hhdet_tes!G158/RES_hhdet_fec!G158)</f>
        <v>0.58398585498875188</v>
      </c>
      <c r="H158" s="111">
        <f>IF(RES_hhdet_tes!H158=0,"",RES_hhdet_tes!H158/RES_hhdet_fec!H158)</f>
        <v>0.58443070857537072</v>
      </c>
      <c r="I158" s="111">
        <f>IF(RES_hhdet_tes!I158=0,"",RES_hhdet_tes!I158/RES_hhdet_fec!I158)</f>
        <v>0.5848657577550902</v>
      </c>
      <c r="J158" s="111">
        <f>IF(RES_hhdet_tes!J158=0,"",RES_hhdet_tes!J158/RES_hhdet_fec!J158)</f>
        <v>0.58525600576517289</v>
      </c>
      <c r="K158" s="111">
        <f>IF(RES_hhdet_tes!K158=0,"",RES_hhdet_tes!K158/RES_hhdet_fec!K158)</f>
        <v>0.58557830800780342</v>
      </c>
      <c r="L158" s="111">
        <f>IF(RES_hhdet_tes!L158=0,"",RES_hhdet_tes!L158/RES_hhdet_fec!L158)</f>
        <v>0.58586416764473503</v>
      </c>
      <c r="M158" s="111">
        <f>IF(RES_hhdet_tes!M158=0,"",RES_hhdet_tes!M158/RES_hhdet_fec!M158)</f>
        <v>0.58611333531578547</v>
      </c>
      <c r="N158" s="111">
        <f>IF(RES_hhdet_tes!N158=0,"",RES_hhdet_tes!N158/RES_hhdet_fec!N158)</f>
        <v>0.5863258531328267</v>
      </c>
      <c r="O158" s="111">
        <f>IF(RES_hhdet_tes!O158=0,"",RES_hhdet_tes!O158/RES_hhdet_fec!O158)</f>
        <v>0.58655962363413416</v>
      </c>
      <c r="P158" s="111">
        <f>IF(RES_hhdet_tes!P158=0,"",RES_hhdet_tes!P158/RES_hhdet_fec!P158)</f>
        <v>0.58683660254611203</v>
      </c>
      <c r="Q158" s="111">
        <f>IF(RES_hhdet_tes!Q158=0,"",RES_hhdet_tes!Q158/RES_hhdet_fec!Q158)</f>
        <v>0.58734853369551066</v>
      </c>
      <c r="R158" s="111">
        <f>IF(RES_hhdet_tes!R158=0,"",RES_hhdet_tes!R158/RES_hhdet_fec!R158)</f>
        <v>0.58843076978645992</v>
      </c>
      <c r="S158" s="111">
        <f>IF(RES_hhdet_tes!S158=0,"",RES_hhdet_tes!S158/RES_hhdet_fec!S158)</f>
        <v>0.58981943890365496</v>
      </c>
      <c r="T158" s="111">
        <f>IF(RES_hhdet_tes!T158=0,"",RES_hhdet_tes!T158/RES_hhdet_fec!T158)</f>
        <v>0.59144621502161032</v>
      </c>
      <c r="U158" s="111">
        <f>IF(RES_hhdet_tes!U158=0,"",RES_hhdet_tes!U158/RES_hhdet_fec!U158)</f>
        <v>0.59328063208964299</v>
      </c>
      <c r="V158" s="111">
        <f>IF(RES_hhdet_tes!V158=0,"",RES_hhdet_tes!V158/RES_hhdet_fec!V158)</f>
        <v>0.59536386191364055</v>
      </c>
      <c r="W158" s="111">
        <f>IF(RES_hhdet_tes!W158=0,"",RES_hhdet_tes!W158/RES_hhdet_fec!W158)</f>
        <v>0.59799448939408684</v>
      </c>
      <c r="X158" s="111">
        <f>IF(RES_hhdet_tes!X158=0,"",RES_hhdet_tes!X158/RES_hhdet_fec!X158)</f>
        <v>0.60088527796564983</v>
      </c>
      <c r="Y158" s="111">
        <f>IF(RES_hhdet_tes!Y158=0,"",RES_hhdet_tes!Y158/RES_hhdet_fec!Y158)</f>
        <v>0.604458856931816</v>
      </c>
      <c r="DA158" s="63" t="s">
        <v>2056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0.73641716549270386</v>
      </c>
      <c r="C159" s="45">
        <f>IF(RES_hhdet_tes!C159=0,"",RES_hhdet_tes!C159/RES_hhdet_fec!C159)</f>
        <v>0.74035828256653091</v>
      </c>
      <c r="D159" s="45">
        <f>IF(RES_hhdet_tes!D159=0,"",RES_hhdet_tes!D159/RES_hhdet_fec!D159)</f>
        <v>0.74441212922817901</v>
      </c>
      <c r="E159" s="45">
        <f>IF(RES_hhdet_tes!E159=0,"",RES_hhdet_tes!E159/RES_hhdet_fec!E159)</f>
        <v>0.74741802195632179</v>
      </c>
      <c r="F159" s="45">
        <f>IF(RES_hhdet_tes!F159=0,"",RES_hhdet_tes!F159/RES_hhdet_fec!F159)</f>
        <v>0.74995284826572806</v>
      </c>
      <c r="G159" s="45">
        <f>IF(RES_hhdet_tes!G159=0,"",RES_hhdet_tes!G159/RES_hhdet_fec!G159)</f>
        <v>0.75182302244135146</v>
      </c>
      <c r="H159" s="45">
        <f>IF(RES_hhdet_tes!H159=0,"",RES_hhdet_tes!H159/RES_hhdet_fec!H159)</f>
        <v>0.7532961426567345</v>
      </c>
      <c r="I159" s="45">
        <f>IF(RES_hhdet_tes!I159=0,"",RES_hhdet_tes!I159/RES_hhdet_fec!I159)</f>
        <v>0.75447286917163026</v>
      </c>
      <c r="J159" s="45">
        <f>IF(RES_hhdet_tes!J159=0,"",RES_hhdet_tes!J159/RES_hhdet_fec!J159)</f>
        <v>0.75530728933768954</v>
      </c>
      <c r="K159" s="45">
        <f>IF(RES_hhdet_tes!K159=0,"",RES_hhdet_tes!K159/RES_hhdet_fec!K159)</f>
        <v>0.75650448734710507</v>
      </c>
      <c r="L159" s="45">
        <f>IF(RES_hhdet_tes!L159=0,"",RES_hhdet_tes!L159/RES_hhdet_fec!L159)</f>
        <v>0.75781453286364464</v>
      </c>
      <c r="M159" s="45">
        <f>IF(RES_hhdet_tes!M159=0,"",RES_hhdet_tes!M159/RES_hhdet_fec!M159)</f>
        <v>0.75941270661200466</v>
      </c>
      <c r="N159" s="45">
        <f>IF(RES_hhdet_tes!N159=0,"",RES_hhdet_tes!N159/RES_hhdet_fec!N159)</f>
        <v>0.76183635205583311</v>
      </c>
      <c r="O159" s="45">
        <f>IF(RES_hhdet_tes!O159=0,"",RES_hhdet_tes!O159/RES_hhdet_fec!O159)</f>
        <v>0.76477553676872534</v>
      </c>
      <c r="P159" s="45">
        <f>IF(RES_hhdet_tes!P159=0,"",RES_hhdet_tes!P159/RES_hhdet_fec!P159)</f>
        <v>0.76861648659299342</v>
      </c>
      <c r="Q159" s="45">
        <f>IF(RES_hhdet_tes!Q159=0,"",RES_hhdet_tes!Q159/RES_hhdet_fec!Q159)</f>
        <v>0.77314158209367889</v>
      </c>
      <c r="R159" s="45">
        <f>IF(RES_hhdet_tes!R159=0,"",RES_hhdet_tes!R159/RES_hhdet_fec!R159)</f>
        <v>0.77862736367115737</v>
      </c>
      <c r="S159" s="45">
        <f>IF(RES_hhdet_tes!S159=0,"",RES_hhdet_tes!S159/RES_hhdet_fec!S159)</f>
        <v>0.78596044035607393</v>
      </c>
      <c r="T159" s="45">
        <f>IF(RES_hhdet_tes!T159=0,"",RES_hhdet_tes!T159/RES_hhdet_fec!T159)</f>
        <v>0.7940442221789431</v>
      </c>
      <c r="U159" s="45">
        <f>IF(RES_hhdet_tes!U159=0,"",RES_hhdet_tes!U159/RES_hhdet_fec!U159)</f>
        <v>0.80401346045741118</v>
      </c>
      <c r="V159" s="45">
        <f>IF(RES_hhdet_tes!V159=0,"",RES_hhdet_tes!V159/RES_hhdet_fec!V159)</f>
        <v>0.81678370610780393</v>
      </c>
      <c r="W159" s="45">
        <f>IF(RES_hhdet_tes!W159=0,"",RES_hhdet_tes!W159/RES_hhdet_fec!W159)</f>
        <v>0.83142064143504835</v>
      </c>
      <c r="X159" s="45">
        <f>IF(RES_hhdet_tes!X159=0,"",RES_hhdet_tes!X159/RES_hhdet_fec!X159)</f>
        <v>0.84613768630466002</v>
      </c>
      <c r="Y159" s="45">
        <f>IF(RES_hhdet_tes!Y159=0,"",RES_hhdet_tes!Y159/RES_hhdet_fec!Y159)</f>
        <v>0.86016244764142846</v>
      </c>
      <c r="DA159" s="60" t="s">
        <v>2057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0.67002148685608454</v>
      </c>
      <c r="C161" s="119">
        <f>IF(RES_hhdet_tes!C161=0,"",RES_hhdet_tes!C161/RES_hhdet_fec!C161)</f>
        <v>0.66558390430188774</v>
      </c>
      <c r="D161" s="119">
        <f>IF(RES_hhdet_tes!D161=0,"",RES_hhdet_tes!D161/RES_hhdet_fec!D161)</f>
        <v>0.66799643623606575</v>
      </c>
      <c r="E161" s="119">
        <f>IF(RES_hhdet_tes!E161=0,"",RES_hhdet_tes!E161/RES_hhdet_fec!E161)</f>
        <v>0.69940199212632514</v>
      </c>
      <c r="F161" s="119">
        <f>IF(RES_hhdet_tes!F161=0,"",RES_hhdet_tes!F161/RES_hhdet_fec!F161)</f>
        <v>0.66975449795134512</v>
      </c>
      <c r="G161" s="119">
        <f>IF(RES_hhdet_tes!G161=0,"",RES_hhdet_tes!G161/RES_hhdet_fec!G161)</f>
        <v>0.67663150024536667</v>
      </c>
      <c r="H161" s="119">
        <f>IF(RES_hhdet_tes!H161=0,"",RES_hhdet_tes!H161/RES_hhdet_fec!H161)</f>
        <v>0.69197114773054935</v>
      </c>
      <c r="I161" s="119">
        <f>IF(RES_hhdet_tes!I161=0,"",RES_hhdet_tes!I161/RES_hhdet_fec!I161)</f>
        <v>0.70740056049084066</v>
      </c>
      <c r="J161" s="119">
        <f>IF(RES_hhdet_tes!J161=0,"",RES_hhdet_tes!J161/RES_hhdet_fec!J161)</f>
        <v>0.70982961014266832</v>
      </c>
      <c r="K161" s="119">
        <f>IF(RES_hhdet_tes!K161=0,"",RES_hhdet_tes!K161/RES_hhdet_fec!K161)</f>
        <v>0.71465783543745331</v>
      </c>
      <c r="L161" s="119">
        <f>IF(RES_hhdet_tes!L161=0,"",RES_hhdet_tes!L161/RES_hhdet_fec!L161)</f>
        <v>0.72719895726456618</v>
      </c>
      <c r="M161" s="119">
        <f>IF(RES_hhdet_tes!M161=0,"",RES_hhdet_tes!M161/RES_hhdet_fec!M161)</f>
        <v>0.76386968014574641</v>
      </c>
      <c r="N161" s="119">
        <f>IF(RES_hhdet_tes!N161=0,"",RES_hhdet_tes!N161/RES_hhdet_fec!N161)</f>
        <v>0.78050597488891227</v>
      </c>
      <c r="O161" s="119">
        <f>IF(RES_hhdet_tes!O161=0,"",RES_hhdet_tes!O161/RES_hhdet_fec!O161)</f>
        <v>0.77498740317477299</v>
      </c>
      <c r="P161" s="119">
        <f>IF(RES_hhdet_tes!P161=0,"",RES_hhdet_tes!P161/RES_hhdet_fec!P161)</f>
        <v>0.76635134385057258</v>
      </c>
      <c r="Q161" s="119">
        <f>IF(RES_hhdet_tes!Q161=0,"",RES_hhdet_tes!Q161/RES_hhdet_fec!Q161)</f>
        <v>0.89206179630510973</v>
      </c>
      <c r="R161" s="119">
        <f>IF(RES_hhdet_tes!R161=0,"",RES_hhdet_tes!R161/RES_hhdet_fec!R161)</f>
        <v>0.85928224152410881</v>
      </c>
      <c r="S161" s="119">
        <f>IF(RES_hhdet_tes!S161=0,"",RES_hhdet_tes!S161/RES_hhdet_fec!S161)</f>
        <v>0.83720150943022931</v>
      </c>
      <c r="T161" s="119">
        <f>IF(RES_hhdet_tes!T161=0,"",RES_hhdet_tes!T161/RES_hhdet_fec!T161)</f>
        <v>0.81213039306800217</v>
      </c>
      <c r="U161" s="119">
        <f>IF(RES_hhdet_tes!U161=0,"",RES_hhdet_tes!U161/RES_hhdet_fec!U161)</f>
        <v>0.82286199477068922</v>
      </c>
      <c r="V161" s="119">
        <f>IF(RES_hhdet_tes!V161=0,"",RES_hhdet_tes!V161/RES_hhdet_fec!V161)</f>
        <v>0.98579370117850507</v>
      </c>
      <c r="W161" s="119">
        <f>IF(RES_hhdet_tes!W161=0,"",RES_hhdet_tes!W161/RES_hhdet_fec!W161)</f>
        <v>0.90057927614558175</v>
      </c>
      <c r="X161" s="119">
        <f>IF(RES_hhdet_tes!X161=0,"",RES_hhdet_tes!X161/RES_hhdet_fec!X161)</f>
        <v>0.93481761137029229</v>
      </c>
      <c r="Y161" s="119">
        <f>IF(RES_hhdet_tes!Y161=0,"",RES_hhdet_tes!Y161/RES_hhdet_fec!Y161)</f>
        <v>0.95765004968107759</v>
      </c>
      <c r="DA161" s="129" t="s">
        <v>2058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0.63727625788379227</v>
      </c>
      <c r="C162" s="124">
        <f>IF(RES_hhdet_tes!C162=0,"",RES_hhdet_tes!C162/RES_hhdet_fec!C162)</f>
        <v>0.64002252859432118</v>
      </c>
      <c r="D162" s="124">
        <f>IF(RES_hhdet_tes!D162=0,"",RES_hhdet_tes!D162/RES_hhdet_fec!D162)</f>
        <v>0.64312686914948147</v>
      </c>
      <c r="E162" s="124">
        <f>IF(RES_hhdet_tes!E162=0,"",RES_hhdet_tes!E162/RES_hhdet_fec!E162)</f>
        <v>0.64589681053920467</v>
      </c>
      <c r="F162" s="124">
        <f>IF(RES_hhdet_tes!F162=0,"",RES_hhdet_tes!F162/RES_hhdet_fec!F162)</f>
        <v>0.65010528734568818</v>
      </c>
      <c r="G162" s="124">
        <f>IF(RES_hhdet_tes!G162=0,"",RES_hhdet_tes!G162/RES_hhdet_fec!G162)</f>
        <v>0.65383816995682575</v>
      </c>
      <c r="H162" s="124">
        <f>IF(RES_hhdet_tes!H162=0,"",RES_hhdet_tes!H162/RES_hhdet_fec!H162)</f>
        <v>0.65792449140202947</v>
      </c>
      <c r="I162" s="124">
        <f>IF(RES_hhdet_tes!I162=0,"",RES_hhdet_tes!I162/RES_hhdet_fec!I162)</f>
        <v>0.66246266283447264</v>
      </c>
      <c r="J162" s="124">
        <f>IF(RES_hhdet_tes!J162=0,"",RES_hhdet_tes!J162/RES_hhdet_fec!J162)</f>
        <v>0.6671549179002938</v>
      </c>
      <c r="K162" s="124">
        <f>IF(RES_hhdet_tes!K162=0,"",RES_hhdet_tes!K162/RES_hhdet_fec!K162)</f>
        <v>0.67161576345492779</v>
      </c>
      <c r="L162" s="124">
        <f>IF(RES_hhdet_tes!L162=0,"",RES_hhdet_tes!L162/RES_hhdet_fec!L162)</f>
        <v>0.6758478816039849</v>
      </c>
      <c r="M162" s="124">
        <f>IF(RES_hhdet_tes!M162=0,"",RES_hhdet_tes!M162/RES_hhdet_fec!M162)</f>
        <v>0.67964920263193473</v>
      </c>
      <c r="N162" s="124">
        <f>IF(RES_hhdet_tes!N162=0,"",RES_hhdet_tes!N162/RES_hhdet_fec!N162)</f>
        <v>0.68424589743558584</v>
      </c>
      <c r="O162" s="124">
        <f>IF(RES_hhdet_tes!O162=0,"",RES_hhdet_tes!O162/RES_hhdet_fec!O162)</f>
        <v>0.68933374180174789</v>
      </c>
      <c r="P162" s="124">
        <f>IF(RES_hhdet_tes!P162=0,"",RES_hhdet_tes!P162/RES_hhdet_fec!P162)</f>
        <v>0.68938222340076372</v>
      </c>
      <c r="Q162" s="124">
        <f>IF(RES_hhdet_tes!Q162=0,"",RES_hhdet_tes!Q162/RES_hhdet_fec!Q162)</f>
        <v>0.68946866530161799</v>
      </c>
      <c r="R162" s="124">
        <f>IF(RES_hhdet_tes!R162=0,"",RES_hhdet_tes!R162/RES_hhdet_fec!R162)</f>
        <v>0.68968740430822573</v>
      </c>
      <c r="S162" s="124">
        <f>IF(RES_hhdet_tes!S162=0,"",RES_hhdet_tes!S162/RES_hhdet_fec!S162)</f>
        <v>0.69103922623348346</v>
      </c>
      <c r="T162" s="124">
        <f>IF(RES_hhdet_tes!T162=0,"",RES_hhdet_tes!T162/RES_hhdet_fec!T162)</f>
        <v>0.70334069824542411</v>
      </c>
      <c r="U162" s="124">
        <f>IF(RES_hhdet_tes!U162=0,"",RES_hhdet_tes!U162/RES_hhdet_fec!U162)</f>
        <v>0.72032144124459407</v>
      </c>
      <c r="V162" s="124">
        <f>IF(RES_hhdet_tes!V162=0,"",RES_hhdet_tes!V162/RES_hhdet_fec!V162)</f>
        <v>0.75424643164930127</v>
      </c>
      <c r="W162" s="124">
        <f>IF(RES_hhdet_tes!W162=0,"",RES_hhdet_tes!W162/RES_hhdet_fec!W162)</f>
        <v>0.77788076461277988</v>
      </c>
      <c r="X162" s="124">
        <f>IF(RES_hhdet_tes!X162=0,"",RES_hhdet_tes!X162/RES_hhdet_fec!X162)</f>
        <v>0.8001848147149897</v>
      </c>
      <c r="Y162" s="124">
        <f>IF(RES_hhdet_tes!Y162=0,"",RES_hhdet_tes!Y162/RES_hhdet_fec!Y162)</f>
        <v>0.81252465558856224</v>
      </c>
      <c r="DA162" s="130" t="s">
        <v>2059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0.63727625788379227</v>
      </c>
      <c r="C163" s="45">
        <f>IF(RES_hhdet_tes!C163=0,"",RES_hhdet_tes!C163/RES_hhdet_fec!C163)</f>
        <v>0.64002252859432118</v>
      </c>
      <c r="D163" s="45">
        <f>IF(RES_hhdet_tes!D163=0,"",RES_hhdet_tes!D163/RES_hhdet_fec!D163)</f>
        <v>0.64312686914948147</v>
      </c>
      <c r="E163" s="45">
        <f>IF(RES_hhdet_tes!E163=0,"",RES_hhdet_tes!E163/RES_hhdet_fec!E163)</f>
        <v>0.64589681053920467</v>
      </c>
      <c r="F163" s="45">
        <f>IF(RES_hhdet_tes!F163=0,"",RES_hhdet_tes!F163/RES_hhdet_fec!F163)</f>
        <v>0.65010528734568818</v>
      </c>
      <c r="G163" s="45">
        <f>IF(RES_hhdet_tes!G163=0,"",RES_hhdet_tes!G163/RES_hhdet_fec!G163)</f>
        <v>0.65383816995682575</v>
      </c>
      <c r="H163" s="45">
        <f>IF(RES_hhdet_tes!H163=0,"",RES_hhdet_tes!H163/RES_hhdet_fec!H163)</f>
        <v>0.65792449140202947</v>
      </c>
      <c r="I163" s="45">
        <f>IF(RES_hhdet_tes!I163=0,"",RES_hhdet_tes!I163/RES_hhdet_fec!I163)</f>
        <v>0.66246266283447264</v>
      </c>
      <c r="J163" s="45">
        <f>IF(RES_hhdet_tes!J163=0,"",RES_hhdet_tes!J163/RES_hhdet_fec!J163)</f>
        <v>0.6671549179002938</v>
      </c>
      <c r="K163" s="45">
        <f>IF(RES_hhdet_tes!K163=0,"",RES_hhdet_tes!K163/RES_hhdet_fec!K163)</f>
        <v>0.67161576345492779</v>
      </c>
      <c r="L163" s="45">
        <f>IF(RES_hhdet_tes!L163=0,"",RES_hhdet_tes!L163/RES_hhdet_fec!L163)</f>
        <v>0.6758478816039849</v>
      </c>
      <c r="M163" s="45">
        <f>IF(RES_hhdet_tes!M163=0,"",RES_hhdet_tes!M163/RES_hhdet_fec!M163)</f>
        <v>0.67964920263193473</v>
      </c>
      <c r="N163" s="45">
        <f>IF(RES_hhdet_tes!N163=0,"",RES_hhdet_tes!N163/RES_hhdet_fec!N163)</f>
        <v>0.68424589743558584</v>
      </c>
      <c r="O163" s="45">
        <f>IF(RES_hhdet_tes!O163=0,"",RES_hhdet_tes!O163/RES_hhdet_fec!O163)</f>
        <v>0.68933374180174789</v>
      </c>
      <c r="P163" s="45">
        <f>IF(RES_hhdet_tes!P163=0,"",RES_hhdet_tes!P163/RES_hhdet_fec!P163)</f>
        <v>0.68938222340076372</v>
      </c>
      <c r="Q163" s="45">
        <f>IF(RES_hhdet_tes!Q163=0,"",RES_hhdet_tes!Q163/RES_hhdet_fec!Q163)</f>
        <v>0.68946866530161799</v>
      </c>
      <c r="R163" s="45">
        <f>IF(RES_hhdet_tes!R163=0,"",RES_hhdet_tes!R163/RES_hhdet_fec!R163)</f>
        <v>0.68968740430822573</v>
      </c>
      <c r="S163" s="45">
        <f>IF(RES_hhdet_tes!S163=0,"",RES_hhdet_tes!S163/RES_hhdet_fec!S163)</f>
        <v>0.69103922623348346</v>
      </c>
      <c r="T163" s="45">
        <f>IF(RES_hhdet_tes!T163=0,"",RES_hhdet_tes!T163/RES_hhdet_fec!T163)</f>
        <v>0.70334069824542411</v>
      </c>
      <c r="U163" s="45">
        <f>IF(RES_hhdet_tes!U163=0,"",RES_hhdet_tes!U163/RES_hhdet_fec!U163)</f>
        <v>0.72032144124459407</v>
      </c>
      <c r="V163" s="45">
        <f>IF(RES_hhdet_tes!V163=0,"",RES_hhdet_tes!V163/RES_hhdet_fec!V163)</f>
        <v>0.75424643164930127</v>
      </c>
      <c r="W163" s="45">
        <f>IF(RES_hhdet_tes!W163=0,"",RES_hhdet_tes!W163/RES_hhdet_fec!W163)</f>
        <v>0.77788076461277988</v>
      </c>
      <c r="X163" s="45">
        <f>IF(RES_hhdet_tes!X163=0,"",RES_hhdet_tes!X163/RES_hhdet_fec!X163)</f>
        <v>0.8001848147149897</v>
      </c>
      <c r="Y163" s="45">
        <f>IF(RES_hhdet_tes!Y163=0,"",RES_hhdet_tes!Y163/RES_hhdet_fec!Y163)</f>
        <v>0.81252465558856224</v>
      </c>
      <c r="DA163" s="60" t="s">
        <v>2060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1.7302502216747646</v>
      </c>
      <c r="C164" s="124">
        <f>IF(RES_hhdet_tes!C164=0,"",RES_hhdet_tes!C164/RES_hhdet_fec!C164)</f>
        <v>1.8084022798277948</v>
      </c>
      <c r="D164" s="124">
        <f>IF(RES_hhdet_tes!D164=0,"",RES_hhdet_tes!D164/RES_hhdet_fec!D164)</f>
        <v>1.8975225841336743</v>
      </c>
      <c r="E164" s="124">
        <f>IF(RES_hhdet_tes!E164=0,"",RES_hhdet_tes!E164/RES_hhdet_fec!E164)</f>
        <v>1.9839519499278391</v>
      </c>
      <c r="F164" s="124">
        <f>IF(RES_hhdet_tes!F164=0,"",RES_hhdet_tes!F164/RES_hhdet_fec!F164)</f>
        <v>2.0997667981849002</v>
      </c>
      <c r="G164" s="124">
        <f>IF(RES_hhdet_tes!G164=0,"",RES_hhdet_tes!G164/RES_hhdet_fec!G164)</f>
        <v>2.2344682259571065</v>
      </c>
      <c r="H164" s="124">
        <f>IF(RES_hhdet_tes!H164=0,"",RES_hhdet_tes!H164/RES_hhdet_fec!H164)</f>
        <v>2.4053333405590185</v>
      </c>
      <c r="I164" s="124">
        <f>IF(RES_hhdet_tes!I164=0,"",RES_hhdet_tes!I164/RES_hhdet_fec!I164)</f>
        <v>2.5360271911021979</v>
      </c>
      <c r="J164" s="124">
        <f>IF(RES_hhdet_tes!J164=0,"",RES_hhdet_tes!J164/RES_hhdet_fec!J164)</f>
        <v>2.6225822699604269</v>
      </c>
      <c r="K164" s="124">
        <f>IF(RES_hhdet_tes!K164=0,"",RES_hhdet_tes!K164/RES_hhdet_fec!K164)</f>
        <v>2.7427006025418712</v>
      </c>
      <c r="L164" s="124">
        <f>IF(RES_hhdet_tes!L164=0,"",RES_hhdet_tes!L164/RES_hhdet_fec!L164)</f>
        <v>2.8246845634071818</v>
      </c>
      <c r="M164" s="124">
        <f>IF(RES_hhdet_tes!M164=0,"",RES_hhdet_tes!M164/RES_hhdet_fec!M164)</f>
        <v>2.8945380316560629</v>
      </c>
      <c r="N164" s="124">
        <f>IF(RES_hhdet_tes!N164=0,"",RES_hhdet_tes!N164/RES_hhdet_fec!N164)</f>
        <v>2.9531169299204838</v>
      </c>
      <c r="O164" s="124">
        <f>IF(RES_hhdet_tes!O164=0,"",RES_hhdet_tes!O164/RES_hhdet_fec!O164)</f>
        <v>3.0757471369882934</v>
      </c>
      <c r="P164" s="124">
        <f>IF(RES_hhdet_tes!P164=0,"",RES_hhdet_tes!P164/RES_hhdet_fec!P164)</f>
        <v>3.1747643338568818</v>
      </c>
      <c r="Q164" s="124">
        <f>IF(RES_hhdet_tes!Q164=0,"",RES_hhdet_tes!Q164/RES_hhdet_fec!Q164)</f>
        <v>3.2726646342516514</v>
      </c>
      <c r="R164" s="124">
        <f>IF(RES_hhdet_tes!R164=0,"",RES_hhdet_tes!R164/RES_hhdet_fec!R164)</f>
        <v>3.3848762948624103</v>
      </c>
      <c r="S164" s="124">
        <f>IF(RES_hhdet_tes!S164=0,"",RES_hhdet_tes!S164/RES_hhdet_fec!S164)</f>
        <v>3.5167955088359686</v>
      </c>
      <c r="T164" s="124">
        <f>IF(RES_hhdet_tes!T164=0,"",RES_hhdet_tes!T164/RES_hhdet_fec!T164)</f>
        <v>3.6541245823960096</v>
      </c>
      <c r="U164" s="124">
        <f>IF(RES_hhdet_tes!U164=0,"",RES_hhdet_tes!U164/RES_hhdet_fec!U164)</f>
        <v>3.753936565606673</v>
      </c>
      <c r="V164" s="124">
        <f>IF(RES_hhdet_tes!V164=0,"",RES_hhdet_tes!V164/RES_hhdet_fec!V164)</f>
        <v>3.8255977204784553</v>
      </c>
      <c r="W164" s="124">
        <f>IF(RES_hhdet_tes!W164=0,"",RES_hhdet_tes!W164/RES_hhdet_fec!W164)</f>
        <v>3.8651359104439207</v>
      </c>
      <c r="X164" s="124">
        <f>IF(RES_hhdet_tes!X164=0,"",RES_hhdet_tes!X164/RES_hhdet_fec!X164)</f>
        <v>3.9008314598531566</v>
      </c>
      <c r="Y164" s="124">
        <f>IF(RES_hhdet_tes!Y164=0,"",RES_hhdet_tes!Y164/RES_hhdet_fec!Y164)</f>
        <v>3.9258010279353206</v>
      </c>
      <c r="DA164" s="130" t="s">
        <v>2061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1.7302502216747646</v>
      </c>
      <c r="C165" s="111">
        <f>IF(RES_hhdet_tes!C165=0,"",RES_hhdet_tes!C165/RES_hhdet_fec!C165)</f>
        <v>1.8084022798277948</v>
      </c>
      <c r="D165" s="111">
        <f>IF(RES_hhdet_tes!D165=0,"",RES_hhdet_tes!D165/RES_hhdet_fec!D165)</f>
        <v>1.8975225841336743</v>
      </c>
      <c r="E165" s="111">
        <f>IF(RES_hhdet_tes!E165=0,"",RES_hhdet_tes!E165/RES_hhdet_fec!E165)</f>
        <v>1.9839519499278391</v>
      </c>
      <c r="F165" s="111">
        <f>IF(RES_hhdet_tes!F165=0,"",RES_hhdet_tes!F165/RES_hhdet_fec!F165)</f>
        <v>2.0997667981849002</v>
      </c>
      <c r="G165" s="111">
        <f>IF(RES_hhdet_tes!G165=0,"",RES_hhdet_tes!G165/RES_hhdet_fec!G165)</f>
        <v>2.2344682259571065</v>
      </c>
      <c r="H165" s="111">
        <f>IF(RES_hhdet_tes!H165=0,"",RES_hhdet_tes!H165/RES_hhdet_fec!H165)</f>
        <v>2.4053333405590185</v>
      </c>
      <c r="I165" s="111">
        <f>IF(RES_hhdet_tes!I165=0,"",RES_hhdet_tes!I165/RES_hhdet_fec!I165)</f>
        <v>2.5360271911021979</v>
      </c>
      <c r="J165" s="111">
        <f>IF(RES_hhdet_tes!J165=0,"",RES_hhdet_tes!J165/RES_hhdet_fec!J165)</f>
        <v>2.6225822699604269</v>
      </c>
      <c r="K165" s="111">
        <f>IF(RES_hhdet_tes!K165=0,"",RES_hhdet_tes!K165/RES_hhdet_fec!K165)</f>
        <v>2.7427006025418712</v>
      </c>
      <c r="L165" s="111">
        <f>IF(RES_hhdet_tes!L165=0,"",RES_hhdet_tes!L165/RES_hhdet_fec!L165)</f>
        <v>2.8246845634071818</v>
      </c>
      <c r="M165" s="111">
        <f>IF(RES_hhdet_tes!M165=0,"",RES_hhdet_tes!M165/RES_hhdet_fec!M165)</f>
        <v>2.8945380316560629</v>
      </c>
      <c r="N165" s="111">
        <f>IF(RES_hhdet_tes!N165=0,"",RES_hhdet_tes!N165/RES_hhdet_fec!N165)</f>
        <v>2.9531169299204838</v>
      </c>
      <c r="O165" s="111">
        <f>IF(RES_hhdet_tes!O165=0,"",RES_hhdet_tes!O165/RES_hhdet_fec!O165)</f>
        <v>3.0757471369882934</v>
      </c>
      <c r="P165" s="111">
        <f>IF(RES_hhdet_tes!P165=0,"",RES_hhdet_tes!P165/RES_hhdet_fec!P165)</f>
        <v>3.1747643338568818</v>
      </c>
      <c r="Q165" s="111">
        <f>IF(RES_hhdet_tes!Q165=0,"",RES_hhdet_tes!Q165/RES_hhdet_fec!Q165)</f>
        <v>3.2726646342516514</v>
      </c>
      <c r="R165" s="111">
        <f>IF(RES_hhdet_tes!R165=0,"",RES_hhdet_tes!R165/RES_hhdet_fec!R165)</f>
        <v>3.3848762948624103</v>
      </c>
      <c r="S165" s="111">
        <f>IF(RES_hhdet_tes!S165=0,"",RES_hhdet_tes!S165/RES_hhdet_fec!S165)</f>
        <v>3.5167955088359686</v>
      </c>
      <c r="T165" s="111">
        <f>IF(RES_hhdet_tes!T165=0,"",RES_hhdet_tes!T165/RES_hhdet_fec!T165)</f>
        <v>3.6541245823960096</v>
      </c>
      <c r="U165" s="111">
        <f>IF(RES_hhdet_tes!U165=0,"",RES_hhdet_tes!U165/RES_hhdet_fec!U165)</f>
        <v>3.753936565606673</v>
      </c>
      <c r="V165" s="111">
        <f>IF(RES_hhdet_tes!V165=0,"",RES_hhdet_tes!V165/RES_hhdet_fec!V165)</f>
        <v>3.8255977204784553</v>
      </c>
      <c r="W165" s="111">
        <f>IF(RES_hhdet_tes!W165=0,"",RES_hhdet_tes!W165/RES_hhdet_fec!W165)</f>
        <v>3.8651359104439207</v>
      </c>
      <c r="X165" s="111">
        <f>IF(RES_hhdet_tes!X165=0,"",RES_hhdet_tes!X165/RES_hhdet_fec!X165)</f>
        <v>3.9008314598531566</v>
      </c>
      <c r="Y165" s="111">
        <f>IF(RES_hhdet_tes!Y165=0,"",RES_hhdet_tes!Y165/RES_hhdet_fec!Y165)</f>
        <v>3.9258010279353206</v>
      </c>
      <c r="DA165" s="63" t="s">
        <v>2062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0.59962873390715254</v>
      </c>
      <c r="C166" s="124">
        <f>IF(RES_hhdet_tes!C166=0,"",RES_hhdet_tes!C166/RES_hhdet_fec!C166)</f>
        <v>0.60250375131707268</v>
      </c>
      <c r="D166" s="124">
        <f>IF(RES_hhdet_tes!D166=0,"",RES_hhdet_tes!D166/RES_hhdet_fec!D166)</f>
        <v>0.60604777820867783</v>
      </c>
      <c r="E166" s="124">
        <f>IF(RES_hhdet_tes!E166=0,"",RES_hhdet_tes!E166/RES_hhdet_fec!E166)</f>
        <v>0.60946851182684558</v>
      </c>
      <c r="F166" s="124">
        <f>IF(RES_hhdet_tes!F166=0,"",RES_hhdet_tes!F166/RES_hhdet_fec!F166)</f>
        <v>0.61385422374982157</v>
      </c>
      <c r="G166" s="124">
        <f>IF(RES_hhdet_tes!G166=0,"",RES_hhdet_tes!G166/RES_hhdet_fec!G166)</f>
        <v>0.61830051264480357</v>
      </c>
      <c r="H166" s="124">
        <f>IF(RES_hhdet_tes!H166=0,"",RES_hhdet_tes!H166/RES_hhdet_fec!H166)</f>
        <v>0.62328873474629598</v>
      </c>
      <c r="I166" s="124">
        <f>IF(RES_hhdet_tes!I166=0,"",RES_hhdet_tes!I166/RES_hhdet_fec!I166)</f>
        <v>0.62705112467283985</v>
      </c>
      <c r="J166" s="124">
        <f>IF(RES_hhdet_tes!J166=0,"",RES_hhdet_tes!J166/RES_hhdet_fec!J166)</f>
        <v>0.62925239344526473</v>
      </c>
      <c r="K166" s="124">
        <f>IF(RES_hhdet_tes!K166=0,"",RES_hhdet_tes!K166/RES_hhdet_fec!K166)</f>
        <v>0.63209461447309034</v>
      </c>
      <c r="L166" s="124">
        <f>IF(RES_hhdet_tes!L166=0,"",RES_hhdet_tes!L166/RES_hhdet_fec!L166)</f>
        <v>0.63518757389063152</v>
      </c>
      <c r="M166" s="124">
        <f>IF(RES_hhdet_tes!M166=0,"",RES_hhdet_tes!M166/RES_hhdet_fec!M166)</f>
        <v>0.63808507785208157</v>
      </c>
      <c r="N166" s="124">
        <f>IF(RES_hhdet_tes!N166=0,"",RES_hhdet_tes!N166/RES_hhdet_fec!N166)</f>
        <v>0.642550136611302</v>
      </c>
      <c r="O166" s="124">
        <f>IF(RES_hhdet_tes!O166=0,"",RES_hhdet_tes!O166/RES_hhdet_fec!O166)</f>
        <v>0.64782145872468144</v>
      </c>
      <c r="P166" s="124">
        <f>IF(RES_hhdet_tes!P166=0,"",RES_hhdet_tes!P166/RES_hhdet_fec!P166)</f>
        <v>0.65310642465491686</v>
      </c>
      <c r="Q166" s="124">
        <f>IF(RES_hhdet_tes!Q166=0,"",RES_hhdet_tes!Q166/RES_hhdet_fec!Q166)</f>
        <v>0.65877338929916929</v>
      </c>
      <c r="R166" s="124">
        <f>IF(RES_hhdet_tes!R166=0,"",RES_hhdet_tes!R166/RES_hhdet_fec!R166)</f>
        <v>0.67229801561360236</v>
      </c>
      <c r="S166" s="124">
        <f>IF(RES_hhdet_tes!S166=0,"",RES_hhdet_tes!S166/RES_hhdet_fec!S166)</f>
        <v>0.69174313604819826</v>
      </c>
      <c r="T166" s="124">
        <f>IF(RES_hhdet_tes!T166=0,"",RES_hhdet_tes!T166/RES_hhdet_fec!T166)</f>
        <v>0.718438000906929</v>
      </c>
      <c r="U166" s="124">
        <f>IF(RES_hhdet_tes!U166=0,"",RES_hhdet_tes!U166/RES_hhdet_fec!U166)</f>
        <v>0.73567377643222887</v>
      </c>
      <c r="V166" s="124">
        <f>IF(RES_hhdet_tes!V166=0,"",RES_hhdet_tes!V166/RES_hhdet_fec!V166)</f>
        <v>0.75597025330500744</v>
      </c>
      <c r="W166" s="124">
        <f>IF(RES_hhdet_tes!W166=0,"",RES_hhdet_tes!W166/RES_hhdet_fec!W166)</f>
        <v>0.76530872688705431</v>
      </c>
      <c r="X166" s="124">
        <f>IF(RES_hhdet_tes!X166=0,"",RES_hhdet_tes!X166/RES_hhdet_fec!X166)</f>
        <v>0.77495667484260744</v>
      </c>
      <c r="Y166" s="124">
        <f>IF(RES_hhdet_tes!Y166=0,"",RES_hhdet_tes!Y166/RES_hhdet_fec!Y166)</f>
        <v>0.78147266038564334</v>
      </c>
      <c r="DA166" s="130" t="s">
        <v>2063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0.5318732836241864</v>
      </c>
      <c r="C167" s="111">
        <f>IF(RES_hhdet_tes!C167=0,"",RES_hhdet_tes!C167/RES_hhdet_fec!C167)</f>
        <v>0.53550011505132744</v>
      </c>
      <c r="D167" s="111">
        <f>IF(RES_hhdet_tes!D167=0,"",RES_hhdet_tes!D167/RES_hhdet_fec!D167)</f>
        <v>0.5395086024363569</v>
      </c>
      <c r="E167" s="111">
        <f>IF(RES_hhdet_tes!E167=0,"",RES_hhdet_tes!E167/RES_hhdet_fec!E167)</f>
        <v>0.54342333834869216</v>
      </c>
      <c r="F167" s="111">
        <f>IF(RES_hhdet_tes!F167=0,"",RES_hhdet_tes!F167/RES_hhdet_fec!F167)</f>
        <v>0.54766308848108303</v>
      </c>
      <c r="G167" s="111">
        <f>IF(RES_hhdet_tes!G167=0,"",RES_hhdet_tes!G167/RES_hhdet_fec!G167)</f>
        <v>0.5518565376045711</v>
      </c>
      <c r="H167" s="111">
        <f>IF(RES_hhdet_tes!H167=0,"",RES_hhdet_tes!H167/RES_hhdet_fec!H167)</f>
        <v>0.55700002568239515</v>
      </c>
      <c r="I167" s="111">
        <f>IF(RES_hhdet_tes!I167=0,"",RES_hhdet_tes!I167/RES_hhdet_fec!I167)</f>
        <v>0.56005476492486073</v>
      </c>
      <c r="J167" s="111">
        <f>IF(RES_hhdet_tes!J167=0,"",RES_hhdet_tes!J167/RES_hhdet_fec!J167)</f>
        <v>0.56205697319251469</v>
      </c>
      <c r="K167" s="111">
        <f>IF(RES_hhdet_tes!K167=0,"",RES_hhdet_tes!K167/RES_hhdet_fec!K167)</f>
        <v>0.56500607349180265</v>
      </c>
      <c r="L167" s="111">
        <f>IF(RES_hhdet_tes!L167=0,"",RES_hhdet_tes!L167/RES_hhdet_fec!L167)</f>
        <v>0.56799228102913346</v>
      </c>
      <c r="M167" s="111">
        <f>IF(RES_hhdet_tes!M167=0,"",RES_hhdet_tes!M167/RES_hhdet_fec!M167)</f>
        <v>0.57057695000166186</v>
      </c>
      <c r="N167" s="111">
        <f>IF(RES_hhdet_tes!N167=0,"",RES_hhdet_tes!N167/RES_hhdet_fec!N167)</f>
        <v>0.57353384709160504</v>
      </c>
      <c r="O167" s="111">
        <f>IF(RES_hhdet_tes!O167=0,"",RES_hhdet_tes!O167/RES_hhdet_fec!O167)</f>
        <v>0.57769168093940126</v>
      </c>
      <c r="P167" s="111">
        <f>IF(RES_hhdet_tes!P167=0,"",RES_hhdet_tes!P167/RES_hhdet_fec!P167)</f>
        <v>0.58245009888684185</v>
      </c>
      <c r="Q167" s="111">
        <f>IF(RES_hhdet_tes!Q167=0,"",RES_hhdet_tes!Q167/RES_hhdet_fec!Q167)</f>
        <v>0.59101369281126814</v>
      </c>
      <c r="R167" s="111">
        <f>IF(RES_hhdet_tes!R167=0,"",RES_hhdet_tes!R167/RES_hhdet_fec!R167)</f>
        <v>0.61235681851358104</v>
      </c>
      <c r="S167" s="111">
        <f>IF(RES_hhdet_tes!S167=0,"",RES_hhdet_tes!S167/RES_hhdet_fec!S167)</f>
        <v>0.64486341404619685</v>
      </c>
      <c r="T167" s="111">
        <f>IF(RES_hhdet_tes!T167=0,"",RES_hhdet_tes!T167/RES_hhdet_fec!T167)</f>
        <v>0.68741300932491289</v>
      </c>
      <c r="U167" s="111">
        <f>IF(RES_hhdet_tes!U167=0,"",RES_hhdet_tes!U167/RES_hhdet_fec!U167)</f>
        <v>0.70979873563554596</v>
      </c>
      <c r="V167" s="111">
        <f>IF(RES_hhdet_tes!V167=0,"",RES_hhdet_tes!V167/RES_hhdet_fec!V167)</f>
        <v>0.73114197155162242</v>
      </c>
      <c r="W167" s="111">
        <f>IF(RES_hhdet_tes!W167=0,"",RES_hhdet_tes!W167/RES_hhdet_fec!W167)</f>
        <v>0.74465960546437393</v>
      </c>
      <c r="X167" s="111">
        <f>IF(RES_hhdet_tes!X167=0,"",RES_hhdet_tes!X167/RES_hhdet_fec!X167)</f>
        <v>0.75449692425020753</v>
      </c>
      <c r="Y167" s="111">
        <f>IF(RES_hhdet_tes!Y167=0,"",RES_hhdet_tes!Y167/RES_hhdet_fec!Y167)</f>
        <v>0.75996163774345959</v>
      </c>
      <c r="DA167" s="63" t="s">
        <v>2064</v>
      </c>
    </row>
    <row r="168" spans="1:105" ht="12" customHeight="1" x14ac:dyDescent="0.25">
      <c r="A168" s="97" t="s">
        <v>123</v>
      </c>
      <c r="B168" s="111" t="str">
        <f>IF(RES_hhdet_tes!B168=0,"",RES_hhdet_tes!B168/RES_hhdet_fec!B168)</f>
        <v/>
      </c>
      <c r="C168" s="111" t="str">
        <f>IF(RES_hhdet_tes!C168=0,"",RES_hhdet_tes!C168/RES_hhdet_fec!C168)</f>
        <v/>
      </c>
      <c r="D168" s="111" t="str">
        <f>IF(RES_hhdet_tes!D168=0,"",RES_hhdet_tes!D168/RES_hhdet_fec!D168)</f>
        <v/>
      </c>
      <c r="E168" s="111" t="str">
        <f>IF(RES_hhdet_tes!E168=0,"",RES_hhdet_tes!E168/RES_hhdet_fec!E168)</f>
        <v/>
      </c>
      <c r="F168" s="111" t="str">
        <f>IF(RES_hhdet_tes!F168=0,"",RES_hhdet_tes!F168/RES_hhdet_fec!F168)</f>
        <v/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 t="str">
        <f>IF(RES_hhdet_tes!I168=0,"",RES_hhdet_tes!I168/RES_hhdet_fec!I168)</f>
        <v/>
      </c>
      <c r="J168" s="111" t="str">
        <f>IF(RES_hhdet_tes!J168=0,"",RES_hhdet_tes!J168/RES_hhdet_fec!J168)</f>
        <v/>
      </c>
      <c r="K168" s="111" t="str">
        <f>IF(RES_hhdet_tes!K168=0,"",RES_hhdet_tes!K168/RES_hhdet_fec!K168)</f>
        <v/>
      </c>
      <c r="L168" s="111" t="str">
        <f>IF(RES_hhdet_tes!L168=0,"",RES_hhdet_tes!L168/RES_hhdet_fec!L168)</f>
        <v/>
      </c>
      <c r="M168" s="111" t="str">
        <f>IF(RES_hhdet_tes!M168=0,"",RES_hhdet_tes!M168/RES_hhdet_fec!M168)</f>
        <v/>
      </c>
      <c r="N168" s="111" t="str">
        <f>IF(RES_hhdet_tes!N168=0,"",RES_hhdet_tes!N168/RES_hhdet_fec!N168)</f>
        <v/>
      </c>
      <c r="O168" s="111" t="str">
        <f>IF(RES_hhdet_tes!O168=0,"",RES_hhdet_tes!O168/RES_hhdet_fec!O168)</f>
        <v/>
      </c>
      <c r="P168" s="111" t="str">
        <f>IF(RES_hhdet_tes!P168=0,"",RES_hhdet_tes!P168/RES_hhdet_fec!P168)</f>
        <v/>
      </c>
      <c r="Q168" s="111" t="str">
        <f>IF(RES_hhdet_tes!Q168=0,"",RES_hhdet_tes!Q168/RES_hhdet_fec!Q168)</f>
        <v/>
      </c>
      <c r="R168" s="111" t="str">
        <f>IF(RES_hhdet_tes!R168=0,"",RES_hhdet_tes!R168/RES_hhdet_fec!R168)</f>
        <v/>
      </c>
      <c r="S168" s="111" t="str">
        <f>IF(RES_hhdet_tes!S168=0,"",RES_hhdet_tes!S168/RES_hhdet_fec!S168)</f>
        <v/>
      </c>
      <c r="T168" s="111" t="str">
        <f>IF(RES_hhdet_tes!T168=0,"",RES_hhdet_tes!T168/RES_hhdet_fec!T168)</f>
        <v/>
      </c>
      <c r="U168" s="111" t="str">
        <f>IF(RES_hhdet_tes!U168=0,"",RES_hhdet_tes!U168/RES_hhdet_fec!U168)</f>
        <v/>
      </c>
      <c r="V168" s="111" t="str">
        <f>IF(RES_hhdet_tes!V168=0,"",RES_hhdet_tes!V168/RES_hhdet_fec!V168)</f>
        <v/>
      </c>
      <c r="W168" s="111" t="str">
        <f>IF(RES_hhdet_tes!W168=0,"",RES_hhdet_tes!W168/RES_hhdet_fec!W168)</f>
        <v/>
      </c>
      <c r="X168" s="111" t="str">
        <f>IF(RES_hhdet_tes!X168=0,"",RES_hhdet_tes!X168/RES_hhdet_fec!X168)</f>
        <v/>
      </c>
      <c r="Y168" s="111" t="str">
        <f>IF(RES_hhdet_tes!Y168=0,"",RES_hhdet_tes!Y168/RES_hhdet_fec!Y168)</f>
        <v/>
      </c>
      <c r="DA168" s="63" t="s">
        <v>2065</v>
      </c>
    </row>
    <row r="169" spans="1:105" ht="12" customHeight="1" x14ac:dyDescent="0.25">
      <c r="A169" s="100" t="s">
        <v>50</v>
      </c>
      <c r="B169" s="112" t="str">
        <f>IF(RES_hhdet_tes!B169=0,"",RES_hhdet_tes!B169/RES_hhdet_fec!B169)</f>
        <v/>
      </c>
      <c r="C169" s="112" t="str">
        <f>IF(RES_hhdet_tes!C169=0,"",RES_hhdet_tes!C169/RES_hhdet_fec!C169)</f>
        <v/>
      </c>
      <c r="D169" s="112" t="str">
        <f>IF(RES_hhdet_tes!D169=0,"",RES_hhdet_tes!D169/RES_hhdet_fec!D169)</f>
        <v/>
      </c>
      <c r="E169" s="112" t="str">
        <f>IF(RES_hhdet_tes!E169=0,"",RES_hhdet_tes!E169/RES_hhdet_fec!E169)</f>
        <v/>
      </c>
      <c r="F169" s="112" t="str">
        <f>IF(RES_hhdet_tes!F169=0,"",RES_hhdet_tes!F169/RES_hhdet_fec!F169)</f>
        <v/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 t="str">
        <f>IF(RES_hhdet_tes!I169=0,"",RES_hhdet_tes!I169/RES_hhdet_fec!I169)</f>
        <v/>
      </c>
      <c r="J169" s="112" t="str">
        <f>IF(RES_hhdet_tes!J169=0,"",RES_hhdet_tes!J169/RES_hhdet_fec!J169)</f>
        <v/>
      </c>
      <c r="K169" s="112" t="str">
        <f>IF(RES_hhdet_tes!K169=0,"",RES_hhdet_tes!K169/RES_hhdet_fec!K169)</f>
        <v/>
      </c>
      <c r="L169" s="112" t="str">
        <f>IF(RES_hhdet_tes!L169=0,"",RES_hhdet_tes!L169/RES_hhdet_fec!L169)</f>
        <v/>
      </c>
      <c r="M169" s="112" t="str">
        <f>IF(RES_hhdet_tes!M169=0,"",RES_hhdet_tes!M169/RES_hhdet_fec!M169)</f>
        <v/>
      </c>
      <c r="N169" s="112" t="str">
        <f>IF(RES_hhdet_tes!N169=0,"",RES_hhdet_tes!N169/RES_hhdet_fec!N169)</f>
        <v/>
      </c>
      <c r="O169" s="112" t="str">
        <f>IF(RES_hhdet_tes!O169=0,"",RES_hhdet_tes!O169/RES_hhdet_fec!O169)</f>
        <v/>
      </c>
      <c r="P169" s="112" t="str">
        <f>IF(RES_hhdet_tes!P169=0,"",RES_hhdet_tes!P169/RES_hhdet_fec!P169)</f>
        <v/>
      </c>
      <c r="Q169" s="112" t="str">
        <f>IF(RES_hhdet_tes!Q169=0,"",RES_hhdet_tes!Q169/RES_hhdet_fec!Q169)</f>
        <v/>
      </c>
      <c r="R169" s="112" t="str">
        <f>IF(RES_hhdet_tes!R169=0,"",RES_hhdet_tes!R169/RES_hhdet_fec!R169)</f>
        <v/>
      </c>
      <c r="S169" s="112" t="str">
        <f>IF(RES_hhdet_tes!S169=0,"",RES_hhdet_tes!S169/RES_hhdet_fec!S169)</f>
        <v/>
      </c>
      <c r="T169" s="112" t="str">
        <f>IF(RES_hhdet_tes!T169=0,"",RES_hhdet_tes!T169/RES_hhdet_fec!T169)</f>
        <v/>
      </c>
      <c r="U169" s="112" t="str">
        <f>IF(RES_hhdet_tes!U169=0,"",RES_hhdet_tes!U169/RES_hhdet_fec!U169)</f>
        <v/>
      </c>
      <c r="V169" s="112" t="str">
        <f>IF(RES_hhdet_tes!V169=0,"",RES_hhdet_tes!V169/RES_hhdet_fec!V169)</f>
        <v/>
      </c>
      <c r="W169" s="112" t="str">
        <f>IF(RES_hhdet_tes!W169=0,"",RES_hhdet_tes!W169/RES_hhdet_fec!W169)</f>
        <v/>
      </c>
      <c r="X169" s="112" t="str">
        <f>IF(RES_hhdet_tes!X169=0,"",RES_hhdet_tes!X169/RES_hhdet_fec!X169)</f>
        <v/>
      </c>
      <c r="Y169" s="112" t="str">
        <f>IF(RES_hhdet_tes!Y169=0,"",RES_hhdet_tes!Y169/RES_hhdet_fec!Y169)</f>
        <v/>
      </c>
      <c r="DA169" s="131" t="s">
        <v>2066</v>
      </c>
    </row>
    <row r="170" spans="1:105" ht="12" customHeight="1" x14ac:dyDescent="0.25">
      <c r="A170" s="103" t="s">
        <v>52</v>
      </c>
      <c r="B170" s="113" t="str">
        <f>IF(RES_hhdet_tes!B170=0,"",RES_hhdet_tes!B170/RES_hhdet_fec!B170)</f>
        <v/>
      </c>
      <c r="C170" s="113" t="str">
        <f>IF(RES_hhdet_tes!C170=0,"",RES_hhdet_tes!C170/RES_hhdet_fec!C170)</f>
        <v/>
      </c>
      <c r="D170" s="113" t="str">
        <f>IF(RES_hhdet_tes!D170=0,"",RES_hhdet_tes!D170/RES_hhdet_fec!D170)</f>
        <v/>
      </c>
      <c r="E170" s="113" t="str">
        <f>IF(RES_hhdet_tes!E170=0,"",RES_hhdet_tes!E170/RES_hhdet_fec!E170)</f>
        <v/>
      </c>
      <c r="F170" s="113" t="str">
        <f>IF(RES_hhdet_tes!F170=0,"",RES_hhdet_tes!F170/RES_hhdet_fec!F170)</f>
        <v/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 t="str">
        <f>IF(RES_hhdet_tes!I170=0,"",RES_hhdet_tes!I170/RES_hhdet_fec!I170)</f>
        <v/>
      </c>
      <c r="J170" s="113" t="str">
        <f>IF(RES_hhdet_tes!J170=0,"",RES_hhdet_tes!J170/RES_hhdet_fec!J170)</f>
        <v/>
      </c>
      <c r="K170" s="113" t="str">
        <f>IF(RES_hhdet_tes!K170=0,"",RES_hhdet_tes!K170/RES_hhdet_fec!K170)</f>
        <v/>
      </c>
      <c r="L170" s="113" t="str">
        <f>IF(RES_hhdet_tes!L170=0,"",RES_hhdet_tes!L170/RES_hhdet_fec!L170)</f>
        <v/>
      </c>
      <c r="M170" s="113" t="str">
        <f>IF(RES_hhdet_tes!M170=0,"",RES_hhdet_tes!M170/RES_hhdet_fec!M170)</f>
        <v/>
      </c>
      <c r="N170" s="113" t="str">
        <f>IF(RES_hhdet_tes!N170=0,"",RES_hhdet_tes!N170/RES_hhdet_fec!N170)</f>
        <v/>
      </c>
      <c r="O170" s="113" t="str">
        <f>IF(RES_hhdet_tes!O170=0,"",RES_hhdet_tes!O170/RES_hhdet_fec!O170)</f>
        <v/>
      </c>
      <c r="P170" s="113" t="str">
        <f>IF(RES_hhdet_tes!P170=0,"",RES_hhdet_tes!P170/RES_hhdet_fec!P170)</f>
        <v/>
      </c>
      <c r="Q170" s="113" t="str">
        <f>IF(RES_hhdet_tes!Q170=0,"",RES_hhdet_tes!Q170/RES_hhdet_fec!Q170)</f>
        <v/>
      </c>
      <c r="R170" s="113" t="str">
        <f>IF(RES_hhdet_tes!R170=0,"",RES_hhdet_tes!R170/RES_hhdet_fec!R170)</f>
        <v/>
      </c>
      <c r="S170" s="113" t="str">
        <f>IF(RES_hhdet_tes!S170=0,"",RES_hhdet_tes!S170/RES_hhdet_fec!S170)</f>
        <v/>
      </c>
      <c r="T170" s="113" t="str">
        <f>IF(RES_hhdet_tes!T170=0,"",RES_hhdet_tes!T170/RES_hhdet_fec!T170)</f>
        <v/>
      </c>
      <c r="U170" s="113" t="str">
        <f>IF(RES_hhdet_tes!U170=0,"",RES_hhdet_tes!U170/RES_hhdet_fec!U170)</f>
        <v/>
      </c>
      <c r="V170" s="113" t="str">
        <f>IF(RES_hhdet_tes!V170=0,"",RES_hhdet_tes!V170/RES_hhdet_fec!V170)</f>
        <v/>
      </c>
      <c r="W170" s="113" t="str">
        <f>IF(RES_hhdet_tes!W170=0,"",RES_hhdet_tes!W170/RES_hhdet_fec!W170)</f>
        <v/>
      </c>
      <c r="X170" s="113" t="str">
        <f>IF(RES_hhdet_tes!X170=0,"",RES_hhdet_tes!X170/RES_hhdet_fec!X170)</f>
        <v/>
      </c>
      <c r="Y170" s="113" t="str">
        <f>IF(RES_hhdet_tes!Y170=0,"",RES_hhdet_tes!Y170/RES_hhdet_fec!Y170)</f>
        <v/>
      </c>
      <c r="DA170" s="132" t="s">
        <v>2067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0.60002438258568758</v>
      </c>
      <c r="C171" s="112">
        <f>IF(RES_hhdet_tes!C171=0,"",RES_hhdet_tes!C171/RES_hhdet_fec!C171)</f>
        <v>0.60278101713329935</v>
      </c>
      <c r="D171" s="112">
        <f>IF(RES_hhdet_tes!D171=0,"",RES_hhdet_tes!D171/RES_hhdet_fec!D171)</f>
        <v>0.60583265262730701</v>
      </c>
      <c r="E171" s="112">
        <f>IF(RES_hhdet_tes!E171=0,"",RES_hhdet_tes!E171/RES_hhdet_fec!E171)</f>
        <v>0.60889081266576073</v>
      </c>
      <c r="F171" s="112">
        <f>IF(RES_hhdet_tes!F171=0,"",RES_hhdet_tes!F171/RES_hhdet_fec!F171)</f>
        <v>0.61275414860961841</v>
      </c>
      <c r="G171" s="112">
        <f>IF(RES_hhdet_tes!G171=0,"",RES_hhdet_tes!G171/RES_hhdet_fec!G171)</f>
        <v>0.61672486640146318</v>
      </c>
      <c r="H171" s="112">
        <f>IF(RES_hhdet_tes!H171=0,"",RES_hhdet_tes!H171/RES_hhdet_fec!H171)</f>
        <v>0.62119032473890978</v>
      </c>
      <c r="I171" s="112">
        <f>IF(RES_hhdet_tes!I171=0,"",RES_hhdet_tes!I171/RES_hhdet_fec!I171)</f>
        <v>0.6235094179887799</v>
      </c>
      <c r="J171" s="112">
        <f>IF(RES_hhdet_tes!J171=0,"",RES_hhdet_tes!J171/RES_hhdet_fec!J171)</f>
        <v>0.62459579307847768</v>
      </c>
      <c r="K171" s="112">
        <f>IF(RES_hhdet_tes!K171=0,"",RES_hhdet_tes!K171/RES_hhdet_fec!K171)</f>
        <v>0.62617089366282963</v>
      </c>
      <c r="L171" s="112">
        <f>IF(RES_hhdet_tes!L171=0,"",RES_hhdet_tes!L171/RES_hhdet_fec!L171)</f>
        <v>0.62785393898337594</v>
      </c>
      <c r="M171" s="112">
        <f>IF(RES_hhdet_tes!M171=0,"",RES_hhdet_tes!M171/RES_hhdet_fec!M171)</f>
        <v>0.62934338508809962</v>
      </c>
      <c r="N171" s="112">
        <f>IF(RES_hhdet_tes!N171=0,"",RES_hhdet_tes!N171/RES_hhdet_fec!N171)</f>
        <v>0.63184555040102952</v>
      </c>
      <c r="O171" s="112">
        <f>IF(RES_hhdet_tes!O171=0,"",RES_hhdet_tes!O171/RES_hhdet_fec!O171)</f>
        <v>0.63506300423851669</v>
      </c>
      <c r="P171" s="112">
        <f>IF(RES_hhdet_tes!P171=0,"",RES_hhdet_tes!P171/RES_hhdet_fec!P171)</f>
        <v>0.63858785368778803</v>
      </c>
      <c r="Q171" s="112">
        <f>IF(RES_hhdet_tes!Q171=0,"",RES_hhdet_tes!Q171/RES_hhdet_fec!Q171)</f>
        <v>0.64335372220515463</v>
      </c>
      <c r="R171" s="112">
        <f>IF(RES_hhdet_tes!R171=0,"",RES_hhdet_tes!R171/RES_hhdet_fec!R171)</f>
        <v>0.65455390369405098</v>
      </c>
      <c r="S171" s="112">
        <f>IF(RES_hhdet_tes!S171=0,"",RES_hhdet_tes!S171/RES_hhdet_fec!S171)</f>
        <v>0.67081711108201858</v>
      </c>
      <c r="T171" s="112">
        <f>IF(RES_hhdet_tes!T171=0,"",RES_hhdet_tes!T171/RES_hhdet_fec!T171)</f>
        <v>0.69344668127328246</v>
      </c>
      <c r="U171" s="112">
        <f>IF(RES_hhdet_tes!U171=0,"",RES_hhdet_tes!U171/RES_hhdet_fec!U171)</f>
        <v>0.70930813494208378</v>
      </c>
      <c r="V171" s="112">
        <f>IF(RES_hhdet_tes!V171=0,"",RES_hhdet_tes!V171/RES_hhdet_fec!V171)</f>
        <v>0.72930340587220588</v>
      </c>
      <c r="W171" s="112">
        <f>IF(RES_hhdet_tes!W171=0,"",RES_hhdet_tes!W171/RES_hhdet_fec!W171)</f>
        <v>0.74104244728226021</v>
      </c>
      <c r="X171" s="112">
        <f>IF(RES_hhdet_tes!X171=0,"",RES_hhdet_tes!X171/RES_hhdet_fec!X171)</f>
        <v>0.75189384556091599</v>
      </c>
      <c r="Y171" s="112">
        <f>IF(RES_hhdet_tes!Y171=0,"",RES_hhdet_tes!Y171/RES_hhdet_fec!Y171)</f>
        <v>0.7583099264891372</v>
      </c>
      <c r="DA171" s="131" t="s">
        <v>2068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0.83166142315810998</v>
      </c>
      <c r="C172" s="113">
        <f>IF(RES_hhdet_tes!C172=0,"",RES_hhdet_tes!C172/RES_hhdet_fec!C172)</f>
        <v>0.84178393639653504</v>
      </c>
      <c r="D172" s="113">
        <f>IF(RES_hhdet_tes!D172=0,"",RES_hhdet_tes!D172/RES_hhdet_fec!D172)</f>
        <v>0.83683306876317376</v>
      </c>
      <c r="E172" s="113">
        <f>IF(RES_hhdet_tes!E172=0,"",RES_hhdet_tes!E172/RES_hhdet_fec!E172)</f>
        <v>0.8607793005888299</v>
      </c>
      <c r="F172" s="113">
        <f>IF(RES_hhdet_tes!F172=0,"",RES_hhdet_tes!F172/RES_hhdet_fec!F172)</f>
        <v>0.84731055310595982</v>
      </c>
      <c r="G172" s="113">
        <f>IF(RES_hhdet_tes!G172=0,"",RES_hhdet_tes!G172/RES_hhdet_fec!G172)</f>
        <v>0.85005232063796576</v>
      </c>
      <c r="H172" s="113">
        <f>IF(RES_hhdet_tes!H172=0,"",RES_hhdet_tes!H172/RES_hhdet_fec!H172)</f>
        <v>0.85205238360200064</v>
      </c>
      <c r="I172" s="113">
        <f>IF(RES_hhdet_tes!I172=0,"",RES_hhdet_tes!I172/RES_hhdet_fec!I172)</f>
        <v>0.85669871766834393</v>
      </c>
      <c r="J172" s="113">
        <f>IF(RES_hhdet_tes!J172=0,"",RES_hhdet_tes!J172/RES_hhdet_fec!J172)</f>
        <v>0.85658285869107587</v>
      </c>
      <c r="K172" s="113">
        <f>IF(RES_hhdet_tes!K172=0,"",RES_hhdet_tes!K172/RES_hhdet_fec!K172)</f>
        <v>0.86623612446688936</v>
      </c>
      <c r="L172" s="113">
        <f>IF(RES_hhdet_tes!L172=0,"",RES_hhdet_tes!L172/RES_hhdet_fec!L172)</f>
        <v>0.86684324311675331</v>
      </c>
      <c r="M172" s="113">
        <f>IF(RES_hhdet_tes!M172=0,"",RES_hhdet_tes!M172/RES_hhdet_fec!M172)</f>
        <v>0.86247910749240109</v>
      </c>
      <c r="N172" s="113">
        <f>IF(RES_hhdet_tes!N172=0,"",RES_hhdet_tes!N172/RES_hhdet_fec!N172)</f>
        <v>0.86493035449319144</v>
      </c>
      <c r="O172" s="113">
        <f>IF(RES_hhdet_tes!O172=0,"",RES_hhdet_tes!O172/RES_hhdet_fec!O172)</f>
        <v>0.86999179082458322</v>
      </c>
      <c r="P172" s="113">
        <f>IF(RES_hhdet_tes!P172=0,"",RES_hhdet_tes!P172/RES_hhdet_fec!P172)</f>
        <v>0.8663630122579874</v>
      </c>
      <c r="Q172" s="113">
        <f>IF(RES_hhdet_tes!Q172=0,"",RES_hhdet_tes!Q172/RES_hhdet_fec!Q172)</f>
        <v>0.85893448399102046</v>
      </c>
      <c r="R172" s="113">
        <f>IF(RES_hhdet_tes!R172=0,"",RES_hhdet_tes!R172/RES_hhdet_fec!R172)</f>
        <v>0.86935732722103842</v>
      </c>
      <c r="S172" s="113">
        <f>IF(RES_hhdet_tes!S172=0,"",RES_hhdet_tes!S172/RES_hhdet_fec!S172)</f>
        <v>0.87931257707654054</v>
      </c>
      <c r="T172" s="113">
        <f>IF(RES_hhdet_tes!T172=0,"",RES_hhdet_tes!T172/RES_hhdet_fec!T172)</f>
        <v>0.88560783635335394</v>
      </c>
      <c r="U172" s="113">
        <f>IF(RES_hhdet_tes!U172=0,"",RES_hhdet_tes!U172/RES_hhdet_fec!U172)</f>
        <v>0.89725885439615494</v>
      </c>
      <c r="V172" s="113">
        <f>IF(RES_hhdet_tes!V172=0,"",RES_hhdet_tes!V172/RES_hhdet_fec!V172)</f>
        <v>0.90666044437299498</v>
      </c>
      <c r="W172" s="113">
        <f>IF(RES_hhdet_tes!W172=0,"",RES_hhdet_tes!W172/RES_hhdet_fec!W172)</f>
        <v>0.90110899127115018</v>
      </c>
      <c r="X172" s="113">
        <f>IF(RES_hhdet_tes!X172=0,"",RES_hhdet_tes!X172/RES_hhdet_fec!X172)</f>
        <v>0.89640708843433903</v>
      </c>
      <c r="Y172" s="113">
        <f>IF(RES_hhdet_tes!Y172=0,"",RES_hhdet_tes!Y172/RES_hhdet_fec!Y172)</f>
        <v>0.89833704944132375</v>
      </c>
      <c r="DA172" s="132" t="s">
        <v>2069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0.60002438258568758</v>
      </c>
      <c r="C173" s="111">
        <f>IF(RES_hhdet_tes!C173=0,"",RES_hhdet_tes!C173/RES_hhdet_fec!C173)</f>
        <v>0.60468202165024854</v>
      </c>
      <c r="D173" s="111">
        <f>IF(RES_hhdet_tes!D173=0,"",RES_hhdet_tes!D173/RES_hhdet_fec!D173)</f>
        <v>0.6085615750831479</v>
      </c>
      <c r="E173" s="111">
        <f>IF(RES_hhdet_tes!E173=0,"",RES_hhdet_tes!E173/RES_hhdet_fec!E173)</f>
        <v>0.61334494018659858</v>
      </c>
      <c r="F173" s="111">
        <f>IF(RES_hhdet_tes!F173=0,"",RES_hhdet_tes!F173/RES_hhdet_fec!F173)</f>
        <v>0.61624380605577156</v>
      </c>
      <c r="G173" s="111">
        <f>IF(RES_hhdet_tes!G173=0,"",RES_hhdet_tes!G173/RES_hhdet_fec!G173)</f>
        <v>0.61905388454511412</v>
      </c>
      <c r="H173" s="111">
        <f>IF(RES_hhdet_tes!H173=0,"",RES_hhdet_tes!H173/RES_hhdet_fec!H173)</f>
        <v>0.62197891167706465</v>
      </c>
      <c r="I173" s="111">
        <f>IF(RES_hhdet_tes!I173=0,"",RES_hhdet_tes!I173/RES_hhdet_fec!I173)</f>
        <v>0.62433892207343034</v>
      </c>
      <c r="J173" s="111">
        <f>IF(RES_hhdet_tes!J173=0,"",RES_hhdet_tes!J173/RES_hhdet_fec!J173)</f>
        <v>0.6259742839274357</v>
      </c>
      <c r="K173" s="111">
        <f>IF(RES_hhdet_tes!K173=0,"",RES_hhdet_tes!K173/RES_hhdet_fec!K173)</f>
        <v>0.62780270186029319</v>
      </c>
      <c r="L173" s="111">
        <f>IF(RES_hhdet_tes!L173=0,"",RES_hhdet_tes!L173/RES_hhdet_fec!L173)</f>
        <v>0.62933643604284106</v>
      </c>
      <c r="M173" s="111">
        <f>IF(RES_hhdet_tes!M173=0,"",RES_hhdet_tes!M173/RES_hhdet_fec!M173)</f>
        <v>0.63098701036668026</v>
      </c>
      <c r="N173" s="111">
        <f>IF(RES_hhdet_tes!N173=0,"",RES_hhdet_tes!N173/RES_hhdet_fec!N173)</f>
        <v>0.6332505930746779</v>
      </c>
      <c r="O173" s="111">
        <f>IF(RES_hhdet_tes!O173=0,"",RES_hhdet_tes!O173/RES_hhdet_fec!O173)</f>
        <v>0.63660631989852989</v>
      </c>
      <c r="P173" s="111">
        <f>IF(RES_hhdet_tes!P173=0,"",RES_hhdet_tes!P173/RES_hhdet_fec!P173)</f>
        <v>0.64171846448728698</v>
      </c>
      <c r="Q173" s="111">
        <f>IF(RES_hhdet_tes!Q173=0,"",RES_hhdet_tes!Q173/RES_hhdet_fec!Q173)</f>
        <v>0.64907878547242703</v>
      </c>
      <c r="R173" s="111">
        <f>IF(RES_hhdet_tes!R173=0,"",RES_hhdet_tes!R173/RES_hhdet_fec!R173)</f>
        <v>0.66304941896386316</v>
      </c>
      <c r="S173" s="111">
        <f>IF(RES_hhdet_tes!S173=0,"",RES_hhdet_tes!S173/RES_hhdet_fec!S173)</f>
        <v>0.67972053480400174</v>
      </c>
      <c r="T173" s="111">
        <f>IF(RES_hhdet_tes!T173=0,"",RES_hhdet_tes!T173/RES_hhdet_fec!T173)</f>
        <v>0.69979629792268883</v>
      </c>
      <c r="U173" s="111">
        <f>IF(RES_hhdet_tes!U173=0,"",RES_hhdet_tes!U173/RES_hhdet_fec!U173)</f>
        <v>0.71318496120374242</v>
      </c>
      <c r="V173" s="111">
        <f>IF(RES_hhdet_tes!V173=0,"",RES_hhdet_tes!V173/RES_hhdet_fec!V173)</f>
        <v>0.73028620343244777</v>
      </c>
      <c r="W173" s="111">
        <f>IF(RES_hhdet_tes!W173=0,"",RES_hhdet_tes!W173/RES_hhdet_fec!W173)</f>
        <v>0.74083917125700882</v>
      </c>
      <c r="X173" s="111">
        <f>IF(RES_hhdet_tes!X173=0,"",RES_hhdet_tes!X173/RES_hhdet_fec!X173)</f>
        <v>0.75232572342116155</v>
      </c>
      <c r="Y173" s="111">
        <f>IF(RES_hhdet_tes!Y173=0,"",RES_hhdet_tes!Y173/RES_hhdet_fec!Y173)</f>
        <v>0.75922643952212043</v>
      </c>
      <c r="DA173" s="63" t="s">
        <v>2070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X174" s="45">
        <f>IF(RES_hhdet_tes!X174=0,"",RES_hhdet_tes!X174/RES_hhdet_fec!X174)</f>
        <v>1</v>
      </c>
      <c r="Y174" s="45">
        <f>IF(RES_hhdet_tes!Y174=0,"",RES_hhdet_tes!Y174/RES_hhdet_fec!Y174)</f>
        <v>1</v>
      </c>
      <c r="DA174" s="60" t="s">
        <v>2071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0.68837284654807862</v>
      </c>
      <c r="C175" s="124">
        <f>IF(RES_hhdet_tes!C175=0,"",RES_hhdet_tes!C175/RES_hhdet_fec!C175)</f>
        <v>0.67370696989822643</v>
      </c>
      <c r="D175" s="124">
        <f>IF(RES_hhdet_tes!D175=0,"",RES_hhdet_tes!D175/RES_hhdet_fec!D175)</f>
        <v>0.68455844963487644</v>
      </c>
      <c r="E175" s="124">
        <f>IF(RES_hhdet_tes!E175=0,"",RES_hhdet_tes!E175/RES_hhdet_fec!E175)</f>
        <v>0.66448537688534504</v>
      </c>
      <c r="F175" s="124">
        <f>IF(RES_hhdet_tes!F175=0,"",RES_hhdet_tes!F175/RES_hhdet_fec!F175)</f>
        <v>0.6757381620838292</v>
      </c>
      <c r="G175" s="124">
        <f>IF(RES_hhdet_tes!G175=0,"",RES_hhdet_tes!G175/RES_hhdet_fec!G175)</f>
        <v>0.67811427650183653</v>
      </c>
      <c r="H175" s="124">
        <f>IF(RES_hhdet_tes!H175=0,"",RES_hhdet_tes!H175/RES_hhdet_fec!H175)</f>
        <v>0.68177802932696641</v>
      </c>
      <c r="I175" s="124">
        <f>IF(RES_hhdet_tes!I175=0,"",RES_hhdet_tes!I175/RES_hhdet_fec!I175)</f>
        <v>0.67357388203875745</v>
      </c>
      <c r="J175" s="124">
        <f>IF(RES_hhdet_tes!J175=0,"",RES_hhdet_tes!J175/RES_hhdet_fec!J175)</f>
        <v>0.67631067089780195</v>
      </c>
      <c r="K175" s="124">
        <f>IF(RES_hhdet_tes!K175=0,"",RES_hhdet_tes!K175/RES_hhdet_fec!K175)</f>
        <v>0.66117378604034438</v>
      </c>
      <c r="L175" s="124">
        <f>IF(RES_hhdet_tes!L175=0,"",RES_hhdet_tes!L175/RES_hhdet_fec!L175)</f>
        <v>0.66605009500239043</v>
      </c>
      <c r="M175" s="124">
        <f>IF(RES_hhdet_tes!M175=0,"",RES_hhdet_tes!M175/RES_hhdet_fec!M175)</f>
        <v>0.66966018251090442</v>
      </c>
      <c r="N175" s="124">
        <f>IF(RES_hhdet_tes!N175=0,"",RES_hhdet_tes!N175/RES_hhdet_fec!N175)</f>
        <v>0.67138718099311989</v>
      </c>
      <c r="O175" s="124">
        <f>IF(RES_hhdet_tes!O175=0,"",RES_hhdet_tes!O175/RES_hhdet_fec!O175)</f>
        <v>0.66958180211668128</v>
      </c>
      <c r="P175" s="124">
        <f>IF(RES_hhdet_tes!P175=0,"",RES_hhdet_tes!P175/RES_hhdet_fec!P175)</f>
        <v>0.6742045225430352</v>
      </c>
      <c r="Q175" s="124">
        <f>IF(RES_hhdet_tes!Q175=0,"",RES_hhdet_tes!Q175/RES_hhdet_fec!Q175)</f>
        <v>0.67750279719054263</v>
      </c>
      <c r="R175" s="124">
        <f>IF(RES_hhdet_tes!R175=0,"",RES_hhdet_tes!R175/RES_hhdet_fec!R175)</f>
        <v>0.68427793993969277</v>
      </c>
      <c r="S175" s="124">
        <f>IF(RES_hhdet_tes!S175=0,"",RES_hhdet_tes!S175/RES_hhdet_fec!S175)</f>
        <v>0.6974275729681817</v>
      </c>
      <c r="T175" s="124">
        <f>IF(RES_hhdet_tes!T175=0,"",RES_hhdet_tes!T175/RES_hhdet_fec!T175)</f>
        <v>0.71579121210565577</v>
      </c>
      <c r="U175" s="124">
        <f>IF(RES_hhdet_tes!U175=0,"",RES_hhdet_tes!U175/RES_hhdet_fec!U175)</f>
        <v>0.72527029943133992</v>
      </c>
      <c r="V175" s="124">
        <f>IF(RES_hhdet_tes!V175=0,"",RES_hhdet_tes!V175/RES_hhdet_fec!V175)</f>
        <v>0.749514782597405</v>
      </c>
      <c r="W175" s="124">
        <f>IF(RES_hhdet_tes!W175=0,"",RES_hhdet_tes!W175/RES_hhdet_fec!W175)</f>
        <v>0.76608987677839702</v>
      </c>
      <c r="X175" s="124">
        <f>IF(RES_hhdet_tes!X175=0,"",RES_hhdet_tes!X175/RES_hhdet_fec!X175)</f>
        <v>0.78029490471263629</v>
      </c>
      <c r="Y175" s="124">
        <f>IF(RES_hhdet_tes!Y175=0,"",RES_hhdet_tes!Y175/RES_hhdet_fec!Y175)</f>
        <v>0.78948283351952209</v>
      </c>
      <c r="DA175" s="130" t="s">
        <v>2072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0.57699339496445512</v>
      </c>
      <c r="C176" s="111">
        <f>IF(RES_hhdet_tes!C176=0,"",RES_hhdet_tes!C176/RES_hhdet_fec!C176)</f>
        <v>0.57843116922462146</v>
      </c>
      <c r="D176" s="111">
        <f>IF(RES_hhdet_tes!D176=0,"",RES_hhdet_tes!D176/RES_hhdet_fec!D176)</f>
        <v>0.5796522895988373</v>
      </c>
      <c r="E176" s="111">
        <f>IF(RES_hhdet_tes!E176=0,"",RES_hhdet_tes!E176/RES_hhdet_fec!E176)</f>
        <v>0.58076578534879575</v>
      </c>
      <c r="F176" s="111">
        <f>IF(RES_hhdet_tes!F176=0,"",RES_hhdet_tes!F176/RES_hhdet_fec!F176)</f>
        <v>0.58184504831378259</v>
      </c>
      <c r="G176" s="111">
        <f>IF(RES_hhdet_tes!G176=0,"",RES_hhdet_tes!G176/RES_hhdet_fec!G176)</f>
        <v>0.5828467177174611</v>
      </c>
      <c r="H176" s="111">
        <f>IF(RES_hhdet_tes!H176=0,"",RES_hhdet_tes!H176/RES_hhdet_fec!H176)</f>
        <v>0.58394812533956741</v>
      </c>
      <c r="I176" s="111">
        <f>IF(RES_hhdet_tes!I176=0,"",RES_hhdet_tes!I176/RES_hhdet_fec!I176)</f>
        <v>0.58454323662789298</v>
      </c>
      <c r="J176" s="111">
        <f>IF(RES_hhdet_tes!J176=0,"",RES_hhdet_tes!J176/RES_hhdet_fec!J176)</f>
        <v>0.58490965156165808</v>
      </c>
      <c r="K176" s="111">
        <f>IF(RES_hhdet_tes!K176=0,"",RES_hhdet_tes!K176/RES_hhdet_fec!K176)</f>
        <v>0.5853178649264601</v>
      </c>
      <c r="L176" s="111">
        <f>IF(RES_hhdet_tes!L176=0,"",RES_hhdet_tes!L176/RES_hhdet_fec!L176)</f>
        <v>0.58567184331295064</v>
      </c>
      <c r="M176" s="111">
        <f>IF(RES_hhdet_tes!M176=0,"",RES_hhdet_tes!M176/RES_hhdet_fec!M176)</f>
        <v>0.58592133174019723</v>
      </c>
      <c r="N176" s="111">
        <f>IF(RES_hhdet_tes!N176=0,"",RES_hhdet_tes!N176/RES_hhdet_fec!N176)</f>
        <v>0.58616219963353655</v>
      </c>
      <c r="O176" s="111">
        <f>IF(RES_hhdet_tes!O176=0,"",RES_hhdet_tes!O176/RES_hhdet_fec!O176)</f>
        <v>0.58639175657770515</v>
      </c>
      <c r="P176" s="111">
        <f>IF(RES_hhdet_tes!P176=0,"",RES_hhdet_tes!P176/RES_hhdet_fec!P176)</f>
        <v>0.58656141638167691</v>
      </c>
      <c r="Q176" s="111">
        <f>IF(RES_hhdet_tes!Q176=0,"",RES_hhdet_tes!Q176/RES_hhdet_fec!Q176)</f>
        <v>0.58683194259886573</v>
      </c>
      <c r="R176" s="111">
        <f>IF(RES_hhdet_tes!R176=0,"",RES_hhdet_tes!R176/RES_hhdet_fec!R176)</f>
        <v>0.58790510669485185</v>
      </c>
      <c r="S176" s="111">
        <f>IF(RES_hhdet_tes!S176=0,"",RES_hhdet_tes!S176/RES_hhdet_fec!S176)</f>
        <v>0.58984984515038874</v>
      </c>
      <c r="T176" s="111">
        <f>IF(RES_hhdet_tes!T176=0,"",RES_hhdet_tes!T176/RES_hhdet_fec!T176)</f>
        <v>0.59380148608861238</v>
      </c>
      <c r="U176" s="111">
        <f>IF(RES_hhdet_tes!U176=0,"",RES_hhdet_tes!U176/RES_hhdet_fec!U176)</f>
        <v>0.59705570758467608</v>
      </c>
      <c r="V176" s="111">
        <f>IF(RES_hhdet_tes!V176=0,"",RES_hhdet_tes!V176/RES_hhdet_fec!V176)</f>
        <v>0.60184340412607817</v>
      </c>
      <c r="W176" s="111">
        <f>IF(RES_hhdet_tes!W176=0,"",RES_hhdet_tes!W176/RES_hhdet_fec!W176)</f>
        <v>0.60497741026989493</v>
      </c>
      <c r="X176" s="111">
        <f>IF(RES_hhdet_tes!X176=0,"",RES_hhdet_tes!X176/RES_hhdet_fec!X176)</f>
        <v>0.60723100298918686</v>
      </c>
      <c r="Y176" s="111">
        <f>IF(RES_hhdet_tes!Y176=0,"",RES_hhdet_tes!Y176/RES_hhdet_fec!Y176)</f>
        <v>0.60843094126232822</v>
      </c>
      <c r="DA176" s="63" t="s">
        <v>2073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0.73641716549270386</v>
      </c>
      <c r="C177" s="45">
        <f>IF(RES_hhdet_tes!C177=0,"",RES_hhdet_tes!C177/RES_hhdet_fec!C177)</f>
        <v>0.73790004851608015</v>
      </c>
      <c r="D177" s="45">
        <f>IF(RES_hhdet_tes!D177=0,"",RES_hhdet_tes!D177/RES_hhdet_fec!D177)</f>
        <v>0.73982869079027969</v>
      </c>
      <c r="E177" s="45">
        <f>IF(RES_hhdet_tes!E177=0,"",RES_hhdet_tes!E177/RES_hhdet_fec!E177)</f>
        <v>0.74188158995104492</v>
      </c>
      <c r="F177" s="45">
        <f>IF(RES_hhdet_tes!F177=0,"",RES_hhdet_tes!F177/RES_hhdet_fec!F177)</f>
        <v>0.74483170866343962</v>
      </c>
      <c r="G177" s="45">
        <f>IF(RES_hhdet_tes!G177=0,"",RES_hhdet_tes!G177/RES_hhdet_fec!G177)</f>
        <v>0.74803196653598958</v>
      </c>
      <c r="H177" s="45">
        <f>IF(RES_hhdet_tes!H177=0,"",RES_hhdet_tes!H177/RES_hhdet_fec!H177)</f>
        <v>0.75166749395937638</v>
      </c>
      <c r="I177" s="45">
        <f>IF(RES_hhdet_tes!I177=0,"",RES_hhdet_tes!I177/RES_hhdet_fec!I177)</f>
        <v>0.75357053493234472</v>
      </c>
      <c r="J177" s="45">
        <f>IF(RES_hhdet_tes!J177=0,"",RES_hhdet_tes!J177/RES_hhdet_fec!J177)</f>
        <v>0.75431717098196749</v>
      </c>
      <c r="K177" s="45">
        <f>IF(RES_hhdet_tes!K177=0,"",RES_hhdet_tes!K177/RES_hhdet_fec!K177)</f>
        <v>0.75557858156523505</v>
      </c>
      <c r="L177" s="45">
        <f>IF(RES_hhdet_tes!L177=0,"",RES_hhdet_tes!L177/RES_hhdet_fec!L177)</f>
        <v>0.75695768244271433</v>
      </c>
      <c r="M177" s="45">
        <f>IF(RES_hhdet_tes!M177=0,"",RES_hhdet_tes!M177/RES_hhdet_fec!M177)</f>
        <v>0.75819527547150467</v>
      </c>
      <c r="N177" s="45">
        <f>IF(RES_hhdet_tes!N177=0,"",RES_hhdet_tes!N177/RES_hhdet_fec!N177)</f>
        <v>0.76024705494504508</v>
      </c>
      <c r="O177" s="45">
        <f>IF(RES_hhdet_tes!O177=0,"",RES_hhdet_tes!O177/RES_hhdet_fec!O177)</f>
        <v>0.76260609760530651</v>
      </c>
      <c r="P177" s="45">
        <f>IF(RES_hhdet_tes!P177=0,"",RES_hhdet_tes!P177/RES_hhdet_fec!P177)</f>
        <v>0.76488126514270216</v>
      </c>
      <c r="Q177" s="45">
        <f>IF(RES_hhdet_tes!Q177=0,"",RES_hhdet_tes!Q177/RES_hhdet_fec!Q177)</f>
        <v>0.76764728023643813</v>
      </c>
      <c r="R177" s="45">
        <f>IF(RES_hhdet_tes!R177=0,"",RES_hhdet_tes!R177/RES_hhdet_fec!R177)</f>
        <v>0.77369540723785302</v>
      </c>
      <c r="S177" s="45">
        <f>IF(RES_hhdet_tes!S177=0,"",RES_hhdet_tes!S177/RES_hhdet_fec!S177)</f>
        <v>0.78443359555395775</v>
      </c>
      <c r="T177" s="45">
        <f>IF(RES_hhdet_tes!T177=0,"",RES_hhdet_tes!T177/RES_hhdet_fec!T177)</f>
        <v>0.80259638961852009</v>
      </c>
      <c r="U177" s="45">
        <f>IF(RES_hhdet_tes!U177=0,"",RES_hhdet_tes!U177/RES_hhdet_fec!U177)</f>
        <v>0.81862584159490892</v>
      </c>
      <c r="V177" s="45">
        <f>IF(RES_hhdet_tes!V177=0,"",RES_hhdet_tes!V177/RES_hhdet_fec!V177)</f>
        <v>0.84249378679138787</v>
      </c>
      <c r="W177" s="45">
        <f>IF(RES_hhdet_tes!W177=0,"",RES_hhdet_tes!W177/RES_hhdet_fec!W177)</f>
        <v>0.85613923997019914</v>
      </c>
      <c r="X177" s="45">
        <f>IF(RES_hhdet_tes!X177=0,"",RES_hhdet_tes!X177/RES_hhdet_fec!X177)</f>
        <v>0.86713122488312355</v>
      </c>
      <c r="Y177" s="45">
        <f>IF(RES_hhdet_tes!Y177=0,"",RES_hhdet_tes!Y177/RES_hhdet_fec!Y177)</f>
        <v>0.87255997794871454</v>
      </c>
      <c r="DA177" s="60" t="s">
        <v>2074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43.469028529780203</v>
      </c>
      <c r="C3" s="117">
        <f t="shared" si="0"/>
        <v>23.408672210909607</v>
      </c>
      <c r="D3" s="117">
        <f t="shared" si="0"/>
        <v>32.719685886214336</v>
      </c>
      <c r="E3" s="117">
        <f t="shared" si="0"/>
        <v>43.643710027170044</v>
      </c>
      <c r="F3" s="117">
        <f t="shared" si="0"/>
        <v>30.916316274369429</v>
      </c>
      <c r="G3" s="117">
        <f t="shared" si="0"/>
        <v>43.824973216239584</v>
      </c>
      <c r="H3" s="117">
        <f t="shared" si="0"/>
        <v>32.116026236161026</v>
      </c>
      <c r="I3" s="117">
        <f t="shared" si="0"/>
        <v>16.34035560550824</v>
      </c>
      <c r="J3" s="117">
        <f t="shared" si="0"/>
        <v>17.121124423654795</v>
      </c>
      <c r="K3" s="117">
        <f t="shared" si="0"/>
        <v>13.742451991300753</v>
      </c>
      <c r="L3" s="117">
        <f t="shared" si="0"/>
        <v>26.714333736500326</v>
      </c>
      <c r="M3" s="117">
        <f t="shared" si="0"/>
        <v>19.368467999218645</v>
      </c>
      <c r="N3" s="117">
        <f t="shared" si="0"/>
        <v>16.381968006653519</v>
      </c>
      <c r="O3" s="117">
        <f t="shared" si="0"/>
        <v>22.417235082734987</v>
      </c>
      <c r="P3" s="117">
        <f t="shared" si="0"/>
        <v>15.473302158131871</v>
      </c>
      <c r="Q3" s="117">
        <f t="shared" si="0"/>
        <v>13.616540800158589</v>
      </c>
      <c r="R3" s="117">
        <f t="shared" ref="R3:V3" si="1">R4+R7+R9+R19</f>
        <v>12.814046414500311</v>
      </c>
      <c r="S3" s="117">
        <f t="shared" si="1"/>
        <v>15.725457839312361</v>
      </c>
      <c r="T3" s="117">
        <f t="shared" si="1"/>
        <v>11.168287063299172</v>
      </c>
      <c r="U3" s="117">
        <f t="shared" si="1"/>
        <v>12.020514685770271</v>
      </c>
      <c r="V3" s="117">
        <f t="shared" si="1"/>
        <v>10.347114678623718</v>
      </c>
      <c r="W3" s="117">
        <f t="shared" ref="W3:Y3" si="2">W4+W7+W9+W19</f>
        <v>7.6401149748223203</v>
      </c>
      <c r="X3" s="117">
        <f t="shared" si="2"/>
        <v>6.6039726586073764</v>
      </c>
      <c r="Y3" s="117">
        <f t="shared" si="2"/>
        <v>4.7090803951564935</v>
      </c>
      <c r="DA3" s="129" t="s">
        <v>2076</v>
      </c>
    </row>
    <row r="4" spans="1:105" ht="12.95" customHeight="1" x14ac:dyDescent="0.25">
      <c r="A4" s="121" t="s">
        <v>57</v>
      </c>
      <c r="B4" s="122">
        <f t="shared" ref="B4:Q4" si="3">SUM(B5:B6)</f>
        <v>41.08876571587485</v>
      </c>
      <c r="C4" s="122">
        <f t="shared" si="3"/>
        <v>21.67707283819971</v>
      </c>
      <c r="D4" s="122">
        <f t="shared" si="3"/>
        <v>30.76288187915231</v>
      </c>
      <c r="E4" s="122">
        <f t="shared" si="3"/>
        <v>41.157946855625099</v>
      </c>
      <c r="F4" s="122">
        <f t="shared" si="3"/>
        <v>28.883495730186738</v>
      </c>
      <c r="G4" s="122">
        <f t="shared" si="3"/>
        <v>41.41675862945057</v>
      </c>
      <c r="H4" s="122">
        <f t="shared" si="3"/>
        <v>30.11966909521005</v>
      </c>
      <c r="I4" s="122">
        <f t="shared" si="3"/>
        <v>14.994405750600658</v>
      </c>
      <c r="J4" s="122">
        <f t="shared" si="3"/>
        <v>15.843424580733325</v>
      </c>
      <c r="K4" s="122">
        <f t="shared" si="3"/>
        <v>12.538499771025684</v>
      </c>
      <c r="L4" s="122">
        <f t="shared" si="3"/>
        <v>25.140306400000007</v>
      </c>
      <c r="M4" s="122">
        <f t="shared" si="3"/>
        <v>17.95152392</v>
      </c>
      <c r="N4" s="122">
        <f t="shared" si="3"/>
        <v>14.97695046893034</v>
      </c>
      <c r="O4" s="122">
        <f t="shared" si="3"/>
        <v>20.989507440000008</v>
      </c>
      <c r="P4" s="122">
        <f t="shared" si="3"/>
        <v>14.233435920000007</v>
      </c>
      <c r="Q4" s="122">
        <f t="shared" si="3"/>
        <v>12.644332800000003</v>
      </c>
      <c r="R4" s="122">
        <f t="shared" ref="R4:V4" si="4">SUM(R5:R6)</f>
        <v>12.058668159999996</v>
      </c>
      <c r="S4" s="122">
        <f t="shared" si="4"/>
        <v>14.808494800000002</v>
      </c>
      <c r="T4" s="122">
        <f t="shared" si="4"/>
        <v>10.338288399999998</v>
      </c>
      <c r="U4" s="122">
        <f t="shared" si="4"/>
        <v>11.386113199999995</v>
      </c>
      <c r="V4" s="122">
        <f t="shared" si="4"/>
        <v>9.7643022400000028</v>
      </c>
      <c r="W4" s="122">
        <f t="shared" ref="W4:Y4" si="5">SUM(W5:W6)</f>
        <v>7.1326367200000043</v>
      </c>
      <c r="X4" s="122">
        <f t="shared" si="5"/>
        <v>6.1727749599999955</v>
      </c>
      <c r="Y4" s="122">
        <f t="shared" si="5"/>
        <v>4.39960928</v>
      </c>
      <c r="DA4" s="130" t="s">
        <v>2077</v>
      </c>
    </row>
    <row r="5" spans="1:105" ht="12" customHeight="1" x14ac:dyDescent="0.25">
      <c r="A5" s="97" t="s">
        <v>51</v>
      </c>
      <c r="B5" s="98">
        <v>41.08876571587485</v>
      </c>
      <c r="C5" s="98">
        <v>21.67707283819971</v>
      </c>
      <c r="D5" s="98">
        <v>30.76288187915231</v>
      </c>
      <c r="E5" s="98">
        <v>41.157946855625099</v>
      </c>
      <c r="F5" s="98">
        <v>28.883495730186738</v>
      </c>
      <c r="G5" s="98">
        <v>41.41675862945057</v>
      </c>
      <c r="H5" s="98">
        <v>30.11966909521005</v>
      </c>
      <c r="I5" s="98">
        <v>14.994405750600658</v>
      </c>
      <c r="J5" s="98">
        <v>15.843424580733325</v>
      </c>
      <c r="K5" s="98">
        <v>12.538499771025684</v>
      </c>
      <c r="L5" s="98">
        <v>25.140306400000007</v>
      </c>
      <c r="M5" s="98">
        <v>17.95152392</v>
      </c>
      <c r="N5" s="98">
        <v>14.97695046893034</v>
      </c>
      <c r="O5" s="98">
        <v>20.989507440000008</v>
      </c>
      <c r="P5" s="98">
        <v>14.233435920000007</v>
      </c>
      <c r="Q5" s="98">
        <v>12.644332800000003</v>
      </c>
      <c r="R5" s="98">
        <v>12.058668159999996</v>
      </c>
      <c r="S5" s="98">
        <v>14.808494800000002</v>
      </c>
      <c r="T5" s="98">
        <v>10.338288399999998</v>
      </c>
      <c r="U5" s="98">
        <v>11.386113199999995</v>
      </c>
      <c r="V5" s="98">
        <v>9.7643022400000028</v>
      </c>
      <c r="W5" s="98">
        <v>7.1326367200000043</v>
      </c>
      <c r="X5" s="98">
        <v>6.1727749599999955</v>
      </c>
      <c r="Y5" s="98">
        <v>4.39960928</v>
      </c>
      <c r="DA5" s="63" t="s">
        <v>2078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2079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2080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2081</v>
      </c>
    </row>
    <row r="9" spans="1:105" ht="12" customHeight="1" x14ac:dyDescent="0.25">
      <c r="A9" s="121" t="s">
        <v>55</v>
      </c>
      <c r="B9" s="122">
        <v>1.6045487942315044</v>
      </c>
      <c r="C9" s="122">
        <v>0.825936800780812</v>
      </c>
      <c r="D9" s="122">
        <v>1.145884801234498</v>
      </c>
      <c r="E9" s="122">
        <v>1.4366610919185829</v>
      </c>
      <c r="F9" s="122">
        <v>1.05865334553582</v>
      </c>
      <c r="G9" s="122">
        <v>1.4282966956423395</v>
      </c>
      <c r="H9" s="122">
        <v>1.1552310841907336</v>
      </c>
      <c r="I9" s="122">
        <v>0.64329114825124134</v>
      </c>
      <c r="J9" s="122">
        <v>0.65758470922253098</v>
      </c>
      <c r="K9" s="122">
        <v>0.53711640365552582</v>
      </c>
      <c r="L9" s="122">
        <v>0.96270353870020331</v>
      </c>
      <c r="M9" s="122">
        <v>0.8886738589954698</v>
      </c>
      <c r="N9" s="122">
        <v>0.9416243220549475</v>
      </c>
      <c r="O9" s="122">
        <v>0.99517376254102896</v>
      </c>
      <c r="P9" s="122">
        <v>0.87011314134446727</v>
      </c>
      <c r="Q9" s="122">
        <v>0.63625861226475966</v>
      </c>
      <c r="R9" s="122">
        <v>0.43681430943649013</v>
      </c>
      <c r="S9" s="122">
        <v>0.61601196711199524</v>
      </c>
      <c r="T9" s="122">
        <v>0.5807669111151913</v>
      </c>
      <c r="U9" s="122">
        <v>0.39712527369026646</v>
      </c>
      <c r="V9" s="122">
        <v>0.38535374746703394</v>
      </c>
      <c r="W9" s="122">
        <v>0.34423132875815271</v>
      </c>
      <c r="X9" s="122">
        <v>0.30872704124546185</v>
      </c>
      <c r="Y9" s="122">
        <v>0.21669776804927329</v>
      </c>
      <c r="DA9" s="130" t="s">
        <v>2082</v>
      </c>
    </row>
    <row r="10" spans="1:105" ht="12" customHeight="1" x14ac:dyDescent="0.25">
      <c r="A10" s="97" t="s">
        <v>143</v>
      </c>
      <c r="B10" s="98">
        <v>1.5093502841251663</v>
      </c>
      <c r="C10" s="98">
        <v>0.73115740180028843</v>
      </c>
      <c r="D10" s="98">
        <v>1.0535480408476858</v>
      </c>
      <c r="E10" s="98">
        <v>1.3312374643748861</v>
      </c>
      <c r="F10" s="98">
        <v>0.95613386981326287</v>
      </c>
      <c r="G10" s="98">
        <v>1.3270853705494516</v>
      </c>
      <c r="H10" s="98">
        <v>1.0690374647899539</v>
      </c>
      <c r="I10" s="98">
        <v>0.58027424939934302</v>
      </c>
      <c r="J10" s="98">
        <v>0.59651541926667317</v>
      </c>
      <c r="K10" s="98">
        <v>0.48193270897431151</v>
      </c>
      <c r="L10" s="98">
        <v>0.9140383999999997</v>
      </c>
      <c r="M10" s="98">
        <v>0.84957400000000016</v>
      </c>
      <c r="N10" s="98">
        <v>0.90913247534313235</v>
      </c>
      <c r="O10" s="98">
        <v>0.96514440000000024</v>
      </c>
      <c r="P10" s="98">
        <v>0.8443115999999995</v>
      </c>
      <c r="Q10" s="98">
        <v>0.61145040000000017</v>
      </c>
      <c r="R10" s="98">
        <v>0.41309839999999987</v>
      </c>
      <c r="S10" s="98">
        <v>0.59313319999999936</v>
      </c>
      <c r="T10" s="98">
        <v>0.56398759999999981</v>
      </c>
      <c r="U10" s="98">
        <v>0.38142279999999978</v>
      </c>
      <c r="V10" s="98">
        <v>0.37180879999999966</v>
      </c>
      <c r="W10" s="98">
        <v>0.33082280000000025</v>
      </c>
      <c r="X10" s="98">
        <v>0.29681959999999996</v>
      </c>
      <c r="Y10" s="98">
        <v>0.20685279999999989</v>
      </c>
      <c r="DA10" s="63" t="s">
        <v>2083</v>
      </c>
    </row>
    <row r="11" spans="1:105" ht="12" customHeight="1" x14ac:dyDescent="0.25">
      <c r="A11" s="97" t="s">
        <v>124</v>
      </c>
      <c r="B11" s="98">
        <v>9.5198510106338216E-2</v>
      </c>
      <c r="C11" s="98">
        <v>9.4779398980523552E-2</v>
      </c>
      <c r="D11" s="98">
        <v>9.2336760386812225E-2</v>
      </c>
      <c r="E11" s="98">
        <v>0.1054236275436968</v>
      </c>
      <c r="F11" s="98">
        <v>0.10251947572255717</v>
      </c>
      <c r="G11" s="98">
        <v>0.10121132509288783</v>
      </c>
      <c r="H11" s="98">
        <v>8.6193619400779686E-2</v>
      </c>
      <c r="I11" s="98">
        <v>6.301689885189829E-2</v>
      </c>
      <c r="J11" s="98">
        <v>6.1069289955857774E-2</v>
      </c>
      <c r="K11" s="98">
        <v>5.5183694681214313E-2</v>
      </c>
      <c r="L11" s="98">
        <v>4.8665138700203635E-2</v>
      </c>
      <c r="M11" s="98">
        <v>3.9099858995469673E-2</v>
      </c>
      <c r="N11" s="98">
        <v>3.2491846711815112E-2</v>
      </c>
      <c r="O11" s="98">
        <v>3.0029362541028747E-2</v>
      </c>
      <c r="P11" s="98">
        <v>2.5801541344467764E-2</v>
      </c>
      <c r="Q11" s="98">
        <v>2.4808212264759464E-2</v>
      </c>
      <c r="R11" s="98">
        <v>2.3715909436490285E-2</v>
      </c>
      <c r="S11" s="98">
        <v>2.2878767111995841E-2</v>
      </c>
      <c r="T11" s="98">
        <v>1.67793111151915E-2</v>
      </c>
      <c r="U11" s="98">
        <v>1.5702473690266668E-2</v>
      </c>
      <c r="V11" s="98">
        <v>1.3544947467034269E-2</v>
      </c>
      <c r="W11" s="98">
        <v>1.3408528758152486E-2</v>
      </c>
      <c r="X11" s="98">
        <v>1.1907441245461876E-2</v>
      </c>
      <c r="Y11" s="98">
        <v>9.8449680492733952E-3</v>
      </c>
      <c r="DA11" s="63" t="s">
        <v>2084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2085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2086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2087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2088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2089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2090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2091</v>
      </c>
    </row>
    <row r="19" spans="1:105" ht="12" customHeight="1" x14ac:dyDescent="0.25">
      <c r="A19" s="121" t="s">
        <v>54</v>
      </c>
      <c r="B19" s="122">
        <v>0.77571401967384956</v>
      </c>
      <c r="C19" s="122">
        <v>0.90566257192908672</v>
      </c>
      <c r="D19" s="122">
        <v>0.81091920582752408</v>
      </c>
      <c r="E19" s="122">
        <v>1.0491020796263641</v>
      </c>
      <c r="F19" s="122">
        <v>0.97416719864687229</v>
      </c>
      <c r="G19" s="122">
        <v>0.97991789114667394</v>
      </c>
      <c r="H19" s="122">
        <v>0.84112605676024454</v>
      </c>
      <c r="I19" s="122">
        <v>0.70265870665633934</v>
      </c>
      <c r="J19" s="122">
        <v>0.62011513369893889</v>
      </c>
      <c r="K19" s="122">
        <v>0.66683581661954217</v>
      </c>
      <c r="L19" s="122">
        <v>0.61132379780011337</v>
      </c>
      <c r="M19" s="122">
        <v>0.52827022022317516</v>
      </c>
      <c r="N19" s="122">
        <v>0.46339321566823044</v>
      </c>
      <c r="O19" s="122">
        <v>0.43255388019394875</v>
      </c>
      <c r="P19" s="122">
        <v>0.3697530967873966</v>
      </c>
      <c r="Q19" s="122">
        <v>0.3359493878938275</v>
      </c>
      <c r="R19" s="122">
        <v>0.31856394506382307</v>
      </c>
      <c r="S19" s="122">
        <v>0.30095107220036421</v>
      </c>
      <c r="T19" s="122">
        <v>0.24923175218398175</v>
      </c>
      <c r="U19" s="122">
        <v>0.23727621208000993</v>
      </c>
      <c r="V19" s="122">
        <v>0.19745869115668163</v>
      </c>
      <c r="W19" s="122">
        <v>0.16324692606416338</v>
      </c>
      <c r="X19" s="122">
        <v>0.12247065736191928</v>
      </c>
      <c r="Y19" s="122">
        <v>9.2773347107220183E-2</v>
      </c>
      <c r="DA19" s="130" t="s">
        <v>2092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2093</v>
      </c>
    </row>
    <row r="21" spans="1:105" ht="12" customHeight="1" x14ac:dyDescent="0.25">
      <c r="A21" s="97" t="s">
        <v>50</v>
      </c>
      <c r="B21" s="98">
        <v>0.77571401967384956</v>
      </c>
      <c r="C21" s="98">
        <v>0.90566257192908672</v>
      </c>
      <c r="D21" s="98">
        <v>0.81091920582752408</v>
      </c>
      <c r="E21" s="98">
        <v>1.0491020796263641</v>
      </c>
      <c r="F21" s="98">
        <v>0.97416719864687229</v>
      </c>
      <c r="G21" s="98">
        <v>0.97991789114667394</v>
      </c>
      <c r="H21" s="98">
        <v>0.84112605676024454</v>
      </c>
      <c r="I21" s="98">
        <v>0.70265870665633934</v>
      </c>
      <c r="J21" s="98">
        <v>0.62011513369893889</v>
      </c>
      <c r="K21" s="98">
        <v>0.66683581661954217</v>
      </c>
      <c r="L21" s="98">
        <v>0.61132379780011337</v>
      </c>
      <c r="M21" s="98">
        <v>0.52827022022317516</v>
      </c>
      <c r="N21" s="98">
        <v>0.46339321566823044</v>
      </c>
      <c r="O21" s="98">
        <v>0.43255388019394875</v>
      </c>
      <c r="P21" s="98">
        <v>0.3697530967873966</v>
      </c>
      <c r="Q21" s="98">
        <v>0.3359493878938275</v>
      </c>
      <c r="R21" s="98">
        <v>0.31856394506382307</v>
      </c>
      <c r="S21" s="98">
        <v>0.30095107220036421</v>
      </c>
      <c r="T21" s="98">
        <v>0.24923175218398175</v>
      </c>
      <c r="U21" s="98">
        <v>0.23727621208000993</v>
      </c>
      <c r="V21" s="98">
        <v>0.19745869115668163</v>
      </c>
      <c r="W21" s="98">
        <v>0.16324692606416338</v>
      </c>
      <c r="X21" s="98">
        <v>0.12247065736191928</v>
      </c>
      <c r="Y21" s="98">
        <v>9.2773347107220183E-2</v>
      </c>
      <c r="DA21" s="63" t="s">
        <v>2094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2095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40.870558084835508</v>
      </c>
      <c r="C24" s="117">
        <f t="shared" si="7"/>
        <v>16.365832460996707</v>
      </c>
      <c r="D24" s="117">
        <f t="shared" si="7"/>
        <v>30.074482814068585</v>
      </c>
      <c r="E24" s="117">
        <f t="shared" si="7"/>
        <v>5.0395684831787726</v>
      </c>
      <c r="F24" s="117">
        <f t="shared" si="7"/>
        <v>19.072091420028428</v>
      </c>
      <c r="G24" s="117">
        <f t="shared" si="7"/>
        <v>20.054644071223315</v>
      </c>
      <c r="H24" s="117">
        <f t="shared" si="7"/>
        <v>27.039959122889453</v>
      </c>
      <c r="I24" s="117">
        <f t="shared" si="7"/>
        <v>9.85785539915104</v>
      </c>
      <c r="J24" s="117">
        <f t="shared" si="7"/>
        <v>39.04925475856578</v>
      </c>
      <c r="K24" s="117">
        <f t="shared" si="7"/>
        <v>21.400686909123639</v>
      </c>
      <c r="L24" s="117">
        <f t="shared" si="7"/>
        <v>21.174038941763609</v>
      </c>
      <c r="M24" s="117">
        <f t="shared" si="7"/>
        <v>17.221935548045117</v>
      </c>
      <c r="N24" s="117">
        <f t="shared" si="7"/>
        <v>16.273926512525993</v>
      </c>
      <c r="O24" s="117">
        <f t="shared" si="7"/>
        <v>14.472207881064424</v>
      </c>
      <c r="P24" s="117">
        <f t="shared" si="7"/>
        <v>10.965052529703923</v>
      </c>
      <c r="Q24" s="117">
        <f t="shared" si="7"/>
        <v>15.422813504313009</v>
      </c>
      <c r="R24" s="117">
        <f t="shared" ref="R24:V24" si="8">R25+R28+R30+R39</f>
        <v>14.513793022962268</v>
      </c>
      <c r="S24" s="117">
        <f t="shared" si="8"/>
        <v>12.917691169621035</v>
      </c>
      <c r="T24" s="117">
        <f t="shared" si="8"/>
        <v>11.088061644626661</v>
      </c>
      <c r="U24" s="117">
        <f t="shared" si="8"/>
        <v>11.629444746862427</v>
      </c>
      <c r="V24" s="117">
        <f t="shared" si="8"/>
        <v>11.433983603240357</v>
      </c>
      <c r="W24" s="117">
        <f t="shared" ref="W24:Y24" si="9">W25+W28+W30+W39</f>
        <v>12.20186309614105</v>
      </c>
      <c r="X24" s="117">
        <f t="shared" si="9"/>
        <v>11.310067589438047</v>
      </c>
      <c r="Y24" s="117">
        <f t="shared" si="9"/>
        <v>9.433751221705327</v>
      </c>
      <c r="DA24" s="129" t="s">
        <v>2096</v>
      </c>
    </row>
    <row r="25" spans="1:105" ht="12.95" customHeight="1" x14ac:dyDescent="0.25">
      <c r="A25" s="121" t="s">
        <v>57</v>
      </c>
      <c r="B25" s="122">
        <f t="shared" ref="B25:Q25" si="10">SUM(B26:B27)</f>
        <v>39.704120592022647</v>
      </c>
      <c r="C25" s="122">
        <f t="shared" si="10"/>
        <v>15.358076671362012</v>
      </c>
      <c r="D25" s="122">
        <f t="shared" si="10"/>
        <v>29.339587349082596</v>
      </c>
      <c r="E25" s="122">
        <f t="shared" si="10"/>
        <v>4.3732218450330054</v>
      </c>
      <c r="F25" s="122">
        <f t="shared" si="10"/>
        <v>18.469556481979112</v>
      </c>
      <c r="G25" s="122">
        <f t="shared" si="10"/>
        <v>19.354653040260676</v>
      </c>
      <c r="H25" s="122">
        <f t="shared" si="10"/>
        <v>26.17718569894808</v>
      </c>
      <c r="I25" s="122">
        <f t="shared" si="10"/>
        <v>8.87113010987464</v>
      </c>
      <c r="J25" s="122">
        <f t="shared" si="10"/>
        <v>37.994547476140561</v>
      </c>
      <c r="K25" s="122">
        <f t="shared" si="10"/>
        <v>20.169353361660438</v>
      </c>
      <c r="L25" s="122">
        <f t="shared" si="10"/>
        <v>20.134354994999974</v>
      </c>
      <c r="M25" s="122">
        <f t="shared" si="10"/>
        <v>16.435906244999952</v>
      </c>
      <c r="N25" s="122">
        <f t="shared" si="10"/>
        <v>15.616330001999993</v>
      </c>
      <c r="O25" s="122">
        <f t="shared" si="10"/>
        <v>13.888414746000009</v>
      </c>
      <c r="P25" s="122">
        <f t="shared" si="10"/>
        <v>10.468089341999992</v>
      </c>
      <c r="Q25" s="122">
        <f t="shared" si="10"/>
        <v>14.918062878000002</v>
      </c>
      <c r="R25" s="122">
        <f t="shared" ref="R25:V25" si="11">SUM(R26:R27)</f>
        <v>14.012682624</v>
      </c>
      <c r="S25" s="122">
        <f t="shared" si="11"/>
        <v>12.465365246999996</v>
      </c>
      <c r="T25" s="122">
        <f t="shared" si="11"/>
        <v>10.689996266999957</v>
      </c>
      <c r="U25" s="122">
        <f t="shared" si="11"/>
        <v>11.219727707999969</v>
      </c>
      <c r="V25" s="122">
        <f t="shared" si="11"/>
        <v>11.054037203999993</v>
      </c>
      <c r="W25" s="122">
        <f t="shared" ref="W25:Y25" si="12">SUM(W26:W27)</f>
        <v>11.832077240999986</v>
      </c>
      <c r="X25" s="122">
        <f t="shared" si="12"/>
        <v>10.983026987999992</v>
      </c>
      <c r="Y25" s="122">
        <f t="shared" si="12"/>
        <v>9.1721528999999542</v>
      </c>
      <c r="DA25" s="130" t="s">
        <v>2097</v>
      </c>
    </row>
    <row r="26" spans="1:105" ht="12" customHeight="1" x14ac:dyDescent="0.25">
      <c r="A26" s="97" t="s">
        <v>74</v>
      </c>
      <c r="B26" s="98">
        <v>39.704120592022647</v>
      </c>
      <c r="C26" s="98">
        <v>15.358076671362012</v>
      </c>
      <c r="D26" s="98">
        <v>29.339587349082596</v>
      </c>
      <c r="E26" s="98">
        <v>4.3732218450330054</v>
      </c>
      <c r="F26" s="98">
        <v>18.469556481979112</v>
      </c>
      <c r="G26" s="98">
        <v>19.354653040260676</v>
      </c>
      <c r="H26" s="98">
        <v>26.17718569894808</v>
      </c>
      <c r="I26" s="98">
        <v>8.87113010987464</v>
      </c>
      <c r="J26" s="98">
        <v>37.994547476140561</v>
      </c>
      <c r="K26" s="98">
        <v>20.169353361660438</v>
      </c>
      <c r="L26" s="98">
        <v>20.134354994999974</v>
      </c>
      <c r="M26" s="98">
        <v>16.435906244999952</v>
      </c>
      <c r="N26" s="98">
        <v>15.616330001999993</v>
      </c>
      <c r="O26" s="98">
        <v>13.888414746000009</v>
      </c>
      <c r="P26" s="98">
        <v>10.468089341999992</v>
      </c>
      <c r="Q26" s="98">
        <v>14.918062878000002</v>
      </c>
      <c r="R26" s="98">
        <v>14.012682624</v>
      </c>
      <c r="S26" s="98">
        <v>12.465365246999996</v>
      </c>
      <c r="T26" s="98">
        <v>10.689996266999957</v>
      </c>
      <c r="U26" s="98">
        <v>11.219727707999969</v>
      </c>
      <c r="V26" s="98">
        <v>11.054037203999993</v>
      </c>
      <c r="W26" s="98">
        <v>11.832077240999986</v>
      </c>
      <c r="X26" s="98">
        <v>10.983026987999992</v>
      </c>
      <c r="Y26" s="98">
        <v>9.1721528999999542</v>
      </c>
      <c r="DA26" s="63" t="s">
        <v>2098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2099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2100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2101</v>
      </c>
    </row>
    <row r="30" spans="1:105" ht="12" customHeight="1" x14ac:dyDescent="0.25">
      <c r="A30" s="121" t="s">
        <v>55</v>
      </c>
      <c r="B30" s="122">
        <v>0.16473804678557746</v>
      </c>
      <c r="C30" s="122">
        <v>0.12874194362037614</v>
      </c>
      <c r="D30" s="122">
        <v>0.10329944291489754</v>
      </c>
      <c r="E30" s="122">
        <v>8.6274438811230716E-2</v>
      </c>
      <c r="F30" s="122">
        <v>8.1055508505559842E-2</v>
      </c>
      <c r="G30" s="122">
        <v>8.6734324353853684E-2</v>
      </c>
      <c r="H30" s="122">
        <v>0.10365194128917911</v>
      </c>
      <c r="I30" s="122">
        <v>0.10657431882256588</v>
      </c>
      <c r="J30" s="122">
        <v>0.12114524002937729</v>
      </c>
      <c r="K30" s="122">
        <v>0.12916731858674191</v>
      </c>
      <c r="L30" s="122">
        <v>0.1109227834228792</v>
      </c>
      <c r="M30" s="122">
        <v>8.3435820911363492E-2</v>
      </c>
      <c r="N30" s="122">
        <v>6.6322081640596803E-2</v>
      </c>
      <c r="O30" s="122">
        <v>5.5796546850759375E-2</v>
      </c>
      <c r="P30" s="122">
        <v>4.7208971734102267E-2</v>
      </c>
      <c r="Q30" s="122">
        <v>4.7879920879280981E-2</v>
      </c>
      <c r="R30" s="122">
        <v>4.7621935912619165E-2</v>
      </c>
      <c r="S30" s="122">
        <v>4.2964845524246273E-2</v>
      </c>
      <c r="T30" s="122">
        <v>3.8930867778354805E-2</v>
      </c>
      <c r="U30" s="122">
        <v>3.9432828655652806E-2</v>
      </c>
      <c r="V30" s="122">
        <v>3.3124330501294215E-2</v>
      </c>
      <c r="W30" s="122">
        <v>3.1092563086718032E-2</v>
      </c>
      <c r="X30" s="122">
        <v>2.6469224675752721E-2</v>
      </c>
      <c r="Y30" s="122">
        <v>2.060774746038058E-2</v>
      </c>
      <c r="DA30" s="130" t="s">
        <v>2102</v>
      </c>
    </row>
    <row r="31" spans="1:105" ht="12" customHeight="1" x14ac:dyDescent="0.25">
      <c r="A31" s="97" t="s">
        <v>141</v>
      </c>
      <c r="B31" s="98">
        <v>0.16473804678557746</v>
      </c>
      <c r="C31" s="98">
        <v>0.12874194362037614</v>
      </c>
      <c r="D31" s="98">
        <v>0.10329944291489754</v>
      </c>
      <c r="E31" s="98">
        <v>8.6274438811230716E-2</v>
      </c>
      <c r="F31" s="98">
        <v>8.1055508505559842E-2</v>
      </c>
      <c r="G31" s="98">
        <v>8.6734324353853684E-2</v>
      </c>
      <c r="H31" s="98">
        <v>0.10365194128917911</v>
      </c>
      <c r="I31" s="98">
        <v>0.10657431882256588</v>
      </c>
      <c r="J31" s="98">
        <v>0.12114524002937729</v>
      </c>
      <c r="K31" s="98">
        <v>0.12916731858674191</v>
      </c>
      <c r="L31" s="98">
        <v>0.1109227834228792</v>
      </c>
      <c r="M31" s="98">
        <v>8.3435820911363492E-2</v>
      </c>
      <c r="N31" s="98">
        <v>6.6322081640596803E-2</v>
      </c>
      <c r="O31" s="98">
        <v>5.5796546850759375E-2</v>
      </c>
      <c r="P31" s="98">
        <v>4.7208971734102267E-2</v>
      </c>
      <c r="Q31" s="98">
        <v>4.7879920879280981E-2</v>
      </c>
      <c r="R31" s="98">
        <v>4.7621935912619165E-2</v>
      </c>
      <c r="S31" s="98">
        <v>4.2964845524246273E-2</v>
      </c>
      <c r="T31" s="98">
        <v>3.8930867778354805E-2</v>
      </c>
      <c r="U31" s="98">
        <v>3.9432828655652806E-2</v>
      </c>
      <c r="V31" s="98">
        <v>3.3124330501294215E-2</v>
      </c>
      <c r="W31" s="98">
        <v>3.1092563086718032E-2</v>
      </c>
      <c r="X31" s="98">
        <v>2.6469224675752721E-2</v>
      </c>
      <c r="Y31" s="98">
        <v>2.060774746038058E-2</v>
      </c>
      <c r="DA31" s="63" t="s">
        <v>2103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2104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2105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2106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2107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2108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2109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2110</v>
      </c>
    </row>
    <row r="39" spans="1:105" ht="12" customHeight="1" x14ac:dyDescent="0.25">
      <c r="A39" s="121" t="s">
        <v>54</v>
      </c>
      <c r="B39" s="122">
        <v>1.0016994460272788</v>
      </c>
      <c r="C39" s="122">
        <v>0.87901384601431876</v>
      </c>
      <c r="D39" s="122">
        <v>0.63159602207109111</v>
      </c>
      <c r="E39" s="122">
        <v>0.58007219933453713</v>
      </c>
      <c r="F39" s="122">
        <v>0.52147942954375737</v>
      </c>
      <c r="G39" s="122">
        <v>0.61325670660878839</v>
      </c>
      <c r="H39" s="122">
        <v>0.75912148265219559</v>
      </c>
      <c r="I39" s="122">
        <v>0.88015097045383273</v>
      </c>
      <c r="J39" s="122">
        <v>0.93356204239583829</v>
      </c>
      <c r="K39" s="122">
        <v>1.1021662288764607</v>
      </c>
      <c r="L39" s="122">
        <v>0.92876116334075431</v>
      </c>
      <c r="M39" s="122">
        <v>0.70259348213380024</v>
      </c>
      <c r="N39" s="122">
        <v>0.59127442888540283</v>
      </c>
      <c r="O39" s="122">
        <v>0.52799658821365614</v>
      </c>
      <c r="P39" s="122">
        <v>0.44975421596982984</v>
      </c>
      <c r="Q39" s="122">
        <v>0.45687070543372521</v>
      </c>
      <c r="R39" s="122">
        <v>0.4534884630496484</v>
      </c>
      <c r="S39" s="122">
        <v>0.40936107709679431</v>
      </c>
      <c r="T39" s="122">
        <v>0.35913450984834927</v>
      </c>
      <c r="U39" s="122">
        <v>0.37028421020680635</v>
      </c>
      <c r="V39" s="122">
        <v>0.34682206873906873</v>
      </c>
      <c r="W39" s="122">
        <v>0.3386932920543469</v>
      </c>
      <c r="X39" s="122">
        <v>0.3005713767623025</v>
      </c>
      <c r="Y39" s="122">
        <v>0.24099057424499365</v>
      </c>
      <c r="DA39" s="130" t="s">
        <v>2111</v>
      </c>
    </row>
    <row r="40" spans="1:105" ht="12" customHeight="1" x14ac:dyDescent="0.25">
      <c r="A40" s="97" t="s">
        <v>50</v>
      </c>
      <c r="B40" s="98">
        <v>1.0016994460272788</v>
      </c>
      <c r="C40" s="98">
        <v>0.87901384601431876</v>
      </c>
      <c r="D40" s="98">
        <v>0.63159602207109111</v>
      </c>
      <c r="E40" s="98">
        <v>0.58007219933453713</v>
      </c>
      <c r="F40" s="98">
        <v>0.52147942954375737</v>
      </c>
      <c r="G40" s="98">
        <v>0.61325670660878839</v>
      </c>
      <c r="H40" s="98">
        <v>0.75912148265219559</v>
      </c>
      <c r="I40" s="98">
        <v>0.88015097045383273</v>
      </c>
      <c r="J40" s="98">
        <v>0.93356204239583829</v>
      </c>
      <c r="K40" s="98">
        <v>1.1021662288764607</v>
      </c>
      <c r="L40" s="98">
        <v>0.92876116334075431</v>
      </c>
      <c r="M40" s="98">
        <v>0.70259348213380024</v>
      </c>
      <c r="N40" s="98">
        <v>0.59127442888540283</v>
      </c>
      <c r="O40" s="98">
        <v>0.52799658821365614</v>
      </c>
      <c r="P40" s="98">
        <v>0.44975421596982984</v>
      </c>
      <c r="Q40" s="98">
        <v>0.45687070543372521</v>
      </c>
      <c r="R40" s="98">
        <v>0.4534884630496484</v>
      </c>
      <c r="S40" s="98">
        <v>0.40936107709679431</v>
      </c>
      <c r="T40" s="98">
        <v>0.35913450984834927</v>
      </c>
      <c r="U40" s="98">
        <v>0.37028421020680635</v>
      </c>
      <c r="V40" s="98">
        <v>0.34682206873906873</v>
      </c>
      <c r="W40" s="98">
        <v>0.3386932920543469</v>
      </c>
      <c r="X40" s="98">
        <v>0.3005713767623025</v>
      </c>
      <c r="Y40" s="98">
        <v>0.24099057424499365</v>
      </c>
      <c r="DA40" s="63" t="s">
        <v>2112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2113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781.82313524490564</v>
      </c>
      <c r="C43" s="117">
        <f t="shared" si="14"/>
        <v>850.47031120380848</v>
      </c>
      <c r="D43" s="117">
        <f t="shared" si="14"/>
        <v>958.84161505203576</v>
      </c>
      <c r="E43" s="117">
        <f t="shared" si="14"/>
        <v>976.3468521427767</v>
      </c>
      <c r="F43" s="117">
        <f t="shared" si="14"/>
        <v>959.41253296788091</v>
      </c>
      <c r="G43" s="117">
        <f t="shared" si="14"/>
        <v>875.80015514937202</v>
      </c>
      <c r="H43" s="117">
        <f t="shared" si="14"/>
        <v>748.00717791096463</v>
      </c>
      <c r="I43" s="117">
        <f t="shared" si="14"/>
        <v>611.69891775720339</v>
      </c>
      <c r="J43" s="117">
        <f t="shared" si="14"/>
        <v>513.98227652946605</v>
      </c>
      <c r="K43" s="117">
        <f t="shared" si="14"/>
        <v>520.14446854808477</v>
      </c>
      <c r="L43" s="117">
        <f t="shared" si="14"/>
        <v>492.35821594014982</v>
      </c>
      <c r="M43" s="117">
        <f t="shared" si="14"/>
        <v>437.92414856018934</v>
      </c>
      <c r="N43" s="117">
        <f t="shared" si="14"/>
        <v>349.58822444251325</v>
      </c>
      <c r="O43" s="117">
        <f t="shared" si="14"/>
        <v>299.48937822153891</v>
      </c>
      <c r="P43" s="117">
        <f t="shared" si="14"/>
        <v>238.1371517204457</v>
      </c>
      <c r="Q43" s="117">
        <f t="shared" si="14"/>
        <v>288.87205235396226</v>
      </c>
      <c r="R43" s="117">
        <f t="shared" ref="R43:V43" si="15">R44+R47+R49+R58</f>
        <v>279.77802361727072</v>
      </c>
      <c r="S43" s="117">
        <f t="shared" si="15"/>
        <v>275.01691683569516</v>
      </c>
      <c r="T43" s="117">
        <f t="shared" si="15"/>
        <v>229.27964338871848</v>
      </c>
      <c r="U43" s="117">
        <f t="shared" si="15"/>
        <v>165.9451042356506</v>
      </c>
      <c r="V43" s="117">
        <f t="shared" si="15"/>
        <v>188.82242063067295</v>
      </c>
      <c r="W43" s="117">
        <f t="shared" ref="W43:Y43" si="16">W44+W47+W49+W58</f>
        <v>138.14215534517348</v>
      </c>
      <c r="X43" s="117">
        <f t="shared" si="16"/>
        <v>181.55076965345401</v>
      </c>
      <c r="Y43" s="117">
        <f t="shared" si="16"/>
        <v>170.57922765248375</v>
      </c>
      <c r="DA43" s="129" t="s">
        <v>2114</v>
      </c>
    </row>
    <row r="44" spans="1:105" ht="12.95" customHeight="1" x14ac:dyDescent="0.25">
      <c r="A44" s="121" t="s">
        <v>57</v>
      </c>
      <c r="B44" s="122">
        <f t="shared" ref="B44:Q44" si="17">SUM(B45:B46)</f>
        <v>717.49400265025395</v>
      </c>
      <c r="C44" s="122">
        <f t="shared" si="17"/>
        <v>780.65639329809403</v>
      </c>
      <c r="D44" s="122">
        <f t="shared" si="17"/>
        <v>884.26168763585542</v>
      </c>
      <c r="E44" s="122">
        <f t="shared" si="17"/>
        <v>898.98263328866187</v>
      </c>
      <c r="F44" s="122">
        <f t="shared" si="17"/>
        <v>884.07340000365673</v>
      </c>
      <c r="G44" s="122">
        <f t="shared" si="17"/>
        <v>807.86515672930136</v>
      </c>
      <c r="H44" s="122">
        <f t="shared" si="17"/>
        <v>684.78357370573679</v>
      </c>
      <c r="I44" s="122">
        <f t="shared" si="17"/>
        <v>554.87094180119595</v>
      </c>
      <c r="J44" s="122">
        <f t="shared" si="17"/>
        <v>466.72823448607039</v>
      </c>
      <c r="K44" s="122">
        <f t="shared" si="17"/>
        <v>471.25106962420978</v>
      </c>
      <c r="L44" s="122">
        <f t="shared" si="17"/>
        <v>449.58827472949946</v>
      </c>
      <c r="M44" s="122">
        <f t="shared" si="17"/>
        <v>406.03833393681793</v>
      </c>
      <c r="N44" s="122">
        <f t="shared" si="17"/>
        <v>320.35625991140199</v>
      </c>
      <c r="O44" s="122">
        <f t="shared" si="17"/>
        <v>272.60061563617779</v>
      </c>
      <c r="P44" s="122">
        <f t="shared" si="17"/>
        <v>214.66098396492927</v>
      </c>
      <c r="Q44" s="122">
        <f t="shared" si="17"/>
        <v>267.44780449553463</v>
      </c>
      <c r="R44" s="122">
        <f t="shared" ref="R44:V44" si="18">SUM(R45:R46)</f>
        <v>260.71064785862234</v>
      </c>
      <c r="S44" s="122">
        <f t="shared" si="18"/>
        <v>254.00026885561704</v>
      </c>
      <c r="T44" s="122">
        <f t="shared" si="18"/>
        <v>210.33956345999982</v>
      </c>
      <c r="U44" s="122">
        <f t="shared" si="18"/>
        <v>152.57624226000004</v>
      </c>
      <c r="V44" s="122">
        <f t="shared" si="18"/>
        <v>176.83281797999999</v>
      </c>
      <c r="W44" s="122">
        <f t="shared" ref="W44:Y44" si="19">SUM(W45:W46)</f>
        <v>127.08644988000002</v>
      </c>
      <c r="X44" s="122">
        <f t="shared" si="19"/>
        <v>170.90293583999994</v>
      </c>
      <c r="Y44" s="122">
        <f t="shared" si="19"/>
        <v>159.75958517999999</v>
      </c>
      <c r="DA44" s="130" t="s">
        <v>2115</v>
      </c>
    </row>
    <row r="45" spans="1:105" ht="12" customHeight="1" x14ac:dyDescent="0.25">
      <c r="A45" s="97" t="s">
        <v>211</v>
      </c>
      <c r="B45" s="98">
        <v>717.49400265025395</v>
      </c>
      <c r="C45" s="98">
        <v>780.65639329809403</v>
      </c>
      <c r="D45" s="98">
        <v>884.26168763585542</v>
      </c>
      <c r="E45" s="98">
        <v>898.98263328866187</v>
      </c>
      <c r="F45" s="98">
        <v>884.07340000365673</v>
      </c>
      <c r="G45" s="98">
        <v>807.86515672930136</v>
      </c>
      <c r="H45" s="98">
        <v>684.78357370573679</v>
      </c>
      <c r="I45" s="98">
        <v>554.87094180119595</v>
      </c>
      <c r="J45" s="98">
        <v>466.72823448607039</v>
      </c>
      <c r="K45" s="98">
        <v>471.25106962420978</v>
      </c>
      <c r="L45" s="98">
        <v>449.58827472949946</v>
      </c>
      <c r="M45" s="98">
        <v>406.03833393681793</v>
      </c>
      <c r="N45" s="98">
        <v>320.35625991140199</v>
      </c>
      <c r="O45" s="98">
        <v>272.60061563617779</v>
      </c>
      <c r="P45" s="98">
        <v>214.66098396492927</v>
      </c>
      <c r="Q45" s="98">
        <v>267.44780449553463</v>
      </c>
      <c r="R45" s="98">
        <v>260.71064785862234</v>
      </c>
      <c r="S45" s="98">
        <v>254.00026885561704</v>
      </c>
      <c r="T45" s="98">
        <v>210.33956345999982</v>
      </c>
      <c r="U45" s="98">
        <v>152.57624226000004</v>
      </c>
      <c r="V45" s="98">
        <v>176.83281797999999</v>
      </c>
      <c r="W45" s="98">
        <v>127.08644988000002</v>
      </c>
      <c r="X45" s="98">
        <v>170.90293583999994</v>
      </c>
      <c r="Y45" s="98">
        <v>159.75958517999999</v>
      </c>
      <c r="DA45" s="63" t="s">
        <v>2116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2117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2118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2119</v>
      </c>
    </row>
    <row r="49" spans="1:105" ht="12" customHeight="1" x14ac:dyDescent="0.25">
      <c r="A49" s="121" t="s">
        <v>55</v>
      </c>
      <c r="B49" s="122">
        <v>44.914381829745956</v>
      </c>
      <c r="C49" s="122">
        <v>44.938588181905992</v>
      </c>
      <c r="D49" s="122">
        <v>51.609765364144714</v>
      </c>
      <c r="E49" s="122">
        <v>49.62380063133832</v>
      </c>
      <c r="F49" s="122">
        <v>49.912052236343584</v>
      </c>
      <c r="G49" s="122">
        <v>44.147873230698231</v>
      </c>
      <c r="H49" s="122">
        <v>41.451878654263098</v>
      </c>
      <c r="I49" s="122">
        <v>36.641794078803834</v>
      </c>
      <c r="J49" s="122">
        <v>29.953631513929519</v>
      </c>
      <c r="K49" s="122">
        <v>30.908099535789763</v>
      </c>
      <c r="L49" s="122">
        <v>27.877704230500655</v>
      </c>
      <c r="M49" s="122">
        <v>19.803398783181994</v>
      </c>
      <c r="N49" s="122">
        <v>19.402821088598248</v>
      </c>
      <c r="O49" s="122">
        <v>18.29313636382194</v>
      </c>
      <c r="P49" s="122">
        <v>16.180814515070558</v>
      </c>
      <c r="Q49" s="122">
        <v>14.069120024465398</v>
      </c>
      <c r="R49" s="122">
        <v>11.387361221377876</v>
      </c>
      <c r="S49" s="122">
        <v>14.009958584383238</v>
      </c>
      <c r="T49" s="122">
        <v>13.096211700000007</v>
      </c>
      <c r="U49" s="122">
        <v>8.1962751000000083</v>
      </c>
      <c r="V49" s="122">
        <v>7.3590933000000067</v>
      </c>
      <c r="W49" s="122">
        <v>6.7851887999999745</v>
      </c>
      <c r="X49" s="122">
        <v>6.6429167999999832</v>
      </c>
      <c r="Y49" s="122">
        <v>7.3423466999999745</v>
      </c>
      <c r="DA49" s="130" t="s">
        <v>2120</v>
      </c>
    </row>
    <row r="50" spans="1:105" ht="12" customHeight="1" x14ac:dyDescent="0.25">
      <c r="A50" s="97" t="s">
        <v>138</v>
      </c>
      <c r="B50" s="98">
        <v>44.912445320326647</v>
      </c>
      <c r="C50" s="98">
        <v>44.936481122292072</v>
      </c>
      <c r="D50" s="98">
        <v>51.606861124366816</v>
      </c>
      <c r="E50" s="98">
        <v>49.620410830976205</v>
      </c>
      <c r="F50" s="98">
        <v>49.908116916285934</v>
      </c>
      <c r="G50" s="98">
        <v>44.144189432077162</v>
      </c>
      <c r="H50" s="98">
        <v>41.448148328097396</v>
      </c>
      <c r="I50" s="98">
        <v>36.637587858835126</v>
      </c>
      <c r="J50" s="98">
        <v>29.949987050589943</v>
      </c>
      <c r="K50" s="98">
        <v>30.903430378184634</v>
      </c>
      <c r="L50" s="98">
        <v>27.872555076190825</v>
      </c>
      <c r="M50" s="98">
        <v>19.79952374378507</v>
      </c>
      <c r="N50" s="98">
        <v>19.397943020244799</v>
      </c>
      <c r="O50" s="98">
        <v>18.287841222793784</v>
      </c>
      <c r="P50" s="98">
        <v>16.175137135176708</v>
      </c>
      <c r="Q50" s="98">
        <v>14.063319542379727</v>
      </c>
      <c r="R50" s="98">
        <v>11.382619330635059</v>
      </c>
      <c r="S50" s="98">
        <v>14.002588258711308</v>
      </c>
      <c r="T50" s="98">
        <v>13.088449463128795</v>
      </c>
      <c r="U50" s="98">
        <v>8.1911504479226043</v>
      </c>
      <c r="V50" s="98">
        <v>7.3542554515446117</v>
      </c>
      <c r="W50" s="98">
        <v>6.7795273908026665</v>
      </c>
      <c r="X50" s="98">
        <v>6.6363702774123485</v>
      </c>
      <c r="Y50" s="98">
        <v>7.3356011096216598</v>
      </c>
      <c r="DA50" s="63" t="s">
        <v>2121</v>
      </c>
    </row>
    <row r="51" spans="1:105" ht="12" customHeight="1" x14ac:dyDescent="0.25">
      <c r="A51" s="97" t="s">
        <v>137</v>
      </c>
      <c r="B51" s="98">
        <v>1.9365094193082974E-3</v>
      </c>
      <c r="C51" s="98">
        <v>2.1070596139214515E-3</v>
      </c>
      <c r="D51" s="98">
        <v>2.9042397778948916E-3</v>
      </c>
      <c r="E51" s="98">
        <v>3.389800362114699E-3</v>
      </c>
      <c r="F51" s="98">
        <v>3.9353200576513715E-3</v>
      </c>
      <c r="G51" s="98">
        <v>3.6837986210674629E-3</v>
      </c>
      <c r="H51" s="98">
        <v>3.7303261657014304E-3</v>
      </c>
      <c r="I51" s="98">
        <v>4.2062199687083589E-3</v>
      </c>
      <c r="J51" s="98">
        <v>3.6444633395746268E-3</v>
      </c>
      <c r="K51" s="98">
        <v>4.6691576051295499E-3</v>
      </c>
      <c r="L51" s="98">
        <v>5.1491543098288167E-3</v>
      </c>
      <c r="M51" s="98">
        <v>3.8750393969226807E-3</v>
      </c>
      <c r="N51" s="98">
        <v>4.8780683534502831E-3</v>
      </c>
      <c r="O51" s="98">
        <v>5.2951410281577129E-3</v>
      </c>
      <c r="P51" s="98">
        <v>5.6773798938483727E-3</v>
      </c>
      <c r="Q51" s="98">
        <v>5.8004820856714769E-3</v>
      </c>
      <c r="R51" s="98">
        <v>4.7418907428170365E-3</v>
      </c>
      <c r="S51" s="98">
        <v>7.3703256719301596E-3</v>
      </c>
      <c r="T51" s="98">
        <v>7.7622368712122018E-3</v>
      </c>
      <c r="U51" s="98">
        <v>5.1246520774032977E-3</v>
      </c>
      <c r="V51" s="98">
        <v>4.8378484553953834E-3</v>
      </c>
      <c r="W51" s="98">
        <v>5.6614091973082514E-3</v>
      </c>
      <c r="X51" s="98">
        <v>6.5465225876350144E-3</v>
      </c>
      <c r="Y51" s="98">
        <v>6.745590378314896E-3</v>
      </c>
      <c r="DA51" s="63" t="s">
        <v>2122</v>
      </c>
    </row>
    <row r="52" spans="1:105" ht="12" customHeight="1" x14ac:dyDescent="0.25">
      <c r="A52" s="100" t="s">
        <v>211</v>
      </c>
      <c r="B52" s="101">
        <v>1.9365094193082974E-3</v>
      </c>
      <c r="C52" s="101">
        <v>2.1070596139214515E-3</v>
      </c>
      <c r="D52" s="101">
        <v>2.9042397778948916E-3</v>
      </c>
      <c r="E52" s="101">
        <v>3.389800362114699E-3</v>
      </c>
      <c r="F52" s="101">
        <v>3.9353200576513715E-3</v>
      </c>
      <c r="G52" s="101">
        <v>3.6837986210674629E-3</v>
      </c>
      <c r="H52" s="101">
        <v>3.7303261657014304E-3</v>
      </c>
      <c r="I52" s="101">
        <v>4.2062199687083589E-3</v>
      </c>
      <c r="J52" s="101">
        <v>3.6444633395746268E-3</v>
      </c>
      <c r="K52" s="101">
        <v>4.6691576051295499E-3</v>
      </c>
      <c r="L52" s="101">
        <v>5.1491543098288167E-3</v>
      </c>
      <c r="M52" s="101">
        <v>3.8750393969226807E-3</v>
      </c>
      <c r="N52" s="101">
        <v>4.8780683534502831E-3</v>
      </c>
      <c r="O52" s="101">
        <v>5.2951410281577129E-3</v>
      </c>
      <c r="P52" s="101">
        <v>5.6773798938483727E-3</v>
      </c>
      <c r="Q52" s="101">
        <v>5.8004820856714769E-3</v>
      </c>
      <c r="R52" s="101">
        <v>4.7418907428170365E-3</v>
      </c>
      <c r="S52" s="101">
        <v>7.3703256719301596E-3</v>
      </c>
      <c r="T52" s="101">
        <v>7.7622368712122018E-3</v>
      </c>
      <c r="U52" s="101">
        <v>5.1246520774032977E-3</v>
      </c>
      <c r="V52" s="101">
        <v>4.8378484553953834E-3</v>
      </c>
      <c r="W52" s="101">
        <v>5.6614091973082514E-3</v>
      </c>
      <c r="X52" s="101">
        <v>6.5465225876350144E-3</v>
      </c>
      <c r="Y52" s="101">
        <v>6.745590378314896E-3</v>
      </c>
      <c r="DA52" s="131" t="s">
        <v>2123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2124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2125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2126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2127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2128</v>
      </c>
    </row>
    <row r="58" spans="1:105" ht="12" customHeight="1" x14ac:dyDescent="0.25">
      <c r="A58" s="121" t="s">
        <v>54</v>
      </c>
      <c r="B58" s="122">
        <v>19.414750764905769</v>
      </c>
      <c r="C58" s="122">
        <v>24.875329723808441</v>
      </c>
      <c r="D58" s="122">
        <v>22.970162052035686</v>
      </c>
      <c r="E58" s="122">
        <v>27.740418222776441</v>
      </c>
      <c r="F58" s="122">
        <v>25.427080727880561</v>
      </c>
      <c r="G58" s="122">
        <v>23.787125189372428</v>
      </c>
      <c r="H58" s="122">
        <v>21.77172555096482</v>
      </c>
      <c r="I58" s="122">
        <v>20.186181877203616</v>
      </c>
      <c r="J58" s="122">
        <v>17.300410529466141</v>
      </c>
      <c r="K58" s="122">
        <v>17.985299388085288</v>
      </c>
      <c r="L58" s="122">
        <v>14.892236980149686</v>
      </c>
      <c r="M58" s="122">
        <v>12.082415840189405</v>
      </c>
      <c r="N58" s="122">
        <v>9.8291434425129722</v>
      </c>
      <c r="O58" s="122">
        <v>8.595626221539197</v>
      </c>
      <c r="P58" s="122">
        <v>7.2953532404458672</v>
      </c>
      <c r="Q58" s="122">
        <v>7.3551278339622561</v>
      </c>
      <c r="R58" s="122">
        <v>7.6800145372704769</v>
      </c>
      <c r="S58" s="122">
        <v>7.0066893956948766</v>
      </c>
      <c r="T58" s="122">
        <v>5.8438682287186641</v>
      </c>
      <c r="U58" s="122">
        <v>5.17258687565056</v>
      </c>
      <c r="V58" s="122">
        <v>4.6305093506729538</v>
      </c>
      <c r="W58" s="122">
        <v>4.2705166651734965</v>
      </c>
      <c r="X58" s="122">
        <v>4.0049170134540626</v>
      </c>
      <c r="Y58" s="122">
        <v>3.4772957724837976</v>
      </c>
      <c r="DA58" s="130" t="s">
        <v>2129</v>
      </c>
    </row>
    <row r="59" spans="1:105" ht="12" customHeight="1" x14ac:dyDescent="0.25">
      <c r="A59" s="97" t="s">
        <v>50</v>
      </c>
      <c r="B59" s="98">
        <v>19.414750764905769</v>
      </c>
      <c r="C59" s="98">
        <v>24.875329723808441</v>
      </c>
      <c r="D59" s="98">
        <v>22.970162052035686</v>
      </c>
      <c r="E59" s="98">
        <v>27.740418222776441</v>
      </c>
      <c r="F59" s="98">
        <v>25.427080727880561</v>
      </c>
      <c r="G59" s="98">
        <v>23.787125189372428</v>
      </c>
      <c r="H59" s="98">
        <v>21.77172555096482</v>
      </c>
      <c r="I59" s="98">
        <v>20.186181877203616</v>
      </c>
      <c r="J59" s="98">
        <v>17.300410529466141</v>
      </c>
      <c r="K59" s="98">
        <v>17.985299388085288</v>
      </c>
      <c r="L59" s="98">
        <v>14.892236980149686</v>
      </c>
      <c r="M59" s="98">
        <v>12.082415840189405</v>
      </c>
      <c r="N59" s="98">
        <v>9.8291434425129722</v>
      </c>
      <c r="O59" s="98">
        <v>8.595626221539197</v>
      </c>
      <c r="P59" s="98">
        <v>7.2953532404458672</v>
      </c>
      <c r="Q59" s="98">
        <v>7.3551278339622561</v>
      </c>
      <c r="R59" s="98">
        <v>7.6800145372704769</v>
      </c>
      <c r="S59" s="98">
        <v>7.0066893956948766</v>
      </c>
      <c r="T59" s="98">
        <v>5.8438682287186641</v>
      </c>
      <c r="U59" s="98">
        <v>5.17258687565056</v>
      </c>
      <c r="V59" s="98">
        <v>4.6305093506729538</v>
      </c>
      <c r="W59" s="98">
        <v>4.2705166651734965</v>
      </c>
      <c r="X59" s="98">
        <v>4.0049170134540626</v>
      </c>
      <c r="Y59" s="98">
        <v>3.4772957724837976</v>
      </c>
      <c r="DA59" s="63" t="s">
        <v>2130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2131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961.26831000000004</v>
      </c>
      <c r="C62" s="117">
        <f t="shared" si="21"/>
        <v>1085.77665</v>
      </c>
      <c r="D62" s="117">
        <f t="shared" si="21"/>
        <v>1063.43631</v>
      </c>
      <c r="E62" s="117">
        <f t="shared" si="21"/>
        <v>1225.3977000000002</v>
      </c>
      <c r="F62" s="117">
        <f t="shared" si="21"/>
        <v>1217.2458600000002</v>
      </c>
      <c r="G62" s="117">
        <f t="shared" si="21"/>
        <v>1331.22045888</v>
      </c>
      <c r="H62" s="117">
        <f t="shared" si="21"/>
        <v>1262.3728500000002</v>
      </c>
      <c r="I62" s="117">
        <f t="shared" si="21"/>
        <v>1203.7315499999997</v>
      </c>
      <c r="J62" s="117">
        <f t="shared" si="21"/>
        <v>1294.6756499999999</v>
      </c>
      <c r="K62" s="117">
        <f t="shared" si="21"/>
        <v>1339.8831</v>
      </c>
      <c r="L62" s="117">
        <f t="shared" si="21"/>
        <v>1403.4311100000002</v>
      </c>
      <c r="M62" s="117">
        <f t="shared" si="21"/>
        <v>1282.1525100000001</v>
      </c>
      <c r="N62" s="117">
        <f t="shared" si="21"/>
        <v>1204.8525899999995</v>
      </c>
      <c r="O62" s="117">
        <f t="shared" si="21"/>
        <v>1148.6491200000003</v>
      </c>
      <c r="P62" s="117">
        <f t="shared" si="21"/>
        <v>1018.1222100000001</v>
      </c>
      <c r="Q62" s="117">
        <f t="shared" si="21"/>
        <v>1048.33224</v>
      </c>
      <c r="R62" s="117">
        <f t="shared" ref="R62:V62" si="22">R63+R66+R68+R77</f>
        <v>1094.7320564400004</v>
      </c>
      <c r="S62" s="117">
        <f t="shared" si="22"/>
        <v>1125.3699943200006</v>
      </c>
      <c r="T62" s="117">
        <f t="shared" si="22"/>
        <v>1097.3837912400004</v>
      </c>
      <c r="U62" s="117">
        <f t="shared" si="22"/>
        <v>1078.3393671599997</v>
      </c>
      <c r="V62" s="117">
        <f t="shared" si="22"/>
        <v>1140.7090582799999</v>
      </c>
      <c r="W62" s="117">
        <f t="shared" ref="W62:Y62" si="23">W63+W66+W68+W77</f>
        <v>1231.1144326799993</v>
      </c>
      <c r="X62" s="117">
        <f t="shared" si="23"/>
        <v>1148.9873986799992</v>
      </c>
      <c r="Y62" s="117">
        <f t="shared" si="23"/>
        <v>1126.6900048799994</v>
      </c>
      <c r="DA62" s="129" t="s">
        <v>2132</v>
      </c>
    </row>
    <row r="63" spans="1:105" ht="12.95" customHeight="1" x14ac:dyDescent="0.25">
      <c r="A63" s="121" t="s">
        <v>57</v>
      </c>
      <c r="B63" s="122">
        <f t="shared" ref="B63:Q63" si="24">SUM(B64:B65)</f>
        <v>778.32511518110221</v>
      </c>
      <c r="C63" s="122">
        <f t="shared" si="24"/>
        <v>886.10336162648639</v>
      </c>
      <c r="D63" s="122">
        <f t="shared" si="24"/>
        <v>868.08218368694361</v>
      </c>
      <c r="E63" s="122">
        <f t="shared" si="24"/>
        <v>1016.7299849382015</v>
      </c>
      <c r="F63" s="122">
        <f t="shared" si="24"/>
        <v>1003.8980781781945</v>
      </c>
      <c r="G63" s="122">
        <f t="shared" si="24"/>
        <v>1103.3116784501665</v>
      </c>
      <c r="H63" s="122">
        <f t="shared" si="24"/>
        <v>1029.6000481831004</v>
      </c>
      <c r="I63" s="122">
        <f t="shared" si="24"/>
        <v>967.50401159277953</v>
      </c>
      <c r="J63" s="122">
        <f t="shared" si="24"/>
        <v>1052.3465503722134</v>
      </c>
      <c r="K63" s="122">
        <f t="shared" si="24"/>
        <v>1089.268088925086</v>
      </c>
      <c r="L63" s="122">
        <f t="shared" si="24"/>
        <v>1157.1115403615538</v>
      </c>
      <c r="M63" s="122">
        <f t="shared" si="24"/>
        <v>1061.4969529452032</v>
      </c>
      <c r="N63" s="122">
        <f t="shared" si="24"/>
        <v>996.59996692901927</v>
      </c>
      <c r="O63" s="122">
        <f t="shared" si="24"/>
        <v>955.08089589505198</v>
      </c>
      <c r="P63" s="122">
        <f t="shared" si="24"/>
        <v>828.80235241121034</v>
      </c>
      <c r="Q63" s="122">
        <f t="shared" si="24"/>
        <v>872.10128872272276</v>
      </c>
      <c r="R63" s="122">
        <f t="shared" ref="R63:V63" si="25">SUM(R64:R65)</f>
        <v>908.71562712002378</v>
      </c>
      <c r="S63" s="122">
        <f t="shared" si="25"/>
        <v>926.23495270619526</v>
      </c>
      <c r="T63" s="122">
        <f t="shared" si="25"/>
        <v>898.30332027054578</v>
      </c>
      <c r="U63" s="122">
        <f t="shared" si="25"/>
        <v>884.60578502426654</v>
      </c>
      <c r="V63" s="122">
        <f t="shared" si="25"/>
        <v>940.14550536846059</v>
      </c>
      <c r="W63" s="122">
        <f t="shared" ref="W63:Y63" si="26">SUM(W64:W65)</f>
        <v>1017.1382170237365</v>
      </c>
      <c r="X63" s="122">
        <f t="shared" si="26"/>
        <v>938.04416282907528</v>
      </c>
      <c r="Y63" s="122">
        <f t="shared" si="26"/>
        <v>919.78196330551611</v>
      </c>
      <c r="DA63" s="130" t="s">
        <v>2133</v>
      </c>
    </row>
    <row r="64" spans="1:105" ht="12" customHeight="1" x14ac:dyDescent="0.25">
      <c r="A64" s="97" t="s">
        <v>212</v>
      </c>
      <c r="B64" s="98">
        <v>778.32511518110221</v>
      </c>
      <c r="C64" s="98">
        <v>886.10336162648639</v>
      </c>
      <c r="D64" s="98">
        <v>868.08218368694361</v>
      </c>
      <c r="E64" s="98">
        <v>1016.7299849382015</v>
      </c>
      <c r="F64" s="98">
        <v>1003.8980781781945</v>
      </c>
      <c r="G64" s="98">
        <v>1103.3116784501665</v>
      </c>
      <c r="H64" s="98">
        <v>1029.6000481831004</v>
      </c>
      <c r="I64" s="98">
        <v>967.50401159277953</v>
      </c>
      <c r="J64" s="98">
        <v>1052.3465503722134</v>
      </c>
      <c r="K64" s="98">
        <v>1089.268088925086</v>
      </c>
      <c r="L64" s="98">
        <v>1157.1115403615538</v>
      </c>
      <c r="M64" s="98">
        <v>1061.4969529452032</v>
      </c>
      <c r="N64" s="98">
        <v>996.59996692901927</v>
      </c>
      <c r="O64" s="98">
        <v>955.08089589505198</v>
      </c>
      <c r="P64" s="98">
        <v>828.80235241121034</v>
      </c>
      <c r="Q64" s="98">
        <v>872.10128872272276</v>
      </c>
      <c r="R64" s="98">
        <v>908.71562712002378</v>
      </c>
      <c r="S64" s="98">
        <v>926.23495270619526</v>
      </c>
      <c r="T64" s="98">
        <v>898.30332027054578</v>
      </c>
      <c r="U64" s="98">
        <v>884.60578502426654</v>
      </c>
      <c r="V64" s="98">
        <v>940.14550536846059</v>
      </c>
      <c r="W64" s="98">
        <v>1017.1382170237365</v>
      </c>
      <c r="X64" s="98">
        <v>938.04416282907528</v>
      </c>
      <c r="Y64" s="98">
        <v>919.78196330551611</v>
      </c>
      <c r="DA64" s="63" t="s">
        <v>2134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2135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2136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2137</v>
      </c>
    </row>
    <row r="68" spans="1:105" ht="12" customHeight="1" x14ac:dyDescent="0.25">
      <c r="A68" s="121" t="s">
        <v>55</v>
      </c>
      <c r="B68" s="122">
        <v>117.6318646105577</v>
      </c>
      <c r="C68" s="122">
        <v>116.46913109997328</v>
      </c>
      <c r="D68" s="122">
        <v>120.79405052636994</v>
      </c>
      <c r="E68" s="122">
        <v>114.54908951637539</v>
      </c>
      <c r="F68" s="122">
        <v>124.98101537997526</v>
      </c>
      <c r="G68" s="122">
        <v>133.02565018261893</v>
      </c>
      <c r="H68" s="122">
        <v>139.41956371615217</v>
      </c>
      <c r="I68" s="122">
        <v>133.34889909193899</v>
      </c>
      <c r="J68" s="122">
        <v>144.04275347192515</v>
      </c>
      <c r="K68" s="122">
        <v>137.75293045149022</v>
      </c>
      <c r="L68" s="122">
        <v>134.82070174540053</v>
      </c>
      <c r="M68" s="122">
        <v>120.47899102200512</v>
      </c>
      <c r="N68" s="122">
        <v>114.75351459168407</v>
      </c>
      <c r="O68" s="122">
        <v>107.18667493561155</v>
      </c>
      <c r="P68" s="122">
        <v>106.424520611768</v>
      </c>
      <c r="Q68" s="122">
        <v>98.322668903198505</v>
      </c>
      <c r="R68" s="122">
        <v>105.38518961997671</v>
      </c>
      <c r="S68" s="122">
        <v>111.45145115056292</v>
      </c>
      <c r="T68" s="122">
        <v>112.4921958803378</v>
      </c>
      <c r="U68" s="122">
        <v>114.20986863573302</v>
      </c>
      <c r="V68" s="122">
        <v>119.45624861153917</v>
      </c>
      <c r="W68" s="122">
        <v>127.28488565626284</v>
      </c>
      <c r="X68" s="122">
        <v>123.84989325092367</v>
      </c>
      <c r="Y68" s="122">
        <v>123.73737927448337</v>
      </c>
      <c r="DA68" s="130" t="s">
        <v>2138</v>
      </c>
    </row>
    <row r="69" spans="1:105" ht="12" customHeight="1" x14ac:dyDescent="0.25">
      <c r="A69" s="97" t="s">
        <v>134</v>
      </c>
      <c r="B69" s="98">
        <v>117.62636921760297</v>
      </c>
      <c r="C69" s="98">
        <v>116.46330019078408</v>
      </c>
      <c r="D69" s="98">
        <v>120.78725501188383</v>
      </c>
      <c r="E69" s="98">
        <v>114.5415555904426</v>
      </c>
      <c r="F69" s="98">
        <v>124.97180357129371</v>
      </c>
      <c r="G69" s="98">
        <v>133.01461894067785</v>
      </c>
      <c r="H69" s="98">
        <v>139.40687765862054</v>
      </c>
      <c r="I69" s="98">
        <v>133.33435305411211</v>
      </c>
      <c r="J69" s="98">
        <v>144.02350129998163</v>
      </c>
      <c r="K69" s="98">
        <v>137.73208404514313</v>
      </c>
      <c r="L69" s="98">
        <v>134.79760507619045</v>
      </c>
      <c r="M69" s="98">
        <v>120.45323110827484</v>
      </c>
      <c r="N69" s="98">
        <v>114.7249679881169</v>
      </c>
      <c r="O69" s="98">
        <v>107.15634510368307</v>
      </c>
      <c r="P69" s="98">
        <v>106.38764883877212</v>
      </c>
      <c r="Q69" s="98">
        <v>98.283678261096568</v>
      </c>
      <c r="R69" s="98">
        <v>105.33954523042767</v>
      </c>
      <c r="S69" s="98">
        <v>111.39865270767477</v>
      </c>
      <c r="T69" s="98">
        <v>112.43204850404143</v>
      </c>
      <c r="U69" s="98">
        <v>114.14813393909114</v>
      </c>
      <c r="V69" s="98">
        <v>119.38795104701558</v>
      </c>
      <c r="W69" s="98">
        <v>127.20340593298391</v>
      </c>
      <c r="X69" s="98">
        <v>123.75942621768743</v>
      </c>
      <c r="Y69" s="98">
        <v>123.64217051240851</v>
      </c>
      <c r="DA69" s="63" t="s">
        <v>2139</v>
      </c>
    </row>
    <row r="70" spans="1:105" ht="12" customHeight="1" x14ac:dyDescent="0.25">
      <c r="A70" s="97" t="s">
        <v>133</v>
      </c>
      <c r="B70" s="98">
        <v>5.4953929547241062E-3</v>
      </c>
      <c r="C70" s="98">
        <v>5.8309091892069813E-3</v>
      </c>
      <c r="D70" s="98">
        <v>6.7955144861082646E-3</v>
      </c>
      <c r="E70" s="98">
        <v>7.5339259327898162E-3</v>
      </c>
      <c r="F70" s="98">
        <v>9.2118086815565457E-3</v>
      </c>
      <c r="G70" s="98">
        <v>1.1031241941084487E-2</v>
      </c>
      <c r="H70" s="98">
        <v>1.2686057531614753E-2</v>
      </c>
      <c r="I70" s="98">
        <v>1.4546037826876902E-2</v>
      </c>
      <c r="J70" s="98">
        <v>1.925217194352748E-2</v>
      </c>
      <c r="K70" s="98">
        <v>2.0846406347077986E-2</v>
      </c>
      <c r="L70" s="98">
        <v>2.3096669210064188E-2</v>
      </c>
      <c r="M70" s="98">
        <v>2.5759913730277122E-2</v>
      </c>
      <c r="N70" s="98">
        <v>2.8546603567163445E-2</v>
      </c>
      <c r="O70" s="98">
        <v>3.0329831928488583E-2</v>
      </c>
      <c r="P70" s="98">
        <v>3.6871772995882422E-2</v>
      </c>
      <c r="Q70" s="98">
        <v>3.8990642101940025E-2</v>
      </c>
      <c r="R70" s="98">
        <v>4.5644389549039509E-2</v>
      </c>
      <c r="S70" s="98">
        <v>5.2798442888145086E-2</v>
      </c>
      <c r="T70" s="98">
        <v>6.0147376296377418E-2</v>
      </c>
      <c r="U70" s="98">
        <v>6.1734696641871784E-2</v>
      </c>
      <c r="V70" s="98">
        <v>6.8297564523587526E-2</v>
      </c>
      <c r="W70" s="98">
        <v>8.1479723278929425E-2</v>
      </c>
      <c r="X70" s="98">
        <v>9.0467033236235783E-2</v>
      </c>
      <c r="Y70" s="98">
        <v>9.5208762074860218E-2</v>
      </c>
      <c r="DA70" s="63" t="s">
        <v>2140</v>
      </c>
    </row>
    <row r="71" spans="1:105" ht="12" customHeight="1" x14ac:dyDescent="0.25">
      <c r="A71" s="100" t="s">
        <v>212</v>
      </c>
      <c r="B71" s="101">
        <v>5.4953929547241062E-3</v>
      </c>
      <c r="C71" s="101">
        <v>5.8309091892069813E-3</v>
      </c>
      <c r="D71" s="101">
        <v>6.7955144861082646E-3</v>
      </c>
      <c r="E71" s="101">
        <v>7.5339259327898162E-3</v>
      </c>
      <c r="F71" s="101">
        <v>9.2118086815565457E-3</v>
      </c>
      <c r="G71" s="101">
        <v>1.1031241941084487E-2</v>
      </c>
      <c r="H71" s="101">
        <v>1.2686057531614753E-2</v>
      </c>
      <c r="I71" s="101">
        <v>1.4546037826876902E-2</v>
      </c>
      <c r="J71" s="101">
        <v>1.925217194352748E-2</v>
      </c>
      <c r="K71" s="101">
        <v>2.0846406347077986E-2</v>
      </c>
      <c r="L71" s="101">
        <v>2.3096669210064188E-2</v>
      </c>
      <c r="M71" s="101">
        <v>2.5759913730277122E-2</v>
      </c>
      <c r="N71" s="101">
        <v>2.8546603567163445E-2</v>
      </c>
      <c r="O71" s="101">
        <v>3.0329831928488583E-2</v>
      </c>
      <c r="P71" s="101">
        <v>3.6871772995882422E-2</v>
      </c>
      <c r="Q71" s="101">
        <v>3.8990642101940025E-2</v>
      </c>
      <c r="R71" s="101">
        <v>4.5644389549039509E-2</v>
      </c>
      <c r="S71" s="101">
        <v>5.2798442888145086E-2</v>
      </c>
      <c r="T71" s="101">
        <v>6.0147376296377418E-2</v>
      </c>
      <c r="U71" s="101">
        <v>6.1734696641871784E-2</v>
      </c>
      <c r="V71" s="101">
        <v>6.8297564523587526E-2</v>
      </c>
      <c r="W71" s="101">
        <v>8.1479723278929425E-2</v>
      </c>
      <c r="X71" s="101">
        <v>9.0467033236235783E-2</v>
      </c>
      <c r="Y71" s="101">
        <v>9.5208762074860218E-2</v>
      </c>
      <c r="DA71" s="131" t="s">
        <v>2141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2142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2143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2144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2145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2146</v>
      </c>
    </row>
    <row r="77" spans="1:105" ht="12" customHeight="1" x14ac:dyDescent="0.25">
      <c r="A77" s="121" t="s">
        <v>54</v>
      </c>
      <c r="B77" s="122">
        <v>65.311330208340124</v>
      </c>
      <c r="C77" s="122">
        <v>83.204157273540289</v>
      </c>
      <c r="D77" s="122">
        <v>74.560075786686596</v>
      </c>
      <c r="E77" s="122">
        <v>94.11862554542337</v>
      </c>
      <c r="F77" s="122">
        <v>88.366766441830364</v>
      </c>
      <c r="G77" s="122">
        <v>94.883130247214737</v>
      </c>
      <c r="H77" s="122">
        <v>93.353238100747603</v>
      </c>
      <c r="I77" s="122">
        <v>102.87863931528112</v>
      </c>
      <c r="J77" s="122">
        <v>98.286346155861352</v>
      </c>
      <c r="K77" s="122">
        <v>112.86208062342403</v>
      </c>
      <c r="L77" s="122">
        <v>111.49886789304584</v>
      </c>
      <c r="M77" s="122">
        <v>100.17656603279161</v>
      </c>
      <c r="N77" s="122">
        <v>93.499108479296297</v>
      </c>
      <c r="O77" s="122">
        <v>86.381549169336694</v>
      </c>
      <c r="P77" s="122">
        <v>82.895336977021742</v>
      </c>
      <c r="Q77" s="122">
        <v>77.908282374078766</v>
      </c>
      <c r="R77" s="122">
        <v>80.631239700000023</v>
      </c>
      <c r="S77" s="122">
        <v>87.683590463242325</v>
      </c>
      <c r="T77" s="122">
        <v>86.588275089116777</v>
      </c>
      <c r="U77" s="122">
        <v>79.523713500000142</v>
      </c>
      <c r="V77" s="122">
        <v>81.107304300000095</v>
      </c>
      <c r="W77" s="122">
        <v>86.691329999999908</v>
      </c>
      <c r="X77" s="122">
        <v>87.093342600000113</v>
      </c>
      <c r="Y77" s="122">
        <v>83.170662299999961</v>
      </c>
      <c r="DA77" s="130" t="s">
        <v>2147</v>
      </c>
    </row>
    <row r="78" spans="1:105" ht="12" customHeight="1" x14ac:dyDescent="0.25">
      <c r="A78" s="97" t="s">
        <v>189</v>
      </c>
      <c r="B78" s="98">
        <v>65.311330208340124</v>
      </c>
      <c r="C78" s="98">
        <v>83.204157273540289</v>
      </c>
      <c r="D78" s="98">
        <v>74.560075786686596</v>
      </c>
      <c r="E78" s="98">
        <v>94.11862554542337</v>
      </c>
      <c r="F78" s="98">
        <v>88.366766441830364</v>
      </c>
      <c r="G78" s="98">
        <v>94.883130247214737</v>
      </c>
      <c r="H78" s="98">
        <v>93.353238100747603</v>
      </c>
      <c r="I78" s="98">
        <v>102.87863931528112</v>
      </c>
      <c r="J78" s="98">
        <v>98.286346155861352</v>
      </c>
      <c r="K78" s="98">
        <v>112.86208062342403</v>
      </c>
      <c r="L78" s="98">
        <v>111.49886789304584</v>
      </c>
      <c r="M78" s="98">
        <v>100.17656603279161</v>
      </c>
      <c r="N78" s="98">
        <v>93.499108479296297</v>
      </c>
      <c r="O78" s="98">
        <v>86.381549169336694</v>
      </c>
      <c r="P78" s="98">
        <v>82.895336977021742</v>
      </c>
      <c r="Q78" s="98">
        <v>77.908282374078766</v>
      </c>
      <c r="R78" s="98">
        <v>80.631239700000023</v>
      </c>
      <c r="S78" s="98">
        <v>87.683590463242325</v>
      </c>
      <c r="T78" s="98">
        <v>86.588275089116777</v>
      </c>
      <c r="U78" s="98">
        <v>79.523713500000142</v>
      </c>
      <c r="V78" s="98">
        <v>81.107304300000095</v>
      </c>
      <c r="W78" s="98">
        <v>86.691329999999908</v>
      </c>
      <c r="X78" s="98">
        <v>87.093342600000113</v>
      </c>
      <c r="Y78" s="98">
        <v>83.170662299999961</v>
      </c>
      <c r="DA78" s="63" t="s">
        <v>2148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2149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70.404726806516706</v>
      </c>
      <c r="C81" s="117">
        <f t="shared" si="28"/>
        <v>87.181743208125994</v>
      </c>
      <c r="D81" s="117">
        <f t="shared" si="28"/>
        <v>82.524955883476167</v>
      </c>
      <c r="E81" s="117">
        <f t="shared" si="28"/>
        <v>103.49256631979031</v>
      </c>
      <c r="F81" s="117">
        <f t="shared" si="28"/>
        <v>100.4961670710247</v>
      </c>
      <c r="G81" s="117">
        <f t="shared" si="28"/>
        <v>104.37018333621418</v>
      </c>
      <c r="H81" s="117">
        <f t="shared" si="28"/>
        <v>107.72746376296675</v>
      </c>
      <c r="I81" s="117">
        <f t="shared" si="28"/>
        <v>117.50964698048676</v>
      </c>
      <c r="J81" s="117">
        <f t="shared" si="28"/>
        <v>124.72490295962591</v>
      </c>
      <c r="K81" s="117">
        <f t="shared" si="28"/>
        <v>146.97032690467447</v>
      </c>
      <c r="L81" s="117">
        <f t="shared" si="28"/>
        <v>136.91073783787942</v>
      </c>
      <c r="M81" s="117">
        <f t="shared" si="28"/>
        <v>123.07217473848407</v>
      </c>
      <c r="N81" s="117">
        <f t="shared" si="28"/>
        <v>113.09263970062962</v>
      </c>
      <c r="O81" s="117">
        <f t="shared" si="28"/>
        <v>110.0861967787024</v>
      </c>
      <c r="P81" s="117">
        <f t="shared" si="28"/>
        <v>98.602099833696656</v>
      </c>
      <c r="Q81" s="117">
        <f t="shared" si="28"/>
        <v>98.906547519921773</v>
      </c>
      <c r="R81" s="117">
        <f t="shared" ref="R81:V81" si="29">R82+R85+R87+R100</f>
        <v>102.40207205662099</v>
      </c>
      <c r="S81" s="117">
        <f t="shared" si="29"/>
        <v>98.704114399304686</v>
      </c>
      <c r="T81" s="117">
        <f t="shared" si="29"/>
        <v>91.200014554281722</v>
      </c>
      <c r="U81" s="117">
        <f t="shared" si="29"/>
        <v>94.283293410618697</v>
      </c>
      <c r="V81" s="117">
        <f t="shared" si="29"/>
        <v>88.036552516838938</v>
      </c>
      <c r="W81" s="117">
        <f t="shared" ref="W81:Y81" si="30">W82+W85+W87+W100</f>
        <v>87.743979537740572</v>
      </c>
      <c r="X81" s="117">
        <f t="shared" si="30"/>
        <v>79.713370504340944</v>
      </c>
      <c r="Y81" s="117">
        <f t="shared" si="30"/>
        <v>67.532793284816321</v>
      </c>
      <c r="DA81" s="129" t="s">
        <v>2150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2151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2152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2153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2154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2155</v>
      </c>
    </row>
    <row r="87" spans="1:105" ht="12" customHeight="1" x14ac:dyDescent="0.25">
      <c r="A87" s="121" t="s">
        <v>55</v>
      </c>
      <c r="B87" s="122">
        <v>9.9260118692036752</v>
      </c>
      <c r="C87" s="122">
        <v>10.56152844236542</v>
      </c>
      <c r="D87" s="122">
        <v>10.688689443672651</v>
      </c>
      <c r="E87" s="122">
        <v>11.921026477714872</v>
      </c>
      <c r="F87" s="122">
        <v>12.128965363759709</v>
      </c>
      <c r="G87" s="122">
        <v>12.24970683358465</v>
      </c>
      <c r="H87" s="122">
        <v>12.80139533965218</v>
      </c>
      <c r="I87" s="122">
        <v>12.692303628963517</v>
      </c>
      <c r="J87" s="122">
        <v>14.153825866255472</v>
      </c>
      <c r="K87" s="122">
        <v>15.265599224237983</v>
      </c>
      <c r="L87" s="122">
        <v>14.215693065495218</v>
      </c>
      <c r="M87" s="122">
        <v>12.642748242860458</v>
      </c>
      <c r="N87" s="122">
        <v>11.468620057904262</v>
      </c>
      <c r="O87" s="122">
        <v>11.042490773043447</v>
      </c>
      <c r="P87" s="122">
        <v>9.8194649688152289</v>
      </c>
      <c r="Q87" s="122">
        <v>9.8031476773109567</v>
      </c>
      <c r="R87" s="122">
        <v>10.126677347531732</v>
      </c>
      <c r="S87" s="122">
        <v>9.7128215852975153</v>
      </c>
      <c r="T87" s="122">
        <v>8.9286400249540261</v>
      </c>
      <c r="U87" s="122">
        <v>9.1535660594370309</v>
      </c>
      <c r="V87" s="122">
        <v>8.5530341883350474</v>
      </c>
      <c r="W87" s="122">
        <v>8.4923953022891059</v>
      </c>
      <c r="X87" s="122">
        <v>7.7141558285777139</v>
      </c>
      <c r="Y87" s="122">
        <v>6.5060202975328156</v>
      </c>
      <c r="DA87" s="130" t="s">
        <v>2156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2157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2158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2159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2160</v>
      </c>
    </row>
    <row r="92" spans="1:105" ht="12" customHeight="1" x14ac:dyDescent="0.25">
      <c r="A92" s="106" t="s">
        <v>124</v>
      </c>
      <c r="B92" s="101">
        <v>9.9255602861260677</v>
      </c>
      <c r="C92" s="101">
        <v>10.560976122035315</v>
      </c>
      <c r="D92" s="101">
        <v>10.688120448140497</v>
      </c>
      <c r="E92" s="101">
        <v>11.92010920666794</v>
      </c>
      <c r="F92" s="101">
        <v>12.127917065088262</v>
      </c>
      <c r="G92" s="101">
        <v>12.248539011746805</v>
      </c>
      <c r="H92" s="101">
        <v>12.800080715077687</v>
      </c>
      <c r="I92" s="101">
        <v>12.690718955224236</v>
      </c>
      <c r="J92" s="101">
        <v>14.151808053557199</v>
      </c>
      <c r="K92" s="101">
        <v>15.262723295266383</v>
      </c>
      <c r="L92" s="101">
        <v>14.21277995177198</v>
      </c>
      <c r="M92" s="101">
        <v>12.639816131654275</v>
      </c>
      <c r="N92" s="101">
        <v>11.465691676525442</v>
      </c>
      <c r="O92" s="101">
        <v>11.039152458576366</v>
      </c>
      <c r="P92" s="101">
        <v>9.8160602894873215</v>
      </c>
      <c r="Q92" s="101">
        <v>9.7990723382084788</v>
      </c>
      <c r="R92" s="101">
        <v>10.122012771668704</v>
      </c>
      <c r="S92" s="101">
        <v>9.7081785262374787</v>
      </c>
      <c r="T92" s="101">
        <v>8.9239190836416427</v>
      </c>
      <c r="U92" s="101">
        <v>9.1483228140171935</v>
      </c>
      <c r="V92" s="101">
        <v>8.5480912927886976</v>
      </c>
      <c r="W92" s="101">
        <v>8.4868303902041919</v>
      </c>
      <c r="X92" s="101">
        <v>7.7085266451079093</v>
      </c>
      <c r="Y92" s="101">
        <v>6.5014435765141059</v>
      </c>
      <c r="DA92" s="131" t="s">
        <v>2161</v>
      </c>
    </row>
    <row r="93" spans="1:105" ht="12" customHeight="1" x14ac:dyDescent="0.25">
      <c r="A93" s="107" t="s">
        <v>123</v>
      </c>
      <c r="B93" s="104">
        <v>4.5158307760769011E-4</v>
      </c>
      <c r="C93" s="104">
        <v>5.5232033010385595E-4</v>
      </c>
      <c r="D93" s="104">
        <v>5.6899553215483548E-4</v>
      </c>
      <c r="E93" s="104">
        <v>9.1727104693129478E-4</v>
      </c>
      <c r="F93" s="104">
        <v>1.0482986714469692E-3</v>
      </c>
      <c r="G93" s="104">
        <v>1.1678218378444697E-3</v>
      </c>
      <c r="H93" s="104">
        <v>1.3146245744919188E-3</v>
      </c>
      <c r="I93" s="104">
        <v>1.5846737392806044E-3</v>
      </c>
      <c r="J93" s="104">
        <v>2.0178126982737469E-3</v>
      </c>
      <c r="K93" s="104">
        <v>2.8759289715990176E-3</v>
      </c>
      <c r="L93" s="104">
        <v>2.9131137232382247E-3</v>
      </c>
      <c r="M93" s="104">
        <v>2.9321112061830011E-3</v>
      </c>
      <c r="N93" s="104">
        <v>2.9283813788209476E-3</v>
      </c>
      <c r="O93" s="104">
        <v>3.3383144670806665E-3</v>
      </c>
      <c r="P93" s="104">
        <v>3.4046793279078305E-3</v>
      </c>
      <c r="Q93" s="104">
        <v>4.075339102478634E-3</v>
      </c>
      <c r="R93" s="104">
        <v>4.6645758630288166E-3</v>
      </c>
      <c r="S93" s="104">
        <v>4.6430590600366152E-3</v>
      </c>
      <c r="T93" s="104">
        <v>4.7209413123826243E-3</v>
      </c>
      <c r="U93" s="104">
        <v>5.2432454198376357E-3</v>
      </c>
      <c r="V93" s="104">
        <v>4.9428955463498136E-3</v>
      </c>
      <c r="W93" s="104">
        <v>5.5649120849137366E-3</v>
      </c>
      <c r="X93" s="104">
        <v>5.6291834698045098E-3</v>
      </c>
      <c r="Y93" s="104">
        <v>4.5767210187100732E-3</v>
      </c>
      <c r="DA93" s="132" t="s">
        <v>2162</v>
      </c>
    </row>
    <row r="94" spans="1:105" ht="12" customHeight="1" x14ac:dyDescent="0.25">
      <c r="A94" s="108" t="s">
        <v>50</v>
      </c>
      <c r="B94" s="98">
        <v>4.5158307760769011E-4</v>
      </c>
      <c r="C94" s="98">
        <v>5.5232033010385595E-4</v>
      </c>
      <c r="D94" s="98">
        <v>5.6899553215483548E-4</v>
      </c>
      <c r="E94" s="98">
        <v>9.1727104693129478E-4</v>
      </c>
      <c r="F94" s="98">
        <v>1.0482986714469692E-3</v>
      </c>
      <c r="G94" s="98">
        <v>1.1678218378444697E-3</v>
      </c>
      <c r="H94" s="98">
        <v>1.3146245744919188E-3</v>
      </c>
      <c r="I94" s="98">
        <v>1.5846737392806044E-3</v>
      </c>
      <c r="J94" s="98">
        <v>2.0178126982737469E-3</v>
      </c>
      <c r="K94" s="98">
        <v>2.8759289715990176E-3</v>
      </c>
      <c r="L94" s="98">
        <v>2.9131137232382247E-3</v>
      </c>
      <c r="M94" s="98">
        <v>2.9321112061830011E-3</v>
      </c>
      <c r="N94" s="98">
        <v>2.9283813788209476E-3</v>
      </c>
      <c r="O94" s="98">
        <v>3.3383144670806665E-3</v>
      </c>
      <c r="P94" s="98">
        <v>3.4046793279078305E-3</v>
      </c>
      <c r="Q94" s="98">
        <v>4.075339102478634E-3</v>
      </c>
      <c r="R94" s="98">
        <v>4.6645758630288166E-3</v>
      </c>
      <c r="S94" s="98">
        <v>4.6430590600366152E-3</v>
      </c>
      <c r="T94" s="98">
        <v>4.7209413123826243E-3</v>
      </c>
      <c r="U94" s="98">
        <v>5.2432454198376357E-3</v>
      </c>
      <c r="V94" s="98">
        <v>4.9428955463498136E-3</v>
      </c>
      <c r="W94" s="98">
        <v>5.5649120849137366E-3</v>
      </c>
      <c r="X94" s="98">
        <v>5.6291834698045098E-3</v>
      </c>
      <c r="Y94" s="98">
        <v>4.5767210187100732E-3</v>
      </c>
      <c r="DA94" s="63" t="s">
        <v>2163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2164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2165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2166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2167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2168</v>
      </c>
    </row>
    <row r="100" spans="1:105" ht="12" customHeight="1" x14ac:dyDescent="0.25">
      <c r="A100" s="121" t="s">
        <v>54</v>
      </c>
      <c r="B100" s="122">
        <v>60.478714937313029</v>
      </c>
      <c r="C100" s="122">
        <v>76.620214765760579</v>
      </c>
      <c r="D100" s="122">
        <v>71.836266439803524</v>
      </c>
      <c r="E100" s="122">
        <v>91.571539842075438</v>
      </c>
      <c r="F100" s="122">
        <v>88.367201707264996</v>
      </c>
      <c r="G100" s="122">
        <v>92.120476502629529</v>
      </c>
      <c r="H100" s="122">
        <v>94.926068423314575</v>
      </c>
      <c r="I100" s="122">
        <v>104.81734335152325</v>
      </c>
      <c r="J100" s="122">
        <v>110.57107709337043</v>
      </c>
      <c r="K100" s="122">
        <v>131.70472768043649</v>
      </c>
      <c r="L100" s="122">
        <v>122.69504477238419</v>
      </c>
      <c r="M100" s="122">
        <v>110.4294264956236</v>
      </c>
      <c r="N100" s="122">
        <v>101.62401964272536</v>
      </c>
      <c r="O100" s="122">
        <v>99.043706005658962</v>
      </c>
      <c r="P100" s="122">
        <v>88.78263486488143</v>
      </c>
      <c r="Q100" s="122">
        <v>89.103399842610813</v>
      </c>
      <c r="R100" s="122">
        <v>92.275394709089255</v>
      </c>
      <c r="S100" s="122">
        <v>88.991292814007167</v>
      </c>
      <c r="T100" s="122">
        <v>82.271374529327701</v>
      </c>
      <c r="U100" s="122">
        <v>85.129727351181671</v>
      </c>
      <c r="V100" s="122">
        <v>79.483518328503891</v>
      </c>
      <c r="W100" s="122">
        <v>79.25158423545146</v>
      </c>
      <c r="X100" s="122">
        <v>71.999214675763227</v>
      </c>
      <c r="Y100" s="122">
        <v>61.026772987283501</v>
      </c>
      <c r="DA100" s="130" t="s">
        <v>2169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2170</v>
      </c>
    </row>
    <row r="102" spans="1:105" ht="12" customHeight="1" x14ac:dyDescent="0.25">
      <c r="A102" s="97" t="s">
        <v>50</v>
      </c>
      <c r="B102" s="98">
        <v>60.478714937313029</v>
      </c>
      <c r="C102" s="98">
        <v>76.620214765760579</v>
      </c>
      <c r="D102" s="98">
        <v>71.836266439803524</v>
      </c>
      <c r="E102" s="98">
        <v>91.571539842075438</v>
      </c>
      <c r="F102" s="98">
        <v>88.367201707264996</v>
      </c>
      <c r="G102" s="98">
        <v>92.120476502629529</v>
      </c>
      <c r="H102" s="98">
        <v>94.926068423314575</v>
      </c>
      <c r="I102" s="98">
        <v>104.81734335152325</v>
      </c>
      <c r="J102" s="98">
        <v>110.57107709337043</v>
      </c>
      <c r="K102" s="98">
        <v>131.70472768043649</v>
      </c>
      <c r="L102" s="98">
        <v>122.69504477238419</v>
      </c>
      <c r="M102" s="98">
        <v>110.4294264956236</v>
      </c>
      <c r="N102" s="98">
        <v>101.62401964272536</v>
      </c>
      <c r="O102" s="98">
        <v>99.043706005658962</v>
      </c>
      <c r="P102" s="98">
        <v>88.78263486488143</v>
      </c>
      <c r="Q102" s="98">
        <v>89.103399842610813</v>
      </c>
      <c r="R102" s="98">
        <v>92.275394709089255</v>
      </c>
      <c r="S102" s="98">
        <v>88.991292814007167</v>
      </c>
      <c r="T102" s="98">
        <v>82.271374529327701</v>
      </c>
      <c r="U102" s="98">
        <v>85.129727351181671</v>
      </c>
      <c r="V102" s="98">
        <v>79.483518328503891</v>
      </c>
      <c r="W102" s="98">
        <v>79.25158423545146</v>
      </c>
      <c r="X102" s="98">
        <v>71.999214675763227</v>
      </c>
      <c r="Y102" s="98">
        <v>61.026772987283501</v>
      </c>
      <c r="DA102" s="63" t="s">
        <v>2171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2172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2173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2174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2175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2176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2177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2178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2179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2180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2181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2182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2183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2184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2185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2186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2187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2188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2189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2190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17.53672300123549</v>
      </c>
      <c r="C124" s="117">
        <f t="shared" si="42"/>
        <v>21.153070939391625</v>
      </c>
      <c r="D124" s="117">
        <f t="shared" si="42"/>
        <v>18.58427706362454</v>
      </c>
      <c r="E124" s="117">
        <f t="shared" si="42"/>
        <v>23.10014744417753</v>
      </c>
      <c r="F124" s="117">
        <f t="shared" si="42"/>
        <v>21.731116163752024</v>
      </c>
      <c r="G124" s="117">
        <f t="shared" si="42"/>
        <v>21.883538188270705</v>
      </c>
      <c r="H124" s="117">
        <f t="shared" si="42"/>
        <v>21.803208862936604</v>
      </c>
      <c r="I124" s="117">
        <f t="shared" si="42"/>
        <v>23.184815628628176</v>
      </c>
      <c r="J124" s="117">
        <f t="shared" si="42"/>
        <v>23.57916981100017</v>
      </c>
      <c r="K124" s="117">
        <f t="shared" si="42"/>
        <v>27.220362983847249</v>
      </c>
      <c r="L124" s="117">
        <f t="shared" si="42"/>
        <v>24.345807801990848</v>
      </c>
      <c r="M124" s="117">
        <f t="shared" si="42"/>
        <v>21.033272970823557</v>
      </c>
      <c r="N124" s="117">
        <f t="shared" si="42"/>
        <v>18.419563115285289</v>
      </c>
      <c r="O124" s="117">
        <f t="shared" si="42"/>
        <v>17.01250690428903</v>
      </c>
      <c r="P124" s="117">
        <f t="shared" si="42"/>
        <v>14.451158925021081</v>
      </c>
      <c r="Q124" s="117">
        <f t="shared" si="42"/>
        <v>13.596856906580083</v>
      </c>
      <c r="R124" s="117">
        <f t="shared" ref="R124:V124" si="43">R125+R128+R130+R139</f>
        <v>13.684012652971683</v>
      </c>
      <c r="S124" s="117">
        <f t="shared" si="43"/>
        <v>12.821507466830248</v>
      </c>
      <c r="T124" s="117">
        <f t="shared" si="43"/>
        <v>11.792581652604586</v>
      </c>
      <c r="U124" s="117">
        <f t="shared" si="43"/>
        <v>12.040525887839781</v>
      </c>
      <c r="V124" s="117">
        <f t="shared" si="43"/>
        <v>11.40107880104466</v>
      </c>
      <c r="W124" s="117">
        <f t="shared" ref="W124:Y124" si="44">W125+W128+W130+W139</f>
        <v>11.28916019051122</v>
      </c>
      <c r="X124" s="117">
        <f t="shared" si="44"/>
        <v>10.121095627130977</v>
      </c>
      <c r="Y124" s="117">
        <f t="shared" si="44"/>
        <v>8.3311043789262058</v>
      </c>
      <c r="DA124" s="129" t="s">
        <v>2191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2192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2193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2194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2195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2196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2197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2198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2199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2200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2201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2202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2203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2204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2205</v>
      </c>
    </row>
    <row r="139" spans="1:105" ht="12" customHeight="1" x14ac:dyDescent="0.25">
      <c r="A139" s="121" t="s">
        <v>54</v>
      </c>
      <c r="B139" s="122">
        <v>17.53672300123549</v>
      </c>
      <c r="C139" s="122">
        <v>21.153070939391625</v>
      </c>
      <c r="D139" s="122">
        <v>18.58427706362454</v>
      </c>
      <c r="E139" s="122">
        <v>23.10014744417753</v>
      </c>
      <c r="F139" s="122">
        <v>21.731116163752024</v>
      </c>
      <c r="G139" s="122">
        <v>21.883538188270705</v>
      </c>
      <c r="H139" s="122">
        <v>21.803208862936604</v>
      </c>
      <c r="I139" s="122">
        <v>23.184815628628176</v>
      </c>
      <c r="J139" s="122">
        <v>23.57916981100017</v>
      </c>
      <c r="K139" s="122">
        <v>27.220362983847249</v>
      </c>
      <c r="L139" s="122">
        <v>24.345807801990848</v>
      </c>
      <c r="M139" s="122">
        <v>21.033272970823557</v>
      </c>
      <c r="N139" s="122">
        <v>18.419563115285289</v>
      </c>
      <c r="O139" s="122">
        <v>17.01250690428903</v>
      </c>
      <c r="P139" s="122">
        <v>14.451158925021081</v>
      </c>
      <c r="Q139" s="122">
        <v>13.596856906580083</v>
      </c>
      <c r="R139" s="122">
        <v>13.684012652971683</v>
      </c>
      <c r="S139" s="122">
        <v>12.821507466830248</v>
      </c>
      <c r="T139" s="122">
        <v>11.792581652604586</v>
      </c>
      <c r="U139" s="122">
        <v>12.040525887839781</v>
      </c>
      <c r="V139" s="122">
        <v>11.40107880104466</v>
      </c>
      <c r="W139" s="122">
        <v>11.28916019051122</v>
      </c>
      <c r="X139" s="122">
        <v>10.121095627130977</v>
      </c>
      <c r="Y139" s="122">
        <v>8.3311043789262058</v>
      </c>
      <c r="DA139" s="130" t="s">
        <v>2206</v>
      </c>
    </row>
    <row r="140" spans="1:105" ht="12" customHeight="1" x14ac:dyDescent="0.25">
      <c r="A140" s="97" t="s">
        <v>50</v>
      </c>
      <c r="B140" s="98">
        <v>17.53672300123549</v>
      </c>
      <c r="C140" s="98">
        <v>21.153070939391625</v>
      </c>
      <c r="D140" s="98">
        <v>18.58427706362454</v>
      </c>
      <c r="E140" s="98">
        <v>23.10014744417753</v>
      </c>
      <c r="F140" s="98">
        <v>21.731116163752024</v>
      </c>
      <c r="G140" s="98">
        <v>21.883538188270705</v>
      </c>
      <c r="H140" s="98">
        <v>21.803208862936604</v>
      </c>
      <c r="I140" s="98">
        <v>23.184815628628176</v>
      </c>
      <c r="J140" s="98">
        <v>23.57916981100017</v>
      </c>
      <c r="K140" s="98">
        <v>27.220362983847249</v>
      </c>
      <c r="L140" s="98">
        <v>24.345807801990848</v>
      </c>
      <c r="M140" s="98">
        <v>21.033272970823557</v>
      </c>
      <c r="N140" s="98">
        <v>18.419563115285289</v>
      </c>
      <c r="O140" s="98">
        <v>17.01250690428903</v>
      </c>
      <c r="P140" s="98">
        <v>14.451158925021081</v>
      </c>
      <c r="Q140" s="98">
        <v>13.596856906580083</v>
      </c>
      <c r="R140" s="98">
        <v>13.684012652971683</v>
      </c>
      <c r="S140" s="98">
        <v>12.821507466830248</v>
      </c>
      <c r="T140" s="98">
        <v>11.792581652604586</v>
      </c>
      <c r="U140" s="98">
        <v>12.040525887839781</v>
      </c>
      <c r="V140" s="98">
        <v>11.40107880104466</v>
      </c>
      <c r="W140" s="98">
        <v>11.28916019051122</v>
      </c>
      <c r="X140" s="98">
        <v>10.121095627130977</v>
      </c>
      <c r="Y140" s="98">
        <v>8.3311043789262058</v>
      </c>
      <c r="DA140" s="63" t="s">
        <v>2207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2208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0.33611154796787007</v>
      </c>
      <c r="C143" s="117">
        <f t="shared" si="49"/>
        <v>0.65324112453767103</v>
      </c>
      <c r="D143" s="117">
        <f t="shared" si="49"/>
        <v>0.91932829408040684</v>
      </c>
      <c r="E143" s="117">
        <f t="shared" si="49"/>
        <v>1.6516370661903621</v>
      </c>
      <c r="F143" s="117">
        <f t="shared" si="49"/>
        <v>2.148440496325521</v>
      </c>
      <c r="G143" s="117">
        <f t="shared" si="49"/>
        <v>2.7789904201547966</v>
      </c>
      <c r="H143" s="117">
        <f t="shared" si="49"/>
        <v>3.4573156480620466</v>
      </c>
      <c r="I143" s="117">
        <f t="shared" si="49"/>
        <v>4.8176346219822745</v>
      </c>
      <c r="J143" s="117">
        <f t="shared" si="49"/>
        <v>6.1744558962090323</v>
      </c>
      <c r="K143" s="117">
        <f t="shared" si="49"/>
        <v>8.0329266292941242</v>
      </c>
      <c r="L143" s="117">
        <f t="shared" si="49"/>
        <v>7.7177060985311208</v>
      </c>
      <c r="M143" s="117">
        <f t="shared" si="49"/>
        <v>6.8670983604623128</v>
      </c>
      <c r="N143" s="117">
        <f t="shared" si="49"/>
        <v>6.2271743907858683</v>
      </c>
      <c r="O143" s="117">
        <f t="shared" si="49"/>
        <v>5.8736819344997162</v>
      </c>
      <c r="P143" s="117">
        <f t="shared" si="49"/>
        <v>5.0853690647540963</v>
      </c>
      <c r="Q143" s="117">
        <f t="shared" si="49"/>
        <v>4.8906681100003411</v>
      </c>
      <c r="R143" s="117">
        <f t="shared" ref="R143:V143" si="50">R144+R146+R148+R157</f>
        <v>5.0250028717138502</v>
      </c>
      <c r="S143" s="117">
        <f t="shared" si="50"/>
        <v>4.7144180670429661</v>
      </c>
      <c r="T143" s="117">
        <f t="shared" si="50"/>
        <v>4.2249430789239435</v>
      </c>
      <c r="U143" s="117">
        <f t="shared" si="50"/>
        <v>4.1594514161859895</v>
      </c>
      <c r="V143" s="117">
        <f t="shared" si="50"/>
        <v>3.7781246595534315</v>
      </c>
      <c r="W143" s="117">
        <f t="shared" ref="W143:Y143" si="51">W144+W146+W148+W157</f>
        <v>3.6091563144391885</v>
      </c>
      <c r="X143" s="117">
        <f t="shared" si="51"/>
        <v>3.0870756757137516</v>
      </c>
      <c r="Y143" s="117">
        <f t="shared" si="51"/>
        <v>2.5252612684596336</v>
      </c>
      <c r="DA143" s="129" t="s">
        <v>2209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2210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2211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2212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2213</v>
      </c>
    </row>
    <row r="148" spans="1:105" ht="12" customHeight="1" x14ac:dyDescent="0.25">
      <c r="A148" s="121" t="s">
        <v>55</v>
      </c>
      <c r="B148" s="122">
        <v>4.7599255053169108E-2</v>
      </c>
      <c r="C148" s="122">
        <v>7.2153372691988155E-2</v>
      </c>
      <c r="D148" s="122">
        <v>0.10997550827850086</v>
      </c>
      <c r="E148" s="122">
        <v>0.17767492488260439</v>
      </c>
      <c r="F148" s="122">
        <v>0.24693729083885796</v>
      </c>
      <c r="G148" s="122">
        <v>0.31591198942010179</v>
      </c>
      <c r="H148" s="122">
        <v>0.40646365161155978</v>
      </c>
      <c r="I148" s="122">
        <v>0.51440732567966674</v>
      </c>
      <c r="J148" s="122">
        <v>0.67973737822479308</v>
      </c>
      <c r="K148" s="122">
        <v>0.81931281124875255</v>
      </c>
      <c r="L148" s="122">
        <v>0.79940244367431645</v>
      </c>
      <c r="M148" s="122">
        <v>0.70742225285548721</v>
      </c>
      <c r="N148" s="122">
        <v>0.63926743866238478</v>
      </c>
      <c r="O148" s="122">
        <v>0.59857432454111992</v>
      </c>
      <c r="P148" s="122">
        <v>0.50840641229415129</v>
      </c>
      <c r="Q148" s="122">
        <v>0.48414045074812162</v>
      </c>
      <c r="R148" s="122">
        <v>0.49305107390178032</v>
      </c>
      <c r="S148" s="122">
        <v>0.4587709393939472</v>
      </c>
      <c r="T148" s="122">
        <v>0.41033761580497152</v>
      </c>
      <c r="U148" s="122">
        <v>0.40160670241990309</v>
      </c>
      <c r="V148" s="122">
        <v>0.36171197797964871</v>
      </c>
      <c r="W148" s="122">
        <v>0.3430626889252783</v>
      </c>
      <c r="X148" s="122">
        <v>0.29304533853822951</v>
      </c>
      <c r="Y148" s="122">
        <v>0.24575078751390467</v>
      </c>
      <c r="DA148" s="130" t="s">
        <v>2214</v>
      </c>
    </row>
    <row r="149" spans="1:105" ht="12" customHeight="1" x14ac:dyDescent="0.25">
      <c r="A149" s="97" t="s">
        <v>124</v>
      </c>
      <c r="B149" s="98">
        <v>4.7599255053169108E-2</v>
      </c>
      <c r="C149" s="98">
        <v>7.2153372691988155E-2</v>
      </c>
      <c r="D149" s="98">
        <v>0.10997550827850086</v>
      </c>
      <c r="E149" s="98">
        <v>0.17767492488260439</v>
      </c>
      <c r="F149" s="98">
        <v>0.24693729083885796</v>
      </c>
      <c r="G149" s="98">
        <v>0.31591198942010179</v>
      </c>
      <c r="H149" s="98">
        <v>0.40646365161155978</v>
      </c>
      <c r="I149" s="98">
        <v>0.51440732567966674</v>
      </c>
      <c r="J149" s="98">
        <v>0.67973737822479308</v>
      </c>
      <c r="K149" s="98">
        <v>0.81931281124875255</v>
      </c>
      <c r="L149" s="98">
        <v>0.79940244367431645</v>
      </c>
      <c r="M149" s="98">
        <v>0.70742225285548721</v>
      </c>
      <c r="N149" s="98">
        <v>0.63926743866238478</v>
      </c>
      <c r="O149" s="98">
        <v>0.59857432454111992</v>
      </c>
      <c r="P149" s="98">
        <v>0.50840641229415129</v>
      </c>
      <c r="Q149" s="98">
        <v>0.48414045074812162</v>
      </c>
      <c r="R149" s="98">
        <v>0.49305107390178032</v>
      </c>
      <c r="S149" s="98">
        <v>0.4587709393939472</v>
      </c>
      <c r="T149" s="98">
        <v>0.41033761580497152</v>
      </c>
      <c r="U149" s="98">
        <v>0.40160670241990309</v>
      </c>
      <c r="V149" s="98">
        <v>0.36171197797964871</v>
      </c>
      <c r="W149" s="98">
        <v>0.3430626889252783</v>
      </c>
      <c r="X149" s="98">
        <v>0.29304533853822951</v>
      </c>
      <c r="Y149" s="98">
        <v>0.24575078751390467</v>
      </c>
      <c r="DA149" s="63" t="s">
        <v>2215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2216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2217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2218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2219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2220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2221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2222</v>
      </c>
    </row>
    <row r="157" spans="1:105" ht="12" customHeight="1" x14ac:dyDescent="0.25">
      <c r="A157" s="121" t="s">
        <v>54</v>
      </c>
      <c r="B157" s="122">
        <v>0.28851229291470099</v>
      </c>
      <c r="C157" s="122">
        <v>0.58108775184568284</v>
      </c>
      <c r="D157" s="122">
        <v>0.80935278580190595</v>
      </c>
      <c r="E157" s="122">
        <v>1.4739621413077577</v>
      </c>
      <c r="F157" s="122">
        <v>1.901503205486663</v>
      </c>
      <c r="G157" s="122">
        <v>2.4630784307346949</v>
      </c>
      <c r="H157" s="122">
        <v>3.0508519964504868</v>
      </c>
      <c r="I157" s="122">
        <v>4.3032272963026079</v>
      </c>
      <c r="J157" s="122">
        <v>5.4947185179842393</v>
      </c>
      <c r="K157" s="122">
        <v>7.2136138180453715</v>
      </c>
      <c r="L157" s="122">
        <v>6.9183036548568042</v>
      </c>
      <c r="M157" s="122">
        <v>6.1596761076068258</v>
      </c>
      <c r="N157" s="122">
        <v>5.5879069521234834</v>
      </c>
      <c r="O157" s="122">
        <v>5.2751076099585967</v>
      </c>
      <c r="P157" s="122">
        <v>4.5769626524599447</v>
      </c>
      <c r="Q157" s="122">
        <v>4.4065276592522196</v>
      </c>
      <c r="R157" s="122">
        <v>4.53195179781207</v>
      </c>
      <c r="S157" s="122">
        <v>4.2556471276490191</v>
      </c>
      <c r="T157" s="122">
        <v>3.8146054631189723</v>
      </c>
      <c r="U157" s="122">
        <v>3.7578447137660866</v>
      </c>
      <c r="V157" s="122">
        <v>3.4164126815737825</v>
      </c>
      <c r="W157" s="122">
        <v>3.2660936255139101</v>
      </c>
      <c r="X157" s="122">
        <v>2.794030337175522</v>
      </c>
      <c r="Y157" s="122">
        <v>2.2795104809457292</v>
      </c>
      <c r="DA157" s="130" t="s">
        <v>2223</v>
      </c>
    </row>
    <row r="158" spans="1:105" ht="12" customHeight="1" x14ac:dyDescent="0.25">
      <c r="A158" s="97" t="s">
        <v>50</v>
      </c>
      <c r="B158" s="98">
        <v>0.28851229291470099</v>
      </c>
      <c r="C158" s="98">
        <v>0.58108775184568284</v>
      </c>
      <c r="D158" s="98">
        <v>0.80935278580190595</v>
      </c>
      <c r="E158" s="98">
        <v>1.4739621413077577</v>
      </c>
      <c r="F158" s="98">
        <v>1.901503205486663</v>
      </c>
      <c r="G158" s="98">
        <v>2.4630784307346949</v>
      </c>
      <c r="H158" s="98">
        <v>3.0508519964504868</v>
      </c>
      <c r="I158" s="98">
        <v>4.3032272963026079</v>
      </c>
      <c r="J158" s="98">
        <v>5.4947185179842393</v>
      </c>
      <c r="K158" s="98">
        <v>7.2136138180453715</v>
      </c>
      <c r="L158" s="98">
        <v>6.9183036548568042</v>
      </c>
      <c r="M158" s="98">
        <v>6.1596761076068258</v>
      </c>
      <c r="N158" s="98">
        <v>5.5879069521234834</v>
      </c>
      <c r="O158" s="98">
        <v>5.2751076099585967</v>
      </c>
      <c r="P158" s="98">
        <v>4.5769626524599447</v>
      </c>
      <c r="Q158" s="98">
        <v>4.4065276592522196</v>
      </c>
      <c r="R158" s="98">
        <v>4.53195179781207</v>
      </c>
      <c r="S158" s="98">
        <v>4.2556471276490191</v>
      </c>
      <c r="T158" s="98">
        <v>3.8146054631189723</v>
      </c>
      <c r="U158" s="98">
        <v>3.7578447137660866</v>
      </c>
      <c r="V158" s="98">
        <v>3.4164126815737825</v>
      </c>
      <c r="W158" s="98">
        <v>3.2660936255139101</v>
      </c>
      <c r="X158" s="98">
        <v>2.794030337175522</v>
      </c>
      <c r="Y158" s="98">
        <v>2.2795104809457292</v>
      </c>
      <c r="DA158" s="63" t="s">
        <v>2224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2225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4.4216852647585094</v>
      </c>
      <c r="C161" s="117">
        <f t="shared" si="54"/>
        <v>5.5845675722299832</v>
      </c>
      <c r="D161" s="117">
        <f t="shared" si="54"/>
        <v>5.2760170065001857</v>
      </c>
      <c r="E161" s="117">
        <f t="shared" si="54"/>
        <v>6.4703997567164162</v>
      </c>
      <c r="F161" s="117">
        <f t="shared" si="54"/>
        <v>6.3904538466191649</v>
      </c>
      <c r="G161" s="117">
        <f t="shared" si="54"/>
        <v>6.5286885785248332</v>
      </c>
      <c r="H161" s="117">
        <f t="shared" si="54"/>
        <v>6.6335833760192013</v>
      </c>
      <c r="I161" s="117">
        <f t="shared" si="54"/>
        <v>7.1212478870398712</v>
      </c>
      <c r="J161" s="117">
        <f t="shared" si="54"/>
        <v>7.4387876214779407</v>
      </c>
      <c r="K161" s="117">
        <f t="shared" si="54"/>
        <v>8.4515796736741517</v>
      </c>
      <c r="L161" s="117">
        <f t="shared" si="54"/>
        <v>7.330131403184815</v>
      </c>
      <c r="M161" s="117">
        <f t="shared" si="54"/>
        <v>5.5575494627760929</v>
      </c>
      <c r="N161" s="117">
        <f t="shared" si="54"/>
        <v>4.3109307758797257</v>
      </c>
      <c r="O161" s="117">
        <f t="shared" si="54"/>
        <v>3.2701830371694727</v>
      </c>
      <c r="P161" s="117">
        <f t="shared" si="54"/>
        <v>2.2670847682460393</v>
      </c>
      <c r="Q161" s="117">
        <f t="shared" si="54"/>
        <v>1.4876605250638377</v>
      </c>
      <c r="R161" s="117">
        <f t="shared" ref="R161:V161" si="55">R162+R164+R166+R175</f>
        <v>1.3320160039598197</v>
      </c>
      <c r="S161" s="117">
        <f t="shared" si="55"/>
        <v>1.0941567421939853</v>
      </c>
      <c r="T161" s="117">
        <f t="shared" si="55"/>
        <v>1.0359013775452441</v>
      </c>
      <c r="U161" s="117">
        <f t="shared" si="55"/>
        <v>1.1678490570722408</v>
      </c>
      <c r="V161" s="117">
        <f t="shared" si="55"/>
        <v>1.5221041100263812</v>
      </c>
      <c r="W161" s="117">
        <f t="shared" ref="W161:Y161" si="56">W162+W164+W166+W175</f>
        <v>2.0177877411722607</v>
      </c>
      <c r="X161" s="117">
        <f t="shared" si="56"/>
        <v>2.5826715713144632</v>
      </c>
      <c r="Y161" s="117">
        <f t="shared" si="56"/>
        <v>2.6857119584513209</v>
      </c>
      <c r="DA161" s="129" t="s">
        <v>2226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2227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2228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2229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2230</v>
      </c>
    </row>
    <row r="166" spans="1:105" ht="12" customHeight="1" x14ac:dyDescent="0.25">
      <c r="A166" s="121" t="s">
        <v>55</v>
      </c>
      <c r="B166" s="122">
        <v>0.62436835339274155</v>
      </c>
      <c r="C166" s="122">
        <v>0.66991713545073339</v>
      </c>
      <c r="D166" s="122">
        <v>0.67741274288652775</v>
      </c>
      <c r="E166" s="122">
        <v>0.74202732910942926</v>
      </c>
      <c r="F166" s="122">
        <v>0.76756634395226631</v>
      </c>
      <c r="G166" s="122">
        <v>0.76456372608068079</v>
      </c>
      <c r="H166" s="122">
        <v>0.78752122942803515</v>
      </c>
      <c r="I166" s="122">
        <v>0.77428107144993485</v>
      </c>
      <c r="J166" s="122">
        <v>0.85919298725695736</v>
      </c>
      <c r="K166" s="122">
        <v>0.89804974641434354</v>
      </c>
      <c r="L166" s="122">
        <v>0.78190385570740295</v>
      </c>
      <c r="M166" s="122">
        <v>0.58731659237724587</v>
      </c>
      <c r="N166" s="122">
        <v>0.45382833608094553</v>
      </c>
      <c r="O166" s="122">
        <v>0.34188695402365393</v>
      </c>
      <c r="P166" s="122">
        <v>0.23585671081204382</v>
      </c>
      <c r="Q166" s="122">
        <v>0.15545322479688339</v>
      </c>
      <c r="R166" s="122">
        <v>0.14390919121737103</v>
      </c>
      <c r="S166" s="122">
        <v>0.11230284467230608</v>
      </c>
      <c r="T166" s="122">
        <v>9.996981134746194E-2</v>
      </c>
      <c r="U166" s="122">
        <v>0.1092152507971552</v>
      </c>
      <c r="V166" s="122">
        <v>0.13380972171697819</v>
      </c>
      <c r="W166" s="122">
        <v>0.17680221594073878</v>
      </c>
      <c r="X166" s="122">
        <v>0.23302984896284817</v>
      </c>
      <c r="Y166" s="122">
        <v>0.25962261944363602</v>
      </c>
      <c r="DA166" s="130" t="s">
        <v>2231</v>
      </c>
    </row>
    <row r="167" spans="1:105" ht="12" customHeight="1" x14ac:dyDescent="0.25">
      <c r="A167" s="97" t="s">
        <v>124</v>
      </c>
      <c r="B167" s="98">
        <v>0.62436835339274155</v>
      </c>
      <c r="C167" s="98">
        <v>0.66991713545073339</v>
      </c>
      <c r="D167" s="98">
        <v>0.67741274288652775</v>
      </c>
      <c r="E167" s="98">
        <v>0.74202732910942926</v>
      </c>
      <c r="F167" s="98">
        <v>0.76756634395226631</v>
      </c>
      <c r="G167" s="98">
        <v>0.76456372608068079</v>
      </c>
      <c r="H167" s="98">
        <v>0.78752122942803515</v>
      </c>
      <c r="I167" s="98">
        <v>0.77428107144993485</v>
      </c>
      <c r="J167" s="98">
        <v>0.85919298725695736</v>
      </c>
      <c r="K167" s="98">
        <v>0.89804974641434354</v>
      </c>
      <c r="L167" s="98">
        <v>0.78190385570740295</v>
      </c>
      <c r="M167" s="98">
        <v>0.58731659237724587</v>
      </c>
      <c r="N167" s="98">
        <v>0.45382833608094553</v>
      </c>
      <c r="O167" s="98">
        <v>0.34188695402365393</v>
      </c>
      <c r="P167" s="98">
        <v>0.23585671081204382</v>
      </c>
      <c r="Q167" s="98">
        <v>0.15545322479688339</v>
      </c>
      <c r="R167" s="98">
        <v>0.14390919121737103</v>
      </c>
      <c r="S167" s="98">
        <v>0.11230284467230608</v>
      </c>
      <c r="T167" s="98">
        <v>9.996981134746194E-2</v>
      </c>
      <c r="U167" s="98">
        <v>0.1092152507971552</v>
      </c>
      <c r="V167" s="98">
        <v>0.13380972171697819</v>
      </c>
      <c r="W167" s="98">
        <v>0.17680221594073878</v>
      </c>
      <c r="X167" s="98">
        <v>0.23302984896284817</v>
      </c>
      <c r="Y167" s="98">
        <v>0.25962261944363602</v>
      </c>
      <c r="DA167" s="63" t="s">
        <v>2232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2233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2234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2235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2236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2237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2238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2239</v>
      </c>
    </row>
    <row r="175" spans="1:105" ht="12" customHeight="1" x14ac:dyDescent="0.25">
      <c r="A175" s="121" t="s">
        <v>54</v>
      </c>
      <c r="B175" s="122">
        <v>3.7973169113657677</v>
      </c>
      <c r="C175" s="122">
        <v>4.9146504367792501</v>
      </c>
      <c r="D175" s="122">
        <v>4.5986042636136579</v>
      </c>
      <c r="E175" s="122">
        <v>5.7283724276069865</v>
      </c>
      <c r="F175" s="122">
        <v>5.6228875026668987</v>
      </c>
      <c r="G175" s="122">
        <v>5.7641248524441524</v>
      </c>
      <c r="H175" s="122">
        <v>5.8460621465911657</v>
      </c>
      <c r="I175" s="122">
        <v>6.3469668155899361</v>
      </c>
      <c r="J175" s="122">
        <v>6.5795946342209835</v>
      </c>
      <c r="K175" s="122">
        <v>7.5535299272598078</v>
      </c>
      <c r="L175" s="122">
        <v>6.5482275474774116</v>
      </c>
      <c r="M175" s="122">
        <v>4.9702328703988465</v>
      </c>
      <c r="N175" s="122">
        <v>3.8571024397987803</v>
      </c>
      <c r="O175" s="122">
        <v>2.9282960831458187</v>
      </c>
      <c r="P175" s="122">
        <v>2.0312280574339954</v>
      </c>
      <c r="Q175" s="122">
        <v>1.3322073002669543</v>
      </c>
      <c r="R175" s="122">
        <v>1.1881068127424486</v>
      </c>
      <c r="S175" s="122">
        <v>0.98185389752167918</v>
      </c>
      <c r="T175" s="122">
        <v>0.93593156619778217</v>
      </c>
      <c r="U175" s="122">
        <v>1.0586338062750857</v>
      </c>
      <c r="V175" s="122">
        <v>1.388294388309403</v>
      </c>
      <c r="W175" s="122">
        <v>1.8409855252315219</v>
      </c>
      <c r="X175" s="122">
        <v>2.3496417223516151</v>
      </c>
      <c r="Y175" s="122">
        <v>2.4260893390076848</v>
      </c>
      <c r="DA175" s="130" t="s">
        <v>2240</v>
      </c>
    </row>
    <row r="176" spans="1:105" ht="12" customHeight="1" x14ac:dyDescent="0.25">
      <c r="A176" s="97" t="s">
        <v>50</v>
      </c>
      <c r="B176" s="98">
        <v>3.7973169113657677</v>
      </c>
      <c r="C176" s="98">
        <v>4.9146504367792501</v>
      </c>
      <c r="D176" s="98">
        <v>4.5986042636136579</v>
      </c>
      <c r="E176" s="98">
        <v>5.7283724276069865</v>
      </c>
      <c r="F176" s="98">
        <v>5.6228875026668987</v>
      </c>
      <c r="G176" s="98">
        <v>5.7641248524441524</v>
      </c>
      <c r="H176" s="98">
        <v>5.8460621465911657</v>
      </c>
      <c r="I176" s="98">
        <v>6.3469668155899361</v>
      </c>
      <c r="J176" s="98">
        <v>6.5795946342209835</v>
      </c>
      <c r="K176" s="98">
        <v>7.5535299272598078</v>
      </c>
      <c r="L176" s="98">
        <v>6.5482275474774116</v>
      </c>
      <c r="M176" s="98">
        <v>4.9702328703988465</v>
      </c>
      <c r="N176" s="98">
        <v>3.8571024397987803</v>
      </c>
      <c r="O176" s="98">
        <v>2.9282960831458187</v>
      </c>
      <c r="P176" s="98">
        <v>2.0312280574339954</v>
      </c>
      <c r="Q176" s="98">
        <v>1.3322073002669543</v>
      </c>
      <c r="R176" s="98">
        <v>1.1881068127424486</v>
      </c>
      <c r="S176" s="98">
        <v>0.98185389752167918</v>
      </c>
      <c r="T176" s="98">
        <v>0.93593156619778217</v>
      </c>
      <c r="U176" s="98">
        <v>1.0586338062750857</v>
      </c>
      <c r="V176" s="98">
        <v>1.388294388309403</v>
      </c>
      <c r="W176" s="98">
        <v>1.8409855252315219</v>
      </c>
      <c r="X176" s="98">
        <v>2.3496417223516151</v>
      </c>
      <c r="Y176" s="98">
        <v>2.4260893390076848</v>
      </c>
      <c r="DA176" s="63" t="s">
        <v>2241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2242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15984.672546957603</v>
      </c>
      <c r="C3" s="117">
        <f t="shared" si="0"/>
        <v>10031.316005772445</v>
      </c>
      <c r="D3" s="117">
        <f t="shared" si="0"/>
        <v>13861.169127505433</v>
      </c>
      <c r="E3" s="117">
        <f t="shared" si="0"/>
        <v>17358.190406228798</v>
      </c>
      <c r="F3" s="117">
        <f t="shared" si="0"/>
        <v>13581.590942449011</v>
      </c>
      <c r="G3" s="117">
        <f t="shared" si="0"/>
        <v>18909.15109652614</v>
      </c>
      <c r="H3" s="117">
        <f t="shared" si="0"/>
        <v>17008.502966015563</v>
      </c>
      <c r="I3" s="117">
        <f t="shared" si="0"/>
        <v>11731.014131318598</v>
      </c>
      <c r="J3" s="117">
        <f t="shared" si="0"/>
        <v>13360.55126297057</v>
      </c>
      <c r="K3" s="117">
        <f t="shared" si="0"/>
        <v>11698.238373406377</v>
      </c>
      <c r="L3" s="117">
        <f t="shared" si="0"/>
        <v>20910.431106453903</v>
      </c>
      <c r="M3" s="117">
        <f t="shared" si="0"/>
        <v>16053.544205409615</v>
      </c>
      <c r="N3" s="117">
        <f t="shared" si="0"/>
        <v>14100.738976659115</v>
      </c>
      <c r="O3" s="117">
        <f t="shared" si="0"/>
        <v>18698.931051730819</v>
      </c>
      <c r="P3" s="117">
        <f t="shared" si="0"/>
        <v>14337.13445220259</v>
      </c>
      <c r="Q3" s="117">
        <f t="shared" si="0"/>
        <v>14268.324788062131</v>
      </c>
      <c r="R3" s="117">
        <f t="shared" ref="R3:V3" si="1">R4+R7+R9+R19</f>
        <v>14801.911684138779</v>
      </c>
      <c r="S3" s="117">
        <f t="shared" si="1"/>
        <v>17860.385542079213</v>
      </c>
      <c r="T3" s="117">
        <f t="shared" si="1"/>
        <v>14379.572033486877</v>
      </c>
      <c r="U3" s="117">
        <f t="shared" si="1"/>
        <v>16209.65696699302</v>
      </c>
      <c r="V3" s="117">
        <f t="shared" si="1"/>
        <v>16460.139305358909</v>
      </c>
      <c r="W3" s="117">
        <f t="shared" ref="W3:Y3" si="2">W4+W7+W9+W19</f>
        <v>15522.917424769243</v>
      </c>
      <c r="X3" s="117">
        <f t="shared" si="2"/>
        <v>16994.92737977159</v>
      </c>
      <c r="Y3" s="117">
        <f t="shared" si="2"/>
        <v>14498.329866409824</v>
      </c>
      <c r="DA3" s="129" t="s">
        <v>2244</v>
      </c>
    </row>
    <row r="4" spans="1:105" ht="12.95" customHeight="1" x14ac:dyDescent="0.25">
      <c r="A4" s="121" t="s">
        <v>57</v>
      </c>
      <c r="B4" s="122">
        <f t="shared" ref="B4:Q4" si="3">SUM(B5:B6)</f>
        <v>13009.717949527256</v>
      </c>
      <c r="C4" s="122">
        <f t="shared" si="3"/>
        <v>7361.4836405658871</v>
      </c>
      <c r="D4" s="122">
        <f t="shared" si="3"/>
        <v>10856.013904289934</v>
      </c>
      <c r="E4" s="122">
        <f t="shared" si="3"/>
        <v>14451.734543535596</v>
      </c>
      <c r="F4" s="122">
        <f t="shared" si="3"/>
        <v>10598.951556805161</v>
      </c>
      <c r="G4" s="122">
        <f t="shared" si="3"/>
        <v>15654.62825697032</v>
      </c>
      <c r="H4" s="122">
        <f t="shared" si="3"/>
        <v>13643.482016377717</v>
      </c>
      <c r="I4" s="122">
        <f t="shared" si="3"/>
        <v>8664.279892315044</v>
      </c>
      <c r="J4" s="122">
        <f t="shared" si="3"/>
        <v>10130.420321681948</v>
      </c>
      <c r="K4" s="122">
        <f t="shared" si="3"/>
        <v>8678.8183161565921</v>
      </c>
      <c r="L4" s="122">
        <f t="shared" si="3"/>
        <v>17620.986077840742</v>
      </c>
      <c r="M4" s="122">
        <f t="shared" si="3"/>
        <v>12894.295766983825</v>
      </c>
      <c r="N4" s="122">
        <f t="shared" si="3"/>
        <v>10958.105419060581</v>
      </c>
      <c r="O4" s="122">
        <f t="shared" si="3"/>
        <v>15648.578699043333</v>
      </c>
      <c r="P4" s="122">
        <f t="shared" si="3"/>
        <v>11419.987461829873</v>
      </c>
      <c r="Q4" s="122">
        <f t="shared" si="3"/>
        <v>11302.183201036934</v>
      </c>
      <c r="R4" s="122">
        <f t="shared" ref="R4:V4" si="4">SUM(R5:R6)</f>
        <v>11892.85912566492</v>
      </c>
      <c r="S4" s="122">
        <f t="shared" si="4"/>
        <v>14715.010106340074</v>
      </c>
      <c r="T4" s="122">
        <f t="shared" si="4"/>
        <v>11272.134922480996</v>
      </c>
      <c r="U4" s="122">
        <f t="shared" si="4"/>
        <v>13304.276287191515</v>
      </c>
      <c r="V4" s="122">
        <f t="shared" si="4"/>
        <v>13543.405227446488</v>
      </c>
      <c r="W4" s="122">
        <f t="shared" ref="W4:Y4" si="5">SUM(W5:W6)</f>
        <v>12422.780937998561</v>
      </c>
      <c r="X4" s="122">
        <f t="shared" si="5"/>
        <v>13901.370783626586</v>
      </c>
      <c r="Y4" s="122">
        <f t="shared" si="5"/>
        <v>11515.877248780087</v>
      </c>
      <c r="DA4" s="130" t="s">
        <v>2245</v>
      </c>
    </row>
    <row r="5" spans="1:105" ht="12" customHeight="1" x14ac:dyDescent="0.25">
      <c r="A5" s="97" t="s">
        <v>51</v>
      </c>
      <c r="B5" s="98">
        <v>12938.175452205127</v>
      </c>
      <c r="C5" s="98">
        <v>7321.285854016769</v>
      </c>
      <c r="D5" s="98">
        <v>10796.468419663684</v>
      </c>
      <c r="E5" s="98">
        <v>14376.681923624845</v>
      </c>
      <c r="F5" s="98">
        <v>10541.226671229917</v>
      </c>
      <c r="G5" s="98">
        <v>15570.793506070397</v>
      </c>
      <c r="H5" s="98">
        <v>13573.085457954647</v>
      </c>
      <c r="I5" s="98">
        <v>8621.1227906516488</v>
      </c>
      <c r="J5" s="98">
        <v>10080.588964933371</v>
      </c>
      <c r="K5" s="98">
        <v>8636.4296027660275</v>
      </c>
      <c r="L5" s="98">
        <v>17536.495835098125</v>
      </c>
      <c r="M5" s="98">
        <v>12831.785300925923</v>
      </c>
      <c r="N5" s="98">
        <v>10904.369174678779</v>
      </c>
      <c r="O5" s="98">
        <v>15571.036036036041</v>
      </c>
      <c r="P5" s="98">
        <v>11363.728912158236</v>
      </c>
      <c r="Q5" s="98">
        <v>11246.489522575072</v>
      </c>
      <c r="R5" s="98">
        <v>11833.790172009687</v>
      </c>
      <c r="S5" s="98">
        <v>14642.271053474225</v>
      </c>
      <c r="T5" s="98">
        <v>11216.183574879222</v>
      </c>
      <c r="U5" s="98">
        <v>13237.211162878248</v>
      </c>
      <c r="V5" s="98">
        <v>13474.833808167145</v>
      </c>
      <c r="W5" s="98">
        <v>12359.813411896752</v>
      </c>
      <c r="X5" s="98">
        <v>13831.247165532866</v>
      </c>
      <c r="Y5" s="98">
        <v>11457.516339869278</v>
      </c>
      <c r="DA5" s="63" t="s">
        <v>2246</v>
      </c>
    </row>
    <row r="6" spans="1:105" ht="12" customHeight="1" x14ac:dyDescent="0.25">
      <c r="A6" s="97" t="s">
        <v>53</v>
      </c>
      <c r="B6" s="98">
        <v>71.542497322128895</v>
      </c>
      <c r="C6" s="98">
        <v>40.197786549118348</v>
      </c>
      <c r="D6" s="98">
        <v>59.545484626249063</v>
      </c>
      <c r="E6" s="98">
        <v>75.052619910752</v>
      </c>
      <c r="F6" s="98">
        <v>57.72488557524445</v>
      </c>
      <c r="G6" s="98">
        <v>83.834750899923861</v>
      </c>
      <c r="H6" s="98">
        <v>70.396558423070644</v>
      </c>
      <c r="I6" s="98">
        <v>43.157101663394961</v>
      </c>
      <c r="J6" s="98">
        <v>49.83135674857656</v>
      </c>
      <c r="K6" s="98">
        <v>42.388713390564085</v>
      </c>
      <c r="L6" s="98">
        <v>84.490242742616545</v>
      </c>
      <c r="M6" s="98">
        <v>62.510466057901318</v>
      </c>
      <c r="N6" s="98">
        <v>53.736244381801839</v>
      </c>
      <c r="O6" s="98">
        <v>77.542663007293314</v>
      </c>
      <c r="P6" s="98">
        <v>56.258549671635777</v>
      </c>
      <c r="Q6" s="98">
        <v>55.693678461862646</v>
      </c>
      <c r="R6" s="98">
        <v>59.068953655231951</v>
      </c>
      <c r="S6" s="98">
        <v>72.739052865848706</v>
      </c>
      <c r="T6" s="98">
        <v>55.951347601775041</v>
      </c>
      <c r="U6" s="98">
        <v>67.065124313267575</v>
      </c>
      <c r="V6" s="98">
        <v>68.571419279344283</v>
      </c>
      <c r="W6" s="98">
        <v>62.967526101810101</v>
      </c>
      <c r="X6" s="98">
        <v>70.12361809371869</v>
      </c>
      <c r="Y6" s="98">
        <v>58.360908910808618</v>
      </c>
      <c r="DA6" s="63" t="s">
        <v>2247</v>
      </c>
    </row>
    <row r="7" spans="1:105" ht="12.95" customHeight="1" x14ac:dyDescent="0.25">
      <c r="A7" s="121" t="s">
        <v>92</v>
      </c>
      <c r="B7" s="122">
        <f t="shared" ref="B7:Y7" si="6">B8</f>
        <v>64.88936171572557</v>
      </c>
      <c r="C7" s="122">
        <f t="shared" si="6"/>
        <v>62.643421671288564</v>
      </c>
      <c r="D7" s="122">
        <f t="shared" si="6"/>
        <v>61.081668792667323</v>
      </c>
      <c r="E7" s="122">
        <f t="shared" si="6"/>
        <v>135.87697165170124</v>
      </c>
      <c r="F7" s="122">
        <f t="shared" si="6"/>
        <v>61.903955911221843</v>
      </c>
      <c r="G7" s="122">
        <f t="shared" si="6"/>
        <v>81.402867720521698</v>
      </c>
      <c r="H7" s="122">
        <f t="shared" si="6"/>
        <v>132.64603690317546</v>
      </c>
      <c r="I7" s="122">
        <f t="shared" si="6"/>
        <v>160.79295148760701</v>
      </c>
      <c r="J7" s="122">
        <f t="shared" si="6"/>
        <v>157.54432879703191</v>
      </c>
      <c r="K7" s="122">
        <f t="shared" si="6"/>
        <v>146.0143763785768</v>
      </c>
      <c r="L7" s="122">
        <f t="shared" si="6"/>
        <v>167.65916841900096</v>
      </c>
      <c r="M7" s="122">
        <f t="shared" si="6"/>
        <v>236.60059079060696</v>
      </c>
      <c r="N7" s="122">
        <f t="shared" si="6"/>
        <v>253.85398403549277</v>
      </c>
      <c r="O7" s="122">
        <f t="shared" si="6"/>
        <v>202.53517080774873</v>
      </c>
      <c r="P7" s="122">
        <f t="shared" si="6"/>
        <v>183.26713564041992</v>
      </c>
      <c r="Q7" s="122">
        <f t="shared" si="6"/>
        <v>320.34285123891868</v>
      </c>
      <c r="R7" s="122">
        <f t="shared" si="6"/>
        <v>289.19307474505308</v>
      </c>
      <c r="S7" s="122">
        <f t="shared" si="6"/>
        <v>337.23700862394384</v>
      </c>
      <c r="T7" s="122">
        <f t="shared" si="6"/>
        <v>343.74926802016836</v>
      </c>
      <c r="U7" s="122">
        <f t="shared" si="6"/>
        <v>286.66963630660155</v>
      </c>
      <c r="V7" s="122">
        <f t="shared" si="6"/>
        <v>256.91106905494672</v>
      </c>
      <c r="W7" s="122">
        <f t="shared" si="6"/>
        <v>248.83577219876267</v>
      </c>
      <c r="X7" s="122">
        <f t="shared" si="6"/>
        <v>268.66738518268647</v>
      </c>
      <c r="Y7" s="122">
        <f t="shared" si="6"/>
        <v>306.25357909896138</v>
      </c>
      <c r="DA7" s="130" t="s">
        <v>2248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64.88936171572557</v>
      </c>
      <c r="C8" s="98">
        <f>IF(RES_hhdet_fec!C8=0,0,RES_hhdet_fec!C8*1000*11630/RES_hhdet_num!C3)</f>
        <v>62.643421671288564</v>
      </c>
      <c r="D8" s="98">
        <f>IF(RES_hhdet_fec!D8=0,0,RES_hhdet_fec!D8*1000*11630/RES_hhdet_num!D3)</f>
        <v>61.081668792667323</v>
      </c>
      <c r="E8" s="98">
        <f>IF(RES_hhdet_fec!E8=0,0,RES_hhdet_fec!E8*1000*11630/RES_hhdet_num!E3)</f>
        <v>135.87697165170124</v>
      </c>
      <c r="F8" s="98">
        <f>IF(RES_hhdet_fec!F8=0,0,RES_hhdet_fec!F8*1000*11630/RES_hhdet_num!F3)</f>
        <v>61.903955911221843</v>
      </c>
      <c r="G8" s="98">
        <f>IF(RES_hhdet_fec!G8=0,0,RES_hhdet_fec!G8*1000*11630/RES_hhdet_num!G3)</f>
        <v>81.402867720521698</v>
      </c>
      <c r="H8" s="98">
        <f>IF(RES_hhdet_fec!H8=0,0,RES_hhdet_fec!H8*1000*11630/RES_hhdet_num!H3)</f>
        <v>132.64603690317546</v>
      </c>
      <c r="I8" s="98">
        <f>IF(RES_hhdet_fec!I8=0,0,RES_hhdet_fec!I8*1000*11630/RES_hhdet_num!I3)</f>
        <v>160.79295148760701</v>
      </c>
      <c r="J8" s="98">
        <f>IF(RES_hhdet_fec!J8=0,0,RES_hhdet_fec!J8*1000*11630/RES_hhdet_num!J3)</f>
        <v>157.54432879703191</v>
      </c>
      <c r="K8" s="98">
        <f>IF(RES_hhdet_fec!K8=0,0,RES_hhdet_fec!K8*1000*11630/RES_hhdet_num!K3)</f>
        <v>146.0143763785768</v>
      </c>
      <c r="L8" s="98">
        <f>IF(RES_hhdet_fec!L8=0,0,RES_hhdet_fec!L8*1000*11630/RES_hhdet_num!L3)</f>
        <v>167.65916841900096</v>
      </c>
      <c r="M8" s="98">
        <f>IF(RES_hhdet_fec!M8=0,0,RES_hhdet_fec!M8*1000*11630/RES_hhdet_num!M3)</f>
        <v>236.60059079060696</v>
      </c>
      <c r="N8" s="98">
        <f>IF(RES_hhdet_fec!N8=0,0,RES_hhdet_fec!N8*1000*11630/RES_hhdet_num!N3)</f>
        <v>253.85398403549277</v>
      </c>
      <c r="O8" s="98">
        <f>IF(RES_hhdet_fec!O8=0,0,RES_hhdet_fec!O8*1000*11630/RES_hhdet_num!O3)</f>
        <v>202.53517080774873</v>
      </c>
      <c r="P8" s="98">
        <f>IF(RES_hhdet_fec!P8=0,0,RES_hhdet_fec!P8*1000*11630/RES_hhdet_num!P3)</f>
        <v>183.26713564041992</v>
      </c>
      <c r="Q8" s="98">
        <f>IF(RES_hhdet_fec!Q8=0,0,RES_hhdet_fec!Q8*1000*11630/RES_hhdet_num!Q3)</f>
        <v>320.34285123891868</v>
      </c>
      <c r="R8" s="98">
        <f>IF(RES_hhdet_fec!R8=0,0,RES_hhdet_fec!R8*1000*11630/RES_hhdet_num!R3)</f>
        <v>289.19307474505308</v>
      </c>
      <c r="S8" s="98">
        <f>IF(RES_hhdet_fec!S8=0,0,RES_hhdet_fec!S8*1000*11630/RES_hhdet_num!S3)</f>
        <v>337.23700862394384</v>
      </c>
      <c r="T8" s="98">
        <f>IF(RES_hhdet_fec!T8=0,0,RES_hhdet_fec!T8*1000*11630/RES_hhdet_num!T3)</f>
        <v>343.74926802016836</v>
      </c>
      <c r="U8" s="98">
        <f>IF(RES_hhdet_fec!U8=0,0,RES_hhdet_fec!U8*1000*11630/RES_hhdet_num!U3)</f>
        <v>286.66963630660155</v>
      </c>
      <c r="V8" s="98">
        <f>IF(RES_hhdet_fec!V8=0,0,RES_hhdet_fec!V8*1000*11630/RES_hhdet_num!V3)</f>
        <v>256.91106905494672</v>
      </c>
      <c r="W8" s="98">
        <f>IF(RES_hhdet_fec!W8=0,0,RES_hhdet_fec!W8*1000*11630/RES_hhdet_num!W3)</f>
        <v>248.83577219876267</v>
      </c>
      <c r="X8" s="98">
        <f>IF(RES_hhdet_fec!X8=0,0,RES_hhdet_fec!X8*1000*11630/RES_hhdet_num!X3)</f>
        <v>268.66738518268647</v>
      </c>
      <c r="Y8" s="98">
        <f>IF(RES_hhdet_fec!Y8=0,0,RES_hhdet_fec!Y8*1000*11630/RES_hhdet_num!Y3)</f>
        <v>306.25357909896138</v>
      </c>
      <c r="DA8" s="63" t="s">
        <v>2249</v>
      </c>
    </row>
    <row r="9" spans="1:105" ht="12" customHeight="1" x14ac:dyDescent="0.25">
      <c r="A9" s="121" t="s">
        <v>55</v>
      </c>
      <c r="B9" s="122">
        <v>1610.1559624194661</v>
      </c>
      <c r="C9" s="122">
        <v>1349.4778321545552</v>
      </c>
      <c r="D9" s="122">
        <v>1566.5245483285746</v>
      </c>
      <c r="E9" s="122">
        <v>1522.76607295094</v>
      </c>
      <c r="F9" s="122">
        <v>1551.6122768228372</v>
      </c>
      <c r="G9" s="122">
        <v>1761.1193070295956</v>
      </c>
      <c r="H9" s="122">
        <v>1772.5538995268801</v>
      </c>
      <c r="I9" s="122">
        <v>1516.0333261106412</v>
      </c>
      <c r="J9" s="122">
        <v>1589.5867604452199</v>
      </c>
      <c r="K9" s="122">
        <v>1442.5601084370689</v>
      </c>
      <c r="L9" s="122">
        <v>1741.3052926161913</v>
      </c>
      <c r="M9" s="122">
        <v>1637.1506449191302</v>
      </c>
      <c r="N9" s="122">
        <v>1661.0645179958969</v>
      </c>
      <c r="O9" s="122">
        <v>1669.600030335625</v>
      </c>
      <c r="P9" s="122">
        <v>1612.6163647754468</v>
      </c>
      <c r="Q9" s="122">
        <v>1509.5434798223143</v>
      </c>
      <c r="R9" s="122">
        <v>1450.3662399549385</v>
      </c>
      <c r="S9" s="122">
        <v>1657.1470247209638</v>
      </c>
      <c r="T9" s="122">
        <v>1660.1210447803339</v>
      </c>
      <c r="U9" s="122">
        <v>1521.3953135625859</v>
      </c>
      <c r="V9" s="122">
        <v>1581.0700635658993</v>
      </c>
      <c r="W9" s="122">
        <v>1712.2887298904466</v>
      </c>
      <c r="X9" s="122">
        <v>1726.7071993818711</v>
      </c>
      <c r="Y9" s="122">
        <v>1645.8213183521791</v>
      </c>
      <c r="DA9" s="130" t="s">
        <v>2250</v>
      </c>
    </row>
    <row r="10" spans="1:105" ht="12" customHeight="1" x14ac:dyDescent="0.25">
      <c r="A10" s="97" t="s">
        <v>143</v>
      </c>
      <c r="B10" s="98">
        <v>1871.2396491092713</v>
      </c>
      <c r="C10" s="98">
        <v>975.1748612272645</v>
      </c>
      <c r="D10" s="98">
        <v>1467.9291826448184</v>
      </c>
      <c r="E10" s="98">
        <v>1904.1341553704654</v>
      </c>
      <c r="F10" s="98">
        <v>1406.4491991853133</v>
      </c>
      <c r="G10" s="98">
        <v>2132.691224929797</v>
      </c>
      <c r="H10" s="98">
        <v>1960.1446062780549</v>
      </c>
      <c r="I10" s="98">
        <v>1175.4684851874736</v>
      </c>
      <c r="J10" s="98">
        <v>1255.6282249060041</v>
      </c>
      <c r="K10" s="98">
        <v>1008.25307391567</v>
      </c>
      <c r="L10" s="98">
        <v>1903.5575788231317</v>
      </c>
      <c r="M10" s="98">
        <v>1748.0842911877398</v>
      </c>
      <c r="N10" s="98">
        <v>1835.2082823836317</v>
      </c>
      <c r="O10" s="98">
        <v>1939.3606637384096</v>
      </c>
      <c r="P10" s="98">
        <v>1779.9539170506903</v>
      </c>
      <c r="Q10" s="98">
        <v>1449.3379389752449</v>
      </c>
      <c r="R10" s="98">
        <v>1192.3121860030374</v>
      </c>
      <c r="S10" s="98">
        <v>1800.9464110127808</v>
      </c>
      <c r="T10" s="98">
        <v>1851.7410951621471</v>
      </c>
      <c r="U10" s="98">
        <v>1456.1118837892122</v>
      </c>
      <c r="V10" s="98">
        <v>1630.2804401845922</v>
      </c>
      <c r="W10" s="98">
        <v>1739.5700297999158</v>
      </c>
      <c r="X10" s="98">
        <v>1814.5261073991583</v>
      </c>
      <c r="Y10" s="98">
        <v>1522.1924337205828</v>
      </c>
      <c r="DA10" s="63" t="s">
        <v>2251</v>
      </c>
    </row>
    <row r="11" spans="1:105" ht="12" customHeight="1" x14ac:dyDescent="0.25">
      <c r="A11" s="97" t="s">
        <v>124</v>
      </c>
      <c r="B11" s="98">
        <v>1637.0363624884822</v>
      </c>
      <c r="C11" s="98">
        <v>1709.9848554157597</v>
      </c>
      <c r="D11" s="98">
        <v>1659.1157610173575</v>
      </c>
      <c r="E11" s="98">
        <v>1771.3517247771149</v>
      </c>
      <c r="F11" s="98">
        <v>1783.8321846341373</v>
      </c>
      <c r="G11" s="98">
        <v>1803.8494883288279</v>
      </c>
      <c r="H11" s="98">
        <v>1850.9274520329429</v>
      </c>
      <c r="I11" s="98">
        <v>1801.3763069882173</v>
      </c>
      <c r="J11" s="98">
        <v>2006.2553698707259</v>
      </c>
      <c r="K11" s="98">
        <v>2149.8119403272067</v>
      </c>
      <c r="L11" s="98">
        <v>1983.6376831880461</v>
      </c>
      <c r="M11" s="98">
        <v>1756.3750352834857</v>
      </c>
      <c r="N11" s="98">
        <v>1702.7984634186471</v>
      </c>
      <c r="O11" s="98">
        <v>1716.8151140696496</v>
      </c>
      <c r="P11" s="98">
        <v>1622.6159877536134</v>
      </c>
      <c r="Q11" s="98">
        <v>1680.1584965364609</v>
      </c>
      <c r="R11" s="98">
        <v>1800.0307725141538</v>
      </c>
      <c r="S11" s="98">
        <v>1736.4919084828432</v>
      </c>
      <c r="T11" s="98">
        <v>1605.7740488595948</v>
      </c>
      <c r="U11" s="98">
        <v>1645.8373886107822</v>
      </c>
      <c r="V11" s="98">
        <v>1611.5498383130675</v>
      </c>
      <c r="W11" s="98">
        <v>1736.0824656050263</v>
      </c>
      <c r="X11" s="98">
        <v>1747.2913725218459</v>
      </c>
      <c r="Y11" s="98">
        <v>1666.8982975864847</v>
      </c>
      <c r="DA11" s="63" t="s">
        <v>2252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2253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2254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2255</v>
      </c>
    </row>
    <row r="15" spans="1:105" ht="12" customHeight="1" x14ac:dyDescent="0.25">
      <c r="A15" s="106" t="s">
        <v>122</v>
      </c>
      <c r="B15" s="101">
        <v>1523.1107961815471</v>
      </c>
      <c r="C15" s="101">
        <v>1473.7435782813245</v>
      </c>
      <c r="D15" s="101">
        <v>1605.4509202263623</v>
      </c>
      <c r="E15" s="101">
        <v>1392.961600847528</v>
      </c>
      <c r="F15" s="101">
        <v>1603.2578633793385</v>
      </c>
      <c r="G15" s="101">
        <v>1654.3136435923755</v>
      </c>
      <c r="H15" s="101">
        <v>1720.898753113682</v>
      </c>
      <c r="I15" s="101">
        <v>1659.6887291347114</v>
      </c>
      <c r="J15" s="101">
        <v>1738.309258693472</v>
      </c>
      <c r="K15" s="101">
        <v>1651.5246578682527</v>
      </c>
      <c r="L15" s="101">
        <v>1668.4644840415285</v>
      </c>
      <c r="M15" s="101">
        <v>1601.6961957191781</v>
      </c>
      <c r="N15" s="101">
        <v>1595.2551476406327</v>
      </c>
      <c r="O15" s="101">
        <v>1547.9932780918828</v>
      </c>
      <c r="P15" s="101">
        <v>1549.7453571133635</v>
      </c>
      <c r="Q15" s="101">
        <v>1584.293539011908</v>
      </c>
      <c r="R15" s="101">
        <v>1621.5346613229897</v>
      </c>
      <c r="S15" s="101">
        <v>1633.1361182291735</v>
      </c>
      <c r="T15" s="101">
        <v>1617.5694767017978</v>
      </c>
      <c r="U15" s="101">
        <v>1602.2257178718537</v>
      </c>
      <c r="V15" s="101">
        <v>1614.23091418852</v>
      </c>
      <c r="W15" s="101">
        <v>1758.0917363178951</v>
      </c>
      <c r="X15" s="101">
        <v>1731.3926341675487</v>
      </c>
      <c r="Y15" s="101">
        <v>1777.8846884643815</v>
      </c>
      <c r="DA15" s="131" t="s">
        <v>2256</v>
      </c>
    </row>
    <row r="16" spans="1:105" ht="12" customHeight="1" x14ac:dyDescent="0.25">
      <c r="A16" s="107" t="s">
        <v>121</v>
      </c>
      <c r="B16" s="104">
        <v>1098.8890306081717</v>
      </c>
      <c r="C16" s="104">
        <v>1054.5903389298073</v>
      </c>
      <c r="D16" s="104">
        <v>1160.9440862192189</v>
      </c>
      <c r="E16" s="104">
        <v>984.28947288523784</v>
      </c>
      <c r="F16" s="104">
        <v>1157.479247493628</v>
      </c>
      <c r="G16" s="104">
        <v>1199.0000618802464</v>
      </c>
      <c r="H16" s="104">
        <v>1253.0625620288538</v>
      </c>
      <c r="I16" s="104">
        <v>1207.8260056448487</v>
      </c>
      <c r="J16" s="104">
        <v>1266.9605500478415</v>
      </c>
      <c r="K16" s="104">
        <v>1191.7504307729378</v>
      </c>
      <c r="L16" s="104">
        <v>1206.6675268747586</v>
      </c>
      <c r="M16" s="104">
        <v>1169.7475869718021</v>
      </c>
      <c r="N16" s="104">
        <v>1171.0019893517131</v>
      </c>
      <c r="O16" s="104">
        <v>1139.3650485454461</v>
      </c>
      <c r="P16" s="104">
        <v>1150.2770470188862</v>
      </c>
      <c r="Q16" s="104">
        <v>1192.8793639841092</v>
      </c>
      <c r="R16" s="104">
        <v>1220.9392405989706</v>
      </c>
      <c r="S16" s="104">
        <v>1240.7186006003647</v>
      </c>
      <c r="T16" s="104">
        <v>1257.2015091568821</v>
      </c>
      <c r="U16" s="104">
        <v>1263.9383509228282</v>
      </c>
      <c r="V16" s="104">
        <v>1285.6389862467822</v>
      </c>
      <c r="W16" s="104">
        <v>1425.8173182726766</v>
      </c>
      <c r="X16" s="104">
        <v>1424.7479211810905</v>
      </c>
      <c r="Y16" s="104">
        <v>1465.3966356704939</v>
      </c>
      <c r="DA16" s="132" t="s">
        <v>2257</v>
      </c>
    </row>
    <row r="17" spans="1:105" ht="12" customHeight="1" x14ac:dyDescent="0.25">
      <c r="A17" s="108" t="s">
        <v>53</v>
      </c>
      <c r="B17" s="98">
        <v>462.49173065999076</v>
      </c>
      <c r="C17" s="98">
        <v>422.71163663248319</v>
      </c>
      <c r="D17" s="98">
        <v>484.69053356426872</v>
      </c>
      <c r="E17" s="98">
        <v>354.46031987083006</v>
      </c>
      <c r="F17" s="98">
        <v>460.6994316214126</v>
      </c>
      <c r="G17" s="98">
        <v>472.01319575307912</v>
      </c>
      <c r="H17" s="98">
        <v>490.79424777251745</v>
      </c>
      <c r="I17" s="98">
        <v>461.67079881222145</v>
      </c>
      <c r="J17" s="98">
        <v>487.49426155893178</v>
      </c>
      <c r="K17" s="98">
        <v>429.9362423543692</v>
      </c>
      <c r="L17" s="98">
        <v>433.54195051323273</v>
      </c>
      <c r="M17" s="98">
        <v>434.08077198729285</v>
      </c>
      <c r="N17" s="98">
        <v>428.57759640283422</v>
      </c>
      <c r="O17" s="98">
        <v>404.53869140350093</v>
      </c>
      <c r="P17" s="98">
        <v>427.708916192419</v>
      </c>
      <c r="Q17" s="98">
        <v>481.09335933524733</v>
      </c>
      <c r="R17" s="98">
        <v>478.55494478985304</v>
      </c>
      <c r="S17" s="98">
        <v>471.37469650230327</v>
      </c>
      <c r="T17" s="98">
        <v>482.21996144328432</v>
      </c>
      <c r="U17" s="98">
        <v>453.6937814373494</v>
      </c>
      <c r="V17" s="98">
        <v>448.74410012034161</v>
      </c>
      <c r="W17" s="98">
        <v>550.9223839224818</v>
      </c>
      <c r="X17" s="98">
        <v>607.55815009263188</v>
      </c>
      <c r="Y17" s="98">
        <v>633.90418169335737</v>
      </c>
      <c r="DA17" s="63" t="s">
        <v>2258</v>
      </c>
    </row>
    <row r="18" spans="1:105" ht="12" customHeight="1" x14ac:dyDescent="0.25">
      <c r="A18" s="108" t="s">
        <v>52</v>
      </c>
      <c r="B18" s="98">
        <v>636.39729994818094</v>
      </c>
      <c r="C18" s="98">
        <v>631.87870229732414</v>
      </c>
      <c r="D18" s="98">
        <v>676.25355265495034</v>
      </c>
      <c r="E18" s="98">
        <v>629.82915301440789</v>
      </c>
      <c r="F18" s="98">
        <v>696.77981587221541</v>
      </c>
      <c r="G18" s="98">
        <v>726.98686612716733</v>
      </c>
      <c r="H18" s="98">
        <v>762.26831425633623</v>
      </c>
      <c r="I18" s="98">
        <v>746.15520683262696</v>
      </c>
      <c r="J18" s="98">
        <v>779.46628848890964</v>
      </c>
      <c r="K18" s="98">
        <v>761.81418841856885</v>
      </c>
      <c r="L18" s="98">
        <v>773.12557636152587</v>
      </c>
      <c r="M18" s="98">
        <v>735.66681498450919</v>
      </c>
      <c r="N18" s="98">
        <v>742.42439294887868</v>
      </c>
      <c r="O18" s="98">
        <v>734.82635714194532</v>
      </c>
      <c r="P18" s="98">
        <v>722.56813082646693</v>
      </c>
      <c r="Q18" s="98">
        <v>711.78600464886188</v>
      </c>
      <c r="R18" s="98">
        <v>742.3842958091177</v>
      </c>
      <c r="S18" s="98">
        <v>769.34390409806156</v>
      </c>
      <c r="T18" s="98">
        <v>774.98154771359793</v>
      </c>
      <c r="U18" s="98">
        <v>810.24456948547879</v>
      </c>
      <c r="V18" s="98">
        <v>836.89488612644072</v>
      </c>
      <c r="W18" s="98">
        <v>874.89493435019494</v>
      </c>
      <c r="X18" s="98">
        <v>817.18977108845877</v>
      </c>
      <c r="Y18" s="98">
        <v>831.49245397713662</v>
      </c>
      <c r="DA18" s="63" t="s">
        <v>2259</v>
      </c>
    </row>
    <row r="19" spans="1:105" ht="12" customHeight="1" x14ac:dyDescent="0.25">
      <c r="A19" s="121" t="s">
        <v>54</v>
      </c>
      <c r="B19" s="122">
        <v>1299.909273295156</v>
      </c>
      <c r="C19" s="122">
        <v>1257.7111113807155</v>
      </c>
      <c r="D19" s="122">
        <v>1377.5490060942573</v>
      </c>
      <c r="E19" s="122">
        <v>1247.8128180905601</v>
      </c>
      <c r="F19" s="122">
        <v>1369.1231529097893</v>
      </c>
      <c r="G19" s="122">
        <v>1412.0006648057024</v>
      </c>
      <c r="H19" s="122">
        <v>1459.8210132077916</v>
      </c>
      <c r="I19" s="122">
        <v>1389.9079614053067</v>
      </c>
      <c r="J19" s="122">
        <v>1482.9998520463705</v>
      </c>
      <c r="K19" s="122">
        <v>1430.8455724341393</v>
      </c>
      <c r="L19" s="122">
        <v>1380.4805675779667</v>
      </c>
      <c r="M19" s="122">
        <v>1285.4972027160525</v>
      </c>
      <c r="N19" s="122">
        <v>1227.7150555671442</v>
      </c>
      <c r="O19" s="122">
        <v>1178.217151544113</v>
      </c>
      <c r="P19" s="122">
        <v>1121.2634899568498</v>
      </c>
      <c r="Q19" s="122">
        <v>1136.2552559639639</v>
      </c>
      <c r="R19" s="122">
        <v>1169.4932437738655</v>
      </c>
      <c r="S19" s="122">
        <v>1150.9914023942304</v>
      </c>
      <c r="T19" s="122">
        <v>1103.5667982053787</v>
      </c>
      <c r="U19" s="122">
        <v>1097.3157299323173</v>
      </c>
      <c r="V19" s="122">
        <v>1078.7529452915737</v>
      </c>
      <c r="W19" s="122">
        <v>1139.0119846814728</v>
      </c>
      <c r="X19" s="122">
        <v>1098.1820115804458</v>
      </c>
      <c r="Y19" s="122">
        <v>1030.3777201785965</v>
      </c>
      <c r="DA19" s="130" t="s">
        <v>2260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2261</v>
      </c>
    </row>
    <row r="21" spans="1:105" ht="12" customHeight="1" x14ac:dyDescent="0.25">
      <c r="A21" s="97" t="s">
        <v>50</v>
      </c>
      <c r="B21" s="98">
        <v>1397.2321787829912</v>
      </c>
      <c r="C21" s="98">
        <v>1646.115943569109</v>
      </c>
      <c r="D21" s="98">
        <v>1437.7024301037225</v>
      </c>
      <c r="E21" s="98">
        <v>1696.6715087876833</v>
      </c>
      <c r="F21" s="98">
        <v>1585.3836419855884</v>
      </c>
      <c r="G21" s="98">
        <v>1604.8282571091886</v>
      </c>
      <c r="H21" s="98">
        <v>1576.9979702713958</v>
      </c>
      <c r="I21" s="98">
        <v>1647.0886861735883</v>
      </c>
      <c r="J21" s="98">
        <v>1616.2584956379519</v>
      </c>
      <c r="K21" s="98">
        <v>1859.1093209628971</v>
      </c>
      <c r="L21" s="98">
        <v>1674.6481178874419</v>
      </c>
      <c r="M21" s="98">
        <v>1488.8235838868334</v>
      </c>
      <c r="N21" s="98">
        <v>1415.6432756089168</v>
      </c>
      <c r="O21" s="98">
        <v>1404.263677655337</v>
      </c>
      <c r="P21" s="98">
        <v>1296.9888250744036</v>
      </c>
      <c r="Q21" s="98">
        <v>1319.278186005987</v>
      </c>
      <c r="R21" s="98">
        <v>1398.1823900714787</v>
      </c>
      <c r="S21" s="98">
        <v>1374.3172606160399</v>
      </c>
      <c r="T21" s="98">
        <v>1301.4992917026816</v>
      </c>
      <c r="U21" s="98">
        <v>1360.0695595432567</v>
      </c>
      <c r="V21" s="98">
        <v>1333.2045840279711</v>
      </c>
      <c r="W21" s="98">
        <v>1406.3462261671591</v>
      </c>
      <c r="X21" s="98">
        <v>1378.8703452473676</v>
      </c>
      <c r="Y21" s="98">
        <v>1241.3534841906776</v>
      </c>
      <c r="DA21" s="63" t="s">
        <v>2262</v>
      </c>
    </row>
    <row r="22" spans="1:105" ht="12" customHeight="1" x14ac:dyDescent="0.25">
      <c r="A22" s="109" t="s">
        <v>120</v>
      </c>
      <c r="B22" s="33">
        <v>1261.9916611459018</v>
      </c>
      <c r="C22" s="33">
        <v>1092.8177715804895</v>
      </c>
      <c r="D22" s="33">
        <v>1349.5683107372881</v>
      </c>
      <c r="E22" s="33">
        <v>1009.9247035894757</v>
      </c>
      <c r="F22" s="33">
        <v>1247.6562461510605</v>
      </c>
      <c r="G22" s="33">
        <v>1299.6398219460075</v>
      </c>
      <c r="H22" s="33">
        <v>1386.3154040212187</v>
      </c>
      <c r="I22" s="33">
        <v>1223.1312345010133</v>
      </c>
      <c r="J22" s="33">
        <v>1397.2574333697303</v>
      </c>
      <c r="K22" s="33">
        <v>1149.7863625725811</v>
      </c>
      <c r="L22" s="33">
        <v>1177.4190326349571</v>
      </c>
      <c r="M22" s="33">
        <v>1146.0784988579492</v>
      </c>
      <c r="N22" s="33">
        <v>1111.8876111359232</v>
      </c>
      <c r="O22" s="33">
        <v>1047.4496219336947</v>
      </c>
      <c r="P22" s="33">
        <v>1020.2395341288468</v>
      </c>
      <c r="Q22" s="33">
        <v>1031.8437014717972</v>
      </c>
      <c r="R22" s="33">
        <v>1041.6363799296596</v>
      </c>
      <c r="S22" s="33">
        <v>1032.1800738479694</v>
      </c>
      <c r="T22" s="33">
        <v>1004.659215503407</v>
      </c>
      <c r="U22" s="33">
        <v>970.63968401819216</v>
      </c>
      <c r="V22" s="33">
        <v>954.66732939319616</v>
      </c>
      <c r="W22" s="33">
        <v>1011.6981008052518</v>
      </c>
      <c r="X22" s="33">
        <v>966.58832037688887</v>
      </c>
      <c r="Y22" s="33">
        <v>934.63837347518268</v>
      </c>
      <c r="DA22" s="60" t="s">
        <v>2263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18577.924662398036</v>
      </c>
      <c r="C24" s="117">
        <f t="shared" si="7"/>
        <v>10967.660362016202</v>
      </c>
      <c r="D24" s="117">
        <f t="shared" si="7"/>
        <v>22064.269631822754</v>
      </c>
      <c r="E24" s="117">
        <f t="shared" si="7"/>
        <v>6461.3256366874812</v>
      </c>
      <c r="F24" s="117">
        <f t="shared" si="7"/>
        <v>19697.34252037471</v>
      </c>
      <c r="G24" s="117">
        <f t="shared" si="7"/>
        <v>19120.983934063981</v>
      </c>
      <c r="H24" s="117">
        <f t="shared" si="7"/>
        <v>22340.799517758503</v>
      </c>
      <c r="I24" s="117">
        <f t="shared" si="7"/>
        <v>9396.0977990396041</v>
      </c>
      <c r="J24" s="117">
        <f t="shared" si="7"/>
        <v>30059.349013702482</v>
      </c>
      <c r="K24" s="117">
        <f t="shared" si="7"/>
        <v>17647.605773808165</v>
      </c>
      <c r="L24" s="117">
        <f t="shared" si="7"/>
        <v>19059.894378129509</v>
      </c>
      <c r="M24" s="117">
        <f t="shared" si="7"/>
        <v>18777.93958523971</v>
      </c>
      <c r="N24" s="117">
        <f t="shared" si="7"/>
        <v>19086.482097799919</v>
      </c>
      <c r="O24" s="117">
        <f t="shared" si="7"/>
        <v>17975.294231426604</v>
      </c>
      <c r="P24" s="117">
        <f t="shared" si="7"/>
        <v>14544.705932173718</v>
      </c>
      <c r="Q24" s="117">
        <f t="shared" si="7"/>
        <v>19162.354570111296</v>
      </c>
      <c r="R24" s="117">
        <f t="shared" ref="R24:V24" si="8">R25+R28+R30+R39</f>
        <v>18688.512813056979</v>
      </c>
      <c r="S24" s="117">
        <f t="shared" si="8"/>
        <v>17818.438800566015</v>
      </c>
      <c r="T24" s="117">
        <f t="shared" si="8"/>
        <v>16671.082100226598</v>
      </c>
      <c r="U24" s="117">
        <f t="shared" si="8"/>
        <v>17625.974285858305</v>
      </c>
      <c r="V24" s="117">
        <f t="shared" si="8"/>
        <v>17589.765013825585</v>
      </c>
      <c r="W24" s="117">
        <f t="shared" ref="W24:Y24" si="9">W25+W28+W30+W39</f>
        <v>18976.455474748374</v>
      </c>
      <c r="X24" s="117">
        <f t="shared" si="9"/>
        <v>17955.312032682097</v>
      </c>
      <c r="Y24" s="117">
        <f t="shared" si="9"/>
        <v>16103.727063668211</v>
      </c>
      <c r="DA24" s="129" t="s">
        <v>2264</v>
      </c>
    </row>
    <row r="25" spans="1:105" ht="12.95" customHeight="1" x14ac:dyDescent="0.25">
      <c r="A25" s="121" t="s">
        <v>57</v>
      </c>
      <c r="B25" s="122">
        <f t="shared" ref="B25:Q25" si="10">SUM(B26:B27)</f>
        <v>15691.934825002005</v>
      </c>
      <c r="C25" s="122">
        <f t="shared" si="10"/>
        <v>8161.5821632688067</v>
      </c>
      <c r="D25" s="122">
        <f t="shared" si="10"/>
        <v>18992.450722979087</v>
      </c>
      <c r="E25" s="122">
        <f t="shared" si="10"/>
        <v>3643.3826544140593</v>
      </c>
      <c r="F25" s="122">
        <f t="shared" si="10"/>
        <v>16651.392303746521</v>
      </c>
      <c r="G25" s="122">
        <f t="shared" si="10"/>
        <v>16003.897354346651</v>
      </c>
      <c r="H25" s="122">
        <f t="shared" si="10"/>
        <v>19101.154344979015</v>
      </c>
      <c r="I25" s="122">
        <f t="shared" si="10"/>
        <v>6262.4692894554892</v>
      </c>
      <c r="J25" s="122">
        <f t="shared" si="10"/>
        <v>26738.709561098996</v>
      </c>
      <c r="K25" s="122">
        <f t="shared" si="10"/>
        <v>14415.233720333899</v>
      </c>
      <c r="L25" s="122">
        <f t="shared" si="10"/>
        <v>15779.968685344646</v>
      </c>
      <c r="M25" s="122">
        <f t="shared" si="10"/>
        <v>15519.957934017697</v>
      </c>
      <c r="N25" s="122">
        <f t="shared" si="10"/>
        <v>15865.448636345083</v>
      </c>
      <c r="O25" s="122">
        <f t="shared" si="10"/>
        <v>14951.9892888749</v>
      </c>
      <c r="P25" s="122">
        <f t="shared" si="10"/>
        <v>11678.894561470857</v>
      </c>
      <c r="Q25" s="122">
        <f t="shared" si="10"/>
        <v>16198.015809376633</v>
      </c>
      <c r="R25" s="122">
        <f t="shared" ref="R25:V25" si="11">SUM(R26:R27)</f>
        <v>15738.828750550969</v>
      </c>
      <c r="S25" s="122">
        <f t="shared" si="11"/>
        <v>14838.488978106301</v>
      </c>
      <c r="T25" s="122">
        <f t="shared" si="11"/>
        <v>13720.089402945448</v>
      </c>
      <c r="U25" s="122">
        <f t="shared" si="11"/>
        <v>14674.084147736205</v>
      </c>
      <c r="V25" s="122">
        <f t="shared" si="11"/>
        <v>14667.997094391938</v>
      </c>
      <c r="W25" s="122">
        <f t="shared" ref="W25:Y25" si="12">SUM(W26:W27)</f>
        <v>15866.342696173755</v>
      </c>
      <c r="X25" s="122">
        <f t="shared" si="12"/>
        <v>14943.658073120501</v>
      </c>
      <c r="Y25" s="122">
        <f t="shared" si="12"/>
        <v>13129.614922359626</v>
      </c>
      <c r="DA25" s="130" t="s">
        <v>2265</v>
      </c>
    </row>
    <row r="26" spans="1:105" ht="12" customHeight="1" x14ac:dyDescent="0.25">
      <c r="A26" s="97" t="s">
        <v>74</v>
      </c>
      <c r="B26" s="98">
        <v>15525.388512839127</v>
      </c>
      <c r="C26" s="98">
        <v>8075.6177082457898</v>
      </c>
      <c r="D26" s="98">
        <v>18792.120882640666</v>
      </c>
      <c r="E26" s="98">
        <v>3607.2184698767464</v>
      </c>
      <c r="F26" s="98">
        <v>16478.795395914847</v>
      </c>
      <c r="G26" s="98">
        <v>15839.883609068194</v>
      </c>
      <c r="H26" s="98">
        <v>18909.87438718924</v>
      </c>
      <c r="I26" s="98">
        <v>6201.737723566981</v>
      </c>
      <c r="J26" s="98">
        <v>26477.59527367627</v>
      </c>
      <c r="K26" s="98">
        <v>14272.495455978911</v>
      </c>
      <c r="L26" s="98">
        <v>15626.78508462621</v>
      </c>
      <c r="M26" s="98">
        <v>15368.282710280326</v>
      </c>
      <c r="N26" s="98">
        <v>15706.180031985368</v>
      </c>
      <c r="O26" s="98">
        <v>14796.551306873194</v>
      </c>
      <c r="P26" s="98">
        <v>11558.176573865048</v>
      </c>
      <c r="Q26" s="98">
        <v>16029.301928240176</v>
      </c>
      <c r="R26" s="98">
        <v>15573.441050239837</v>
      </c>
      <c r="S26" s="98">
        <v>14684.191865132454</v>
      </c>
      <c r="T26" s="98">
        <v>13577.416330063415</v>
      </c>
      <c r="U26" s="98">
        <v>14518.312757201602</v>
      </c>
      <c r="V26" s="98">
        <v>14508.616577221215</v>
      </c>
      <c r="W26" s="98">
        <v>15688.847891566245</v>
      </c>
      <c r="X26" s="98">
        <v>14772.166208371511</v>
      </c>
      <c r="Y26" s="98">
        <v>12974.775064267285</v>
      </c>
      <c r="DA26" s="63" t="s">
        <v>2266</v>
      </c>
    </row>
    <row r="27" spans="1:105" ht="12" customHeight="1" x14ac:dyDescent="0.25">
      <c r="A27" s="97" t="s">
        <v>53</v>
      </c>
      <c r="B27" s="98">
        <v>166.54631216287856</v>
      </c>
      <c r="C27" s="98">
        <v>85.964455023017223</v>
      </c>
      <c r="D27" s="98">
        <v>200.32984033841976</v>
      </c>
      <c r="E27" s="98">
        <v>36.16418453731287</v>
      </c>
      <c r="F27" s="98">
        <v>172.59690783167559</v>
      </c>
      <c r="G27" s="98">
        <v>164.0137452784557</v>
      </c>
      <c r="H27" s="98">
        <v>191.27995778977581</v>
      </c>
      <c r="I27" s="98">
        <v>60.731565888507852</v>
      </c>
      <c r="J27" s="98">
        <v>261.1142874227279</v>
      </c>
      <c r="K27" s="98">
        <v>142.73826435498731</v>
      </c>
      <c r="L27" s="98">
        <v>153.18360071843557</v>
      </c>
      <c r="M27" s="98">
        <v>151.67522373737052</v>
      </c>
      <c r="N27" s="98">
        <v>159.2686043597142</v>
      </c>
      <c r="O27" s="98">
        <v>155.43798200170559</v>
      </c>
      <c r="P27" s="98">
        <v>120.7179876058095</v>
      </c>
      <c r="Q27" s="98">
        <v>168.71388113645614</v>
      </c>
      <c r="R27" s="98">
        <v>165.38770031113168</v>
      </c>
      <c r="S27" s="98">
        <v>154.29711297384773</v>
      </c>
      <c r="T27" s="98">
        <v>142.67307288203236</v>
      </c>
      <c r="U27" s="98">
        <v>155.7713905346036</v>
      </c>
      <c r="V27" s="98">
        <v>159.38051717072287</v>
      </c>
      <c r="W27" s="98">
        <v>177.49480460750988</v>
      </c>
      <c r="X27" s="98">
        <v>171.49186474899037</v>
      </c>
      <c r="Y27" s="98">
        <v>154.83985809234045</v>
      </c>
      <c r="DA27" s="63" t="s">
        <v>2267</v>
      </c>
    </row>
    <row r="28" spans="1:105" ht="12.95" customHeight="1" x14ac:dyDescent="0.25">
      <c r="A28" s="121" t="s">
        <v>92</v>
      </c>
      <c r="B28" s="122">
        <f t="shared" ref="B28:Y28" si="13">B29</f>
        <v>64.822462417107104</v>
      </c>
      <c r="C28" s="122">
        <f t="shared" si="13"/>
        <v>75.34887118984183</v>
      </c>
      <c r="D28" s="122">
        <f t="shared" si="13"/>
        <v>79.739656357184529</v>
      </c>
      <c r="E28" s="122">
        <f t="shared" si="13"/>
        <v>186.02705043462868</v>
      </c>
      <c r="F28" s="122">
        <f t="shared" si="13"/>
        <v>64.021493767655727</v>
      </c>
      <c r="G28" s="122">
        <f t="shared" si="13"/>
        <v>59.042599427321292</v>
      </c>
      <c r="H28" s="122">
        <f t="shared" si="13"/>
        <v>81.664811251841073</v>
      </c>
      <c r="I28" s="122">
        <f t="shared" si="13"/>
        <v>115.40325081440427</v>
      </c>
      <c r="J28" s="122">
        <f t="shared" si="13"/>
        <v>121.39347784581986</v>
      </c>
      <c r="K28" s="122">
        <f t="shared" si="13"/>
        <v>150.27950067269333</v>
      </c>
      <c r="L28" s="122">
        <f t="shared" si="13"/>
        <v>235.56906288839821</v>
      </c>
      <c r="M28" s="122">
        <f t="shared" si="13"/>
        <v>368.15350010969576</v>
      </c>
      <c r="N28" s="122">
        <f t="shared" si="13"/>
        <v>401.37616224504922</v>
      </c>
      <c r="O28" s="122">
        <f t="shared" si="13"/>
        <v>316.36337466046422</v>
      </c>
      <c r="P28" s="122">
        <f t="shared" si="13"/>
        <v>242.64138564832697</v>
      </c>
      <c r="Q28" s="122">
        <f t="shared" si="13"/>
        <v>319.83595997523048</v>
      </c>
      <c r="R28" s="122">
        <f t="shared" si="13"/>
        <v>255.31927267719797</v>
      </c>
      <c r="S28" s="122">
        <f t="shared" si="13"/>
        <v>276.49811444427854</v>
      </c>
      <c r="T28" s="122">
        <f t="shared" si="13"/>
        <v>268.76096282064861</v>
      </c>
      <c r="U28" s="122">
        <f t="shared" si="13"/>
        <v>255.33175510123104</v>
      </c>
      <c r="V28" s="122">
        <f t="shared" si="13"/>
        <v>259.19943103518733</v>
      </c>
      <c r="W28" s="122">
        <f t="shared" si="13"/>
        <v>285.46853790738646</v>
      </c>
      <c r="X28" s="122">
        <f t="shared" si="13"/>
        <v>296.63099534020802</v>
      </c>
      <c r="Y28" s="122">
        <f t="shared" si="13"/>
        <v>321.82387848111756</v>
      </c>
      <c r="DA28" s="130" t="s">
        <v>2268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64.822462417107104</v>
      </c>
      <c r="C29" s="98">
        <f>IF(RES_hhdet_fec!C29=0,0,RES_hhdet_fec!C29*1000*11630/RES_hhdet_num!C24)</f>
        <v>75.34887118984183</v>
      </c>
      <c r="D29" s="98">
        <f>IF(RES_hhdet_fec!D29=0,0,RES_hhdet_fec!D29*1000*11630/RES_hhdet_num!D24)</f>
        <v>79.739656357184529</v>
      </c>
      <c r="E29" s="98">
        <f>IF(RES_hhdet_fec!E29=0,0,RES_hhdet_fec!E29*1000*11630/RES_hhdet_num!E24)</f>
        <v>186.02705043462868</v>
      </c>
      <c r="F29" s="98">
        <f>IF(RES_hhdet_fec!F29=0,0,RES_hhdet_fec!F29*1000*11630/RES_hhdet_num!F24)</f>
        <v>64.021493767655727</v>
      </c>
      <c r="G29" s="98">
        <f>IF(RES_hhdet_fec!G29=0,0,RES_hhdet_fec!G29*1000*11630/RES_hhdet_num!G24)</f>
        <v>59.042599427321292</v>
      </c>
      <c r="H29" s="98">
        <f>IF(RES_hhdet_fec!H29=0,0,RES_hhdet_fec!H29*1000*11630/RES_hhdet_num!H24)</f>
        <v>81.664811251841073</v>
      </c>
      <c r="I29" s="98">
        <f>IF(RES_hhdet_fec!I29=0,0,RES_hhdet_fec!I29*1000*11630/RES_hhdet_num!I24)</f>
        <v>115.40325081440427</v>
      </c>
      <c r="J29" s="98">
        <f>IF(RES_hhdet_fec!J29=0,0,RES_hhdet_fec!J29*1000*11630/RES_hhdet_num!J24)</f>
        <v>121.39347784581986</v>
      </c>
      <c r="K29" s="98">
        <f>IF(RES_hhdet_fec!K29=0,0,RES_hhdet_fec!K29*1000*11630/RES_hhdet_num!K24)</f>
        <v>150.27950067269333</v>
      </c>
      <c r="L29" s="98">
        <f>IF(RES_hhdet_fec!L29=0,0,RES_hhdet_fec!L29*1000*11630/RES_hhdet_num!L24)</f>
        <v>235.56906288839821</v>
      </c>
      <c r="M29" s="98">
        <f>IF(RES_hhdet_fec!M29=0,0,RES_hhdet_fec!M29*1000*11630/RES_hhdet_num!M24)</f>
        <v>368.15350010969576</v>
      </c>
      <c r="N29" s="98">
        <f>IF(RES_hhdet_fec!N29=0,0,RES_hhdet_fec!N29*1000*11630/RES_hhdet_num!N24)</f>
        <v>401.37616224504922</v>
      </c>
      <c r="O29" s="98">
        <f>IF(RES_hhdet_fec!O29=0,0,RES_hhdet_fec!O29*1000*11630/RES_hhdet_num!O24)</f>
        <v>316.36337466046422</v>
      </c>
      <c r="P29" s="98">
        <f>IF(RES_hhdet_fec!P29=0,0,RES_hhdet_fec!P29*1000*11630/RES_hhdet_num!P24)</f>
        <v>242.64138564832697</v>
      </c>
      <c r="Q29" s="98">
        <f>IF(RES_hhdet_fec!Q29=0,0,RES_hhdet_fec!Q29*1000*11630/RES_hhdet_num!Q24)</f>
        <v>319.83595997523048</v>
      </c>
      <c r="R29" s="98">
        <f>IF(RES_hhdet_fec!R29=0,0,RES_hhdet_fec!R29*1000*11630/RES_hhdet_num!R24)</f>
        <v>255.31927267719797</v>
      </c>
      <c r="S29" s="98">
        <f>IF(RES_hhdet_fec!S29=0,0,RES_hhdet_fec!S29*1000*11630/RES_hhdet_num!S24)</f>
        <v>276.49811444427854</v>
      </c>
      <c r="T29" s="98">
        <f>IF(RES_hhdet_fec!T29=0,0,RES_hhdet_fec!T29*1000*11630/RES_hhdet_num!T24)</f>
        <v>268.76096282064861</v>
      </c>
      <c r="U29" s="98">
        <f>IF(RES_hhdet_fec!U29=0,0,RES_hhdet_fec!U29*1000*11630/RES_hhdet_num!U24)</f>
        <v>255.33175510123104</v>
      </c>
      <c r="V29" s="98">
        <f>IF(RES_hhdet_fec!V29=0,0,RES_hhdet_fec!V29*1000*11630/RES_hhdet_num!V24)</f>
        <v>259.19943103518733</v>
      </c>
      <c r="W29" s="98">
        <f>IF(RES_hhdet_fec!W29=0,0,RES_hhdet_fec!W29*1000*11630/RES_hhdet_num!W24)</f>
        <v>285.46853790738646</v>
      </c>
      <c r="X29" s="98">
        <f>IF(RES_hhdet_fec!X29=0,0,RES_hhdet_fec!X29*1000*11630/RES_hhdet_num!X24)</f>
        <v>296.63099534020802</v>
      </c>
      <c r="Y29" s="98">
        <f>IF(RES_hhdet_fec!Y29=0,0,RES_hhdet_fec!Y29*1000*11630/RES_hhdet_num!Y24)</f>
        <v>321.82387848111756</v>
      </c>
      <c r="DA29" s="63" t="s">
        <v>2269</v>
      </c>
    </row>
    <row r="30" spans="1:105" ht="12" customHeight="1" x14ac:dyDescent="0.25">
      <c r="A30" s="121" t="s">
        <v>55</v>
      </c>
      <c r="B30" s="122">
        <v>1521.2632006279539</v>
      </c>
      <c r="C30" s="122">
        <v>1481.1052726332071</v>
      </c>
      <c r="D30" s="122">
        <v>1613.0037209423606</v>
      </c>
      <c r="E30" s="122">
        <v>1421.7452415009791</v>
      </c>
      <c r="F30" s="122">
        <v>1626.6472531641825</v>
      </c>
      <c r="G30" s="122">
        <v>1659.9351778246271</v>
      </c>
      <c r="H30" s="122">
        <v>1707.7967179719533</v>
      </c>
      <c r="I30" s="122">
        <v>1640.0119080628833</v>
      </c>
      <c r="J30" s="122">
        <v>1717.704064561467</v>
      </c>
      <c r="K30" s="122">
        <v>1637.1557143993953</v>
      </c>
      <c r="L30" s="122">
        <v>1653.2717936204356</v>
      </c>
      <c r="M30" s="122">
        <v>1590.2788101796182</v>
      </c>
      <c r="N30" s="122">
        <v>1577.5685045258638</v>
      </c>
      <c r="O30" s="122">
        <v>1515.4298647036692</v>
      </c>
      <c r="P30" s="122">
        <v>1498.2516185749773</v>
      </c>
      <c r="Q30" s="122">
        <v>1510.1087729928379</v>
      </c>
      <c r="R30" s="122">
        <v>1531.8843942190585</v>
      </c>
      <c r="S30" s="122">
        <v>1555.8604083392784</v>
      </c>
      <c r="T30" s="122">
        <v>1568.9927237066136</v>
      </c>
      <c r="U30" s="122">
        <v>1576.9803177317328</v>
      </c>
      <c r="V30" s="122">
        <v>1569.8745059179032</v>
      </c>
      <c r="W30" s="122">
        <v>1684.9900092920682</v>
      </c>
      <c r="X30" s="122">
        <v>1636.9208740178885</v>
      </c>
      <c r="Y30" s="122">
        <v>1650.7432786275256</v>
      </c>
      <c r="DA30" s="130" t="s">
        <v>2270</v>
      </c>
    </row>
    <row r="31" spans="1:105" ht="12" customHeight="1" x14ac:dyDescent="0.25">
      <c r="A31" s="97" t="s">
        <v>141</v>
      </c>
      <c r="B31" s="98">
        <v>1637.0363624884822</v>
      </c>
      <c r="C31" s="98">
        <v>1717.4110841694296</v>
      </c>
      <c r="D31" s="98">
        <v>1678.0188243684333</v>
      </c>
      <c r="E31" s="98">
        <v>1808.5519501930821</v>
      </c>
      <c r="F31" s="98">
        <v>1820.516432397731</v>
      </c>
      <c r="G31" s="98">
        <v>1818.1924289540761</v>
      </c>
      <c r="H31" s="98">
        <v>1839.8986448584465</v>
      </c>
      <c r="I31" s="98">
        <v>1783.8772092527847</v>
      </c>
      <c r="J31" s="98">
        <v>1982.541169897072</v>
      </c>
      <c r="K31" s="98">
        <v>2121.7098374139255</v>
      </c>
      <c r="L31" s="98">
        <v>1976.9329760057683</v>
      </c>
      <c r="M31" s="98">
        <v>1774.395133851121</v>
      </c>
      <c r="N31" s="98">
        <v>1727.5856352480171</v>
      </c>
      <c r="O31" s="98">
        <v>1729.765048980782</v>
      </c>
      <c r="P31" s="98">
        <v>1611.0275629274126</v>
      </c>
      <c r="Q31" s="98">
        <v>1621.3553604806159</v>
      </c>
      <c r="R31" s="98">
        <v>1690.6491911562675</v>
      </c>
      <c r="S31" s="98">
        <v>1659.1152045334097</v>
      </c>
      <c r="T31" s="98">
        <v>1601.6899356357494</v>
      </c>
      <c r="U31" s="98">
        <v>1701.86810780571</v>
      </c>
      <c r="V31" s="98">
        <v>1657.0384161191055</v>
      </c>
      <c r="W31" s="98">
        <v>1754.8098418553977</v>
      </c>
      <c r="X31" s="98">
        <v>1739.1400548599263</v>
      </c>
      <c r="Y31" s="98">
        <v>1619.9836695014037</v>
      </c>
      <c r="DA31" s="63" t="s">
        <v>2271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2272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2273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2274</v>
      </c>
    </row>
    <row r="35" spans="1:105" ht="12" customHeight="1" x14ac:dyDescent="0.25">
      <c r="A35" s="106" t="s">
        <v>122</v>
      </c>
      <c r="B35" s="101">
        <v>1523.1107961815471</v>
      </c>
      <c r="C35" s="101">
        <v>1477.9544210843912</v>
      </c>
      <c r="D35" s="101">
        <v>1617.3663251792286</v>
      </c>
      <c r="E35" s="101">
        <v>1412.3686247598373</v>
      </c>
      <c r="F35" s="101">
        <v>1626.487452311788</v>
      </c>
      <c r="G35" s="101">
        <v>1664.1535077819685</v>
      </c>
      <c r="H35" s="101">
        <v>1716.1020923001565</v>
      </c>
      <c r="I35" s="101">
        <v>1651.9613848298959</v>
      </c>
      <c r="J35" s="101">
        <v>1727.9707619836088</v>
      </c>
      <c r="K35" s="101">
        <v>1640.2146452513862</v>
      </c>
      <c r="L35" s="101">
        <v>1665.5078029071256</v>
      </c>
      <c r="M35" s="101">
        <v>1609.9231975822129</v>
      </c>
      <c r="N35" s="101">
        <v>1605.6162593098043</v>
      </c>
      <c r="O35" s="101">
        <v>1549.9514150920384</v>
      </c>
      <c r="P35" s="101">
        <v>1540.1286883362259</v>
      </c>
      <c r="Q35" s="101">
        <v>1555.5356358090312</v>
      </c>
      <c r="R35" s="101">
        <v>1579.7087894927342</v>
      </c>
      <c r="S35" s="101">
        <v>1608.1850117897279</v>
      </c>
      <c r="T35" s="101">
        <v>1625.8150611491524</v>
      </c>
      <c r="U35" s="101">
        <v>1632.7789519825189</v>
      </c>
      <c r="V35" s="101">
        <v>1626.9449291617545</v>
      </c>
      <c r="W35" s="101">
        <v>1741.4179595796588</v>
      </c>
      <c r="X35" s="101">
        <v>1686.6392972544759</v>
      </c>
      <c r="Y35" s="101">
        <v>1702.7711680741747</v>
      </c>
      <c r="DA35" s="131" t="s">
        <v>2275</v>
      </c>
    </row>
    <row r="36" spans="1:105" ht="12" customHeight="1" x14ac:dyDescent="0.25">
      <c r="A36" s="107" t="s">
        <v>121</v>
      </c>
      <c r="B36" s="104">
        <v>1098.8890306081717</v>
      </c>
      <c r="C36" s="104">
        <v>1056.8202638733824</v>
      </c>
      <c r="D36" s="104">
        <v>1166.6769445940797</v>
      </c>
      <c r="E36" s="104">
        <v>992.67881724707718</v>
      </c>
      <c r="F36" s="104">
        <v>1166.7192709397889</v>
      </c>
      <c r="G36" s="104">
        <v>1201.6445137762314</v>
      </c>
      <c r="H36" s="104">
        <v>1251.4478283542933</v>
      </c>
      <c r="I36" s="104">
        <v>1205.0519660286848</v>
      </c>
      <c r="J36" s="104">
        <v>1261.7673796605609</v>
      </c>
      <c r="K36" s="104">
        <v>1186.0112086569161</v>
      </c>
      <c r="L36" s="104">
        <v>1205.3673550157141</v>
      </c>
      <c r="M36" s="104">
        <v>1173.6077951715909</v>
      </c>
      <c r="N36" s="104">
        <v>1173.7552736987629</v>
      </c>
      <c r="O36" s="104">
        <v>1138.7617275200523</v>
      </c>
      <c r="P36" s="104">
        <v>1146.14696135555</v>
      </c>
      <c r="Q36" s="104">
        <v>1178.9971035745057</v>
      </c>
      <c r="R36" s="104">
        <v>1204.8212627670766</v>
      </c>
      <c r="S36" s="104">
        <v>1235.3274468506327</v>
      </c>
      <c r="T36" s="104">
        <v>1262.5163076054027</v>
      </c>
      <c r="U36" s="104">
        <v>1272.8629599987148</v>
      </c>
      <c r="V36" s="104">
        <v>1287.0807848322891</v>
      </c>
      <c r="W36" s="104">
        <v>1415.4917281396774</v>
      </c>
      <c r="X36" s="104">
        <v>1398.0178562598321</v>
      </c>
      <c r="Y36" s="104">
        <v>1423.9153311275493</v>
      </c>
      <c r="DA36" s="132" t="s">
        <v>2276</v>
      </c>
    </row>
    <row r="37" spans="1:105" ht="12" customHeight="1" x14ac:dyDescent="0.25">
      <c r="A37" s="108" t="s">
        <v>53</v>
      </c>
      <c r="B37" s="98">
        <v>462.49173065999082</v>
      </c>
      <c r="C37" s="98">
        <v>424.92879609186099</v>
      </c>
      <c r="D37" s="98">
        <v>490.32814141510676</v>
      </c>
      <c r="E37" s="98">
        <v>362.46581310422778</v>
      </c>
      <c r="F37" s="98">
        <v>469.38922447465632</v>
      </c>
      <c r="G37" s="98">
        <v>474.21314347446145</v>
      </c>
      <c r="H37" s="98">
        <v>489.06684980401809</v>
      </c>
      <c r="I37" s="98">
        <v>458.89378524714783</v>
      </c>
      <c r="J37" s="98">
        <v>483.32827066238974</v>
      </c>
      <c r="K37" s="98">
        <v>426.01503020630787</v>
      </c>
      <c r="L37" s="98">
        <v>433.03170194148902</v>
      </c>
      <c r="M37" s="98">
        <v>437.65588352846095</v>
      </c>
      <c r="N37" s="98">
        <v>431.2110742440961</v>
      </c>
      <c r="O37" s="98">
        <v>404.04784686008423</v>
      </c>
      <c r="P37" s="98">
        <v>423.41288966005487</v>
      </c>
      <c r="Q37" s="98">
        <v>468.17915309297319</v>
      </c>
      <c r="R37" s="98">
        <v>463.51862506431155</v>
      </c>
      <c r="S37" s="98">
        <v>465.44321799314963</v>
      </c>
      <c r="T37" s="98">
        <v>486.86738967602997</v>
      </c>
      <c r="U37" s="98">
        <v>462.47532978033178</v>
      </c>
      <c r="V37" s="98">
        <v>452.41627626252853</v>
      </c>
      <c r="W37" s="98">
        <v>546.3842461971899</v>
      </c>
      <c r="X37" s="98">
        <v>590.99008826078853</v>
      </c>
      <c r="Y37" s="98">
        <v>606.11998335019337</v>
      </c>
      <c r="DA37" s="63" t="s">
        <v>2277</v>
      </c>
    </row>
    <row r="38" spans="1:105" ht="12" customHeight="1" x14ac:dyDescent="0.25">
      <c r="A38" s="108" t="s">
        <v>52</v>
      </c>
      <c r="B38" s="98">
        <v>636.39729994818094</v>
      </c>
      <c r="C38" s="98">
        <v>631.89146778152167</v>
      </c>
      <c r="D38" s="98">
        <v>676.34880317897296</v>
      </c>
      <c r="E38" s="98">
        <v>630.21300414284929</v>
      </c>
      <c r="F38" s="98">
        <v>697.33004646513257</v>
      </c>
      <c r="G38" s="98">
        <v>727.4313703017699</v>
      </c>
      <c r="H38" s="98">
        <v>762.38097855027502</v>
      </c>
      <c r="I38" s="98">
        <v>746.15818078153723</v>
      </c>
      <c r="J38" s="98">
        <v>778.43910899817115</v>
      </c>
      <c r="K38" s="98">
        <v>759.99617845060811</v>
      </c>
      <c r="L38" s="98">
        <v>772.33565307422521</v>
      </c>
      <c r="M38" s="98">
        <v>735.95191164312985</v>
      </c>
      <c r="N38" s="98">
        <v>742.54419945466668</v>
      </c>
      <c r="O38" s="98">
        <v>734.71388065996814</v>
      </c>
      <c r="P38" s="98">
        <v>722.73407169549546</v>
      </c>
      <c r="Q38" s="98">
        <v>710.81795048153231</v>
      </c>
      <c r="R38" s="98">
        <v>741.30263770276508</v>
      </c>
      <c r="S38" s="98">
        <v>769.88422885748287</v>
      </c>
      <c r="T38" s="98">
        <v>775.64891792937306</v>
      </c>
      <c r="U38" s="98">
        <v>810.38763021838304</v>
      </c>
      <c r="V38" s="98">
        <v>834.66450856976053</v>
      </c>
      <c r="W38" s="98">
        <v>869.10748194248754</v>
      </c>
      <c r="X38" s="98">
        <v>807.02776799904359</v>
      </c>
      <c r="Y38" s="98">
        <v>817.79534777735591</v>
      </c>
      <c r="DA38" s="63" t="s">
        <v>2278</v>
      </c>
    </row>
    <row r="39" spans="1:105" ht="12" customHeight="1" x14ac:dyDescent="0.25">
      <c r="A39" s="121" t="s">
        <v>54</v>
      </c>
      <c r="B39" s="122">
        <v>1299.9041743509697</v>
      </c>
      <c r="C39" s="122">
        <v>1249.6240549243475</v>
      </c>
      <c r="D39" s="122">
        <v>1379.0755315441213</v>
      </c>
      <c r="E39" s="122">
        <v>1210.170690337814</v>
      </c>
      <c r="F39" s="122">
        <v>1355.2814696963489</v>
      </c>
      <c r="G39" s="122">
        <v>1398.1088024653827</v>
      </c>
      <c r="H39" s="122">
        <v>1450.1836435556945</v>
      </c>
      <c r="I39" s="122">
        <v>1378.2133507068263</v>
      </c>
      <c r="J39" s="122">
        <v>1481.5419101961984</v>
      </c>
      <c r="K39" s="122">
        <v>1444.9368384021752</v>
      </c>
      <c r="L39" s="122">
        <v>1391.0848362760291</v>
      </c>
      <c r="M39" s="122">
        <v>1299.549340932698</v>
      </c>
      <c r="N39" s="122">
        <v>1242.0887946839223</v>
      </c>
      <c r="O39" s="122">
        <v>1191.5117031875707</v>
      </c>
      <c r="P39" s="122">
        <v>1124.9183664795564</v>
      </c>
      <c r="Q39" s="122">
        <v>1134.3940277665952</v>
      </c>
      <c r="R39" s="122">
        <v>1162.4803956097519</v>
      </c>
      <c r="S39" s="122">
        <v>1147.5912996761547</v>
      </c>
      <c r="T39" s="122">
        <v>1113.2390107538879</v>
      </c>
      <c r="U39" s="122">
        <v>1119.5780652891358</v>
      </c>
      <c r="V39" s="122">
        <v>1092.6939824805565</v>
      </c>
      <c r="W39" s="122">
        <v>1139.6542313751634</v>
      </c>
      <c r="X39" s="122">
        <v>1078.1020902034966</v>
      </c>
      <c r="Y39" s="122">
        <v>1001.544984199941</v>
      </c>
      <c r="DA39" s="130" t="s">
        <v>2279</v>
      </c>
    </row>
    <row r="40" spans="1:105" ht="12" customHeight="1" x14ac:dyDescent="0.25">
      <c r="A40" s="97" t="s">
        <v>50</v>
      </c>
      <c r="B40" s="98">
        <v>1397.2321787829915</v>
      </c>
      <c r="C40" s="98">
        <v>1648.7346545629291</v>
      </c>
      <c r="D40" s="98">
        <v>1442.8653743096224</v>
      </c>
      <c r="E40" s="98">
        <v>1706.9413468331381</v>
      </c>
      <c r="F40" s="98">
        <v>1594.2000912956521</v>
      </c>
      <c r="G40" s="98">
        <v>1607.9026472166934</v>
      </c>
      <c r="H40" s="98">
        <v>1575.5738107155653</v>
      </c>
      <c r="I40" s="98">
        <v>1644.5611479987042</v>
      </c>
      <c r="J40" s="98">
        <v>1613.5498246555844</v>
      </c>
      <c r="K40" s="98">
        <v>1856.8457590083035</v>
      </c>
      <c r="L40" s="98">
        <v>1674.2739774437205</v>
      </c>
      <c r="M40" s="98">
        <v>1489.8581032361228</v>
      </c>
      <c r="N40" s="98">
        <v>1416.9289737420006</v>
      </c>
      <c r="O40" s="98">
        <v>1405.2828656097383</v>
      </c>
      <c r="P40" s="98">
        <v>1297.4446795251667</v>
      </c>
      <c r="Q40" s="98">
        <v>1318.8384743149918</v>
      </c>
      <c r="R40" s="98">
        <v>1396.0415536864696</v>
      </c>
      <c r="S40" s="98">
        <v>1373.5385458701958</v>
      </c>
      <c r="T40" s="98">
        <v>1305.5128054768152</v>
      </c>
      <c r="U40" s="98">
        <v>1368.647383871458</v>
      </c>
      <c r="V40" s="98">
        <v>1340.4516089075021</v>
      </c>
      <c r="W40" s="98">
        <v>1410.5865809717175</v>
      </c>
      <c r="X40" s="98">
        <v>1376.8682104556231</v>
      </c>
      <c r="Y40" s="98">
        <v>1233.5868901183962</v>
      </c>
      <c r="DA40" s="63" t="s">
        <v>2280</v>
      </c>
    </row>
    <row r="41" spans="1:105" ht="12" customHeight="1" x14ac:dyDescent="0.25">
      <c r="A41" s="109" t="s">
        <v>120</v>
      </c>
      <c r="B41" s="33">
        <v>1261.9916611459021</v>
      </c>
      <c r="C41" s="33">
        <v>1094.1530877290361</v>
      </c>
      <c r="D41" s="33">
        <v>1354.2225135479382</v>
      </c>
      <c r="E41" s="33">
        <v>1016.6875083234934</v>
      </c>
      <c r="F41" s="33">
        <v>1256.8147223858177</v>
      </c>
      <c r="G41" s="33">
        <v>1302.9077577795852</v>
      </c>
      <c r="H41" s="33">
        <v>1383.2436625473667</v>
      </c>
      <c r="I41" s="33">
        <v>1218.9858931022427</v>
      </c>
      <c r="J41" s="33">
        <v>1392.3577833717804</v>
      </c>
      <c r="K41" s="33">
        <v>1146.6225342048881</v>
      </c>
      <c r="L41" s="33">
        <v>1176.9833245944496</v>
      </c>
      <c r="M41" s="33">
        <v>1149.4425816082644</v>
      </c>
      <c r="N41" s="33">
        <v>1115.6394210895564</v>
      </c>
      <c r="O41" s="33">
        <v>1048.8250596660757</v>
      </c>
      <c r="P41" s="33">
        <v>1017.9394336442854</v>
      </c>
      <c r="Q41" s="33">
        <v>1025.0325266055124</v>
      </c>
      <c r="R41" s="33">
        <v>1030.5197254992399</v>
      </c>
      <c r="S41" s="33">
        <v>1025.346851426018</v>
      </c>
      <c r="T41" s="33">
        <v>1009.9824407275173</v>
      </c>
      <c r="U41" s="33">
        <v>985.41182447884853</v>
      </c>
      <c r="V41" s="33">
        <v>965.29175381225343</v>
      </c>
      <c r="W41" s="33">
        <v>1013.1073937598043</v>
      </c>
      <c r="X41" s="33">
        <v>953.91772966617259</v>
      </c>
      <c r="Y41" s="33">
        <v>912.93217820976713</v>
      </c>
      <c r="DA41" s="60" t="s">
        <v>2281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15405.98694344658</v>
      </c>
      <c r="C43" s="117">
        <f t="shared" si="14"/>
        <v>16558.157579534229</v>
      </c>
      <c r="D43" s="117">
        <f t="shared" si="14"/>
        <v>18813.796217252984</v>
      </c>
      <c r="E43" s="117">
        <f t="shared" si="14"/>
        <v>19580.299010307794</v>
      </c>
      <c r="F43" s="117">
        <f t="shared" si="14"/>
        <v>20454.449007944651</v>
      </c>
      <c r="G43" s="117">
        <f t="shared" si="14"/>
        <v>20855.975985505716</v>
      </c>
      <c r="H43" s="117">
        <f t="shared" si="14"/>
        <v>20207.487910771946</v>
      </c>
      <c r="I43" s="117">
        <f t="shared" si="14"/>
        <v>19057.243433470838</v>
      </c>
      <c r="J43" s="117">
        <f t="shared" si="14"/>
        <v>18754.651706856734</v>
      </c>
      <c r="K43" s="117">
        <f t="shared" si="14"/>
        <v>20680.99943357084</v>
      </c>
      <c r="L43" s="117">
        <f t="shared" si="14"/>
        <v>21699.160158208644</v>
      </c>
      <c r="M43" s="117">
        <f t="shared" si="14"/>
        <v>21213.375075588752</v>
      </c>
      <c r="N43" s="117">
        <f t="shared" si="14"/>
        <v>19393.173900485217</v>
      </c>
      <c r="O43" s="117">
        <f t="shared" si="14"/>
        <v>18374.571686324245</v>
      </c>
      <c r="P43" s="117">
        <f t="shared" si="14"/>
        <v>15819.346286805354</v>
      </c>
      <c r="Q43" s="117">
        <f t="shared" si="14"/>
        <v>18894.940573284719</v>
      </c>
      <c r="R43" s="117">
        <f t="shared" ref="R43:V43" si="15">R44+R47+R49+R58</f>
        <v>18544.208532363435</v>
      </c>
      <c r="S43" s="117">
        <f t="shared" si="15"/>
        <v>19106.312194392733</v>
      </c>
      <c r="T43" s="117">
        <f t="shared" si="15"/>
        <v>17904.617167635057</v>
      </c>
      <c r="U43" s="117">
        <f t="shared" si="15"/>
        <v>15599.562721022798</v>
      </c>
      <c r="V43" s="117">
        <f t="shared" si="15"/>
        <v>18933.532069415953</v>
      </c>
      <c r="W43" s="117">
        <f t="shared" ref="W43:Y43" si="16">W44+W47+W49+W58</f>
        <v>16002.565873065218</v>
      </c>
      <c r="X43" s="117">
        <f t="shared" si="16"/>
        <v>19653.692061478861</v>
      </c>
      <c r="Y43" s="117">
        <f t="shared" si="16"/>
        <v>17473.804963292518</v>
      </c>
      <c r="DA43" s="129" t="s">
        <v>2282</v>
      </c>
    </row>
    <row r="44" spans="1:105" ht="12.95" customHeight="1" x14ac:dyDescent="0.25">
      <c r="A44" s="121" t="s">
        <v>57</v>
      </c>
      <c r="B44" s="122">
        <f t="shared" ref="B44:Q44" si="17">SUM(B45:B46)</f>
        <v>12439.153169074678</v>
      </c>
      <c r="C44" s="122">
        <f t="shared" si="17"/>
        <v>13653.265859383473</v>
      </c>
      <c r="D44" s="122">
        <f t="shared" si="17"/>
        <v>15598.024355227413</v>
      </c>
      <c r="E44" s="122">
        <f t="shared" si="17"/>
        <v>16543.15249253108</v>
      </c>
      <c r="F44" s="122">
        <f t="shared" si="17"/>
        <v>17206.232893978537</v>
      </c>
      <c r="G44" s="122">
        <f t="shared" si="17"/>
        <v>17533.470293557308</v>
      </c>
      <c r="H44" s="122">
        <f t="shared" si="17"/>
        <v>16719.462431303775</v>
      </c>
      <c r="I44" s="122">
        <f t="shared" si="17"/>
        <v>15657.999107849855</v>
      </c>
      <c r="J44" s="122">
        <f t="shared" si="17"/>
        <v>15294.617404457271</v>
      </c>
      <c r="K44" s="122">
        <f t="shared" si="17"/>
        <v>17206.062389317074</v>
      </c>
      <c r="L44" s="122">
        <f t="shared" si="17"/>
        <v>18252.408252622507</v>
      </c>
      <c r="M44" s="122">
        <f t="shared" si="17"/>
        <v>18076.46003542807</v>
      </c>
      <c r="N44" s="122">
        <f t="shared" si="17"/>
        <v>16210.163067041662</v>
      </c>
      <c r="O44" s="122">
        <f t="shared" si="17"/>
        <v>15280.151391819178</v>
      </c>
      <c r="P44" s="122">
        <f t="shared" si="17"/>
        <v>12826.013272002878</v>
      </c>
      <c r="Q44" s="122">
        <f t="shared" si="17"/>
        <v>15828.815656783463</v>
      </c>
      <c r="R44" s="122">
        <f t="shared" ref="R44:V44" si="18">SUM(R45:R46)</f>
        <v>15540.860693037102</v>
      </c>
      <c r="S44" s="122">
        <f t="shared" si="18"/>
        <v>15830.95667496136</v>
      </c>
      <c r="T44" s="122">
        <f t="shared" si="18"/>
        <v>14611.260560830782</v>
      </c>
      <c r="U44" s="122">
        <f t="shared" si="18"/>
        <v>12506.581680789293</v>
      </c>
      <c r="V44" s="122">
        <f t="shared" si="18"/>
        <v>15845.872856209948</v>
      </c>
      <c r="W44" s="122">
        <f t="shared" ref="W44:Y44" si="19">SUM(W45:W46)</f>
        <v>12725.996876543704</v>
      </c>
      <c r="X44" s="122">
        <f t="shared" si="19"/>
        <v>16506.169650891909</v>
      </c>
      <c r="Y44" s="122">
        <f t="shared" si="19"/>
        <v>14410.824772128488</v>
      </c>
      <c r="DA44" s="130" t="s">
        <v>2283</v>
      </c>
    </row>
    <row r="45" spans="1:105" ht="12" customHeight="1" x14ac:dyDescent="0.25">
      <c r="A45" s="97" t="s">
        <v>211</v>
      </c>
      <c r="B45" s="98">
        <v>12313.598045931891</v>
      </c>
      <c r="C45" s="98">
        <v>13515.517131965824</v>
      </c>
      <c r="D45" s="98">
        <v>15439.182005429951</v>
      </c>
      <c r="E45" s="98">
        <v>16383.743997023159</v>
      </c>
      <c r="F45" s="98">
        <v>17032.164530527472</v>
      </c>
      <c r="G45" s="98">
        <v>17359.642042308216</v>
      </c>
      <c r="H45" s="98">
        <v>16559.623914901109</v>
      </c>
      <c r="I45" s="98">
        <v>15513.196894263294</v>
      </c>
      <c r="J45" s="98">
        <v>15154.448655265263</v>
      </c>
      <c r="K45" s="98">
        <v>17049.04284517718</v>
      </c>
      <c r="L45" s="98">
        <v>18089.092924878645</v>
      </c>
      <c r="M45" s="98">
        <v>17911.410932661529</v>
      </c>
      <c r="N45" s="98">
        <v>16057.841767845002</v>
      </c>
      <c r="O45" s="98">
        <v>15129.93814786767</v>
      </c>
      <c r="P45" s="98">
        <v>12700.000527601464</v>
      </c>
      <c r="Q45" s="98">
        <v>15669.644488289676</v>
      </c>
      <c r="R45" s="98">
        <v>15379.220090518653</v>
      </c>
      <c r="S45" s="98">
        <v>15663.407407407425</v>
      </c>
      <c r="T45" s="98">
        <v>14454.580914553402</v>
      </c>
      <c r="U45" s="98">
        <v>12370.46289086907</v>
      </c>
      <c r="V45" s="98">
        <v>15672.665395204165</v>
      </c>
      <c r="W45" s="98">
        <v>12587.054993380127</v>
      </c>
      <c r="X45" s="98">
        <v>16325.920640583499</v>
      </c>
      <c r="Y45" s="98">
        <v>14250.097159762374</v>
      </c>
      <c r="DA45" s="63" t="s">
        <v>2284</v>
      </c>
    </row>
    <row r="46" spans="1:105" ht="12" customHeight="1" x14ac:dyDescent="0.25">
      <c r="A46" s="97" t="s">
        <v>53</v>
      </c>
      <c r="B46" s="98">
        <v>125.55512314278624</v>
      </c>
      <c r="C46" s="98">
        <v>137.74872741764835</v>
      </c>
      <c r="D46" s="98">
        <v>158.84234979746168</v>
      </c>
      <c r="E46" s="98">
        <v>159.40849550792186</v>
      </c>
      <c r="F46" s="98">
        <v>174.06836345106512</v>
      </c>
      <c r="G46" s="98">
        <v>173.82825124909033</v>
      </c>
      <c r="H46" s="98">
        <v>159.83851640266732</v>
      </c>
      <c r="I46" s="98">
        <v>144.80221358656209</v>
      </c>
      <c r="J46" s="98">
        <v>140.16874919200814</v>
      </c>
      <c r="K46" s="98">
        <v>157.01954413989267</v>
      </c>
      <c r="L46" s="98">
        <v>163.31532774386241</v>
      </c>
      <c r="M46" s="98">
        <v>165.04910276653968</v>
      </c>
      <c r="N46" s="98">
        <v>152.32129919665954</v>
      </c>
      <c r="O46" s="98">
        <v>150.21324395150728</v>
      </c>
      <c r="P46" s="98">
        <v>126.01274440141442</v>
      </c>
      <c r="Q46" s="98">
        <v>159.17116849378758</v>
      </c>
      <c r="R46" s="98">
        <v>161.64060251845009</v>
      </c>
      <c r="S46" s="98">
        <v>167.54926755393498</v>
      </c>
      <c r="T46" s="98">
        <v>156.67964627738058</v>
      </c>
      <c r="U46" s="98">
        <v>136.11878992022389</v>
      </c>
      <c r="V46" s="98">
        <v>173.20746100578199</v>
      </c>
      <c r="W46" s="98">
        <v>138.94188316357761</v>
      </c>
      <c r="X46" s="98">
        <v>180.24901030840755</v>
      </c>
      <c r="Y46" s="98">
        <v>160.72761236611473</v>
      </c>
      <c r="DA46" s="63" t="s">
        <v>2285</v>
      </c>
    </row>
    <row r="47" spans="1:105" ht="12.95" customHeight="1" x14ac:dyDescent="0.25">
      <c r="A47" s="121" t="s">
        <v>92</v>
      </c>
      <c r="B47" s="122">
        <f t="shared" ref="B47:Y47" si="20">B48</f>
        <v>64.832173015354172</v>
      </c>
      <c r="C47" s="122">
        <f t="shared" si="20"/>
        <v>61.979365822965335</v>
      </c>
      <c r="D47" s="122">
        <f t="shared" si="20"/>
        <v>60.1489545411889</v>
      </c>
      <c r="E47" s="122">
        <f t="shared" si="20"/>
        <v>146.36585715091002</v>
      </c>
      <c r="F47" s="122">
        <f t="shared" si="20"/>
        <v>64.138384594976102</v>
      </c>
      <c r="G47" s="122">
        <f t="shared" si="20"/>
        <v>81.028871385104225</v>
      </c>
      <c r="H47" s="122">
        <f t="shared" si="20"/>
        <v>109.35003869994</v>
      </c>
      <c r="I47" s="122">
        <f t="shared" si="20"/>
        <v>122.33689650377042</v>
      </c>
      <c r="J47" s="122">
        <f t="shared" si="20"/>
        <v>125.10740430850615</v>
      </c>
      <c r="K47" s="122">
        <f t="shared" si="20"/>
        <v>111.17089976742912</v>
      </c>
      <c r="L47" s="122">
        <f t="shared" si="20"/>
        <v>127.89827407618677</v>
      </c>
      <c r="M47" s="122">
        <f t="shared" si="20"/>
        <v>170.56820920648616</v>
      </c>
      <c r="N47" s="122">
        <f t="shared" si="20"/>
        <v>210.36166571158543</v>
      </c>
      <c r="O47" s="122">
        <f t="shared" si="20"/>
        <v>177.42602467567886</v>
      </c>
      <c r="P47" s="122">
        <f t="shared" si="20"/>
        <v>178.95914847414272</v>
      </c>
      <c r="Q47" s="122">
        <f t="shared" si="20"/>
        <v>294.71128993882513</v>
      </c>
      <c r="R47" s="122">
        <f t="shared" si="20"/>
        <v>289.93814229851432</v>
      </c>
      <c r="S47" s="122">
        <f t="shared" si="20"/>
        <v>392.97097912873943</v>
      </c>
      <c r="T47" s="122">
        <f t="shared" si="20"/>
        <v>428.57124095380163</v>
      </c>
      <c r="U47" s="122">
        <f t="shared" si="20"/>
        <v>433.66414080640538</v>
      </c>
      <c r="V47" s="122">
        <f t="shared" si="20"/>
        <v>391.36202920359761</v>
      </c>
      <c r="W47" s="122">
        <f t="shared" si="20"/>
        <v>396.92032205976136</v>
      </c>
      <c r="X47" s="122">
        <f t="shared" si="20"/>
        <v>345.31198633582437</v>
      </c>
      <c r="Y47" s="122">
        <f t="shared" si="20"/>
        <v>310.58839856659517</v>
      </c>
      <c r="DA47" s="130" t="s">
        <v>2286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64.832173015354172</v>
      </c>
      <c r="C48" s="98">
        <f>IF(RES_hhdet_fec!C48=0,0,RES_hhdet_fec!C48*1000*11630/RES_hhdet_num!C43)</f>
        <v>61.979365822965335</v>
      </c>
      <c r="D48" s="98">
        <f>IF(RES_hhdet_fec!D48=0,0,RES_hhdet_fec!D48*1000*11630/RES_hhdet_num!D43)</f>
        <v>60.1489545411889</v>
      </c>
      <c r="E48" s="98">
        <f>IF(RES_hhdet_fec!E48=0,0,RES_hhdet_fec!E48*1000*11630/RES_hhdet_num!E43)</f>
        <v>146.36585715091002</v>
      </c>
      <c r="F48" s="98">
        <f>IF(RES_hhdet_fec!F48=0,0,RES_hhdet_fec!F48*1000*11630/RES_hhdet_num!F43)</f>
        <v>64.138384594976102</v>
      </c>
      <c r="G48" s="98">
        <f>IF(RES_hhdet_fec!G48=0,0,RES_hhdet_fec!G48*1000*11630/RES_hhdet_num!G43)</f>
        <v>81.028871385104225</v>
      </c>
      <c r="H48" s="98">
        <f>IF(RES_hhdet_fec!H48=0,0,RES_hhdet_fec!H48*1000*11630/RES_hhdet_num!H43)</f>
        <v>109.35003869994</v>
      </c>
      <c r="I48" s="98">
        <f>IF(RES_hhdet_fec!I48=0,0,RES_hhdet_fec!I48*1000*11630/RES_hhdet_num!I43)</f>
        <v>122.33689650377042</v>
      </c>
      <c r="J48" s="98">
        <f>IF(RES_hhdet_fec!J48=0,0,RES_hhdet_fec!J48*1000*11630/RES_hhdet_num!J43)</f>
        <v>125.10740430850615</v>
      </c>
      <c r="K48" s="98">
        <f>IF(RES_hhdet_fec!K48=0,0,RES_hhdet_fec!K48*1000*11630/RES_hhdet_num!K43)</f>
        <v>111.17089976742912</v>
      </c>
      <c r="L48" s="98">
        <f>IF(RES_hhdet_fec!L48=0,0,RES_hhdet_fec!L48*1000*11630/RES_hhdet_num!L43)</f>
        <v>127.89827407618677</v>
      </c>
      <c r="M48" s="98">
        <f>IF(RES_hhdet_fec!M48=0,0,RES_hhdet_fec!M48*1000*11630/RES_hhdet_num!M43)</f>
        <v>170.56820920648616</v>
      </c>
      <c r="N48" s="98">
        <f>IF(RES_hhdet_fec!N48=0,0,RES_hhdet_fec!N48*1000*11630/RES_hhdet_num!N43)</f>
        <v>210.36166571158543</v>
      </c>
      <c r="O48" s="98">
        <f>IF(RES_hhdet_fec!O48=0,0,RES_hhdet_fec!O48*1000*11630/RES_hhdet_num!O43)</f>
        <v>177.42602467567886</v>
      </c>
      <c r="P48" s="98">
        <f>IF(RES_hhdet_fec!P48=0,0,RES_hhdet_fec!P48*1000*11630/RES_hhdet_num!P43)</f>
        <v>178.95914847414272</v>
      </c>
      <c r="Q48" s="98">
        <f>IF(RES_hhdet_fec!Q48=0,0,RES_hhdet_fec!Q48*1000*11630/RES_hhdet_num!Q43)</f>
        <v>294.71128993882513</v>
      </c>
      <c r="R48" s="98">
        <f>IF(RES_hhdet_fec!R48=0,0,RES_hhdet_fec!R48*1000*11630/RES_hhdet_num!R43)</f>
        <v>289.93814229851432</v>
      </c>
      <c r="S48" s="98">
        <f>IF(RES_hhdet_fec!S48=0,0,RES_hhdet_fec!S48*1000*11630/RES_hhdet_num!S43)</f>
        <v>392.97097912873943</v>
      </c>
      <c r="T48" s="98">
        <f>IF(RES_hhdet_fec!T48=0,0,RES_hhdet_fec!T48*1000*11630/RES_hhdet_num!T43)</f>
        <v>428.57124095380163</v>
      </c>
      <c r="U48" s="98">
        <f>IF(RES_hhdet_fec!U48=0,0,RES_hhdet_fec!U48*1000*11630/RES_hhdet_num!U43)</f>
        <v>433.66414080640538</v>
      </c>
      <c r="V48" s="98">
        <f>IF(RES_hhdet_fec!V48=0,0,RES_hhdet_fec!V48*1000*11630/RES_hhdet_num!V43)</f>
        <v>391.36202920359761</v>
      </c>
      <c r="W48" s="98">
        <f>IF(RES_hhdet_fec!W48=0,0,RES_hhdet_fec!W48*1000*11630/RES_hhdet_num!W43)</f>
        <v>396.92032205976136</v>
      </c>
      <c r="X48" s="98">
        <f>IF(RES_hhdet_fec!X48=0,0,RES_hhdet_fec!X48*1000*11630/RES_hhdet_num!X43)</f>
        <v>345.31198633582437</v>
      </c>
      <c r="Y48" s="98">
        <f>IF(RES_hhdet_fec!Y48=0,0,RES_hhdet_fec!Y48*1000*11630/RES_hhdet_num!Y43)</f>
        <v>310.58839856659517</v>
      </c>
      <c r="DA48" s="63" t="s">
        <v>2287</v>
      </c>
    </row>
    <row r="49" spans="1:105" ht="12" customHeight="1" x14ac:dyDescent="0.25">
      <c r="A49" s="121" t="s">
        <v>55</v>
      </c>
      <c r="B49" s="122">
        <v>1602.0938744697748</v>
      </c>
      <c r="C49" s="122">
        <v>1580.6335669525586</v>
      </c>
      <c r="D49" s="122">
        <v>1778.3530941738288</v>
      </c>
      <c r="E49" s="122">
        <v>1640.0657676119451</v>
      </c>
      <c r="F49" s="122">
        <v>1813.6442917746397</v>
      </c>
      <c r="G49" s="122">
        <v>1826.5367360782036</v>
      </c>
      <c r="H49" s="122">
        <v>1917.2411157700117</v>
      </c>
      <c r="I49" s="122">
        <v>1882.9692567249135</v>
      </c>
      <c r="J49" s="122">
        <v>1848.6959438464798</v>
      </c>
      <c r="K49" s="122">
        <v>1922.1855196858444</v>
      </c>
      <c r="L49" s="122">
        <v>1931.8309086219681</v>
      </c>
      <c r="M49" s="122">
        <v>1674.7676955914558</v>
      </c>
      <c r="N49" s="122">
        <v>1734.5867492114155</v>
      </c>
      <c r="O49" s="122">
        <v>1725.4937368974165</v>
      </c>
      <c r="P49" s="122">
        <v>1685.0207043149826</v>
      </c>
      <c r="Q49" s="122">
        <v>1631.1231663523054</v>
      </c>
      <c r="R49" s="122">
        <v>1541.5891378747583</v>
      </c>
      <c r="S49" s="122">
        <v>1729.3752587287149</v>
      </c>
      <c r="T49" s="122">
        <v>1753.2010619854327</v>
      </c>
      <c r="U49" s="122">
        <v>1539.9096518478648</v>
      </c>
      <c r="V49" s="122">
        <v>1594.6609588404051</v>
      </c>
      <c r="W49" s="122">
        <v>1718.0647508365298</v>
      </c>
      <c r="X49" s="122">
        <v>1701.0243952435458</v>
      </c>
      <c r="Y49" s="122">
        <v>1741.5916059460674</v>
      </c>
      <c r="DA49" s="130" t="s">
        <v>2288</v>
      </c>
    </row>
    <row r="50" spans="1:105" ht="12" customHeight="1" x14ac:dyDescent="0.25">
      <c r="A50" s="97" t="s">
        <v>138</v>
      </c>
      <c r="B50" s="98">
        <v>1705.9579955239101</v>
      </c>
      <c r="C50" s="98">
        <v>1722.3641048833611</v>
      </c>
      <c r="D50" s="98">
        <v>2005.2267818928337</v>
      </c>
      <c r="E50" s="98">
        <v>1931.2422602909271</v>
      </c>
      <c r="F50" s="98">
        <v>2068.4311303639438</v>
      </c>
      <c r="G50" s="98">
        <v>2034.5135063050398</v>
      </c>
      <c r="H50" s="98">
        <v>2159.9102554160659</v>
      </c>
      <c r="I50" s="98">
        <v>2142.76531679555</v>
      </c>
      <c r="J50" s="98">
        <v>1979.7396955575969</v>
      </c>
      <c r="K50" s="98">
        <v>2208.2425026477267</v>
      </c>
      <c r="L50" s="98">
        <v>2212.3875138972312</v>
      </c>
      <c r="M50" s="98">
        <v>1778.9596436214583</v>
      </c>
      <c r="N50" s="98">
        <v>1894.9123904764547</v>
      </c>
      <c r="O50" s="98">
        <v>1911.9053198817335</v>
      </c>
      <c r="P50" s="98">
        <v>1843.868417165364</v>
      </c>
      <c r="Q50" s="98">
        <v>1766.1574976104603</v>
      </c>
      <c r="R50" s="98">
        <v>1568.9390829429426</v>
      </c>
      <c r="S50" s="98">
        <v>1984.9170885462745</v>
      </c>
      <c r="T50" s="98">
        <v>2028.1296671302682</v>
      </c>
      <c r="U50" s="98">
        <v>1538.1489283294136</v>
      </c>
      <c r="V50" s="98">
        <v>1651.4202024794072</v>
      </c>
      <c r="W50" s="98">
        <v>1746.2094749941818</v>
      </c>
      <c r="X50" s="98">
        <v>1797.5203288889579</v>
      </c>
      <c r="Y50" s="98">
        <v>1940.9147059032746</v>
      </c>
      <c r="DA50" s="63" t="s">
        <v>2289</v>
      </c>
    </row>
    <row r="51" spans="1:105" ht="12" customHeight="1" x14ac:dyDescent="0.25">
      <c r="A51" s="97" t="s">
        <v>137</v>
      </c>
      <c r="B51" s="98">
        <v>1087.3776362916301</v>
      </c>
      <c r="C51" s="98">
        <v>1082.6734161255113</v>
      </c>
      <c r="D51" s="98">
        <v>1276.3605814396758</v>
      </c>
      <c r="E51" s="98">
        <v>1181.8475031873472</v>
      </c>
      <c r="F51" s="98">
        <v>1301.263689748808</v>
      </c>
      <c r="G51" s="98">
        <v>1278.7185399382311</v>
      </c>
      <c r="H51" s="98">
        <v>1358.5732233321257</v>
      </c>
      <c r="I51" s="98">
        <v>1340.216028852825</v>
      </c>
      <c r="J51" s="98">
        <v>1248.457642577617</v>
      </c>
      <c r="K51" s="98">
        <v>1373.3133660347005</v>
      </c>
      <c r="L51" s="98">
        <v>1386.6072634297843</v>
      </c>
      <c r="M51" s="98">
        <v>1144.2644678680783</v>
      </c>
      <c r="N51" s="98">
        <v>1233.8948213336841</v>
      </c>
      <c r="O51" s="98">
        <v>1265.5750298839512</v>
      </c>
      <c r="P51" s="98">
        <v>1243.2047911151606</v>
      </c>
      <c r="Q51" s="98">
        <v>1235.2908320151994</v>
      </c>
      <c r="R51" s="98">
        <v>1117.3885717869407</v>
      </c>
      <c r="S51" s="98">
        <v>1410.9481684666732</v>
      </c>
      <c r="T51" s="98">
        <v>1480.003986126907</v>
      </c>
      <c r="U51" s="98">
        <v>1152.5827693027786</v>
      </c>
      <c r="V51" s="98">
        <v>1264.210291304249</v>
      </c>
      <c r="W51" s="98">
        <v>1375.2252568536794</v>
      </c>
      <c r="X51" s="98">
        <v>1446.693036363487</v>
      </c>
      <c r="Y51" s="98">
        <v>1566.9642164832271</v>
      </c>
      <c r="DA51" s="63" t="s">
        <v>2290</v>
      </c>
    </row>
    <row r="52" spans="1:105" ht="12" customHeight="1" x14ac:dyDescent="0.25">
      <c r="A52" s="100" t="s">
        <v>211</v>
      </c>
      <c r="B52" s="101">
        <v>517.93255888483532</v>
      </c>
      <c r="C52" s="101">
        <v>492.85023073738989</v>
      </c>
      <c r="D52" s="101">
        <v>602.8328653673193</v>
      </c>
      <c r="E52" s="101">
        <v>487.28111553543596</v>
      </c>
      <c r="F52" s="101">
        <v>588.86383671068211</v>
      </c>
      <c r="G52" s="101">
        <v>574.07091703793265</v>
      </c>
      <c r="H52" s="101">
        <v>606.89041482290611</v>
      </c>
      <c r="I52" s="101">
        <v>583.03529861448396</v>
      </c>
      <c r="J52" s="101">
        <v>545.85121016496828</v>
      </c>
      <c r="K52" s="101">
        <v>563.10962441074196</v>
      </c>
      <c r="L52" s="101">
        <v>566.09398681345215</v>
      </c>
      <c r="M52" s="101">
        <v>482.50128866930334</v>
      </c>
      <c r="N52" s="101">
        <v>505.70708834356327</v>
      </c>
      <c r="O52" s="101">
        <v>494.81871259913135</v>
      </c>
      <c r="P52" s="101">
        <v>505.26828129572328</v>
      </c>
      <c r="Q52" s="101">
        <v>542.57517562193857</v>
      </c>
      <c r="R52" s="101">
        <v>479.95810198769863</v>
      </c>
      <c r="S52" s="101">
        <v>575.23299789653959</v>
      </c>
      <c r="T52" s="101">
        <v>606.21258116004708</v>
      </c>
      <c r="U52" s="101">
        <v>446.76096599358516</v>
      </c>
      <c r="V52" s="101">
        <v>477.2522171906329</v>
      </c>
      <c r="W52" s="101">
        <v>573.59071594957811</v>
      </c>
      <c r="X52" s="101">
        <v>663.26676754031519</v>
      </c>
      <c r="Y52" s="101">
        <v>722.48895511373485</v>
      </c>
      <c r="DA52" s="131" t="s">
        <v>2291</v>
      </c>
    </row>
    <row r="53" spans="1:105" ht="12" customHeight="1" x14ac:dyDescent="0.25">
      <c r="A53" s="103" t="s">
        <v>52</v>
      </c>
      <c r="B53" s="104">
        <v>569.44507740679478</v>
      </c>
      <c r="C53" s="104">
        <v>589.82318538812126</v>
      </c>
      <c r="D53" s="104">
        <v>673.52771607235661</v>
      </c>
      <c r="E53" s="104">
        <v>694.56638765191099</v>
      </c>
      <c r="F53" s="104">
        <v>712.39985303812591</v>
      </c>
      <c r="G53" s="104">
        <v>704.64762290029842</v>
      </c>
      <c r="H53" s="104">
        <v>751.6828085092194</v>
      </c>
      <c r="I53" s="104">
        <v>757.18073023834097</v>
      </c>
      <c r="J53" s="104">
        <v>702.60643241264859</v>
      </c>
      <c r="K53" s="104">
        <v>810.20374162395842</v>
      </c>
      <c r="L53" s="104">
        <v>820.51327661633206</v>
      </c>
      <c r="M53" s="104">
        <v>661.76317919877511</v>
      </c>
      <c r="N53" s="104">
        <v>728.18773299012105</v>
      </c>
      <c r="O53" s="104">
        <v>770.75631728481983</v>
      </c>
      <c r="P53" s="104">
        <v>737.93650981943722</v>
      </c>
      <c r="Q53" s="104">
        <v>692.7156563932607</v>
      </c>
      <c r="R53" s="104">
        <v>637.43046979924202</v>
      </c>
      <c r="S53" s="104">
        <v>835.71517057013341</v>
      </c>
      <c r="T53" s="104">
        <v>873.79140496685966</v>
      </c>
      <c r="U53" s="104">
        <v>705.82180330919357</v>
      </c>
      <c r="V53" s="104">
        <v>786.95807411361636</v>
      </c>
      <c r="W53" s="104">
        <v>801.6345409041013</v>
      </c>
      <c r="X53" s="104">
        <v>783.42626882317188</v>
      </c>
      <c r="Y53" s="104">
        <v>844.47526136949239</v>
      </c>
      <c r="DA53" s="132" t="s">
        <v>2292</v>
      </c>
    </row>
    <row r="54" spans="1:105" ht="12" customHeight="1" x14ac:dyDescent="0.25">
      <c r="A54" s="106" t="s">
        <v>122</v>
      </c>
      <c r="B54" s="101">
        <v>1523.1107961815471</v>
      </c>
      <c r="C54" s="101">
        <v>1471.2592562309831</v>
      </c>
      <c r="D54" s="101">
        <v>1601.8224467212119</v>
      </c>
      <c r="E54" s="101">
        <v>1393.1678135580019</v>
      </c>
      <c r="F54" s="101">
        <v>1603.5066774875008</v>
      </c>
      <c r="G54" s="101">
        <v>1657.4197242612727</v>
      </c>
      <c r="H54" s="101">
        <v>1721.6554560069442</v>
      </c>
      <c r="I54" s="101">
        <v>1660.2775759909914</v>
      </c>
      <c r="J54" s="101">
        <v>1738.3387580010453</v>
      </c>
      <c r="K54" s="101">
        <v>1648.7461885042349</v>
      </c>
      <c r="L54" s="101">
        <v>1668.4600394880863</v>
      </c>
      <c r="M54" s="101">
        <v>1605.4456285850383</v>
      </c>
      <c r="N54" s="101">
        <v>1603.0213026013337</v>
      </c>
      <c r="O54" s="101">
        <v>1557.1499840498395</v>
      </c>
      <c r="P54" s="101">
        <v>1556.6433999658832</v>
      </c>
      <c r="Q54" s="101">
        <v>1561.719101845815</v>
      </c>
      <c r="R54" s="101">
        <v>1573.9332175942482</v>
      </c>
      <c r="S54" s="101">
        <v>1588.3491736185904</v>
      </c>
      <c r="T54" s="101">
        <v>1591.438233650465</v>
      </c>
      <c r="U54" s="101">
        <v>1601.2884263077472</v>
      </c>
      <c r="V54" s="101">
        <v>1618.4310105842037</v>
      </c>
      <c r="W54" s="101">
        <v>1762.4066328448625</v>
      </c>
      <c r="X54" s="101">
        <v>1703.5007323720145</v>
      </c>
      <c r="Y54" s="101">
        <v>1693.5579182692161</v>
      </c>
      <c r="DA54" s="131" t="s">
        <v>2293</v>
      </c>
    </row>
    <row r="55" spans="1:105" ht="12" customHeight="1" x14ac:dyDescent="0.25">
      <c r="A55" s="107" t="s">
        <v>121</v>
      </c>
      <c r="B55" s="104">
        <v>1098.8890306081714</v>
      </c>
      <c r="C55" s="104">
        <v>1053.4644116656636</v>
      </c>
      <c r="D55" s="104">
        <v>1159.4982821874294</v>
      </c>
      <c r="E55" s="104">
        <v>984.8746989512382</v>
      </c>
      <c r="F55" s="104">
        <v>1158.1251118237012</v>
      </c>
      <c r="G55" s="104">
        <v>1200.171783743875</v>
      </c>
      <c r="H55" s="104">
        <v>1253.4883980014224</v>
      </c>
      <c r="I55" s="104">
        <v>1207.9102981976257</v>
      </c>
      <c r="J55" s="104">
        <v>1266.9232369696369</v>
      </c>
      <c r="K55" s="104">
        <v>1190.7244837326284</v>
      </c>
      <c r="L55" s="104">
        <v>1207.9068700492655</v>
      </c>
      <c r="M55" s="104">
        <v>1171.998071148859</v>
      </c>
      <c r="N55" s="104">
        <v>1173.9469765728538</v>
      </c>
      <c r="O55" s="104">
        <v>1141.9672294180768</v>
      </c>
      <c r="P55" s="104">
        <v>1151.7015411024588</v>
      </c>
      <c r="Q55" s="104">
        <v>1175.2552618331654</v>
      </c>
      <c r="R55" s="104">
        <v>1193.3899834199383</v>
      </c>
      <c r="S55" s="104">
        <v>1218.4429904720607</v>
      </c>
      <c r="T55" s="104">
        <v>1242.8491178799666</v>
      </c>
      <c r="U55" s="104">
        <v>1256.7150352121198</v>
      </c>
      <c r="V55" s="104">
        <v>1280.7253865208054</v>
      </c>
      <c r="W55" s="104">
        <v>1421.0498580210326</v>
      </c>
      <c r="X55" s="104">
        <v>1406.4085927704029</v>
      </c>
      <c r="Y55" s="104">
        <v>1419.8313115356971</v>
      </c>
      <c r="DA55" s="132" t="s">
        <v>2294</v>
      </c>
    </row>
    <row r="56" spans="1:105" ht="12" customHeight="1" x14ac:dyDescent="0.25">
      <c r="A56" s="108" t="s">
        <v>53</v>
      </c>
      <c r="B56" s="98">
        <v>462.49173065999076</v>
      </c>
      <c r="C56" s="98">
        <v>421.66894278020857</v>
      </c>
      <c r="D56" s="98">
        <v>483.39368411780134</v>
      </c>
      <c r="E56" s="98">
        <v>355.06581529343453</v>
      </c>
      <c r="F56" s="98">
        <v>461.35414495559388</v>
      </c>
      <c r="G56" s="98">
        <v>473.01357746592686</v>
      </c>
      <c r="H56" s="98">
        <v>490.98001858915984</v>
      </c>
      <c r="I56" s="98">
        <v>461.54798906545756</v>
      </c>
      <c r="J56" s="98">
        <v>487.20644667468849</v>
      </c>
      <c r="K56" s="98">
        <v>428.55290380204775</v>
      </c>
      <c r="L56" s="98">
        <v>433.70702280895324</v>
      </c>
      <c r="M56" s="98">
        <v>435.43940056977181</v>
      </c>
      <c r="N56" s="98">
        <v>430.66136941748738</v>
      </c>
      <c r="O56" s="98">
        <v>406.62773586684534</v>
      </c>
      <c r="P56" s="98">
        <v>428.88848873525058</v>
      </c>
      <c r="Q56" s="98">
        <v>467.94833413554824</v>
      </c>
      <c r="R56" s="98">
        <v>458.74655503503095</v>
      </c>
      <c r="S56" s="98">
        <v>457.34706044952208</v>
      </c>
      <c r="T56" s="98">
        <v>476.03823655271316</v>
      </c>
      <c r="U56" s="98">
        <v>454.60329756358095</v>
      </c>
      <c r="V56" s="98">
        <v>450.87794112308939</v>
      </c>
      <c r="W56" s="98">
        <v>552.8968517190325</v>
      </c>
      <c r="X56" s="98">
        <v>597.06201404218859</v>
      </c>
      <c r="Y56" s="98">
        <v>602.18834808677286</v>
      </c>
      <c r="DA56" s="63" t="s">
        <v>2295</v>
      </c>
    </row>
    <row r="57" spans="1:105" ht="12" customHeight="1" x14ac:dyDescent="0.25">
      <c r="A57" s="108" t="s">
        <v>52</v>
      </c>
      <c r="B57" s="98">
        <v>636.39729994818083</v>
      </c>
      <c r="C57" s="98">
        <v>631.79546888545497</v>
      </c>
      <c r="D57" s="98">
        <v>676.10459806962797</v>
      </c>
      <c r="E57" s="98">
        <v>629.8088836578039</v>
      </c>
      <c r="F57" s="98">
        <v>696.77096686810728</v>
      </c>
      <c r="G57" s="98">
        <v>727.15820627794812</v>
      </c>
      <c r="H57" s="98">
        <v>762.50837941226268</v>
      </c>
      <c r="I57" s="98">
        <v>746.36230913216843</v>
      </c>
      <c r="J57" s="98">
        <v>779.71679029494828</v>
      </c>
      <c r="K57" s="98">
        <v>762.17157993058061</v>
      </c>
      <c r="L57" s="98">
        <v>774.19984724031247</v>
      </c>
      <c r="M57" s="98">
        <v>736.55867057908711</v>
      </c>
      <c r="N57" s="98">
        <v>743.28560715536651</v>
      </c>
      <c r="O57" s="98">
        <v>735.33949355123173</v>
      </c>
      <c r="P57" s="98">
        <v>722.81305236720823</v>
      </c>
      <c r="Q57" s="98">
        <v>707.3069276976172</v>
      </c>
      <c r="R57" s="98">
        <v>734.64342838490722</v>
      </c>
      <c r="S57" s="98">
        <v>761.0959300225386</v>
      </c>
      <c r="T57" s="98">
        <v>766.81088132725347</v>
      </c>
      <c r="U57" s="98">
        <v>802.11173764853868</v>
      </c>
      <c r="V57" s="98">
        <v>829.847445397716</v>
      </c>
      <c r="W57" s="98">
        <v>868.15300630199999</v>
      </c>
      <c r="X57" s="98">
        <v>809.34657872821447</v>
      </c>
      <c r="Y57" s="98">
        <v>817.64296344892421</v>
      </c>
      <c r="DA57" s="63" t="s">
        <v>2296</v>
      </c>
    </row>
    <row r="58" spans="1:105" ht="12" customHeight="1" x14ac:dyDescent="0.25">
      <c r="A58" s="121" t="s">
        <v>54</v>
      </c>
      <c r="B58" s="122">
        <v>1299.9077268867723</v>
      </c>
      <c r="C58" s="122">
        <v>1262.2787873752341</v>
      </c>
      <c r="D58" s="122">
        <v>1377.2698133105528</v>
      </c>
      <c r="E58" s="122">
        <v>1250.7148930138571</v>
      </c>
      <c r="F58" s="122">
        <v>1370.4334375965</v>
      </c>
      <c r="G58" s="122">
        <v>1414.940084485102</v>
      </c>
      <c r="H58" s="122">
        <v>1461.4343249982205</v>
      </c>
      <c r="I58" s="122">
        <v>1393.9381723923009</v>
      </c>
      <c r="J58" s="122">
        <v>1486.2309542444782</v>
      </c>
      <c r="K58" s="122">
        <v>1441.5806248004933</v>
      </c>
      <c r="L58" s="122">
        <v>1387.0227228879842</v>
      </c>
      <c r="M58" s="122">
        <v>1291.5791353627442</v>
      </c>
      <c r="N58" s="122">
        <v>1238.062418520552</v>
      </c>
      <c r="O58" s="122">
        <v>1191.5005329319722</v>
      </c>
      <c r="P58" s="122">
        <v>1129.353162013351</v>
      </c>
      <c r="Q58" s="122">
        <v>1140.2904602101246</v>
      </c>
      <c r="R58" s="122">
        <v>1171.8205591530591</v>
      </c>
      <c r="S58" s="122">
        <v>1153.0092815739176</v>
      </c>
      <c r="T58" s="122">
        <v>1111.5843038650437</v>
      </c>
      <c r="U58" s="122">
        <v>1119.4072475792325</v>
      </c>
      <c r="V58" s="122">
        <v>1101.636225162001</v>
      </c>
      <c r="W58" s="122">
        <v>1161.5839236252232</v>
      </c>
      <c r="X58" s="122">
        <v>1101.1860290075801</v>
      </c>
      <c r="Y58" s="122">
        <v>1010.8001866513671</v>
      </c>
      <c r="DA58" s="130" t="s">
        <v>2297</v>
      </c>
    </row>
    <row r="59" spans="1:105" ht="12" customHeight="1" x14ac:dyDescent="0.25">
      <c r="A59" s="97" t="s">
        <v>50</v>
      </c>
      <c r="B59" s="98">
        <v>1397.232178782991</v>
      </c>
      <c r="C59" s="98">
        <v>1644.7740341331491</v>
      </c>
      <c r="D59" s="98">
        <v>1436.4699830593347</v>
      </c>
      <c r="E59" s="98">
        <v>1696.3482047539026</v>
      </c>
      <c r="F59" s="98">
        <v>1585.3197955071869</v>
      </c>
      <c r="G59" s="98">
        <v>1605.3240781371862</v>
      </c>
      <c r="H59" s="98">
        <v>1577.1195243953732</v>
      </c>
      <c r="I59" s="98">
        <v>1647.0192468549601</v>
      </c>
      <c r="J59" s="98">
        <v>1615.8098502581179</v>
      </c>
      <c r="K59" s="98">
        <v>1858.5584014829867</v>
      </c>
      <c r="L59" s="98">
        <v>1674.6713581896315</v>
      </c>
      <c r="M59" s="98">
        <v>1489.3042349361831</v>
      </c>
      <c r="N59" s="98">
        <v>1416.2638424568863</v>
      </c>
      <c r="O59" s="98">
        <v>1404.8458800284623</v>
      </c>
      <c r="P59" s="98">
        <v>1297.3856159730369</v>
      </c>
      <c r="Q59" s="98">
        <v>1318.9922709010061</v>
      </c>
      <c r="R59" s="98">
        <v>1396.1938114899908</v>
      </c>
      <c r="S59" s="98">
        <v>1372.4629495546981</v>
      </c>
      <c r="T59" s="98">
        <v>1302.6371053389037</v>
      </c>
      <c r="U59" s="98">
        <v>1366.5412295751444</v>
      </c>
      <c r="V59" s="98">
        <v>1341.4287826694256</v>
      </c>
      <c r="W59" s="98">
        <v>1415.3126498031575</v>
      </c>
      <c r="X59" s="98">
        <v>1382.8833263348877</v>
      </c>
      <c r="Y59" s="98">
        <v>1236.9853749624426</v>
      </c>
      <c r="DA59" s="63" t="s">
        <v>2298</v>
      </c>
    </row>
    <row r="60" spans="1:105" ht="12" customHeight="1" x14ac:dyDescent="0.25">
      <c r="A60" s="109" t="s">
        <v>120</v>
      </c>
      <c r="B60" s="33">
        <v>1261.9916611459018</v>
      </c>
      <c r="C60" s="33">
        <v>1092.0382682215072</v>
      </c>
      <c r="D60" s="33">
        <v>1348.2485540185405</v>
      </c>
      <c r="E60" s="33">
        <v>1009.6661397163834</v>
      </c>
      <c r="F60" s="33">
        <v>1247.6469469759522</v>
      </c>
      <c r="G60" s="33">
        <v>1300.8202566384773</v>
      </c>
      <c r="H60" s="33">
        <v>1386.6167819234447</v>
      </c>
      <c r="I60" s="33">
        <v>1223.0574559238828</v>
      </c>
      <c r="J60" s="33">
        <v>1396.6587299652001</v>
      </c>
      <c r="K60" s="33">
        <v>1149.133254259265</v>
      </c>
      <c r="L60" s="33">
        <v>1177.5469224907524</v>
      </c>
      <c r="M60" s="33">
        <v>1147.3657177634752</v>
      </c>
      <c r="N60" s="33">
        <v>1114.0552687368677</v>
      </c>
      <c r="O60" s="33">
        <v>1049.3037368307162</v>
      </c>
      <c r="P60" s="33">
        <v>1021.1039657786589</v>
      </c>
      <c r="Q60" s="33">
        <v>1028.7046730954362</v>
      </c>
      <c r="R60" s="33">
        <v>1033.4691470337139</v>
      </c>
      <c r="S60" s="33">
        <v>1024.1556465493579</v>
      </c>
      <c r="T60" s="33">
        <v>1003.1649545271721</v>
      </c>
      <c r="U60" s="33">
        <v>980.15882699295855</v>
      </c>
      <c r="V60" s="33">
        <v>967.17542428071624</v>
      </c>
      <c r="W60" s="33">
        <v>1024.3911095805477</v>
      </c>
      <c r="X60" s="33">
        <v>965.62724579594487</v>
      </c>
      <c r="Y60" s="33">
        <v>916.40379836897273</v>
      </c>
      <c r="DA60" s="60" t="s">
        <v>2299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14727.353375242667</v>
      </c>
      <c r="C62" s="117">
        <f t="shared" si="21"/>
        <v>16700.818179124348</v>
      </c>
      <c r="D62" s="117">
        <f t="shared" si="21"/>
        <v>16381.097212001419</v>
      </c>
      <c r="E62" s="117">
        <f t="shared" si="21"/>
        <v>18618.418415784512</v>
      </c>
      <c r="F62" s="117">
        <f t="shared" si="21"/>
        <v>18223.239806222206</v>
      </c>
      <c r="G62" s="117">
        <f t="shared" si="21"/>
        <v>19588.57665144388</v>
      </c>
      <c r="H62" s="117">
        <f t="shared" si="21"/>
        <v>18333.218557927765</v>
      </c>
      <c r="I62" s="117">
        <f t="shared" si="21"/>
        <v>17318.042140306759</v>
      </c>
      <c r="J62" s="117">
        <f t="shared" si="21"/>
        <v>18192.898854491115</v>
      </c>
      <c r="K62" s="117">
        <f t="shared" si="21"/>
        <v>18772.00614900947</v>
      </c>
      <c r="L62" s="117">
        <f t="shared" si="21"/>
        <v>19949.467396679695</v>
      </c>
      <c r="M62" s="117">
        <f t="shared" si="21"/>
        <v>18910.236119229845</v>
      </c>
      <c r="N62" s="117">
        <f t="shared" si="21"/>
        <v>18383.314639508309</v>
      </c>
      <c r="O62" s="117">
        <f t="shared" si="21"/>
        <v>18040.566152121854</v>
      </c>
      <c r="P62" s="117">
        <f t="shared" si="21"/>
        <v>16300.548367958063</v>
      </c>
      <c r="Q62" s="117">
        <f t="shared" si="21"/>
        <v>17125.576298534335</v>
      </c>
      <c r="R62" s="117">
        <f t="shared" ref="R62:V62" si="22">R63+R66+R68+R77</f>
        <v>17559.36412392378</v>
      </c>
      <c r="S62" s="117">
        <f t="shared" si="22"/>
        <v>17549.888001301486</v>
      </c>
      <c r="T62" s="117">
        <f t="shared" si="22"/>
        <v>16609.802935062929</v>
      </c>
      <c r="U62" s="117">
        <f t="shared" si="22"/>
        <v>15906.952041996235</v>
      </c>
      <c r="V62" s="117">
        <f t="shared" si="22"/>
        <v>16523.107671837748</v>
      </c>
      <c r="W62" s="117">
        <f t="shared" ref="W62:Y62" si="23">W63+W66+W68+W77</f>
        <v>17464.304088802925</v>
      </c>
      <c r="X62" s="117">
        <f t="shared" si="23"/>
        <v>16082.59516640083</v>
      </c>
      <c r="Y62" s="117">
        <f t="shared" si="23"/>
        <v>15599.026504924987</v>
      </c>
      <c r="DA62" s="129" t="s">
        <v>2300</v>
      </c>
    </row>
    <row r="63" spans="1:105" ht="12.95" customHeight="1" x14ac:dyDescent="0.25">
      <c r="A63" s="121" t="s">
        <v>57</v>
      </c>
      <c r="B63" s="122">
        <f t="shared" ref="B63:Q63" si="24">SUM(B64:B65)</f>
        <v>11525.894910815387</v>
      </c>
      <c r="C63" s="122">
        <f t="shared" si="24"/>
        <v>13348.232908353739</v>
      </c>
      <c r="D63" s="122">
        <f t="shared" si="24"/>
        <v>13069.489077422591</v>
      </c>
      <c r="E63" s="122">
        <f t="shared" si="24"/>
        <v>15166.777378994386</v>
      </c>
      <c r="F63" s="122">
        <f t="shared" si="24"/>
        <v>14785.610536465088</v>
      </c>
      <c r="G63" s="122">
        <f t="shared" si="24"/>
        <v>15968.578589045506</v>
      </c>
      <c r="H63" s="122">
        <f t="shared" si="24"/>
        <v>14621.301706992219</v>
      </c>
      <c r="I63" s="122">
        <f t="shared" si="24"/>
        <v>13597.974105501336</v>
      </c>
      <c r="J63" s="122">
        <f t="shared" si="24"/>
        <v>14425.513566451818</v>
      </c>
      <c r="K63" s="122">
        <f t="shared" si="24"/>
        <v>14988.361148160626</v>
      </c>
      <c r="L63" s="122">
        <f t="shared" si="24"/>
        <v>16150.875072871509</v>
      </c>
      <c r="M63" s="122">
        <f t="shared" si="24"/>
        <v>15320.242445791906</v>
      </c>
      <c r="N63" s="122">
        <f t="shared" si="24"/>
        <v>14873.622452979211</v>
      </c>
      <c r="O63" s="122">
        <f t="shared" si="24"/>
        <v>14732.337216235732</v>
      </c>
      <c r="P63" s="122">
        <f t="shared" si="24"/>
        <v>13064.958595660881</v>
      </c>
      <c r="Q63" s="122">
        <f t="shared" si="24"/>
        <v>13952.116652150482</v>
      </c>
      <c r="R63" s="122">
        <f t="shared" ref="R63:V63" si="25">SUM(R64:R65)</f>
        <v>14329.200989970373</v>
      </c>
      <c r="S63" s="122">
        <f t="shared" si="25"/>
        <v>14148.923807007963</v>
      </c>
      <c r="T63" s="122">
        <f t="shared" si="25"/>
        <v>13266.763911342299</v>
      </c>
      <c r="U63" s="122">
        <f t="shared" si="25"/>
        <v>12668.8866809458</v>
      </c>
      <c r="V63" s="122">
        <f t="shared" si="25"/>
        <v>13227.41565653555</v>
      </c>
      <c r="W63" s="122">
        <f t="shared" ref="W63:Y63" si="26">SUM(W64:W65)</f>
        <v>13968.997426036936</v>
      </c>
      <c r="X63" s="122">
        <f t="shared" si="26"/>
        <v>12685.360703871846</v>
      </c>
      <c r="Y63" s="122">
        <f t="shared" si="26"/>
        <v>12272.979961719167</v>
      </c>
      <c r="DA63" s="130" t="s">
        <v>2301</v>
      </c>
    </row>
    <row r="64" spans="1:105" ht="12" customHeight="1" x14ac:dyDescent="0.25">
      <c r="A64" s="97" t="s">
        <v>212</v>
      </c>
      <c r="B64" s="98">
        <v>11397.738662581978</v>
      </c>
      <c r="C64" s="98">
        <v>13200.087288288472</v>
      </c>
      <c r="D64" s="98">
        <v>12923.035750273109</v>
      </c>
      <c r="E64" s="98">
        <v>15005.300620398195</v>
      </c>
      <c r="F64" s="98">
        <v>14619.47041473412</v>
      </c>
      <c r="G64" s="98">
        <v>15791.100497014884</v>
      </c>
      <c r="H64" s="98">
        <v>14463.059697888131</v>
      </c>
      <c r="I64" s="98">
        <v>13454.282103660657</v>
      </c>
      <c r="J64" s="98">
        <v>14272.783003397946</v>
      </c>
      <c r="K64" s="98">
        <v>14829.161548920953</v>
      </c>
      <c r="L64" s="98">
        <v>15983.584934739736</v>
      </c>
      <c r="M64" s="98">
        <v>15160.951524615173</v>
      </c>
      <c r="N64" s="98">
        <v>14718.145667615086</v>
      </c>
      <c r="O64" s="98">
        <v>14576.917072591858</v>
      </c>
      <c r="P64" s="98">
        <v>12927.155844350218</v>
      </c>
      <c r="Q64" s="98">
        <v>13803.341854594859</v>
      </c>
      <c r="R64" s="98">
        <v>14171.95771936864</v>
      </c>
      <c r="S64" s="98">
        <v>13990.682636528754</v>
      </c>
      <c r="T64" s="98">
        <v>13113.842635903964</v>
      </c>
      <c r="U64" s="98">
        <v>12517.229090820218</v>
      </c>
      <c r="V64" s="98">
        <v>13064.217985269101</v>
      </c>
      <c r="W64" s="98">
        <v>13791.678995372371</v>
      </c>
      <c r="X64" s="98">
        <v>12520.831812271719</v>
      </c>
      <c r="Y64" s="98">
        <v>12109.28506180429</v>
      </c>
      <c r="DA64" s="63" t="s">
        <v>2302</v>
      </c>
    </row>
    <row r="65" spans="1:105" ht="12" customHeight="1" x14ac:dyDescent="0.25">
      <c r="A65" s="97" t="s">
        <v>53</v>
      </c>
      <c r="B65" s="98">
        <v>128.15624823340801</v>
      </c>
      <c r="C65" s="98">
        <v>148.14562006526694</v>
      </c>
      <c r="D65" s="98">
        <v>146.45332714948131</v>
      </c>
      <c r="E65" s="98">
        <v>161.47675859618997</v>
      </c>
      <c r="F65" s="98">
        <v>166.14012173096813</v>
      </c>
      <c r="G65" s="98">
        <v>177.47809203062218</v>
      </c>
      <c r="H65" s="98">
        <v>158.24200910408803</v>
      </c>
      <c r="I65" s="98">
        <v>143.69200184067958</v>
      </c>
      <c r="J65" s="98">
        <v>152.73056305387192</v>
      </c>
      <c r="K65" s="98">
        <v>159.1995992396734</v>
      </c>
      <c r="L65" s="98">
        <v>167.29013813177278</v>
      </c>
      <c r="M65" s="98">
        <v>159.29092117673275</v>
      </c>
      <c r="N65" s="98">
        <v>155.47678536412337</v>
      </c>
      <c r="O65" s="98">
        <v>155.42014364387359</v>
      </c>
      <c r="P65" s="98">
        <v>137.80275131066185</v>
      </c>
      <c r="Q65" s="98">
        <v>148.77479755562339</v>
      </c>
      <c r="R65" s="98">
        <v>157.24327060173388</v>
      </c>
      <c r="S65" s="98">
        <v>158.24117047920859</v>
      </c>
      <c r="T65" s="98">
        <v>152.92127543833445</v>
      </c>
      <c r="U65" s="98">
        <v>151.65759012558127</v>
      </c>
      <c r="V65" s="98">
        <v>163.19767126644919</v>
      </c>
      <c r="W65" s="98">
        <v>177.31843066456491</v>
      </c>
      <c r="X65" s="98">
        <v>164.52889160012577</v>
      </c>
      <c r="Y65" s="98">
        <v>163.69489991487688</v>
      </c>
      <c r="DA65" s="63" t="s">
        <v>2303</v>
      </c>
    </row>
    <row r="66" spans="1:105" ht="12.95" customHeight="1" x14ac:dyDescent="0.25">
      <c r="A66" s="121" t="s">
        <v>92</v>
      </c>
      <c r="B66" s="122">
        <f t="shared" ref="B66:Y66" si="27">B67</f>
        <v>64.834820856175469</v>
      </c>
      <c r="C66" s="122">
        <f t="shared" si="27"/>
        <v>62.053094592127238</v>
      </c>
      <c r="D66" s="122">
        <f t="shared" si="27"/>
        <v>59.949165936843769</v>
      </c>
      <c r="E66" s="122">
        <f t="shared" si="27"/>
        <v>146.40554803805193</v>
      </c>
      <c r="F66" s="122">
        <f t="shared" si="27"/>
        <v>68.906213041960953</v>
      </c>
      <c r="G66" s="122">
        <f t="shared" si="27"/>
        <v>93.548441995062788</v>
      </c>
      <c r="H66" s="122">
        <f t="shared" si="27"/>
        <v>154.20647574192182</v>
      </c>
      <c r="I66" s="122">
        <f t="shared" si="27"/>
        <v>204.43573035039705</v>
      </c>
      <c r="J66" s="122">
        <f t="shared" si="27"/>
        <v>211.21578724313258</v>
      </c>
      <c r="K66" s="122">
        <f t="shared" si="27"/>
        <v>209.55721922768677</v>
      </c>
      <c r="L66" s="122">
        <f t="shared" si="27"/>
        <v>265.40864508430508</v>
      </c>
      <c r="M66" s="122">
        <f t="shared" si="27"/>
        <v>341.28730182987488</v>
      </c>
      <c r="N66" s="122">
        <f t="shared" si="27"/>
        <v>346.28801182728824</v>
      </c>
      <c r="O66" s="122">
        <f t="shared" si="27"/>
        <v>271.58823559670356</v>
      </c>
      <c r="P66" s="122">
        <f t="shared" si="27"/>
        <v>202.34392680991266</v>
      </c>
      <c r="Q66" s="122">
        <f t="shared" si="27"/>
        <v>296.04821562308138</v>
      </c>
      <c r="R66" s="122">
        <f t="shared" si="27"/>
        <v>237.67365367345684</v>
      </c>
      <c r="S66" s="122">
        <f t="shared" si="27"/>
        <v>289.24595403945858</v>
      </c>
      <c r="T66" s="122">
        <f t="shared" si="27"/>
        <v>310.5590493038851</v>
      </c>
      <c r="U66" s="122">
        <f t="shared" si="27"/>
        <v>332.73037692673256</v>
      </c>
      <c r="V66" s="122">
        <f t="shared" si="27"/>
        <v>341.54449434633437</v>
      </c>
      <c r="W66" s="122">
        <f t="shared" si="27"/>
        <v>385.44035863474994</v>
      </c>
      <c r="X66" s="122">
        <f t="shared" si="27"/>
        <v>376.44821675626105</v>
      </c>
      <c r="Y66" s="122">
        <f t="shared" si="27"/>
        <v>369.68809788536686</v>
      </c>
      <c r="DA66" s="130" t="s">
        <v>2304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64.834820856175469</v>
      </c>
      <c r="C67" s="98">
        <f>IF(RES_hhdet_fec!C67=0,0,RES_hhdet_fec!C67*1000*11630/RES_hhdet_num!C62)</f>
        <v>62.053094592127238</v>
      </c>
      <c r="D67" s="98">
        <f>IF(RES_hhdet_fec!D67=0,0,RES_hhdet_fec!D67*1000*11630/RES_hhdet_num!D62)</f>
        <v>59.949165936843769</v>
      </c>
      <c r="E67" s="98">
        <f>IF(RES_hhdet_fec!E67=0,0,RES_hhdet_fec!E67*1000*11630/RES_hhdet_num!E62)</f>
        <v>146.40554803805193</v>
      </c>
      <c r="F67" s="98">
        <f>IF(RES_hhdet_fec!F67=0,0,RES_hhdet_fec!F67*1000*11630/RES_hhdet_num!F62)</f>
        <v>68.906213041960953</v>
      </c>
      <c r="G67" s="98">
        <f>IF(RES_hhdet_fec!G67=0,0,RES_hhdet_fec!G67*1000*11630/RES_hhdet_num!G62)</f>
        <v>93.548441995062788</v>
      </c>
      <c r="H67" s="98">
        <f>IF(RES_hhdet_fec!H67=0,0,RES_hhdet_fec!H67*1000*11630/RES_hhdet_num!H62)</f>
        <v>154.20647574192182</v>
      </c>
      <c r="I67" s="98">
        <f>IF(RES_hhdet_fec!I67=0,0,RES_hhdet_fec!I67*1000*11630/RES_hhdet_num!I62)</f>
        <v>204.43573035039705</v>
      </c>
      <c r="J67" s="98">
        <f>IF(RES_hhdet_fec!J67=0,0,RES_hhdet_fec!J67*1000*11630/RES_hhdet_num!J62)</f>
        <v>211.21578724313258</v>
      </c>
      <c r="K67" s="98">
        <f>IF(RES_hhdet_fec!K67=0,0,RES_hhdet_fec!K67*1000*11630/RES_hhdet_num!K62)</f>
        <v>209.55721922768677</v>
      </c>
      <c r="L67" s="98">
        <f>IF(RES_hhdet_fec!L67=0,0,RES_hhdet_fec!L67*1000*11630/RES_hhdet_num!L62)</f>
        <v>265.40864508430508</v>
      </c>
      <c r="M67" s="98">
        <f>IF(RES_hhdet_fec!M67=0,0,RES_hhdet_fec!M67*1000*11630/RES_hhdet_num!M62)</f>
        <v>341.28730182987488</v>
      </c>
      <c r="N67" s="98">
        <f>IF(RES_hhdet_fec!N67=0,0,RES_hhdet_fec!N67*1000*11630/RES_hhdet_num!N62)</f>
        <v>346.28801182728824</v>
      </c>
      <c r="O67" s="98">
        <f>IF(RES_hhdet_fec!O67=0,0,RES_hhdet_fec!O67*1000*11630/RES_hhdet_num!O62)</f>
        <v>271.58823559670356</v>
      </c>
      <c r="P67" s="98">
        <f>IF(RES_hhdet_fec!P67=0,0,RES_hhdet_fec!P67*1000*11630/RES_hhdet_num!P62)</f>
        <v>202.34392680991266</v>
      </c>
      <c r="Q67" s="98">
        <f>IF(RES_hhdet_fec!Q67=0,0,RES_hhdet_fec!Q67*1000*11630/RES_hhdet_num!Q62)</f>
        <v>296.04821562308138</v>
      </c>
      <c r="R67" s="98">
        <f>IF(RES_hhdet_fec!R67=0,0,RES_hhdet_fec!R67*1000*11630/RES_hhdet_num!R62)</f>
        <v>237.67365367345684</v>
      </c>
      <c r="S67" s="98">
        <f>IF(RES_hhdet_fec!S67=0,0,RES_hhdet_fec!S67*1000*11630/RES_hhdet_num!S62)</f>
        <v>289.24595403945858</v>
      </c>
      <c r="T67" s="98">
        <f>IF(RES_hhdet_fec!T67=0,0,RES_hhdet_fec!T67*1000*11630/RES_hhdet_num!T62)</f>
        <v>310.5590493038851</v>
      </c>
      <c r="U67" s="98">
        <f>IF(RES_hhdet_fec!U67=0,0,RES_hhdet_fec!U67*1000*11630/RES_hhdet_num!U62)</f>
        <v>332.73037692673256</v>
      </c>
      <c r="V67" s="98">
        <f>IF(RES_hhdet_fec!V67=0,0,RES_hhdet_fec!V67*1000*11630/RES_hhdet_num!V62)</f>
        <v>341.54449434633437</v>
      </c>
      <c r="W67" s="98">
        <f>IF(RES_hhdet_fec!W67=0,0,RES_hhdet_fec!W67*1000*11630/RES_hhdet_num!W62)</f>
        <v>385.44035863474994</v>
      </c>
      <c r="X67" s="98">
        <f>IF(RES_hhdet_fec!X67=0,0,RES_hhdet_fec!X67*1000*11630/RES_hhdet_num!X62)</f>
        <v>376.44821675626105</v>
      </c>
      <c r="Y67" s="98">
        <f>IF(RES_hhdet_fec!Y67=0,0,RES_hhdet_fec!Y67*1000*11630/RES_hhdet_num!Y62)</f>
        <v>369.68809788536686</v>
      </c>
      <c r="DA67" s="63" t="s">
        <v>2305</v>
      </c>
    </row>
    <row r="68" spans="1:105" ht="12" customHeight="1" x14ac:dyDescent="0.25">
      <c r="A68" s="121" t="s">
        <v>55</v>
      </c>
      <c r="B68" s="122">
        <v>1784.9108889681072</v>
      </c>
      <c r="C68" s="122">
        <v>1776.4269002134852</v>
      </c>
      <c r="D68" s="122">
        <v>1845.5401466819926</v>
      </c>
      <c r="E68" s="122">
        <v>1727.4759807736934</v>
      </c>
      <c r="F68" s="122">
        <v>1866.8203545374813</v>
      </c>
      <c r="G68" s="122">
        <v>1949.6790625951069</v>
      </c>
      <c r="H68" s="122">
        <v>2007.9335547676537</v>
      </c>
      <c r="I68" s="122">
        <v>1894.2919831229985</v>
      </c>
      <c r="J68" s="122">
        <v>2005.1308602121662</v>
      </c>
      <c r="K68" s="122">
        <v>1919.9595744302421</v>
      </c>
      <c r="L68" s="122">
        <v>1909.6252336730017</v>
      </c>
      <c r="M68" s="122">
        <v>1766.2348689709538</v>
      </c>
      <c r="N68" s="122">
        <v>1740.025971228361</v>
      </c>
      <c r="O68" s="122">
        <v>1680.2968251404202</v>
      </c>
      <c r="P68" s="122">
        <v>1701.0801179299669</v>
      </c>
      <c r="Q68" s="122">
        <v>1599.7687687051523</v>
      </c>
      <c r="R68" s="122">
        <v>1683.103346418729</v>
      </c>
      <c r="S68" s="122">
        <v>1728.0155056343463</v>
      </c>
      <c r="T68" s="122">
        <v>1688.7270332162884</v>
      </c>
      <c r="U68" s="122">
        <v>1664.7658659150477</v>
      </c>
      <c r="V68" s="122">
        <v>1696.7259417599503</v>
      </c>
      <c r="W68" s="122">
        <v>1784.2831055452086</v>
      </c>
      <c r="X68" s="122">
        <v>1723.7336466640425</v>
      </c>
      <c r="Y68" s="122">
        <v>1736.4359542750069</v>
      </c>
      <c r="DA68" s="130" t="s">
        <v>2306</v>
      </c>
    </row>
    <row r="69" spans="1:105" ht="12" customHeight="1" x14ac:dyDescent="0.25">
      <c r="A69" s="97" t="s">
        <v>134</v>
      </c>
      <c r="B69" s="98">
        <v>1796.4901415932518</v>
      </c>
      <c r="C69" s="98">
        <v>1785.3471279905016</v>
      </c>
      <c r="D69" s="98">
        <v>1852.8555832630987</v>
      </c>
      <c r="E69" s="98">
        <v>1736.6179388425028</v>
      </c>
      <c r="F69" s="98">
        <v>1875.1729006718658</v>
      </c>
      <c r="G69" s="98">
        <v>1958.6589296910902</v>
      </c>
      <c r="H69" s="98">
        <v>2017.4077853624603</v>
      </c>
      <c r="I69" s="98">
        <v>1900.9550937163767</v>
      </c>
      <c r="J69" s="98">
        <v>2014.8426135414297</v>
      </c>
      <c r="K69" s="98">
        <v>1928.8306280472768</v>
      </c>
      <c r="L69" s="98">
        <v>1918.0026239645704</v>
      </c>
      <c r="M69" s="98">
        <v>1772.3337554201967</v>
      </c>
      <c r="N69" s="98">
        <v>1745.7374305210603</v>
      </c>
      <c r="O69" s="98">
        <v>1685.9183887652482</v>
      </c>
      <c r="P69" s="98">
        <v>1707.5935015277059</v>
      </c>
      <c r="Q69" s="98">
        <v>1603.373598169323</v>
      </c>
      <c r="R69" s="98">
        <v>1688.112285655603</v>
      </c>
      <c r="S69" s="98">
        <v>1734.6398058983898</v>
      </c>
      <c r="T69" s="98">
        <v>1694.7433187940635</v>
      </c>
      <c r="U69" s="98">
        <v>1670.410281040208</v>
      </c>
      <c r="V69" s="98">
        <v>1701.7679011131927</v>
      </c>
      <c r="W69" s="98">
        <v>1790.1702589142003</v>
      </c>
      <c r="X69" s="98">
        <v>1730.2095358343599</v>
      </c>
      <c r="Y69" s="98">
        <v>1747.4174058345516</v>
      </c>
      <c r="DA69" s="63" t="s">
        <v>2307</v>
      </c>
    </row>
    <row r="70" spans="1:105" ht="12" customHeight="1" x14ac:dyDescent="0.25">
      <c r="A70" s="97" t="s">
        <v>133</v>
      </c>
      <c r="B70" s="98">
        <v>1166.4171357064499</v>
      </c>
      <c r="C70" s="98">
        <v>1143.3539708095798</v>
      </c>
      <c r="D70" s="98">
        <v>1203.9075443736576</v>
      </c>
      <c r="E70" s="98">
        <v>1086.6230500275874</v>
      </c>
      <c r="F70" s="98">
        <v>1210.7417052756352</v>
      </c>
      <c r="G70" s="98">
        <v>1269.2879221491692</v>
      </c>
      <c r="H70" s="98">
        <v>1316.9914081411443</v>
      </c>
      <c r="I70" s="98">
        <v>1241.5264914731213</v>
      </c>
      <c r="J70" s="98">
        <v>1328.5524224573119</v>
      </c>
      <c r="K70" s="98">
        <v>1267.3711167329254</v>
      </c>
      <c r="L70" s="98">
        <v>1274.4594976265057</v>
      </c>
      <c r="M70" s="98">
        <v>1199.0122547270014</v>
      </c>
      <c r="N70" s="98">
        <v>1195.6597902729129</v>
      </c>
      <c r="O70" s="98">
        <v>1163.6959045693659</v>
      </c>
      <c r="P70" s="98">
        <v>1184.8002380492508</v>
      </c>
      <c r="Q70" s="98">
        <v>1135.4175134859495</v>
      </c>
      <c r="R70" s="98">
        <v>1203.7193875530916</v>
      </c>
      <c r="S70" s="98">
        <v>1255.6026337608314</v>
      </c>
      <c r="T70" s="98">
        <v>1257.3105097881587</v>
      </c>
      <c r="U70" s="98">
        <v>1257.1980544042924</v>
      </c>
      <c r="V70" s="98">
        <v>1303.020005093997</v>
      </c>
      <c r="W70" s="98">
        <v>1417.1128537687239</v>
      </c>
      <c r="X70" s="98">
        <v>1410.2801628909763</v>
      </c>
      <c r="Y70" s="98">
        <v>1443.709000157035</v>
      </c>
      <c r="DA70" s="63" t="s">
        <v>2308</v>
      </c>
    </row>
    <row r="71" spans="1:105" ht="12" customHeight="1" x14ac:dyDescent="0.25">
      <c r="A71" s="100" t="s">
        <v>212</v>
      </c>
      <c r="B71" s="101">
        <v>545.46988943700899</v>
      </c>
      <c r="C71" s="101">
        <v>507.56077768792625</v>
      </c>
      <c r="D71" s="101">
        <v>553.06199642443005</v>
      </c>
      <c r="E71" s="101">
        <v>429.76965116873362</v>
      </c>
      <c r="F71" s="101">
        <v>525.41475516139815</v>
      </c>
      <c r="G71" s="101">
        <v>542.04606124491795</v>
      </c>
      <c r="H71" s="101">
        <v>557.27338917846657</v>
      </c>
      <c r="I71" s="101">
        <v>508.25643164434814</v>
      </c>
      <c r="J71" s="101">
        <v>542.23666372351761</v>
      </c>
      <c r="K71" s="101">
        <v>482.87313153747942</v>
      </c>
      <c r="L71" s="101">
        <v>483.04221901246234</v>
      </c>
      <c r="M71" s="101">
        <v>467.57911493980328</v>
      </c>
      <c r="N71" s="101">
        <v>457.72012247745448</v>
      </c>
      <c r="O71" s="101">
        <v>429.24748536690487</v>
      </c>
      <c r="P71" s="101">
        <v>451.99863091191213</v>
      </c>
      <c r="Q71" s="101">
        <v>465.22642765891567</v>
      </c>
      <c r="R71" s="101">
        <v>475.80437553074086</v>
      </c>
      <c r="S71" s="101">
        <v>482.34353965953818</v>
      </c>
      <c r="T71" s="101">
        <v>489.83266860081568</v>
      </c>
      <c r="U71" s="101">
        <v>460.35819333388048</v>
      </c>
      <c r="V71" s="101">
        <v>462.61794823579476</v>
      </c>
      <c r="W71" s="101">
        <v>554.9447823906828</v>
      </c>
      <c r="X71" s="101">
        <v>605.3314894857142</v>
      </c>
      <c r="Y71" s="101">
        <v>623.57652986748519</v>
      </c>
      <c r="DA71" s="131" t="s">
        <v>2309</v>
      </c>
    </row>
    <row r="72" spans="1:105" ht="12" customHeight="1" x14ac:dyDescent="0.25">
      <c r="A72" s="103" t="s">
        <v>52</v>
      </c>
      <c r="B72" s="104">
        <v>620.94724626944105</v>
      </c>
      <c r="C72" s="104">
        <v>635.79319312165376</v>
      </c>
      <c r="D72" s="104">
        <v>650.84554794922758</v>
      </c>
      <c r="E72" s="104">
        <v>656.85339885885367</v>
      </c>
      <c r="F72" s="104">
        <v>685.32695011423698</v>
      </c>
      <c r="G72" s="104">
        <v>727.24186090425121</v>
      </c>
      <c r="H72" s="104">
        <v>759.71801896267766</v>
      </c>
      <c r="I72" s="104">
        <v>733.27005982877301</v>
      </c>
      <c r="J72" s="104">
        <v>786.31575873379415</v>
      </c>
      <c r="K72" s="104">
        <v>784.49798519544606</v>
      </c>
      <c r="L72" s="104">
        <v>791.41727861404331</v>
      </c>
      <c r="M72" s="104">
        <v>731.43313978719812</v>
      </c>
      <c r="N72" s="104">
        <v>737.93966779545815</v>
      </c>
      <c r="O72" s="104">
        <v>734.44841920246097</v>
      </c>
      <c r="P72" s="104">
        <v>732.80160713733881</v>
      </c>
      <c r="Q72" s="104">
        <v>670.19108582703359</v>
      </c>
      <c r="R72" s="104">
        <v>727.91501202235077</v>
      </c>
      <c r="S72" s="104">
        <v>773.25909410129327</v>
      </c>
      <c r="T72" s="104">
        <v>767.47784118734285</v>
      </c>
      <c r="U72" s="104">
        <v>796.83986107041164</v>
      </c>
      <c r="V72" s="104">
        <v>840.40205685820217</v>
      </c>
      <c r="W72" s="104">
        <v>862.16807137804096</v>
      </c>
      <c r="X72" s="104">
        <v>804.9486734052623</v>
      </c>
      <c r="Y72" s="104">
        <v>820.13247028954947</v>
      </c>
      <c r="DA72" s="132" t="s">
        <v>2310</v>
      </c>
    </row>
    <row r="73" spans="1:105" ht="12" customHeight="1" x14ac:dyDescent="0.25">
      <c r="A73" s="106" t="s">
        <v>122</v>
      </c>
      <c r="B73" s="101">
        <v>1523.1107961815471</v>
      </c>
      <c r="C73" s="101">
        <v>1477.954421084391</v>
      </c>
      <c r="D73" s="101">
        <v>1614.7724608436104</v>
      </c>
      <c r="E73" s="101">
        <v>1404.22835826955</v>
      </c>
      <c r="F73" s="101">
        <v>1605.4791244844428</v>
      </c>
      <c r="G73" s="101">
        <v>1654.1708812680354</v>
      </c>
      <c r="H73" s="101">
        <v>1712.541433778722</v>
      </c>
      <c r="I73" s="101">
        <v>1650.8985012818468</v>
      </c>
      <c r="J73" s="101">
        <v>1724.6255108451505</v>
      </c>
      <c r="K73" s="101">
        <v>1640.0332538854243</v>
      </c>
      <c r="L73" s="101">
        <v>1664.2080085358664</v>
      </c>
      <c r="M73" s="101">
        <v>1603.9038074434493</v>
      </c>
      <c r="N73" s="101">
        <v>1599.2522236651246</v>
      </c>
      <c r="O73" s="101">
        <v>1551.7285888813662</v>
      </c>
      <c r="P73" s="101">
        <v>1536.6079999264437</v>
      </c>
      <c r="Q73" s="101">
        <v>1547.8368393412777</v>
      </c>
      <c r="R73" s="101">
        <v>1572.0450669703635</v>
      </c>
      <c r="S73" s="101">
        <v>1583.969334561092</v>
      </c>
      <c r="T73" s="101">
        <v>1576.2380612265436</v>
      </c>
      <c r="U73" s="101">
        <v>1572.9152545221261</v>
      </c>
      <c r="V73" s="101">
        <v>1577.272793153561</v>
      </c>
      <c r="W73" s="101">
        <v>1697.1035813352282</v>
      </c>
      <c r="X73" s="101">
        <v>1645.993380498174</v>
      </c>
      <c r="Y73" s="101">
        <v>1641.9310682273308</v>
      </c>
      <c r="DA73" s="131" t="s">
        <v>2311</v>
      </c>
    </row>
    <row r="74" spans="1:105" ht="12" customHeight="1" x14ac:dyDescent="0.25">
      <c r="A74" s="107" t="s">
        <v>121</v>
      </c>
      <c r="B74" s="104">
        <v>1098.8890306081717</v>
      </c>
      <c r="C74" s="104">
        <v>1056.8202638733828</v>
      </c>
      <c r="D74" s="104">
        <v>1165.2313241927607</v>
      </c>
      <c r="E74" s="104">
        <v>987.46481688326799</v>
      </c>
      <c r="F74" s="104">
        <v>1157.7376303703363</v>
      </c>
      <c r="G74" s="104">
        <v>1197.8762284329991</v>
      </c>
      <c r="H74" s="104">
        <v>1249.0293666104101</v>
      </c>
      <c r="I74" s="104">
        <v>1203.4826295284486</v>
      </c>
      <c r="J74" s="104">
        <v>1258.5151732448739</v>
      </c>
      <c r="K74" s="104">
        <v>1185.0665405394716</v>
      </c>
      <c r="L74" s="104">
        <v>1204.079781394905</v>
      </c>
      <c r="M74" s="104">
        <v>1169.6263299788129</v>
      </c>
      <c r="N74" s="104">
        <v>1170.5544987427334</v>
      </c>
      <c r="O74" s="104">
        <v>1137.6101498987532</v>
      </c>
      <c r="P74" s="104">
        <v>1139.4606342229511</v>
      </c>
      <c r="Q74" s="104">
        <v>1167.7890958172777</v>
      </c>
      <c r="R74" s="104">
        <v>1190.8709561248293</v>
      </c>
      <c r="S74" s="104">
        <v>1213.92232372076</v>
      </c>
      <c r="T74" s="104">
        <v>1231.2166095400894</v>
      </c>
      <c r="U74" s="104">
        <v>1240.2972125373403</v>
      </c>
      <c r="V74" s="104">
        <v>1259.8748518813788</v>
      </c>
      <c r="W74" s="104">
        <v>1387.7398111509817</v>
      </c>
      <c r="X74" s="104">
        <v>1372.4037533677638</v>
      </c>
      <c r="Y74" s="104">
        <v>1386.394520704107</v>
      </c>
      <c r="DA74" s="132" t="s">
        <v>2312</v>
      </c>
    </row>
    <row r="75" spans="1:105" ht="12" customHeight="1" x14ac:dyDescent="0.25">
      <c r="A75" s="108" t="s">
        <v>53</v>
      </c>
      <c r="B75" s="98">
        <v>462.49173065999082</v>
      </c>
      <c r="C75" s="98">
        <v>424.92879609186099</v>
      </c>
      <c r="D75" s="98">
        <v>488.95644073529269</v>
      </c>
      <c r="E75" s="98">
        <v>357.69216938603796</v>
      </c>
      <c r="F75" s="98">
        <v>461.53161128347176</v>
      </c>
      <c r="G75" s="98">
        <v>471.79266091137526</v>
      </c>
      <c r="H75" s="98">
        <v>488.41384520998349</v>
      </c>
      <c r="I75" s="98">
        <v>459.16865117854098</v>
      </c>
      <c r="J75" s="98">
        <v>482.09865966334371</v>
      </c>
      <c r="K75" s="98">
        <v>426.10842172644709</v>
      </c>
      <c r="L75" s="98">
        <v>432.7219056346745</v>
      </c>
      <c r="M75" s="98">
        <v>435.23125120595961</v>
      </c>
      <c r="N75" s="98">
        <v>429.39188730619503</v>
      </c>
      <c r="O75" s="98">
        <v>404.26433403534634</v>
      </c>
      <c r="P75" s="98">
        <v>421.78223588750575</v>
      </c>
      <c r="Q75" s="98">
        <v>464.48940874011402</v>
      </c>
      <c r="R75" s="98">
        <v>459.58001419552875</v>
      </c>
      <c r="S75" s="98">
        <v>456.3358316872073</v>
      </c>
      <c r="T75" s="98">
        <v>470.28138022018379</v>
      </c>
      <c r="U75" s="98">
        <v>445.46886455132523</v>
      </c>
      <c r="V75" s="98">
        <v>439.62400173701621</v>
      </c>
      <c r="W75" s="98">
        <v>532.73392759238482</v>
      </c>
      <c r="X75" s="98">
        <v>577.41782539269741</v>
      </c>
      <c r="Y75" s="98">
        <v>584.40155527032857</v>
      </c>
      <c r="DA75" s="63" t="s">
        <v>2313</v>
      </c>
    </row>
    <row r="76" spans="1:105" ht="12" customHeight="1" x14ac:dyDescent="0.25">
      <c r="A76" s="108" t="s">
        <v>52</v>
      </c>
      <c r="B76" s="98">
        <v>636.39729994818083</v>
      </c>
      <c r="C76" s="98">
        <v>631.89146778152167</v>
      </c>
      <c r="D76" s="98">
        <v>676.27488345746826</v>
      </c>
      <c r="E76" s="98">
        <v>629.77264749722997</v>
      </c>
      <c r="F76" s="98">
        <v>696.20601908686456</v>
      </c>
      <c r="G76" s="98">
        <v>726.08356752162388</v>
      </c>
      <c r="H76" s="98">
        <v>760.6155214004267</v>
      </c>
      <c r="I76" s="98">
        <v>744.31397834990764</v>
      </c>
      <c r="J76" s="98">
        <v>776.41651358153024</v>
      </c>
      <c r="K76" s="98">
        <v>758.95811881302461</v>
      </c>
      <c r="L76" s="98">
        <v>771.35787576023029</v>
      </c>
      <c r="M76" s="98">
        <v>734.39507877285325</v>
      </c>
      <c r="N76" s="98">
        <v>741.16261143653833</v>
      </c>
      <c r="O76" s="98">
        <v>733.34581586340676</v>
      </c>
      <c r="P76" s="98">
        <v>717.67839833544508</v>
      </c>
      <c r="Q76" s="98">
        <v>703.29968707716364</v>
      </c>
      <c r="R76" s="98">
        <v>731.29094192930074</v>
      </c>
      <c r="S76" s="98">
        <v>757.58649203355253</v>
      </c>
      <c r="T76" s="98">
        <v>760.93522931990549</v>
      </c>
      <c r="U76" s="98">
        <v>794.82834798601527</v>
      </c>
      <c r="V76" s="98">
        <v>820.25085014436274</v>
      </c>
      <c r="W76" s="98">
        <v>855.00588355859702</v>
      </c>
      <c r="X76" s="98">
        <v>794.98592797506637</v>
      </c>
      <c r="Y76" s="98">
        <v>801.99296543377852</v>
      </c>
      <c r="DA76" s="63" t="s">
        <v>2314</v>
      </c>
    </row>
    <row r="77" spans="1:105" ht="12" customHeight="1" x14ac:dyDescent="0.25">
      <c r="A77" s="121" t="s">
        <v>54</v>
      </c>
      <c r="B77" s="122">
        <v>1351.7127546029997</v>
      </c>
      <c r="C77" s="122">
        <v>1514.105275964999</v>
      </c>
      <c r="D77" s="122">
        <v>1406.1188219599926</v>
      </c>
      <c r="E77" s="122">
        <v>1577.7595079783816</v>
      </c>
      <c r="F77" s="122">
        <v>1501.9027021776747</v>
      </c>
      <c r="G77" s="122">
        <v>1576.7705578082048</v>
      </c>
      <c r="H77" s="122">
        <v>1549.7768204259705</v>
      </c>
      <c r="I77" s="122">
        <v>1621.3403213320289</v>
      </c>
      <c r="J77" s="122">
        <v>1551.038640583999</v>
      </c>
      <c r="K77" s="122">
        <v>1654.1282071909141</v>
      </c>
      <c r="L77" s="122">
        <v>1623.5584450508766</v>
      </c>
      <c r="M77" s="122">
        <v>1482.4715026371118</v>
      </c>
      <c r="N77" s="122">
        <v>1423.37820347345</v>
      </c>
      <c r="O77" s="122">
        <v>1356.3438751489957</v>
      </c>
      <c r="P77" s="122">
        <v>1332.1657275573034</v>
      </c>
      <c r="Q77" s="122">
        <v>1277.6426620556208</v>
      </c>
      <c r="R77" s="122">
        <v>1309.3861338612207</v>
      </c>
      <c r="S77" s="122">
        <v>1383.7027346197185</v>
      </c>
      <c r="T77" s="122">
        <v>1343.7529412004565</v>
      </c>
      <c r="U77" s="122">
        <v>1240.5691182086562</v>
      </c>
      <c r="V77" s="122">
        <v>1257.4215791959145</v>
      </c>
      <c r="W77" s="122">
        <v>1325.5831985860295</v>
      </c>
      <c r="X77" s="122">
        <v>1297.0525991086795</v>
      </c>
      <c r="Y77" s="122">
        <v>1219.9224910454473</v>
      </c>
      <c r="DA77" s="130" t="s">
        <v>2315</v>
      </c>
    </row>
    <row r="78" spans="1:105" ht="12" customHeight="1" x14ac:dyDescent="0.25">
      <c r="A78" s="97" t="s">
        <v>189</v>
      </c>
      <c r="B78" s="98">
        <v>1392.6344731670447</v>
      </c>
      <c r="C78" s="98">
        <v>1664.4238990369279</v>
      </c>
      <c r="D78" s="98">
        <v>1428.2071128647774</v>
      </c>
      <c r="E78" s="98">
        <v>1713.7422848644335</v>
      </c>
      <c r="F78" s="98">
        <v>1558.802908553665</v>
      </c>
      <c r="G78" s="98">
        <v>1635.970775464597</v>
      </c>
      <c r="H78" s="98">
        <v>1585.3335239256194</v>
      </c>
      <c r="I78" s="98">
        <v>1696.827917980512</v>
      </c>
      <c r="J78" s="98">
        <v>1581.1994681236749</v>
      </c>
      <c r="K78" s="98">
        <v>1713.3020277943356</v>
      </c>
      <c r="L78" s="98">
        <v>1658.5703862872749</v>
      </c>
      <c r="M78" s="98">
        <v>1498.8732026447146</v>
      </c>
      <c r="N78" s="98">
        <v>1436.1717707552991</v>
      </c>
      <c r="O78" s="98">
        <v>1368.4210330058484</v>
      </c>
      <c r="P78" s="98">
        <v>1345.1302618209668</v>
      </c>
      <c r="Q78" s="98">
        <v>1289.3641143828547</v>
      </c>
      <c r="R78" s="98">
        <v>1324.4546546945037</v>
      </c>
      <c r="S78" s="98">
        <v>1406.2101118804921</v>
      </c>
      <c r="T78" s="98">
        <v>1374.6857020588382</v>
      </c>
      <c r="U78" s="98">
        <v>1279.3461678143065</v>
      </c>
      <c r="V78" s="98">
        <v>1306.9370137505816</v>
      </c>
      <c r="W78" s="98">
        <v>1382.8128523474782</v>
      </c>
      <c r="X78" s="98">
        <v>1353.2554329274453</v>
      </c>
      <c r="Y78" s="98">
        <v>1267.1736581853531</v>
      </c>
      <c r="DA78" s="63" t="s">
        <v>2316</v>
      </c>
    </row>
    <row r="79" spans="1:105" ht="12" customHeight="1" x14ac:dyDescent="0.25">
      <c r="A79" s="109" t="s">
        <v>120</v>
      </c>
      <c r="B79" s="33">
        <v>1261.9916611459018</v>
      </c>
      <c r="C79" s="33">
        <v>1075.6628483420038</v>
      </c>
      <c r="D79" s="33">
        <v>1329.0786656958867</v>
      </c>
      <c r="E79" s="33">
        <v>996.04117839871026</v>
      </c>
      <c r="F79" s="33">
        <v>1232.6465915195097</v>
      </c>
      <c r="G79" s="33">
        <v>1287.5400893440944</v>
      </c>
      <c r="H79" s="33">
        <v>1379.5886000040298</v>
      </c>
      <c r="I79" s="33">
        <v>1215.6130341821286</v>
      </c>
      <c r="J79" s="33">
        <v>1389.0237672991852</v>
      </c>
      <c r="K79" s="33">
        <v>1139.9083990490612</v>
      </c>
      <c r="L79" s="33">
        <v>1168.1066018627887</v>
      </c>
      <c r="M79" s="33">
        <v>1137.8203877257547</v>
      </c>
      <c r="N79" s="33">
        <v>1104.1763247478877</v>
      </c>
      <c r="O79" s="33">
        <v>1038.040933099938</v>
      </c>
      <c r="P79" s="33">
        <v>1010.9164204689615</v>
      </c>
      <c r="Q79" s="33">
        <v>1020.7161554727594</v>
      </c>
      <c r="R79" s="33">
        <v>1026.4148580086894</v>
      </c>
      <c r="S79" s="33">
        <v>1019.0936151941418</v>
      </c>
      <c r="T79" s="33">
        <v>990.31759089148363</v>
      </c>
      <c r="U79" s="33">
        <v>957.37630590497861</v>
      </c>
      <c r="V79" s="33">
        <v>947.16483908669409</v>
      </c>
      <c r="W79" s="33">
        <v>1001.1299228194853</v>
      </c>
      <c r="X79" s="33">
        <v>954.53121124139807</v>
      </c>
      <c r="Y79" s="33">
        <v>919.46445904265113</v>
      </c>
      <c r="DA79" s="60" t="s">
        <v>2317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16383.274634827865</v>
      </c>
      <c r="C81" s="117">
        <f t="shared" si="28"/>
        <v>17866.665904625715</v>
      </c>
      <c r="D81" s="117">
        <f t="shared" si="28"/>
        <v>17304.384908671531</v>
      </c>
      <c r="E81" s="117">
        <f t="shared" si="28"/>
        <v>19262.75460681798</v>
      </c>
      <c r="F81" s="117">
        <f t="shared" si="28"/>
        <v>19013.885039209636</v>
      </c>
      <c r="G81" s="117">
        <f t="shared" si="28"/>
        <v>19858.809305207466</v>
      </c>
      <c r="H81" s="117">
        <f t="shared" si="28"/>
        <v>18412.05360577293</v>
      </c>
      <c r="I81" s="117">
        <f t="shared" si="28"/>
        <v>17537.241890042478</v>
      </c>
      <c r="J81" s="117">
        <f t="shared" si="28"/>
        <v>17577.88939315917</v>
      </c>
      <c r="K81" s="117">
        <f t="shared" si="28"/>
        <v>17826.359339292729</v>
      </c>
      <c r="L81" s="117">
        <f t="shared" si="28"/>
        <v>18596.958685232225</v>
      </c>
      <c r="M81" s="117">
        <f t="shared" si="28"/>
        <v>17674.37715224045</v>
      </c>
      <c r="N81" s="117">
        <f t="shared" si="28"/>
        <v>17124.541741102235</v>
      </c>
      <c r="O81" s="117">
        <f t="shared" si="28"/>
        <v>16606.344036094499</v>
      </c>
      <c r="P81" s="117">
        <f t="shared" si="28"/>
        <v>14657.576591198103</v>
      </c>
      <c r="Q81" s="117">
        <f t="shared" si="28"/>
        <v>16581.14022609641</v>
      </c>
      <c r="R81" s="117">
        <f t="shared" ref="R81:V81" si="29">R82+R85+R87+R100</f>
        <v>16444.953876987223</v>
      </c>
      <c r="S81" s="117">
        <f t="shared" si="29"/>
        <v>16282.261285040813</v>
      </c>
      <c r="T81" s="117">
        <f t="shared" si="29"/>
        <v>15949.946562008125</v>
      </c>
      <c r="U81" s="117">
        <f t="shared" si="29"/>
        <v>15611.555223741794</v>
      </c>
      <c r="V81" s="117">
        <f t="shared" si="29"/>
        <v>16092.078996992483</v>
      </c>
      <c r="W81" s="117">
        <f t="shared" ref="W81:Y81" si="30">W82+W85+W87+W100</f>
        <v>17579.868804914418</v>
      </c>
      <c r="X81" s="117">
        <f t="shared" si="30"/>
        <v>16176.726001212313</v>
      </c>
      <c r="Y81" s="117">
        <f t="shared" si="30"/>
        <v>15694.425328311267</v>
      </c>
      <c r="DA81" s="129" t="s">
        <v>2318</v>
      </c>
    </row>
    <row r="82" spans="1:105" ht="12.95" customHeight="1" x14ac:dyDescent="0.25">
      <c r="A82" s="121" t="s">
        <v>57</v>
      </c>
      <c r="B82" s="122">
        <f t="shared" ref="B82:Q82" si="31">SUM(B83:B84)</f>
        <v>13404.156819638614</v>
      </c>
      <c r="C82" s="122">
        <f t="shared" si="31"/>
        <v>14921.64456120411</v>
      </c>
      <c r="D82" s="122">
        <f t="shared" si="31"/>
        <v>14207.982219661708</v>
      </c>
      <c r="E82" s="122">
        <f t="shared" si="31"/>
        <v>16286.840769520812</v>
      </c>
      <c r="F82" s="122">
        <f t="shared" si="31"/>
        <v>15875.953753204447</v>
      </c>
      <c r="G82" s="122">
        <f t="shared" si="31"/>
        <v>16611.287804080606</v>
      </c>
      <c r="H82" s="122">
        <f t="shared" si="31"/>
        <v>15023.391295358573</v>
      </c>
      <c r="I82" s="122">
        <f t="shared" si="31"/>
        <v>14182.441190408439</v>
      </c>
      <c r="J82" s="122">
        <f t="shared" si="31"/>
        <v>14119.517453782217</v>
      </c>
      <c r="K82" s="122">
        <f t="shared" si="31"/>
        <v>14451.5530168026</v>
      </c>
      <c r="L82" s="122">
        <f t="shared" si="31"/>
        <v>15237.31749900698</v>
      </c>
      <c r="M82" s="122">
        <f t="shared" si="31"/>
        <v>14414.146194994601</v>
      </c>
      <c r="N82" s="122">
        <f t="shared" si="31"/>
        <v>13926.575168890648</v>
      </c>
      <c r="O82" s="122">
        <f t="shared" si="31"/>
        <v>13601.528700904179</v>
      </c>
      <c r="P82" s="122">
        <f t="shared" si="31"/>
        <v>11784.305780884533</v>
      </c>
      <c r="Q82" s="122">
        <f t="shared" si="31"/>
        <v>13570.429889066316</v>
      </c>
      <c r="R82" s="122">
        <f t="shared" ref="R82:V82" si="32">SUM(R83:R84)</f>
        <v>13416.314579004684</v>
      </c>
      <c r="S82" s="122">
        <f t="shared" si="32"/>
        <v>13213.441981772841</v>
      </c>
      <c r="T82" s="122">
        <f t="shared" si="32"/>
        <v>12920.095189649872</v>
      </c>
      <c r="U82" s="122">
        <f t="shared" si="32"/>
        <v>12598.38692255637</v>
      </c>
      <c r="V82" s="122">
        <f t="shared" si="32"/>
        <v>13063.272067449296</v>
      </c>
      <c r="W82" s="122">
        <f t="shared" ref="W82:Y82" si="33">SUM(W83:W84)</f>
        <v>14371.107772235959</v>
      </c>
      <c r="X82" s="122">
        <f t="shared" si="33"/>
        <v>13095.829773859266</v>
      </c>
      <c r="Y82" s="122">
        <f t="shared" si="33"/>
        <v>12627.897439884973</v>
      </c>
      <c r="DA82" s="130" t="s">
        <v>2319</v>
      </c>
    </row>
    <row r="83" spans="1:105" ht="12" customHeight="1" x14ac:dyDescent="0.25">
      <c r="A83" s="97" t="s">
        <v>199</v>
      </c>
      <c r="B83" s="98">
        <v>13349.746628798342</v>
      </c>
      <c r="C83" s="98">
        <v>14860.629243897713</v>
      </c>
      <c r="D83" s="98">
        <v>14148.679393156404</v>
      </c>
      <c r="E83" s="98">
        <v>16221.558523376876</v>
      </c>
      <c r="F83" s="98">
        <v>15808.02687184605</v>
      </c>
      <c r="G83" s="98">
        <v>16540.033486171331</v>
      </c>
      <c r="H83" s="98">
        <v>14959.751244489276</v>
      </c>
      <c r="I83" s="98">
        <v>14122.814832161133</v>
      </c>
      <c r="J83" s="98">
        <v>14059.150218952333</v>
      </c>
      <c r="K83" s="98">
        <v>14388.378630338666</v>
      </c>
      <c r="L83" s="98">
        <v>15171.007932914745</v>
      </c>
      <c r="M83" s="98">
        <v>14349.766673216329</v>
      </c>
      <c r="N83" s="98">
        <v>13862.811449167679</v>
      </c>
      <c r="O83" s="98">
        <v>13537.953808099885</v>
      </c>
      <c r="P83" s="98">
        <v>11729.225979330648</v>
      </c>
      <c r="Q83" s="98">
        <v>13506.580727092827</v>
      </c>
      <c r="R83" s="98">
        <v>13352.270040947275</v>
      </c>
      <c r="S83" s="98">
        <v>13150.416843269939</v>
      </c>
      <c r="T83" s="98">
        <v>12857.91121653447</v>
      </c>
      <c r="U83" s="98">
        <v>12536.570031978288</v>
      </c>
      <c r="V83" s="98">
        <v>12998.349861049859</v>
      </c>
      <c r="W83" s="98">
        <v>14298.751879017149</v>
      </c>
      <c r="X83" s="98">
        <v>13029.264853754237</v>
      </c>
      <c r="Y83" s="98">
        <v>12562.482927881749</v>
      </c>
      <c r="DA83" s="63" t="s">
        <v>2320</v>
      </c>
    </row>
    <row r="84" spans="1:105" ht="12" customHeight="1" x14ac:dyDescent="0.25">
      <c r="A84" s="97" t="s">
        <v>53</v>
      </c>
      <c r="B84" s="98">
        <v>54.410190840271994</v>
      </c>
      <c r="C84" s="98">
        <v>61.015317306396462</v>
      </c>
      <c r="D84" s="98">
        <v>59.302826505304196</v>
      </c>
      <c r="E84" s="98">
        <v>65.282246143935112</v>
      </c>
      <c r="F84" s="98">
        <v>67.9268813583965</v>
      </c>
      <c r="G84" s="98">
        <v>71.254317909277063</v>
      </c>
      <c r="H84" s="98">
        <v>63.640050869297319</v>
      </c>
      <c r="I84" s="98">
        <v>59.626358247306101</v>
      </c>
      <c r="J84" s="98">
        <v>60.367234829884794</v>
      </c>
      <c r="K84" s="98">
        <v>63.174386463933438</v>
      </c>
      <c r="L84" s="98">
        <v>66.309566092235059</v>
      </c>
      <c r="M84" s="98">
        <v>64.379521778271751</v>
      </c>
      <c r="N84" s="98">
        <v>63.763719722968105</v>
      </c>
      <c r="O84" s="98">
        <v>63.574892804293384</v>
      </c>
      <c r="P84" s="98">
        <v>55.079801553886064</v>
      </c>
      <c r="Q84" s="98">
        <v>63.849161973488791</v>
      </c>
      <c r="R84" s="98">
        <v>64.044538057409213</v>
      </c>
      <c r="S84" s="98">
        <v>63.025138502902209</v>
      </c>
      <c r="T84" s="98">
        <v>62.183973115401074</v>
      </c>
      <c r="U84" s="98">
        <v>61.816890578081662</v>
      </c>
      <c r="V84" s="98">
        <v>64.922206399436163</v>
      </c>
      <c r="W84" s="98">
        <v>72.35589321881055</v>
      </c>
      <c r="X84" s="98">
        <v>66.564920105028492</v>
      </c>
      <c r="Y84" s="98">
        <v>65.414512003224246</v>
      </c>
      <c r="DA84" s="63" t="s">
        <v>2321</v>
      </c>
    </row>
    <row r="85" spans="1:105" ht="12.95" customHeight="1" x14ac:dyDescent="0.25">
      <c r="A85" s="121" t="s">
        <v>92</v>
      </c>
      <c r="B85" s="122">
        <f t="shared" ref="B85:Y85" si="34">B86</f>
        <v>64.835124068641008</v>
      </c>
      <c r="C85" s="122">
        <f t="shared" si="34"/>
        <v>61.974430059126384</v>
      </c>
      <c r="D85" s="122">
        <f t="shared" si="34"/>
        <v>59.869644403551497</v>
      </c>
      <c r="E85" s="122">
        <f t="shared" si="34"/>
        <v>147.87457821601279</v>
      </c>
      <c r="F85" s="122">
        <f t="shared" si="34"/>
        <v>69.262873177922657</v>
      </c>
      <c r="G85" s="122">
        <f t="shared" si="34"/>
        <v>92.862990970619393</v>
      </c>
      <c r="H85" s="122">
        <f t="shared" si="34"/>
        <v>151.59531152508254</v>
      </c>
      <c r="I85" s="122">
        <f t="shared" si="34"/>
        <v>200.15043986319967</v>
      </c>
      <c r="J85" s="122">
        <f t="shared" si="34"/>
        <v>210.62935182122894</v>
      </c>
      <c r="K85" s="122">
        <f t="shared" si="34"/>
        <v>203.16642251911384</v>
      </c>
      <c r="L85" s="122">
        <f t="shared" si="34"/>
        <v>256.5047168066672</v>
      </c>
      <c r="M85" s="122">
        <f t="shared" si="34"/>
        <v>324.80056300922297</v>
      </c>
      <c r="N85" s="122">
        <f t="shared" si="34"/>
        <v>332.99579090465687</v>
      </c>
      <c r="O85" s="122">
        <f t="shared" si="34"/>
        <v>268.86792862421493</v>
      </c>
      <c r="P85" s="122">
        <f t="shared" si="34"/>
        <v>209.59796098211206</v>
      </c>
      <c r="Q85" s="122">
        <f t="shared" si="34"/>
        <v>330.588868963491</v>
      </c>
      <c r="R85" s="122">
        <f t="shared" si="34"/>
        <v>281.3055361135365</v>
      </c>
      <c r="S85" s="122">
        <f t="shared" si="34"/>
        <v>337.01974727044797</v>
      </c>
      <c r="T85" s="122">
        <f t="shared" si="34"/>
        <v>344.41802102640412</v>
      </c>
      <c r="U85" s="122">
        <f t="shared" si="34"/>
        <v>339.14167823866006</v>
      </c>
      <c r="V85" s="122">
        <f t="shared" si="34"/>
        <v>332.34891655960774</v>
      </c>
      <c r="W85" s="122">
        <f t="shared" si="34"/>
        <v>354.18691061420571</v>
      </c>
      <c r="X85" s="122">
        <f t="shared" si="34"/>
        <v>342.22221149910672</v>
      </c>
      <c r="Y85" s="122">
        <f t="shared" si="34"/>
        <v>336.84937811414272</v>
      </c>
      <c r="DA85" s="130" t="s">
        <v>2322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64.835124068641008</v>
      </c>
      <c r="C86" s="98">
        <f>IF(RES_hhdet_fec!C86=0,0,RES_hhdet_fec!C86*1000*11630/RES_hhdet_num!C81)</f>
        <v>61.974430059126384</v>
      </c>
      <c r="D86" s="98">
        <f>IF(RES_hhdet_fec!D86=0,0,RES_hhdet_fec!D86*1000*11630/RES_hhdet_num!D81)</f>
        <v>59.869644403551497</v>
      </c>
      <c r="E86" s="98">
        <f>IF(RES_hhdet_fec!E86=0,0,RES_hhdet_fec!E86*1000*11630/RES_hhdet_num!E81)</f>
        <v>147.87457821601279</v>
      </c>
      <c r="F86" s="98">
        <f>IF(RES_hhdet_fec!F86=0,0,RES_hhdet_fec!F86*1000*11630/RES_hhdet_num!F81)</f>
        <v>69.262873177922657</v>
      </c>
      <c r="G86" s="98">
        <f>IF(RES_hhdet_fec!G86=0,0,RES_hhdet_fec!G86*1000*11630/RES_hhdet_num!G81)</f>
        <v>92.862990970619393</v>
      </c>
      <c r="H86" s="98">
        <f>IF(RES_hhdet_fec!H86=0,0,RES_hhdet_fec!H86*1000*11630/RES_hhdet_num!H81)</f>
        <v>151.59531152508254</v>
      </c>
      <c r="I86" s="98">
        <f>IF(RES_hhdet_fec!I86=0,0,RES_hhdet_fec!I86*1000*11630/RES_hhdet_num!I81)</f>
        <v>200.15043986319967</v>
      </c>
      <c r="J86" s="98">
        <f>IF(RES_hhdet_fec!J86=0,0,RES_hhdet_fec!J86*1000*11630/RES_hhdet_num!J81)</f>
        <v>210.62935182122894</v>
      </c>
      <c r="K86" s="98">
        <f>IF(RES_hhdet_fec!K86=0,0,RES_hhdet_fec!K86*1000*11630/RES_hhdet_num!K81)</f>
        <v>203.16642251911384</v>
      </c>
      <c r="L86" s="98">
        <f>IF(RES_hhdet_fec!L86=0,0,RES_hhdet_fec!L86*1000*11630/RES_hhdet_num!L81)</f>
        <v>256.5047168066672</v>
      </c>
      <c r="M86" s="98">
        <f>IF(RES_hhdet_fec!M86=0,0,RES_hhdet_fec!M86*1000*11630/RES_hhdet_num!M81)</f>
        <v>324.80056300922297</v>
      </c>
      <c r="N86" s="98">
        <f>IF(RES_hhdet_fec!N86=0,0,RES_hhdet_fec!N86*1000*11630/RES_hhdet_num!N81)</f>
        <v>332.99579090465687</v>
      </c>
      <c r="O86" s="98">
        <f>IF(RES_hhdet_fec!O86=0,0,RES_hhdet_fec!O86*1000*11630/RES_hhdet_num!O81)</f>
        <v>268.86792862421493</v>
      </c>
      <c r="P86" s="98">
        <f>IF(RES_hhdet_fec!P86=0,0,RES_hhdet_fec!P86*1000*11630/RES_hhdet_num!P81)</f>
        <v>209.59796098211206</v>
      </c>
      <c r="Q86" s="98">
        <f>IF(RES_hhdet_fec!Q86=0,0,RES_hhdet_fec!Q86*1000*11630/RES_hhdet_num!Q81)</f>
        <v>330.588868963491</v>
      </c>
      <c r="R86" s="98">
        <f>IF(RES_hhdet_fec!R86=0,0,RES_hhdet_fec!R86*1000*11630/RES_hhdet_num!R81)</f>
        <v>281.3055361135365</v>
      </c>
      <c r="S86" s="98">
        <f>IF(RES_hhdet_fec!S86=0,0,RES_hhdet_fec!S86*1000*11630/RES_hhdet_num!S81)</f>
        <v>337.01974727044797</v>
      </c>
      <c r="T86" s="98">
        <f>IF(RES_hhdet_fec!T86=0,0,RES_hhdet_fec!T86*1000*11630/RES_hhdet_num!T81)</f>
        <v>344.41802102640412</v>
      </c>
      <c r="U86" s="98">
        <f>IF(RES_hhdet_fec!U86=0,0,RES_hhdet_fec!U86*1000*11630/RES_hhdet_num!U81)</f>
        <v>339.14167823866006</v>
      </c>
      <c r="V86" s="98">
        <f>IF(RES_hhdet_fec!V86=0,0,RES_hhdet_fec!V86*1000*11630/RES_hhdet_num!V81)</f>
        <v>332.34891655960774</v>
      </c>
      <c r="W86" s="98">
        <f>IF(RES_hhdet_fec!W86=0,0,RES_hhdet_fec!W86*1000*11630/RES_hhdet_num!W81)</f>
        <v>354.18691061420571</v>
      </c>
      <c r="X86" s="98">
        <f>IF(RES_hhdet_fec!X86=0,0,RES_hhdet_fec!X86*1000*11630/RES_hhdet_num!X81)</f>
        <v>342.22221149910672</v>
      </c>
      <c r="Y86" s="98">
        <f>IF(RES_hhdet_fec!Y86=0,0,RES_hhdet_fec!Y86*1000*11630/RES_hhdet_num!Y81)</f>
        <v>336.84937811414272</v>
      </c>
      <c r="DA86" s="63" t="s">
        <v>2323</v>
      </c>
    </row>
    <row r="87" spans="1:105" ht="12" customHeight="1" x14ac:dyDescent="0.25">
      <c r="A87" s="121" t="s">
        <v>55</v>
      </c>
      <c r="B87" s="122">
        <v>1596.2440886694737</v>
      </c>
      <c r="C87" s="122">
        <v>1561.8966654168394</v>
      </c>
      <c r="D87" s="122">
        <v>1650.7059495289793</v>
      </c>
      <c r="E87" s="122">
        <v>1501.6264512481098</v>
      </c>
      <c r="F87" s="122">
        <v>1665.3576911163073</v>
      </c>
      <c r="G87" s="122">
        <v>1709.4301623156437</v>
      </c>
      <c r="H87" s="122">
        <v>1761.6089241921877</v>
      </c>
      <c r="I87" s="122">
        <v>1707.0880696378035</v>
      </c>
      <c r="J87" s="122">
        <v>1749.037214023062</v>
      </c>
      <c r="K87" s="122">
        <v>1677.448756534551</v>
      </c>
      <c r="L87" s="122">
        <v>1673.5209196248841</v>
      </c>
      <c r="M87" s="122">
        <v>1597.3031254451371</v>
      </c>
      <c r="N87" s="122">
        <v>1573.8324174625247</v>
      </c>
      <c r="O87" s="122">
        <v>1514.463019657338</v>
      </c>
      <c r="P87" s="122">
        <v>1496.4602553128068</v>
      </c>
      <c r="Q87" s="122">
        <v>1507.2038171263246</v>
      </c>
      <c r="R87" s="122">
        <v>1538.9597890418929</v>
      </c>
      <c r="S87" s="122">
        <v>1550.8042657343653</v>
      </c>
      <c r="T87" s="122">
        <v>1547.5689073525782</v>
      </c>
      <c r="U87" s="122">
        <v>1545.1755875370332</v>
      </c>
      <c r="V87" s="122">
        <v>1559.5567236129239</v>
      </c>
      <c r="W87" s="122">
        <v>1665.3323141906581</v>
      </c>
      <c r="X87" s="122">
        <v>1606.0277994270928</v>
      </c>
      <c r="Y87" s="122">
        <v>1700.1140857760874</v>
      </c>
      <c r="DA87" s="130" t="s">
        <v>2324</v>
      </c>
    </row>
    <row r="88" spans="1:105" ht="12" customHeight="1" x14ac:dyDescent="0.25">
      <c r="A88" s="97" t="s">
        <v>132</v>
      </c>
      <c r="B88" s="98">
        <v>2030.7439390260884</v>
      </c>
      <c r="C88" s="98">
        <v>2068.1188330511304</v>
      </c>
      <c r="D88" s="98">
        <v>1959.3708201276627</v>
      </c>
      <c r="E88" s="98">
        <v>2065.5046106749169</v>
      </c>
      <c r="F88" s="98">
        <v>2032.1990662686562</v>
      </c>
      <c r="G88" s="98">
        <v>2047.6415740834427</v>
      </c>
      <c r="H88" s="98">
        <v>2045.8803329462055</v>
      </c>
      <c r="I88" s="98">
        <v>2029.657268631536</v>
      </c>
      <c r="J88" s="98">
        <v>1891.2750008881112</v>
      </c>
      <c r="K88" s="98">
        <v>1860.4956115473021</v>
      </c>
      <c r="L88" s="98">
        <v>1785.4006992910588</v>
      </c>
      <c r="M88" s="98">
        <v>1687.1335553520209</v>
      </c>
      <c r="N88" s="98">
        <v>1604.3777226004756</v>
      </c>
      <c r="O88" s="98">
        <v>1502.1322468236253</v>
      </c>
      <c r="P88" s="98">
        <v>1500.669515187034</v>
      </c>
      <c r="Q88" s="98">
        <v>1502.988550980346</v>
      </c>
      <c r="R88" s="98">
        <v>1578.8741947314495</v>
      </c>
      <c r="S88" s="98">
        <v>1565.505829994474</v>
      </c>
      <c r="T88" s="98">
        <v>1552.2333850972971</v>
      </c>
      <c r="U88" s="98">
        <v>1526.7587245825066</v>
      </c>
      <c r="V88" s="98">
        <v>1604.2450779564813</v>
      </c>
      <c r="W88" s="98">
        <v>1572.6922042706155</v>
      </c>
      <c r="X88" s="98">
        <v>1422.5453420024239</v>
      </c>
      <c r="Y88" s="98">
        <v>1931.6844399236129</v>
      </c>
      <c r="DA88" s="63" t="s">
        <v>2325</v>
      </c>
    </row>
    <row r="89" spans="1:105" ht="12" customHeight="1" x14ac:dyDescent="0.25">
      <c r="A89" s="97" t="s">
        <v>131</v>
      </c>
      <c r="B89" s="98">
        <v>1229.9858026269967</v>
      </c>
      <c r="C89" s="98">
        <v>1229.6385061754643</v>
      </c>
      <c r="D89" s="98">
        <v>1195.6086946492658</v>
      </c>
      <c r="E89" s="98">
        <v>1195.1233540108024</v>
      </c>
      <c r="F89" s="98">
        <v>1229.4841822366382</v>
      </c>
      <c r="G89" s="98">
        <v>1259.5447764766893</v>
      </c>
      <c r="H89" s="98">
        <v>1280.5648653876274</v>
      </c>
      <c r="I89" s="98">
        <v>1275.2547496922887</v>
      </c>
      <c r="J89" s="98">
        <v>1234.005247933995</v>
      </c>
      <c r="K89" s="98">
        <v>1232.7938795566606</v>
      </c>
      <c r="L89" s="98">
        <v>1220.0589653501449</v>
      </c>
      <c r="M89" s="98">
        <v>1198.602500940711</v>
      </c>
      <c r="N89" s="98">
        <v>1178.7591921664373</v>
      </c>
      <c r="O89" s="98">
        <v>1129.6226516496652</v>
      </c>
      <c r="P89" s="98">
        <v>1135.8164386870112</v>
      </c>
      <c r="Q89" s="98">
        <v>1154.4006971714525</v>
      </c>
      <c r="R89" s="98">
        <v>1213.1271170199016</v>
      </c>
      <c r="S89" s="98">
        <v>1217.2708634303178</v>
      </c>
      <c r="T89" s="98">
        <v>1228.6283353790241</v>
      </c>
      <c r="U89" s="98">
        <v>1218.9178411961871</v>
      </c>
      <c r="V89" s="98">
        <v>1285.5928752416498</v>
      </c>
      <c r="W89" s="98">
        <v>1290.3680380251456</v>
      </c>
      <c r="X89" s="98">
        <v>1193.6710545045255</v>
      </c>
      <c r="Y89" s="98">
        <v>1628.5183409444173</v>
      </c>
      <c r="DA89" s="63" t="s">
        <v>2326</v>
      </c>
    </row>
    <row r="90" spans="1:105" ht="12" customHeight="1" x14ac:dyDescent="0.25">
      <c r="A90" s="100" t="s">
        <v>199</v>
      </c>
      <c r="B90" s="101">
        <v>616.59587509566347</v>
      </c>
      <c r="C90" s="101">
        <v>579.86897332686112</v>
      </c>
      <c r="D90" s="101">
        <v>579.19919242988851</v>
      </c>
      <c r="E90" s="101">
        <v>483.28756354866488</v>
      </c>
      <c r="F90" s="101">
        <v>543.43011449611129</v>
      </c>
      <c r="G90" s="101">
        <v>547.01596334127157</v>
      </c>
      <c r="H90" s="101">
        <v>547.93509135932391</v>
      </c>
      <c r="I90" s="101">
        <v>513.58549285120353</v>
      </c>
      <c r="J90" s="101">
        <v>492.88301995610743</v>
      </c>
      <c r="K90" s="101">
        <v>450.6543960054621</v>
      </c>
      <c r="L90" s="101">
        <v>437.77173237692995</v>
      </c>
      <c r="M90" s="101">
        <v>439.16134602269665</v>
      </c>
      <c r="N90" s="101">
        <v>421.89604349843523</v>
      </c>
      <c r="O90" s="101">
        <v>388.6215534657444</v>
      </c>
      <c r="P90" s="101">
        <v>408.08297029106421</v>
      </c>
      <c r="Q90" s="101">
        <v>449.85299276228761</v>
      </c>
      <c r="R90" s="101">
        <v>460.07499222128735</v>
      </c>
      <c r="S90" s="101">
        <v>454.29784404672432</v>
      </c>
      <c r="T90" s="101">
        <v>469.61832396368516</v>
      </c>
      <c r="U90" s="101">
        <v>441.6429966967022</v>
      </c>
      <c r="V90" s="101">
        <v>450.26491089863316</v>
      </c>
      <c r="W90" s="101">
        <v>499.63646204975589</v>
      </c>
      <c r="X90" s="101">
        <v>504.7743744239354</v>
      </c>
      <c r="Y90" s="101">
        <v>681.81586582537807</v>
      </c>
      <c r="DA90" s="131" t="s">
        <v>2327</v>
      </c>
    </row>
    <row r="91" spans="1:105" ht="12" customHeight="1" x14ac:dyDescent="0.25">
      <c r="A91" s="103" t="s">
        <v>52</v>
      </c>
      <c r="B91" s="104">
        <v>613.38992753133311</v>
      </c>
      <c r="C91" s="104">
        <v>649.76953284860326</v>
      </c>
      <c r="D91" s="104">
        <v>616.40950221937749</v>
      </c>
      <c r="E91" s="104">
        <v>711.83579046213731</v>
      </c>
      <c r="F91" s="104">
        <v>686.05406774052688</v>
      </c>
      <c r="G91" s="104">
        <v>712.52881313541775</v>
      </c>
      <c r="H91" s="104">
        <v>732.62977402830336</v>
      </c>
      <c r="I91" s="104">
        <v>761.66925684108526</v>
      </c>
      <c r="J91" s="104">
        <v>741.12222797788729</v>
      </c>
      <c r="K91" s="104">
        <v>782.1394835511984</v>
      </c>
      <c r="L91" s="104">
        <v>782.28723297321483</v>
      </c>
      <c r="M91" s="104">
        <v>759.44115491801449</v>
      </c>
      <c r="N91" s="104">
        <v>756.86314866800183</v>
      </c>
      <c r="O91" s="104">
        <v>741.00109818392082</v>
      </c>
      <c r="P91" s="104">
        <v>727.73346839594694</v>
      </c>
      <c r="Q91" s="104">
        <v>704.54770440916502</v>
      </c>
      <c r="R91" s="104">
        <v>753.05212479861427</v>
      </c>
      <c r="S91" s="104">
        <v>762.97301938359351</v>
      </c>
      <c r="T91" s="104">
        <v>759.01001141533879</v>
      </c>
      <c r="U91" s="104">
        <v>777.27484449948474</v>
      </c>
      <c r="V91" s="104">
        <v>835.32796434301656</v>
      </c>
      <c r="W91" s="104">
        <v>790.73157597538977</v>
      </c>
      <c r="X91" s="104">
        <v>688.89668008059039</v>
      </c>
      <c r="Y91" s="104">
        <v>946.70247511903915</v>
      </c>
      <c r="DA91" s="132" t="s">
        <v>2328</v>
      </c>
    </row>
    <row r="92" spans="1:105" ht="12" customHeight="1" x14ac:dyDescent="0.25">
      <c r="A92" s="106" t="s">
        <v>124</v>
      </c>
      <c r="B92" s="101">
        <v>1637.0363624884819</v>
      </c>
      <c r="C92" s="101">
        <v>1706.1047577563747</v>
      </c>
      <c r="D92" s="101">
        <v>1654.2230883240015</v>
      </c>
      <c r="E92" s="101">
        <v>1768.7837619321162</v>
      </c>
      <c r="F92" s="101">
        <v>1780.2966483449666</v>
      </c>
      <c r="G92" s="101">
        <v>1801.1864019403281</v>
      </c>
      <c r="H92" s="101">
        <v>1845.0052030083734</v>
      </c>
      <c r="I92" s="101">
        <v>1792.8459732415274</v>
      </c>
      <c r="J92" s="101">
        <v>1989.4889080942396</v>
      </c>
      <c r="K92" s="101">
        <v>2123.8243898133951</v>
      </c>
      <c r="L92" s="101">
        <v>1971.30549643378</v>
      </c>
      <c r="M92" s="101">
        <v>1759.2889149810644</v>
      </c>
      <c r="N92" s="101">
        <v>1714.065219535358</v>
      </c>
      <c r="O92" s="101">
        <v>1729.7161281205658</v>
      </c>
      <c r="P92" s="101">
        <v>1608.4306735125288</v>
      </c>
      <c r="Q92" s="101">
        <v>1619.2077773378533</v>
      </c>
      <c r="R92" s="101">
        <v>1694.0636976098413</v>
      </c>
      <c r="S92" s="101">
        <v>1656.1590063278979</v>
      </c>
      <c r="T92" s="101">
        <v>1574.0966139240816</v>
      </c>
      <c r="U92" s="101">
        <v>1653.1585562615585</v>
      </c>
      <c r="V92" s="101">
        <v>1625.5676832846016</v>
      </c>
      <c r="W92" s="101">
        <v>1730.7784937850265</v>
      </c>
      <c r="X92" s="101">
        <v>1721.1578756044737</v>
      </c>
      <c r="Y92" s="101">
        <v>1613.8799779088793</v>
      </c>
      <c r="DA92" s="131" t="s">
        <v>2329</v>
      </c>
    </row>
    <row r="93" spans="1:105" ht="12" customHeight="1" x14ac:dyDescent="0.25">
      <c r="A93" s="107" t="s">
        <v>123</v>
      </c>
      <c r="B93" s="104">
        <v>1103.3492151910448</v>
      </c>
      <c r="C93" s="104">
        <v>1137.0986999377185</v>
      </c>
      <c r="D93" s="104">
        <v>1122.8108201560963</v>
      </c>
      <c r="E93" s="104">
        <v>1163.2450189517533</v>
      </c>
      <c r="F93" s="104">
        <v>1205.5246866788793</v>
      </c>
      <c r="G93" s="104">
        <v>1223.3405274204529</v>
      </c>
      <c r="H93" s="104">
        <v>1260.5505555723887</v>
      </c>
      <c r="I93" s="104">
        <v>1223.4617733346652</v>
      </c>
      <c r="J93" s="104">
        <v>1360.3291856171968</v>
      </c>
      <c r="K93" s="104">
        <v>1437.6733032551292</v>
      </c>
      <c r="L93" s="104">
        <v>1341.7398967649951</v>
      </c>
      <c r="M93" s="104">
        <v>1212.5858744217362</v>
      </c>
      <c r="N93" s="104">
        <v>1185.3354726037217</v>
      </c>
      <c r="O93" s="104">
        <v>1194.9934173754241</v>
      </c>
      <c r="P93" s="104">
        <v>1136.4362560245445</v>
      </c>
      <c r="Q93" s="104">
        <v>1178.112774847034</v>
      </c>
      <c r="R93" s="104">
        <v>1245.83223540582</v>
      </c>
      <c r="S93" s="104">
        <v>1247.2046958162373</v>
      </c>
      <c r="T93" s="104">
        <v>1220.3064826085949</v>
      </c>
      <c r="U93" s="104">
        <v>1298.3657313104377</v>
      </c>
      <c r="V93" s="104">
        <v>1289.5224958838983</v>
      </c>
      <c r="W93" s="104">
        <v>1406.959221536483</v>
      </c>
      <c r="X93" s="104">
        <v>1426.544119454094</v>
      </c>
      <c r="Y93" s="104">
        <v>1350.0511293884415</v>
      </c>
      <c r="DA93" s="132" t="s">
        <v>2330</v>
      </c>
    </row>
    <row r="94" spans="1:105" ht="12" customHeight="1" x14ac:dyDescent="0.25">
      <c r="A94" s="108" t="s">
        <v>50</v>
      </c>
      <c r="B94" s="98">
        <v>496.98789136257489</v>
      </c>
      <c r="C94" s="98">
        <v>486.28308690249668</v>
      </c>
      <c r="D94" s="98">
        <v>500.96454671142402</v>
      </c>
      <c r="E94" s="98">
        <v>448.66616136022321</v>
      </c>
      <c r="F94" s="98">
        <v>512.75589963362529</v>
      </c>
      <c r="G94" s="98">
        <v>514.09660056544703</v>
      </c>
      <c r="H94" s="98">
        <v>526.11078074401655</v>
      </c>
      <c r="I94" s="98">
        <v>498.28746864406594</v>
      </c>
      <c r="J94" s="98">
        <v>555.17385825897668</v>
      </c>
      <c r="K94" s="98">
        <v>550.45073987287583</v>
      </c>
      <c r="L94" s="98">
        <v>512.96244466248004</v>
      </c>
      <c r="M94" s="98">
        <v>478.06264897037829</v>
      </c>
      <c r="N94" s="98">
        <v>460.40257634973256</v>
      </c>
      <c r="O94" s="98">
        <v>445.32947903235549</v>
      </c>
      <c r="P94" s="98">
        <v>440.82420888979908</v>
      </c>
      <c r="Q94" s="98">
        <v>484.8754185023335</v>
      </c>
      <c r="R94" s="98">
        <v>488.91235284431525</v>
      </c>
      <c r="S94" s="98">
        <v>475.33948615632198</v>
      </c>
      <c r="T94" s="98">
        <v>472.32840612770161</v>
      </c>
      <c r="U94" s="98">
        <v>471.0556813176396</v>
      </c>
      <c r="V94" s="98">
        <v>453.32360692443405</v>
      </c>
      <c r="W94" s="98">
        <v>544.39475699103286</v>
      </c>
      <c r="X94" s="98">
        <v>604.40728033152834</v>
      </c>
      <c r="Y94" s="98">
        <v>575.64473356854489</v>
      </c>
      <c r="DA94" s="63" t="s">
        <v>2331</v>
      </c>
    </row>
    <row r="95" spans="1:105" ht="12" customHeight="1" x14ac:dyDescent="0.25">
      <c r="A95" s="108" t="s">
        <v>52</v>
      </c>
      <c r="B95" s="98">
        <v>606.36132382846972</v>
      </c>
      <c r="C95" s="98">
        <v>650.81561303522165</v>
      </c>
      <c r="D95" s="98">
        <v>621.84627344467219</v>
      </c>
      <c r="E95" s="98">
        <v>714.57885759152998</v>
      </c>
      <c r="F95" s="98">
        <v>692.76878704525393</v>
      </c>
      <c r="G95" s="98">
        <v>709.24392685500572</v>
      </c>
      <c r="H95" s="98">
        <v>734.43977482837238</v>
      </c>
      <c r="I95" s="98">
        <v>725.17430469059912</v>
      </c>
      <c r="J95" s="98">
        <v>805.15532735822012</v>
      </c>
      <c r="K95" s="98">
        <v>887.22256338225338</v>
      </c>
      <c r="L95" s="98">
        <v>828.7774521025151</v>
      </c>
      <c r="M95" s="98">
        <v>734.5232254513578</v>
      </c>
      <c r="N95" s="98">
        <v>724.93289625398916</v>
      </c>
      <c r="O95" s="98">
        <v>749.66393834306859</v>
      </c>
      <c r="P95" s="98">
        <v>695.61204713474535</v>
      </c>
      <c r="Q95" s="98">
        <v>693.2373563447004</v>
      </c>
      <c r="R95" s="98">
        <v>756.91988256150466</v>
      </c>
      <c r="S95" s="98">
        <v>771.86520965991531</v>
      </c>
      <c r="T95" s="98">
        <v>747.97807648089326</v>
      </c>
      <c r="U95" s="98">
        <v>827.31004999279799</v>
      </c>
      <c r="V95" s="98">
        <v>836.19888895946417</v>
      </c>
      <c r="W95" s="98">
        <v>862.56446454544994</v>
      </c>
      <c r="X95" s="98">
        <v>822.13683912256556</v>
      </c>
      <c r="Y95" s="98">
        <v>774.40639581989637</v>
      </c>
      <c r="DA95" s="63" t="s">
        <v>2332</v>
      </c>
    </row>
    <row r="96" spans="1:105" ht="12" customHeight="1" x14ac:dyDescent="0.25">
      <c r="A96" s="106" t="s">
        <v>122</v>
      </c>
      <c r="B96" s="101">
        <v>1523.1107961815474</v>
      </c>
      <c r="C96" s="101">
        <v>1471.3729002817743</v>
      </c>
      <c r="D96" s="101">
        <v>1601.7981472874412</v>
      </c>
      <c r="E96" s="101">
        <v>1391.0052665679189</v>
      </c>
      <c r="F96" s="101">
        <v>1600.2581202102083</v>
      </c>
      <c r="G96" s="101">
        <v>1652.0339095283471</v>
      </c>
      <c r="H96" s="101">
        <v>1716.7937642326065</v>
      </c>
      <c r="I96" s="101">
        <v>1655.0792986350205</v>
      </c>
      <c r="J96" s="101">
        <v>1730.0734041200233</v>
      </c>
      <c r="K96" s="101">
        <v>1640.4591837393043</v>
      </c>
      <c r="L96" s="101">
        <v>1662.3661964467281</v>
      </c>
      <c r="M96" s="101">
        <v>1601.7225371866825</v>
      </c>
      <c r="N96" s="101">
        <v>1599.3995313051253</v>
      </c>
      <c r="O96" s="101">
        <v>1552.2796684331752</v>
      </c>
      <c r="P96" s="101">
        <v>1538.6684721762063</v>
      </c>
      <c r="Q96" s="101">
        <v>1554.2715199618149</v>
      </c>
      <c r="R96" s="101">
        <v>1579.2324892929271</v>
      </c>
      <c r="S96" s="101">
        <v>1600.9034154208118</v>
      </c>
      <c r="T96" s="101">
        <v>1604.2470955835634</v>
      </c>
      <c r="U96" s="101">
        <v>1604.5329874207523</v>
      </c>
      <c r="V96" s="101">
        <v>1611.0964191054329</v>
      </c>
      <c r="W96" s="101">
        <v>1737.539005698319</v>
      </c>
      <c r="X96" s="101">
        <v>1687.5250887527257</v>
      </c>
      <c r="Y96" s="101">
        <v>1705.6404631965584</v>
      </c>
      <c r="DA96" s="131" t="s">
        <v>2333</v>
      </c>
    </row>
    <row r="97" spans="1:105" ht="12" customHeight="1" x14ac:dyDescent="0.25">
      <c r="A97" s="107" t="s">
        <v>121</v>
      </c>
      <c r="B97" s="104">
        <v>1098.8890306081717</v>
      </c>
      <c r="C97" s="104">
        <v>1053.5485584167716</v>
      </c>
      <c r="D97" s="104">
        <v>1159.5664699210586</v>
      </c>
      <c r="E97" s="104">
        <v>984.0711192462154</v>
      </c>
      <c r="F97" s="104">
        <v>1157.1307239408927</v>
      </c>
      <c r="G97" s="104">
        <v>1198.6734799799226</v>
      </c>
      <c r="H97" s="104">
        <v>1251.7879227079241</v>
      </c>
      <c r="I97" s="104">
        <v>1204.5124030033192</v>
      </c>
      <c r="J97" s="104">
        <v>1261.3942039099677</v>
      </c>
      <c r="K97" s="104">
        <v>1185.8985495099394</v>
      </c>
      <c r="L97" s="104">
        <v>1204.7406477095617</v>
      </c>
      <c r="M97" s="104">
        <v>1170.7083896935021</v>
      </c>
      <c r="N97" s="104">
        <v>1172.5343581668076</v>
      </c>
      <c r="O97" s="104">
        <v>1139.7884061198356</v>
      </c>
      <c r="P97" s="104">
        <v>1142.7356292440857</v>
      </c>
      <c r="Q97" s="104">
        <v>1175.8515534419221</v>
      </c>
      <c r="R97" s="104">
        <v>1200.2642566614318</v>
      </c>
      <c r="S97" s="104">
        <v>1227.8536084272371</v>
      </c>
      <c r="T97" s="104">
        <v>1249.8769686183512</v>
      </c>
      <c r="U97" s="104">
        <v>1259.495950777437</v>
      </c>
      <c r="V97" s="104">
        <v>1278.3758153860322</v>
      </c>
      <c r="W97" s="104">
        <v>1410.819710713509</v>
      </c>
      <c r="X97" s="104">
        <v>1397.4387500149694</v>
      </c>
      <c r="Y97" s="104">
        <v>1423.8958438508246</v>
      </c>
      <c r="DA97" s="132" t="s">
        <v>2334</v>
      </c>
    </row>
    <row r="98" spans="1:105" ht="12" customHeight="1" x14ac:dyDescent="0.25">
      <c r="A98" s="108" t="s">
        <v>53</v>
      </c>
      <c r="B98" s="98">
        <v>462.49173065999088</v>
      </c>
      <c r="C98" s="98">
        <v>421.72037482011473</v>
      </c>
      <c r="D98" s="98">
        <v>483.39745242900779</v>
      </c>
      <c r="E98" s="98">
        <v>354.24675004646127</v>
      </c>
      <c r="F98" s="98">
        <v>460.38758286092292</v>
      </c>
      <c r="G98" s="98">
        <v>471.77631821165829</v>
      </c>
      <c r="H98" s="98">
        <v>489.87224624265326</v>
      </c>
      <c r="I98" s="98">
        <v>459.45475076417637</v>
      </c>
      <c r="J98" s="98">
        <v>483.66029315116782</v>
      </c>
      <c r="K98" s="98">
        <v>426.10697138144326</v>
      </c>
      <c r="L98" s="98">
        <v>432.53076574248456</v>
      </c>
      <c r="M98" s="98">
        <v>435.31738474531329</v>
      </c>
      <c r="N98" s="98">
        <v>430.13217861139077</v>
      </c>
      <c r="O98" s="98">
        <v>404.97697607568648</v>
      </c>
      <c r="P98" s="98">
        <v>422.16666802970099</v>
      </c>
      <c r="Q98" s="98">
        <v>467.32192514503316</v>
      </c>
      <c r="R98" s="98">
        <v>462.32222544057453</v>
      </c>
      <c r="S98" s="98">
        <v>462.33164905708145</v>
      </c>
      <c r="T98" s="98">
        <v>479.50067654878706</v>
      </c>
      <c r="U98" s="98">
        <v>454.64990883123306</v>
      </c>
      <c r="V98" s="98">
        <v>448.25149411207872</v>
      </c>
      <c r="W98" s="98">
        <v>545.0543170071702</v>
      </c>
      <c r="X98" s="98">
        <v>591.91868927536723</v>
      </c>
      <c r="Y98" s="98">
        <v>607.57922560069085</v>
      </c>
      <c r="DA98" s="63" t="s">
        <v>2335</v>
      </c>
    </row>
    <row r="99" spans="1:105" ht="12" customHeight="1" x14ac:dyDescent="0.25">
      <c r="A99" s="108" t="s">
        <v>52</v>
      </c>
      <c r="B99" s="98">
        <v>636.39729994818083</v>
      </c>
      <c r="C99" s="98">
        <v>631.82818359665691</v>
      </c>
      <c r="D99" s="98">
        <v>676.16901749205067</v>
      </c>
      <c r="E99" s="98">
        <v>629.82436919975419</v>
      </c>
      <c r="F99" s="98">
        <v>696.74314107996986</v>
      </c>
      <c r="G99" s="98">
        <v>726.89716176826437</v>
      </c>
      <c r="H99" s="98">
        <v>761.91567646527074</v>
      </c>
      <c r="I99" s="98">
        <v>745.05765223914295</v>
      </c>
      <c r="J99" s="98">
        <v>777.73391075879965</v>
      </c>
      <c r="K99" s="98">
        <v>759.7915781284961</v>
      </c>
      <c r="L99" s="98">
        <v>772.20988196707708</v>
      </c>
      <c r="M99" s="98">
        <v>735.39100494818877</v>
      </c>
      <c r="N99" s="98">
        <v>742.40217955541675</v>
      </c>
      <c r="O99" s="98">
        <v>734.81143004414923</v>
      </c>
      <c r="P99" s="98">
        <v>720.56896121438467</v>
      </c>
      <c r="Q99" s="98">
        <v>708.52962829688886</v>
      </c>
      <c r="R99" s="98">
        <v>737.94203122085707</v>
      </c>
      <c r="S99" s="98">
        <v>765.52195937015563</v>
      </c>
      <c r="T99" s="98">
        <v>770.37629206956433</v>
      </c>
      <c r="U99" s="98">
        <v>804.84604194620397</v>
      </c>
      <c r="V99" s="98">
        <v>830.12432127395368</v>
      </c>
      <c r="W99" s="98">
        <v>865.76539370633884</v>
      </c>
      <c r="X99" s="98">
        <v>805.52006073960229</v>
      </c>
      <c r="Y99" s="98">
        <v>816.31661825013362</v>
      </c>
      <c r="DA99" s="63" t="s">
        <v>2336</v>
      </c>
    </row>
    <row r="100" spans="1:105" ht="12" customHeight="1" x14ac:dyDescent="0.25">
      <c r="A100" s="121" t="s">
        <v>54</v>
      </c>
      <c r="B100" s="122">
        <v>1318.038602451137</v>
      </c>
      <c r="C100" s="122">
        <v>1321.1502479456401</v>
      </c>
      <c r="D100" s="122">
        <v>1385.8270950772915</v>
      </c>
      <c r="E100" s="122">
        <v>1326.4128078330452</v>
      </c>
      <c r="F100" s="122">
        <v>1403.3107217109573</v>
      </c>
      <c r="G100" s="122">
        <v>1445.2283478405973</v>
      </c>
      <c r="H100" s="122">
        <v>1475.4580746970869</v>
      </c>
      <c r="I100" s="122">
        <v>1447.5621901330339</v>
      </c>
      <c r="J100" s="122">
        <v>1498.7053735326617</v>
      </c>
      <c r="K100" s="122">
        <v>1494.1911434364611</v>
      </c>
      <c r="L100" s="122">
        <v>1429.6155497936913</v>
      </c>
      <c r="M100" s="122">
        <v>1338.1272687914902</v>
      </c>
      <c r="N100" s="122">
        <v>1291.1383638444056</v>
      </c>
      <c r="O100" s="122">
        <v>1221.4843869087686</v>
      </c>
      <c r="P100" s="122">
        <v>1167.2125940186515</v>
      </c>
      <c r="Q100" s="122">
        <v>1172.9176509402796</v>
      </c>
      <c r="R100" s="122">
        <v>1208.3739728271096</v>
      </c>
      <c r="S100" s="122">
        <v>1180.9952902631596</v>
      </c>
      <c r="T100" s="122">
        <v>1137.8644439792688</v>
      </c>
      <c r="U100" s="122">
        <v>1128.8510354097314</v>
      </c>
      <c r="V100" s="122">
        <v>1136.9012893706542</v>
      </c>
      <c r="W100" s="122">
        <v>1189.2418078735982</v>
      </c>
      <c r="X100" s="122">
        <v>1132.6462164268462</v>
      </c>
      <c r="Y100" s="122">
        <v>1029.5644245360643</v>
      </c>
      <c r="DA100" s="130" t="s">
        <v>2337</v>
      </c>
    </row>
    <row r="101" spans="1:105" ht="12" customHeight="1" x14ac:dyDescent="0.25">
      <c r="A101" s="97" t="s">
        <v>202</v>
      </c>
      <c r="B101" s="98">
        <v>1424.2516792487766</v>
      </c>
      <c r="C101" s="98">
        <v>1650.4514818703019</v>
      </c>
      <c r="D101" s="98">
        <v>1432.7409807124659</v>
      </c>
      <c r="E101" s="98">
        <v>1717.1102159336949</v>
      </c>
      <c r="F101" s="98">
        <v>1575.072586780143</v>
      </c>
      <c r="G101" s="98">
        <v>1618.9270850869782</v>
      </c>
      <c r="H101" s="98">
        <v>1565.9227608885753</v>
      </c>
      <c r="I101" s="98">
        <v>1745.1371445872439</v>
      </c>
      <c r="J101" s="98">
        <v>1555.1552523311473</v>
      </c>
      <c r="K101" s="98">
        <v>1675.9569241277586</v>
      </c>
      <c r="L101" s="98">
        <v>1579.5994688570452</v>
      </c>
      <c r="M101" s="98">
        <v>1519.6387474814439</v>
      </c>
      <c r="N101" s="98">
        <v>1521.3508670640542</v>
      </c>
      <c r="O101" s="98">
        <v>1360.1214102113718</v>
      </c>
      <c r="P101" s="98">
        <v>1363.6434298328459</v>
      </c>
      <c r="Q101" s="98">
        <v>1358.0008022268851</v>
      </c>
      <c r="R101" s="98">
        <v>1424.9040307101768</v>
      </c>
      <c r="S101" s="98">
        <v>1356.877053687479</v>
      </c>
      <c r="T101" s="98">
        <v>1306.5977948811947</v>
      </c>
      <c r="U101" s="98">
        <v>1233.5564243233546</v>
      </c>
      <c r="V101" s="98">
        <v>1409.0549341445733</v>
      </c>
      <c r="W101" s="98">
        <v>1461.51047075467</v>
      </c>
      <c r="X101" s="98">
        <v>1437.9630025612239</v>
      </c>
      <c r="Y101" s="98">
        <v>1195.704456574023</v>
      </c>
      <c r="DA101" s="63" t="s">
        <v>2338</v>
      </c>
    </row>
    <row r="102" spans="1:105" ht="12" customHeight="1" x14ac:dyDescent="0.25">
      <c r="A102" s="97" t="s">
        <v>50</v>
      </c>
      <c r="B102" s="98">
        <v>1397.2321787829917</v>
      </c>
      <c r="C102" s="98">
        <v>1644.9302806425883</v>
      </c>
      <c r="D102" s="98">
        <v>1436.4197460084401</v>
      </c>
      <c r="E102" s="98">
        <v>1695.7757341980346</v>
      </c>
      <c r="F102" s="98">
        <v>1584.5565612844007</v>
      </c>
      <c r="G102" s="98">
        <v>1604.2091526102995</v>
      </c>
      <c r="H102" s="98">
        <v>1576.2528545400303</v>
      </c>
      <c r="I102" s="98">
        <v>1646.071716989605</v>
      </c>
      <c r="J102" s="98">
        <v>1614.5273688779241</v>
      </c>
      <c r="K102" s="98">
        <v>1857.3078965320619</v>
      </c>
      <c r="L102" s="98">
        <v>1674.010238657708</v>
      </c>
      <c r="M102" s="98">
        <v>1489.0741652459924</v>
      </c>
      <c r="N102" s="98">
        <v>1416.3118161638488</v>
      </c>
      <c r="O102" s="98">
        <v>1405.1058696627799</v>
      </c>
      <c r="P102" s="98">
        <v>1297.3082065804304</v>
      </c>
      <c r="Q102" s="98">
        <v>1318.7472980085486</v>
      </c>
      <c r="R102" s="98">
        <v>1396.1280136802241</v>
      </c>
      <c r="S102" s="98">
        <v>1372.732876956356</v>
      </c>
      <c r="T102" s="98">
        <v>1302.6752681516859</v>
      </c>
      <c r="U102" s="98">
        <v>1364.8012457192431</v>
      </c>
      <c r="V102" s="98">
        <v>1338.9189631427937</v>
      </c>
      <c r="W102" s="98">
        <v>1410.7334095828926</v>
      </c>
      <c r="X102" s="98">
        <v>1377.6584805085529</v>
      </c>
      <c r="Y102" s="98">
        <v>1234.8139033381995</v>
      </c>
      <c r="DA102" s="63" t="s">
        <v>2339</v>
      </c>
    </row>
    <row r="103" spans="1:105" ht="12" customHeight="1" x14ac:dyDescent="0.25">
      <c r="A103" s="109" t="s">
        <v>120</v>
      </c>
      <c r="B103" s="33">
        <v>1261.9916611459021</v>
      </c>
      <c r="C103" s="33">
        <v>1092.1329259387176</v>
      </c>
      <c r="D103" s="33">
        <v>1348.1592646353608</v>
      </c>
      <c r="E103" s="33">
        <v>1009.1082891036806</v>
      </c>
      <c r="F103" s="33">
        <v>1246.3512471598026</v>
      </c>
      <c r="G103" s="33">
        <v>1298.4087268514922</v>
      </c>
      <c r="H103" s="33">
        <v>1384.5331397096641</v>
      </c>
      <c r="I103" s="33">
        <v>1221.4707223177938</v>
      </c>
      <c r="J103" s="33">
        <v>1394.4344882286036</v>
      </c>
      <c r="K103" s="33">
        <v>1147.3557677480715</v>
      </c>
      <c r="L103" s="33">
        <v>1176.2112508762589</v>
      </c>
      <c r="M103" s="33">
        <v>1146.5411936825781</v>
      </c>
      <c r="N103" s="33">
        <v>1113.563553703588</v>
      </c>
      <c r="O103" s="33">
        <v>1049.3321245547249</v>
      </c>
      <c r="P103" s="33">
        <v>1018.376006711168</v>
      </c>
      <c r="Q103" s="33">
        <v>1025.6610726114322</v>
      </c>
      <c r="R103" s="33">
        <v>1031.5371349276311</v>
      </c>
      <c r="S103" s="33">
        <v>1023.7677002234288</v>
      </c>
      <c r="T103" s="33">
        <v>1002.804809886168</v>
      </c>
      <c r="U103" s="33">
        <v>976.06712551151622</v>
      </c>
      <c r="V103" s="33">
        <v>962.55669760511319</v>
      </c>
      <c r="W103" s="33">
        <v>1015.6452370228843</v>
      </c>
      <c r="X103" s="33">
        <v>956.83121704484256</v>
      </c>
      <c r="Y103" s="33">
        <v>914.90200005802296</v>
      </c>
      <c r="DA103" s="60" t="s">
        <v>2340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2341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2342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2343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2344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2345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X110" s="98">
        <f>IF(RES_hhdet_fec!X110=0,0,RES_hhdet_fec!X110*1000*11630/RES_hhdet_num!X105)</f>
        <v>0</v>
      </c>
      <c r="Y110" s="98">
        <f>IF(RES_hhdet_fec!Y110=0,0,RES_hhdet_fec!Y110*1000*11630/RES_hhdet_num!Y105)</f>
        <v>0</v>
      </c>
      <c r="DA110" s="63" t="s">
        <v>2346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2347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2348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2349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2350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2351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2352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2353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2354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2355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2356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2357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2358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9607.1126197815756</v>
      </c>
      <c r="C124" s="117">
        <f t="shared" si="42"/>
        <v>11226.374198982458</v>
      </c>
      <c r="D124" s="117">
        <f t="shared" si="42"/>
        <v>11601.742874687532</v>
      </c>
      <c r="E124" s="117">
        <f t="shared" si="42"/>
        <v>12654.945059644568</v>
      </c>
      <c r="F124" s="117">
        <f t="shared" si="42"/>
        <v>12860.234031038623</v>
      </c>
      <c r="G124" s="117">
        <f t="shared" si="42"/>
        <v>13745.529444742817</v>
      </c>
      <c r="H124" s="117">
        <f t="shared" si="42"/>
        <v>12882.847636925639</v>
      </c>
      <c r="I124" s="117">
        <f t="shared" si="42"/>
        <v>12432.241097506434</v>
      </c>
      <c r="J124" s="117">
        <f t="shared" si="42"/>
        <v>13113.418479975524</v>
      </c>
      <c r="K124" s="117">
        <f t="shared" si="42"/>
        <v>13510.298616285876</v>
      </c>
      <c r="L124" s="117">
        <f t="shared" si="42"/>
        <v>14382.392050549839</v>
      </c>
      <c r="M124" s="117">
        <f t="shared" si="42"/>
        <v>14057.895790714501</v>
      </c>
      <c r="N124" s="117">
        <f t="shared" si="42"/>
        <v>13686.100992941992</v>
      </c>
      <c r="O124" s="117">
        <f t="shared" si="42"/>
        <v>13984.422293108033</v>
      </c>
      <c r="P124" s="117">
        <f t="shared" si="42"/>
        <v>12252.238515750574</v>
      </c>
      <c r="Q124" s="117">
        <f t="shared" si="42"/>
        <v>13422.040809471993</v>
      </c>
      <c r="R124" s="117">
        <f t="shared" ref="R124:V124" si="43">R125+R128+R130+R139</f>
        <v>13785.099946687606</v>
      </c>
      <c r="S124" s="117">
        <f t="shared" si="43"/>
        <v>13911.968462428758</v>
      </c>
      <c r="T124" s="117">
        <f t="shared" si="43"/>
        <v>13542.23820809957</v>
      </c>
      <c r="U124" s="117">
        <f t="shared" si="43"/>
        <v>13493.864058682917</v>
      </c>
      <c r="V124" s="117">
        <f t="shared" si="43"/>
        <v>14109.603296437992</v>
      </c>
      <c r="W124" s="117">
        <f t="shared" ref="W124:Y124" si="44">W125+W128+W130+W139</f>
        <v>15498.107914155369</v>
      </c>
      <c r="X124" s="117">
        <f t="shared" si="44"/>
        <v>14461.332871533497</v>
      </c>
      <c r="Y124" s="117">
        <f t="shared" si="44"/>
        <v>13958.653062913058</v>
      </c>
      <c r="DA124" s="129" t="s">
        <v>2359</v>
      </c>
    </row>
    <row r="125" spans="1:105" ht="12.95" customHeight="1" x14ac:dyDescent="0.25">
      <c r="A125" s="121" t="s">
        <v>57</v>
      </c>
      <c r="B125" s="122">
        <f t="shared" ref="B125:Q125" si="45">SUM(B126:B127)</f>
        <v>7000.4656981981461</v>
      </c>
      <c r="C125" s="122">
        <f t="shared" si="45"/>
        <v>8622.1953748210726</v>
      </c>
      <c r="D125" s="122">
        <f t="shared" si="45"/>
        <v>8841.9561729735087</v>
      </c>
      <c r="E125" s="122">
        <f t="shared" si="45"/>
        <v>9994.0894895286128</v>
      </c>
      <c r="F125" s="122">
        <f t="shared" si="45"/>
        <v>10057.731168522143</v>
      </c>
      <c r="G125" s="122">
        <f t="shared" si="45"/>
        <v>10833.621539472197</v>
      </c>
      <c r="H125" s="122">
        <f t="shared" si="45"/>
        <v>9849.6433039807198</v>
      </c>
      <c r="I125" s="122">
        <f t="shared" si="45"/>
        <v>9439.8446393293125</v>
      </c>
      <c r="J125" s="122">
        <f t="shared" si="45"/>
        <v>9992.6688712424075</v>
      </c>
      <c r="K125" s="122">
        <f t="shared" si="45"/>
        <v>10429.893067510779</v>
      </c>
      <c r="L125" s="122">
        <f t="shared" si="45"/>
        <v>11302.142961972439</v>
      </c>
      <c r="M125" s="122">
        <f t="shared" si="45"/>
        <v>11141.835546242355</v>
      </c>
      <c r="N125" s="122">
        <f t="shared" si="45"/>
        <v>10759.512745313617</v>
      </c>
      <c r="O125" s="122">
        <f t="shared" si="45"/>
        <v>11154.379261992332</v>
      </c>
      <c r="P125" s="122">
        <f t="shared" si="45"/>
        <v>9586.9292507388454</v>
      </c>
      <c r="Q125" s="122">
        <f t="shared" si="45"/>
        <v>10677.068387007832</v>
      </c>
      <c r="R125" s="122">
        <f t="shared" ref="R125:V125" si="46">SUM(R126:R127)</f>
        <v>11059.3723915466</v>
      </c>
      <c r="S125" s="122">
        <f t="shared" si="46"/>
        <v>11101.806382669733</v>
      </c>
      <c r="T125" s="122">
        <f t="shared" si="46"/>
        <v>10729.684266757375</v>
      </c>
      <c r="U125" s="122">
        <f t="shared" si="46"/>
        <v>10706.157909131047</v>
      </c>
      <c r="V125" s="122">
        <f t="shared" si="46"/>
        <v>11298.929499806585</v>
      </c>
      <c r="W125" s="122">
        <f t="shared" ref="W125:Y125" si="47">SUM(W126:W127)</f>
        <v>12454.334162708377</v>
      </c>
      <c r="X125" s="122">
        <f t="shared" si="47"/>
        <v>11472.482204676084</v>
      </c>
      <c r="Y125" s="122">
        <f t="shared" si="47"/>
        <v>11048.858527181068</v>
      </c>
      <c r="DA125" s="130" t="s">
        <v>2360</v>
      </c>
    </row>
    <row r="126" spans="1:105" ht="12" customHeight="1" x14ac:dyDescent="0.25">
      <c r="A126" s="97" t="s">
        <v>198</v>
      </c>
      <c r="B126" s="98">
        <v>6976.2457341198824</v>
      </c>
      <c r="C126" s="98">
        <v>8592.5631035796705</v>
      </c>
      <c r="D126" s="98">
        <v>8811.4892797963184</v>
      </c>
      <c r="E126" s="98">
        <v>9961.6234651063896</v>
      </c>
      <c r="F126" s="98">
        <v>10023.521865497083</v>
      </c>
      <c r="G126" s="98">
        <v>10797.506054938041</v>
      </c>
      <c r="H126" s="98">
        <v>9817.9785563915484</v>
      </c>
      <c r="I126" s="98">
        <v>9410.4806653475334</v>
      </c>
      <c r="J126" s="98">
        <v>9961.8501634708355</v>
      </c>
      <c r="K126" s="98">
        <v>10397.909684124421</v>
      </c>
      <c r="L126" s="98">
        <v>11268.666865311305</v>
      </c>
      <c r="M126" s="98">
        <v>11109.035738474015</v>
      </c>
      <c r="N126" s="98">
        <v>10728.105193507747</v>
      </c>
      <c r="O126" s="98">
        <v>11122.033659393403</v>
      </c>
      <c r="P126" s="98">
        <v>9559.3041849961101</v>
      </c>
      <c r="Q126" s="98">
        <v>10646.323375654849</v>
      </c>
      <c r="R126" s="98">
        <v>11027.287469474963</v>
      </c>
      <c r="S126" s="98">
        <v>11069.930601879481</v>
      </c>
      <c r="T126" s="98">
        <v>10698.870108541694</v>
      </c>
      <c r="U126" s="98">
        <v>10675.130729236897</v>
      </c>
      <c r="V126" s="98">
        <v>11266.041471988614</v>
      </c>
      <c r="W126" s="98">
        <v>12417.980197897128</v>
      </c>
      <c r="X126" s="98">
        <v>11439.015212084398</v>
      </c>
      <c r="Y126" s="98">
        <v>11016.325310309043</v>
      </c>
      <c r="DA126" s="63" t="s">
        <v>2361</v>
      </c>
    </row>
    <row r="127" spans="1:105" ht="12" customHeight="1" x14ac:dyDescent="0.25">
      <c r="A127" s="97" t="s">
        <v>53</v>
      </c>
      <c r="B127" s="98">
        <v>24.219964078263956</v>
      </c>
      <c r="C127" s="98">
        <v>29.632271241401583</v>
      </c>
      <c r="D127" s="98">
        <v>30.466893177189721</v>
      </c>
      <c r="E127" s="98">
        <v>32.466024422223647</v>
      </c>
      <c r="F127" s="98">
        <v>34.209303025059008</v>
      </c>
      <c r="G127" s="98">
        <v>36.115484534154547</v>
      </c>
      <c r="H127" s="98">
        <v>31.664747589171217</v>
      </c>
      <c r="I127" s="98">
        <v>29.363973981779782</v>
      </c>
      <c r="J127" s="98">
        <v>30.818707771572313</v>
      </c>
      <c r="K127" s="98">
        <v>31.983383386357648</v>
      </c>
      <c r="L127" s="98">
        <v>33.476096661133568</v>
      </c>
      <c r="M127" s="98">
        <v>32.79980776834055</v>
      </c>
      <c r="N127" s="98">
        <v>31.407551805870579</v>
      </c>
      <c r="O127" s="98">
        <v>32.345602598928785</v>
      </c>
      <c r="P127" s="98">
        <v>27.625065742734531</v>
      </c>
      <c r="Q127" s="98">
        <v>30.745011352983724</v>
      </c>
      <c r="R127" s="98">
        <v>32.084922071637642</v>
      </c>
      <c r="S127" s="98">
        <v>31.875780790251589</v>
      </c>
      <c r="T127" s="98">
        <v>30.814158215680607</v>
      </c>
      <c r="U127" s="98">
        <v>31.027179894150677</v>
      </c>
      <c r="V127" s="98">
        <v>32.888027817972215</v>
      </c>
      <c r="W127" s="98">
        <v>36.353964811248389</v>
      </c>
      <c r="X127" s="98">
        <v>33.466992591686392</v>
      </c>
      <c r="Y127" s="98">
        <v>32.533216872025704</v>
      </c>
      <c r="DA127" s="63" t="s">
        <v>2362</v>
      </c>
    </row>
    <row r="128" spans="1:105" ht="12.95" customHeight="1" x14ac:dyDescent="0.25">
      <c r="A128" s="121" t="s">
        <v>92</v>
      </c>
      <c r="B128" s="122">
        <f t="shared" ref="B128:Y128" si="48">B129</f>
        <v>64.837141667337221</v>
      </c>
      <c r="C128" s="122">
        <f t="shared" si="48"/>
        <v>62.342136635739585</v>
      </c>
      <c r="D128" s="122">
        <f t="shared" si="48"/>
        <v>61.088357064494168</v>
      </c>
      <c r="E128" s="122">
        <f t="shared" si="48"/>
        <v>136.93426329797484</v>
      </c>
      <c r="F128" s="122">
        <f t="shared" si="48"/>
        <v>59.785372681188953</v>
      </c>
      <c r="G128" s="122">
        <f t="shared" si="48"/>
        <v>78.365410796088483</v>
      </c>
      <c r="H128" s="122">
        <f t="shared" si="48"/>
        <v>124.4217415765238</v>
      </c>
      <c r="I128" s="122">
        <f t="shared" si="48"/>
        <v>166.06442008466104</v>
      </c>
      <c r="J128" s="122">
        <f t="shared" si="48"/>
        <v>181.47790896590101</v>
      </c>
      <c r="K128" s="122">
        <f t="shared" si="48"/>
        <v>183.78770893206368</v>
      </c>
      <c r="L128" s="122">
        <f t="shared" si="48"/>
        <v>243.25666106647753</v>
      </c>
      <c r="M128" s="122">
        <f t="shared" si="48"/>
        <v>323.65142581521701</v>
      </c>
      <c r="N128" s="122">
        <f t="shared" si="48"/>
        <v>348.45198450139168</v>
      </c>
      <c r="O128" s="122">
        <f t="shared" si="48"/>
        <v>279.36791666004234</v>
      </c>
      <c r="P128" s="122">
        <f t="shared" si="48"/>
        <v>220.3098333052192</v>
      </c>
      <c r="Q128" s="122">
        <f t="shared" si="48"/>
        <v>319.48510881535532</v>
      </c>
      <c r="R128" s="122">
        <f t="shared" si="48"/>
        <v>242.71534506065035</v>
      </c>
      <c r="S128" s="122">
        <f t="shared" si="48"/>
        <v>273.26249982457927</v>
      </c>
      <c r="T128" s="122">
        <f t="shared" si="48"/>
        <v>275.96961966898516</v>
      </c>
      <c r="U128" s="122">
        <f t="shared" si="48"/>
        <v>275.65682748506634</v>
      </c>
      <c r="V128" s="122">
        <f t="shared" si="48"/>
        <v>277.88651104867881</v>
      </c>
      <c r="W128" s="122">
        <f t="shared" si="48"/>
        <v>322.24338218123467</v>
      </c>
      <c r="X128" s="122">
        <f t="shared" si="48"/>
        <v>335.06227884544376</v>
      </c>
      <c r="Y128" s="122">
        <f t="shared" si="48"/>
        <v>350.86872831100669</v>
      </c>
      <c r="DA128" s="130" t="s">
        <v>2363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64.837141667337221</v>
      </c>
      <c r="C129" s="98">
        <f>IF(RES_hhdet_fec!C129=0,0,RES_hhdet_fec!C129*1000*11630/RES_hhdet_num!C124)</f>
        <v>62.342136635739585</v>
      </c>
      <c r="D129" s="98">
        <f>IF(RES_hhdet_fec!D129=0,0,RES_hhdet_fec!D129*1000*11630/RES_hhdet_num!D124)</f>
        <v>61.088357064494168</v>
      </c>
      <c r="E129" s="98">
        <f>IF(RES_hhdet_fec!E129=0,0,RES_hhdet_fec!E129*1000*11630/RES_hhdet_num!E124)</f>
        <v>136.93426329797484</v>
      </c>
      <c r="F129" s="98">
        <f>IF(RES_hhdet_fec!F129=0,0,RES_hhdet_fec!F129*1000*11630/RES_hhdet_num!F124)</f>
        <v>59.785372681188953</v>
      </c>
      <c r="G129" s="98">
        <f>IF(RES_hhdet_fec!G129=0,0,RES_hhdet_fec!G129*1000*11630/RES_hhdet_num!G124)</f>
        <v>78.365410796088483</v>
      </c>
      <c r="H129" s="98">
        <f>IF(RES_hhdet_fec!H129=0,0,RES_hhdet_fec!H129*1000*11630/RES_hhdet_num!H124)</f>
        <v>124.4217415765238</v>
      </c>
      <c r="I129" s="98">
        <f>IF(RES_hhdet_fec!I129=0,0,RES_hhdet_fec!I129*1000*11630/RES_hhdet_num!I124)</f>
        <v>166.06442008466104</v>
      </c>
      <c r="J129" s="98">
        <f>IF(RES_hhdet_fec!J129=0,0,RES_hhdet_fec!J129*1000*11630/RES_hhdet_num!J124)</f>
        <v>181.47790896590101</v>
      </c>
      <c r="K129" s="98">
        <f>IF(RES_hhdet_fec!K129=0,0,RES_hhdet_fec!K129*1000*11630/RES_hhdet_num!K124)</f>
        <v>183.78770893206368</v>
      </c>
      <c r="L129" s="98">
        <f>IF(RES_hhdet_fec!L129=0,0,RES_hhdet_fec!L129*1000*11630/RES_hhdet_num!L124)</f>
        <v>243.25666106647753</v>
      </c>
      <c r="M129" s="98">
        <f>IF(RES_hhdet_fec!M129=0,0,RES_hhdet_fec!M129*1000*11630/RES_hhdet_num!M124)</f>
        <v>323.65142581521701</v>
      </c>
      <c r="N129" s="98">
        <f>IF(RES_hhdet_fec!N129=0,0,RES_hhdet_fec!N129*1000*11630/RES_hhdet_num!N124)</f>
        <v>348.45198450139168</v>
      </c>
      <c r="O129" s="98">
        <f>IF(RES_hhdet_fec!O129=0,0,RES_hhdet_fec!O129*1000*11630/RES_hhdet_num!O124)</f>
        <v>279.36791666004234</v>
      </c>
      <c r="P129" s="98">
        <f>IF(RES_hhdet_fec!P129=0,0,RES_hhdet_fec!P129*1000*11630/RES_hhdet_num!P124)</f>
        <v>220.3098333052192</v>
      </c>
      <c r="Q129" s="98">
        <f>IF(RES_hhdet_fec!Q129=0,0,RES_hhdet_fec!Q129*1000*11630/RES_hhdet_num!Q124)</f>
        <v>319.48510881535532</v>
      </c>
      <c r="R129" s="98">
        <f>IF(RES_hhdet_fec!R129=0,0,RES_hhdet_fec!R129*1000*11630/RES_hhdet_num!R124)</f>
        <v>242.71534506065035</v>
      </c>
      <c r="S129" s="98">
        <f>IF(RES_hhdet_fec!S129=0,0,RES_hhdet_fec!S129*1000*11630/RES_hhdet_num!S124)</f>
        <v>273.26249982457927</v>
      </c>
      <c r="T129" s="98">
        <f>IF(RES_hhdet_fec!T129=0,0,RES_hhdet_fec!T129*1000*11630/RES_hhdet_num!T124)</f>
        <v>275.96961966898516</v>
      </c>
      <c r="U129" s="98">
        <f>IF(RES_hhdet_fec!U129=0,0,RES_hhdet_fec!U129*1000*11630/RES_hhdet_num!U124)</f>
        <v>275.65682748506634</v>
      </c>
      <c r="V129" s="98">
        <f>IF(RES_hhdet_fec!V129=0,0,RES_hhdet_fec!V129*1000*11630/RES_hhdet_num!V124)</f>
        <v>277.88651104867881</v>
      </c>
      <c r="W129" s="98">
        <f>IF(RES_hhdet_fec!W129=0,0,RES_hhdet_fec!W129*1000*11630/RES_hhdet_num!W124)</f>
        <v>322.24338218123467</v>
      </c>
      <c r="X129" s="98">
        <f>IF(RES_hhdet_fec!X129=0,0,RES_hhdet_fec!X129*1000*11630/RES_hhdet_num!X124)</f>
        <v>335.06227884544376</v>
      </c>
      <c r="Y129" s="98">
        <f>IF(RES_hhdet_fec!Y129=0,0,RES_hhdet_fec!Y129*1000*11630/RES_hhdet_num!Y124)</f>
        <v>350.86872831100669</v>
      </c>
      <c r="DA129" s="63" t="s">
        <v>2364</v>
      </c>
    </row>
    <row r="130" spans="1:105" ht="12" customHeight="1" x14ac:dyDescent="0.25">
      <c r="A130" s="121" t="s">
        <v>55</v>
      </c>
      <c r="B130" s="122">
        <v>1241.9020508747988</v>
      </c>
      <c r="C130" s="122">
        <v>1282.5024237172938</v>
      </c>
      <c r="D130" s="122">
        <v>1321.0729252268072</v>
      </c>
      <c r="E130" s="122">
        <v>1276.7823293959277</v>
      </c>
      <c r="F130" s="122">
        <v>1373.9349396925368</v>
      </c>
      <c r="G130" s="122">
        <v>1421.8582497410775</v>
      </c>
      <c r="H130" s="122">
        <v>1450.3406827418028</v>
      </c>
      <c r="I130" s="122">
        <v>1435.4502671440462</v>
      </c>
      <c r="J130" s="122">
        <v>1451.991138691287</v>
      </c>
      <c r="K130" s="122">
        <v>1442.5945664145268</v>
      </c>
      <c r="L130" s="122">
        <v>1441.2293823195428</v>
      </c>
      <c r="M130" s="122">
        <v>1295.0564810496674</v>
      </c>
      <c r="N130" s="122">
        <v>1337.063432462247</v>
      </c>
      <c r="O130" s="122">
        <v>1357.0372837672842</v>
      </c>
      <c r="P130" s="122">
        <v>1316.7915349971538</v>
      </c>
      <c r="Q130" s="122">
        <v>1287.5968050854699</v>
      </c>
      <c r="R130" s="122">
        <v>1315.3767563679339</v>
      </c>
      <c r="S130" s="122">
        <v>1386.6779624776257</v>
      </c>
      <c r="T130" s="122">
        <v>1428.0244725276164</v>
      </c>
      <c r="U130" s="122">
        <v>1401.7377630139529</v>
      </c>
      <c r="V130" s="122">
        <v>1444.2109101891185</v>
      </c>
      <c r="W130" s="122">
        <v>1577.7238281370255</v>
      </c>
      <c r="X130" s="122">
        <v>1564.9204748734107</v>
      </c>
      <c r="Y130" s="122">
        <v>1547.8063432072715</v>
      </c>
      <c r="DA130" s="130" t="s">
        <v>2365</v>
      </c>
    </row>
    <row r="131" spans="1:105" ht="12" customHeight="1" x14ac:dyDescent="0.25">
      <c r="A131" s="97" t="s">
        <v>128</v>
      </c>
      <c r="B131" s="98">
        <v>1065.7364455207876</v>
      </c>
      <c r="C131" s="98">
        <v>1172.7583125132014</v>
      </c>
      <c r="D131" s="98">
        <v>1171.5250863125548</v>
      </c>
      <c r="E131" s="98">
        <v>1221.4139607423685</v>
      </c>
      <c r="F131" s="98">
        <v>1263.2067281798202</v>
      </c>
      <c r="G131" s="98">
        <v>1312.5232556904202</v>
      </c>
      <c r="H131" s="98">
        <v>1325.4597951894771</v>
      </c>
      <c r="I131" s="98">
        <v>1344.440940576812</v>
      </c>
      <c r="J131" s="98">
        <v>1344.1676371941908</v>
      </c>
      <c r="K131" s="98">
        <v>1377.4684550237068</v>
      </c>
      <c r="L131" s="98">
        <v>1375.0794760589501</v>
      </c>
      <c r="M131" s="98">
        <v>1209.2822743940071</v>
      </c>
      <c r="N131" s="98">
        <v>1278.7095090524783</v>
      </c>
      <c r="O131" s="98">
        <v>1322.8096232018793</v>
      </c>
      <c r="P131" s="98">
        <v>1277.2054007589752</v>
      </c>
      <c r="Q131" s="98">
        <v>1225.0139249643842</v>
      </c>
      <c r="R131" s="98">
        <v>1237.275552551504</v>
      </c>
      <c r="S131" s="98">
        <v>1318.0821712434042</v>
      </c>
      <c r="T131" s="98">
        <v>1372.5232561325786</v>
      </c>
      <c r="U131" s="98">
        <v>1318.0544041847654</v>
      </c>
      <c r="V131" s="98">
        <v>1374.7018298180656</v>
      </c>
      <c r="W131" s="98">
        <v>1506.6619263166804</v>
      </c>
      <c r="X131" s="98">
        <v>1515.7339587262434</v>
      </c>
      <c r="Y131" s="98">
        <v>1474.3983636381272</v>
      </c>
      <c r="DA131" s="63" t="s">
        <v>2366</v>
      </c>
    </row>
    <row r="132" spans="1:105" ht="12" customHeight="1" x14ac:dyDescent="0.25">
      <c r="A132" s="97" t="s">
        <v>127</v>
      </c>
      <c r="B132" s="98">
        <v>886.95724428932454</v>
      </c>
      <c r="C132" s="98">
        <v>970.80249530296805</v>
      </c>
      <c r="D132" s="98">
        <v>975.17993634558422</v>
      </c>
      <c r="E132" s="98">
        <v>1003.4462728114111</v>
      </c>
      <c r="F132" s="98">
        <v>1048.8801334389902</v>
      </c>
      <c r="G132" s="98">
        <v>1091.041168377164</v>
      </c>
      <c r="H132" s="98">
        <v>1103.9770805140292</v>
      </c>
      <c r="I132" s="98">
        <v>1120.2005538696249</v>
      </c>
      <c r="J132" s="98">
        <v>1125.7779098322537</v>
      </c>
      <c r="K132" s="98">
        <v>1153.2647901126156</v>
      </c>
      <c r="L132" s="98">
        <v>1157.2581587787722</v>
      </c>
      <c r="M132" s="98">
        <v>1025.419446446763</v>
      </c>
      <c r="N132" s="98">
        <v>1090.0195973740765</v>
      </c>
      <c r="O132" s="98">
        <v>1130.0457346220217</v>
      </c>
      <c r="P132" s="98">
        <v>1095.6577404032589</v>
      </c>
      <c r="Q132" s="98">
        <v>1060.2345024761187</v>
      </c>
      <c r="R132" s="98">
        <v>1072.3287981695205</v>
      </c>
      <c r="S132" s="98">
        <v>1145.1166319310669</v>
      </c>
      <c r="T132" s="98">
        <v>1198.8260040957728</v>
      </c>
      <c r="U132" s="98">
        <v>1153.1258517717549</v>
      </c>
      <c r="V132" s="98">
        <v>1204.2713249811839</v>
      </c>
      <c r="W132" s="98">
        <v>1332.6588961354585</v>
      </c>
      <c r="X132" s="98">
        <v>1352.2565372044094</v>
      </c>
      <c r="Y132" s="98">
        <v>1323.15086154142</v>
      </c>
      <c r="DA132" s="63" t="s">
        <v>2367</v>
      </c>
    </row>
    <row r="133" spans="1:105" ht="12" customHeight="1" x14ac:dyDescent="0.25">
      <c r="A133" s="100" t="s">
        <v>198</v>
      </c>
      <c r="B133" s="101">
        <v>323.55887644641717</v>
      </c>
      <c r="C133" s="101">
        <v>335.24462633453436</v>
      </c>
      <c r="D133" s="101">
        <v>352.71541069775191</v>
      </c>
      <c r="E133" s="101">
        <v>309.20310339737864</v>
      </c>
      <c r="F133" s="101">
        <v>361.02124001191135</v>
      </c>
      <c r="G133" s="101">
        <v>371.52824180793573</v>
      </c>
      <c r="H133" s="101">
        <v>374.21035971454188</v>
      </c>
      <c r="I133" s="101">
        <v>368.58066099403146</v>
      </c>
      <c r="J133" s="101">
        <v>371.74877708826335</v>
      </c>
      <c r="K133" s="101">
        <v>354.79371194405309</v>
      </c>
      <c r="L133" s="101">
        <v>355.79602317097925</v>
      </c>
      <c r="M133" s="101">
        <v>327.21504480195205</v>
      </c>
      <c r="N133" s="101">
        <v>343.64128946425694</v>
      </c>
      <c r="O133" s="101">
        <v>345.39547900811567</v>
      </c>
      <c r="P133" s="101">
        <v>351.62675210799591</v>
      </c>
      <c r="Q133" s="101">
        <v>371.21486667798393</v>
      </c>
      <c r="R133" s="101">
        <v>365.78384915448675</v>
      </c>
      <c r="S133" s="101">
        <v>384.5662290334609</v>
      </c>
      <c r="T133" s="101">
        <v>414.37363864123824</v>
      </c>
      <c r="U133" s="101">
        <v>378.04660392660827</v>
      </c>
      <c r="V133" s="101">
        <v>385.12266524833143</v>
      </c>
      <c r="W133" s="101">
        <v>473.8189107997822</v>
      </c>
      <c r="X133" s="101">
        <v>531.46563958841659</v>
      </c>
      <c r="Y133" s="101">
        <v>527.22491078737471</v>
      </c>
      <c r="DA133" s="131" t="s">
        <v>2368</v>
      </c>
    </row>
    <row r="134" spans="1:105" ht="12" customHeight="1" x14ac:dyDescent="0.25">
      <c r="A134" s="103" t="s">
        <v>52</v>
      </c>
      <c r="B134" s="104">
        <v>563.39836784290731</v>
      </c>
      <c r="C134" s="104">
        <v>635.5578689684337</v>
      </c>
      <c r="D134" s="104">
        <v>622.46452564783215</v>
      </c>
      <c r="E134" s="104">
        <v>694.24316941403242</v>
      </c>
      <c r="F134" s="104">
        <v>687.85889342707878</v>
      </c>
      <c r="G134" s="104">
        <v>719.51292656922817</v>
      </c>
      <c r="H134" s="104">
        <v>729.76672079948742</v>
      </c>
      <c r="I134" s="104">
        <v>751.61989287559334</v>
      </c>
      <c r="J134" s="104">
        <v>754.0291327439902</v>
      </c>
      <c r="K134" s="104">
        <v>798.4710781685626</v>
      </c>
      <c r="L134" s="104">
        <v>801.4621356077929</v>
      </c>
      <c r="M134" s="104">
        <v>698.20440164481101</v>
      </c>
      <c r="N134" s="104">
        <v>746.37830790981945</v>
      </c>
      <c r="O134" s="104">
        <v>784.6502556139061</v>
      </c>
      <c r="P134" s="104">
        <v>744.03098829526311</v>
      </c>
      <c r="Q134" s="104">
        <v>689.01963579813491</v>
      </c>
      <c r="R134" s="104">
        <v>706.54494901503381</v>
      </c>
      <c r="S134" s="104">
        <v>760.55040289760598</v>
      </c>
      <c r="T134" s="104">
        <v>784.45236545453429</v>
      </c>
      <c r="U134" s="104">
        <v>775.07924784514671</v>
      </c>
      <c r="V134" s="104">
        <v>819.14865973285271</v>
      </c>
      <c r="W134" s="104">
        <v>858.83998533567637</v>
      </c>
      <c r="X134" s="104">
        <v>820.79089761599289</v>
      </c>
      <c r="Y134" s="104">
        <v>795.9259507540454</v>
      </c>
      <c r="DA134" s="132" t="s">
        <v>2369</v>
      </c>
    </row>
    <row r="135" spans="1:105" ht="12" customHeight="1" x14ac:dyDescent="0.25">
      <c r="A135" s="106" t="s">
        <v>122</v>
      </c>
      <c r="B135" s="101">
        <v>1523.1107961815471</v>
      </c>
      <c r="C135" s="101">
        <v>1474.8519803984866</v>
      </c>
      <c r="D135" s="101">
        <v>1609.9219937210037</v>
      </c>
      <c r="E135" s="101">
        <v>1398.8662410126324</v>
      </c>
      <c r="F135" s="101">
        <v>1606.5947439423771</v>
      </c>
      <c r="G135" s="101">
        <v>1655.690458026256</v>
      </c>
      <c r="H135" s="101">
        <v>1715.7737693887495</v>
      </c>
      <c r="I135" s="101">
        <v>1653.3263210241475</v>
      </c>
      <c r="J135" s="101">
        <v>1730.9349254257004</v>
      </c>
      <c r="K135" s="101">
        <v>1644.6470302099044</v>
      </c>
      <c r="L135" s="101">
        <v>1668.5434536771882</v>
      </c>
      <c r="M135" s="101">
        <v>1606.2374702146819</v>
      </c>
      <c r="N135" s="101">
        <v>1604.9110092778437</v>
      </c>
      <c r="O135" s="101">
        <v>1554.5305668757621</v>
      </c>
      <c r="P135" s="101">
        <v>1533.7364625499717</v>
      </c>
      <c r="Q135" s="101">
        <v>1544.4532802528768</v>
      </c>
      <c r="R135" s="101">
        <v>1560.5477652599079</v>
      </c>
      <c r="S135" s="101">
        <v>1580.4984933107316</v>
      </c>
      <c r="T135" s="101">
        <v>1582.2768684548805</v>
      </c>
      <c r="U135" s="101">
        <v>1585.4083110973684</v>
      </c>
      <c r="V135" s="101">
        <v>1600.2284492747062</v>
      </c>
      <c r="W135" s="101">
        <v>1732.8267229503044</v>
      </c>
      <c r="X135" s="101">
        <v>1686.6611674319429</v>
      </c>
      <c r="Y135" s="101">
        <v>1697.4492096721858</v>
      </c>
      <c r="DA135" s="131" t="s">
        <v>2370</v>
      </c>
    </row>
    <row r="136" spans="1:105" ht="12" customHeight="1" x14ac:dyDescent="0.25">
      <c r="A136" s="107" t="s">
        <v>121</v>
      </c>
      <c r="B136" s="104">
        <v>1098.8890306081714</v>
      </c>
      <c r="C136" s="104">
        <v>1055.1457997177174</v>
      </c>
      <c r="D136" s="104">
        <v>1162.7905016108266</v>
      </c>
      <c r="E136" s="104">
        <v>985.74944682988667</v>
      </c>
      <c r="F136" s="104">
        <v>1158.0833348550079</v>
      </c>
      <c r="G136" s="104">
        <v>1198.5188785195548</v>
      </c>
      <c r="H136" s="104">
        <v>1250.426222092347</v>
      </c>
      <c r="I136" s="104">
        <v>1204.044933827618</v>
      </c>
      <c r="J136" s="104">
        <v>1262.4864545450146</v>
      </c>
      <c r="K136" s="104">
        <v>1187.8957501961752</v>
      </c>
      <c r="L136" s="104">
        <v>1206.2895637556687</v>
      </c>
      <c r="M136" s="104">
        <v>1170.2133643873899</v>
      </c>
      <c r="N136" s="104">
        <v>1172.2607901441254</v>
      </c>
      <c r="O136" s="104">
        <v>1139.0201596960933</v>
      </c>
      <c r="P136" s="104">
        <v>1143.5533109049436</v>
      </c>
      <c r="Q136" s="104">
        <v>1176.8994636749051</v>
      </c>
      <c r="R136" s="104">
        <v>1198.2437317104775</v>
      </c>
      <c r="S136" s="104">
        <v>1224.7647696223157</v>
      </c>
      <c r="T136" s="104">
        <v>1244.489020127329</v>
      </c>
      <c r="U136" s="104">
        <v>1254.1428417059674</v>
      </c>
      <c r="V136" s="104">
        <v>1273.3309390610552</v>
      </c>
      <c r="W136" s="104">
        <v>1406.2118933101747</v>
      </c>
      <c r="X136" s="104">
        <v>1394.0527720955633</v>
      </c>
      <c r="Y136" s="104">
        <v>1416.1042324986795</v>
      </c>
      <c r="DA136" s="132" t="s">
        <v>2371</v>
      </c>
    </row>
    <row r="137" spans="1:105" ht="12" customHeight="1" x14ac:dyDescent="0.25">
      <c r="A137" s="108" t="s">
        <v>53</v>
      </c>
      <c r="B137" s="98">
        <v>462.49173065999082</v>
      </c>
      <c r="C137" s="98">
        <v>423.31157645940914</v>
      </c>
      <c r="D137" s="98">
        <v>486.60114042010684</v>
      </c>
      <c r="E137" s="98">
        <v>356.06580443830075</v>
      </c>
      <c r="F137" s="98">
        <v>461.65645059044385</v>
      </c>
      <c r="G137" s="98">
        <v>472.14867370637671</v>
      </c>
      <c r="H137" s="98">
        <v>489.29127112752491</v>
      </c>
      <c r="I137" s="98">
        <v>459.43050438204466</v>
      </c>
      <c r="J137" s="98">
        <v>484.79079109752109</v>
      </c>
      <c r="K137" s="98">
        <v>427.91615544831922</v>
      </c>
      <c r="L137" s="98">
        <v>434.06786519454573</v>
      </c>
      <c r="M137" s="98">
        <v>435.26207559991138</v>
      </c>
      <c r="N137" s="98">
        <v>430.33136985178612</v>
      </c>
      <c r="O137" s="98">
        <v>404.83282800496215</v>
      </c>
      <c r="P137" s="98">
        <v>421.18275399993877</v>
      </c>
      <c r="Q137" s="98">
        <v>465.09230068034293</v>
      </c>
      <c r="R137" s="98">
        <v>458.03284291643587</v>
      </c>
      <c r="S137" s="98">
        <v>457.94962810262831</v>
      </c>
      <c r="T137" s="98">
        <v>474.47104792344771</v>
      </c>
      <c r="U137" s="98">
        <v>450.56041193089715</v>
      </c>
      <c r="V137" s="98">
        <v>445.62880216983621</v>
      </c>
      <c r="W137" s="98">
        <v>543.47600693986942</v>
      </c>
      <c r="X137" s="98">
        <v>591.61625545484299</v>
      </c>
      <c r="Y137" s="98">
        <v>604.36991228398063</v>
      </c>
      <c r="DA137" s="63" t="s">
        <v>2372</v>
      </c>
    </row>
    <row r="138" spans="1:105" ht="12" customHeight="1" x14ac:dyDescent="0.25">
      <c r="A138" s="108" t="s">
        <v>52</v>
      </c>
      <c r="B138" s="98">
        <v>636.39729994818072</v>
      </c>
      <c r="C138" s="98">
        <v>631.83422325830827</v>
      </c>
      <c r="D138" s="98">
        <v>676.18936119071964</v>
      </c>
      <c r="E138" s="98">
        <v>629.68364239158586</v>
      </c>
      <c r="F138" s="98">
        <v>696.42688426456414</v>
      </c>
      <c r="G138" s="98">
        <v>726.37020481317813</v>
      </c>
      <c r="H138" s="98">
        <v>761.13495096482211</v>
      </c>
      <c r="I138" s="98">
        <v>744.61442944557348</v>
      </c>
      <c r="J138" s="98">
        <v>777.69566344749342</v>
      </c>
      <c r="K138" s="98">
        <v>759.97959474785625</v>
      </c>
      <c r="L138" s="98">
        <v>772.22169856112316</v>
      </c>
      <c r="M138" s="98">
        <v>734.95128878747857</v>
      </c>
      <c r="N138" s="98">
        <v>741.92942029233927</v>
      </c>
      <c r="O138" s="98">
        <v>734.18733169113113</v>
      </c>
      <c r="P138" s="98">
        <v>722.37055690500483</v>
      </c>
      <c r="Q138" s="98">
        <v>711.80716299456208</v>
      </c>
      <c r="R138" s="98">
        <v>740.21088879404169</v>
      </c>
      <c r="S138" s="98">
        <v>766.81514151968747</v>
      </c>
      <c r="T138" s="98">
        <v>770.01797220388141</v>
      </c>
      <c r="U138" s="98">
        <v>803.5824297750703</v>
      </c>
      <c r="V138" s="98">
        <v>827.70213689121897</v>
      </c>
      <c r="W138" s="98">
        <v>862.73588637030559</v>
      </c>
      <c r="X138" s="98">
        <v>802.43651664072024</v>
      </c>
      <c r="Y138" s="98">
        <v>811.73432021469898</v>
      </c>
      <c r="DA138" s="63" t="s">
        <v>2373</v>
      </c>
    </row>
    <row r="139" spans="1:105" ht="12" customHeight="1" x14ac:dyDescent="0.25">
      <c r="A139" s="121" t="s">
        <v>54</v>
      </c>
      <c r="B139" s="122">
        <v>1299.9077290412943</v>
      </c>
      <c r="C139" s="122">
        <v>1259.3342638083502</v>
      </c>
      <c r="D139" s="122">
        <v>1377.6254194227224</v>
      </c>
      <c r="E139" s="122">
        <v>1247.1389774220522</v>
      </c>
      <c r="F139" s="122">
        <v>1368.7825501427546</v>
      </c>
      <c r="G139" s="122">
        <v>1411.6842447334557</v>
      </c>
      <c r="H139" s="122">
        <v>1458.4419086265937</v>
      </c>
      <c r="I139" s="122">
        <v>1390.8817709484138</v>
      </c>
      <c r="J139" s="122">
        <v>1487.2805610759297</v>
      </c>
      <c r="K139" s="122">
        <v>1454.0232734285053</v>
      </c>
      <c r="L139" s="122">
        <v>1395.7630451913797</v>
      </c>
      <c r="M139" s="122">
        <v>1297.3523376072624</v>
      </c>
      <c r="N139" s="122">
        <v>1241.072830664737</v>
      </c>
      <c r="O139" s="122">
        <v>1193.6378306883746</v>
      </c>
      <c r="P139" s="122">
        <v>1128.2078967093566</v>
      </c>
      <c r="Q139" s="122">
        <v>1137.8905085633351</v>
      </c>
      <c r="R139" s="122">
        <v>1167.63545371242</v>
      </c>
      <c r="S139" s="122">
        <v>1150.2216174568209</v>
      </c>
      <c r="T139" s="122">
        <v>1108.5598491455937</v>
      </c>
      <c r="U139" s="122">
        <v>1110.3115590528503</v>
      </c>
      <c r="V139" s="122">
        <v>1088.5763753936101</v>
      </c>
      <c r="W139" s="122">
        <v>1143.8065411287296</v>
      </c>
      <c r="X139" s="122">
        <v>1088.8679131385588</v>
      </c>
      <c r="Y139" s="122">
        <v>1011.1194642137116</v>
      </c>
      <c r="DA139" s="130" t="s">
        <v>2374</v>
      </c>
    </row>
    <row r="140" spans="1:105" ht="12" customHeight="1" x14ac:dyDescent="0.25">
      <c r="A140" s="97" t="s">
        <v>50</v>
      </c>
      <c r="B140" s="98">
        <v>1397.2321787829912</v>
      </c>
      <c r="C140" s="98">
        <v>1645.6314195079572</v>
      </c>
      <c r="D140" s="98">
        <v>1437.5827642925442</v>
      </c>
      <c r="E140" s="98">
        <v>1697.0009934883835</v>
      </c>
      <c r="F140" s="98">
        <v>1585.5007813346372</v>
      </c>
      <c r="G140" s="98">
        <v>1604.8937187580502</v>
      </c>
      <c r="H140" s="98">
        <v>1576.4687920140564</v>
      </c>
      <c r="I140" s="98">
        <v>1646.1374216464428</v>
      </c>
      <c r="J140" s="98">
        <v>1614.6568752919095</v>
      </c>
      <c r="K140" s="98">
        <v>1857.5264661132076</v>
      </c>
      <c r="L140" s="98">
        <v>1674.2648053739238</v>
      </c>
      <c r="M140" s="98">
        <v>1489.2451324629114</v>
      </c>
      <c r="N140" s="98">
        <v>1416.428747538288</v>
      </c>
      <c r="O140" s="98">
        <v>1405.1592348420845</v>
      </c>
      <c r="P140" s="98">
        <v>1297.4517280560704</v>
      </c>
      <c r="Q140" s="98">
        <v>1319.0501761859107</v>
      </c>
      <c r="R140" s="98">
        <v>1396.2759771499097</v>
      </c>
      <c r="S140" s="98">
        <v>1372.6653955042284</v>
      </c>
      <c r="T140" s="98">
        <v>1301.9940854011345</v>
      </c>
      <c r="U140" s="98">
        <v>1363.7431288798559</v>
      </c>
      <c r="V140" s="98">
        <v>1337.4631132128809</v>
      </c>
      <c r="W140" s="98">
        <v>1409.8426816367403</v>
      </c>
      <c r="X140" s="98">
        <v>1378.1292916701559</v>
      </c>
      <c r="Y140" s="98">
        <v>1236.0154385319827</v>
      </c>
      <c r="DA140" s="63" t="s">
        <v>2375</v>
      </c>
    </row>
    <row r="141" spans="1:105" ht="12" customHeight="1" x14ac:dyDescent="0.25">
      <c r="A141" s="109" t="s">
        <v>120</v>
      </c>
      <c r="B141" s="33">
        <v>1261.9916611459018</v>
      </c>
      <c r="C141" s="33">
        <v>1092.5454309830518</v>
      </c>
      <c r="D141" s="33">
        <v>1349.4991311196684</v>
      </c>
      <c r="E141" s="33">
        <v>1010.2454886284318</v>
      </c>
      <c r="F141" s="33">
        <v>1247.7745183509292</v>
      </c>
      <c r="G141" s="33">
        <v>1299.7005447595234</v>
      </c>
      <c r="H141" s="33">
        <v>1385.067233912117</v>
      </c>
      <c r="I141" s="33">
        <v>1221.5669864162041</v>
      </c>
      <c r="J141" s="33">
        <v>1394.64297964201</v>
      </c>
      <c r="K141" s="33">
        <v>1147.6979899911394</v>
      </c>
      <c r="L141" s="33">
        <v>1176.7948545854226</v>
      </c>
      <c r="M141" s="33">
        <v>1147.1043414941348</v>
      </c>
      <c r="N141" s="33">
        <v>1114.173818273164</v>
      </c>
      <c r="O141" s="33">
        <v>1049.732751629077</v>
      </c>
      <c r="P141" s="33">
        <v>1019.7679942122371</v>
      </c>
      <c r="Q141" s="33">
        <v>1027.8532515443114</v>
      </c>
      <c r="R141" s="33">
        <v>1033.1298412294495</v>
      </c>
      <c r="S141" s="33">
        <v>1024.6030368526526</v>
      </c>
      <c r="T141" s="33">
        <v>1001.8876980573676</v>
      </c>
      <c r="U141" s="33">
        <v>974.19995137450883</v>
      </c>
      <c r="V141" s="33">
        <v>959.47123974065642</v>
      </c>
      <c r="W141" s="33">
        <v>1014.1861790882116</v>
      </c>
      <c r="X141" s="33">
        <v>958.80087046920505</v>
      </c>
      <c r="Y141" s="33">
        <v>918.16104126255493</v>
      </c>
      <c r="DA141" s="60" t="s">
        <v>2376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6552.3200852499831</v>
      </c>
      <c r="C143" s="117">
        <f t="shared" si="49"/>
        <v>7729.5008126287421</v>
      </c>
      <c r="D143" s="117">
        <f t="shared" si="49"/>
        <v>7057.3054851216184</v>
      </c>
      <c r="E143" s="117">
        <f t="shared" si="49"/>
        <v>7017.359149903783</v>
      </c>
      <c r="F143" s="117">
        <f t="shared" si="49"/>
        <v>7709.58431804264</v>
      </c>
      <c r="G143" s="117">
        <f t="shared" si="49"/>
        <v>7867.491552408389</v>
      </c>
      <c r="H143" s="117">
        <f t="shared" si="49"/>
        <v>7018.8011569336804</v>
      </c>
      <c r="I143" s="117">
        <f t="shared" si="49"/>
        <v>7294.7352091830408</v>
      </c>
      <c r="J143" s="117">
        <f t="shared" si="49"/>
        <v>7478.1153879867688</v>
      </c>
      <c r="K143" s="117">
        <f t="shared" si="49"/>
        <v>7470.1945135482911</v>
      </c>
      <c r="L143" s="117">
        <f t="shared" si="49"/>
        <v>7902.9479222798491</v>
      </c>
      <c r="M143" s="117">
        <f t="shared" si="49"/>
        <v>7555.7555378563648</v>
      </c>
      <c r="N143" s="117">
        <f t="shared" si="49"/>
        <v>7496.1719122108416</v>
      </c>
      <c r="O143" s="117">
        <f t="shared" si="49"/>
        <v>7363.8466225918191</v>
      </c>
      <c r="P143" s="117">
        <f t="shared" si="49"/>
        <v>6363.1169007373683</v>
      </c>
      <c r="Q143" s="117">
        <f t="shared" si="49"/>
        <v>7248.0757773336345</v>
      </c>
      <c r="R143" s="117">
        <f t="shared" ref="R143:V143" si="50">R144+R146+R148+R157</f>
        <v>7139.0145088601548</v>
      </c>
      <c r="S143" s="117">
        <f t="shared" si="50"/>
        <v>7159.6883997237583</v>
      </c>
      <c r="T143" s="117">
        <f t="shared" si="50"/>
        <v>6938.112560212563</v>
      </c>
      <c r="U143" s="117">
        <f t="shared" si="50"/>
        <v>6800.2998725287362</v>
      </c>
      <c r="V143" s="117">
        <f t="shared" si="50"/>
        <v>6816.6331421576369</v>
      </c>
      <c r="W143" s="117">
        <f t="shared" ref="W143:Y143" si="51">W144+W146+W148+W157</f>
        <v>7247.004100705597</v>
      </c>
      <c r="X143" s="117">
        <f t="shared" si="51"/>
        <v>6670.891546818485</v>
      </c>
      <c r="Y143" s="117">
        <f t="shared" si="51"/>
        <v>6410.8129159765003</v>
      </c>
      <c r="DA143" s="129" t="s">
        <v>2377</v>
      </c>
    </row>
    <row r="144" spans="1:105" ht="12.95" customHeight="1" x14ac:dyDescent="0.25">
      <c r="A144" s="121" t="s">
        <v>57</v>
      </c>
      <c r="B144" s="122">
        <f t="shared" ref="B144:Y144" si="52">B145</f>
        <v>3082.7690283688053</v>
      </c>
      <c r="C144" s="122">
        <f t="shared" si="52"/>
        <v>4531.5155259029789</v>
      </c>
      <c r="D144" s="122">
        <f t="shared" si="52"/>
        <v>3770.455316652427</v>
      </c>
      <c r="E144" s="122">
        <f t="shared" si="52"/>
        <v>3719.6749898160342</v>
      </c>
      <c r="F144" s="122">
        <f t="shared" si="52"/>
        <v>4515.6645328727209</v>
      </c>
      <c r="G144" s="122">
        <f t="shared" si="52"/>
        <v>4527.2287582627168</v>
      </c>
      <c r="H144" s="122">
        <f t="shared" si="52"/>
        <v>3466.0741070958475</v>
      </c>
      <c r="I144" s="122">
        <f t="shared" si="52"/>
        <v>3818.8372227542018</v>
      </c>
      <c r="J144" s="122">
        <f t="shared" si="52"/>
        <v>3801.4451862238698</v>
      </c>
      <c r="K144" s="122">
        <f t="shared" si="52"/>
        <v>3878.1994779713459</v>
      </c>
      <c r="L144" s="122">
        <f t="shared" si="52"/>
        <v>4235.4645660825354</v>
      </c>
      <c r="M144" s="122">
        <f t="shared" si="52"/>
        <v>3872.16649514643</v>
      </c>
      <c r="N144" s="122">
        <f t="shared" si="52"/>
        <v>3879.67298220987</v>
      </c>
      <c r="O144" s="122">
        <f t="shared" si="52"/>
        <v>3914.2225082609962</v>
      </c>
      <c r="P144" s="122">
        <f t="shared" si="52"/>
        <v>3147.3474081839513</v>
      </c>
      <c r="Q144" s="122">
        <f t="shared" si="52"/>
        <v>3667.0667884777672</v>
      </c>
      <c r="R144" s="122">
        <f t="shared" si="52"/>
        <v>3673.8666117935149</v>
      </c>
      <c r="S144" s="122">
        <f t="shared" si="52"/>
        <v>3539.5232238575163</v>
      </c>
      <c r="T144" s="122">
        <f t="shared" si="52"/>
        <v>3284.6485748286918</v>
      </c>
      <c r="U144" s="122">
        <f t="shared" si="52"/>
        <v>3098.7627412735997</v>
      </c>
      <c r="V144" s="122">
        <f t="shared" si="52"/>
        <v>3097.5254540066067</v>
      </c>
      <c r="W144" s="122">
        <f t="shared" si="52"/>
        <v>3280.0376142574073</v>
      </c>
      <c r="X144" s="122">
        <f t="shared" si="52"/>
        <v>2832.2021507604009</v>
      </c>
      <c r="Y144" s="122">
        <f t="shared" si="52"/>
        <v>2720.8859368181966</v>
      </c>
      <c r="DA144" s="130" t="s">
        <v>2378</v>
      </c>
    </row>
    <row r="145" spans="1:105" ht="12" customHeight="1" x14ac:dyDescent="0.25">
      <c r="A145" s="97" t="s">
        <v>53</v>
      </c>
      <c r="B145" s="98">
        <v>3082.7690283688053</v>
      </c>
      <c r="C145" s="98">
        <v>4531.5155259029789</v>
      </c>
      <c r="D145" s="98">
        <v>3770.455316652427</v>
      </c>
      <c r="E145" s="98">
        <v>3719.6749898160342</v>
      </c>
      <c r="F145" s="98">
        <v>4515.6645328727209</v>
      </c>
      <c r="G145" s="98">
        <v>4527.2287582627168</v>
      </c>
      <c r="H145" s="98">
        <v>3466.0741070958475</v>
      </c>
      <c r="I145" s="98">
        <v>3818.8372227542018</v>
      </c>
      <c r="J145" s="98">
        <v>3801.4451862238698</v>
      </c>
      <c r="K145" s="98">
        <v>3878.1994779713459</v>
      </c>
      <c r="L145" s="98">
        <v>4235.4645660825354</v>
      </c>
      <c r="M145" s="98">
        <v>3872.16649514643</v>
      </c>
      <c r="N145" s="98">
        <v>3879.67298220987</v>
      </c>
      <c r="O145" s="98">
        <v>3914.2225082609962</v>
      </c>
      <c r="P145" s="98">
        <v>3147.3474081839513</v>
      </c>
      <c r="Q145" s="98">
        <v>3667.0667884777672</v>
      </c>
      <c r="R145" s="98">
        <v>3673.8666117935149</v>
      </c>
      <c r="S145" s="98">
        <v>3539.5232238575163</v>
      </c>
      <c r="T145" s="98">
        <v>3284.6485748286918</v>
      </c>
      <c r="U145" s="98">
        <v>3098.7627412735997</v>
      </c>
      <c r="V145" s="98">
        <v>3097.5254540066067</v>
      </c>
      <c r="W145" s="98">
        <v>3280.0376142574073</v>
      </c>
      <c r="X145" s="98">
        <v>2832.2021507604009</v>
      </c>
      <c r="Y145" s="98">
        <v>2720.8859368181966</v>
      </c>
      <c r="DA145" s="63" t="s">
        <v>2379</v>
      </c>
    </row>
    <row r="146" spans="1:105" ht="12.95" customHeight="1" x14ac:dyDescent="0.25">
      <c r="A146" s="121" t="s">
        <v>92</v>
      </c>
      <c r="B146" s="122">
        <f t="shared" ref="B146:Y146" si="53">B147</f>
        <v>648.301281358148</v>
      </c>
      <c r="C146" s="122">
        <f t="shared" si="53"/>
        <v>453.43586816630722</v>
      </c>
      <c r="D146" s="122">
        <f t="shared" si="53"/>
        <v>336.5223819721549</v>
      </c>
      <c r="E146" s="122">
        <f t="shared" si="53"/>
        <v>635.45930089826936</v>
      </c>
      <c r="F146" s="122">
        <f t="shared" si="53"/>
        <v>243.90853954790526</v>
      </c>
      <c r="G146" s="122">
        <f t="shared" si="53"/>
        <v>300.05982100077995</v>
      </c>
      <c r="H146" s="122">
        <f t="shared" si="53"/>
        <v>396.94142342982161</v>
      </c>
      <c r="I146" s="122">
        <f t="shared" si="53"/>
        <v>448.82379075114051</v>
      </c>
      <c r="J146" s="122">
        <f t="shared" si="53"/>
        <v>475.63546951905801</v>
      </c>
      <c r="K146" s="122">
        <f t="shared" si="53"/>
        <v>491.04142464618491</v>
      </c>
      <c r="L146" s="122">
        <f t="shared" si="53"/>
        <v>617.76963217277307</v>
      </c>
      <c r="M146" s="122">
        <f t="shared" si="53"/>
        <v>802.37878866536732</v>
      </c>
      <c r="N146" s="122">
        <f t="shared" si="53"/>
        <v>796.05828525886875</v>
      </c>
      <c r="O146" s="122">
        <f t="shared" si="53"/>
        <v>720.68580125119524</v>
      </c>
      <c r="P146" s="122">
        <f t="shared" si="53"/>
        <v>582.60562789962535</v>
      </c>
      <c r="Q146" s="122">
        <f t="shared" si="53"/>
        <v>932.32212260053404</v>
      </c>
      <c r="R146" s="122">
        <f t="shared" si="53"/>
        <v>770.89981022101665</v>
      </c>
      <c r="S146" s="122">
        <f t="shared" si="53"/>
        <v>925.3673530712839</v>
      </c>
      <c r="T146" s="122">
        <f t="shared" si="53"/>
        <v>993.59997408240179</v>
      </c>
      <c r="U146" s="122">
        <f t="shared" si="53"/>
        <v>1024.6597572911139</v>
      </c>
      <c r="V146" s="122">
        <f t="shared" si="53"/>
        <v>1053.7582161459582</v>
      </c>
      <c r="W146" s="122">
        <f t="shared" si="53"/>
        <v>1123.4974688429793</v>
      </c>
      <c r="X146" s="122">
        <f t="shared" si="53"/>
        <v>1108.3315919723614</v>
      </c>
      <c r="Y146" s="122">
        <f t="shared" si="53"/>
        <v>1041.1340350597407</v>
      </c>
      <c r="DA146" s="130" t="s">
        <v>2380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648.301281358148</v>
      </c>
      <c r="C147" s="98">
        <f>IF(RES_hhdet_fec!C147=0,0,RES_hhdet_fec!C147*1000*11630/RES_hhdet_num!C143)</f>
        <v>453.43586816630722</v>
      </c>
      <c r="D147" s="98">
        <f>IF(RES_hhdet_fec!D147=0,0,RES_hhdet_fec!D147*1000*11630/RES_hhdet_num!D143)</f>
        <v>336.5223819721549</v>
      </c>
      <c r="E147" s="98">
        <f>IF(RES_hhdet_fec!E147=0,0,RES_hhdet_fec!E147*1000*11630/RES_hhdet_num!E143)</f>
        <v>635.45930089826936</v>
      </c>
      <c r="F147" s="98">
        <f>IF(RES_hhdet_fec!F147=0,0,RES_hhdet_fec!F147*1000*11630/RES_hhdet_num!F143)</f>
        <v>243.90853954790526</v>
      </c>
      <c r="G147" s="98">
        <f>IF(RES_hhdet_fec!G147=0,0,RES_hhdet_fec!G147*1000*11630/RES_hhdet_num!G143)</f>
        <v>300.05982100077995</v>
      </c>
      <c r="H147" s="98">
        <f>IF(RES_hhdet_fec!H147=0,0,RES_hhdet_fec!H147*1000*11630/RES_hhdet_num!H143)</f>
        <v>396.94142342982161</v>
      </c>
      <c r="I147" s="98">
        <f>IF(RES_hhdet_fec!I147=0,0,RES_hhdet_fec!I147*1000*11630/RES_hhdet_num!I143)</f>
        <v>448.82379075114051</v>
      </c>
      <c r="J147" s="98">
        <f>IF(RES_hhdet_fec!J147=0,0,RES_hhdet_fec!J147*1000*11630/RES_hhdet_num!J143)</f>
        <v>475.63546951905801</v>
      </c>
      <c r="K147" s="98">
        <f>IF(RES_hhdet_fec!K147=0,0,RES_hhdet_fec!K147*1000*11630/RES_hhdet_num!K143)</f>
        <v>491.04142464618491</v>
      </c>
      <c r="L147" s="98">
        <f>IF(RES_hhdet_fec!L147=0,0,RES_hhdet_fec!L147*1000*11630/RES_hhdet_num!L143)</f>
        <v>617.76963217277307</v>
      </c>
      <c r="M147" s="98">
        <f>IF(RES_hhdet_fec!M147=0,0,RES_hhdet_fec!M147*1000*11630/RES_hhdet_num!M143)</f>
        <v>802.37878866536732</v>
      </c>
      <c r="N147" s="98">
        <f>IF(RES_hhdet_fec!N147=0,0,RES_hhdet_fec!N147*1000*11630/RES_hhdet_num!N143)</f>
        <v>796.05828525886875</v>
      </c>
      <c r="O147" s="98">
        <f>IF(RES_hhdet_fec!O147=0,0,RES_hhdet_fec!O147*1000*11630/RES_hhdet_num!O143)</f>
        <v>720.68580125119524</v>
      </c>
      <c r="P147" s="98">
        <f>IF(RES_hhdet_fec!P147=0,0,RES_hhdet_fec!P147*1000*11630/RES_hhdet_num!P143)</f>
        <v>582.60562789962535</v>
      </c>
      <c r="Q147" s="98">
        <f>IF(RES_hhdet_fec!Q147=0,0,RES_hhdet_fec!Q147*1000*11630/RES_hhdet_num!Q143)</f>
        <v>932.32212260053404</v>
      </c>
      <c r="R147" s="98">
        <f>IF(RES_hhdet_fec!R147=0,0,RES_hhdet_fec!R147*1000*11630/RES_hhdet_num!R143)</f>
        <v>770.89981022101665</v>
      </c>
      <c r="S147" s="98">
        <f>IF(RES_hhdet_fec!S147=0,0,RES_hhdet_fec!S147*1000*11630/RES_hhdet_num!S143)</f>
        <v>925.3673530712839</v>
      </c>
      <c r="T147" s="98">
        <f>IF(RES_hhdet_fec!T147=0,0,RES_hhdet_fec!T147*1000*11630/RES_hhdet_num!T143)</f>
        <v>993.59997408240179</v>
      </c>
      <c r="U147" s="98">
        <f>IF(RES_hhdet_fec!U147=0,0,RES_hhdet_fec!U147*1000*11630/RES_hhdet_num!U143)</f>
        <v>1024.6597572911139</v>
      </c>
      <c r="V147" s="98">
        <f>IF(RES_hhdet_fec!V147=0,0,RES_hhdet_fec!V147*1000*11630/RES_hhdet_num!V143)</f>
        <v>1053.7582161459582</v>
      </c>
      <c r="W147" s="98">
        <f>IF(RES_hhdet_fec!W147=0,0,RES_hhdet_fec!W147*1000*11630/RES_hhdet_num!W143)</f>
        <v>1123.4974688429793</v>
      </c>
      <c r="X147" s="98">
        <f>IF(RES_hhdet_fec!X147=0,0,RES_hhdet_fec!X147*1000*11630/RES_hhdet_num!X143)</f>
        <v>1108.3315919723614</v>
      </c>
      <c r="Y147" s="98">
        <f>IF(RES_hhdet_fec!Y147=0,0,RES_hhdet_fec!Y147*1000*11630/RES_hhdet_num!Y143)</f>
        <v>1041.1340350597407</v>
      </c>
      <c r="DA147" s="63" t="s">
        <v>2381</v>
      </c>
    </row>
    <row r="148" spans="1:105" ht="12" customHeight="1" x14ac:dyDescent="0.25">
      <c r="A148" s="121" t="s">
        <v>55</v>
      </c>
      <c r="B148" s="122">
        <v>1521.3273428460845</v>
      </c>
      <c r="C148" s="122">
        <v>1462.1620831763469</v>
      </c>
      <c r="D148" s="122">
        <v>1575.6271090056096</v>
      </c>
      <c r="E148" s="122">
        <v>1377.8705202356261</v>
      </c>
      <c r="F148" s="122">
        <v>1576.1822020694076</v>
      </c>
      <c r="G148" s="122">
        <v>1630.400240128178</v>
      </c>
      <c r="H148" s="122">
        <v>1700.3456983076874</v>
      </c>
      <c r="I148" s="122">
        <v>1635.3839630432951</v>
      </c>
      <c r="J148" s="122">
        <v>1709.6917390629069</v>
      </c>
      <c r="K148" s="122">
        <v>1629.1614801212449</v>
      </c>
      <c r="L148" s="122">
        <v>1643.2300869816991</v>
      </c>
      <c r="M148" s="122">
        <v>1576.9124022883834</v>
      </c>
      <c r="N148" s="122">
        <v>1573.0541708060421</v>
      </c>
      <c r="O148" s="122">
        <v>1527.8688139132441</v>
      </c>
      <c r="P148" s="122">
        <v>1502.7373830659992</v>
      </c>
      <c r="Q148" s="122">
        <v>1510.5807355344302</v>
      </c>
      <c r="R148" s="122">
        <v>1526.9739707532785</v>
      </c>
      <c r="S148" s="122">
        <v>1543.8233232680427</v>
      </c>
      <c r="T148" s="122">
        <v>1547.1816081025929</v>
      </c>
      <c r="U148" s="122">
        <v>1556.1801094309865</v>
      </c>
      <c r="V148" s="122">
        <v>1563.6201854356916</v>
      </c>
      <c r="W148" s="122">
        <v>1688.5522152381047</v>
      </c>
      <c r="X148" s="122">
        <v>1638.945224178053</v>
      </c>
      <c r="Y148" s="122">
        <v>1641.8398919594747</v>
      </c>
      <c r="DA148" s="130" t="s">
        <v>2382</v>
      </c>
    </row>
    <row r="149" spans="1:105" ht="12" customHeight="1" x14ac:dyDescent="0.25">
      <c r="A149" s="97" t="s">
        <v>124</v>
      </c>
      <c r="B149" s="98">
        <v>1637.0363624884822</v>
      </c>
      <c r="C149" s="98">
        <v>1689.533965467871</v>
      </c>
      <c r="D149" s="98">
        <v>1630.0753066632287</v>
      </c>
      <c r="E149" s="98">
        <v>1741.9991529238573</v>
      </c>
      <c r="F149" s="98">
        <v>1756.1603603706903</v>
      </c>
      <c r="G149" s="98">
        <v>1782.9519768067109</v>
      </c>
      <c r="H149" s="98">
        <v>1835.207767761387</v>
      </c>
      <c r="I149" s="98">
        <v>1784.4881265919032</v>
      </c>
      <c r="J149" s="98">
        <v>1979.0533460344277</v>
      </c>
      <c r="K149" s="98">
        <v>2115.4048827541105</v>
      </c>
      <c r="L149" s="98">
        <v>1968.1858130978558</v>
      </c>
      <c r="M149" s="98">
        <v>1762.4236315973017</v>
      </c>
      <c r="N149" s="98">
        <v>1722.259828460285</v>
      </c>
      <c r="O149" s="98">
        <v>1745.055632349226</v>
      </c>
      <c r="P149" s="98">
        <v>1620.6359962754884</v>
      </c>
      <c r="Q149" s="98">
        <v>1624.4474815085528</v>
      </c>
      <c r="R149" s="98">
        <v>1685.1718119639461</v>
      </c>
      <c r="S149" s="98">
        <v>1647.3033049623994</v>
      </c>
      <c r="T149" s="98">
        <v>1573.5030267886343</v>
      </c>
      <c r="U149" s="98">
        <v>1664.7329492071883</v>
      </c>
      <c r="V149" s="98">
        <v>1641.5695825443379</v>
      </c>
      <c r="W149" s="98">
        <v>1747.9454893785005</v>
      </c>
      <c r="X149" s="98">
        <v>1731.5964417253099</v>
      </c>
      <c r="Y149" s="98">
        <v>1609.8810382884144</v>
      </c>
      <c r="DA149" s="63" t="s">
        <v>2383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2384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2385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2386</v>
      </c>
    </row>
    <row r="153" spans="1:105" ht="12" customHeight="1" x14ac:dyDescent="0.25">
      <c r="A153" s="106" t="s">
        <v>122</v>
      </c>
      <c r="B153" s="101">
        <v>1523.1107961815467</v>
      </c>
      <c r="C153" s="101">
        <v>1460.7131565833524</v>
      </c>
      <c r="D153" s="101">
        <v>1583.2128046476605</v>
      </c>
      <c r="E153" s="101">
        <v>1373.2777140123019</v>
      </c>
      <c r="F153" s="101">
        <v>1581.4440780326534</v>
      </c>
      <c r="G153" s="101">
        <v>1637.7435939179516</v>
      </c>
      <c r="H153" s="101">
        <v>1709.4495309793604</v>
      </c>
      <c r="I153" s="101">
        <v>1650.1063410617305</v>
      </c>
      <c r="J153" s="101">
        <v>1724.3722512306163</v>
      </c>
      <c r="K153" s="101">
        <v>1636.1834826948473</v>
      </c>
      <c r="L153" s="101">
        <v>1660.3097302753888</v>
      </c>
      <c r="M153" s="101">
        <v>1603.0583231763553</v>
      </c>
      <c r="N153" s="101">
        <v>1604.779197768522</v>
      </c>
      <c r="O153" s="101">
        <v>1560.9087987304135</v>
      </c>
      <c r="P153" s="101">
        <v>1545.2578286593459</v>
      </c>
      <c r="Q153" s="101">
        <v>1557.1090816662945</v>
      </c>
      <c r="R153" s="101">
        <v>1575.6761868214053</v>
      </c>
      <c r="S153" s="101">
        <v>1597.2566925601684</v>
      </c>
      <c r="T153" s="101">
        <v>1604.8727828232225</v>
      </c>
      <c r="U153" s="101">
        <v>1613.26435395106</v>
      </c>
      <c r="V153" s="101">
        <v>1622.3305804606032</v>
      </c>
      <c r="W153" s="101">
        <v>1747.1441544835911</v>
      </c>
      <c r="X153" s="101">
        <v>1690.0783771160352</v>
      </c>
      <c r="Y153" s="101">
        <v>1695.4184672937208</v>
      </c>
      <c r="DA153" s="131" t="s">
        <v>2387</v>
      </c>
    </row>
    <row r="154" spans="1:105" ht="12" customHeight="1" x14ac:dyDescent="0.25">
      <c r="A154" s="107" t="s">
        <v>121</v>
      </c>
      <c r="B154" s="104">
        <v>1098.8890306081717</v>
      </c>
      <c r="C154" s="104">
        <v>1049.5309039592412</v>
      </c>
      <c r="D154" s="104">
        <v>1153.8835574549714</v>
      </c>
      <c r="E154" s="104">
        <v>980.25728614161324</v>
      </c>
      <c r="F154" s="104">
        <v>1152.9757403556314</v>
      </c>
      <c r="G154" s="104">
        <v>1195.3589559914444</v>
      </c>
      <c r="H154" s="104">
        <v>1249.3217419848438</v>
      </c>
      <c r="I154" s="104">
        <v>1201.9441940754673</v>
      </c>
      <c r="J154" s="104">
        <v>1258.9405492605176</v>
      </c>
      <c r="K154" s="104">
        <v>1184.4741385559289</v>
      </c>
      <c r="L154" s="104">
        <v>1204.3615481257125</v>
      </c>
      <c r="M154" s="104">
        <v>1172.0891172021929</v>
      </c>
      <c r="N154" s="104">
        <v>1175.2725623488429</v>
      </c>
      <c r="O154" s="104">
        <v>1143.6687652603043</v>
      </c>
      <c r="P154" s="104">
        <v>1146.2546212352047</v>
      </c>
      <c r="Q154" s="104">
        <v>1178.5514461726145</v>
      </c>
      <c r="R154" s="104">
        <v>1200.9443542952724</v>
      </c>
      <c r="S154" s="104">
        <v>1228.7011319239152</v>
      </c>
      <c r="T154" s="104">
        <v>1251.9527458647772</v>
      </c>
      <c r="U154" s="104">
        <v>1263.4802056386584</v>
      </c>
      <c r="V154" s="104">
        <v>1282.0631265656239</v>
      </c>
      <c r="W154" s="104">
        <v>1413.7064007073943</v>
      </c>
      <c r="X154" s="104">
        <v>1397.6084977045166</v>
      </c>
      <c r="Y154" s="104">
        <v>1417.7535458475641</v>
      </c>
      <c r="DA154" s="132" t="s">
        <v>2388</v>
      </c>
    </row>
    <row r="155" spans="1:105" ht="12" customHeight="1" x14ac:dyDescent="0.25">
      <c r="A155" s="108" t="s">
        <v>53</v>
      </c>
      <c r="B155" s="98">
        <v>462.49173065999076</v>
      </c>
      <c r="C155" s="98">
        <v>417.85243330169055</v>
      </c>
      <c r="D155" s="98">
        <v>478.02578902832101</v>
      </c>
      <c r="E155" s="98">
        <v>350.91869321098147</v>
      </c>
      <c r="F155" s="98">
        <v>456.89946056710113</v>
      </c>
      <c r="G155" s="98">
        <v>469.26703860104942</v>
      </c>
      <c r="H155" s="98">
        <v>488.36931043125611</v>
      </c>
      <c r="I155" s="98">
        <v>457.922293787684</v>
      </c>
      <c r="J155" s="98">
        <v>482.15514871066023</v>
      </c>
      <c r="K155" s="98">
        <v>425.31213898804396</v>
      </c>
      <c r="L155" s="98">
        <v>432.38247905126559</v>
      </c>
      <c r="M155" s="98">
        <v>436.26817789927418</v>
      </c>
      <c r="N155" s="98">
        <v>431.94334678175375</v>
      </c>
      <c r="O155" s="98">
        <v>407.33892842443976</v>
      </c>
      <c r="P155" s="98">
        <v>423.70317563744521</v>
      </c>
      <c r="Q155" s="98">
        <v>467.79213124025381</v>
      </c>
      <c r="R155" s="98">
        <v>461.26326660545493</v>
      </c>
      <c r="S155" s="98">
        <v>461.6850665562514</v>
      </c>
      <c r="T155" s="98">
        <v>480.41769730422368</v>
      </c>
      <c r="U155" s="98">
        <v>457.62504392401246</v>
      </c>
      <c r="V155" s="98">
        <v>451.5304430794298</v>
      </c>
      <c r="W155" s="98">
        <v>548.12715602805213</v>
      </c>
      <c r="X155" s="98">
        <v>592.75065134934698</v>
      </c>
      <c r="Y155" s="98">
        <v>603.56824083988135</v>
      </c>
      <c r="DA155" s="63" t="s">
        <v>2389</v>
      </c>
    </row>
    <row r="156" spans="1:105" ht="12" customHeight="1" x14ac:dyDescent="0.25">
      <c r="A156" s="108" t="s">
        <v>52</v>
      </c>
      <c r="B156" s="98">
        <v>636.39729994818083</v>
      </c>
      <c r="C156" s="98">
        <v>631.67847065755052</v>
      </c>
      <c r="D156" s="98">
        <v>675.8577684266503</v>
      </c>
      <c r="E156" s="98">
        <v>629.33859293063188</v>
      </c>
      <c r="F156" s="98">
        <v>696.0762797885302</v>
      </c>
      <c r="G156" s="98">
        <v>726.091917390395</v>
      </c>
      <c r="H156" s="98">
        <v>760.95243155358776</v>
      </c>
      <c r="I156" s="98">
        <v>744.0219002877833</v>
      </c>
      <c r="J156" s="98">
        <v>776.78540054985751</v>
      </c>
      <c r="K156" s="98">
        <v>759.16199956788512</v>
      </c>
      <c r="L156" s="98">
        <v>771.97906907444678</v>
      </c>
      <c r="M156" s="98">
        <v>735.82093930291865</v>
      </c>
      <c r="N156" s="98">
        <v>743.32921556708902</v>
      </c>
      <c r="O156" s="98">
        <v>736.32983683586463</v>
      </c>
      <c r="P156" s="98">
        <v>722.55144559775931</v>
      </c>
      <c r="Q156" s="98">
        <v>710.75931493236067</v>
      </c>
      <c r="R156" s="98">
        <v>739.68108768981756</v>
      </c>
      <c r="S156" s="98">
        <v>767.01606536766371</v>
      </c>
      <c r="T156" s="98">
        <v>771.53504856055349</v>
      </c>
      <c r="U156" s="98">
        <v>805.85516171464599</v>
      </c>
      <c r="V156" s="98">
        <v>830.53268348619372</v>
      </c>
      <c r="W156" s="98">
        <v>865.57924467934231</v>
      </c>
      <c r="X156" s="98">
        <v>804.85784635516973</v>
      </c>
      <c r="Y156" s="98">
        <v>814.1853050076827</v>
      </c>
      <c r="DA156" s="63" t="s">
        <v>2390</v>
      </c>
    </row>
    <row r="157" spans="1:105" ht="12" customHeight="1" x14ac:dyDescent="0.25">
      <c r="A157" s="121" t="s">
        <v>54</v>
      </c>
      <c r="B157" s="122">
        <v>1299.9224326769458</v>
      </c>
      <c r="C157" s="122">
        <v>1282.3873353831095</v>
      </c>
      <c r="D157" s="122">
        <v>1374.7006774914269</v>
      </c>
      <c r="E157" s="122">
        <v>1284.3543389538536</v>
      </c>
      <c r="F157" s="122">
        <v>1373.8290435526064</v>
      </c>
      <c r="G157" s="122">
        <v>1409.8027330167142</v>
      </c>
      <c r="H157" s="122">
        <v>1455.4399281003243</v>
      </c>
      <c r="I157" s="122">
        <v>1391.6902326344032</v>
      </c>
      <c r="J157" s="122">
        <v>1491.3429931809346</v>
      </c>
      <c r="K157" s="122">
        <v>1471.7921308095156</v>
      </c>
      <c r="L157" s="122">
        <v>1406.4836370428416</v>
      </c>
      <c r="M157" s="122">
        <v>1304.2978517561839</v>
      </c>
      <c r="N157" s="122">
        <v>1247.3864739360608</v>
      </c>
      <c r="O157" s="122">
        <v>1201.0694991663834</v>
      </c>
      <c r="P157" s="122">
        <v>1130.4264815877925</v>
      </c>
      <c r="Q157" s="122">
        <v>1138.1061307209031</v>
      </c>
      <c r="R157" s="122">
        <v>1167.2741160923454</v>
      </c>
      <c r="S157" s="122">
        <v>1150.9744995269155</v>
      </c>
      <c r="T157" s="122">
        <v>1112.6824031988767</v>
      </c>
      <c r="U157" s="122">
        <v>1120.6972645330363</v>
      </c>
      <c r="V157" s="122">
        <v>1101.7292865693807</v>
      </c>
      <c r="W157" s="122">
        <v>1154.916802367105</v>
      </c>
      <c r="X157" s="122">
        <v>1091.4125799076699</v>
      </c>
      <c r="Y157" s="122">
        <v>1006.9530521390891</v>
      </c>
      <c r="DA157" s="130" t="s">
        <v>2391</v>
      </c>
    </row>
    <row r="158" spans="1:105" ht="12" customHeight="1" x14ac:dyDescent="0.25">
      <c r="A158" s="97" t="s">
        <v>50</v>
      </c>
      <c r="B158" s="98">
        <v>1397.2321787829915</v>
      </c>
      <c r="C158" s="98">
        <v>1639.778784200684</v>
      </c>
      <c r="D158" s="98">
        <v>1430.8913516398857</v>
      </c>
      <c r="E158" s="98">
        <v>1689.7530711050738</v>
      </c>
      <c r="F158" s="98">
        <v>1579.9860332350586</v>
      </c>
      <c r="G158" s="98">
        <v>1601.1404585251744</v>
      </c>
      <c r="H158" s="98">
        <v>1575.0451821127017</v>
      </c>
      <c r="I158" s="98">
        <v>1645.2662955889061</v>
      </c>
      <c r="J158" s="98">
        <v>1613.6597133853274</v>
      </c>
      <c r="K158" s="98">
        <v>1856.6213518822799</v>
      </c>
      <c r="L158" s="98">
        <v>1673.7547856584708</v>
      </c>
      <c r="M158" s="98">
        <v>1489.1550563777876</v>
      </c>
      <c r="N158" s="98">
        <v>1416.584606347318</v>
      </c>
      <c r="O158" s="98">
        <v>1405.519403924905</v>
      </c>
      <c r="P158" s="98">
        <v>1297.5675805642509</v>
      </c>
      <c r="Q158" s="98">
        <v>1318.8077557261631</v>
      </c>
      <c r="R158" s="98">
        <v>1395.7243144056781</v>
      </c>
      <c r="S158" s="98">
        <v>1372.6655550150297</v>
      </c>
      <c r="T158" s="98">
        <v>1303.6715444400888</v>
      </c>
      <c r="U158" s="98">
        <v>1367.7322803347151</v>
      </c>
      <c r="V158" s="98">
        <v>1342.468577877507</v>
      </c>
      <c r="W158" s="98">
        <v>1414.5949834901269</v>
      </c>
      <c r="X158" s="98">
        <v>1380.4527723160672</v>
      </c>
      <c r="Y158" s="98">
        <v>1235.6635129370684</v>
      </c>
      <c r="DA158" s="63" t="s">
        <v>2392</v>
      </c>
    </row>
    <row r="159" spans="1:105" ht="12" customHeight="1" x14ac:dyDescent="0.25">
      <c r="A159" s="109" t="s">
        <v>120</v>
      </c>
      <c r="B159" s="33">
        <v>1261.9916611459018</v>
      </c>
      <c r="C159" s="33">
        <v>1088.3286301427972</v>
      </c>
      <c r="D159" s="33">
        <v>1339.6782047430759</v>
      </c>
      <c r="E159" s="33">
        <v>1001.7234145782752</v>
      </c>
      <c r="F159" s="33">
        <v>1237.6929683516055</v>
      </c>
      <c r="G159" s="33">
        <v>1291.9868503886648</v>
      </c>
      <c r="H159" s="33">
        <v>1381.7442852819456</v>
      </c>
      <c r="I159" s="33">
        <v>1220.1867793415138</v>
      </c>
      <c r="J159" s="33">
        <v>1392.7927305706764</v>
      </c>
      <c r="K159" s="33">
        <v>1146.2025484377034</v>
      </c>
      <c r="L159" s="33">
        <v>1175.6031860264161</v>
      </c>
      <c r="M159" s="33">
        <v>1146.8358674293477</v>
      </c>
      <c r="N159" s="33">
        <v>1114.8474280446192</v>
      </c>
      <c r="O159" s="33">
        <v>1051.1528771878509</v>
      </c>
      <c r="P159" s="33">
        <v>1018.9176959849381</v>
      </c>
      <c r="Q159" s="33">
        <v>1025.016729274178</v>
      </c>
      <c r="R159" s="33">
        <v>1029.4790644132684</v>
      </c>
      <c r="S159" s="33">
        <v>1022.4044266377053</v>
      </c>
      <c r="T159" s="33">
        <v>1004.0337643997751</v>
      </c>
      <c r="U159" s="33">
        <v>981.88711279685492</v>
      </c>
      <c r="V159" s="33">
        <v>969.68511126828162</v>
      </c>
      <c r="W159" s="33">
        <v>1022.3251700484874</v>
      </c>
      <c r="X159" s="33">
        <v>959.97032428786611</v>
      </c>
      <c r="Y159" s="33">
        <v>914.51040570566306</v>
      </c>
      <c r="DA159" s="60" t="s">
        <v>2393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11099.658315271066</v>
      </c>
      <c r="C161" s="117">
        <f t="shared" si="54"/>
        <v>12879.144248496988</v>
      </c>
      <c r="D161" s="117">
        <f t="shared" si="54"/>
        <v>13553.478836331953</v>
      </c>
      <c r="E161" s="117">
        <f t="shared" si="54"/>
        <v>13617.106025693633</v>
      </c>
      <c r="F161" s="117">
        <f t="shared" si="54"/>
        <v>14521.210807831632</v>
      </c>
      <c r="G161" s="117">
        <f t="shared" si="54"/>
        <v>15513.665999013048</v>
      </c>
      <c r="H161" s="117">
        <f t="shared" si="54"/>
        <v>14571.320120582368</v>
      </c>
      <c r="I161" s="117">
        <f t="shared" si="54"/>
        <v>12890.211717745067</v>
      </c>
      <c r="J161" s="117">
        <f t="shared" si="54"/>
        <v>14835.33453173033</v>
      </c>
      <c r="K161" s="117">
        <f t="shared" si="54"/>
        <v>14991.551549274825</v>
      </c>
      <c r="L161" s="117">
        <f t="shared" si="54"/>
        <v>17043.564111909163</v>
      </c>
      <c r="M161" s="117">
        <f t="shared" si="54"/>
        <v>15391.928424760677</v>
      </c>
      <c r="N161" s="117">
        <f t="shared" si="54"/>
        <v>15019.725609611633</v>
      </c>
      <c r="O161" s="117">
        <f t="shared" si="54"/>
        <v>14449.44182790756</v>
      </c>
      <c r="P161" s="117">
        <f t="shared" si="54"/>
        <v>15023.650012335362</v>
      </c>
      <c r="Q161" s="117">
        <f t="shared" si="54"/>
        <v>11928.277262191326</v>
      </c>
      <c r="R161" s="117">
        <f t="shared" ref="R161:V161" si="55">R162+R164+R166+R175</f>
        <v>11448.973468672593</v>
      </c>
      <c r="S161" s="117">
        <f t="shared" si="55"/>
        <v>14380.419479273281</v>
      </c>
      <c r="T161" s="117">
        <f t="shared" si="55"/>
        <v>17407.081621842321</v>
      </c>
      <c r="U161" s="117">
        <f t="shared" si="55"/>
        <v>17089.803793165913</v>
      </c>
      <c r="V161" s="117">
        <f t="shared" si="55"/>
        <v>7147.7382408628218</v>
      </c>
      <c r="W161" s="117">
        <f t="shared" ref="W161:Y161" si="56">W162+W164+W166+W175</f>
        <v>15799.90516090344</v>
      </c>
      <c r="X161" s="117">
        <f t="shared" si="56"/>
        <v>14645.492953488998</v>
      </c>
      <c r="Y161" s="117">
        <f t="shared" si="56"/>
        <v>14562.097812843167</v>
      </c>
      <c r="DA161" s="129" t="s">
        <v>2394</v>
      </c>
    </row>
    <row r="162" spans="1:105" ht="12.95" customHeight="1" x14ac:dyDescent="0.25">
      <c r="A162" s="121" t="s">
        <v>57</v>
      </c>
      <c r="B162" s="122">
        <f t="shared" ref="B162:Y162" si="57">B163</f>
        <v>7954.2957983982333</v>
      </c>
      <c r="C162" s="122">
        <f t="shared" si="57"/>
        <v>9850.1015580215208</v>
      </c>
      <c r="D162" s="122">
        <f t="shared" si="57"/>
        <v>10310.31325702359</v>
      </c>
      <c r="E162" s="122">
        <f t="shared" si="57"/>
        <v>10400.679966124686</v>
      </c>
      <c r="F162" s="122">
        <f t="shared" si="57"/>
        <v>11341.541407311151</v>
      </c>
      <c r="G162" s="122">
        <f t="shared" si="57"/>
        <v>12215.604168812668</v>
      </c>
      <c r="H162" s="122">
        <f t="shared" si="57"/>
        <v>11105.788560785924</v>
      </c>
      <c r="I162" s="122">
        <f t="shared" si="57"/>
        <v>9522.1370273347493</v>
      </c>
      <c r="J162" s="122">
        <f t="shared" si="57"/>
        <v>11276.377602860541</v>
      </c>
      <c r="K162" s="122">
        <f t="shared" si="57"/>
        <v>11546.209018142368</v>
      </c>
      <c r="L162" s="122">
        <f t="shared" si="57"/>
        <v>13549.544801548203</v>
      </c>
      <c r="M162" s="122">
        <f t="shared" si="57"/>
        <v>11882.13311665937</v>
      </c>
      <c r="N162" s="122">
        <f t="shared" si="57"/>
        <v>11509.941195137359</v>
      </c>
      <c r="O162" s="122">
        <f t="shared" si="57"/>
        <v>11136.924306515912</v>
      </c>
      <c r="P162" s="122">
        <f t="shared" si="57"/>
        <v>11851.87244907785</v>
      </c>
      <c r="Q162" s="122">
        <f t="shared" si="57"/>
        <v>8256.8188485026712</v>
      </c>
      <c r="R162" s="122">
        <f t="shared" si="57"/>
        <v>7959.8917246564488</v>
      </c>
      <c r="S162" s="122">
        <f t="shared" si="57"/>
        <v>10907.350534796302</v>
      </c>
      <c r="T162" s="122">
        <f t="shared" si="57"/>
        <v>14134.826723966973</v>
      </c>
      <c r="U162" s="122">
        <f t="shared" si="57"/>
        <v>13887.590889196823</v>
      </c>
      <c r="V162" s="122">
        <f t="shared" si="57"/>
        <v>4034.6496779966014</v>
      </c>
      <c r="W162" s="122">
        <f t="shared" si="57"/>
        <v>12419.530149117738</v>
      </c>
      <c r="X162" s="122">
        <f t="shared" si="57"/>
        <v>11361.321764844201</v>
      </c>
      <c r="Y162" s="122">
        <f t="shared" si="57"/>
        <v>11275.25124348504</v>
      </c>
      <c r="DA162" s="130" t="s">
        <v>2395</v>
      </c>
    </row>
    <row r="163" spans="1:105" ht="12" customHeight="1" x14ac:dyDescent="0.25">
      <c r="A163" s="97" t="s">
        <v>53</v>
      </c>
      <c r="B163" s="33">
        <v>7954.2957983982333</v>
      </c>
      <c r="C163" s="33">
        <v>9850.1015580215208</v>
      </c>
      <c r="D163" s="33">
        <v>10310.31325702359</v>
      </c>
      <c r="E163" s="33">
        <v>10400.679966124686</v>
      </c>
      <c r="F163" s="33">
        <v>11341.541407311151</v>
      </c>
      <c r="G163" s="33">
        <v>12215.604168812668</v>
      </c>
      <c r="H163" s="33">
        <v>11105.788560785924</v>
      </c>
      <c r="I163" s="33">
        <v>9522.1370273347493</v>
      </c>
      <c r="J163" s="33">
        <v>11276.377602860541</v>
      </c>
      <c r="K163" s="33">
        <v>11546.209018142368</v>
      </c>
      <c r="L163" s="33">
        <v>13549.544801548203</v>
      </c>
      <c r="M163" s="33">
        <v>11882.13311665937</v>
      </c>
      <c r="N163" s="33">
        <v>11509.941195137359</v>
      </c>
      <c r="O163" s="33">
        <v>11136.924306515912</v>
      </c>
      <c r="P163" s="33">
        <v>11851.87244907785</v>
      </c>
      <c r="Q163" s="33">
        <v>8256.8188485026712</v>
      </c>
      <c r="R163" s="33">
        <v>7959.8917246564488</v>
      </c>
      <c r="S163" s="33">
        <v>10907.350534796302</v>
      </c>
      <c r="T163" s="33">
        <v>14134.826723966973</v>
      </c>
      <c r="U163" s="33">
        <v>13887.590889196823</v>
      </c>
      <c r="V163" s="33">
        <v>4034.6496779966014</v>
      </c>
      <c r="W163" s="33">
        <v>12419.530149117738</v>
      </c>
      <c r="X163" s="33">
        <v>11361.321764844201</v>
      </c>
      <c r="Y163" s="33">
        <v>11275.25124348504</v>
      </c>
      <c r="DA163" s="60" t="s">
        <v>2396</v>
      </c>
    </row>
    <row r="164" spans="1:105" ht="12.95" customHeight="1" x14ac:dyDescent="0.25">
      <c r="A164" s="121" t="s">
        <v>92</v>
      </c>
      <c r="B164" s="122">
        <f t="shared" ref="B164:Y164" si="58">B165</f>
        <v>324.17274801322287</v>
      </c>
      <c r="C164" s="122">
        <f t="shared" si="58"/>
        <v>292.67874954701142</v>
      </c>
      <c r="D164" s="122">
        <f t="shared" si="58"/>
        <v>270.38792757956713</v>
      </c>
      <c r="E164" s="122">
        <f t="shared" si="58"/>
        <v>565.17551611071019</v>
      </c>
      <c r="F164" s="122">
        <f t="shared" si="58"/>
        <v>212.53081704078534</v>
      </c>
      <c r="G164" s="122">
        <f t="shared" si="58"/>
        <v>239.03972063052657</v>
      </c>
      <c r="H164" s="122">
        <f t="shared" si="58"/>
        <v>297.87269032958375</v>
      </c>
      <c r="I164" s="122">
        <f t="shared" si="58"/>
        <v>332.00637184102015</v>
      </c>
      <c r="J164" s="122">
        <f t="shared" si="58"/>
        <v>350.15038132565257</v>
      </c>
      <c r="K164" s="122">
        <f t="shared" si="58"/>
        <v>350.17778257139122</v>
      </c>
      <c r="L164" s="122">
        <f t="shared" si="58"/>
        <v>444.92021955234134</v>
      </c>
      <c r="M164" s="122">
        <f t="shared" si="58"/>
        <v>620.92688026556618</v>
      </c>
      <c r="N164" s="122">
        <f t="shared" si="58"/>
        <v>673.43928380653904</v>
      </c>
      <c r="O164" s="122">
        <f t="shared" si="58"/>
        <v>555.50638615017249</v>
      </c>
      <c r="P164" s="122">
        <f t="shared" si="58"/>
        <v>494.60055448550645</v>
      </c>
      <c r="Q164" s="122">
        <f t="shared" si="58"/>
        <v>959.33284095024078</v>
      </c>
      <c r="R164" s="122">
        <f t="shared" si="58"/>
        <v>732.95048630435349</v>
      </c>
      <c r="S164" s="122">
        <f t="shared" si="58"/>
        <v>740.82240228177852</v>
      </c>
      <c r="T164" s="122">
        <f t="shared" si="58"/>
        <v>629.23022290427059</v>
      </c>
      <c r="U164" s="122">
        <f t="shared" si="58"/>
        <v>568.09767851539232</v>
      </c>
      <c r="V164" s="122">
        <f t="shared" si="58"/>
        <v>539.64648122725214</v>
      </c>
      <c r="W164" s="122">
        <f t="shared" si="58"/>
        <v>638.82836553745847</v>
      </c>
      <c r="X164" s="122">
        <f t="shared" si="58"/>
        <v>655.50612719886237</v>
      </c>
      <c r="Y164" s="122">
        <f t="shared" si="58"/>
        <v>702.06207504578833</v>
      </c>
      <c r="DA164" s="130" t="s">
        <v>2397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324.17274801322287</v>
      </c>
      <c r="C165" s="98">
        <f>IF(RES_hhdet_fec!C165=0,0,RES_hhdet_fec!C165*1000*11630/RES_hhdet_num!C161)</f>
        <v>292.67874954701142</v>
      </c>
      <c r="D165" s="98">
        <f>IF(RES_hhdet_fec!D165=0,0,RES_hhdet_fec!D165*1000*11630/RES_hhdet_num!D161)</f>
        <v>270.38792757956713</v>
      </c>
      <c r="E165" s="98">
        <f>IF(RES_hhdet_fec!E165=0,0,RES_hhdet_fec!E165*1000*11630/RES_hhdet_num!E161)</f>
        <v>565.17551611071019</v>
      </c>
      <c r="F165" s="98">
        <f>IF(RES_hhdet_fec!F165=0,0,RES_hhdet_fec!F165*1000*11630/RES_hhdet_num!F161)</f>
        <v>212.53081704078534</v>
      </c>
      <c r="G165" s="98">
        <f>IF(RES_hhdet_fec!G165=0,0,RES_hhdet_fec!G165*1000*11630/RES_hhdet_num!G161)</f>
        <v>239.03972063052657</v>
      </c>
      <c r="H165" s="98">
        <f>IF(RES_hhdet_fec!H165=0,0,RES_hhdet_fec!H165*1000*11630/RES_hhdet_num!H161)</f>
        <v>297.87269032958375</v>
      </c>
      <c r="I165" s="98">
        <f>IF(RES_hhdet_fec!I165=0,0,RES_hhdet_fec!I165*1000*11630/RES_hhdet_num!I161)</f>
        <v>332.00637184102015</v>
      </c>
      <c r="J165" s="98">
        <f>IF(RES_hhdet_fec!J165=0,0,RES_hhdet_fec!J165*1000*11630/RES_hhdet_num!J161)</f>
        <v>350.15038132565257</v>
      </c>
      <c r="K165" s="98">
        <f>IF(RES_hhdet_fec!K165=0,0,RES_hhdet_fec!K165*1000*11630/RES_hhdet_num!K161)</f>
        <v>350.17778257139122</v>
      </c>
      <c r="L165" s="98">
        <f>IF(RES_hhdet_fec!L165=0,0,RES_hhdet_fec!L165*1000*11630/RES_hhdet_num!L161)</f>
        <v>444.92021955234134</v>
      </c>
      <c r="M165" s="98">
        <f>IF(RES_hhdet_fec!M165=0,0,RES_hhdet_fec!M165*1000*11630/RES_hhdet_num!M161)</f>
        <v>620.92688026556618</v>
      </c>
      <c r="N165" s="98">
        <f>IF(RES_hhdet_fec!N165=0,0,RES_hhdet_fec!N165*1000*11630/RES_hhdet_num!N161)</f>
        <v>673.43928380653904</v>
      </c>
      <c r="O165" s="98">
        <f>IF(RES_hhdet_fec!O165=0,0,RES_hhdet_fec!O165*1000*11630/RES_hhdet_num!O161)</f>
        <v>555.50638615017249</v>
      </c>
      <c r="P165" s="98">
        <f>IF(RES_hhdet_fec!P165=0,0,RES_hhdet_fec!P165*1000*11630/RES_hhdet_num!P161)</f>
        <v>494.60055448550645</v>
      </c>
      <c r="Q165" s="98">
        <f>IF(RES_hhdet_fec!Q165=0,0,RES_hhdet_fec!Q165*1000*11630/RES_hhdet_num!Q161)</f>
        <v>959.33284095024078</v>
      </c>
      <c r="R165" s="98">
        <f>IF(RES_hhdet_fec!R165=0,0,RES_hhdet_fec!R165*1000*11630/RES_hhdet_num!R161)</f>
        <v>732.95048630435349</v>
      </c>
      <c r="S165" s="98">
        <f>IF(RES_hhdet_fec!S165=0,0,RES_hhdet_fec!S165*1000*11630/RES_hhdet_num!S161)</f>
        <v>740.82240228177852</v>
      </c>
      <c r="T165" s="98">
        <f>IF(RES_hhdet_fec!T165=0,0,RES_hhdet_fec!T165*1000*11630/RES_hhdet_num!T161)</f>
        <v>629.23022290427059</v>
      </c>
      <c r="U165" s="98">
        <f>IF(RES_hhdet_fec!U165=0,0,RES_hhdet_fec!U165*1000*11630/RES_hhdet_num!U161)</f>
        <v>568.09767851539232</v>
      </c>
      <c r="V165" s="98">
        <f>IF(RES_hhdet_fec!V165=0,0,RES_hhdet_fec!V165*1000*11630/RES_hhdet_num!V161)</f>
        <v>539.64648122725214</v>
      </c>
      <c r="W165" s="98">
        <f>IF(RES_hhdet_fec!W165=0,0,RES_hhdet_fec!W165*1000*11630/RES_hhdet_num!W161)</f>
        <v>638.82836553745847</v>
      </c>
      <c r="X165" s="98">
        <f>IF(RES_hhdet_fec!X165=0,0,RES_hhdet_fec!X165*1000*11630/RES_hhdet_num!X161)</f>
        <v>655.50612719886237</v>
      </c>
      <c r="Y165" s="98">
        <f>IF(RES_hhdet_fec!Y165=0,0,RES_hhdet_fec!Y165*1000*11630/RES_hhdet_num!Y161)</f>
        <v>702.06207504578833</v>
      </c>
      <c r="DA165" s="63" t="s">
        <v>2398</v>
      </c>
    </row>
    <row r="166" spans="1:105" ht="12" customHeight="1" x14ac:dyDescent="0.25">
      <c r="A166" s="121" t="s">
        <v>55</v>
      </c>
      <c r="B166" s="122">
        <v>1521.2805610083719</v>
      </c>
      <c r="C166" s="122">
        <v>1473.5874628198894</v>
      </c>
      <c r="D166" s="122">
        <v>1595.5943418857382</v>
      </c>
      <c r="E166" s="122">
        <v>1398.3570299445526</v>
      </c>
      <c r="F166" s="122">
        <v>1596.9201414859779</v>
      </c>
      <c r="G166" s="122">
        <v>1646.550797167271</v>
      </c>
      <c r="H166" s="122">
        <v>1709.0395481521775</v>
      </c>
      <c r="I166" s="122">
        <v>1644.587970233152</v>
      </c>
      <c r="J166" s="122">
        <v>1720.8308946705665</v>
      </c>
      <c r="K166" s="122">
        <v>1639.0018211469346</v>
      </c>
      <c r="L166" s="122">
        <v>1651.8778751068012</v>
      </c>
      <c r="M166" s="122">
        <v>1587.056785339578</v>
      </c>
      <c r="N166" s="122">
        <v>1583.9062521150877</v>
      </c>
      <c r="O166" s="122">
        <v>1542.4373321983817</v>
      </c>
      <c r="P166" s="122">
        <v>1530.0360692985382</v>
      </c>
      <c r="Q166" s="122">
        <v>1553.9601072113007</v>
      </c>
      <c r="R166" s="122">
        <v>1572.9667365808752</v>
      </c>
      <c r="S166" s="122">
        <v>1576.7879079757195</v>
      </c>
      <c r="T166" s="122">
        <v>1542.1256410436783</v>
      </c>
      <c r="U166" s="122">
        <v>1535.2913496738427</v>
      </c>
      <c r="V166" s="122">
        <v>1513.752068615617</v>
      </c>
      <c r="W166" s="122">
        <v>1633.5459066563694</v>
      </c>
      <c r="X166" s="122">
        <v>1582.0390185592557</v>
      </c>
      <c r="Y166" s="122">
        <v>1601.0817293282803</v>
      </c>
      <c r="DA166" s="130" t="s">
        <v>2399</v>
      </c>
    </row>
    <row r="167" spans="1:105" ht="12" customHeight="1" x14ac:dyDescent="0.25">
      <c r="A167" s="97" t="s">
        <v>124</v>
      </c>
      <c r="B167" s="98">
        <v>1637.0363624884817</v>
      </c>
      <c r="C167" s="98">
        <v>1705.6669454395396</v>
      </c>
      <c r="D167" s="98">
        <v>1653.9629439345131</v>
      </c>
      <c r="E167" s="98">
        <v>1769.5235385404942</v>
      </c>
      <c r="F167" s="98">
        <v>1780.2781251102078</v>
      </c>
      <c r="G167" s="98">
        <v>1801.7932583828147</v>
      </c>
      <c r="H167" s="98">
        <v>1846.0132847209329</v>
      </c>
      <c r="I167" s="98">
        <v>1793.961759969636</v>
      </c>
      <c r="J167" s="98">
        <v>1990.6974616939538</v>
      </c>
      <c r="K167" s="98">
        <v>2126.6163316752882</v>
      </c>
      <c r="L167" s="98">
        <v>1977.0730837995775</v>
      </c>
      <c r="M167" s="98">
        <v>1772.0873216308444</v>
      </c>
      <c r="N167" s="98">
        <v>1732.7281918615329</v>
      </c>
      <c r="O167" s="98">
        <v>1762.3525785230659</v>
      </c>
      <c r="P167" s="98">
        <v>1655.956166974916</v>
      </c>
      <c r="Q167" s="98">
        <v>1693.8950954977797</v>
      </c>
      <c r="R167" s="98">
        <v>1769.5940352795781</v>
      </c>
      <c r="S167" s="98">
        <v>1704.7507859006573</v>
      </c>
      <c r="T167" s="98">
        <v>1566.1403996910312</v>
      </c>
      <c r="U167" s="98">
        <v>1635.325078747504</v>
      </c>
      <c r="V167" s="98">
        <v>1579.2357823279381</v>
      </c>
      <c r="W167" s="98">
        <v>1673.7974081149637</v>
      </c>
      <c r="X167" s="98">
        <v>1657.2538806978987</v>
      </c>
      <c r="Y167" s="98">
        <v>1561.347550723955</v>
      </c>
      <c r="DA167" s="63" t="s">
        <v>2400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2401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2402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2403</v>
      </c>
    </row>
    <row r="171" spans="1:105" ht="12" customHeight="1" x14ac:dyDescent="0.25">
      <c r="A171" s="106" t="s">
        <v>122</v>
      </c>
      <c r="B171" s="101">
        <v>1523.1107961815476</v>
      </c>
      <c r="C171" s="101">
        <v>1471.1148363081179</v>
      </c>
      <c r="D171" s="101">
        <v>1601.6076811628466</v>
      </c>
      <c r="E171" s="101">
        <v>1391.4029659851667</v>
      </c>
      <c r="F171" s="101">
        <v>1600.1851631469608</v>
      </c>
      <c r="G171" s="101">
        <v>1652.5254050774477</v>
      </c>
      <c r="H171" s="101">
        <v>1717.5745914194051</v>
      </c>
      <c r="I171" s="101">
        <v>1655.9272603696288</v>
      </c>
      <c r="J171" s="101">
        <v>1730.9544693179557</v>
      </c>
      <c r="K171" s="101">
        <v>1642.0144802318011</v>
      </c>
      <c r="L171" s="101">
        <v>1665.6721573100081</v>
      </c>
      <c r="M171" s="101">
        <v>1609.1944717712192</v>
      </c>
      <c r="N171" s="101">
        <v>1612.4268588450589</v>
      </c>
      <c r="O171" s="101">
        <v>1572.0332066824676</v>
      </c>
      <c r="P171" s="101">
        <v>1566.9373404348435</v>
      </c>
      <c r="Q171" s="101">
        <v>1592.3582731368635</v>
      </c>
      <c r="R171" s="101">
        <v>1613.6703543743545</v>
      </c>
      <c r="S171" s="101">
        <v>1625.2169292000785</v>
      </c>
      <c r="T171" s="101">
        <v>1599.1846789217138</v>
      </c>
      <c r="U171" s="101">
        <v>1591.1042346210693</v>
      </c>
      <c r="V171" s="101">
        <v>1568.801491484935</v>
      </c>
      <c r="W171" s="101">
        <v>1687.1886653955958</v>
      </c>
      <c r="X171" s="101">
        <v>1629.9339729620692</v>
      </c>
      <c r="Y171" s="101">
        <v>1651.8523987685521</v>
      </c>
      <c r="DA171" s="131" t="s">
        <v>2404</v>
      </c>
    </row>
    <row r="172" spans="1:105" ht="12" customHeight="1" x14ac:dyDescent="0.25">
      <c r="A172" s="107" t="s">
        <v>121</v>
      </c>
      <c r="B172" s="104">
        <v>1098.8890306081714</v>
      </c>
      <c r="C172" s="104">
        <v>1053.4504870811313</v>
      </c>
      <c r="D172" s="104">
        <v>1159.5335424716352</v>
      </c>
      <c r="E172" s="104">
        <v>984.35366558194278</v>
      </c>
      <c r="F172" s="104">
        <v>1157.3195325140264</v>
      </c>
      <c r="G172" s="104">
        <v>1199.0223100978437</v>
      </c>
      <c r="H172" s="104">
        <v>1252.2540253978243</v>
      </c>
      <c r="I172" s="104">
        <v>1205.1342877435966</v>
      </c>
      <c r="J172" s="104">
        <v>1262.0101028252823</v>
      </c>
      <c r="K172" s="104">
        <v>1186.8865079473462</v>
      </c>
      <c r="L172" s="104">
        <v>1206.3986713203979</v>
      </c>
      <c r="M172" s="104">
        <v>1174.4514496167899</v>
      </c>
      <c r="N172" s="104">
        <v>1178.214285339237</v>
      </c>
      <c r="O172" s="104">
        <v>1148.1060661931465</v>
      </c>
      <c r="P172" s="104">
        <v>1156.4522747221281</v>
      </c>
      <c r="Q172" s="104">
        <v>1194.7281554802648</v>
      </c>
      <c r="R172" s="104">
        <v>1216.917439141504</v>
      </c>
      <c r="S172" s="104">
        <v>1241.5054506999381</v>
      </c>
      <c r="T172" s="104">
        <v>1252.0683564755659</v>
      </c>
      <c r="U172" s="104">
        <v>1257.4922624493022</v>
      </c>
      <c r="V172" s="104">
        <v>1261.6531560479004</v>
      </c>
      <c r="W172" s="104">
        <v>1387.3432571830122</v>
      </c>
      <c r="X172" s="104">
        <v>1366.8888575181625</v>
      </c>
      <c r="Y172" s="104">
        <v>1394.2913144596075</v>
      </c>
      <c r="DA172" s="132" t="s">
        <v>2405</v>
      </c>
    </row>
    <row r="173" spans="1:105" ht="12" customHeight="1" x14ac:dyDescent="0.25">
      <c r="A173" s="108" t="s">
        <v>53</v>
      </c>
      <c r="B173" s="98">
        <v>462.49173065999082</v>
      </c>
      <c r="C173" s="98">
        <v>421.61702324519155</v>
      </c>
      <c r="D173" s="98">
        <v>483.33918631378947</v>
      </c>
      <c r="E173" s="98">
        <v>354.43065417636956</v>
      </c>
      <c r="F173" s="98">
        <v>460.47590133468231</v>
      </c>
      <c r="G173" s="98">
        <v>471.95812113161969</v>
      </c>
      <c r="H173" s="98">
        <v>490.09963704495078</v>
      </c>
      <c r="I173" s="98">
        <v>459.7156824675389</v>
      </c>
      <c r="J173" s="98">
        <v>483.90758568875742</v>
      </c>
      <c r="K173" s="98">
        <v>426.5547867072496</v>
      </c>
      <c r="L173" s="98">
        <v>433.38528574621012</v>
      </c>
      <c r="M173" s="98">
        <v>437.68543681520549</v>
      </c>
      <c r="N173" s="98">
        <v>433.92295351205058</v>
      </c>
      <c r="O173" s="98">
        <v>410.74796228576349</v>
      </c>
      <c r="P173" s="98">
        <v>431.35016221281052</v>
      </c>
      <c r="Q173" s="98">
        <v>480.26433503078431</v>
      </c>
      <c r="R173" s="98">
        <v>471.82392833958392</v>
      </c>
      <c r="S173" s="98">
        <v>467.82297859374495</v>
      </c>
      <c r="T173" s="98">
        <v>477.09874108699387</v>
      </c>
      <c r="U173" s="98">
        <v>450.45126006725337</v>
      </c>
      <c r="V173" s="98">
        <v>436.61891397322273</v>
      </c>
      <c r="W173" s="98">
        <v>529.38468680408755</v>
      </c>
      <c r="X173" s="98">
        <v>571.71862372188218</v>
      </c>
      <c r="Y173" s="98">
        <v>588.71816608502343</v>
      </c>
      <c r="DA173" s="63" t="s">
        <v>2406</v>
      </c>
    </row>
    <row r="174" spans="1:105" ht="12" customHeight="1" x14ac:dyDescent="0.25">
      <c r="A174" s="115" t="s">
        <v>52</v>
      </c>
      <c r="B174" s="33">
        <v>636.39729994818083</v>
      </c>
      <c r="C174" s="33">
        <v>631.83346383593971</v>
      </c>
      <c r="D174" s="33">
        <v>676.19435615784573</v>
      </c>
      <c r="E174" s="33">
        <v>629.92301140557322</v>
      </c>
      <c r="F174" s="33">
        <v>696.84363117934402</v>
      </c>
      <c r="G174" s="33">
        <v>727.06418896622392</v>
      </c>
      <c r="H174" s="33">
        <v>762.15438835287364</v>
      </c>
      <c r="I174" s="33">
        <v>745.41860527605775</v>
      </c>
      <c r="J174" s="33">
        <v>778.10251713652451</v>
      </c>
      <c r="K174" s="33">
        <v>760.33172124009673</v>
      </c>
      <c r="L174" s="33">
        <v>773.01338557418762</v>
      </c>
      <c r="M174" s="33">
        <v>736.76601280158457</v>
      </c>
      <c r="N174" s="33">
        <v>744.29133182718635</v>
      </c>
      <c r="O174" s="33">
        <v>737.35810390738311</v>
      </c>
      <c r="P174" s="33">
        <v>725.10211250931775</v>
      </c>
      <c r="Q174" s="33">
        <v>714.46382044948041</v>
      </c>
      <c r="R174" s="33">
        <v>745.09351080191993</v>
      </c>
      <c r="S174" s="33">
        <v>773.68247210619336</v>
      </c>
      <c r="T174" s="33">
        <v>774.96961538857204</v>
      </c>
      <c r="U174" s="33">
        <v>807.04100238204887</v>
      </c>
      <c r="V174" s="33">
        <v>825.03424207467765</v>
      </c>
      <c r="W174" s="33">
        <v>857.95857037892461</v>
      </c>
      <c r="X174" s="33">
        <v>795.17023379628029</v>
      </c>
      <c r="Y174" s="33">
        <v>805.57314837458409</v>
      </c>
      <c r="DA174" s="60" t="s">
        <v>2407</v>
      </c>
    </row>
    <row r="175" spans="1:105" ht="12" customHeight="1" x14ac:dyDescent="0.25">
      <c r="A175" s="121" t="s">
        <v>54</v>
      </c>
      <c r="B175" s="122">
        <v>1299.9092078512388</v>
      </c>
      <c r="C175" s="122">
        <v>1262.7764781085682</v>
      </c>
      <c r="D175" s="122">
        <v>1377.183309843057</v>
      </c>
      <c r="E175" s="122">
        <v>1252.8935135136835</v>
      </c>
      <c r="F175" s="122">
        <v>1370.2184419937169</v>
      </c>
      <c r="G175" s="122">
        <v>1412.4713124025832</v>
      </c>
      <c r="H175" s="122">
        <v>1458.6193213146832</v>
      </c>
      <c r="I175" s="122">
        <v>1391.4803483361459</v>
      </c>
      <c r="J175" s="122">
        <v>1487.9756528735684</v>
      </c>
      <c r="K175" s="122">
        <v>1456.1629274141317</v>
      </c>
      <c r="L175" s="122">
        <v>1397.2212157018189</v>
      </c>
      <c r="M175" s="122">
        <v>1301.811642496162</v>
      </c>
      <c r="N175" s="122">
        <v>1252.4388785526464</v>
      </c>
      <c r="O175" s="122">
        <v>1214.5738030430934</v>
      </c>
      <c r="P175" s="122">
        <v>1147.1409394734665</v>
      </c>
      <c r="Q175" s="122">
        <v>1158.1654655271147</v>
      </c>
      <c r="R175" s="122">
        <v>1183.1645211309176</v>
      </c>
      <c r="S175" s="122">
        <v>1155.4586342194812</v>
      </c>
      <c r="T175" s="122">
        <v>1100.8990339273978</v>
      </c>
      <c r="U175" s="122">
        <v>1098.823875779857</v>
      </c>
      <c r="V175" s="122">
        <v>1059.6900130233519</v>
      </c>
      <c r="W175" s="122">
        <v>1108.0007395918751</v>
      </c>
      <c r="X175" s="122">
        <v>1046.6260428866813</v>
      </c>
      <c r="Y175" s="122">
        <v>983.70276498405906</v>
      </c>
      <c r="DA175" s="130" t="s">
        <v>2408</v>
      </c>
    </row>
    <row r="176" spans="1:105" ht="12" customHeight="1" x14ac:dyDescent="0.25">
      <c r="A176" s="97" t="s">
        <v>50</v>
      </c>
      <c r="B176" s="98">
        <v>1397.2321787829912</v>
      </c>
      <c r="C176" s="98">
        <v>1644.6364863204528</v>
      </c>
      <c r="D176" s="98">
        <v>1436.2468772024292</v>
      </c>
      <c r="E176" s="98">
        <v>1695.8538322345298</v>
      </c>
      <c r="F176" s="98">
        <v>1584.4951024868719</v>
      </c>
      <c r="G176" s="98">
        <v>1604.2697869016313</v>
      </c>
      <c r="H176" s="98">
        <v>1576.3468223912419</v>
      </c>
      <c r="I176" s="98">
        <v>1646.1740695685605</v>
      </c>
      <c r="J176" s="98">
        <v>1614.6152418558922</v>
      </c>
      <c r="K176" s="98">
        <v>1857.4474742591051</v>
      </c>
      <c r="L176" s="98">
        <v>1674.3044172899017</v>
      </c>
      <c r="M176" s="98">
        <v>1489.6430452594711</v>
      </c>
      <c r="N176" s="98">
        <v>1416.9801095510636</v>
      </c>
      <c r="O176" s="98">
        <v>1405.921763614384</v>
      </c>
      <c r="P176" s="98">
        <v>1298.1763363323873</v>
      </c>
      <c r="Q176" s="98">
        <v>1319.9687087952495</v>
      </c>
      <c r="R176" s="98">
        <v>1396.9722721964681</v>
      </c>
      <c r="S176" s="98">
        <v>1372.594795298998</v>
      </c>
      <c r="T176" s="98">
        <v>1298.5006246269411</v>
      </c>
      <c r="U176" s="98">
        <v>1359.0843559456457</v>
      </c>
      <c r="V176" s="98">
        <v>1328.0153467552702</v>
      </c>
      <c r="W176" s="98">
        <v>1398.2670931039033</v>
      </c>
      <c r="X176" s="98">
        <v>1366.0266747387402</v>
      </c>
      <c r="Y176" s="98">
        <v>1227.5965995954468</v>
      </c>
      <c r="DA176" s="63" t="s">
        <v>2409</v>
      </c>
    </row>
    <row r="177" spans="1:105" ht="12" customHeight="1" x14ac:dyDescent="0.25">
      <c r="A177" s="109" t="s">
        <v>120</v>
      </c>
      <c r="B177" s="33">
        <v>1261.9916611459021</v>
      </c>
      <c r="C177" s="33">
        <v>1091.9542790393893</v>
      </c>
      <c r="D177" s="33">
        <v>1347.9778728344502</v>
      </c>
      <c r="E177" s="33">
        <v>1009.1989654586689</v>
      </c>
      <c r="F177" s="33">
        <v>1246.2028080938924</v>
      </c>
      <c r="G177" s="33">
        <v>1298.5346913873559</v>
      </c>
      <c r="H177" s="33">
        <v>1384.7381303642353</v>
      </c>
      <c r="I177" s="33">
        <v>1221.6478453708839</v>
      </c>
      <c r="J177" s="33">
        <v>1394.6209133315954</v>
      </c>
      <c r="K177" s="33">
        <v>1147.607135058719</v>
      </c>
      <c r="L177" s="33">
        <v>1176.9339289571742</v>
      </c>
      <c r="M177" s="33">
        <v>1148.6773372237662</v>
      </c>
      <c r="N177" s="33">
        <v>1117.1780175350141</v>
      </c>
      <c r="O177" s="33">
        <v>1054.1431656548195</v>
      </c>
      <c r="P177" s="33">
        <v>1023.8934790346266</v>
      </c>
      <c r="Q177" s="33">
        <v>1032.3531081871915</v>
      </c>
      <c r="R177" s="33">
        <v>1036.0415253600258</v>
      </c>
      <c r="S177" s="33">
        <v>1024.3944649192322</v>
      </c>
      <c r="T177" s="33">
        <v>993.33515551091978</v>
      </c>
      <c r="U177" s="33">
        <v>964.3605359443153</v>
      </c>
      <c r="V177" s="33">
        <v>940.09357855998292</v>
      </c>
      <c r="W177" s="33">
        <v>992.8084229225351</v>
      </c>
      <c r="X177" s="33">
        <v>936.72911989018974</v>
      </c>
      <c r="Y177" s="33">
        <v>901.51683419472306</v>
      </c>
      <c r="DA177" s="60" t="s">
        <v>2410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9393.6207598166111</v>
      </c>
      <c r="C3" s="117">
        <f t="shared" si="0"/>
        <v>5975.7498394322756</v>
      </c>
      <c r="D3" s="117">
        <f t="shared" si="0"/>
        <v>8222.8382273376283</v>
      </c>
      <c r="E3" s="117">
        <f t="shared" si="0"/>
        <v>10356.802760875958</v>
      </c>
      <c r="F3" s="117">
        <f t="shared" si="0"/>
        <v>8141.7833291867846</v>
      </c>
      <c r="G3" s="117">
        <f t="shared" si="0"/>
        <v>11340.591834020172</v>
      </c>
      <c r="H3" s="117">
        <f t="shared" si="0"/>
        <v>10371.503794448763</v>
      </c>
      <c r="I3" s="117">
        <f t="shared" si="0"/>
        <v>7340.3304310759786</v>
      </c>
      <c r="J3" s="117">
        <f t="shared" si="0"/>
        <v>8312.7667896935018</v>
      </c>
      <c r="K3" s="117">
        <f t="shared" si="0"/>
        <v>7318.1930565920711</v>
      </c>
      <c r="L3" s="117">
        <f t="shared" si="0"/>
        <v>13013.32820072711</v>
      </c>
      <c r="M3" s="117">
        <f t="shared" si="0"/>
        <v>10487.931370243519</v>
      </c>
      <c r="N3" s="117">
        <f t="shared" si="0"/>
        <v>9579.3490275546174</v>
      </c>
      <c r="O3" s="117">
        <f t="shared" si="0"/>
        <v>12627.393428768713</v>
      </c>
      <c r="P3" s="117">
        <f t="shared" si="0"/>
        <v>9799.9520619443574</v>
      </c>
      <c r="Q3" s="117">
        <f t="shared" si="0"/>
        <v>10153.95043953696</v>
      </c>
      <c r="R3" s="117">
        <f t="shared" ref="R3:V3" si="1">R4+R7+R9+R19</f>
        <v>10443.420094511739</v>
      </c>
      <c r="S3" s="117">
        <f t="shared" si="1"/>
        <v>12678.869101348553</v>
      </c>
      <c r="T3" s="117">
        <f t="shared" si="1"/>
        <v>10555.996664342343</v>
      </c>
      <c r="U3" s="117">
        <f t="shared" si="1"/>
        <v>11750.509326433503</v>
      </c>
      <c r="V3" s="117">
        <f t="shared" si="1"/>
        <v>11921.792740690013</v>
      </c>
      <c r="W3" s="117">
        <f t="shared" ref="W3:Y3" si="2">W4+W7+W9+W19</f>
        <v>11349.713262988253</v>
      </c>
      <c r="X3" s="117">
        <f t="shared" si="2"/>
        <v>12413.022870485704</v>
      </c>
      <c r="Y3" s="117">
        <f t="shared" si="2"/>
        <v>10877.799627484292</v>
      </c>
      <c r="DA3" s="129" t="s">
        <v>2412</v>
      </c>
    </row>
    <row r="4" spans="1:105" ht="12.95" customHeight="1" x14ac:dyDescent="0.25">
      <c r="A4" s="121" t="s">
        <v>57</v>
      </c>
      <c r="B4" s="122">
        <f t="shared" ref="B4:Q4" si="3">SUM(B5:B6)</f>
        <v>7432.6634965347266</v>
      </c>
      <c r="C4" s="122">
        <f t="shared" si="3"/>
        <v>4208.2330190047942</v>
      </c>
      <c r="D4" s="122">
        <f t="shared" si="3"/>
        <v>6224.8054097254708</v>
      </c>
      <c r="E4" s="122">
        <f t="shared" si="3"/>
        <v>8337.9437497315084</v>
      </c>
      <c r="F4" s="122">
        <f t="shared" si="3"/>
        <v>6140.8666225207098</v>
      </c>
      <c r="G4" s="122">
        <f t="shared" si="3"/>
        <v>9122.9241072857512</v>
      </c>
      <c r="H4" s="122">
        <f t="shared" si="3"/>
        <v>7965.937582167453</v>
      </c>
      <c r="I4" s="122">
        <f t="shared" si="3"/>
        <v>5064.2379966242306</v>
      </c>
      <c r="J4" s="122">
        <f t="shared" si="3"/>
        <v>5921.0102518846516</v>
      </c>
      <c r="K4" s="122">
        <f t="shared" si="3"/>
        <v>5087.2532592287498</v>
      </c>
      <c r="L4" s="122">
        <f t="shared" si="3"/>
        <v>10544.77849172135</v>
      </c>
      <c r="M4" s="122">
        <f t="shared" si="3"/>
        <v>7890.7055396605265</v>
      </c>
      <c r="N4" s="122">
        <f t="shared" si="3"/>
        <v>6881.1888080625695</v>
      </c>
      <c r="O4" s="122">
        <f t="shared" si="3"/>
        <v>10052.75067355889</v>
      </c>
      <c r="P4" s="122">
        <f t="shared" si="3"/>
        <v>7341.7845943971979</v>
      </c>
      <c r="Q4" s="122">
        <f t="shared" si="3"/>
        <v>7275.9179768366084</v>
      </c>
      <c r="R4" s="122">
        <f t="shared" ref="R4:V4" si="4">SUM(R5:R6)</f>
        <v>7670.8373900194301</v>
      </c>
      <c r="S4" s="122">
        <f t="shared" si="4"/>
        <v>9569.527697254518</v>
      </c>
      <c r="T4" s="122">
        <f t="shared" si="4"/>
        <v>7384.5515033789616</v>
      </c>
      <c r="U4" s="122">
        <f t="shared" si="4"/>
        <v>8809.8466681223017</v>
      </c>
      <c r="V4" s="122">
        <f t="shared" si="4"/>
        <v>9008.366116065934</v>
      </c>
      <c r="W4" s="122">
        <f t="shared" ref="W4:Y4" si="5">SUM(W5:W6)</f>
        <v>8286.1749620981955</v>
      </c>
      <c r="X4" s="122">
        <f t="shared" si="5"/>
        <v>9276.1036938374855</v>
      </c>
      <c r="Y4" s="122">
        <f t="shared" si="5"/>
        <v>7688.0891985286935</v>
      </c>
      <c r="DA4" s="130" t="s">
        <v>2413</v>
      </c>
    </row>
    <row r="5" spans="1:105" ht="12" customHeight="1" x14ac:dyDescent="0.25">
      <c r="A5" s="97" t="s">
        <v>51</v>
      </c>
      <c r="B5" s="98">
        <v>7361.1209992125978</v>
      </c>
      <c r="C5" s="98">
        <v>4168.0352324556761</v>
      </c>
      <c r="D5" s="98">
        <v>6165.2599250992216</v>
      </c>
      <c r="E5" s="98">
        <v>8262.8911298207568</v>
      </c>
      <c r="F5" s="98">
        <v>6083.1417369454657</v>
      </c>
      <c r="G5" s="98">
        <v>9039.0893563858281</v>
      </c>
      <c r="H5" s="98">
        <v>7895.5410237443821</v>
      </c>
      <c r="I5" s="98">
        <v>5021.0808949608354</v>
      </c>
      <c r="J5" s="98">
        <v>5871.178895136075</v>
      </c>
      <c r="K5" s="98">
        <v>5044.8645458381861</v>
      </c>
      <c r="L5" s="98">
        <v>10460.288248978733</v>
      </c>
      <c r="M5" s="98">
        <v>7828.1950736026256</v>
      </c>
      <c r="N5" s="98">
        <v>6827.4525636807675</v>
      </c>
      <c r="O5" s="98">
        <v>9975.2080105515979</v>
      </c>
      <c r="P5" s="98">
        <v>7285.5260447255623</v>
      </c>
      <c r="Q5" s="98">
        <v>7220.2242983747456</v>
      </c>
      <c r="R5" s="98">
        <v>7611.7684363641984</v>
      </c>
      <c r="S5" s="98">
        <v>9496.7886443886691</v>
      </c>
      <c r="T5" s="98">
        <v>7328.600155777187</v>
      </c>
      <c r="U5" s="98">
        <v>8742.7815438090347</v>
      </c>
      <c r="V5" s="98">
        <v>8939.7946967865901</v>
      </c>
      <c r="W5" s="98">
        <v>8223.2074359963863</v>
      </c>
      <c r="X5" s="98">
        <v>9205.9800757437661</v>
      </c>
      <c r="Y5" s="98">
        <v>7629.7282896178849</v>
      </c>
      <c r="DA5" s="63" t="s">
        <v>2414</v>
      </c>
    </row>
    <row r="6" spans="1:105" ht="12" customHeight="1" x14ac:dyDescent="0.25">
      <c r="A6" s="97" t="s">
        <v>53</v>
      </c>
      <c r="B6" s="98">
        <v>71.542497322128895</v>
      </c>
      <c r="C6" s="98">
        <v>40.197786549118348</v>
      </c>
      <c r="D6" s="98">
        <v>59.545484626249063</v>
      </c>
      <c r="E6" s="98">
        <v>75.052619910752</v>
      </c>
      <c r="F6" s="98">
        <v>57.72488557524445</v>
      </c>
      <c r="G6" s="98">
        <v>83.834750899923861</v>
      </c>
      <c r="H6" s="98">
        <v>70.396558423070644</v>
      </c>
      <c r="I6" s="98">
        <v>43.157101663394961</v>
      </c>
      <c r="J6" s="98">
        <v>49.83135674857656</v>
      </c>
      <c r="K6" s="98">
        <v>42.388713390564085</v>
      </c>
      <c r="L6" s="98">
        <v>84.490242742616545</v>
      </c>
      <c r="M6" s="98">
        <v>62.510466057901318</v>
      </c>
      <c r="N6" s="98">
        <v>53.736244381801839</v>
      </c>
      <c r="O6" s="98">
        <v>77.542663007293314</v>
      </c>
      <c r="P6" s="98">
        <v>56.258549671635777</v>
      </c>
      <c r="Q6" s="98">
        <v>55.693678461862646</v>
      </c>
      <c r="R6" s="98">
        <v>59.068953655231951</v>
      </c>
      <c r="S6" s="98">
        <v>72.739052865848706</v>
      </c>
      <c r="T6" s="98">
        <v>55.951347601775041</v>
      </c>
      <c r="U6" s="98">
        <v>67.065124313267575</v>
      </c>
      <c r="V6" s="98">
        <v>68.571419279344283</v>
      </c>
      <c r="W6" s="98">
        <v>62.967526101810101</v>
      </c>
      <c r="X6" s="98">
        <v>70.12361809371869</v>
      </c>
      <c r="Y6" s="98">
        <v>58.360908910808618</v>
      </c>
      <c r="DA6" s="63" t="s">
        <v>2415</v>
      </c>
    </row>
    <row r="7" spans="1:105" ht="12.95" customHeight="1" x14ac:dyDescent="0.25">
      <c r="A7" s="121" t="s">
        <v>92</v>
      </c>
      <c r="B7" s="122">
        <f t="shared" ref="B7:Y7" si="6">B8</f>
        <v>112.27483249296816</v>
      </c>
      <c r="C7" s="122">
        <f t="shared" si="6"/>
        <v>113.26005113993183</v>
      </c>
      <c r="D7" s="122">
        <f t="shared" si="6"/>
        <v>116.24666525059385</v>
      </c>
      <c r="E7" s="122">
        <f t="shared" si="6"/>
        <v>274.80056221384137</v>
      </c>
      <c r="F7" s="122">
        <f t="shared" si="6"/>
        <v>134.6775521991446</v>
      </c>
      <c r="G7" s="122">
        <f t="shared" si="6"/>
        <v>188.71674980719831</v>
      </c>
      <c r="H7" s="122">
        <f t="shared" si="6"/>
        <v>325.50546427902356</v>
      </c>
      <c r="I7" s="122">
        <f t="shared" si="6"/>
        <v>403.30079505545416</v>
      </c>
      <c r="J7" s="122">
        <f t="shared" si="6"/>
        <v>400.21623943318872</v>
      </c>
      <c r="K7" s="122">
        <f t="shared" si="6"/>
        <v>381.59563710041465</v>
      </c>
      <c r="L7" s="122">
        <f t="shared" si="6"/>
        <v>452.61382486412526</v>
      </c>
      <c r="M7" s="122">
        <f t="shared" si="6"/>
        <v>685.13562910597716</v>
      </c>
      <c r="N7" s="122">
        <f t="shared" si="6"/>
        <v>781.96390976477596</v>
      </c>
      <c r="O7" s="122">
        <f t="shared" si="6"/>
        <v>666.54216651591867</v>
      </c>
      <c r="P7" s="122">
        <f t="shared" si="6"/>
        <v>622.44439320570893</v>
      </c>
      <c r="Q7" s="122">
        <f t="shared" si="6"/>
        <v>1097.3144361955463</v>
      </c>
      <c r="R7" s="122">
        <f t="shared" si="6"/>
        <v>1000.3677532539107</v>
      </c>
      <c r="S7" s="122">
        <f t="shared" si="6"/>
        <v>1182.1844876325815</v>
      </c>
      <c r="T7" s="122">
        <f t="shared" si="6"/>
        <v>1231.0909572620478</v>
      </c>
      <c r="U7" s="122">
        <f t="shared" si="6"/>
        <v>1052.4160448023124</v>
      </c>
      <c r="V7" s="122">
        <f t="shared" si="6"/>
        <v>965.51552312057834</v>
      </c>
      <c r="W7" s="122">
        <f t="shared" si="6"/>
        <v>952.01454187331797</v>
      </c>
      <c r="X7" s="122">
        <f t="shared" si="6"/>
        <v>1038.8666992383976</v>
      </c>
      <c r="Y7" s="122">
        <f t="shared" si="6"/>
        <v>1189.5520011394626</v>
      </c>
      <c r="DA7" s="130" t="s">
        <v>2416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112.27483249296816</v>
      </c>
      <c r="C8" s="98">
        <f>IF(RES_hhdet_tes!C8=0,0,RES_hhdet_tes!C8*1000*11630/RES_hhdet_num!C3)</f>
        <v>113.26005113993183</v>
      </c>
      <c r="D8" s="98">
        <f>IF(RES_hhdet_tes!D8=0,0,RES_hhdet_tes!D8*1000*11630/RES_hhdet_num!D3)</f>
        <v>116.24666525059385</v>
      </c>
      <c r="E8" s="98">
        <f>IF(RES_hhdet_tes!E8=0,0,RES_hhdet_tes!E8*1000*11630/RES_hhdet_num!E3)</f>
        <v>274.80056221384137</v>
      </c>
      <c r="F8" s="98">
        <f>IF(RES_hhdet_tes!F8=0,0,RES_hhdet_tes!F8*1000*11630/RES_hhdet_num!F3)</f>
        <v>134.6775521991446</v>
      </c>
      <c r="G8" s="98">
        <f>IF(RES_hhdet_tes!G8=0,0,RES_hhdet_tes!G8*1000*11630/RES_hhdet_num!G3)</f>
        <v>188.71674980719831</v>
      </c>
      <c r="H8" s="98">
        <f>IF(RES_hhdet_tes!H8=0,0,RES_hhdet_tes!H8*1000*11630/RES_hhdet_num!H3)</f>
        <v>325.50546427902356</v>
      </c>
      <c r="I8" s="98">
        <f>IF(RES_hhdet_tes!I8=0,0,RES_hhdet_tes!I8*1000*11630/RES_hhdet_num!I3)</f>
        <v>403.30079505545416</v>
      </c>
      <c r="J8" s="98">
        <f>IF(RES_hhdet_tes!J8=0,0,RES_hhdet_tes!J8*1000*11630/RES_hhdet_num!J3)</f>
        <v>400.21623943318872</v>
      </c>
      <c r="K8" s="98">
        <f>IF(RES_hhdet_tes!K8=0,0,RES_hhdet_tes!K8*1000*11630/RES_hhdet_num!K3)</f>
        <v>381.59563710041465</v>
      </c>
      <c r="L8" s="98">
        <f>IF(RES_hhdet_tes!L8=0,0,RES_hhdet_tes!L8*1000*11630/RES_hhdet_num!L3)</f>
        <v>452.61382486412526</v>
      </c>
      <c r="M8" s="98">
        <f>IF(RES_hhdet_tes!M8=0,0,RES_hhdet_tes!M8*1000*11630/RES_hhdet_num!M3)</f>
        <v>685.13562910597716</v>
      </c>
      <c r="N8" s="98">
        <f>IF(RES_hhdet_tes!N8=0,0,RES_hhdet_tes!N8*1000*11630/RES_hhdet_num!N3)</f>
        <v>781.96390976477596</v>
      </c>
      <c r="O8" s="98">
        <f>IF(RES_hhdet_tes!O8=0,0,RES_hhdet_tes!O8*1000*11630/RES_hhdet_num!O3)</f>
        <v>666.54216651591867</v>
      </c>
      <c r="P8" s="98">
        <f>IF(RES_hhdet_tes!P8=0,0,RES_hhdet_tes!P8*1000*11630/RES_hhdet_num!P3)</f>
        <v>622.44439320570893</v>
      </c>
      <c r="Q8" s="98">
        <f>IF(RES_hhdet_tes!Q8=0,0,RES_hhdet_tes!Q8*1000*11630/RES_hhdet_num!Q3)</f>
        <v>1097.3144361955463</v>
      </c>
      <c r="R8" s="98">
        <f>IF(RES_hhdet_tes!R8=0,0,RES_hhdet_tes!R8*1000*11630/RES_hhdet_num!R3)</f>
        <v>1000.3677532539107</v>
      </c>
      <c r="S8" s="98">
        <f>IF(RES_hhdet_tes!S8=0,0,RES_hhdet_tes!S8*1000*11630/RES_hhdet_num!S3)</f>
        <v>1182.1844876325815</v>
      </c>
      <c r="T8" s="98">
        <f>IF(RES_hhdet_tes!T8=0,0,RES_hhdet_tes!T8*1000*11630/RES_hhdet_num!T3)</f>
        <v>1231.0909572620478</v>
      </c>
      <c r="U8" s="98">
        <f>IF(RES_hhdet_tes!U8=0,0,RES_hhdet_tes!U8*1000*11630/RES_hhdet_num!U3)</f>
        <v>1052.4160448023124</v>
      </c>
      <c r="V8" s="98">
        <f>IF(RES_hhdet_tes!V8=0,0,RES_hhdet_tes!V8*1000*11630/RES_hhdet_num!V3)</f>
        <v>965.51552312057834</v>
      </c>
      <c r="W8" s="98">
        <f>IF(RES_hhdet_tes!W8=0,0,RES_hhdet_tes!W8*1000*11630/RES_hhdet_num!W3)</f>
        <v>952.01454187331797</v>
      </c>
      <c r="X8" s="98">
        <f>IF(RES_hhdet_tes!X8=0,0,RES_hhdet_tes!X8*1000*11630/RES_hhdet_num!X3)</f>
        <v>1038.8666992383976</v>
      </c>
      <c r="Y8" s="98">
        <f>IF(RES_hhdet_tes!Y8=0,0,RES_hhdet_tes!Y8*1000*11630/RES_hhdet_num!Y3)</f>
        <v>1189.5520011394626</v>
      </c>
      <c r="DA8" s="63" t="s">
        <v>2417</v>
      </c>
    </row>
    <row r="9" spans="1:105" ht="12" customHeight="1" x14ac:dyDescent="0.25">
      <c r="A9" s="121" t="s">
        <v>55</v>
      </c>
      <c r="B9" s="122">
        <v>953.86028872367876</v>
      </c>
      <c r="C9" s="122">
        <v>805.12524034713658</v>
      </c>
      <c r="D9" s="122">
        <v>936.8176993287783</v>
      </c>
      <c r="E9" s="122">
        <v>913.53721602101552</v>
      </c>
      <c r="F9" s="122">
        <v>940.28671521044157</v>
      </c>
      <c r="G9" s="122">
        <v>1070.9708090118645</v>
      </c>
      <c r="H9" s="122">
        <v>1085.5944753613774</v>
      </c>
      <c r="I9" s="122">
        <v>935.80474895459929</v>
      </c>
      <c r="J9" s="122">
        <v>981.67405158755003</v>
      </c>
      <c r="K9" s="122">
        <v>895.02930502586707</v>
      </c>
      <c r="L9" s="122">
        <v>1088.4129141482269</v>
      </c>
      <c r="M9" s="122">
        <v>1040.3988988586539</v>
      </c>
      <c r="N9" s="122">
        <v>1074.0151479753472</v>
      </c>
      <c r="O9" s="122">
        <v>1096.6824745451436</v>
      </c>
      <c r="P9" s="122">
        <v>1060.4862831478822</v>
      </c>
      <c r="Q9" s="122">
        <v>994.73112369344494</v>
      </c>
      <c r="R9" s="122">
        <v>963.56763751079848</v>
      </c>
      <c r="S9" s="122">
        <v>1121.4846733198033</v>
      </c>
      <c r="T9" s="122">
        <v>1151.8354125098308</v>
      </c>
      <c r="U9" s="122">
        <v>1091.6403185062304</v>
      </c>
      <c r="V9" s="122">
        <v>1153.5166851130002</v>
      </c>
      <c r="W9" s="122">
        <v>1262.8519943282408</v>
      </c>
      <c r="X9" s="122">
        <v>1280.2869337073989</v>
      </c>
      <c r="Y9" s="122">
        <v>1225.9292103043267</v>
      </c>
      <c r="DA9" s="130" t="s">
        <v>2418</v>
      </c>
    </row>
    <row r="10" spans="1:105" ht="12" customHeight="1" x14ac:dyDescent="0.25">
      <c r="A10" s="97" t="s">
        <v>143</v>
      </c>
      <c r="B10" s="98">
        <v>1076.2177513692359</v>
      </c>
      <c r="C10" s="98">
        <v>561.1104284968518</v>
      </c>
      <c r="D10" s="98">
        <v>846.864471619406</v>
      </c>
      <c r="E10" s="98">
        <v>1103.2966680700144</v>
      </c>
      <c r="F10" s="98">
        <v>818.97535940227783</v>
      </c>
      <c r="G10" s="98">
        <v>1244.194131614217</v>
      </c>
      <c r="H10" s="98">
        <v>1147.2292241367893</v>
      </c>
      <c r="I10" s="98">
        <v>693.34859310573654</v>
      </c>
      <c r="J10" s="98">
        <v>745.30965569130262</v>
      </c>
      <c r="K10" s="98">
        <v>605.57087511069142</v>
      </c>
      <c r="L10" s="98">
        <v>1165.7509577533549</v>
      </c>
      <c r="M10" s="98">
        <v>1094.1162451142002</v>
      </c>
      <c r="N10" s="98">
        <v>1177.2548644700751</v>
      </c>
      <c r="O10" s="98">
        <v>1269.0386778941192</v>
      </c>
      <c r="P10" s="98">
        <v>1166.0132904002915</v>
      </c>
      <c r="Q10" s="98">
        <v>952.53769778432923</v>
      </c>
      <c r="R10" s="98">
        <v>789.39195065160459</v>
      </c>
      <c r="S10" s="98">
        <v>1197.114580274693</v>
      </c>
      <c r="T10" s="98">
        <v>1242.7314370878898</v>
      </c>
      <c r="U10" s="98">
        <v>997.94939753405868</v>
      </c>
      <c r="V10" s="98">
        <v>1138.3588832915293</v>
      </c>
      <c r="W10" s="98">
        <v>1237.6938812282481</v>
      </c>
      <c r="X10" s="98">
        <v>1314.4821076722237</v>
      </c>
      <c r="Y10" s="98">
        <v>1106.3950802088464</v>
      </c>
      <c r="DA10" s="63" t="s">
        <v>2419</v>
      </c>
    </row>
    <row r="11" spans="1:105" ht="12" customHeight="1" x14ac:dyDescent="0.25">
      <c r="A11" s="97" t="s">
        <v>124</v>
      </c>
      <c r="B11" s="98">
        <v>870.69590552894283</v>
      </c>
      <c r="C11" s="98">
        <v>913.43009816038034</v>
      </c>
      <c r="D11" s="98">
        <v>892.38564758460871</v>
      </c>
      <c r="E11" s="98">
        <v>961.53745041993966</v>
      </c>
      <c r="F11" s="98">
        <v>975.01961571263712</v>
      </c>
      <c r="G11" s="98">
        <v>994.32874226696708</v>
      </c>
      <c r="H11" s="98">
        <v>1028.4625549383632</v>
      </c>
      <c r="I11" s="98">
        <v>1005.3421883522944</v>
      </c>
      <c r="J11" s="98">
        <v>1120.160579557881</v>
      </c>
      <c r="K11" s="98">
        <v>1203.4932901747591</v>
      </c>
      <c r="L11" s="98">
        <v>1123.6953676141809</v>
      </c>
      <c r="M11" s="98">
        <v>1010.520454850704</v>
      </c>
      <c r="N11" s="98">
        <v>992.1306266412879</v>
      </c>
      <c r="O11" s="98">
        <v>1015.1188953444354</v>
      </c>
      <c r="P11" s="98">
        <v>961.48716662666743</v>
      </c>
      <c r="Q11" s="98">
        <v>997.35244111524514</v>
      </c>
      <c r="R11" s="98">
        <v>1079.4328673062564</v>
      </c>
      <c r="S11" s="98">
        <v>1092.7454173836372</v>
      </c>
      <c r="T11" s="98">
        <v>1074.8044047272404</v>
      </c>
      <c r="U11" s="98">
        <v>1162.9219196104877</v>
      </c>
      <c r="V11" s="98">
        <v>1167.657051435473</v>
      </c>
      <c r="W11" s="98">
        <v>1268.899529009934</v>
      </c>
      <c r="X11" s="98">
        <v>1282.3401759483227</v>
      </c>
      <c r="Y11" s="98">
        <v>1225.6417261140605</v>
      </c>
      <c r="DA11" s="63" t="s">
        <v>2420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2421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2422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2423</v>
      </c>
    </row>
    <row r="15" spans="1:105" ht="12" customHeight="1" x14ac:dyDescent="0.25">
      <c r="A15" s="106" t="s">
        <v>122</v>
      </c>
      <c r="B15" s="101">
        <v>913.90361508842784</v>
      </c>
      <c r="C15" s="101">
        <v>886.79939655922021</v>
      </c>
      <c r="D15" s="101">
        <v>970.36893891380237</v>
      </c>
      <c r="E15" s="101">
        <v>847.17723849886261</v>
      </c>
      <c r="F15" s="101">
        <v>980.5655967207756</v>
      </c>
      <c r="G15" s="101">
        <v>1019.1699791912469</v>
      </c>
      <c r="H15" s="101">
        <v>1067.2439606709688</v>
      </c>
      <c r="I15" s="101">
        <v>1033.1347849306035</v>
      </c>
      <c r="J15" s="101">
        <v>1082.3718952500965</v>
      </c>
      <c r="K15" s="101">
        <v>1029.746324519858</v>
      </c>
      <c r="L15" s="101">
        <v>1046.2864052148832</v>
      </c>
      <c r="M15" s="101">
        <v>1011.8890765160725</v>
      </c>
      <c r="N15" s="101">
        <v>1016.6337563700802</v>
      </c>
      <c r="O15" s="101">
        <v>995.11912339691764</v>
      </c>
      <c r="P15" s="101">
        <v>997.20838894295593</v>
      </c>
      <c r="Q15" s="101">
        <v>1020.6820739022882</v>
      </c>
      <c r="R15" s="101">
        <v>1052.2407189787084</v>
      </c>
      <c r="S15" s="101">
        <v>1084.5911058085981</v>
      </c>
      <c r="T15" s="101">
        <v>1107.7056688172781</v>
      </c>
      <c r="U15" s="101">
        <v>1131.6970656413091</v>
      </c>
      <c r="V15" s="101">
        <v>1160.2659446521523</v>
      </c>
      <c r="W15" s="101">
        <v>1275.5604624888306</v>
      </c>
      <c r="X15" s="101">
        <v>1259.7180694620729</v>
      </c>
      <c r="Y15" s="101">
        <v>1294.3029741003024</v>
      </c>
      <c r="DA15" s="131" t="s">
        <v>2424</v>
      </c>
    </row>
    <row r="16" spans="1:105" ht="12" customHeight="1" x14ac:dyDescent="0.25">
      <c r="A16" s="107" t="s">
        <v>121</v>
      </c>
      <c r="B16" s="104">
        <v>913.90361508842796</v>
      </c>
      <c r="C16" s="104">
        <v>886.84118995383835</v>
      </c>
      <c r="D16" s="104">
        <v>970.42095940085608</v>
      </c>
      <c r="E16" s="104">
        <v>847.18501059896425</v>
      </c>
      <c r="F16" s="104">
        <v>980.51925133513794</v>
      </c>
      <c r="G16" s="104">
        <v>1019.1233025175928</v>
      </c>
      <c r="H16" s="104">
        <v>1067.1455189784897</v>
      </c>
      <c r="I16" s="104">
        <v>1033.4572239333274</v>
      </c>
      <c r="J16" s="104">
        <v>1082.9109063010562</v>
      </c>
      <c r="K16" s="104">
        <v>1030.1285676042348</v>
      </c>
      <c r="L16" s="104">
        <v>1045.9103122138899</v>
      </c>
      <c r="M16" s="104">
        <v>1011.4286102882591</v>
      </c>
      <c r="N16" s="104">
        <v>1016.5171128420691</v>
      </c>
      <c r="O16" s="104">
        <v>995.41328810528705</v>
      </c>
      <c r="P16" s="104">
        <v>998.40615534487597</v>
      </c>
      <c r="Q16" s="104">
        <v>1022.3470318210469</v>
      </c>
      <c r="R16" s="104">
        <v>1054.0893586338259</v>
      </c>
      <c r="S16" s="104">
        <v>1085.5496076293036</v>
      </c>
      <c r="T16" s="104">
        <v>1108.8586211467759</v>
      </c>
      <c r="U16" s="104">
        <v>1132.7748630022625</v>
      </c>
      <c r="V16" s="104">
        <v>1160.3355214374062</v>
      </c>
      <c r="W16" s="104">
        <v>1274.8257758039756</v>
      </c>
      <c r="X16" s="104">
        <v>1259.219071923899</v>
      </c>
      <c r="Y16" s="104">
        <v>1292.8441178269957</v>
      </c>
      <c r="DA16" s="132" t="s">
        <v>2425</v>
      </c>
    </row>
    <row r="17" spans="1:105" ht="12" customHeight="1" x14ac:dyDescent="0.25">
      <c r="A17" s="108" t="s">
        <v>53</v>
      </c>
      <c r="B17" s="98">
        <v>277.50631514024707</v>
      </c>
      <c r="C17" s="98">
        <v>254.96248765651424</v>
      </c>
      <c r="D17" s="98">
        <v>294.16740674590579</v>
      </c>
      <c r="E17" s="98">
        <v>217.35585758455625</v>
      </c>
      <c r="F17" s="98">
        <v>283.73943546292242</v>
      </c>
      <c r="G17" s="98">
        <v>292.13643639042573</v>
      </c>
      <c r="H17" s="98">
        <v>304.87720472215364</v>
      </c>
      <c r="I17" s="98">
        <v>287.30201710070054</v>
      </c>
      <c r="J17" s="98">
        <v>303.44461781214653</v>
      </c>
      <c r="K17" s="98">
        <v>268.31437918566598</v>
      </c>
      <c r="L17" s="98">
        <v>272.78473585236401</v>
      </c>
      <c r="M17" s="98">
        <v>275.76179530374998</v>
      </c>
      <c r="N17" s="98">
        <v>274.09271989319041</v>
      </c>
      <c r="O17" s="98">
        <v>260.58693096334179</v>
      </c>
      <c r="P17" s="98">
        <v>275.83802451840899</v>
      </c>
      <c r="Q17" s="98">
        <v>310.56102717218494</v>
      </c>
      <c r="R17" s="98">
        <v>311.70506282470825</v>
      </c>
      <c r="S17" s="98">
        <v>316.20570353124191</v>
      </c>
      <c r="T17" s="98">
        <v>333.87707343317811</v>
      </c>
      <c r="U17" s="98">
        <v>322.53029351678362</v>
      </c>
      <c r="V17" s="98">
        <v>323.44063531096526</v>
      </c>
      <c r="W17" s="98">
        <v>399.93084145378089</v>
      </c>
      <c r="X17" s="98">
        <v>442.02930083544044</v>
      </c>
      <c r="Y17" s="98">
        <v>461.35166384985916</v>
      </c>
      <c r="DA17" s="63" t="s">
        <v>2426</v>
      </c>
    </row>
    <row r="18" spans="1:105" ht="12" customHeight="1" x14ac:dyDescent="0.25">
      <c r="A18" s="108" t="s">
        <v>52</v>
      </c>
      <c r="B18" s="98">
        <v>636.39729994818094</v>
      </c>
      <c r="C18" s="98">
        <v>631.87870229732414</v>
      </c>
      <c r="D18" s="98">
        <v>676.25355265495034</v>
      </c>
      <c r="E18" s="98">
        <v>629.82915301440789</v>
      </c>
      <c r="F18" s="98">
        <v>696.77981587221541</v>
      </c>
      <c r="G18" s="98">
        <v>726.98686612716733</v>
      </c>
      <c r="H18" s="98">
        <v>762.26831425633623</v>
      </c>
      <c r="I18" s="98">
        <v>746.15520683262696</v>
      </c>
      <c r="J18" s="98">
        <v>779.46628848890964</v>
      </c>
      <c r="K18" s="98">
        <v>761.81418841856885</v>
      </c>
      <c r="L18" s="98">
        <v>773.12557636152587</v>
      </c>
      <c r="M18" s="98">
        <v>735.66681498450919</v>
      </c>
      <c r="N18" s="98">
        <v>742.42439294887868</v>
      </c>
      <c r="O18" s="98">
        <v>734.82635714194532</v>
      </c>
      <c r="P18" s="98">
        <v>722.56813082646693</v>
      </c>
      <c r="Q18" s="98">
        <v>711.78600464886188</v>
      </c>
      <c r="R18" s="98">
        <v>742.3842958091177</v>
      </c>
      <c r="S18" s="98">
        <v>769.34390409806156</v>
      </c>
      <c r="T18" s="98">
        <v>774.98154771359793</v>
      </c>
      <c r="U18" s="98">
        <v>810.24456948547879</v>
      </c>
      <c r="V18" s="98">
        <v>836.89488612644072</v>
      </c>
      <c r="W18" s="98">
        <v>874.89493435019494</v>
      </c>
      <c r="X18" s="98">
        <v>817.18977108845877</v>
      </c>
      <c r="Y18" s="98">
        <v>831.49245397713662</v>
      </c>
      <c r="DA18" s="63" t="s">
        <v>2427</v>
      </c>
    </row>
    <row r="19" spans="1:105" ht="12" customHeight="1" x14ac:dyDescent="0.25">
      <c r="A19" s="121" t="s">
        <v>54</v>
      </c>
      <c r="B19" s="122">
        <v>894.82214206523804</v>
      </c>
      <c r="C19" s="122">
        <v>849.13152894041355</v>
      </c>
      <c r="D19" s="122">
        <v>944.96845303278553</v>
      </c>
      <c r="E19" s="122">
        <v>830.52123290959355</v>
      </c>
      <c r="F19" s="122">
        <v>925.95243925648822</v>
      </c>
      <c r="G19" s="122">
        <v>957.98016791535974</v>
      </c>
      <c r="H19" s="122">
        <v>994.46627264090944</v>
      </c>
      <c r="I19" s="122">
        <v>936.98689044169498</v>
      </c>
      <c r="J19" s="122">
        <v>1009.8662467881119</v>
      </c>
      <c r="K19" s="122">
        <v>954.31485523703907</v>
      </c>
      <c r="L19" s="122">
        <v>927.52296999340842</v>
      </c>
      <c r="M19" s="122">
        <v>871.69130261836233</v>
      </c>
      <c r="N19" s="122">
        <v>842.1811617519254</v>
      </c>
      <c r="O19" s="122">
        <v>811.41811414876042</v>
      </c>
      <c r="P19" s="122">
        <v>775.23679119356871</v>
      </c>
      <c r="Q19" s="122">
        <v>785.98690281136123</v>
      </c>
      <c r="R19" s="122">
        <v>808.64731372760139</v>
      </c>
      <c r="S19" s="122">
        <v>805.67224314165185</v>
      </c>
      <c r="T19" s="122">
        <v>788.51879119150374</v>
      </c>
      <c r="U19" s="122">
        <v>796.60629500265929</v>
      </c>
      <c r="V19" s="122">
        <v>794.39441639049892</v>
      </c>
      <c r="W19" s="122">
        <v>848.67176468849846</v>
      </c>
      <c r="X19" s="122">
        <v>817.76554370242309</v>
      </c>
      <c r="Y19" s="122">
        <v>774.22921751180979</v>
      </c>
      <c r="DA19" s="130" t="s">
        <v>2428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2429</v>
      </c>
    </row>
    <row r="21" spans="1:105" ht="12" customHeight="1" x14ac:dyDescent="0.25">
      <c r="A21" s="97" t="s">
        <v>50</v>
      </c>
      <c r="B21" s="98">
        <v>806.19373838958063</v>
      </c>
      <c r="C21" s="98">
        <v>951.3090057318127</v>
      </c>
      <c r="D21" s="98">
        <v>832.52379079956813</v>
      </c>
      <c r="E21" s="98">
        <v>984.89388271445182</v>
      </c>
      <c r="F21" s="98">
        <v>921.93062945942529</v>
      </c>
      <c r="G21" s="98">
        <v>935.04337962890611</v>
      </c>
      <c r="H21" s="98">
        <v>920.50477182034945</v>
      </c>
      <c r="I21" s="98">
        <v>962.25991867851587</v>
      </c>
      <c r="J21" s="98">
        <v>944.40403852006989</v>
      </c>
      <c r="K21" s="98">
        <v>1087.1971898463862</v>
      </c>
      <c r="L21" s="98">
        <v>980.59295434119065</v>
      </c>
      <c r="M21" s="98">
        <v>872.8136368959531</v>
      </c>
      <c r="N21" s="98">
        <v>830.58017785142056</v>
      </c>
      <c r="O21" s="98">
        <v>824.42093257666465</v>
      </c>
      <c r="P21" s="98">
        <v>761.46015055230305</v>
      </c>
      <c r="Q21" s="98">
        <v>774.59980155203255</v>
      </c>
      <c r="R21" s="98">
        <v>821.28713273541427</v>
      </c>
      <c r="S21" s="98">
        <v>809.62482746134367</v>
      </c>
      <c r="T21" s="98">
        <v>771.05160059046784</v>
      </c>
      <c r="U21" s="98">
        <v>811.44907180639336</v>
      </c>
      <c r="V21" s="98">
        <v>799.25727702286736</v>
      </c>
      <c r="W21" s="98">
        <v>845.92000485161429</v>
      </c>
      <c r="X21" s="98">
        <v>829.49374781158849</v>
      </c>
      <c r="Y21" s="98">
        <v>746.90775458228973</v>
      </c>
      <c r="DA21" s="63" t="s">
        <v>2430</v>
      </c>
    </row>
    <row r="22" spans="1:105" ht="12" customHeight="1" x14ac:dyDescent="0.25">
      <c r="A22" s="109" t="s">
        <v>120</v>
      </c>
      <c r="B22" s="33">
        <v>929.35232197649384</v>
      </c>
      <c r="C22" s="33">
        <v>805.75311548050661</v>
      </c>
      <c r="D22" s="33">
        <v>997.27270487337739</v>
      </c>
      <c r="E22" s="33">
        <v>748.70613307142685</v>
      </c>
      <c r="F22" s="33">
        <v>928.21136689375032</v>
      </c>
      <c r="G22" s="33">
        <v>971.34545881368763</v>
      </c>
      <c r="H22" s="33">
        <v>1040.8626402408763</v>
      </c>
      <c r="I22" s="33">
        <v>920.59782033508282</v>
      </c>
      <c r="J22" s="33">
        <v>1051.9865019365775</v>
      </c>
      <c r="K22" s="33">
        <v>867.10737130181064</v>
      </c>
      <c r="L22" s="33">
        <v>890.88917925161877</v>
      </c>
      <c r="M22" s="33">
        <v>870.92173012424632</v>
      </c>
      <c r="N22" s="33">
        <v>849.33129768033757</v>
      </c>
      <c r="O22" s="33">
        <v>803.89600587732775</v>
      </c>
      <c r="P22" s="33">
        <v>783.15693961536817</v>
      </c>
      <c r="Q22" s="33">
        <v>792.48305574352787</v>
      </c>
      <c r="R22" s="33">
        <v>801.58056987875159</v>
      </c>
      <c r="S22" s="33">
        <v>803.569433382169</v>
      </c>
      <c r="T22" s="33">
        <v>797.24720949421476</v>
      </c>
      <c r="U22" s="33">
        <v>789.45045533833547</v>
      </c>
      <c r="V22" s="33">
        <v>792.0229989392617</v>
      </c>
      <c r="W22" s="33">
        <v>849.98224863691189</v>
      </c>
      <c r="X22" s="33">
        <v>812.26706911407337</v>
      </c>
      <c r="Y22" s="33">
        <v>786.62750896534396</v>
      </c>
      <c r="DA22" s="60" t="s">
        <v>2431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8940.221243001648</v>
      </c>
      <c r="C24" s="117">
        <f t="shared" si="7"/>
        <v>5520.7031785043928</v>
      </c>
      <c r="D24" s="117">
        <f t="shared" si="7"/>
        <v>10563.467545013524</v>
      </c>
      <c r="E24" s="117">
        <f t="shared" si="7"/>
        <v>3646.9246983125654</v>
      </c>
      <c r="F24" s="117">
        <f t="shared" si="7"/>
        <v>9479.3481103536269</v>
      </c>
      <c r="G24" s="117">
        <f t="shared" si="7"/>
        <v>9339.6323219705027</v>
      </c>
      <c r="H24" s="117">
        <f t="shared" si="7"/>
        <v>11037.350628453249</v>
      </c>
      <c r="I24" s="117">
        <f t="shared" si="7"/>
        <v>5161.0920635002112</v>
      </c>
      <c r="J24" s="117">
        <f t="shared" si="7"/>
        <v>14988.919634990449</v>
      </c>
      <c r="K24" s="117">
        <f t="shared" si="7"/>
        <v>9359.1184427187636</v>
      </c>
      <c r="L24" s="117">
        <f t="shared" si="7"/>
        <v>10400.757410432201</v>
      </c>
      <c r="M24" s="117">
        <f t="shared" si="7"/>
        <v>10712.369390030033</v>
      </c>
      <c r="N24" s="117">
        <f t="shared" si="7"/>
        <v>11300.48051104974</v>
      </c>
      <c r="O24" s="117">
        <f t="shared" si="7"/>
        <v>10934.063390093906</v>
      </c>
      <c r="P24" s="117">
        <f t="shared" si="7"/>
        <v>8921.6838174736295</v>
      </c>
      <c r="Q24" s="117">
        <f t="shared" si="7"/>
        <v>11780.569742919219</v>
      </c>
      <c r="R24" s="117">
        <f t="shared" ref="R24:V24" si="8">R25+R28+R30+R39</f>
        <v>11430.146829039146</v>
      </c>
      <c r="S24" s="117">
        <f t="shared" si="8"/>
        <v>11092.487126116757</v>
      </c>
      <c r="T24" s="117">
        <f t="shared" si="8"/>
        <v>10502.024740600711</v>
      </c>
      <c r="U24" s="117">
        <f t="shared" si="8"/>
        <v>11162.457637035766</v>
      </c>
      <c r="V24" s="117">
        <f t="shared" si="8"/>
        <v>11404.031211670457</v>
      </c>
      <c r="W24" s="117">
        <f t="shared" ref="W24:Y24" si="9">W25+W28+W30+W39</f>
        <v>12661.720107316129</v>
      </c>
      <c r="X24" s="117">
        <f t="shared" si="9"/>
        <v>12391.228930634376</v>
      </c>
      <c r="Y24" s="117">
        <f t="shared" si="9"/>
        <v>11555.692387362255</v>
      </c>
      <c r="DA24" s="129" t="s">
        <v>2432</v>
      </c>
    </row>
    <row r="25" spans="1:105" ht="12.95" customHeight="1" x14ac:dyDescent="0.25">
      <c r="A25" s="121" t="s">
        <v>57</v>
      </c>
      <c r="B25" s="122">
        <f t="shared" ref="B25:Q25" si="10">SUM(B26:B27)</f>
        <v>7021.0319770035221</v>
      </c>
      <c r="C25" s="122">
        <f t="shared" si="10"/>
        <v>3651.3635282975702</v>
      </c>
      <c r="D25" s="122">
        <f t="shared" si="10"/>
        <v>8497.0834510767199</v>
      </c>
      <c r="E25" s="122">
        <f t="shared" si="10"/>
        <v>1628.7573277794968</v>
      </c>
      <c r="F25" s="122">
        <f t="shared" si="10"/>
        <v>7448.0133472805401</v>
      </c>
      <c r="G25" s="122">
        <f t="shared" si="10"/>
        <v>7237.6193006511339</v>
      </c>
      <c r="H25" s="122">
        <f t="shared" si="10"/>
        <v>8772.7151164399274</v>
      </c>
      <c r="I25" s="122">
        <f t="shared" si="10"/>
        <v>2887.0391115825191</v>
      </c>
      <c r="J25" s="122">
        <f t="shared" si="10"/>
        <v>12567.009960862177</v>
      </c>
      <c r="K25" s="122">
        <f t="shared" si="10"/>
        <v>6937.8981225378984</v>
      </c>
      <c r="L25" s="122">
        <f t="shared" si="10"/>
        <v>7739.1228359152838</v>
      </c>
      <c r="M25" s="122">
        <f t="shared" si="10"/>
        <v>7749.3996633450615</v>
      </c>
      <c r="N25" s="122">
        <f t="shared" si="10"/>
        <v>8253.6105417939852</v>
      </c>
      <c r="O25" s="122">
        <f t="shared" si="10"/>
        <v>8153.7508749264916</v>
      </c>
      <c r="P25" s="122">
        <f t="shared" si="10"/>
        <v>6373.9473929305095</v>
      </c>
      <c r="Q25" s="122">
        <f t="shared" si="10"/>
        <v>8917.6570121864443</v>
      </c>
      <c r="R25" s="122">
        <f t="shared" ref="R25:V25" si="11">SUM(R26:R27)</f>
        <v>8690.2915564987306</v>
      </c>
      <c r="S25" s="122">
        <f t="shared" si="11"/>
        <v>8212.2907910299491</v>
      </c>
      <c r="T25" s="122">
        <f t="shared" si="11"/>
        <v>7617.6952052554834</v>
      </c>
      <c r="U25" s="122">
        <f t="shared" si="11"/>
        <v>8278.4745222425408</v>
      </c>
      <c r="V25" s="122">
        <f t="shared" si="11"/>
        <v>8470.8847394736276</v>
      </c>
      <c r="W25" s="122">
        <f t="shared" ref="W25:Y25" si="12">SUM(W26:W27)</f>
        <v>9449.4271002435744</v>
      </c>
      <c r="X25" s="122">
        <f t="shared" si="12"/>
        <v>9177.0208602516741</v>
      </c>
      <c r="Y25" s="122">
        <f t="shared" si="12"/>
        <v>8251.9450450799468</v>
      </c>
      <c r="DA25" s="130" t="s">
        <v>2433</v>
      </c>
    </row>
    <row r="26" spans="1:105" ht="12" customHeight="1" x14ac:dyDescent="0.25">
      <c r="A26" s="97" t="s">
        <v>74</v>
      </c>
      <c r="B26" s="98">
        <v>6854.4856648406439</v>
      </c>
      <c r="C26" s="98">
        <v>3565.3990732745528</v>
      </c>
      <c r="D26" s="98">
        <v>8296.7536107383003</v>
      </c>
      <c r="E26" s="98">
        <v>1592.5931432421839</v>
      </c>
      <c r="F26" s="98">
        <v>7275.4164394488644</v>
      </c>
      <c r="G26" s="98">
        <v>7073.6055553726783</v>
      </c>
      <c r="H26" s="98">
        <v>8581.4351586501525</v>
      </c>
      <c r="I26" s="98">
        <v>2826.3075456940114</v>
      </c>
      <c r="J26" s="98">
        <v>12305.895673439449</v>
      </c>
      <c r="K26" s="98">
        <v>6795.1598581829112</v>
      </c>
      <c r="L26" s="98">
        <v>7585.9392351968481</v>
      </c>
      <c r="M26" s="98">
        <v>7597.7244396076912</v>
      </c>
      <c r="N26" s="98">
        <v>8094.3419374342711</v>
      </c>
      <c r="O26" s="98">
        <v>7998.312892924786</v>
      </c>
      <c r="P26" s="98">
        <v>6253.2294053246997</v>
      </c>
      <c r="Q26" s="98">
        <v>8748.9431310499876</v>
      </c>
      <c r="R26" s="98">
        <v>8524.9038561875986</v>
      </c>
      <c r="S26" s="98">
        <v>8057.993678056102</v>
      </c>
      <c r="T26" s="98">
        <v>7475.0221323734513</v>
      </c>
      <c r="U26" s="98">
        <v>8122.7031317079363</v>
      </c>
      <c r="V26" s="98">
        <v>8311.504222302905</v>
      </c>
      <c r="W26" s="98">
        <v>9271.9322956360647</v>
      </c>
      <c r="X26" s="98">
        <v>9005.5289955026838</v>
      </c>
      <c r="Y26" s="98">
        <v>8097.1051869876064</v>
      </c>
      <c r="DA26" s="63" t="s">
        <v>2434</v>
      </c>
    </row>
    <row r="27" spans="1:105" ht="12" customHeight="1" x14ac:dyDescent="0.25">
      <c r="A27" s="97" t="s">
        <v>53</v>
      </c>
      <c r="B27" s="98">
        <v>166.54631216287856</v>
      </c>
      <c r="C27" s="98">
        <v>85.964455023017223</v>
      </c>
      <c r="D27" s="98">
        <v>200.32984033841976</v>
      </c>
      <c r="E27" s="98">
        <v>36.16418453731287</v>
      </c>
      <c r="F27" s="98">
        <v>172.59690783167559</v>
      </c>
      <c r="G27" s="98">
        <v>164.0137452784557</v>
      </c>
      <c r="H27" s="98">
        <v>191.27995778977581</v>
      </c>
      <c r="I27" s="98">
        <v>60.731565888507852</v>
      </c>
      <c r="J27" s="98">
        <v>261.1142874227279</v>
      </c>
      <c r="K27" s="98">
        <v>142.73826435498731</v>
      </c>
      <c r="L27" s="98">
        <v>153.18360071843557</v>
      </c>
      <c r="M27" s="98">
        <v>151.67522373737052</v>
      </c>
      <c r="N27" s="98">
        <v>159.2686043597142</v>
      </c>
      <c r="O27" s="98">
        <v>155.43798200170559</v>
      </c>
      <c r="P27" s="98">
        <v>120.7179876058095</v>
      </c>
      <c r="Q27" s="98">
        <v>168.71388113645614</v>
      </c>
      <c r="R27" s="98">
        <v>165.38770031113168</v>
      </c>
      <c r="S27" s="98">
        <v>154.29711297384773</v>
      </c>
      <c r="T27" s="98">
        <v>142.67307288203236</v>
      </c>
      <c r="U27" s="98">
        <v>155.7713905346036</v>
      </c>
      <c r="V27" s="98">
        <v>159.38051717072287</v>
      </c>
      <c r="W27" s="98">
        <v>177.49480460750988</v>
      </c>
      <c r="X27" s="98">
        <v>171.49186474899037</v>
      </c>
      <c r="Y27" s="98">
        <v>154.83985809234045</v>
      </c>
      <c r="DA27" s="63" t="s">
        <v>2435</v>
      </c>
    </row>
    <row r="28" spans="1:105" ht="12.95" customHeight="1" x14ac:dyDescent="0.25">
      <c r="A28" s="121" t="s">
        <v>92</v>
      </c>
      <c r="B28" s="122">
        <f t="shared" ref="B28:Y28" si="13">B29</f>
        <v>112.15907996670367</v>
      </c>
      <c r="C28" s="122">
        <f t="shared" si="13"/>
        <v>134.9221382250285</v>
      </c>
      <c r="D28" s="122">
        <f t="shared" si="13"/>
        <v>147.91591014565341</v>
      </c>
      <c r="E28" s="122">
        <f t="shared" si="13"/>
        <v>351.29288338773745</v>
      </c>
      <c r="F28" s="122">
        <f t="shared" si="13"/>
        <v>124.09969355916981</v>
      </c>
      <c r="G28" s="122">
        <f t="shared" si="13"/>
        <v>123.25923667902582</v>
      </c>
      <c r="H28" s="122">
        <f t="shared" si="13"/>
        <v>199.86748324105506</v>
      </c>
      <c r="I28" s="122">
        <f t="shared" si="13"/>
        <v>305.80907586369727</v>
      </c>
      <c r="J28" s="122">
        <f t="shared" si="13"/>
        <v>330.0219344113861</v>
      </c>
      <c r="K28" s="122">
        <f t="shared" si="13"/>
        <v>426.00048477900651</v>
      </c>
      <c r="L28" s="122">
        <f t="shared" si="13"/>
        <v>683.2458422308232</v>
      </c>
      <c r="M28" s="122">
        <f t="shared" si="13"/>
        <v>1079.1144290590717</v>
      </c>
      <c r="N28" s="122">
        <f t="shared" si="13"/>
        <v>1189.3445054118179</v>
      </c>
      <c r="O28" s="122">
        <f t="shared" si="13"/>
        <v>972.42642670831174</v>
      </c>
      <c r="P28" s="122">
        <f t="shared" si="13"/>
        <v>776.61800434544239</v>
      </c>
      <c r="Q28" s="122">
        <f t="shared" si="13"/>
        <v>1057.8931890870533</v>
      </c>
      <c r="R28" s="122">
        <f t="shared" si="13"/>
        <v>878.94481650219507</v>
      </c>
      <c r="S28" s="122">
        <f t="shared" si="13"/>
        <v>988.89937962865281</v>
      </c>
      <c r="T28" s="122">
        <f t="shared" si="13"/>
        <v>987.92166355052984</v>
      </c>
      <c r="U28" s="122">
        <f t="shared" si="13"/>
        <v>953.06647325021606</v>
      </c>
      <c r="V28" s="122">
        <f t="shared" si="13"/>
        <v>980.83109718930552</v>
      </c>
      <c r="W28" s="122">
        <f t="shared" si="13"/>
        <v>1096.7937402970331</v>
      </c>
      <c r="X28" s="122">
        <f t="shared" si="13"/>
        <v>1151.9295640555843</v>
      </c>
      <c r="Y28" s="122">
        <f t="shared" si="13"/>
        <v>1256.9388419706972</v>
      </c>
      <c r="DA28" s="130" t="s">
        <v>2436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112.15907996670367</v>
      </c>
      <c r="C29" s="98">
        <f>IF(RES_hhdet_tes!C29=0,0,RES_hhdet_tes!C29*1000*11630/RES_hhdet_num!C24)</f>
        <v>134.9221382250285</v>
      </c>
      <c r="D29" s="98">
        <f>IF(RES_hhdet_tes!D29=0,0,RES_hhdet_tes!D29*1000*11630/RES_hhdet_num!D24)</f>
        <v>147.91591014565341</v>
      </c>
      <c r="E29" s="98">
        <f>IF(RES_hhdet_tes!E29=0,0,RES_hhdet_tes!E29*1000*11630/RES_hhdet_num!E24)</f>
        <v>351.29288338773745</v>
      </c>
      <c r="F29" s="98">
        <f>IF(RES_hhdet_tes!F29=0,0,RES_hhdet_tes!F29*1000*11630/RES_hhdet_num!F24)</f>
        <v>124.09969355916981</v>
      </c>
      <c r="G29" s="98">
        <f>IF(RES_hhdet_tes!G29=0,0,RES_hhdet_tes!G29*1000*11630/RES_hhdet_num!G24)</f>
        <v>123.25923667902582</v>
      </c>
      <c r="H29" s="98">
        <f>IF(RES_hhdet_tes!H29=0,0,RES_hhdet_tes!H29*1000*11630/RES_hhdet_num!H24)</f>
        <v>199.86748324105506</v>
      </c>
      <c r="I29" s="98">
        <f>IF(RES_hhdet_tes!I29=0,0,RES_hhdet_tes!I29*1000*11630/RES_hhdet_num!I24)</f>
        <v>305.80907586369727</v>
      </c>
      <c r="J29" s="98">
        <f>IF(RES_hhdet_tes!J29=0,0,RES_hhdet_tes!J29*1000*11630/RES_hhdet_num!J24)</f>
        <v>330.0219344113861</v>
      </c>
      <c r="K29" s="98">
        <f>IF(RES_hhdet_tes!K29=0,0,RES_hhdet_tes!K29*1000*11630/RES_hhdet_num!K24)</f>
        <v>426.00048477900651</v>
      </c>
      <c r="L29" s="98">
        <f>IF(RES_hhdet_tes!L29=0,0,RES_hhdet_tes!L29*1000*11630/RES_hhdet_num!L24)</f>
        <v>683.2458422308232</v>
      </c>
      <c r="M29" s="98">
        <f>IF(RES_hhdet_tes!M29=0,0,RES_hhdet_tes!M29*1000*11630/RES_hhdet_num!M24)</f>
        <v>1079.1144290590717</v>
      </c>
      <c r="N29" s="98">
        <f>IF(RES_hhdet_tes!N29=0,0,RES_hhdet_tes!N29*1000*11630/RES_hhdet_num!N24)</f>
        <v>1189.3445054118179</v>
      </c>
      <c r="O29" s="98">
        <f>IF(RES_hhdet_tes!O29=0,0,RES_hhdet_tes!O29*1000*11630/RES_hhdet_num!O24)</f>
        <v>972.42642670831174</v>
      </c>
      <c r="P29" s="98">
        <f>IF(RES_hhdet_tes!P29=0,0,RES_hhdet_tes!P29*1000*11630/RES_hhdet_num!P24)</f>
        <v>776.61800434544239</v>
      </c>
      <c r="Q29" s="98">
        <f>IF(RES_hhdet_tes!Q29=0,0,RES_hhdet_tes!Q29*1000*11630/RES_hhdet_num!Q24)</f>
        <v>1057.8931890870533</v>
      </c>
      <c r="R29" s="98">
        <f>IF(RES_hhdet_tes!R29=0,0,RES_hhdet_tes!R29*1000*11630/RES_hhdet_num!R24)</f>
        <v>878.94481650219507</v>
      </c>
      <c r="S29" s="98">
        <f>IF(RES_hhdet_tes!S29=0,0,RES_hhdet_tes!S29*1000*11630/RES_hhdet_num!S24)</f>
        <v>988.89937962865281</v>
      </c>
      <c r="T29" s="98">
        <f>IF(RES_hhdet_tes!T29=0,0,RES_hhdet_tes!T29*1000*11630/RES_hhdet_num!T24)</f>
        <v>987.92166355052984</v>
      </c>
      <c r="U29" s="98">
        <f>IF(RES_hhdet_tes!U29=0,0,RES_hhdet_tes!U29*1000*11630/RES_hhdet_num!U24)</f>
        <v>953.06647325021606</v>
      </c>
      <c r="V29" s="98">
        <f>IF(RES_hhdet_tes!V29=0,0,RES_hhdet_tes!V29*1000*11630/RES_hhdet_num!V24)</f>
        <v>980.83109718930552</v>
      </c>
      <c r="W29" s="98">
        <f>IF(RES_hhdet_tes!W29=0,0,RES_hhdet_tes!W29*1000*11630/RES_hhdet_num!W24)</f>
        <v>1096.7937402970331</v>
      </c>
      <c r="X29" s="98">
        <f>IF(RES_hhdet_tes!X29=0,0,RES_hhdet_tes!X29*1000*11630/RES_hhdet_num!X24)</f>
        <v>1151.9295640555843</v>
      </c>
      <c r="Y29" s="98">
        <f>IF(RES_hhdet_tes!Y29=0,0,RES_hhdet_tes!Y29*1000*11630/RES_hhdet_num!Y24)</f>
        <v>1256.9388419706972</v>
      </c>
      <c r="DA29" s="63" t="s">
        <v>2437</v>
      </c>
    </row>
    <row r="30" spans="1:105" ht="12" customHeight="1" x14ac:dyDescent="0.25">
      <c r="A30" s="121" t="s">
        <v>55</v>
      </c>
      <c r="B30" s="122">
        <v>912.20340054456119</v>
      </c>
      <c r="C30" s="122">
        <v>887.85937088974731</v>
      </c>
      <c r="D30" s="122">
        <v>967.3865392146198</v>
      </c>
      <c r="E30" s="122">
        <v>851.96320633810421</v>
      </c>
      <c r="F30" s="122">
        <v>980.85675124307295</v>
      </c>
      <c r="G30" s="122">
        <v>1018.7396496696086</v>
      </c>
      <c r="H30" s="122">
        <v>1065.7956148064038</v>
      </c>
      <c r="I30" s="122">
        <v>1032.0583308186217</v>
      </c>
      <c r="J30" s="122">
        <v>1083.2782417888311</v>
      </c>
      <c r="K30" s="122">
        <v>1035.6683721764059</v>
      </c>
      <c r="L30" s="122">
        <v>1048.8788515590277</v>
      </c>
      <c r="M30" s="122">
        <v>1012.0993282369838</v>
      </c>
      <c r="N30" s="122">
        <v>1016.0638959158771</v>
      </c>
      <c r="O30" s="122">
        <v>995.77415112952451</v>
      </c>
      <c r="P30" s="122">
        <v>996.26579463052519</v>
      </c>
      <c r="Q30" s="122">
        <v>1019.1930547677135</v>
      </c>
      <c r="R30" s="122">
        <v>1052.2154239314891</v>
      </c>
      <c r="S30" s="122">
        <v>1085.6015715724075</v>
      </c>
      <c r="T30" s="122">
        <v>1108.3132538707168</v>
      </c>
      <c r="U30" s="122">
        <v>1133.7647305275873</v>
      </c>
      <c r="V30" s="122">
        <v>1157.8356549182222</v>
      </c>
      <c r="W30" s="122">
        <v>1266.8103288859197</v>
      </c>
      <c r="X30" s="122">
        <v>1244.9534359211696</v>
      </c>
      <c r="Y30" s="122">
        <v>1271.1575301539228</v>
      </c>
      <c r="DA30" s="130" t="s">
        <v>2438</v>
      </c>
    </row>
    <row r="31" spans="1:105" ht="12" customHeight="1" x14ac:dyDescent="0.25">
      <c r="A31" s="97" t="s">
        <v>141</v>
      </c>
      <c r="B31" s="98">
        <v>870.69590552894306</v>
      </c>
      <c r="C31" s="98">
        <v>913.44507266976836</v>
      </c>
      <c r="D31" s="98">
        <v>892.49338210003555</v>
      </c>
      <c r="E31" s="98">
        <v>961.92046435412044</v>
      </c>
      <c r="F31" s="98">
        <v>975.57007194150742</v>
      </c>
      <c r="G31" s="98">
        <v>994.85878009645535</v>
      </c>
      <c r="H31" s="98">
        <v>1028.577246346463</v>
      </c>
      <c r="I31" s="98">
        <v>1005.3446320613964</v>
      </c>
      <c r="J31" s="98">
        <v>1119.3358505852373</v>
      </c>
      <c r="K31" s="98">
        <v>1201.5290083025702</v>
      </c>
      <c r="L31" s="98">
        <v>1122.5679537672215</v>
      </c>
      <c r="M31" s="98">
        <v>1010.3723658541426</v>
      </c>
      <c r="N31" s="98">
        <v>992.48564580450466</v>
      </c>
      <c r="O31" s="98">
        <v>1015.2619808642064</v>
      </c>
      <c r="P31" s="98">
        <v>961.56427965676755</v>
      </c>
      <c r="Q31" s="98">
        <v>996.5835911876909</v>
      </c>
      <c r="R31" s="98">
        <v>1078.8102470601618</v>
      </c>
      <c r="S31" s="98">
        <v>1094.574061155726</v>
      </c>
      <c r="T31" s="98">
        <v>1077.6096753536679</v>
      </c>
      <c r="U31" s="98">
        <v>1165.1056884437526</v>
      </c>
      <c r="V31" s="98">
        <v>1166.9861617405038</v>
      </c>
      <c r="W31" s="98">
        <v>1263.8078702061189</v>
      </c>
      <c r="X31" s="98">
        <v>1272.4771190786257</v>
      </c>
      <c r="Y31" s="98">
        <v>1204.7642593851604</v>
      </c>
      <c r="DA31" s="63" t="s">
        <v>2439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2440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2441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2442</v>
      </c>
    </row>
    <row r="35" spans="1:105" ht="12" customHeight="1" x14ac:dyDescent="0.25">
      <c r="A35" s="106" t="s">
        <v>122</v>
      </c>
      <c r="B35" s="101">
        <v>913.90361508842784</v>
      </c>
      <c r="C35" s="101">
        <v>886.80868900094913</v>
      </c>
      <c r="D35" s="101">
        <v>970.45923068054913</v>
      </c>
      <c r="E35" s="101">
        <v>847.45561205491811</v>
      </c>
      <c r="F35" s="101">
        <v>981.07165545348175</v>
      </c>
      <c r="G35" s="101">
        <v>1019.7089914327385</v>
      </c>
      <c r="H35" s="101">
        <v>1067.37669753873</v>
      </c>
      <c r="I35" s="101">
        <v>1033.2125398340274</v>
      </c>
      <c r="J35" s="101">
        <v>1081.68395158934</v>
      </c>
      <c r="K35" s="101">
        <v>1028.2322141054283</v>
      </c>
      <c r="L35" s="101">
        <v>1045.5662635698886</v>
      </c>
      <c r="M35" s="101">
        <v>1012.2034174923939</v>
      </c>
      <c r="N35" s="101">
        <v>1017.0390754396656</v>
      </c>
      <c r="O35" s="101">
        <v>995.06000361576469</v>
      </c>
      <c r="P35" s="101">
        <v>997.26763055629283</v>
      </c>
      <c r="Q35" s="101">
        <v>1019.7807288220451</v>
      </c>
      <c r="R35" s="101">
        <v>1051.1589688746819</v>
      </c>
      <c r="S35" s="101">
        <v>1085.145359972405</v>
      </c>
      <c r="T35" s="101">
        <v>1109.1923782579258</v>
      </c>
      <c r="U35" s="101">
        <v>1132.7604716513265</v>
      </c>
      <c r="V35" s="101">
        <v>1157.6623982558422</v>
      </c>
      <c r="W35" s="101">
        <v>1266.9888350598346</v>
      </c>
      <c r="X35" s="101">
        <v>1244.557374862967</v>
      </c>
      <c r="Y35" s="101">
        <v>1272.5613211418861</v>
      </c>
      <c r="DA35" s="131" t="s">
        <v>2443</v>
      </c>
    </row>
    <row r="36" spans="1:105" ht="12" customHeight="1" x14ac:dyDescent="0.25">
      <c r="A36" s="107" t="s">
        <v>121</v>
      </c>
      <c r="B36" s="104">
        <v>913.90361508842818</v>
      </c>
      <c r="C36" s="104">
        <v>886.85910629941998</v>
      </c>
      <c r="D36" s="104">
        <v>970.55764349596006</v>
      </c>
      <c r="E36" s="104">
        <v>847.70132985913278</v>
      </c>
      <c r="F36" s="104">
        <v>981.29354427063811</v>
      </c>
      <c r="G36" s="104">
        <v>1019.7464287163058</v>
      </c>
      <c r="H36" s="104">
        <v>1067.3032445380823</v>
      </c>
      <c r="I36" s="104">
        <v>1033.4613429811566</v>
      </c>
      <c r="J36" s="104">
        <v>1081.483847953984</v>
      </c>
      <c r="K36" s="104">
        <v>1027.6702463591641</v>
      </c>
      <c r="L36" s="104">
        <v>1044.8416773927088</v>
      </c>
      <c r="M36" s="104">
        <v>1011.8205743015232</v>
      </c>
      <c r="N36" s="104">
        <v>1016.6811502370145</v>
      </c>
      <c r="O36" s="104">
        <v>995.26092478343355</v>
      </c>
      <c r="P36" s="104">
        <v>998.63544359880382</v>
      </c>
      <c r="Q36" s="104">
        <v>1020.956603661253</v>
      </c>
      <c r="R36" s="104">
        <v>1052.5535444927903</v>
      </c>
      <c r="S36" s="104">
        <v>1086.3120096285363</v>
      </c>
      <c r="T36" s="104">
        <v>1109.8135073881863</v>
      </c>
      <c r="U36" s="104">
        <v>1132.9748712568316</v>
      </c>
      <c r="V36" s="104">
        <v>1157.2431542260217</v>
      </c>
      <c r="W36" s="104">
        <v>1266.3927706328302</v>
      </c>
      <c r="X36" s="104">
        <v>1243.5603001772865</v>
      </c>
      <c r="Y36" s="104">
        <v>1271.5472039501028</v>
      </c>
      <c r="DA36" s="132" t="s">
        <v>2444</v>
      </c>
    </row>
    <row r="37" spans="1:105" ht="12" customHeight="1" x14ac:dyDescent="0.25">
      <c r="A37" s="108" t="s">
        <v>53</v>
      </c>
      <c r="B37" s="98">
        <v>277.50631514024707</v>
      </c>
      <c r="C37" s="98">
        <v>254.96763851789839</v>
      </c>
      <c r="D37" s="98">
        <v>294.20884031698711</v>
      </c>
      <c r="E37" s="98">
        <v>217.48832571628344</v>
      </c>
      <c r="F37" s="98">
        <v>283.96349780550531</v>
      </c>
      <c r="G37" s="98">
        <v>292.31505841453583</v>
      </c>
      <c r="H37" s="98">
        <v>304.92226598780712</v>
      </c>
      <c r="I37" s="98">
        <v>287.30316219961935</v>
      </c>
      <c r="J37" s="98">
        <v>303.04473895581287</v>
      </c>
      <c r="K37" s="98">
        <v>267.67406790855614</v>
      </c>
      <c r="L37" s="98">
        <v>272.5060243184837</v>
      </c>
      <c r="M37" s="98">
        <v>275.86866265839342</v>
      </c>
      <c r="N37" s="98">
        <v>274.13695078234787</v>
      </c>
      <c r="O37" s="98">
        <v>260.54704412346547</v>
      </c>
      <c r="P37" s="98">
        <v>275.90137190330842</v>
      </c>
      <c r="Q37" s="98">
        <v>310.13865317972056</v>
      </c>
      <c r="R37" s="98">
        <v>311.25090679002523</v>
      </c>
      <c r="S37" s="98">
        <v>316.42778077105328</v>
      </c>
      <c r="T37" s="98">
        <v>334.16458945881305</v>
      </c>
      <c r="U37" s="98">
        <v>322.58724103844855</v>
      </c>
      <c r="V37" s="98">
        <v>322.57864565626096</v>
      </c>
      <c r="W37" s="98">
        <v>397.28528869034267</v>
      </c>
      <c r="X37" s="98">
        <v>436.532532178243</v>
      </c>
      <c r="Y37" s="98">
        <v>453.75185617274667</v>
      </c>
      <c r="DA37" s="63" t="s">
        <v>2445</v>
      </c>
    </row>
    <row r="38" spans="1:105" ht="12" customHeight="1" x14ac:dyDescent="0.25">
      <c r="A38" s="108" t="s">
        <v>52</v>
      </c>
      <c r="B38" s="98">
        <v>636.39729994818094</v>
      </c>
      <c r="C38" s="98">
        <v>631.89146778152167</v>
      </c>
      <c r="D38" s="98">
        <v>676.34880317897296</v>
      </c>
      <c r="E38" s="98">
        <v>630.21300414284929</v>
      </c>
      <c r="F38" s="98">
        <v>697.33004646513257</v>
      </c>
      <c r="G38" s="98">
        <v>727.4313703017699</v>
      </c>
      <c r="H38" s="98">
        <v>762.38097855027502</v>
      </c>
      <c r="I38" s="98">
        <v>746.15818078153723</v>
      </c>
      <c r="J38" s="98">
        <v>778.43910899817115</v>
      </c>
      <c r="K38" s="98">
        <v>759.99617845060811</v>
      </c>
      <c r="L38" s="98">
        <v>772.33565307422521</v>
      </c>
      <c r="M38" s="98">
        <v>735.95191164312985</v>
      </c>
      <c r="N38" s="98">
        <v>742.54419945466668</v>
      </c>
      <c r="O38" s="98">
        <v>734.71388065996814</v>
      </c>
      <c r="P38" s="98">
        <v>722.73407169549546</v>
      </c>
      <c r="Q38" s="98">
        <v>710.81795048153231</v>
      </c>
      <c r="R38" s="98">
        <v>741.30263770276508</v>
      </c>
      <c r="S38" s="98">
        <v>769.88422885748287</v>
      </c>
      <c r="T38" s="98">
        <v>775.64891792937306</v>
      </c>
      <c r="U38" s="98">
        <v>810.38763021838304</v>
      </c>
      <c r="V38" s="98">
        <v>834.66450856976053</v>
      </c>
      <c r="W38" s="98">
        <v>869.10748194248754</v>
      </c>
      <c r="X38" s="98">
        <v>807.02776799904359</v>
      </c>
      <c r="Y38" s="98">
        <v>817.79534777735591</v>
      </c>
      <c r="DA38" s="63" t="s">
        <v>2446</v>
      </c>
    </row>
    <row r="39" spans="1:105" ht="12" customHeight="1" x14ac:dyDescent="0.25">
      <c r="A39" s="121" t="s">
        <v>54</v>
      </c>
      <c r="B39" s="122">
        <v>894.8267854868601</v>
      </c>
      <c r="C39" s="122">
        <v>846.55814109204687</v>
      </c>
      <c r="D39" s="122">
        <v>951.08164457653027</v>
      </c>
      <c r="E39" s="122">
        <v>814.91128080722683</v>
      </c>
      <c r="F39" s="122">
        <v>926.37831827084256</v>
      </c>
      <c r="G39" s="122">
        <v>960.01413497073429</v>
      </c>
      <c r="H39" s="122">
        <v>998.97241396586219</v>
      </c>
      <c r="I39" s="122">
        <v>936.18554523537341</v>
      </c>
      <c r="J39" s="122">
        <v>1008.609497928054</v>
      </c>
      <c r="K39" s="122">
        <v>959.55146322545295</v>
      </c>
      <c r="L39" s="122">
        <v>929.50988072706559</v>
      </c>
      <c r="M39" s="122">
        <v>871.75596938891545</v>
      </c>
      <c r="N39" s="122">
        <v>841.46156792805948</v>
      </c>
      <c r="O39" s="122">
        <v>812.11193732957929</v>
      </c>
      <c r="P39" s="122">
        <v>774.8526255671519</v>
      </c>
      <c r="Q39" s="122">
        <v>785.82648687800861</v>
      </c>
      <c r="R39" s="122">
        <v>808.69503210673065</v>
      </c>
      <c r="S39" s="122">
        <v>805.69538388574722</v>
      </c>
      <c r="T39" s="122">
        <v>788.09461792398054</v>
      </c>
      <c r="U39" s="122">
        <v>797.15191101542291</v>
      </c>
      <c r="V39" s="122">
        <v>794.47972008930014</v>
      </c>
      <c r="W39" s="122">
        <v>848.68893788960145</v>
      </c>
      <c r="X39" s="122">
        <v>817.32507040594692</v>
      </c>
      <c r="Y39" s="122">
        <v>775.65097015768742</v>
      </c>
      <c r="DA39" s="130" t="s">
        <v>2447</v>
      </c>
    </row>
    <row r="40" spans="1:105" ht="12" customHeight="1" x14ac:dyDescent="0.25">
      <c r="A40" s="97" t="s">
        <v>50</v>
      </c>
      <c r="B40" s="98">
        <v>806.19373838958074</v>
      </c>
      <c r="C40" s="98">
        <v>951.30900573181259</v>
      </c>
      <c r="D40" s="98">
        <v>832.52379079956836</v>
      </c>
      <c r="E40" s="98">
        <v>984.89388271445193</v>
      </c>
      <c r="F40" s="98">
        <v>921.93062945942563</v>
      </c>
      <c r="G40" s="98">
        <v>935.04337962890634</v>
      </c>
      <c r="H40" s="98">
        <v>920.5047718203499</v>
      </c>
      <c r="I40" s="98">
        <v>962.2599186785161</v>
      </c>
      <c r="J40" s="98">
        <v>944.40403852006966</v>
      </c>
      <c r="K40" s="98">
        <v>1087.1971898463867</v>
      </c>
      <c r="L40" s="98">
        <v>980.59295434119065</v>
      </c>
      <c r="M40" s="98">
        <v>872.81363689595287</v>
      </c>
      <c r="N40" s="98">
        <v>830.58017785142044</v>
      </c>
      <c r="O40" s="98">
        <v>824.42093257666431</v>
      </c>
      <c r="P40" s="98">
        <v>761.46015055230339</v>
      </c>
      <c r="Q40" s="98">
        <v>774.59980155203277</v>
      </c>
      <c r="R40" s="98">
        <v>821.28713273541564</v>
      </c>
      <c r="S40" s="98">
        <v>809.6248274613431</v>
      </c>
      <c r="T40" s="98">
        <v>771.05160059046898</v>
      </c>
      <c r="U40" s="98">
        <v>811.449071806392</v>
      </c>
      <c r="V40" s="98">
        <v>799.25727702286747</v>
      </c>
      <c r="W40" s="98">
        <v>845.92000485161327</v>
      </c>
      <c r="X40" s="98">
        <v>829.49374781159145</v>
      </c>
      <c r="Y40" s="98">
        <v>746.90775458229177</v>
      </c>
      <c r="DA40" s="63" t="s">
        <v>2448</v>
      </c>
    </row>
    <row r="41" spans="1:105" ht="12" customHeight="1" x14ac:dyDescent="0.25">
      <c r="A41" s="109" t="s">
        <v>120</v>
      </c>
      <c r="B41" s="33">
        <v>929.35232197649407</v>
      </c>
      <c r="C41" s="33">
        <v>805.75311548050649</v>
      </c>
      <c r="D41" s="33">
        <v>997.27270487337751</v>
      </c>
      <c r="E41" s="33">
        <v>748.70613307142673</v>
      </c>
      <c r="F41" s="33">
        <v>928.21136689375055</v>
      </c>
      <c r="G41" s="33">
        <v>971.34545881368808</v>
      </c>
      <c r="H41" s="33">
        <v>1040.8626402408761</v>
      </c>
      <c r="I41" s="33">
        <v>920.59782033508304</v>
      </c>
      <c r="J41" s="33">
        <v>1051.986501936578</v>
      </c>
      <c r="K41" s="33">
        <v>867.10737130181099</v>
      </c>
      <c r="L41" s="33">
        <v>890.889179251619</v>
      </c>
      <c r="M41" s="33">
        <v>870.92173012424655</v>
      </c>
      <c r="N41" s="33">
        <v>849.33129768033757</v>
      </c>
      <c r="O41" s="33">
        <v>803.89600587732787</v>
      </c>
      <c r="P41" s="33">
        <v>783.15693961536749</v>
      </c>
      <c r="Q41" s="33">
        <v>792.48305574352719</v>
      </c>
      <c r="R41" s="33">
        <v>801.58056987875</v>
      </c>
      <c r="S41" s="33">
        <v>803.56943338216706</v>
      </c>
      <c r="T41" s="33">
        <v>797.24720949421669</v>
      </c>
      <c r="U41" s="33">
        <v>789.45045533833377</v>
      </c>
      <c r="V41" s="33">
        <v>792.02299893926249</v>
      </c>
      <c r="W41" s="33">
        <v>849.98224863690746</v>
      </c>
      <c r="X41" s="33">
        <v>812.26706911406779</v>
      </c>
      <c r="Y41" s="33">
        <v>786.62750896534283</v>
      </c>
      <c r="DA41" s="60" t="s">
        <v>2449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7170.4119809669755</v>
      </c>
      <c r="C43" s="117">
        <f t="shared" si="14"/>
        <v>7674.9734756130711</v>
      </c>
      <c r="D43" s="117">
        <f t="shared" si="14"/>
        <v>8765.0293426703156</v>
      </c>
      <c r="E43" s="117">
        <f t="shared" si="14"/>
        <v>9200.0208508663673</v>
      </c>
      <c r="F43" s="117">
        <f t="shared" si="14"/>
        <v>9567.8342059945062</v>
      </c>
      <c r="G43" s="117">
        <f t="shared" si="14"/>
        <v>9817.5675125088437</v>
      </c>
      <c r="H43" s="117">
        <f t="shared" si="14"/>
        <v>9645.6068374665992</v>
      </c>
      <c r="I43" s="117">
        <f t="shared" si="14"/>
        <v>9161.9970982498617</v>
      </c>
      <c r="J43" s="117">
        <f t="shared" si="14"/>
        <v>9097.0969694864471</v>
      </c>
      <c r="K43" s="117">
        <f t="shared" si="14"/>
        <v>9942.3140869734743</v>
      </c>
      <c r="L43" s="117">
        <f t="shared" si="14"/>
        <v>10605.760780813027</v>
      </c>
      <c r="M43" s="117">
        <f t="shared" si="14"/>
        <v>10763.828998872053</v>
      </c>
      <c r="N43" s="117">
        <f t="shared" si="14"/>
        <v>10396.078044363308</v>
      </c>
      <c r="O43" s="117">
        <f t="shared" si="14"/>
        <v>10301.399051631266</v>
      </c>
      <c r="P43" s="117">
        <f t="shared" si="14"/>
        <v>9047.3251718536503</v>
      </c>
      <c r="Q43" s="117">
        <f t="shared" si="14"/>
        <v>11224.373404273023</v>
      </c>
      <c r="R43" s="117">
        <f t="shared" ref="R43:V43" si="15">R44+R47+R49+R58</f>
        <v>11316.382010306063</v>
      </c>
      <c r="S43" s="117">
        <f t="shared" si="15"/>
        <v>12269.726201040308</v>
      </c>
      <c r="T43" s="117">
        <f t="shared" si="15"/>
        <v>11898.532366641586</v>
      </c>
      <c r="U43" s="117">
        <f t="shared" si="15"/>
        <v>10716.575355982814</v>
      </c>
      <c r="V43" s="117">
        <f t="shared" si="15"/>
        <v>12611.990566328073</v>
      </c>
      <c r="W43" s="117">
        <f t="shared" ref="W43:Y43" si="16">W44+W47+W49+W58</f>
        <v>10994.032512265527</v>
      </c>
      <c r="X43" s="117">
        <f t="shared" si="16"/>
        <v>13030.512528899206</v>
      </c>
      <c r="Y43" s="117">
        <f t="shared" si="16"/>
        <v>11833.562929631202</v>
      </c>
      <c r="DA43" s="129" t="s">
        <v>2450</v>
      </c>
    </row>
    <row r="44" spans="1:105" ht="12.95" customHeight="1" x14ac:dyDescent="0.25">
      <c r="A44" s="121" t="s">
        <v>57</v>
      </c>
      <c r="B44" s="122">
        <f t="shared" ref="B44:Q44" si="17">SUM(B45:B46)</f>
        <v>5292.9814116808775</v>
      </c>
      <c r="C44" s="122">
        <f t="shared" si="17"/>
        <v>5850.9145347054537</v>
      </c>
      <c r="D44" s="122">
        <f t="shared" si="17"/>
        <v>6737.3722232997889</v>
      </c>
      <c r="E44" s="122">
        <f t="shared" si="17"/>
        <v>7179.416831615491</v>
      </c>
      <c r="F44" s="122">
        <f t="shared" si="17"/>
        <v>7511.510551435741</v>
      </c>
      <c r="G44" s="122">
        <f t="shared" si="17"/>
        <v>7670.7150617339794</v>
      </c>
      <c r="H44" s="122">
        <f t="shared" si="17"/>
        <v>7330.7093186213651</v>
      </c>
      <c r="I44" s="122">
        <f t="shared" si="17"/>
        <v>6883.5645508563684</v>
      </c>
      <c r="J44" s="122">
        <f t="shared" si="17"/>
        <v>6746.0960665311886</v>
      </c>
      <c r="K44" s="122">
        <f t="shared" si="17"/>
        <v>7632.0502103110703</v>
      </c>
      <c r="L44" s="122">
        <f t="shared" si="17"/>
        <v>8250.9966893956371</v>
      </c>
      <c r="M44" s="122">
        <f t="shared" si="17"/>
        <v>8432.6986959261267</v>
      </c>
      <c r="N44" s="122">
        <f t="shared" si="17"/>
        <v>7893.5876021734348</v>
      </c>
      <c r="O44" s="122">
        <f t="shared" si="17"/>
        <v>7879.6787858562793</v>
      </c>
      <c r="P44" s="122">
        <f t="shared" si="17"/>
        <v>6653.5122029714857</v>
      </c>
      <c r="Q44" s="122">
        <f t="shared" si="17"/>
        <v>8413.2608253407016</v>
      </c>
      <c r="R44" s="122">
        <f t="shared" ref="R44:V44" si="18">SUM(R45:R46)</f>
        <v>8493.4004198068324</v>
      </c>
      <c r="S44" s="122">
        <f t="shared" si="18"/>
        <v>8917.6218560240268</v>
      </c>
      <c r="T44" s="122">
        <f t="shared" si="18"/>
        <v>8365.5434490794996</v>
      </c>
      <c r="U44" s="122">
        <f t="shared" si="18"/>
        <v>7234.0365614360644</v>
      </c>
      <c r="V44" s="122">
        <f t="shared" si="18"/>
        <v>9205.7703428406876</v>
      </c>
      <c r="W44" s="122">
        <f t="shared" ref="W44:Y44" si="19">SUM(W45:W46)</f>
        <v>7396.9556406342035</v>
      </c>
      <c r="X44" s="122">
        <f t="shared" si="19"/>
        <v>9645.6408008690287</v>
      </c>
      <c r="Y44" s="122">
        <f t="shared" si="19"/>
        <v>8565.7235857264004</v>
      </c>
      <c r="DA44" s="130" t="s">
        <v>2451</v>
      </c>
    </row>
    <row r="45" spans="1:105" ht="12" customHeight="1" x14ac:dyDescent="0.25">
      <c r="A45" s="97" t="s">
        <v>211</v>
      </c>
      <c r="B45" s="98">
        <v>5167.4262885380913</v>
      </c>
      <c r="C45" s="98">
        <v>5713.1658072878054</v>
      </c>
      <c r="D45" s="98">
        <v>6578.5298735023271</v>
      </c>
      <c r="E45" s="98">
        <v>7020.0083361075694</v>
      </c>
      <c r="F45" s="98">
        <v>7337.4421879846759</v>
      </c>
      <c r="G45" s="98">
        <v>7496.8868104848889</v>
      </c>
      <c r="H45" s="98">
        <v>7170.8708022186975</v>
      </c>
      <c r="I45" s="98">
        <v>6738.7623372698063</v>
      </c>
      <c r="J45" s="98">
        <v>6605.9273173391803</v>
      </c>
      <c r="K45" s="98">
        <v>7475.0306661711775</v>
      </c>
      <c r="L45" s="98">
        <v>8087.6813616517738</v>
      </c>
      <c r="M45" s="98">
        <v>8267.6495931595873</v>
      </c>
      <c r="N45" s="98">
        <v>7741.2663029767755</v>
      </c>
      <c r="O45" s="98">
        <v>7729.4655419047722</v>
      </c>
      <c r="P45" s="98">
        <v>6527.4994585700715</v>
      </c>
      <c r="Q45" s="98">
        <v>8254.0896568469143</v>
      </c>
      <c r="R45" s="98">
        <v>8331.7598172883827</v>
      </c>
      <c r="S45" s="98">
        <v>8750.0725884700914</v>
      </c>
      <c r="T45" s="98">
        <v>8208.8638028021196</v>
      </c>
      <c r="U45" s="98">
        <v>7097.9177715158403</v>
      </c>
      <c r="V45" s="98">
        <v>9032.5628818349051</v>
      </c>
      <c r="W45" s="98">
        <v>7258.0137574706259</v>
      </c>
      <c r="X45" s="98">
        <v>9465.3917905606213</v>
      </c>
      <c r="Y45" s="98">
        <v>8404.9959733602864</v>
      </c>
      <c r="DA45" s="63" t="s">
        <v>2452</v>
      </c>
    </row>
    <row r="46" spans="1:105" ht="12" customHeight="1" x14ac:dyDescent="0.25">
      <c r="A46" s="97" t="s">
        <v>53</v>
      </c>
      <c r="B46" s="98">
        <v>125.55512314278624</v>
      </c>
      <c r="C46" s="98">
        <v>137.74872741764835</v>
      </c>
      <c r="D46" s="98">
        <v>158.84234979746168</v>
      </c>
      <c r="E46" s="98">
        <v>159.40849550792186</v>
      </c>
      <c r="F46" s="98">
        <v>174.06836345106512</v>
      </c>
      <c r="G46" s="98">
        <v>173.82825124909033</v>
      </c>
      <c r="H46" s="98">
        <v>159.83851640266732</v>
      </c>
      <c r="I46" s="98">
        <v>144.80221358656209</v>
      </c>
      <c r="J46" s="98">
        <v>140.16874919200814</v>
      </c>
      <c r="K46" s="98">
        <v>157.01954413989267</v>
      </c>
      <c r="L46" s="98">
        <v>163.31532774386241</v>
      </c>
      <c r="M46" s="98">
        <v>165.04910276653968</v>
      </c>
      <c r="N46" s="98">
        <v>152.32129919665954</v>
      </c>
      <c r="O46" s="98">
        <v>150.21324395150728</v>
      </c>
      <c r="P46" s="98">
        <v>126.01274440141442</v>
      </c>
      <c r="Q46" s="98">
        <v>159.17116849378758</v>
      </c>
      <c r="R46" s="98">
        <v>161.64060251845009</v>
      </c>
      <c r="S46" s="98">
        <v>167.54926755393498</v>
      </c>
      <c r="T46" s="98">
        <v>156.67964627738058</v>
      </c>
      <c r="U46" s="98">
        <v>136.11878992022389</v>
      </c>
      <c r="V46" s="98">
        <v>173.20746100578199</v>
      </c>
      <c r="W46" s="98">
        <v>138.94188316357761</v>
      </c>
      <c r="X46" s="98">
        <v>180.24901030840755</v>
      </c>
      <c r="Y46" s="98">
        <v>160.72761236611473</v>
      </c>
      <c r="DA46" s="63" t="s">
        <v>2453</v>
      </c>
    </row>
    <row r="47" spans="1:105" ht="12.95" customHeight="1" x14ac:dyDescent="0.25">
      <c r="A47" s="121" t="s">
        <v>92</v>
      </c>
      <c r="B47" s="122">
        <f t="shared" ref="B47:Y47" si="20">B48</f>
        <v>112.17588173147325</v>
      </c>
      <c r="C47" s="122">
        <f t="shared" si="20"/>
        <v>113.37939105006289</v>
      </c>
      <c r="D47" s="122">
        <f t="shared" si="20"/>
        <v>116.05240752243314</v>
      </c>
      <c r="E47" s="122">
        <f t="shared" si="20"/>
        <v>301.00593860970736</v>
      </c>
      <c r="F47" s="122">
        <f t="shared" si="20"/>
        <v>139.67247538441623</v>
      </c>
      <c r="G47" s="122">
        <f t="shared" si="20"/>
        <v>184.48056809328656</v>
      </c>
      <c r="H47" s="122">
        <f t="shared" si="20"/>
        <v>260.89044286173777</v>
      </c>
      <c r="I47" s="122">
        <f t="shared" si="20"/>
        <v>300.306071621081</v>
      </c>
      <c r="J47" s="122">
        <f t="shared" si="20"/>
        <v>312.76278973685646</v>
      </c>
      <c r="K47" s="122">
        <f t="shared" si="20"/>
        <v>289.16064971645642</v>
      </c>
      <c r="L47" s="122">
        <f t="shared" si="20"/>
        <v>346.67947858900817</v>
      </c>
      <c r="M47" s="122">
        <f t="shared" si="20"/>
        <v>497.14460163268615</v>
      </c>
      <c r="N47" s="122">
        <f t="shared" si="20"/>
        <v>653.58924563462153</v>
      </c>
      <c r="O47" s="122">
        <f t="shared" si="20"/>
        <v>587.87852167114204</v>
      </c>
      <c r="P47" s="122">
        <f t="shared" si="20"/>
        <v>609.86231125146367</v>
      </c>
      <c r="Q47" s="122">
        <f t="shared" si="20"/>
        <v>1018.9810823006501</v>
      </c>
      <c r="R47" s="122">
        <f t="shared" si="20"/>
        <v>1029.3232126067164</v>
      </c>
      <c r="S47" s="122">
        <f t="shared" si="20"/>
        <v>1425.5743823793248</v>
      </c>
      <c r="T47" s="122">
        <f t="shared" si="20"/>
        <v>1579.806478568956</v>
      </c>
      <c r="U47" s="122">
        <f t="shared" si="20"/>
        <v>1621.9125386167536</v>
      </c>
      <c r="V47" s="122">
        <f t="shared" si="20"/>
        <v>1484.2183026035332</v>
      </c>
      <c r="W47" s="122">
        <f t="shared" si="20"/>
        <v>1519.8531700178503</v>
      </c>
      <c r="X47" s="122">
        <f t="shared" si="20"/>
        <v>1332.9339483118367</v>
      </c>
      <c r="Y47" s="122">
        <f t="shared" si="20"/>
        <v>1207.1297135728541</v>
      </c>
      <c r="DA47" s="130" t="s">
        <v>2454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112.17588173147325</v>
      </c>
      <c r="C48" s="98">
        <f>IF(RES_hhdet_tes!C48=0,0,RES_hhdet_tes!C48*1000*11630/RES_hhdet_num!C43)</f>
        <v>113.37939105006289</v>
      </c>
      <c r="D48" s="98">
        <f>IF(RES_hhdet_tes!D48=0,0,RES_hhdet_tes!D48*1000*11630/RES_hhdet_num!D43)</f>
        <v>116.05240752243314</v>
      </c>
      <c r="E48" s="98">
        <f>IF(RES_hhdet_tes!E48=0,0,RES_hhdet_tes!E48*1000*11630/RES_hhdet_num!E43)</f>
        <v>301.00593860970736</v>
      </c>
      <c r="F48" s="98">
        <f>IF(RES_hhdet_tes!F48=0,0,RES_hhdet_tes!F48*1000*11630/RES_hhdet_num!F43)</f>
        <v>139.67247538441623</v>
      </c>
      <c r="G48" s="98">
        <f>IF(RES_hhdet_tes!G48=0,0,RES_hhdet_tes!G48*1000*11630/RES_hhdet_num!G43)</f>
        <v>184.48056809328656</v>
      </c>
      <c r="H48" s="98">
        <f>IF(RES_hhdet_tes!H48=0,0,RES_hhdet_tes!H48*1000*11630/RES_hhdet_num!H43)</f>
        <v>260.89044286173777</v>
      </c>
      <c r="I48" s="98">
        <f>IF(RES_hhdet_tes!I48=0,0,RES_hhdet_tes!I48*1000*11630/RES_hhdet_num!I43)</f>
        <v>300.306071621081</v>
      </c>
      <c r="J48" s="98">
        <f>IF(RES_hhdet_tes!J48=0,0,RES_hhdet_tes!J48*1000*11630/RES_hhdet_num!J43)</f>
        <v>312.76278973685646</v>
      </c>
      <c r="K48" s="98">
        <f>IF(RES_hhdet_tes!K48=0,0,RES_hhdet_tes!K48*1000*11630/RES_hhdet_num!K43)</f>
        <v>289.16064971645642</v>
      </c>
      <c r="L48" s="98">
        <f>IF(RES_hhdet_tes!L48=0,0,RES_hhdet_tes!L48*1000*11630/RES_hhdet_num!L43)</f>
        <v>346.67947858900817</v>
      </c>
      <c r="M48" s="98">
        <f>IF(RES_hhdet_tes!M48=0,0,RES_hhdet_tes!M48*1000*11630/RES_hhdet_num!M43)</f>
        <v>497.14460163268615</v>
      </c>
      <c r="N48" s="98">
        <f>IF(RES_hhdet_tes!N48=0,0,RES_hhdet_tes!N48*1000*11630/RES_hhdet_num!N43)</f>
        <v>653.58924563462153</v>
      </c>
      <c r="O48" s="98">
        <f>IF(RES_hhdet_tes!O48=0,0,RES_hhdet_tes!O48*1000*11630/RES_hhdet_num!O43)</f>
        <v>587.87852167114204</v>
      </c>
      <c r="P48" s="98">
        <f>IF(RES_hhdet_tes!P48=0,0,RES_hhdet_tes!P48*1000*11630/RES_hhdet_num!P43)</f>
        <v>609.86231125146367</v>
      </c>
      <c r="Q48" s="98">
        <f>IF(RES_hhdet_tes!Q48=0,0,RES_hhdet_tes!Q48*1000*11630/RES_hhdet_num!Q43)</f>
        <v>1018.9810823006501</v>
      </c>
      <c r="R48" s="98">
        <f>IF(RES_hhdet_tes!R48=0,0,RES_hhdet_tes!R48*1000*11630/RES_hhdet_num!R43)</f>
        <v>1029.3232126067164</v>
      </c>
      <c r="S48" s="98">
        <f>IF(RES_hhdet_tes!S48=0,0,RES_hhdet_tes!S48*1000*11630/RES_hhdet_num!S43)</f>
        <v>1425.5743823793248</v>
      </c>
      <c r="T48" s="98">
        <f>IF(RES_hhdet_tes!T48=0,0,RES_hhdet_tes!T48*1000*11630/RES_hhdet_num!T43)</f>
        <v>1579.806478568956</v>
      </c>
      <c r="U48" s="98">
        <f>IF(RES_hhdet_tes!U48=0,0,RES_hhdet_tes!U48*1000*11630/RES_hhdet_num!U43)</f>
        <v>1621.9125386167536</v>
      </c>
      <c r="V48" s="98">
        <f>IF(RES_hhdet_tes!V48=0,0,RES_hhdet_tes!V48*1000*11630/RES_hhdet_num!V43)</f>
        <v>1484.2183026035332</v>
      </c>
      <c r="W48" s="98">
        <f>IF(RES_hhdet_tes!W48=0,0,RES_hhdet_tes!W48*1000*11630/RES_hhdet_num!W43)</f>
        <v>1519.8531700178503</v>
      </c>
      <c r="X48" s="98">
        <f>IF(RES_hhdet_tes!X48=0,0,RES_hhdet_tes!X48*1000*11630/RES_hhdet_num!X43)</f>
        <v>1332.9339483118367</v>
      </c>
      <c r="Y48" s="98">
        <f>IF(RES_hhdet_tes!Y48=0,0,RES_hhdet_tes!Y48*1000*11630/RES_hhdet_num!Y43)</f>
        <v>1207.1297135728541</v>
      </c>
      <c r="DA48" s="63" t="s">
        <v>2455</v>
      </c>
    </row>
    <row r="49" spans="1:105" ht="12" customHeight="1" x14ac:dyDescent="0.25">
      <c r="A49" s="121" t="s">
        <v>55</v>
      </c>
      <c r="B49" s="122">
        <v>870.43113723193937</v>
      </c>
      <c r="C49" s="122">
        <v>860.09577233115021</v>
      </c>
      <c r="D49" s="122">
        <v>968.52769395687233</v>
      </c>
      <c r="E49" s="122">
        <v>887.98201662160284</v>
      </c>
      <c r="F49" s="122">
        <v>990.72364917013272</v>
      </c>
      <c r="G49" s="122">
        <v>1004.6314650350314</v>
      </c>
      <c r="H49" s="122">
        <v>1060.4134665612573</v>
      </c>
      <c r="I49" s="122">
        <v>1040.7364600867329</v>
      </c>
      <c r="J49" s="122">
        <v>1030.2230978468062</v>
      </c>
      <c r="K49" s="122">
        <v>1063.2679064473214</v>
      </c>
      <c r="L49" s="122">
        <v>1079.3965069174346</v>
      </c>
      <c r="M49" s="122">
        <v>962.2660548162396</v>
      </c>
      <c r="N49" s="122">
        <v>1007.2641641189937</v>
      </c>
      <c r="O49" s="122">
        <v>1021.7369256491698</v>
      </c>
      <c r="P49" s="122">
        <v>1009.2946806210581</v>
      </c>
      <c r="Q49" s="122">
        <v>1006.5227166416215</v>
      </c>
      <c r="R49" s="122">
        <v>984.56127807685994</v>
      </c>
      <c r="S49" s="122">
        <v>1120.7203823159343</v>
      </c>
      <c r="T49" s="122">
        <v>1165.4189523264142</v>
      </c>
      <c r="U49" s="122">
        <v>1063.2477154154544</v>
      </c>
      <c r="V49" s="122">
        <v>1127.3798087953949</v>
      </c>
      <c r="W49" s="122">
        <v>1228.6670859972533</v>
      </c>
      <c r="X49" s="122">
        <v>1234.0740813112975</v>
      </c>
      <c r="Y49" s="122">
        <v>1285.7777446680575</v>
      </c>
      <c r="DA49" s="130" t="s">
        <v>2456</v>
      </c>
    </row>
    <row r="50" spans="1:105" ht="12" customHeight="1" x14ac:dyDescent="0.25">
      <c r="A50" s="97" t="s">
        <v>138</v>
      </c>
      <c r="B50" s="98">
        <v>817.70082765406528</v>
      </c>
      <c r="C50" s="98">
        <v>827.77580216202841</v>
      </c>
      <c r="D50" s="98">
        <v>966.45531472201799</v>
      </c>
      <c r="E50" s="98">
        <v>934.36180880115205</v>
      </c>
      <c r="F50" s="98">
        <v>1002.4931632201623</v>
      </c>
      <c r="G50" s="98">
        <v>987.77991038906578</v>
      </c>
      <c r="H50" s="98">
        <v>1052.2443554016381</v>
      </c>
      <c r="I50" s="98">
        <v>1048.715745345299</v>
      </c>
      <c r="J50" s="98">
        <v>975.91836882973155</v>
      </c>
      <c r="K50" s="98">
        <v>1095.5555177688677</v>
      </c>
      <c r="L50" s="98">
        <v>1110.5250349094497</v>
      </c>
      <c r="M50" s="98">
        <v>909.54850684113728</v>
      </c>
      <c r="N50" s="98">
        <v>996.98000905495155</v>
      </c>
      <c r="O50" s="98">
        <v>1044.2445384615271</v>
      </c>
      <c r="P50" s="98">
        <v>1019.5524547258331</v>
      </c>
      <c r="Q50" s="98">
        <v>994.37343792167735</v>
      </c>
      <c r="R50" s="98">
        <v>904.82040244553525</v>
      </c>
      <c r="S50" s="98">
        <v>1180.3122328510476</v>
      </c>
      <c r="T50" s="98">
        <v>1250.9638212912321</v>
      </c>
      <c r="U50" s="98">
        <v>987.61283319099687</v>
      </c>
      <c r="V50" s="98">
        <v>1092.7524740418019</v>
      </c>
      <c r="W50" s="98">
        <v>1171.2180413570563</v>
      </c>
      <c r="X50" s="98">
        <v>1210.6915442981463</v>
      </c>
      <c r="Y50" s="98">
        <v>1313.4959312734713</v>
      </c>
      <c r="DA50" s="63" t="s">
        <v>2457</v>
      </c>
    </row>
    <row r="51" spans="1:105" ht="12" customHeight="1" x14ac:dyDescent="0.25">
      <c r="A51" s="97" t="s">
        <v>137</v>
      </c>
      <c r="B51" s="98">
        <v>817.70082765406528</v>
      </c>
      <c r="C51" s="98">
        <v>827.7769651047596</v>
      </c>
      <c r="D51" s="98">
        <v>966.46018433019344</v>
      </c>
      <c r="E51" s="98">
        <v>934.37287056258981</v>
      </c>
      <c r="F51" s="98">
        <v>1002.5085693820089</v>
      </c>
      <c r="G51" s="98">
        <v>987.79677624237445</v>
      </c>
      <c r="H51" s="98">
        <v>1052.266775490855</v>
      </c>
      <c r="I51" s="98">
        <v>1048.7287359877851</v>
      </c>
      <c r="J51" s="98">
        <v>975.9586284816271</v>
      </c>
      <c r="K51" s="98">
        <v>1095.5890568844211</v>
      </c>
      <c r="L51" s="98">
        <v>1110.4059218530285</v>
      </c>
      <c r="M51" s="98">
        <v>909.67937455328149</v>
      </c>
      <c r="N51" s="98">
        <v>996.94738233542137</v>
      </c>
      <c r="O51" s="98">
        <v>1044.0764196961941</v>
      </c>
      <c r="P51" s="98">
        <v>1019.6238662652726</v>
      </c>
      <c r="Q51" s="98">
        <v>994.70979641963618</v>
      </c>
      <c r="R51" s="98">
        <v>905.35840837395835</v>
      </c>
      <c r="S51" s="98">
        <v>1179.9807929314759</v>
      </c>
      <c r="T51" s="98">
        <v>1250.8161294561394</v>
      </c>
      <c r="U51" s="98">
        <v>987.43101590103163</v>
      </c>
      <c r="V51" s="98">
        <v>1092.2782675366664</v>
      </c>
      <c r="W51" s="98">
        <v>1170.6649306084305</v>
      </c>
      <c r="X51" s="98">
        <v>1210.1514352131553</v>
      </c>
      <c r="Y51" s="98">
        <v>1313.9694964521382</v>
      </c>
      <c r="DA51" s="63" t="s">
        <v>2458</v>
      </c>
    </row>
    <row r="52" spans="1:105" ht="12" customHeight="1" x14ac:dyDescent="0.25">
      <c r="A52" s="100" t="s">
        <v>211</v>
      </c>
      <c r="B52" s="101">
        <v>248.25575024727036</v>
      </c>
      <c r="C52" s="101">
        <v>237.95377971663828</v>
      </c>
      <c r="D52" s="101">
        <v>292.93246825783694</v>
      </c>
      <c r="E52" s="101">
        <v>239.80648291067888</v>
      </c>
      <c r="F52" s="101">
        <v>290.10871634388309</v>
      </c>
      <c r="G52" s="101">
        <v>283.14915334207598</v>
      </c>
      <c r="H52" s="101">
        <v>300.58396698163551</v>
      </c>
      <c r="I52" s="101">
        <v>291.54800574944386</v>
      </c>
      <c r="J52" s="101">
        <v>273.35219606897851</v>
      </c>
      <c r="K52" s="101">
        <v>285.38531526046245</v>
      </c>
      <c r="L52" s="101">
        <v>289.89264523669658</v>
      </c>
      <c r="M52" s="101">
        <v>247.91619535450639</v>
      </c>
      <c r="N52" s="101">
        <v>268.7596493453002</v>
      </c>
      <c r="O52" s="101">
        <v>273.32010241137425</v>
      </c>
      <c r="P52" s="101">
        <v>281.68735644583546</v>
      </c>
      <c r="Q52" s="101">
        <v>301.99414002637565</v>
      </c>
      <c r="R52" s="101">
        <v>267.92793857471628</v>
      </c>
      <c r="S52" s="101">
        <v>344.26562236134242</v>
      </c>
      <c r="T52" s="101">
        <v>377.02472448927961</v>
      </c>
      <c r="U52" s="101">
        <v>281.60921259183806</v>
      </c>
      <c r="V52" s="101">
        <v>305.32019342305</v>
      </c>
      <c r="W52" s="101">
        <v>369.03038970432908</v>
      </c>
      <c r="X52" s="101">
        <v>426.7251663899832</v>
      </c>
      <c r="Y52" s="101">
        <v>469.4942350826459</v>
      </c>
      <c r="DA52" s="131" t="s">
        <v>2459</v>
      </c>
    </row>
    <row r="53" spans="1:105" ht="12" customHeight="1" x14ac:dyDescent="0.25">
      <c r="A53" s="103" t="s">
        <v>52</v>
      </c>
      <c r="B53" s="104">
        <v>569.44507740679478</v>
      </c>
      <c r="C53" s="104">
        <v>589.82318538812126</v>
      </c>
      <c r="D53" s="104">
        <v>673.52771607235661</v>
      </c>
      <c r="E53" s="104">
        <v>694.56638765191099</v>
      </c>
      <c r="F53" s="104">
        <v>712.39985303812591</v>
      </c>
      <c r="G53" s="104">
        <v>704.64762290029842</v>
      </c>
      <c r="H53" s="104">
        <v>751.6828085092194</v>
      </c>
      <c r="I53" s="104">
        <v>757.18073023834097</v>
      </c>
      <c r="J53" s="104">
        <v>702.60643241264859</v>
      </c>
      <c r="K53" s="104">
        <v>810.20374162395842</v>
      </c>
      <c r="L53" s="104">
        <v>820.51327661633206</v>
      </c>
      <c r="M53" s="104">
        <v>661.76317919877511</v>
      </c>
      <c r="N53" s="104">
        <v>728.18773299012105</v>
      </c>
      <c r="O53" s="104">
        <v>770.75631728481983</v>
      </c>
      <c r="P53" s="104">
        <v>737.93650981943722</v>
      </c>
      <c r="Q53" s="104">
        <v>692.7156563932607</v>
      </c>
      <c r="R53" s="104">
        <v>637.43046979924202</v>
      </c>
      <c r="S53" s="104">
        <v>835.71517057013341</v>
      </c>
      <c r="T53" s="104">
        <v>873.79140496685966</v>
      </c>
      <c r="U53" s="104">
        <v>705.82180330919357</v>
      </c>
      <c r="V53" s="104">
        <v>786.95807411361636</v>
      </c>
      <c r="W53" s="104">
        <v>801.6345409041013</v>
      </c>
      <c r="X53" s="104">
        <v>783.42626882317188</v>
      </c>
      <c r="Y53" s="104">
        <v>844.47526136949239</v>
      </c>
      <c r="DA53" s="132" t="s">
        <v>2460</v>
      </c>
    </row>
    <row r="54" spans="1:105" ht="12" customHeight="1" x14ac:dyDescent="0.25">
      <c r="A54" s="106" t="s">
        <v>122</v>
      </c>
      <c r="B54" s="101">
        <v>913.90361508842796</v>
      </c>
      <c r="C54" s="101">
        <v>886.72926101963105</v>
      </c>
      <c r="D54" s="101">
        <v>970.21966338785376</v>
      </c>
      <c r="E54" s="101">
        <v>847.1176724345147</v>
      </c>
      <c r="F54" s="101">
        <v>980.49469232946365</v>
      </c>
      <c r="G54" s="101">
        <v>1019.3597073025672</v>
      </c>
      <c r="H54" s="101">
        <v>1067.4912296404145</v>
      </c>
      <c r="I54" s="101">
        <v>1033.4116440980426</v>
      </c>
      <c r="J54" s="101">
        <v>1082.6766162869756</v>
      </c>
      <c r="K54" s="101">
        <v>1030.0942016785093</v>
      </c>
      <c r="L54" s="101">
        <v>1047.3500081753098</v>
      </c>
      <c r="M54" s="101">
        <v>1013.2250636325784</v>
      </c>
      <c r="N54" s="101">
        <v>1018.1641058602837</v>
      </c>
      <c r="O54" s="101">
        <v>996.21518657353533</v>
      </c>
      <c r="P54" s="101">
        <v>998.13236244651068</v>
      </c>
      <c r="Q54" s="101">
        <v>1017.3540657559411</v>
      </c>
      <c r="R54" s="101">
        <v>1044.563116572552</v>
      </c>
      <c r="S54" s="101">
        <v>1074.8244232414459</v>
      </c>
      <c r="T54" s="101">
        <v>1096.9740419657494</v>
      </c>
      <c r="U54" s="101">
        <v>1120.8381748129038</v>
      </c>
      <c r="V54" s="101">
        <v>1149.9315015433961</v>
      </c>
      <c r="W54" s="101">
        <v>1264.6445554576032</v>
      </c>
      <c r="X54" s="101">
        <v>1246.8071500457738</v>
      </c>
      <c r="Y54" s="101">
        <v>1271.7049263703113</v>
      </c>
      <c r="DA54" s="131" t="s">
        <v>2461</v>
      </c>
    </row>
    <row r="55" spans="1:105" ht="12" customHeight="1" x14ac:dyDescent="0.25">
      <c r="A55" s="107" t="s">
        <v>121</v>
      </c>
      <c r="B55" s="104">
        <v>913.90361508842796</v>
      </c>
      <c r="C55" s="104">
        <v>886.72437193519386</v>
      </c>
      <c r="D55" s="104">
        <v>970.20721020718725</v>
      </c>
      <c r="E55" s="104">
        <v>847.15774622892457</v>
      </c>
      <c r="F55" s="104">
        <v>980.50679888073921</v>
      </c>
      <c r="G55" s="104">
        <v>1019.3634949453434</v>
      </c>
      <c r="H55" s="104">
        <v>1067.4816007106285</v>
      </c>
      <c r="I55" s="104">
        <v>1033.7440695729404</v>
      </c>
      <c r="J55" s="104">
        <v>1083.258927943318</v>
      </c>
      <c r="K55" s="104">
        <v>1030.6118340121586</v>
      </c>
      <c r="L55" s="104">
        <v>1047.3636220313222</v>
      </c>
      <c r="M55" s="104">
        <v>1012.6547744242894</v>
      </c>
      <c r="N55" s="104">
        <v>1017.6962753090248</v>
      </c>
      <c r="O55" s="104">
        <v>996.10839490902333</v>
      </c>
      <c r="P55" s="104">
        <v>998.74457488404528</v>
      </c>
      <c r="Q55" s="104">
        <v>1015.913678261838</v>
      </c>
      <c r="R55" s="104">
        <v>1043.0983314468044</v>
      </c>
      <c r="S55" s="104">
        <v>1073.9116587565977</v>
      </c>
      <c r="T55" s="104">
        <v>1097.1678732964019</v>
      </c>
      <c r="U55" s="104">
        <v>1121.4046325596685</v>
      </c>
      <c r="V55" s="104">
        <v>1150.5644068705417</v>
      </c>
      <c r="W55" s="104">
        <v>1265.0019863213699</v>
      </c>
      <c r="X55" s="104">
        <v>1247.1333878463406</v>
      </c>
      <c r="Y55" s="104">
        <v>1271.3102695296875</v>
      </c>
      <c r="DA55" s="132" t="s">
        <v>2462</v>
      </c>
    </row>
    <row r="56" spans="1:105" ht="12" customHeight="1" x14ac:dyDescent="0.25">
      <c r="A56" s="108" t="s">
        <v>53</v>
      </c>
      <c r="B56" s="98">
        <v>277.50631514024712</v>
      </c>
      <c r="C56" s="98">
        <v>254.92890304973901</v>
      </c>
      <c r="D56" s="98">
        <v>294.10261213755939</v>
      </c>
      <c r="E56" s="98">
        <v>217.34886257112078</v>
      </c>
      <c r="F56" s="98">
        <v>283.73583201263182</v>
      </c>
      <c r="G56" s="98">
        <v>292.20528866739522</v>
      </c>
      <c r="H56" s="98">
        <v>304.97322129836579</v>
      </c>
      <c r="I56" s="98">
        <v>287.38176044077204</v>
      </c>
      <c r="J56" s="98">
        <v>303.54213764836948</v>
      </c>
      <c r="K56" s="98">
        <v>268.44025408157813</v>
      </c>
      <c r="L56" s="98">
        <v>273.16377479100964</v>
      </c>
      <c r="M56" s="98">
        <v>276.09610384520244</v>
      </c>
      <c r="N56" s="98">
        <v>274.41066815365832</v>
      </c>
      <c r="O56" s="98">
        <v>260.76890135779178</v>
      </c>
      <c r="P56" s="98">
        <v>275.93152251683711</v>
      </c>
      <c r="Q56" s="98">
        <v>308.60675056422082</v>
      </c>
      <c r="R56" s="98">
        <v>308.45490306189714</v>
      </c>
      <c r="S56" s="98">
        <v>312.81572873405912</v>
      </c>
      <c r="T56" s="98">
        <v>330.35699196914851</v>
      </c>
      <c r="U56" s="98">
        <v>319.29289491113002</v>
      </c>
      <c r="V56" s="98">
        <v>320.7169614728258</v>
      </c>
      <c r="W56" s="98">
        <v>396.84898001936989</v>
      </c>
      <c r="X56" s="98">
        <v>437.78680911812637</v>
      </c>
      <c r="Y56" s="98">
        <v>453.66730608076335</v>
      </c>
      <c r="DA56" s="63" t="s">
        <v>2463</v>
      </c>
    </row>
    <row r="57" spans="1:105" ht="12" customHeight="1" x14ac:dyDescent="0.25">
      <c r="A57" s="108" t="s">
        <v>52</v>
      </c>
      <c r="B57" s="98">
        <v>636.39729994818083</v>
      </c>
      <c r="C57" s="98">
        <v>631.79546888545497</v>
      </c>
      <c r="D57" s="98">
        <v>676.10459806962797</v>
      </c>
      <c r="E57" s="98">
        <v>629.8088836578039</v>
      </c>
      <c r="F57" s="98">
        <v>696.77096686810728</v>
      </c>
      <c r="G57" s="98">
        <v>727.15820627794812</v>
      </c>
      <c r="H57" s="98">
        <v>762.50837941226268</v>
      </c>
      <c r="I57" s="98">
        <v>746.36230913216843</v>
      </c>
      <c r="J57" s="98">
        <v>779.71679029494828</v>
      </c>
      <c r="K57" s="98">
        <v>762.17157993058061</v>
      </c>
      <c r="L57" s="98">
        <v>774.19984724031247</v>
      </c>
      <c r="M57" s="98">
        <v>736.55867057908711</v>
      </c>
      <c r="N57" s="98">
        <v>743.28560715536651</v>
      </c>
      <c r="O57" s="98">
        <v>735.33949355123173</v>
      </c>
      <c r="P57" s="98">
        <v>722.81305236720823</v>
      </c>
      <c r="Q57" s="98">
        <v>707.3069276976172</v>
      </c>
      <c r="R57" s="98">
        <v>734.64342838490722</v>
      </c>
      <c r="S57" s="98">
        <v>761.0959300225386</v>
      </c>
      <c r="T57" s="98">
        <v>766.81088132725347</v>
      </c>
      <c r="U57" s="98">
        <v>802.11173764853868</v>
      </c>
      <c r="V57" s="98">
        <v>829.847445397716</v>
      </c>
      <c r="W57" s="98">
        <v>868.15300630199999</v>
      </c>
      <c r="X57" s="98">
        <v>809.34657872821447</v>
      </c>
      <c r="Y57" s="98">
        <v>817.64296344892421</v>
      </c>
      <c r="DA57" s="63" t="s">
        <v>2464</v>
      </c>
    </row>
    <row r="58" spans="1:105" ht="12" customHeight="1" x14ac:dyDescent="0.25">
      <c r="A58" s="121" t="s">
        <v>54</v>
      </c>
      <c r="B58" s="122">
        <v>894.82355032268561</v>
      </c>
      <c r="C58" s="122">
        <v>850.58377752640422</v>
      </c>
      <c r="D58" s="122">
        <v>943.07701789122098</v>
      </c>
      <c r="E58" s="122">
        <v>831.61606401956703</v>
      </c>
      <c r="F58" s="122">
        <v>925.92753000421612</v>
      </c>
      <c r="G58" s="122">
        <v>957.74041764654646</v>
      </c>
      <c r="H58" s="122">
        <v>993.59360942223714</v>
      </c>
      <c r="I58" s="122">
        <v>937.39001568567971</v>
      </c>
      <c r="J58" s="122">
        <v>1008.0150153715963</v>
      </c>
      <c r="K58" s="122">
        <v>957.83532049862629</v>
      </c>
      <c r="L58" s="122">
        <v>928.68810591094666</v>
      </c>
      <c r="M58" s="122">
        <v>871.7196464969993</v>
      </c>
      <c r="N58" s="122">
        <v>841.63703243626014</v>
      </c>
      <c r="O58" s="122">
        <v>812.10481845467564</v>
      </c>
      <c r="P58" s="122">
        <v>774.6559770096427</v>
      </c>
      <c r="Q58" s="122">
        <v>785.60877999005083</v>
      </c>
      <c r="R58" s="122">
        <v>809.097099815653</v>
      </c>
      <c r="S58" s="122">
        <v>805.80958032102137</v>
      </c>
      <c r="T58" s="122">
        <v>787.76348666671515</v>
      </c>
      <c r="U58" s="122">
        <v>797.37854051454156</v>
      </c>
      <c r="V58" s="122">
        <v>794.62211208845849</v>
      </c>
      <c r="W58" s="122">
        <v>848.5566156162198</v>
      </c>
      <c r="X58" s="122">
        <v>817.86369840704413</v>
      </c>
      <c r="Y58" s="122">
        <v>774.93188566388892</v>
      </c>
      <c r="DA58" s="130" t="s">
        <v>2465</v>
      </c>
    </row>
    <row r="59" spans="1:105" ht="12" customHeight="1" x14ac:dyDescent="0.25">
      <c r="A59" s="97" t="s">
        <v>50</v>
      </c>
      <c r="B59" s="98">
        <v>806.19373838958052</v>
      </c>
      <c r="C59" s="98">
        <v>951.30900573181282</v>
      </c>
      <c r="D59" s="98">
        <v>832.52379079956825</v>
      </c>
      <c r="E59" s="98">
        <v>984.89388271445171</v>
      </c>
      <c r="F59" s="98">
        <v>921.93062945942563</v>
      </c>
      <c r="G59" s="98">
        <v>935.04337962890622</v>
      </c>
      <c r="H59" s="98">
        <v>920.50477182035024</v>
      </c>
      <c r="I59" s="98">
        <v>962.25991867851667</v>
      </c>
      <c r="J59" s="98">
        <v>944.40403852007046</v>
      </c>
      <c r="K59" s="98">
        <v>1087.1971898463862</v>
      </c>
      <c r="L59" s="98">
        <v>980.59295434119133</v>
      </c>
      <c r="M59" s="98">
        <v>872.8136368959523</v>
      </c>
      <c r="N59" s="98">
        <v>830.58017785142124</v>
      </c>
      <c r="O59" s="98">
        <v>824.42093257666386</v>
      </c>
      <c r="P59" s="98">
        <v>761.46015055230271</v>
      </c>
      <c r="Q59" s="98">
        <v>774.59980155203073</v>
      </c>
      <c r="R59" s="98">
        <v>821.28713273541769</v>
      </c>
      <c r="S59" s="98">
        <v>809.62482746134071</v>
      </c>
      <c r="T59" s="98">
        <v>771.05160059046727</v>
      </c>
      <c r="U59" s="98">
        <v>811.4490718063887</v>
      </c>
      <c r="V59" s="98">
        <v>799.25727702286781</v>
      </c>
      <c r="W59" s="98">
        <v>845.92000485161407</v>
      </c>
      <c r="X59" s="98">
        <v>829.49374781159179</v>
      </c>
      <c r="Y59" s="98">
        <v>746.90775458228848</v>
      </c>
      <c r="DA59" s="63" t="s">
        <v>2466</v>
      </c>
    </row>
    <row r="60" spans="1:105" ht="12" customHeight="1" x14ac:dyDescent="0.25">
      <c r="A60" s="109" t="s">
        <v>120</v>
      </c>
      <c r="B60" s="33">
        <v>929.35232197649395</v>
      </c>
      <c r="C60" s="33">
        <v>805.75311548050661</v>
      </c>
      <c r="D60" s="33">
        <v>997.27270487337773</v>
      </c>
      <c r="E60" s="33">
        <v>748.70613307142696</v>
      </c>
      <c r="F60" s="33">
        <v>928.21136689375078</v>
      </c>
      <c r="G60" s="33">
        <v>971.34545881368797</v>
      </c>
      <c r="H60" s="33">
        <v>1040.8626402408763</v>
      </c>
      <c r="I60" s="33">
        <v>920.59782033508236</v>
      </c>
      <c r="J60" s="33">
        <v>1051.986501936578</v>
      </c>
      <c r="K60" s="33">
        <v>867.10737130181087</v>
      </c>
      <c r="L60" s="33">
        <v>890.88917925161979</v>
      </c>
      <c r="M60" s="33">
        <v>870.92173012424678</v>
      </c>
      <c r="N60" s="33">
        <v>849.33129768033814</v>
      </c>
      <c r="O60" s="33">
        <v>803.89600587732855</v>
      </c>
      <c r="P60" s="33">
        <v>783.15693961536795</v>
      </c>
      <c r="Q60" s="33">
        <v>792.4830557435298</v>
      </c>
      <c r="R60" s="33">
        <v>801.58056987875011</v>
      </c>
      <c r="S60" s="33">
        <v>803.56943338216831</v>
      </c>
      <c r="T60" s="33">
        <v>797.24720949421487</v>
      </c>
      <c r="U60" s="33">
        <v>789.45045533833172</v>
      </c>
      <c r="V60" s="33">
        <v>792.02299893925999</v>
      </c>
      <c r="W60" s="33">
        <v>849.98224863690928</v>
      </c>
      <c r="X60" s="33">
        <v>812.26706911407689</v>
      </c>
      <c r="Y60" s="33">
        <v>786.6275089653459</v>
      </c>
      <c r="DA60" s="60" t="s">
        <v>2467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7249.5109285380067</v>
      </c>
      <c r="C62" s="117">
        <f t="shared" si="21"/>
        <v>8219.4603866614125</v>
      </c>
      <c r="D62" s="117">
        <f t="shared" si="21"/>
        <v>8127.0493090198015</v>
      </c>
      <c r="E62" s="117">
        <f t="shared" si="21"/>
        <v>9406.7022602612687</v>
      </c>
      <c r="F62" s="117">
        <f t="shared" si="21"/>
        <v>9197.7787161397628</v>
      </c>
      <c r="G62" s="117">
        <f t="shared" si="21"/>
        <v>10028.501900759969</v>
      </c>
      <c r="H62" s="117">
        <f t="shared" si="21"/>
        <v>9653.499085702555</v>
      </c>
      <c r="I62" s="117">
        <f t="shared" si="21"/>
        <v>9360.4439846109399</v>
      </c>
      <c r="J62" s="117">
        <f t="shared" si="21"/>
        <v>9951.268374783569</v>
      </c>
      <c r="K62" s="117">
        <f t="shared" si="21"/>
        <v>10363.171699410617</v>
      </c>
      <c r="L62" s="117">
        <f t="shared" si="21"/>
        <v>11234.504671044228</v>
      </c>
      <c r="M62" s="117">
        <f t="shared" si="21"/>
        <v>11007.856764916682</v>
      </c>
      <c r="N62" s="117">
        <f t="shared" si="21"/>
        <v>10938.063576163255</v>
      </c>
      <c r="O62" s="117">
        <f t="shared" si="21"/>
        <v>10788.538197678483</v>
      </c>
      <c r="P62" s="117">
        <f t="shared" si="21"/>
        <v>9729.1046967001184</v>
      </c>
      <c r="Q62" s="117">
        <f t="shared" si="21"/>
        <v>10579.606290542848</v>
      </c>
      <c r="R62" s="117">
        <f t="shared" ref="R62:V62" si="22">R63+R66+R68+R77</f>
        <v>10910.536088741923</v>
      </c>
      <c r="S62" s="117">
        <f t="shared" si="22"/>
        <v>11397.250444723628</v>
      </c>
      <c r="T62" s="117">
        <f t="shared" si="22"/>
        <v>11237.929102656619</v>
      </c>
      <c r="U62" s="117">
        <f t="shared" si="22"/>
        <v>11202.593985991365</v>
      </c>
      <c r="V62" s="117">
        <f t="shared" si="22"/>
        <v>11932.474656539036</v>
      </c>
      <c r="W62" s="117">
        <f t="shared" ref="W62:Y62" si="23">W63+W66+W68+W77</f>
        <v>13019.904796641844</v>
      </c>
      <c r="X62" s="117">
        <f t="shared" si="23"/>
        <v>12325.832359922228</v>
      </c>
      <c r="Y62" s="117">
        <f t="shared" si="23"/>
        <v>12215.280360369006</v>
      </c>
      <c r="DA62" s="129" t="s">
        <v>2468</v>
      </c>
    </row>
    <row r="63" spans="1:105" ht="12.95" customHeight="1" x14ac:dyDescent="0.25">
      <c r="A63" s="121" t="s">
        <v>57</v>
      </c>
      <c r="B63" s="122">
        <f t="shared" ref="B63:Q63" si="24">SUM(B64:B65)</f>
        <v>5402.6360909125697</v>
      </c>
      <c r="C63" s="122">
        <f t="shared" si="24"/>
        <v>6292.5253680548321</v>
      </c>
      <c r="D63" s="122">
        <f t="shared" si="24"/>
        <v>6211.8860593846512</v>
      </c>
      <c r="E63" s="122">
        <f t="shared" si="24"/>
        <v>7272.5669663106846</v>
      </c>
      <c r="F63" s="122">
        <f t="shared" si="24"/>
        <v>7169.3859392767745</v>
      </c>
      <c r="G63" s="122">
        <f t="shared" si="24"/>
        <v>7831.7756974744261</v>
      </c>
      <c r="H63" s="122">
        <f t="shared" si="24"/>
        <v>7257.4883503945375</v>
      </c>
      <c r="I63" s="122">
        <f t="shared" si="24"/>
        <v>6830.787635168318</v>
      </c>
      <c r="J63" s="122">
        <f t="shared" si="24"/>
        <v>7350.6759288079938</v>
      </c>
      <c r="K63" s="122">
        <f t="shared" si="24"/>
        <v>7738.0133888052624</v>
      </c>
      <c r="L63" s="122">
        <f t="shared" si="24"/>
        <v>8451.811565774291</v>
      </c>
      <c r="M63" s="122">
        <f t="shared" si="24"/>
        <v>8138.5013354475641</v>
      </c>
      <c r="N63" s="122">
        <f t="shared" si="24"/>
        <v>8057.1110662043193</v>
      </c>
      <c r="O63" s="122">
        <f t="shared" si="24"/>
        <v>8152.8151350004646</v>
      </c>
      <c r="P63" s="122">
        <f t="shared" si="24"/>
        <v>7276.0282446339752</v>
      </c>
      <c r="Q63" s="122">
        <f t="shared" si="24"/>
        <v>7863.7430881307773</v>
      </c>
      <c r="R63" s="122">
        <f t="shared" ref="R63:V63" si="25">SUM(R64:R65)</f>
        <v>8262.3427513401348</v>
      </c>
      <c r="S63" s="122">
        <f t="shared" si="25"/>
        <v>8422.2088284209531</v>
      </c>
      <c r="T63" s="122">
        <f t="shared" si="25"/>
        <v>8164.8740239256331</v>
      </c>
      <c r="U63" s="122">
        <f t="shared" si="25"/>
        <v>8059.8464946002177</v>
      </c>
      <c r="V63" s="122">
        <f t="shared" si="25"/>
        <v>8673.7619352043494</v>
      </c>
      <c r="W63" s="122">
        <f t="shared" ref="W63:Y63" si="26">SUM(W64:W65)</f>
        <v>9440.0373453156681</v>
      </c>
      <c r="X63" s="122">
        <f t="shared" si="26"/>
        <v>8804.4122240925699</v>
      </c>
      <c r="Y63" s="122">
        <f t="shared" si="26"/>
        <v>8723.8604768796813</v>
      </c>
      <c r="DA63" s="130" t="s">
        <v>2469</v>
      </c>
    </row>
    <row r="64" spans="1:105" ht="12" customHeight="1" x14ac:dyDescent="0.25">
      <c r="A64" s="97" t="s">
        <v>212</v>
      </c>
      <c r="B64" s="98">
        <v>5274.4798426791613</v>
      </c>
      <c r="C64" s="98">
        <v>6144.3797479895647</v>
      </c>
      <c r="D64" s="98">
        <v>6065.4327322351701</v>
      </c>
      <c r="E64" s="98">
        <v>7111.0902077144947</v>
      </c>
      <c r="F64" s="98">
        <v>7003.2458175458059</v>
      </c>
      <c r="G64" s="98">
        <v>7654.2976054438041</v>
      </c>
      <c r="H64" s="98">
        <v>7099.2463412904499</v>
      </c>
      <c r="I64" s="98">
        <v>6687.0956333276381</v>
      </c>
      <c r="J64" s="98">
        <v>7197.9453657541217</v>
      </c>
      <c r="K64" s="98">
        <v>7578.8137895655891</v>
      </c>
      <c r="L64" s="98">
        <v>8284.5214276425177</v>
      </c>
      <c r="M64" s="98">
        <v>7979.2104142708313</v>
      </c>
      <c r="N64" s="98">
        <v>7901.634280840196</v>
      </c>
      <c r="O64" s="98">
        <v>7997.3949913565912</v>
      </c>
      <c r="P64" s="98">
        <v>7138.2254933233135</v>
      </c>
      <c r="Q64" s="98">
        <v>7714.9682905751542</v>
      </c>
      <c r="R64" s="98">
        <v>8105.0994807384004</v>
      </c>
      <c r="S64" s="98">
        <v>8263.9676579417446</v>
      </c>
      <c r="T64" s="98">
        <v>8011.9527484872988</v>
      </c>
      <c r="U64" s="98">
        <v>7908.1889044746367</v>
      </c>
      <c r="V64" s="98">
        <v>8510.5642639379003</v>
      </c>
      <c r="W64" s="98">
        <v>9262.7189146511028</v>
      </c>
      <c r="X64" s="98">
        <v>8639.8833324924435</v>
      </c>
      <c r="Y64" s="98">
        <v>8560.1655769648041</v>
      </c>
      <c r="DA64" s="63" t="s">
        <v>2470</v>
      </c>
    </row>
    <row r="65" spans="1:105" ht="12" customHeight="1" x14ac:dyDescent="0.25">
      <c r="A65" s="97" t="s">
        <v>53</v>
      </c>
      <c r="B65" s="98">
        <v>128.15624823340801</v>
      </c>
      <c r="C65" s="98">
        <v>148.14562006526694</v>
      </c>
      <c r="D65" s="98">
        <v>146.45332714948131</v>
      </c>
      <c r="E65" s="98">
        <v>161.47675859618997</v>
      </c>
      <c r="F65" s="98">
        <v>166.14012173096813</v>
      </c>
      <c r="G65" s="98">
        <v>177.47809203062218</v>
      </c>
      <c r="H65" s="98">
        <v>158.24200910408803</v>
      </c>
      <c r="I65" s="98">
        <v>143.69200184067958</v>
      </c>
      <c r="J65" s="98">
        <v>152.73056305387192</v>
      </c>
      <c r="K65" s="98">
        <v>159.1995992396734</v>
      </c>
      <c r="L65" s="98">
        <v>167.29013813177278</v>
      </c>
      <c r="M65" s="98">
        <v>159.29092117673275</v>
      </c>
      <c r="N65" s="98">
        <v>155.47678536412337</v>
      </c>
      <c r="O65" s="98">
        <v>155.42014364387359</v>
      </c>
      <c r="P65" s="98">
        <v>137.80275131066185</v>
      </c>
      <c r="Q65" s="98">
        <v>148.77479755562339</v>
      </c>
      <c r="R65" s="98">
        <v>157.24327060173388</v>
      </c>
      <c r="S65" s="98">
        <v>158.24117047920859</v>
      </c>
      <c r="T65" s="98">
        <v>152.92127543833445</v>
      </c>
      <c r="U65" s="98">
        <v>151.65759012558127</v>
      </c>
      <c r="V65" s="98">
        <v>163.19767126644919</v>
      </c>
      <c r="W65" s="98">
        <v>177.31843066456491</v>
      </c>
      <c r="X65" s="98">
        <v>164.52889160012577</v>
      </c>
      <c r="Y65" s="98">
        <v>163.69489991487688</v>
      </c>
      <c r="DA65" s="63" t="s">
        <v>2471</v>
      </c>
    </row>
    <row r="66" spans="1:105" ht="12.95" customHeight="1" x14ac:dyDescent="0.25">
      <c r="A66" s="121" t="s">
        <v>92</v>
      </c>
      <c r="B66" s="122">
        <f t="shared" ref="B66:Y66" si="27">B67</f>
        <v>112.18046315864123</v>
      </c>
      <c r="C66" s="122">
        <f t="shared" si="27"/>
        <v>113.34031589520146</v>
      </c>
      <c r="D66" s="122">
        <f t="shared" si="27"/>
        <v>115.70018651345765</v>
      </c>
      <c r="E66" s="122">
        <f t="shared" si="27"/>
        <v>303.96828280739521</v>
      </c>
      <c r="F66" s="122">
        <f t="shared" si="27"/>
        <v>153.85568376852987</v>
      </c>
      <c r="G66" s="122">
        <f t="shared" si="27"/>
        <v>221.35392740176695</v>
      </c>
      <c r="H66" s="122">
        <f t="shared" si="27"/>
        <v>387.14209532573597</v>
      </c>
      <c r="I66" s="122">
        <f t="shared" si="27"/>
        <v>533.23575182628042</v>
      </c>
      <c r="J66" s="122">
        <f t="shared" si="27"/>
        <v>563.69508126039193</v>
      </c>
      <c r="K66" s="122">
        <f t="shared" si="27"/>
        <v>575.83326373542752</v>
      </c>
      <c r="L66" s="122">
        <f t="shared" si="27"/>
        <v>746.21012333891042</v>
      </c>
      <c r="M66" s="122">
        <f t="shared" si="27"/>
        <v>984.75921093126328</v>
      </c>
      <c r="N66" s="122">
        <f t="shared" si="27"/>
        <v>1026.9464417869851</v>
      </c>
      <c r="O66" s="122">
        <f t="shared" si="27"/>
        <v>836.75754220204465</v>
      </c>
      <c r="P66" s="122">
        <f t="shared" si="27"/>
        <v>649.17725754400578</v>
      </c>
      <c r="Q66" s="122">
        <f t="shared" si="27"/>
        <v>992.06338470515573</v>
      </c>
      <c r="R66" s="122">
        <f t="shared" si="27"/>
        <v>831.63038631002462</v>
      </c>
      <c r="S66" s="122">
        <f t="shared" si="27"/>
        <v>1052.0121219172249</v>
      </c>
      <c r="T66" s="122">
        <f t="shared" si="27"/>
        <v>1157.5060716177493</v>
      </c>
      <c r="U66" s="122">
        <f t="shared" si="27"/>
        <v>1259.2598277301856</v>
      </c>
      <c r="V66" s="122">
        <f t="shared" si="27"/>
        <v>1304.570344161483</v>
      </c>
      <c r="W66" s="122">
        <f t="shared" si="27"/>
        <v>1482.8737191591656</v>
      </c>
      <c r="X66" s="122">
        <f t="shared" si="27"/>
        <v>1457.640520894116</v>
      </c>
      <c r="Y66" s="122">
        <f t="shared" si="27"/>
        <v>1438.9505849783429</v>
      </c>
      <c r="DA66" s="130" t="s">
        <v>2472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112.18046315864123</v>
      </c>
      <c r="C67" s="98">
        <f>IF(RES_hhdet_tes!C67=0,0,RES_hhdet_tes!C67*1000*11630/RES_hhdet_num!C62)</f>
        <v>113.34031589520146</v>
      </c>
      <c r="D67" s="98">
        <f>IF(RES_hhdet_tes!D67=0,0,RES_hhdet_tes!D67*1000*11630/RES_hhdet_num!D62)</f>
        <v>115.70018651345765</v>
      </c>
      <c r="E67" s="98">
        <f>IF(RES_hhdet_tes!E67=0,0,RES_hhdet_tes!E67*1000*11630/RES_hhdet_num!E62)</f>
        <v>303.96828280739521</v>
      </c>
      <c r="F67" s="98">
        <f>IF(RES_hhdet_tes!F67=0,0,RES_hhdet_tes!F67*1000*11630/RES_hhdet_num!F62)</f>
        <v>153.85568376852987</v>
      </c>
      <c r="G67" s="98">
        <f>IF(RES_hhdet_tes!G67=0,0,RES_hhdet_tes!G67*1000*11630/RES_hhdet_num!G62)</f>
        <v>221.35392740176695</v>
      </c>
      <c r="H67" s="98">
        <f>IF(RES_hhdet_tes!H67=0,0,RES_hhdet_tes!H67*1000*11630/RES_hhdet_num!H62)</f>
        <v>387.14209532573597</v>
      </c>
      <c r="I67" s="98">
        <f>IF(RES_hhdet_tes!I67=0,0,RES_hhdet_tes!I67*1000*11630/RES_hhdet_num!I62)</f>
        <v>533.23575182628042</v>
      </c>
      <c r="J67" s="98">
        <f>IF(RES_hhdet_tes!J67=0,0,RES_hhdet_tes!J67*1000*11630/RES_hhdet_num!J62)</f>
        <v>563.69508126039193</v>
      </c>
      <c r="K67" s="98">
        <f>IF(RES_hhdet_tes!K67=0,0,RES_hhdet_tes!K67*1000*11630/RES_hhdet_num!K62)</f>
        <v>575.83326373542752</v>
      </c>
      <c r="L67" s="98">
        <f>IF(RES_hhdet_tes!L67=0,0,RES_hhdet_tes!L67*1000*11630/RES_hhdet_num!L62)</f>
        <v>746.21012333891042</v>
      </c>
      <c r="M67" s="98">
        <f>IF(RES_hhdet_tes!M67=0,0,RES_hhdet_tes!M67*1000*11630/RES_hhdet_num!M62)</f>
        <v>984.75921093126328</v>
      </c>
      <c r="N67" s="98">
        <f>IF(RES_hhdet_tes!N67=0,0,RES_hhdet_tes!N67*1000*11630/RES_hhdet_num!N62)</f>
        <v>1026.9464417869851</v>
      </c>
      <c r="O67" s="98">
        <f>IF(RES_hhdet_tes!O67=0,0,RES_hhdet_tes!O67*1000*11630/RES_hhdet_num!O62)</f>
        <v>836.75754220204465</v>
      </c>
      <c r="P67" s="98">
        <f>IF(RES_hhdet_tes!P67=0,0,RES_hhdet_tes!P67*1000*11630/RES_hhdet_num!P62)</f>
        <v>649.17725754400578</v>
      </c>
      <c r="Q67" s="98">
        <f>IF(RES_hhdet_tes!Q67=0,0,RES_hhdet_tes!Q67*1000*11630/RES_hhdet_num!Q62)</f>
        <v>992.06338470515573</v>
      </c>
      <c r="R67" s="98">
        <f>IF(RES_hhdet_tes!R67=0,0,RES_hhdet_tes!R67*1000*11630/RES_hhdet_num!R62)</f>
        <v>831.63038631002462</v>
      </c>
      <c r="S67" s="98">
        <f>IF(RES_hhdet_tes!S67=0,0,RES_hhdet_tes!S67*1000*11630/RES_hhdet_num!S62)</f>
        <v>1052.0121219172249</v>
      </c>
      <c r="T67" s="98">
        <f>IF(RES_hhdet_tes!T67=0,0,RES_hhdet_tes!T67*1000*11630/RES_hhdet_num!T62)</f>
        <v>1157.5060716177493</v>
      </c>
      <c r="U67" s="98">
        <f>IF(RES_hhdet_tes!U67=0,0,RES_hhdet_tes!U67*1000*11630/RES_hhdet_num!U62)</f>
        <v>1259.2598277301856</v>
      </c>
      <c r="V67" s="98">
        <f>IF(RES_hhdet_tes!V67=0,0,RES_hhdet_tes!V67*1000*11630/RES_hhdet_num!V62)</f>
        <v>1304.570344161483</v>
      </c>
      <c r="W67" s="98">
        <f>IF(RES_hhdet_tes!W67=0,0,RES_hhdet_tes!W67*1000*11630/RES_hhdet_num!W62)</f>
        <v>1482.8737191591656</v>
      </c>
      <c r="X67" s="98">
        <f>IF(RES_hhdet_tes!X67=0,0,RES_hhdet_tes!X67*1000*11630/RES_hhdet_num!X62)</f>
        <v>1457.640520894116</v>
      </c>
      <c r="Y67" s="98">
        <f>IF(RES_hhdet_tes!Y67=0,0,RES_hhdet_tes!Y67*1000*11630/RES_hhdet_num!Y62)</f>
        <v>1438.9505849783429</v>
      </c>
      <c r="DA67" s="63" t="s">
        <v>2473</v>
      </c>
    </row>
    <row r="68" spans="1:105" ht="12" customHeight="1" x14ac:dyDescent="0.25">
      <c r="A68" s="121" t="s">
        <v>55</v>
      </c>
      <c r="B68" s="122">
        <v>892.60403274996429</v>
      </c>
      <c r="C68" s="122">
        <v>892.18918982646858</v>
      </c>
      <c r="D68" s="122">
        <v>934.99936322647216</v>
      </c>
      <c r="E68" s="122">
        <v>882.86257746194963</v>
      </c>
      <c r="F68" s="122">
        <v>964.88084574368258</v>
      </c>
      <c r="G68" s="122">
        <v>1019.6210830846976</v>
      </c>
      <c r="H68" s="122">
        <v>1063.7463310702533</v>
      </c>
      <c r="I68" s="122">
        <v>1016.1092316124093</v>
      </c>
      <c r="J68" s="122">
        <v>1092.4007873267396</v>
      </c>
      <c r="K68" s="122">
        <v>1060.4618920884209</v>
      </c>
      <c r="L68" s="122">
        <v>1070.4794487265847</v>
      </c>
      <c r="M68" s="122">
        <v>1005.9697430153255</v>
      </c>
      <c r="N68" s="122">
        <v>1010.8196661780999</v>
      </c>
      <c r="O68" s="122">
        <v>995.19937214888489</v>
      </c>
      <c r="P68" s="122">
        <v>1013.7031440904259</v>
      </c>
      <c r="Q68" s="122">
        <v>963.96938686545002</v>
      </c>
      <c r="R68" s="122">
        <v>1034.856102479285</v>
      </c>
      <c r="S68" s="122">
        <v>1092.3752120241552</v>
      </c>
      <c r="T68" s="122">
        <v>1099.1531098843179</v>
      </c>
      <c r="U68" s="122">
        <v>1114.701777540643</v>
      </c>
      <c r="V68" s="122">
        <v>1165.6774474729787</v>
      </c>
      <c r="W68" s="122">
        <v>1256.1036359307225</v>
      </c>
      <c r="X68" s="122">
        <v>1239.6079220535394</v>
      </c>
      <c r="Y68" s="122">
        <v>1273.6311871455714</v>
      </c>
      <c r="DA68" s="130" t="s">
        <v>2474</v>
      </c>
    </row>
    <row r="69" spans="1:105" ht="12" customHeight="1" x14ac:dyDescent="0.25">
      <c r="A69" s="97" t="s">
        <v>134</v>
      </c>
      <c r="B69" s="98">
        <v>891.69268399118391</v>
      </c>
      <c r="C69" s="98">
        <v>892.34455817975902</v>
      </c>
      <c r="D69" s="98">
        <v>933.92917377560536</v>
      </c>
      <c r="E69" s="98">
        <v>883.8267875957888</v>
      </c>
      <c r="F69" s="98">
        <v>964.42995877308829</v>
      </c>
      <c r="G69" s="98">
        <v>1019.6676654096416</v>
      </c>
      <c r="H69" s="98">
        <v>1063.7132421997278</v>
      </c>
      <c r="I69" s="98">
        <v>1015.7524942496619</v>
      </c>
      <c r="J69" s="98">
        <v>1092.8213662162848</v>
      </c>
      <c r="K69" s="98">
        <v>1061.418585933405</v>
      </c>
      <c r="L69" s="98">
        <v>1071.2642481989299</v>
      </c>
      <c r="M69" s="98">
        <v>1005.849765901797</v>
      </c>
      <c r="N69" s="98">
        <v>1010.6952523305841</v>
      </c>
      <c r="O69" s="98">
        <v>995.2462582202719</v>
      </c>
      <c r="P69" s="98">
        <v>1014.2931736821948</v>
      </c>
      <c r="Q69" s="98">
        <v>962.5664623214177</v>
      </c>
      <c r="R69" s="98">
        <v>1034.7255593655718</v>
      </c>
      <c r="S69" s="98">
        <v>1093.022307879856</v>
      </c>
      <c r="T69" s="98">
        <v>1099.4487521459703</v>
      </c>
      <c r="U69" s="98">
        <v>1114.8070859166232</v>
      </c>
      <c r="V69" s="98">
        <v>1166.3561630503093</v>
      </c>
      <c r="W69" s="98">
        <v>1256.4740811326997</v>
      </c>
      <c r="X69" s="98">
        <v>1240.2655310172856</v>
      </c>
      <c r="Y69" s="98">
        <v>1275.4978945085331</v>
      </c>
      <c r="DA69" s="63" t="s">
        <v>2475</v>
      </c>
    </row>
    <row r="70" spans="1:105" ht="12" customHeight="1" x14ac:dyDescent="0.25">
      <c r="A70" s="97" t="s">
        <v>133</v>
      </c>
      <c r="B70" s="98">
        <v>891.69268399118391</v>
      </c>
      <c r="C70" s="98">
        <v>892.33050203396022</v>
      </c>
      <c r="D70" s="98">
        <v>933.90685395151002</v>
      </c>
      <c r="E70" s="98">
        <v>883.70918808674946</v>
      </c>
      <c r="F70" s="98">
        <v>964.32051282600685</v>
      </c>
      <c r="G70" s="98">
        <v>1019.506007947318</v>
      </c>
      <c r="H70" s="98">
        <v>1063.5410426465858</v>
      </c>
      <c r="I70" s="98">
        <v>1015.4819950901519</v>
      </c>
      <c r="J70" s="98">
        <v>1092.4198298810406</v>
      </c>
      <c r="K70" s="98">
        <v>1060.9746885313518</v>
      </c>
      <c r="L70" s="98">
        <v>1070.8181286545259</v>
      </c>
      <c r="M70" s="98">
        <v>1005.3935702471009</v>
      </c>
      <c r="N70" s="98">
        <v>1010.2905314621718</v>
      </c>
      <c r="O70" s="98">
        <v>994.82331947789692</v>
      </c>
      <c r="P70" s="98">
        <v>1012.878210402274</v>
      </c>
      <c r="Q70" s="98">
        <v>961.11873322550571</v>
      </c>
      <c r="R70" s="98">
        <v>1032.9478669603859</v>
      </c>
      <c r="S70" s="98">
        <v>1091.2413511576167</v>
      </c>
      <c r="T70" s="98">
        <v>1097.8919600083209</v>
      </c>
      <c r="U70" s="98">
        <v>1113.6674308377555</v>
      </c>
      <c r="V70" s="98">
        <v>1165.3838588577776</v>
      </c>
      <c r="W70" s="98">
        <v>1255.996052139478</v>
      </c>
      <c r="X70" s="98">
        <v>1240.1406919267824</v>
      </c>
      <c r="Y70" s="98">
        <v>1275.4087422277539</v>
      </c>
      <c r="DA70" s="63" t="s">
        <v>2476</v>
      </c>
    </row>
    <row r="71" spans="1:105" ht="12" customHeight="1" x14ac:dyDescent="0.25">
      <c r="A71" s="100" t="s">
        <v>212</v>
      </c>
      <c r="B71" s="101">
        <v>270.74543772174292</v>
      </c>
      <c r="C71" s="101">
        <v>256.53730891230634</v>
      </c>
      <c r="D71" s="101">
        <v>283.06130600228272</v>
      </c>
      <c r="E71" s="101">
        <v>226.8557892278958</v>
      </c>
      <c r="F71" s="101">
        <v>278.99356271176998</v>
      </c>
      <c r="G71" s="101">
        <v>292.26414704306677</v>
      </c>
      <c r="H71" s="101">
        <v>303.82302368390805</v>
      </c>
      <c r="I71" s="101">
        <v>282.21193526137887</v>
      </c>
      <c r="J71" s="101">
        <v>306.10407114724643</v>
      </c>
      <c r="K71" s="101">
        <v>276.47670333590582</v>
      </c>
      <c r="L71" s="101">
        <v>279.40085004048268</v>
      </c>
      <c r="M71" s="101">
        <v>273.9604304599028</v>
      </c>
      <c r="N71" s="101">
        <v>272.35086366671379</v>
      </c>
      <c r="O71" s="101">
        <v>260.37490027543589</v>
      </c>
      <c r="P71" s="101">
        <v>280.07660326493522</v>
      </c>
      <c r="Q71" s="101">
        <v>290.92764739847212</v>
      </c>
      <c r="R71" s="101">
        <v>305.03285493803514</v>
      </c>
      <c r="S71" s="101">
        <v>317.98225705632336</v>
      </c>
      <c r="T71" s="101">
        <v>330.41411882097782</v>
      </c>
      <c r="U71" s="101">
        <v>316.82756976734362</v>
      </c>
      <c r="V71" s="101">
        <v>324.98180199957545</v>
      </c>
      <c r="W71" s="101">
        <v>393.82798076143683</v>
      </c>
      <c r="X71" s="101">
        <v>435.19201852152031</v>
      </c>
      <c r="Y71" s="101">
        <v>455.27627193820422</v>
      </c>
      <c r="DA71" s="131" t="s">
        <v>2477</v>
      </c>
    </row>
    <row r="72" spans="1:105" ht="12" customHeight="1" x14ac:dyDescent="0.25">
      <c r="A72" s="103" t="s">
        <v>52</v>
      </c>
      <c r="B72" s="104">
        <v>620.94724626944105</v>
      </c>
      <c r="C72" s="104">
        <v>635.79319312165376</v>
      </c>
      <c r="D72" s="104">
        <v>650.84554794922758</v>
      </c>
      <c r="E72" s="104">
        <v>656.85339885885367</v>
      </c>
      <c r="F72" s="104">
        <v>685.32695011423698</v>
      </c>
      <c r="G72" s="104">
        <v>727.24186090425121</v>
      </c>
      <c r="H72" s="104">
        <v>759.71801896267766</v>
      </c>
      <c r="I72" s="104">
        <v>733.27005982877301</v>
      </c>
      <c r="J72" s="104">
        <v>786.31575873379415</v>
      </c>
      <c r="K72" s="104">
        <v>784.49798519544606</v>
      </c>
      <c r="L72" s="104">
        <v>791.41727861404331</v>
      </c>
      <c r="M72" s="104">
        <v>731.43313978719812</v>
      </c>
      <c r="N72" s="104">
        <v>737.93966779545815</v>
      </c>
      <c r="O72" s="104">
        <v>734.44841920246097</v>
      </c>
      <c r="P72" s="104">
        <v>732.80160713733881</v>
      </c>
      <c r="Q72" s="104">
        <v>670.19108582703359</v>
      </c>
      <c r="R72" s="104">
        <v>727.91501202235077</v>
      </c>
      <c r="S72" s="104">
        <v>773.25909410129327</v>
      </c>
      <c r="T72" s="104">
        <v>767.47784118734285</v>
      </c>
      <c r="U72" s="104">
        <v>796.83986107041164</v>
      </c>
      <c r="V72" s="104">
        <v>840.40205685820217</v>
      </c>
      <c r="W72" s="104">
        <v>862.16807137804096</v>
      </c>
      <c r="X72" s="104">
        <v>804.9486734052623</v>
      </c>
      <c r="Y72" s="104">
        <v>820.13247028954947</v>
      </c>
      <c r="DA72" s="132" t="s">
        <v>2478</v>
      </c>
    </row>
    <row r="73" spans="1:105" ht="12" customHeight="1" x14ac:dyDescent="0.25">
      <c r="A73" s="106" t="s">
        <v>122</v>
      </c>
      <c r="B73" s="101">
        <v>913.90361508842796</v>
      </c>
      <c r="C73" s="101">
        <v>886.80868900094902</v>
      </c>
      <c r="D73" s="101">
        <v>970.39823577604989</v>
      </c>
      <c r="E73" s="101">
        <v>847.20504993777229</v>
      </c>
      <c r="F73" s="101">
        <v>979.8727140090549</v>
      </c>
      <c r="G73" s="101">
        <v>1017.9933855487285</v>
      </c>
      <c r="H73" s="101">
        <v>1064.8574538767743</v>
      </c>
      <c r="I73" s="101">
        <v>1030.4766198985922</v>
      </c>
      <c r="J73" s="101">
        <v>1078.8305064374786</v>
      </c>
      <c r="K73" s="101">
        <v>1026.3710359006075</v>
      </c>
      <c r="L73" s="101">
        <v>1043.7856120519414</v>
      </c>
      <c r="M73" s="101">
        <v>1010.0970863777907</v>
      </c>
      <c r="N73" s="101">
        <v>1015.09233748336</v>
      </c>
      <c r="O73" s="101">
        <v>993.66178465700091</v>
      </c>
      <c r="P73" s="101">
        <v>992.58986923336033</v>
      </c>
      <c r="Q73" s="101">
        <v>1012.1776207106772</v>
      </c>
      <c r="R73" s="101">
        <v>1040.2514372170285</v>
      </c>
      <c r="S73" s="101">
        <v>1070.4985004016817</v>
      </c>
      <c r="T73" s="101">
        <v>1089.7627399490034</v>
      </c>
      <c r="U73" s="101">
        <v>1111.5545900443212</v>
      </c>
      <c r="V73" s="101">
        <v>1136.97628255364</v>
      </c>
      <c r="W73" s="101">
        <v>1245.7582581834806</v>
      </c>
      <c r="X73" s="101">
        <v>1225.08288581431</v>
      </c>
      <c r="Y73" s="101">
        <v>1247.512880179693</v>
      </c>
      <c r="DA73" s="131" t="s">
        <v>2479</v>
      </c>
    </row>
    <row r="74" spans="1:105" ht="12" customHeight="1" x14ac:dyDescent="0.25">
      <c r="A74" s="107" t="s">
        <v>121</v>
      </c>
      <c r="B74" s="104">
        <v>913.90361508842796</v>
      </c>
      <c r="C74" s="104">
        <v>886.85910629942009</v>
      </c>
      <c r="D74" s="104">
        <v>970.45156901135374</v>
      </c>
      <c r="E74" s="104">
        <v>847.1090048648058</v>
      </c>
      <c r="F74" s="104">
        <v>979.71179569194226</v>
      </c>
      <c r="G74" s="104">
        <v>1017.857017387925</v>
      </c>
      <c r="H74" s="104">
        <v>1064.8316742902134</v>
      </c>
      <c r="I74" s="104">
        <v>1030.9070428732027</v>
      </c>
      <c r="J74" s="104">
        <v>1078.6738603149274</v>
      </c>
      <c r="K74" s="104">
        <v>1026.2665774543209</v>
      </c>
      <c r="L74" s="104">
        <v>1043.5189073188369</v>
      </c>
      <c r="M74" s="104">
        <v>1009.6801687886442</v>
      </c>
      <c r="N74" s="104">
        <v>1014.7894992127979</v>
      </c>
      <c r="O74" s="104">
        <v>993.40771162055432</v>
      </c>
      <c r="P74" s="104">
        <v>991.6497834420046</v>
      </c>
      <c r="Q74" s="104">
        <v>1010.1580290535699</v>
      </c>
      <c r="R74" s="104">
        <v>1038.3382357419684</v>
      </c>
      <c r="S74" s="104">
        <v>1068.9598173087743</v>
      </c>
      <c r="T74" s="104">
        <v>1088.760876507346</v>
      </c>
      <c r="U74" s="104">
        <v>1111.2219777935943</v>
      </c>
      <c r="V74" s="104">
        <v>1137.2589481541399</v>
      </c>
      <c r="W74" s="104">
        <v>1245.8450678241823</v>
      </c>
      <c r="X74" s="104">
        <v>1225.0048615806288</v>
      </c>
      <c r="Y74" s="104">
        <v>1246.9769063330541</v>
      </c>
      <c r="DA74" s="132" t="s">
        <v>2480</v>
      </c>
    </row>
    <row r="75" spans="1:105" ht="12" customHeight="1" x14ac:dyDescent="0.25">
      <c r="A75" s="108" t="s">
        <v>53</v>
      </c>
      <c r="B75" s="98">
        <v>277.50631514024712</v>
      </c>
      <c r="C75" s="98">
        <v>254.96763851789845</v>
      </c>
      <c r="D75" s="98">
        <v>294.17668555388542</v>
      </c>
      <c r="E75" s="98">
        <v>217.33635736757574</v>
      </c>
      <c r="F75" s="98">
        <v>283.50577660507781</v>
      </c>
      <c r="G75" s="98">
        <v>291.77344986630101</v>
      </c>
      <c r="H75" s="98">
        <v>304.21615288978666</v>
      </c>
      <c r="I75" s="98">
        <v>286.59306452329503</v>
      </c>
      <c r="J75" s="98">
        <v>302.25734673339736</v>
      </c>
      <c r="K75" s="98">
        <v>267.30845864129617</v>
      </c>
      <c r="L75" s="98">
        <v>272.16103155860657</v>
      </c>
      <c r="M75" s="98">
        <v>275.28509001579101</v>
      </c>
      <c r="N75" s="98">
        <v>273.62688777625976</v>
      </c>
      <c r="O75" s="98">
        <v>260.06189575714757</v>
      </c>
      <c r="P75" s="98">
        <v>273.97138510655958</v>
      </c>
      <c r="Q75" s="98">
        <v>306.85834197640634</v>
      </c>
      <c r="R75" s="98">
        <v>307.04729381266787</v>
      </c>
      <c r="S75" s="98">
        <v>311.37332527522182</v>
      </c>
      <c r="T75" s="98">
        <v>327.82564718744038</v>
      </c>
      <c r="U75" s="98">
        <v>316.3936298075792</v>
      </c>
      <c r="V75" s="98">
        <v>317.00809800977714</v>
      </c>
      <c r="W75" s="98">
        <v>390.83918426558529</v>
      </c>
      <c r="X75" s="98">
        <v>430.01893360556244</v>
      </c>
      <c r="Y75" s="98">
        <v>444.98394089927575</v>
      </c>
      <c r="DA75" s="63" t="s">
        <v>2481</v>
      </c>
    </row>
    <row r="76" spans="1:105" ht="12" customHeight="1" x14ac:dyDescent="0.25">
      <c r="A76" s="108" t="s">
        <v>52</v>
      </c>
      <c r="B76" s="98">
        <v>636.39729994818083</v>
      </c>
      <c r="C76" s="98">
        <v>631.89146778152167</v>
      </c>
      <c r="D76" s="98">
        <v>676.27488345746826</v>
      </c>
      <c r="E76" s="98">
        <v>629.77264749722997</v>
      </c>
      <c r="F76" s="98">
        <v>696.20601908686456</v>
      </c>
      <c r="G76" s="98">
        <v>726.08356752162388</v>
      </c>
      <c r="H76" s="98">
        <v>760.6155214004267</v>
      </c>
      <c r="I76" s="98">
        <v>744.31397834990764</v>
      </c>
      <c r="J76" s="98">
        <v>776.41651358153024</v>
      </c>
      <c r="K76" s="98">
        <v>758.95811881302461</v>
      </c>
      <c r="L76" s="98">
        <v>771.35787576023029</v>
      </c>
      <c r="M76" s="98">
        <v>734.39507877285325</v>
      </c>
      <c r="N76" s="98">
        <v>741.16261143653833</v>
      </c>
      <c r="O76" s="98">
        <v>733.34581586340676</v>
      </c>
      <c r="P76" s="98">
        <v>717.67839833544508</v>
      </c>
      <c r="Q76" s="98">
        <v>703.29968707716364</v>
      </c>
      <c r="R76" s="98">
        <v>731.29094192930074</v>
      </c>
      <c r="S76" s="98">
        <v>757.58649203355253</v>
      </c>
      <c r="T76" s="98">
        <v>760.93522931990549</v>
      </c>
      <c r="U76" s="98">
        <v>794.82834798601527</v>
      </c>
      <c r="V76" s="98">
        <v>820.25085014436274</v>
      </c>
      <c r="W76" s="98">
        <v>855.00588355859702</v>
      </c>
      <c r="X76" s="98">
        <v>794.98592797506637</v>
      </c>
      <c r="Y76" s="98">
        <v>801.99296543377852</v>
      </c>
      <c r="DA76" s="63" t="s">
        <v>2482</v>
      </c>
    </row>
    <row r="77" spans="1:105" ht="12" customHeight="1" x14ac:dyDescent="0.25">
      <c r="A77" s="121" t="s">
        <v>54</v>
      </c>
      <c r="B77" s="122">
        <v>842.09034171683186</v>
      </c>
      <c r="C77" s="122">
        <v>921.40551288491042</v>
      </c>
      <c r="D77" s="122">
        <v>864.46369989521963</v>
      </c>
      <c r="E77" s="122">
        <v>947.30443368123792</v>
      </c>
      <c r="F77" s="122">
        <v>909.65624735077449</v>
      </c>
      <c r="G77" s="122">
        <v>955.75119279907778</v>
      </c>
      <c r="H77" s="122">
        <v>945.12230891202864</v>
      </c>
      <c r="I77" s="122">
        <v>980.31136600393222</v>
      </c>
      <c r="J77" s="122">
        <v>944.49657738844257</v>
      </c>
      <c r="K77" s="122">
        <v>988.86315478150789</v>
      </c>
      <c r="L77" s="122">
        <v>966.00353320444128</v>
      </c>
      <c r="M77" s="122">
        <v>878.62647552253009</v>
      </c>
      <c r="N77" s="122">
        <v>843.18640199384981</v>
      </c>
      <c r="O77" s="122">
        <v>803.76614832708799</v>
      </c>
      <c r="P77" s="122">
        <v>790.19605043171157</v>
      </c>
      <c r="Q77" s="122">
        <v>759.83043084146391</v>
      </c>
      <c r="R77" s="122">
        <v>781.70684861247878</v>
      </c>
      <c r="S77" s="122">
        <v>830.65428236129378</v>
      </c>
      <c r="T77" s="122">
        <v>816.39589722891992</v>
      </c>
      <c r="U77" s="122">
        <v>768.78588612031888</v>
      </c>
      <c r="V77" s="122">
        <v>788.4649297002245</v>
      </c>
      <c r="W77" s="122">
        <v>840.89009623628704</v>
      </c>
      <c r="X77" s="122">
        <v>824.17169288200284</v>
      </c>
      <c r="Y77" s="122">
        <v>778.8381113654109</v>
      </c>
      <c r="DA77" s="130" t="s">
        <v>2483</v>
      </c>
    </row>
    <row r="78" spans="1:105" ht="12" customHeight="1" x14ac:dyDescent="0.25">
      <c r="A78" s="97" t="s">
        <v>189</v>
      </c>
      <c r="B78" s="98">
        <v>802.29022270429823</v>
      </c>
      <c r="C78" s="98">
        <v>961.05657773976077</v>
      </c>
      <c r="D78" s="98">
        <v>826.38584441065927</v>
      </c>
      <c r="E78" s="98">
        <v>993.72887490743517</v>
      </c>
      <c r="F78" s="98">
        <v>905.73511022691957</v>
      </c>
      <c r="G78" s="98">
        <v>952.55933010508511</v>
      </c>
      <c r="H78" s="98">
        <v>925.11968731120271</v>
      </c>
      <c r="I78" s="98">
        <v>991.42137066140913</v>
      </c>
      <c r="J78" s="98">
        <v>924.48616099383253</v>
      </c>
      <c r="K78" s="98">
        <v>1002.8741959257437</v>
      </c>
      <c r="L78" s="98">
        <v>971.77779756617338</v>
      </c>
      <c r="M78" s="98">
        <v>878.99313884433604</v>
      </c>
      <c r="N78" s="98">
        <v>842.94011542210728</v>
      </c>
      <c r="O78" s="98">
        <v>803.76122122800723</v>
      </c>
      <c r="P78" s="98">
        <v>790.48012510938577</v>
      </c>
      <c r="Q78" s="98">
        <v>758.34075898456206</v>
      </c>
      <c r="R78" s="98">
        <v>780.64855185768124</v>
      </c>
      <c r="S78" s="98">
        <v>832.32623427238343</v>
      </c>
      <c r="T78" s="98">
        <v>818.07179574312227</v>
      </c>
      <c r="U78" s="98">
        <v>765.9563262203767</v>
      </c>
      <c r="V78" s="98">
        <v>787.89707952399738</v>
      </c>
      <c r="W78" s="98">
        <v>839.2863499569354</v>
      </c>
      <c r="X78" s="98">
        <v>826.12507043740129</v>
      </c>
      <c r="Y78" s="98">
        <v>777.61312122132949</v>
      </c>
      <c r="DA78" s="63" t="s">
        <v>2484</v>
      </c>
    </row>
    <row r="79" spans="1:105" ht="12" customHeight="1" x14ac:dyDescent="0.25">
      <c r="A79" s="109" t="s">
        <v>120</v>
      </c>
      <c r="B79" s="33">
        <v>929.35232197649384</v>
      </c>
      <c r="C79" s="33">
        <v>805.75311548050661</v>
      </c>
      <c r="D79" s="33">
        <v>997.27270487337751</v>
      </c>
      <c r="E79" s="33">
        <v>748.70613307142696</v>
      </c>
      <c r="F79" s="33">
        <v>928.21136689375044</v>
      </c>
      <c r="G79" s="33">
        <v>971.34545881368808</v>
      </c>
      <c r="H79" s="33">
        <v>1040.8626402408768</v>
      </c>
      <c r="I79" s="33">
        <v>920.59782033508282</v>
      </c>
      <c r="J79" s="33">
        <v>1051.9865019365777</v>
      </c>
      <c r="K79" s="33">
        <v>867.10737130181076</v>
      </c>
      <c r="L79" s="33">
        <v>890.88917925161979</v>
      </c>
      <c r="M79" s="33">
        <v>870.92173012424644</v>
      </c>
      <c r="N79" s="33">
        <v>849.33129768033848</v>
      </c>
      <c r="O79" s="33">
        <v>803.89600587732798</v>
      </c>
      <c r="P79" s="33">
        <v>783.1569396153684</v>
      </c>
      <c r="Q79" s="33">
        <v>792.48305574352833</v>
      </c>
      <c r="R79" s="33">
        <v>801.58056987875023</v>
      </c>
      <c r="S79" s="33">
        <v>803.56943338216809</v>
      </c>
      <c r="T79" s="33">
        <v>797.24720949421737</v>
      </c>
      <c r="U79" s="33">
        <v>789.45045533833365</v>
      </c>
      <c r="V79" s="33">
        <v>792.02299893926443</v>
      </c>
      <c r="W79" s="33">
        <v>849.98224863691109</v>
      </c>
      <c r="X79" s="33">
        <v>812.26706911407257</v>
      </c>
      <c r="Y79" s="33">
        <v>786.62750896534158</v>
      </c>
      <c r="DA79" s="60" t="s">
        <v>2485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7556.4102347967073</v>
      </c>
      <c r="C81" s="117">
        <f t="shared" si="28"/>
        <v>8258.2967566082298</v>
      </c>
      <c r="D81" s="117">
        <f t="shared" si="28"/>
        <v>8194.8744067310781</v>
      </c>
      <c r="E81" s="117">
        <f t="shared" si="28"/>
        <v>9286.9654866933379</v>
      </c>
      <c r="F81" s="117">
        <f t="shared" si="28"/>
        <v>9282.4510029396733</v>
      </c>
      <c r="G81" s="117">
        <f t="shared" si="28"/>
        <v>9943.0271329344141</v>
      </c>
      <c r="H81" s="117">
        <f t="shared" si="28"/>
        <v>9620.9734297142368</v>
      </c>
      <c r="I81" s="117">
        <f t="shared" si="28"/>
        <v>9503.0050500759517</v>
      </c>
      <c r="J81" s="117">
        <f t="shared" si="28"/>
        <v>9798.740222122311</v>
      </c>
      <c r="K81" s="117">
        <f t="shared" si="28"/>
        <v>10145.402675889218</v>
      </c>
      <c r="L81" s="117">
        <f t="shared" si="28"/>
        <v>10979.35240811905</v>
      </c>
      <c r="M81" s="117">
        <f t="shared" si="28"/>
        <v>10964.255858844794</v>
      </c>
      <c r="N81" s="117">
        <f t="shared" si="28"/>
        <v>11037.408953770058</v>
      </c>
      <c r="O81" s="117">
        <f t="shared" si="28"/>
        <v>10891.970193054627</v>
      </c>
      <c r="P81" s="117">
        <f t="shared" si="28"/>
        <v>9647.8123356460947</v>
      </c>
      <c r="Q81" s="117">
        <f t="shared" si="28"/>
        <v>11270.54294366149</v>
      </c>
      <c r="R81" s="117">
        <f t="shared" ref="R81:V81" si="29">R82+R85+R87+R100</f>
        <v>11172.122950614192</v>
      </c>
      <c r="S81" s="117">
        <f t="shared" si="29"/>
        <v>11393.745059871657</v>
      </c>
      <c r="T81" s="117">
        <f t="shared" si="29"/>
        <v>11362.583219477387</v>
      </c>
      <c r="U81" s="117">
        <f t="shared" si="29"/>
        <v>11301.995383039837</v>
      </c>
      <c r="V81" s="117">
        <f t="shared" si="29"/>
        <v>11745.114945100269</v>
      </c>
      <c r="W81" s="117">
        <f t="shared" ref="W81:Y81" si="30">W82+W85+W87+W100</f>
        <v>12980.199873417452</v>
      </c>
      <c r="X81" s="117">
        <f t="shared" si="30"/>
        <v>12169.608164455063</v>
      </c>
      <c r="Y81" s="117">
        <f t="shared" si="30"/>
        <v>12002.32813170917</v>
      </c>
      <c r="DA81" s="129" t="s">
        <v>2486</v>
      </c>
    </row>
    <row r="82" spans="1:105" ht="12.95" customHeight="1" x14ac:dyDescent="0.25">
      <c r="A82" s="121" t="s">
        <v>57</v>
      </c>
      <c r="B82" s="122">
        <f t="shared" ref="B82:Q82" si="31">SUM(B83:B84)</f>
        <v>5652.7610082865867</v>
      </c>
      <c r="C82" s="122">
        <f t="shared" si="31"/>
        <v>6387.582376957118</v>
      </c>
      <c r="D82" s="122">
        <f t="shared" si="31"/>
        <v>6199.4382539545095</v>
      </c>
      <c r="E82" s="122">
        <f t="shared" si="31"/>
        <v>7252.5075986891534</v>
      </c>
      <c r="F82" s="122">
        <f t="shared" si="31"/>
        <v>7226.171422409695</v>
      </c>
      <c r="G82" s="122">
        <f t="shared" si="31"/>
        <v>7753.9174104391232</v>
      </c>
      <c r="H82" s="122">
        <f t="shared" si="31"/>
        <v>7201.3843333659906</v>
      </c>
      <c r="I82" s="122">
        <f t="shared" si="31"/>
        <v>6996.8106614642011</v>
      </c>
      <c r="J82" s="122">
        <f t="shared" si="31"/>
        <v>7172.8935278465242</v>
      </c>
      <c r="K82" s="122">
        <f t="shared" si="31"/>
        <v>7581.8319956359819</v>
      </c>
      <c r="L82" s="122">
        <f t="shared" si="31"/>
        <v>8275.7447916774872</v>
      </c>
      <c r="M82" s="122">
        <f t="shared" si="31"/>
        <v>8126.6367245760339</v>
      </c>
      <c r="N82" s="122">
        <f t="shared" si="31"/>
        <v>8165.2560495411117</v>
      </c>
      <c r="O82" s="122">
        <f t="shared" si="31"/>
        <v>8241.9473574138665</v>
      </c>
      <c r="P82" s="122">
        <f t="shared" si="31"/>
        <v>7187.9570460142213</v>
      </c>
      <c r="Q82" s="122">
        <f t="shared" si="31"/>
        <v>8341.3643745398695</v>
      </c>
      <c r="R82" s="122">
        <f t="shared" ref="R82:V82" si="32">SUM(R83:R84)</f>
        <v>8316.978831633367</v>
      </c>
      <c r="S82" s="122">
        <f t="shared" si="32"/>
        <v>8291.5680747060196</v>
      </c>
      <c r="T82" s="122">
        <f t="shared" si="32"/>
        <v>8207.1437389444363</v>
      </c>
      <c r="U82" s="122">
        <f t="shared" si="32"/>
        <v>8120.425229499735</v>
      </c>
      <c r="V82" s="122">
        <f t="shared" si="32"/>
        <v>8528.9616352609337</v>
      </c>
      <c r="W82" s="122">
        <f t="shared" ref="W82:Y82" si="33">SUM(W83:W84)</f>
        <v>9521.6316705941463</v>
      </c>
      <c r="X82" s="122">
        <f t="shared" si="33"/>
        <v>8805.3514358176344</v>
      </c>
      <c r="Y82" s="122">
        <f t="shared" si="33"/>
        <v>8617.2853121187909</v>
      </c>
      <c r="DA82" s="130" t="s">
        <v>2487</v>
      </c>
    </row>
    <row r="83" spans="1:105" ht="12" customHeight="1" x14ac:dyDescent="0.25">
      <c r="A83" s="97" t="s">
        <v>199</v>
      </c>
      <c r="B83" s="98">
        <v>5598.350817446315</v>
      </c>
      <c r="C83" s="98">
        <v>6326.5670596507216</v>
      </c>
      <c r="D83" s="98">
        <v>6140.1354274492051</v>
      </c>
      <c r="E83" s="98">
        <v>7187.2253525452179</v>
      </c>
      <c r="F83" s="98">
        <v>7158.2445410512983</v>
      </c>
      <c r="G83" s="98">
        <v>7682.6630925298459</v>
      </c>
      <c r="H83" s="98">
        <v>7137.7442824966929</v>
      </c>
      <c r="I83" s="98">
        <v>6937.1843032168954</v>
      </c>
      <c r="J83" s="98">
        <v>7112.5262930166391</v>
      </c>
      <c r="K83" s="98">
        <v>7518.6576091720481</v>
      </c>
      <c r="L83" s="98">
        <v>8209.4352255852518</v>
      </c>
      <c r="M83" s="98">
        <v>8062.2572027977621</v>
      </c>
      <c r="N83" s="98">
        <v>8101.4923298181438</v>
      </c>
      <c r="O83" s="98">
        <v>8178.3724646095734</v>
      </c>
      <c r="P83" s="98">
        <v>7132.8772444603355</v>
      </c>
      <c r="Q83" s="98">
        <v>8277.5152125663808</v>
      </c>
      <c r="R83" s="98">
        <v>8252.9342935759578</v>
      </c>
      <c r="S83" s="98">
        <v>8228.5429362031173</v>
      </c>
      <c r="T83" s="98">
        <v>8144.959765829035</v>
      </c>
      <c r="U83" s="98">
        <v>8058.6083389216537</v>
      </c>
      <c r="V83" s="98">
        <v>8464.0394288614971</v>
      </c>
      <c r="W83" s="98">
        <v>9449.2757773753365</v>
      </c>
      <c r="X83" s="98">
        <v>8738.7865157126053</v>
      </c>
      <c r="Y83" s="98">
        <v>8551.8708001155665</v>
      </c>
      <c r="DA83" s="63" t="s">
        <v>2488</v>
      </c>
    </row>
    <row r="84" spans="1:105" ht="12" customHeight="1" x14ac:dyDescent="0.25">
      <c r="A84" s="97" t="s">
        <v>53</v>
      </c>
      <c r="B84" s="98">
        <v>54.410190840271994</v>
      </c>
      <c r="C84" s="98">
        <v>61.015317306396462</v>
      </c>
      <c r="D84" s="98">
        <v>59.302826505304196</v>
      </c>
      <c r="E84" s="98">
        <v>65.282246143935112</v>
      </c>
      <c r="F84" s="98">
        <v>67.9268813583965</v>
      </c>
      <c r="G84" s="98">
        <v>71.254317909277063</v>
      </c>
      <c r="H84" s="98">
        <v>63.640050869297319</v>
      </c>
      <c r="I84" s="98">
        <v>59.626358247306101</v>
      </c>
      <c r="J84" s="98">
        <v>60.367234829884794</v>
      </c>
      <c r="K84" s="98">
        <v>63.174386463933438</v>
      </c>
      <c r="L84" s="98">
        <v>66.309566092235059</v>
      </c>
      <c r="M84" s="98">
        <v>64.379521778271751</v>
      </c>
      <c r="N84" s="98">
        <v>63.763719722968105</v>
      </c>
      <c r="O84" s="98">
        <v>63.574892804293384</v>
      </c>
      <c r="P84" s="98">
        <v>55.079801553886064</v>
      </c>
      <c r="Q84" s="98">
        <v>63.849161973488791</v>
      </c>
      <c r="R84" s="98">
        <v>64.044538057409213</v>
      </c>
      <c r="S84" s="98">
        <v>63.025138502902209</v>
      </c>
      <c r="T84" s="98">
        <v>62.183973115401074</v>
      </c>
      <c r="U84" s="98">
        <v>61.816890578081662</v>
      </c>
      <c r="V84" s="98">
        <v>64.922206399436163</v>
      </c>
      <c r="W84" s="98">
        <v>72.35589321881055</v>
      </c>
      <c r="X84" s="98">
        <v>66.564920105028492</v>
      </c>
      <c r="Y84" s="98">
        <v>65.414512003224246</v>
      </c>
      <c r="DA84" s="63" t="s">
        <v>2489</v>
      </c>
    </row>
    <row r="85" spans="1:105" ht="12.95" customHeight="1" x14ac:dyDescent="0.25">
      <c r="A85" s="121" t="s">
        <v>92</v>
      </c>
      <c r="B85" s="122">
        <f t="shared" ref="B85:Y85" si="34">B86</f>
        <v>112.18098779207696</v>
      </c>
      <c r="C85" s="122">
        <f t="shared" si="34"/>
        <v>113.38785563340954</v>
      </c>
      <c r="D85" s="122">
        <f t="shared" si="34"/>
        <v>115.75878502511283</v>
      </c>
      <c r="E85" s="122">
        <f t="shared" si="34"/>
        <v>307.73026692852437</v>
      </c>
      <c r="F85" s="122">
        <f t="shared" si="34"/>
        <v>154.52257409270925</v>
      </c>
      <c r="G85" s="122">
        <f t="shared" si="34"/>
        <v>219.18487429541284</v>
      </c>
      <c r="H85" s="122">
        <f t="shared" si="34"/>
        <v>379.59879657624845</v>
      </c>
      <c r="I85" s="122">
        <f t="shared" si="34"/>
        <v>521.48117671612874</v>
      </c>
      <c r="J85" s="122">
        <f t="shared" si="34"/>
        <v>562.05307389602069</v>
      </c>
      <c r="K85" s="122">
        <f t="shared" si="34"/>
        <v>558.3661619051901</v>
      </c>
      <c r="L85" s="122">
        <f t="shared" si="34"/>
        <v>724.08639592137251</v>
      </c>
      <c r="M85" s="122">
        <f t="shared" si="34"/>
        <v>945.57903277071978</v>
      </c>
      <c r="N85" s="122">
        <f t="shared" si="34"/>
        <v>1002.4986077033869</v>
      </c>
      <c r="O85" s="122">
        <f t="shared" si="34"/>
        <v>843.63318850844439</v>
      </c>
      <c r="P85" s="122">
        <f t="shared" si="34"/>
        <v>684.55401287926827</v>
      </c>
      <c r="Q85" s="122">
        <f t="shared" si="34"/>
        <v>1125.9428642720713</v>
      </c>
      <c r="R85" s="122">
        <f t="shared" si="34"/>
        <v>990.25912403866107</v>
      </c>
      <c r="S85" s="122">
        <f t="shared" si="34"/>
        <v>1218.3563265838006</v>
      </c>
      <c r="T85" s="122">
        <f t="shared" si="34"/>
        <v>1271.5573484423667</v>
      </c>
      <c r="U85" s="122">
        <f t="shared" si="34"/>
        <v>1273.1337826581689</v>
      </c>
      <c r="V85" s="122">
        <f t="shared" si="34"/>
        <v>1263.8621374815345</v>
      </c>
      <c r="W85" s="122">
        <f t="shared" si="34"/>
        <v>1360.0964887168975</v>
      </c>
      <c r="X85" s="122">
        <f t="shared" si="34"/>
        <v>1325.0290767741885</v>
      </c>
      <c r="Y85" s="122">
        <f t="shared" si="34"/>
        <v>1312.4909850495092</v>
      </c>
      <c r="DA85" s="130" t="s">
        <v>2490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112.18098779207696</v>
      </c>
      <c r="C86" s="98">
        <f>IF(RES_hhdet_tes!C86=0,0,RES_hhdet_tes!C86*1000*11630/RES_hhdet_num!C81)</f>
        <v>113.38785563340954</v>
      </c>
      <c r="D86" s="98">
        <f>IF(RES_hhdet_tes!D86=0,0,RES_hhdet_tes!D86*1000*11630/RES_hhdet_num!D81)</f>
        <v>115.75878502511283</v>
      </c>
      <c r="E86" s="98">
        <f>IF(RES_hhdet_tes!E86=0,0,RES_hhdet_tes!E86*1000*11630/RES_hhdet_num!E81)</f>
        <v>307.73026692852437</v>
      </c>
      <c r="F86" s="98">
        <f>IF(RES_hhdet_tes!F86=0,0,RES_hhdet_tes!F86*1000*11630/RES_hhdet_num!F81)</f>
        <v>154.52257409270925</v>
      </c>
      <c r="G86" s="98">
        <f>IF(RES_hhdet_tes!G86=0,0,RES_hhdet_tes!G86*1000*11630/RES_hhdet_num!G81)</f>
        <v>219.18487429541284</v>
      </c>
      <c r="H86" s="98">
        <f>IF(RES_hhdet_tes!H86=0,0,RES_hhdet_tes!H86*1000*11630/RES_hhdet_num!H81)</f>
        <v>379.59879657624845</v>
      </c>
      <c r="I86" s="98">
        <f>IF(RES_hhdet_tes!I86=0,0,RES_hhdet_tes!I86*1000*11630/RES_hhdet_num!I81)</f>
        <v>521.48117671612874</v>
      </c>
      <c r="J86" s="98">
        <f>IF(RES_hhdet_tes!J86=0,0,RES_hhdet_tes!J86*1000*11630/RES_hhdet_num!J81)</f>
        <v>562.05307389602069</v>
      </c>
      <c r="K86" s="98">
        <f>IF(RES_hhdet_tes!K86=0,0,RES_hhdet_tes!K86*1000*11630/RES_hhdet_num!K81)</f>
        <v>558.3661619051901</v>
      </c>
      <c r="L86" s="98">
        <f>IF(RES_hhdet_tes!L86=0,0,RES_hhdet_tes!L86*1000*11630/RES_hhdet_num!L81)</f>
        <v>724.08639592137251</v>
      </c>
      <c r="M86" s="98">
        <f>IF(RES_hhdet_tes!M86=0,0,RES_hhdet_tes!M86*1000*11630/RES_hhdet_num!M81)</f>
        <v>945.57903277071978</v>
      </c>
      <c r="N86" s="98">
        <f>IF(RES_hhdet_tes!N86=0,0,RES_hhdet_tes!N86*1000*11630/RES_hhdet_num!N81)</f>
        <v>1002.4986077033869</v>
      </c>
      <c r="O86" s="98">
        <f>IF(RES_hhdet_tes!O86=0,0,RES_hhdet_tes!O86*1000*11630/RES_hhdet_num!O81)</f>
        <v>843.63318850844439</v>
      </c>
      <c r="P86" s="98">
        <f>IF(RES_hhdet_tes!P86=0,0,RES_hhdet_tes!P86*1000*11630/RES_hhdet_num!P81)</f>
        <v>684.55401287926827</v>
      </c>
      <c r="Q86" s="98">
        <f>IF(RES_hhdet_tes!Q86=0,0,RES_hhdet_tes!Q86*1000*11630/RES_hhdet_num!Q81)</f>
        <v>1125.9428642720713</v>
      </c>
      <c r="R86" s="98">
        <f>IF(RES_hhdet_tes!R86=0,0,RES_hhdet_tes!R86*1000*11630/RES_hhdet_num!R81)</f>
        <v>990.25912403866107</v>
      </c>
      <c r="S86" s="98">
        <f>IF(RES_hhdet_tes!S86=0,0,RES_hhdet_tes!S86*1000*11630/RES_hhdet_num!S81)</f>
        <v>1218.3563265838006</v>
      </c>
      <c r="T86" s="98">
        <f>IF(RES_hhdet_tes!T86=0,0,RES_hhdet_tes!T86*1000*11630/RES_hhdet_num!T81)</f>
        <v>1271.5573484423667</v>
      </c>
      <c r="U86" s="98">
        <f>IF(RES_hhdet_tes!U86=0,0,RES_hhdet_tes!U86*1000*11630/RES_hhdet_num!U81)</f>
        <v>1273.1337826581689</v>
      </c>
      <c r="V86" s="98">
        <f>IF(RES_hhdet_tes!V86=0,0,RES_hhdet_tes!V86*1000*11630/RES_hhdet_num!V81)</f>
        <v>1263.8621374815345</v>
      </c>
      <c r="W86" s="98">
        <f>IF(RES_hhdet_tes!W86=0,0,RES_hhdet_tes!W86*1000*11630/RES_hhdet_num!W81)</f>
        <v>1360.0964887168975</v>
      </c>
      <c r="X86" s="98">
        <f>IF(RES_hhdet_tes!X86=0,0,RES_hhdet_tes!X86*1000*11630/RES_hhdet_num!X81)</f>
        <v>1325.0290767741885</v>
      </c>
      <c r="Y86" s="98">
        <f>IF(RES_hhdet_tes!Y86=0,0,RES_hhdet_tes!Y86*1000*11630/RES_hhdet_num!Y81)</f>
        <v>1312.4909850495092</v>
      </c>
      <c r="DA86" s="63" t="s">
        <v>2491</v>
      </c>
    </row>
    <row r="87" spans="1:105" ht="12" customHeight="1" x14ac:dyDescent="0.25">
      <c r="A87" s="121" t="s">
        <v>55</v>
      </c>
      <c r="B87" s="122">
        <v>907.58749471502756</v>
      </c>
      <c r="C87" s="122">
        <v>891.41025470680984</v>
      </c>
      <c r="D87" s="122">
        <v>954.5188664955632</v>
      </c>
      <c r="E87" s="122">
        <v>868.61169901848325</v>
      </c>
      <c r="F87" s="122">
        <v>977.8660899544542</v>
      </c>
      <c r="G87" s="122">
        <v>1014.85477017593</v>
      </c>
      <c r="H87" s="122">
        <v>1058.6713157525123</v>
      </c>
      <c r="I87" s="122">
        <v>1034.8207847868334</v>
      </c>
      <c r="J87" s="122">
        <v>1073.3467970398485</v>
      </c>
      <c r="K87" s="122">
        <v>1039.4631136706291</v>
      </c>
      <c r="L87" s="122">
        <v>1050.1990713280552</v>
      </c>
      <c r="M87" s="122">
        <v>1017.478651608102</v>
      </c>
      <c r="N87" s="122">
        <v>1019.4657537721315</v>
      </c>
      <c r="O87" s="122">
        <v>997.44932497767013</v>
      </c>
      <c r="P87" s="122">
        <v>996.47438138568236</v>
      </c>
      <c r="Q87" s="122">
        <v>1016.0188180867889</v>
      </c>
      <c r="R87" s="122">
        <v>1051.9563633063556</v>
      </c>
      <c r="S87" s="122">
        <v>1079.6877012499551</v>
      </c>
      <c r="T87" s="122">
        <v>1098.8613989296668</v>
      </c>
      <c r="U87" s="122">
        <v>1120.7775131361645</v>
      </c>
      <c r="V87" s="122">
        <v>1151.9715226786507</v>
      </c>
      <c r="W87" s="122">
        <v>1246.8873659547589</v>
      </c>
      <c r="X87" s="122">
        <v>1216.2728559156899</v>
      </c>
      <c r="Y87" s="122">
        <v>1304.6796293348489</v>
      </c>
      <c r="DA87" s="130" t="s">
        <v>2492</v>
      </c>
    </row>
    <row r="88" spans="1:105" ht="12" customHeight="1" x14ac:dyDescent="0.25">
      <c r="A88" s="97" t="s">
        <v>132</v>
      </c>
      <c r="B88" s="98">
        <v>880.83978570944805</v>
      </c>
      <c r="C88" s="98">
        <v>911.9548665338599</v>
      </c>
      <c r="D88" s="98">
        <v>884.4610404049937</v>
      </c>
      <c r="E88" s="98">
        <v>957.7670300916169</v>
      </c>
      <c r="F88" s="98">
        <v>965.43088520202616</v>
      </c>
      <c r="G88" s="98">
        <v>998.78324381109178</v>
      </c>
      <c r="H88" s="98">
        <v>1025.5088590178689</v>
      </c>
      <c r="I88" s="98">
        <v>1054.9971441962286</v>
      </c>
      <c r="J88" s="98">
        <v>1029.4856326487427</v>
      </c>
      <c r="K88" s="98">
        <v>1057.8085318460337</v>
      </c>
      <c r="L88" s="98">
        <v>1058.6537804960712</v>
      </c>
      <c r="M88" s="98">
        <v>1044.3362232556879</v>
      </c>
      <c r="N88" s="98">
        <v>1036.4074398816624</v>
      </c>
      <c r="O88" s="98">
        <v>1003.7415215653206</v>
      </c>
      <c r="P88" s="98">
        <v>1005.8217024595097</v>
      </c>
      <c r="Q88" s="98">
        <v>1011.6882840050228</v>
      </c>
      <c r="R88" s="98">
        <v>1069.7414123594895</v>
      </c>
      <c r="S88" s="98">
        <v>1076.5112879399742</v>
      </c>
      <c r="T88" s="98">
        <v>1085.6409422689817</v>
      </c>
      <c r="U88" s="98">
        <v>1086.0118975858741</v>
      </c>
      <c r="V88" s="98">
        <v>1157.8018103375734</v>
      </c>
      <c r="W88" s="98">
        <v>1151.3254534027888</v>
      </c>
      <c r="X88" s="98">
        <v>1060.2323323486389</v>
      </c>
      <c r="Y88" s="98">
        <v>1480.2219721003776</v>
      </c>
      <c r="DA88" s="63" t="s">
        <v>2493</v>
      </c>
    </row>
    <row r="89" spans="1:105" ht="12" customHeight="1" x14ac:dyDescent="0.25">
      <c r="A89" s="97" t="s">
        <v>131</v>
      </c>
      <c r="B89" s="98">
        <v>880.83978570944805</v>
      </c>
      <c r="C89" s="98">
        <v>911.95796595345053</v>
      </c>
      <c r="D89" s="98">
        <v>884.46833408588111</v>
      </c>
      <c r="E89" s="98">
        <v>957.74791753411648</v>
      </c>
      <c r="F89" s="98">
        <v>965.41363996921166</v>
      </c>
      <c r="G89" s="98">
        <v>998.7894110818745</v>
      </c>
      <c r="H89" s="98">
        <v>1025.5491717164962</v>
      </c>
      <c r="I89" s="98">
        <v>1054.9614188084024</v>
      </c>
      <c r="J89" s="98">
        <v>1029.4519897927792</v>
      </c>
      <c r="K89" s="98">
        <v>1057.6732709457281</v>
      </c>
      <c r="L89" s="98">
        <v>1058.5279536865519</v>
      </c>
      <c r="M89" s="98">
        <v>1044.1895825238696</v>
      </c>
      <c r="N89" s="98">
        <v>1036.2969745185444</v>
      </c>
      <c r="O89" s="98">
        <v>1003.7041900245581</v>
      </c>
      <c r="P89" s="98">
        <v>1005.5172328253723</v>
      </c>
      <c r="Q89" s="98">
        <v>1011.4610619769827</v>
      </c>
      <c r="R89" s="98">
        <v>1069.3622118241456</v>
      </c>
      <c r="S89" s="98">
        <v>1076.474787939801</v>
      </c>
      <c r="T89" s="98">
        <v>1085.8377379135266</v>
      </c>
      <c r="U89" s="98">
        <v>1086.5450791805254</v>
      </c>
      <c r="V89" s="98">
        <v>1157.8943104007612</v>
      </c>
      <c r="W89" s="98">
        <v>1151.797024448533</v>
      </c>
      <c r="X89" s="98">
        <v>1060.3504008403872</v>
      </c>
      <c r="Y89" s="98">
        <v>1477.0960641218248</v>
      </c>
      <c r="DA89" s="63" t="s">
        <v>2494</v>
      </c>
    </row>
    <row r="90" spans="1:105" ht="12" customHeight="1" x14ac:dyDescent="0.25">
      <c r="A90" s="100" t="s">
        <v>199</v>
      </c>
      <c r="B90" s="101">
        <v>267.44985817811488</v>
      </c>
      <c r="C90" s="101">
        <v>262.18843310484743</v>
      </c>
      <c r="D90" s="101">
        <v>268.05883186650368</v>
      </c>
      <c r="E90" s="101">
        <v>245.91212707197914</v>
      </c>
      <c r="F90" s="101">
        <v>279.35957222868501</v>
      </c>
      <c r="G90" s="101">
        <v>286.26059794645681</v>
      </c>
      <c r="H90" s="101">
        <v>292.91939768819282</v>
      </c>
      <c r="I90" s="101">
        <v>293.29216196731733</v>
      </c>
      <c r="J90" s="101">
        <v>288.32976181489181</v>
      </c>
      <c r="K90" s="101">
        <v>275.5337873945295</v>
      </c>
      <c r="L90" s="101">
        <v>276.24072071333705</v>
      </c>
      <c r="M90" s="101">
        <v>284.74842760585517</v>
      </c>
      <c r="N90" s="101">
        <v>279.43382585054252</v>
      </c>
      <c r="O90" s="101">
        <v>262.70309184063734</v>
      </c>
      <c r="P90" s="101">
        <v>277.7837644294251</v>
      </c>
      <c r="Q90" s="101">
        <v>306.91335756781763</v>
      </c>
      <c r="R90" s="101">
        <v>316.31008702553135</v>
      </c>
      <c r="S90" s="101">
        <v>313.50176855620748</v>
      </c>
      <c r="T90" s="101">
        <v>326.82772649818759</v>
      </c>
      <c r="U90" s="101">
        <v>309.27023468104056</v>
      </c>
      <c r="V90" s="101">
        <v>322.56634605774451</v>
      </c>
      <c r="W90" s="101">
        <v>361.06544847314342</v>
      </c>
      <c r="X90" s="101">
        <v>371.45372075979697</v>
      </c>
      <c r="Y90" s="101">
        <v>530.39358900278592</v>
      </c>
      <c r="DA90" s="131" t="s">
        <v>2495</v>
      </c>
    </row>
    <row r="91" spans="1:105" ht="12" customHeight="1" x14ac:dyDescent="0.25">
      <c r="A91" s="103" t="s">
        <v>52</v>
      </c>
      <c r="B91" s="104">
        <v>613.38992753133311</v>
      </c>
      <c r="C91" s="104">
        <v>649.76953284860326</v>
      </c>
      <c r="D91" s="104">
        <v>616.40950221937749</v>
      </c>
      <c r="E91" s="104">
        <v>711.83579046213731</v>
      </c>
      <c r="F91" s="104">
        <v>686.05406774052688</v>
      </c>
      <c r="G91" s="104">
        <v>712.52881313541775</v>
      </c>
      <c r="H91" s="104">
        <v>732.62977402830336</v>
      </c>
      <c r="I91" s="104">
        <v>761.66925684108526</v>
      </c>
      <c r="J91" s="104">
        <v>741.12222797788729</v>
      </c>
      <c r="K91" s="104">
        <v>782.1394835511984</v>
      </c>
      <c r="L91" s="104">
        <v>782.28723297321483</v>
      </c>
      <c r="M91" s="104">
        <v>759.44115491801449</v>
      </c>
      <c r="N91" s="104">
        <v>756.86314866800183</v>
      </c>
      <c r="O91" s="104">
        <v>741.00109818392082</v>
      </c>
      <c r="P91" s="104">
        <v>727.73346839594694</v>
      </c>
      <c r="Q91" s="104">
        <v>704.54770440916502</v>
      </c>
      <c r="R91" s="104">
        <v>753.05212479861427</v>
      </c>
      <c r="S91" s="104">
        <v>762.97301938359351</v>
      </c>
      <c r="T91" s="104">
        <v>759.01001141533879</v>
      </c>
      <c r="U91" s="104">
        <v>777.27484449948474</v>
      </c>
      <c r="V91" s="104">
        <v>835.32796434301656</v>
      </c>
      <c r="W91" s="104">
        <v>790.73157597538977</v>
      </c>
      <c r="X91" s="104">
        <v>688.89668008059039</v>
      </c>
      <c r="Y91" s="104">
        <v>946.70247511903915</v>
      </c>
      <c r="DA91" s="132" t="s">
        <v>2496</v>
      </c>
    </row>
    <row r="92" spans="1:105" ht="12" customHeight="1" x14ac:dyDescent="0.25">
      <c r="A92" s="106" t="s">
        <v>124</v>
      </c>
      <c r="B92" s="101">
        <v>870.69590552894283</v>
      </c>
      <c r="C92" s="101">
        <v>913.3805784194999</v>
      </c>
      <c r="D92" s="101">
        <v>892.29952255913975</v>
      </c>
      <c r="E92" s="101">
        <v>961.50146685755851</v>
      </c>
      <c r="F92" s="101">
        <v>974.89748821376349</v>
      </c>
      <c r="G92" s="101">
        <v>994.15074095811167</v>
      </c>
      <c r="H92" s="101">
        <v>1027.9473227086728</v>
      </c>
      <c r="I92" s="101">
        <v>1004.3261140377948</v>
      </c>
      <c r="J92" s="101">
        <v>1118.4138928623636</v>
      </c>
      <c r="K92" s="101">
        <v>1200.8006672344077</v>
      </c>
      <c r="L92" s="101">
        <v>1121.8574049730919</v>
      </c>
      <c r="M92" s="101">
        <v>1009.5234009897374</v>
      </c>
      <c r="N92" s="101">
        <v>991.87631332889362</v>
      </c>
      <c r="O92" s="101">
        <v>1015.5107223015319</v>
      </c>
      <c r="P92" s="101">
        <v>960.39428786445808</v>
      </c>
      <c r="Q92" s="101">
        <v>994.60150941680797</v>
      </c>
      <c r="R92" s="101">
        <v>1074.4737733164516</v>
      </c>
      <c r="S92" s="101">
        <v>1088.3722672391716</v>
      </c>
      <c r="T92" s="101">
        <v>1069.2979700485573</v>
      </c>
      <c r="U92" s="101">
        <v>1155.8296465571425</v>
      </c>
      <c r="V92" s="101">
        <v>1158.7756928941785</v>
      </c>
      <c r="W92" s="101">
        <v>1256.0212698192745</v>
      </c>
      <c r="X92" s="101">
        <v>1266.3828356172658</v>
      </c>
      <c r="Y92" s="101">
        <v>1203.7551054694945</v>
      </c>
      <c r="DA92" s="131" t="s">
        <v>2497</v>
      </c>
    </row>
    <row r="93" spans="1:105" ht="12" customHeight="1" x14ac:dyDescent="0.25">
      <c r="A93" s="107" t="s">
        <v>123</v>
      </c>
      <c r="B93" s="104">
        <v>870.69590552894283</v>
      </c>
      <c r="C93" s="104">
        <v>913.39996140511539</v>
      </c>
      <c r="D93" s="104">
        <v>892.35835292609227</v>
      </c>
      <c r="E93" s="104">
        <v>961.42334905804046</v>
      </c>
      <c r="F93" s="104">
        <v>974.87379114850432</v>
      </c>
      <c r="G93" s="104">
        <v>994.23884306332457</v>
      </c>
      <c r="H93" s="104">
        <v>1028.1828989225014</v>
      </c>
      <c r="I93" s="104">
        <v>1004.3491562778235</v>
      </c>
      <c r="J93" s="104">
        <v>1118.2248449619674</v>
      </c>
      <c r="K93" s="104">
        <v>1200.4045370399563</v>
      </c>
      <c r="L93" s="104">
        <v>1121.5678524818993</v>
      </c>
      <c r="M93" s="104">
        <v>1009.2569181355555</v>
      </c>
      <c r="N93" s="104">
        <v>991.47832803520453</v>
      </c>
      <c r="O93" s="104">
        <v>1014.9238846604803</v>
      </c>
      <c r="P93" s="104">
        <v>960.08559182510839</v>
      </c>
      <c r="Q93" s="104">
        <v>994.40228426197268</v>
      </c>
      <c r="R93" s="104">
        <v>1073.9080307814361</v>
      </c>
      <c r="S93" s="104">
        <v>1088.3973925769628</v>
      </c>
      <c r="T93" s="104">
        <v>1069.6495375952056</v>
      </c>
      <c r="U93" s="104">
        <v>1156.3731173897647</v>
      </c>
      <c r="V93" s="104">
        <v>1158.9027667277171</v>
      </c>
      <c r="W93" s="104">
        <v>1256.8191603123303</v>
      </c>
      <c r="X93" s="104">
        <v>1266.2924940899229</v>
      </c>
      <c r="Y93" s="104">
        <v>1202.9409984051222</v>
      </c>
      <c r="DA93" s="132" t="s">
        <v>2498</v>
      </c>
    </row>
    <row r="94" spans="1:105" ht="12" customHeight="1" x14ac:dyDescent="0.25">
      <c r="A94" s="108" t="s">
        <v>50</v>
      </c>
      <c r="B94" s="98">
        <v>264.33458170047311</v>
      </c>
      <c r="C94" s="98">
        <v>262.58434836989375</v>
      </c>
      <c r="D94" s="98">
        <v>270.51207948142002</v>
      </c>
      <c r="E94" s="98">
        <v>246.84449146651053</v>
      </c>
      <c r="F94" s="98">
        <v>282.10500410325051</v>
      </c>
      <c r="G94" s="98">
        <v>284.99491620831884</v>
      </c>
      <c r="H94" s="98">
        <v>293.74312409412897</v>
      </c>
      <c r="I94" s="98">
        <v>279.17485158722428</v>
      </c>
      <c r="J94" s="98">
        <v>313.06951760374716</v>
      </c>
      <c r="K94" s="98">
        <v>313.18197365770311</v>
      </c>
      <c r="L94" s="98">
        <v>292.79040037938432</v>
      </c>
      <c r="M94" s="98">
        <v>274.73369268419759</v>
      </c>
      <c r="N94" s="98">
        <v>266.54543178121531</v>
      </c>
      <c r="O94" s="98">
        <v>265.25994631741173</v>
      </c>
      <c r="P94" s="98">
        <v>264.47354469036293</v>
      </c>
      <c r="Q94" s="98">
        <v>301.16492791727228</v>
      </c>
      <c r="R94" s="98">
        <v>316.98814821993147</v>
      </c>
      <c r="S94" s="98">
        <v>316.53218291704741</v>
      </c>
      <c r="T94" s="98">
        <v>321.67146111431236</v>
      </c>
      <c r="U94" s="98">
        <v>329.06306739696657</v>
      </c>
      <c r="V94" s="98">
        <v>322.70387776825277</v>
      </c>
      <c r="W94" s="98">
        <v>394.25469576688022</v>
      </c>
      <c r="X94" s="98">
        <v>444.15565496735746</v>
      </c>
      <c r="Y94" s="98">
        <v>428.53460258522551</v>
      </c>
      <c r="DA94" s="63" t="s">
        <v>2499</v>
      </c>
    </row>
    <row r="95" spans="1:105" ht="12" customHeight="1" x14ac:dyDescent="0.25">
      <c r="A95" s="108" t="s">
        <v>52</v>
      </c>
      <c r="B95" s="98">
        <v>606.36132382846972</v>
      </c>
      <c r="C95" s="98">
        <v>650.81561303522165</v>
      </c>
      <c r="D95" s="98">
        <v>621.84627344467219</v>
      </c>
      <c r="E95" s="98">
        <v>714.57885759152998</v>
      </c>
      <c r="F95" s="98">
        <v>692.76878704525393</v>
      </c>
      <c r="G95" s="98">
        <v>709.24392685500572</v>
      </c>
      <c r="H95" s="98">
        <v>734.43977482837238</v>
      </c>
      <c r="I95" s="98">
        <v>725.17430469059912</v>
      </c>
      <c r="J95" s="98">
        <v>805.15532735822012</v>
      </c>
      <c r="K95" s="98">
        <v>887.22256338225338</v>
      </c>
      <c r="L95" s="98">
        <v>828.7774521025151</v>
      </c>
      <c r="M95" s="98">
        <v>734.5232254513578</v>
      </c>
      <c r="N95" s="98">
        <v>724.93289625398916</v>
      </c>
      <c r="O95" s="98">
        <v>749.66393834306859</v>
      </c>
      <c r="P95" s="98">
        <v>695.61204713474535</v>
      </c>
      <c r="Q95" s="98">
        <v>693.2373563447004</v>
      </c>
      <c r="R95" s="98">
        <v>756.91988256150466</v>
      </c>
      <c r="S95" s="98">
        <v>771.86520965991531</v>
      </c>
      <c r="T95" s="98">
        <v>747.97807648089326</v>
      </c>
      <c r="U95" s="98">
        <v>827.31004999279799</v>
      </c>
      <c r="V95" s="98">
        <v>836.19888895946417</v>
      </c>
      <c r="W95" s="98">
        <v>862.56446454544994</v>
      </c>
      <c r="X95" s="98">
        <v>822.13683912256556</v>
      </c>
      <c r="Y95" s="98">
        <v>774.40639581989637</v>
      </c>
      <c r="DA95" s="63" t="s">
        <v>2500</v>
      </c>
    </row>
    <row r="96" spans="1:105" ht="12" customHeight="1" x14ac:dyDescent="0.25">
      <c r="A96" s="106" t="s">
        <v>122</v>
      </c>
      <c r="B96" s="101">
        <v>913.90361508842807</v>
      </c>
      <c r="C96" s="101">
        <v>886.75633553856471</v>
      </c>
      <c r="D96" s="101">
        <v>970.28168589453537</v>
      </c>
      <c r="E96" s="101">
        <v>847.13872143076821</v>
      </c>
      <c r="F96" s="101">
        <v>980.43727894588858</v>
      </c>
      <c r="G96" s="101">
        <v>1018.9694067996813</v>
      </c>
      <c r="H96" s="101">
        <v>1066.6387089994507</v>
      </c>
      <c r="I96" s="101">
        <v>1032.089636288121</v>
      </c>
      <c r="J96" s="101">
        <v>1080.705314026038</v>
      </c>
      <c r="K96" s="101">
        <v>1027.5600484236406</v>
      </c>
      <c r="L96" s="101">
        <v>1044.7840467485757</v>
      </c>
      <c r="M96" s="101">
        <v>1011.1152089601908</v>
      </c>
      <c r="N96" s="101">
        <v>1016.4778973476626</v>
      </c>
      <c r="O96" s="101">
        <v>995.30840785868349</v>
      </c>
      <c r="P96" s="101">
        <v>995.69433194444309</v>
      </c>
      <c r="Q96" s="101">
        <v>1017.6511379290367</v>
      </c>
      <c r="R96" s="101">
        <v>1047.636412099984</v>
      </c>
      <c r="S96" s="101">
        <v>1079.9426339090562</v>
      </c>
      <c r="T96" s="101">
        <v>1102.039001523247</v>
      </c>
      <c r="U96" s="101">
        <v>1125.0201064880123</v>
      </c>
      <c r="V96" s="101">
        <v>1150.8678686492649</v>
      </c>
      <c r="W96" s="101">
        <v>1261.5090720382402</v>
      </c>
      <c r="X96" s="101">
        <v>1241.2863398211266</v>
      </c>
      <c r="Y96" s="101">
        <v>1269.4009459956908</v>
      </c>
      <c r="DA96" s="131" t="s">
        <v>2501</v>
      </c>
    </row>
    <row r="97" spans="1:105" ht="12" customHeight="1" x14ac:dyDescent="0.25">
      <c r="A97" s="107" t="s">
        <v>121</v>
      </c>
      <c r="B97" s="104">
        <v>913.90361508842807</v>
      </c>
      <c r="C97" s="104">
        <v>886.77028700292124</v>
      </c>
      <c r="D97" s="104">
        <v>970.29965180319243</v>
      </c>
      <c r="E97" s="104">
        <v>847.17857587607341</v>
      </c>
      <c r="F97" s="104">
        <v>980.46764200459131</v>
      </c>
      <c r="G97" s="104">
        <v>1018.9975508613322</v>
      </c>
      <c r="H97" s="104">
        <v>1066.6518400054561</v>
      </c>
      <c r="I97" s="104">
        <v>1031.9370633649755</v>
      </c>
      <c r="J97" s="104">
        <v>1080.5041174950823</v>
      </c>
      <c r="K97" s="104">
        <v>1027.3935848845517</v>
      </c>
      <c r="L97" s="104">
        <v>1044.6715300040225</v>
      </c>
      <c r="M97" s="104">
        <v>1011.0494139509261</v>
      </c>
      <c r="N97" s="104">
        <v>1016.4866985738922</v>
      </c>
      <c r="O97" s="104">
        <v>995.39306750302558</v>
      </c>
      <c r="P97" s="104">
        <v>995.64380926133265</v>
      </c>
      <c r="Q97" s="104">
        <v>1017.6698582377112</v>
      </c>
      <c r="R97" s="104">
        <v>1047.7819194043657</v>
      </c>
      <c r="S97" s="104">
        <v>1080.156816996066</v>
      </c>
      <c r="T97" s="104">
        <v>1102.2693321004283</v>
      </c>
      <c r="U97" s="104">
        <v>1125.2273686727428</v>
      </c>
      <c r="V97" s="104">
        <v>1150.9482889082435</v>
      </c>
      <c r="W97" s="104">
        <v>1261.5229513423365</v>
      </c>
      <c r="X97" s="104">
        <v>1241.2370531138313</v>
      </c>
      <c r="Y97" s="104">
        <v>1269.2480047667764</v>
      </c>
      <c r="DA97" s="132" t="s">
        <v>2502</v>
      </c>
    </row>
    <row r="98" spans="1:105" ht="12" customHeight="1" x14ac:dyDescent="0.25">
      <c r="A98" s="108" t="s">
        <v>53</v>
      </c>
      <c r="B98" s="98">
        <v>277.50631514024712</v>
      </c>
      <c r="C98" s="98">
        <v>254.94210340626418</v>
      </c>
      <c r="D98" s="98">
        <v>294.13063431114159</v>
      </c>
      <c r="E98" s="98">
        <v>217.35420667631931</v>
      </c>
      <c r="F98" s="98">
        <v>283.72450092462157</v>
      </c>
      <c r="G98" s="98">
        <v>292.10038909306786</v>
      </c>
      <c r="H98" s="98">
        <v>304.73616354018549</v>
      </c>
      <c r="I98" s="98">
        <v>286.87941112583269</v>
      </c>
      <c r="J98" s="98">
        <v>302.77020673628277</v>
      </c>
      <c r="K98" s="98">
        <v>267.60200675605557</v>
      </c>
      <c r="L98" s="98">
        <v>272.46164803694529</v>
      </c>
      <c r="M98" s="98">
        <v>275.65840900273753</v>
      </c>
      <c r="N98" s="98">
        <v>274.08451901847553</v>
      </c>
      <c r="O98" s="98">
        <v>260.58163745887646</v>
      </c>
      <c r="P98" s="98">
        <v>275.07484804694792</v>
      </c>
      <c r="Q98" s="98">
        <v>309.14022994082228</v>
      </c>
      <c r="R98" s="98">
        <v>309.83988818350861</v>
      </c>
      <c r="S98" s="98">
        <v>314.63485762591029</v>
      </c>
      <c r="T98" s="98">
        <v>331.8930400308642</v>
      </c>
      <c r="U98" s="98">
        <v>320.38132672653916</v>
      </c>
      <c r="V98" s="98">
        <v>320.82396763428989</v>
      </c>
      <c r="W98" s="98">
        <v>395.7575576359975</v>
      </c>
      <c r="X98" s="98">
        <v>435.71699237422888</v>
      </c>
      <c r="Y98" s="98">
        <v>452.93138651664265</v>
      </c>
      <c r="DA98" s="63" t="s">
        <v>2503</v>
      </c>
    </row>
    <row r="99" spans="1:105" ht="12" customHeight="1" x14ac:dyDescent="0.25">
      <c r="A99" s="108" t="s">
        <v>52</v>
      </c>
      <c r="B99" s="98">
        <v>636.39729994818083</v>
      </c>
      <c r="C99" s="98">
        <v>631.82818359665691</v>
      </c>
      <c r="D99" s="98">
        <v>676.16901749205067</v>
      </c>
      <c r="E99" s="98">
        <v>629.82436919975419</v>
      </c>
      <c r="F99" s="98">
        <v>696.74314107996986</v>
      </c>
      <c r="G99" s="98">
        <v>726.89716176826437</v>
      </c>
      <c r="H99" s="98">
        <v>761.91567646527074</v>
      </c>
      <c r="I99" s="98">
        <v>745.05765223914295</v>
      </c>
      <c r="J99" s="98">
        <v>777.73391075879965</v>
      </c>
      <c r="K99" s="98">
        <v>759.7915781284961</v>
      </c>
      <c r="L99" s="98">
        <v>772.20988196707708</v>
      </c>
      <c r="M99" s="98">
        <v>735.39100494818877</v>
      </c>
      <c r="N99" s="98">
        <v>742.40217955541675</v>
      </c>
      <c r="O99" s="98">
        <v>734.81143004414923</v>
      </c>
      <c r="P99" s="98">
        <v>720.56896121438467</v>
      </c>
      <c r="Q99" s="98">
        <v>708.52962829688886</v>
      </c>
      <c r="R99" s="98">
        <v>737.94203122085707</v>
      </c>
      <c r="S99" s="98">
        <v>765.52195937015563</v>
      </c>
      <c r="T99" s="98">
        <v>770.37629206956433</v>
      </c>
      <c r="U99" s="98">
        <v>804.84604194620397</v>
      </c>
      <c r="V99" s="98">
        <v>830.12432127395368</v>
      </c>
      <c r="W99" s="98">
        <v>865.76539370633884</v>
      </c>
      <c r="X99" s="98">
        <v>805.52006073960229</v>
      </c>
      <c r="Y99" s="98">
        <v>816.31661825013362</v>
      </c>
      <c r="DA99" s="63" t="s">
        <v>2504</v>
      </c>
    </row>
    <row r="100" spans="1:105" ht="12" customHeight="1" x14ac:dyDescent="0.25">
      <c r="A100" s="121" t="s">
        <v>54</v>
      </c>
      <c r="B100" s="122">
        <v>883.88074400301616</v>
      </c>
      <c r="C100" s="122">
        <v>865.91626931089195</v>
      </c>
      <c r="D100" s="122">
        <v>925.15850125589236</v>
      </c>
      <c r="E100" s="122">
        <v>858.11592205717682</v>
      </c>
      <c r="F100" s="122">
        <v>923.89091648281453</v>
      </c>
      <c r="G100" s="122">
        <v>955.07007802394764</v>
      </c>
      <c r="H100" s="122">
        <v>981.31898401948376</v>
      </c>
      <c r="I100" s="122">
        <v>949.89242710878705</v>
      </c>
      <c r="J100" s="122">
        <v>990.44682333991875</v>
      </c>
      <c r="K100" s="122">
        <v>965.74140467741654</v>
      </c>
      <c r="L100" s="122">
        <v>929.32214919213425</v>
      </c>
      <c r="M100" s="122">
        <v>874.56144988993765</v>
      </c>
      <c r="N100" s="122">
        <v>850.18854275342642</v>
      </c>
      <c r="O100" s="122">
        <v>808.94032215464745</v>
      </c>
      <c r="P100" s="122">
        <v>778.82689536692317</v>
      </c>
      <c r="Q100" s="122">
        <v>787.21688676276312</v>
      </c>
      <c r="R100" s="122">
        <v>812.9286316358091</v>
      </c>
      <c r="S100" s="122">
        <v>804.1329573318817</v>
      </c>
      <c r="T100" s="122">
        <v>785.02073316091889</v>
      </c>
      <c r="U100" s="122">
        <v>787.65885774576759</v>
      </c>
      <c r="V100" s="122">
        <v>800.31964967915212</v>
      </c>
      <c r="W100" s="122">
        <v>851.58434815165015</v>
      </c>
      <c r="X100" s="122">
        <v>822.95479594755045</v>
      </c>
      <c r="Y100" s="122">
        <v>767.87220520602091</v>
      </c>
      <c r="DA100" s="130" t="s">
        <v>2505</v>
      </c>
    </row>
    <row r="101" spans="1:105" ht="12" customHeight="1" x14ac:dyDescent="0.25">
      <c r="A101" s="97" t="s">
        <v>202</v>
      </c>
      <c r="B101" s="98">
        <v>819.77638655039107</v>
      </c>
      <c r="C101" s="98">
        <v>951.85402423967105</v>
      </c>
      <c r="D101" s="98">
        <v>827.79281621052598</v>
      </c>
      <c r="E101" s="98">
        <v>993.92825335667033</v>
      </c>
      <c r="F101" s="98">
        <v>913.37447792683702</v>
      </c>
      <c r="G101" s="98">
        <v>940.52203194441381</v>
      </c>
      <c r="H101" s="98">
        <v>911.49635038949498</v>
      </c>
      <c r="I101" s="98">
        <v>1016.7843222321264</v>
      </c>
      <c r="J101" s="98">
        <v>906.45198921153531</v>
      </c>
      <c r="K101" s="98">
        <v>977.45555702589286</v>
      </c>
      <c r="L101" s="98">
        <v>921.77601167837918</v>
      </c>
      <c r="M101" s="98">
        <v>887.26257925027448</v>
      </c>
      <c r="N101" s="98">
        <v>888.6590317995624</v>
      </c>
      <c r="O101" s="98">
        <v>794.75341847684797</v>
      </c>
      <c r="P101" s="98">
        <v>796.96581244210097</v>
      </c>
      <c r="Q101" s="98">
        <v>793.91115942033866</v>
      </c>
      <c r="R101" s="98">
        <v>833.69321856354293</v>
      </c>
      <c r="S101" s="98">
        <v>795.08326843875716</v>
      </c>
      <c r="T101" s="98">
        <v>767.72789761584568</v>
      </c>
      <c r="U101" s="98">
        <v>727.77135849164154</v>
      </c>
      <c r="V101" s="98">
        <v>835.45039848722479</v>
      </c>
      <c r="W101" s="98">
        <v>869.68532139771753</v>
      </c>
      <c r="X101" s="98">
        <v>857.9564675048689</v>
      </c>
      <c r="Y101" s="98">
        <v>714.88192296472209</v>
      </c>
      <c r="DA101" s="63" t="s">
        <v>2506</v>
      </c>
    </row>
    <row r="102" spans="1:105" ht="12" customHeight="1" x14ac:dyDescent="0.25">
      <c r="A102" s="97" t="s">
        <v>50</v>
      </c>
      <c r="B102" s="98">
        <v>806.19373838958086</v>
      </c>
      <c r="C102" s="98">
        <v>951.30900573181259</v>
      </c>
      <c r="D102" s="98">
        <v>832.52379079956836</v>
      </c>
      <c r="E102" s="98">
        <v>984.89388271445148</v>
      </c>
      <c r="F102" s="98">
        <v>921.93062945942575</v>
      </c>
      <c r="G102" s="98">
        <v>935.04337962890588</v>
      </c>
      <c r="H102" s="98">
        <v>920.50477182035013</v>
      </c>
      <c r="I102" s="98">
        <v>962.25991867851576</v>
      </c>
      <c r="J102" s="98">
        <v>944.40403852007057</v>
      </c>
      <c r="K102" s="98">
        <v>1087.1971898463864</v>
      </c>
      <c r="L102" s="98">
        <v>980.59295434118962</v>
      </c>
      <c r="M102" s="98">
        <v>872.81363689595423</v>
      </c>
      <c r="N102" s="98">
        <v>830.58017785142204</v>
      </c>
      <c r="O102" s="98">
        <v>824.42093257666238</v>
      </c>
      <c r="P102" s="98">
        <v>761.46015055230168</v>
      </c>
      <c r="Q102" s="98">
        <v>774.59980155203289</v>
      </c>
      <c r="R102" s="98">
        <v>821.28713273541314</v>
      </c>
      <c r="S102" s="98">
        <v>809.6248274613414</v>
      </c>
      <c r="T102" s="98">
        <v>771.05160059047012</v>
      </c>
      <c r="U102" s="98">
        <v>811.44907180638859</v>
      </c>
      <c r="V102" s="98">
        <v>799.2572770228669</v>
      </c>
      <c r="W102" s="98">
        <v>845.9200048516085</v>
      </c>
      <c r="X102" s="98">
        <v>829.49374781158656</v>
      </c>
      <c r="Y102" s="98">
        <v>746.90775458229371</v>
      </c>
      <c r="DA102" s="63" t="s">
        <v>2507</v>
      </c>
    </row>
    <row r="103" spans="1:105" ht="12" customHeight="1" x14ac:dyDescent="0.25">
      <c r="A103" s="109" t="s">
        <v>120</v>
      </c>
      <c r="B103" s="33">
        <v>929.35232197649384</v>
      </c>
      <c r="C103" s="33">
        <v>805.75311548050661</v>
      </c>
      <c r="D103" s="33">
        <v>997.27270487337739</v>
      </c>
      <c r="E103" s="33">
        <v>748.70613307142685</v>
      </c>
      <c r="F103" s="33">
        <v>928.21136689375021</v>
      </c>
      <c r="G103" s="33">
        <v>971.34545881368786</v>
      </c>
      <c r="H103" s="33">
        <v>1040.8626402408761</v>
      </c>
      <c r="I103" s="33">
        <v>920.59782033508282</v>
      </c>
      <c r="J103" s="33">
        <v>1051.9865019365773</v>
      </c>
      <c r="K103" s="33">
        <v>867.10737130181076</v>
      </c>
      <c r="L103" s="33">
        <v>890.88917925162059</v>
      </c>
      <c r="M103" s="33">
        <v>870.92173012424678</v>
      </c>
      <c r="N103" s="33">
        <v>849.33129768033712</v>
      </c>
      <c r="O103" s="33">
        <v>803.89600587732707</v>
      </c>
      <c r="P103" s="33">
        <v>783.15693961536749</v>
      </c>
      <c r="Q103" s="33">
        <v>792.48305574352719</v>
      </c>
      <c r="R103" s="33">
        <v>801.58056987874897</v>
      </c>
      <c r="S103" s="33">
        <v>803.56943338216729</v>
      </c>
      <c r="T103" s="33">
        <v>797.24720949421987</v>
      </c>
      <c r="U103" s="33">
        <v>789.4504553383324</v>
      </c>
      <c r="V103" s="33">
        <v>792.02299893926443</v>
      </c>
      <c r="W103" s="33">
        <v>849.98224863691189</v>
      </c>
      <c r="X103" s="33">
        <v>812.26706911406643</v>
      </c>
      <c r="Y103" s="33">
        <v>786.6275089653434</v>
      </c>
      <c r="DA103" s="60" t="s">
        <v>2508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2509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2510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2511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2512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2513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X110" s="98">
        <f>IF(RES_hhdet_tes!X110=0,0,RES_hhdet_tes!X110*1000*11630/RES_hhdet_num!X105)</f>
        <v>0</v>
      </c>
      <c r="Y110" s="98">
        <f>IF(RES_hhdet_tes!Y110=0,0,RES_hhdet_tes!Y110*1000*11630/RES_hhdet_num!Y105)</f>
        <v>0</v>
      </c>
      <c r="DA110" s="63" t="s">
        <v>2514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2515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2516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2517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2518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2519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2520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2521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2522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2523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2524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2525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2526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6865.2972682167601</v>
      </c>
      <c r="C124" s="117">
        <f t="shared" si="42"/>
        <v>8027.5423002985008</v>
      </c>
      <c r="D124" s="117">
        <f t="shared" si="42"/>
        <v>8320.5163886471128</v>
      </c>
      <c r="E124" s="117">
        <f t="shared" si="42"/>
        <v>9192.6681208742048</v>
      </c>
      <c r="F124" s="117">
        <f t="shared" si="42"/>
        <v>9271.381345771224</v>
      </c>
      <c r="G124" s="117">
        <f t="shared" si="42"/>
        <v>9974.7978943874004</v>
      </c>
      <c r="H124" s="117">
        <f t="shared" si="42"/>
        <v>9474.127360093431</v>
      </c>
      <c r="I124" s="117">
        <f t="shared" si="42"/>
        <v>9268.8046596359254</v>
      </c>
      <c r="J124" s="117">
        <f t="shared" si="42"/>
        <v>9841.0696641960585</v>
      </c>
      <c r="K124" s="117">
        <f t="shared" si="42"/>
        <v>10180.235661386683</v>
      </c>
      <c r="L124" s="117">
        <f t="shared" si="42"/>
        <v>11016.485375099272</v>
      </c>
      <c r="M124" s="117">
        <f t="shared" si="42"/>
        <v>11033.010014186319</v>
      </c>
      <c r="N124" s="117">
        <f t="shared" si="42"/>
        <v>10919.557221457004</v>
      </c>
      <c r="O124" s="117">
        <f t="shared" si="42"/>
        <v>11088.067284996872</v>
      </c>
      <c r="P124" s="117">
        <f t="shared" si="42"/>
        <v>9690.9878927478785</v>
      </c>
      <c r="Q124" s="117">
        <f t="shared" si="42"/>
        <v>10847.87388134303</v>
      </c>
      <c r="R124" s="117">
        <f t="shared" ref="R124:V124" si="43">R125+R128+R130+R139</f>
        <v>10958.802744131122</v>
      </c>
      <c r="S124" s="117">
        <f t="shared" si="43"/>
        <v>11205.448531534999</v>
      </c>
      <c r="T124" s="117">
        <f t="shared" si="43"/>
        <v>11013.631533828488</v>
      </c>
      <c r="U124" s="117">
        <f t="shared" si="43"/>
        <v>11047.629050033807</v>
      </c>
      <c r="V124" s="117">
        <f t="shared" si="43"/>
        <v>11599.850181234417</v>
      </c>
      <c r="W124" s="117">
        <f t="shared" ref="W124:Y124" si="44">W125+W128+W130+W139</f>
        <v>12873.103872694339</v>
      </c>
      <c r="X124" s="117">
        <f t="shared" si="44"/>
        <v>12189.838375512431</v>
      </c>
      <c r="Y124" s="117">
        <f t="shared" si="44"/>
        <v>11928.854159001514</v>
      </c>
      <c r="DA124" s="129" t="s">
        <v>2527</v>
      </c>
    </row>
    <row r="125" spans="1:105" ht="12.95" customHeight="1" x14ac:dyDescent="0.25">
      <c r="A125" s="121" t="s">
        <v>57</v>
      </c>
      <c r="B125" s="122">
        <f t="shared" ref="B125:Q125" si="45">SUM(B126:B127)</f>
        <v>5008.2809865479858</v>
      </c>
      <c r="C125" s="122">
        <f t="shared" si="45"/>
        <v>6174.6646799750506</v>
      </c>
      <c r="D125" s="122">
        <f t="shared" si="45"/>
        <v>6339.4697244281069</v>
      </c>
      <c r="E125" s="122">
        <f t="shared" si="45"/>
        <v>7181.136531539446</v>
      </c>
      <c r="F125" s="122">
        <f t="shared" si="45"/>
        <v>7244.2725868159832</v>
      </c>
      <c r="G125" s="122">
        <f t="shared" si="45"/>
        <v>7824.0814139155882</v>
      </c>
      <c r="H125" s="122">
        <f t="shared" si="45"/>
        <v>7134.5777080295256</v>
      </c>
      <c r="I125" s="122">
        <f t="shared" si="45"/>
        <v>6862.0234009282531</v>
      </c>
      <c r="J125" s="122">
        <f t="shared" si="45"/>
        <v>7292.998927217036</v>
      </c>
      <c r="K125" s="122">
        <f t="shared" si="45"/>
        <v>7644.9456082649958</v>
      </c>
      <c r="L125" s="122">
        <f t="shared" si="45"/>
        <v>8322.4715867760497</v>
      </c>
      <c r="M125" s="122">
        <f t="shared" si="45"/>
        <v>8247.849535582096</v>
      </c>
      <c r="N125" s="122">
        <f t="shared" si="45"/>
        <v>8012.3735669353928</v>
      </c>
      <c r="O125" s="122">
        <f t="shared" si="45"/>
        <v>8354.3222187645497</v>
      </c>
      <c r="P125" s="122">
        <f t="shared" si="45"/>
        <v>7182.5601691416141</v>
      </c>
      <c r="Q125" s="122">
        <f t="shared" si="45"/>
        <v>8002.4173503108068</v>
      </c>
      <c r="R125" s="122">
        <f t="shared" ref="R125:V125" si="46">SUM(R126:R127)</f>
        <v>8301.1664613707435</v>
      </c>
      <c r="S125" s="122">
        <f t="shared" si="46"/>
        <v>8355.2602933211074</v>
      </c>
      <c r="T125" s="122">
        <f t="shared" si="46"/>
        <v>8102.993091486479</v>
      </c>
      <c r="U125" s="122">
        <f t="shared" si="46"/>
        <v>8120.5926138721525</v>
      </c>
      <c r="V125" s="122">
        <f t="shared" si="46"/>
        <v>8608.2455095448458</v>
      </c>
      <c r="W125" s="122">
        <f t="shared" ref="W125:Y125" si="47">SUM(W126:W127)</f>
        <v>9531.6037315069552</v>
      </c>
      <c r="X125" s="122">
        <f t="shared" si="47"/>
        <v>8820.7051691034831</v>
      </c>
      <c r="Y125" s="122">
        <f t="shared" si="47"/>
        <v>8538.898513550861</v>
      </c>
      <c r="DA125" s="130" t="s">
        <v>2528</v>
      </c>
    </row>
    <row r="126" spans="1:105" ht="12" customHeight="1" x14ac:dyDescent="0.25">
      <c r="A126" s="97" t="s">
        <v>198</v>
      </c>
      <c r="B126" s="98">
        <v>4984.061022469722</v>
      </c>
      <c r="C126" s="98">
        <v>6145.0324087336494</v>
      </c>
      <c r="D126" s="98">
        <v>6309.0028312509176</v>
      </c>
      <c r="E126" s="98">
        <v>7148.6705071172228</v>
      </c>
      <c r="F126" s="98">
        <v>7210.0632837909243</v>
      </c>
      <c r="G126" s="98">
        <v>7787.9659293814339</v>
      </c>
      <c r="H126" s="98">
        <v>7102.9129604403543</v>
      </c>
      <c r="I126" s="98">
        <v>6832.6594269464731</v>
      </c>
      <c r="J126" s="98">
        <v>7262.180219445464</v>
      </c>
      <c r="K126" s="98">
        <v>7612.9622248786382</v>
      </c>
      <c r="L126" s="98">
        <v>8288.9954901149158</v>
      </c>
      <c r="M126" s="98">
        <v>8215.0497278137555</v>
      </c>
      <c r="N126" s="98">
        <v>7980.966015129522</v>
      </c>
      <c r="O126" s="98">
        <v>8321.9766161656207</v>
      </c>
      <c r="P126" s="98">
        <v>7154.9351033988796</v>
      </c>
      <c r="Q126" s="98">
        <v>7971.6723389578228</v>
      </c>
      <c r="R126" s="98">
        <v>8269.0815392991062</v>
      </c>
      <c r="S126" s="98">
        <v>8323.3845125308562</v>
      </c>
      <c r="T126" s="98">
        <v>8072.1789332707986</v>
      </c>
      <c r="U126" s="98">
        <v>8089.5654339780021</v>
      </c>
      <c r="V126" s="98">
        <v>8575.3574817268745</v>
      </c>
      <c r="W126" s="98">
        <v>9495.2497666957061</v>
      </c>
      <c r="X126" s="98">
        <v>8787.2381765117971</v>
      </c>
      <c r="Y126" s="98">
        <v>8506.3652966788359</v>
      </c>
      <c r="DA126" s="63" t="s">
        <v>2529</v>
      </c>
    </row>
    <row r="127" spans="1:105" ht="12" customHeight="1" x14ac:dyDescent="0.25">
      <c r="A127" s="97" t="s">
        <v>53</v>
      </c>
      <c r="B127" s="98">
        <v>24.219964078263956</v>
      </c>
      <c r="C127" s="98">
        <v>29.632271241401583</v>
      </c>
      <c r="D127" s="98">
        <v>30.466893177189721</v>
      </c>
      <c r="E127" s="98">
        <v>32.466024422223647</v>
      </c>
      <c r="F127" s="98">
        <v>34.209303025059008</v>
      </c>
      <c r="G127" s="98">
        <v>36.115484534154547</v>
      </c>
      <c r="H127" s="98">
        <v>31.664747589171217</v>
      </c>
      <c r="I127" s="98">
        <v>29.363973981779782</v>
      </c>
      <c r="J127" s="98">
        <v>30.818707771572313</v>
      </c>
      <c r="K127" s="98">
        <v>31.983383386357648</v>
      </c>
      <c r="L127" s="98">
        <v>33.476096661133568</v>
      </c>
      <c r="M127" s="98">
        <v>32.79980776834055</v>
      </c>
      <c r="N127" s="98">
        <v>31.407551805870579</v>
      </c>
      <c r="O127" s="98">
        <v>32.345602598928785</v>
      </c>
      <c r="P127" s="98">
        <v>27.625065742734531</v>
      </c>
      <c r="Q127" s="98">
        <v>30.745011352983724</v>
      </c>
      <c r="R127" s="98">
        <v>32.084922071637642</v>
      </c>
      <c r="S127" s="98">
        <v>31.875780790251589</v>
      </c>
      <c r="T127" s="98">
        <v>30.814158215680607</v>
      </c>
      <c r="U127" s="98">
        <v>31.027179894150677</v>
      </c>
      <c r="V127" s="98">
        <v>32.888027817972215</v>
      </c>
      <c r="W127" s="98">
        <v>36.353964811248389</v>
      </c>
      <c r="X127" s="98">
        <v>33.466992591686392</v>
      </c>
      <c r="Y127" s="98">
        <v>32.533216872025704</v>
      </c>
      <c r="DA127" s="63" t="s">
        <v>2530</v>
      </c>
    </row>
    <row r="128" spans="1:105" ht="12.95" customHeight="1" x14ac:dyDescent="0.25">
      <c r="A128" s="121" t="s">
        <v>92</v>
      </c>
      <c r="B128" s="122">
        <f t="shared" ref="B128:Y128" si="48">B129</f>
        <v>112.18447874266835</v>
      </c>
      <c r="C128" s="122">
        <f t="shared" si="48"/>
        <v>113.174489155259</v>
      </c>
      <c r="D128" s="122">
        <f t="shared" si="48"/>
        <v>116.41819990784856</v>
      </c>
      <c r="E128" s="122">
        <f t="shared" si="48"/>
        <v>275.97185713678095</v>
      </c>
      <c r="F128" s="122">
        <f t="shared" si="48"/>
        <v>129.08444884574948</v>
      </c>
      <c r="G128" s="122">
        <f t="shared" si="48"/>
        <v>180.85131671252174</v>
      </c>
      <c r="H128" s="122">
        <f t="shared" si="48"/>
        <v>308.64063650387646</v>
      </c>
      <c r="I128" s="122">
        <f t="shared" si="48"/>
        <v>431.57858377803529</v>
      </c>
      <c r="J128" s="122">
        <f t="shared" si="48"/>
        <v>484.35623566693317</v>
      </c>
      <c r="K128" s="122">
        <f t="shared" si="48"/>
        <v>506.81485396997323</v>
      </c>
      <c r="L128" s="122">
        <f t="shared" si="48"/>
        <v>688.64615771011518</v>
      </c>
      <c r="M128" s="122">
        <f t="shared" si="48"/>
        <v>941.78515397188107</v>
      </c>
      <c r="N128" s="122">
        <f t="shared" si="48"/>
        <v>1044.9374010321517</v>
      </c>
      <c r="O128" s="122">
        <f t="shared" si="48"/>
        <v>870.69433129921276</v>
      </c>
      <c r="P128" s="122">
        <f t="shared" si="48"/>
        <v>711.63845655333921</v>
      </c>
      <c r="Q128" s="122">
        <f t="shared" si="48"/>
        <v>1063.2016261159965</v>
      </c>
      <c r="R128" s="122">
        <f t="shared" si="48"/>
        <v>832.29493113032311</v>
      </c>
      <c r="S128" s="122">
        <f t="shared" si="48"/>
        <v>969.00079684322884</v>
      </c>
      <c r="T128" s="122">
        <f t="shared" si="48"/>
        <v>1008.4337450494729</v>
      </c>
      <c r="U128" s="122">
        <f t="shared" si="48"/>
        <v>1030.9038652388469</v>
      </c>
      <c r="V128" s="122">
        <f t="shared" si="48"/>
        <v>1056.8133742530138</v>
      </c>
      <c r="W128" s="122">
        <f t="shared" si="48"/>
        <v>1239.4847716822894</v>
      </c>
      <c r="X128" s="122">
        <f t="shared" si="48"/>
        <v>1298.6382037317592</v>
      </c>
      <c r="Y128" s="122">
        <f t="shared" si="48"/>
        <v>1366.8020838784041</v>
      </c>
      <c r="DA128" s="130" t="s">
        <v>2531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112.18447874266835</v>
      </c>
      <c r="C129" s="98">
        <f>IF(RES_hhdet_tes!C129=0,0,RES_hhdet_tes!C129*1000*11630/RES_hhdet_num!C124)</f>
        <v>113.174489155259</v>
      </c>
      <c r="D129" s="98">
        <f>IF(RES_hhdet_tes!D129=0,0,RES_hhdet_tes!D129*1000*11630/RES_hhdet_num!D124)</f>
        <v>116.41819990784856</v>
      </c>
      <c r="E129" s="98">
        <f>IF(RES_hhdet_tes!E129=0,0,RES_hhdet_tes!E129*1000*11630/RES_hhdet_num!E124)</f>
        <v>275.97185713678095</v>
      </c>
      <c r="F129" s="98">
        <f>IF(RES_hhdet_tes!F129=0,0,RES_hhdet_tes!F129*1000*11630/RES_hhdet_num!F124)</f>
        <v>129.08444884574948</v>
      </c>
      <c r="G129" s="98">
        <f>IF(RES_hhdet_tes!G129=0,0,RES_hhdet_tes!G129*1000*11630/RES_hhdet_num!G124)</f>
        <v>180.85131671252174</v>
      </c>
      <c r="H129" s="98">
        <f>IF(RES_hhdet_tes!H129=0,0,RES_hhdet_tes!H129*1000*11630/RES_hhdet_num!H124)</f>
        <v>308.64063650387646</v>
      </c>
      <c r="I129" s="98">
        <f>IF(RES_hhdet_tes!I129=0,0,RES_hhdet_tes!I129*1000*11630/RES_hhdet_num!I124)</f>
        <v>431.57858377803529</v>
      </c>
      <c r="J129" s="98">
        <f>IF(RES_hhdet_tes!J129=0,0,RES_hhdet_tes!J129*1000*11630/RES_hhdet_num!J124)</f>
        <v>484.35623566693317</v>
      </c>
      <c r="K129" s="98">
        <f>IF(RES_hhdet_tes!K129=0,0,RES_hhdet_tes!K129*1000*11630/RES_hhdet_num!K124)</f>
        <v>506.81485396997323</v>
      </c>
      <c r="L129" s="98">
        <f>IF(RES_hhdet_tes!L129=0,0,RES_hhdet_tes!L129*1000*11630/RES_hhdet_num!L124)</f>
        <v>688.64615771011518</v>
      </c>
      <c r="M129" s="98">
        <f>IF(RES_hhdet_tes!M129=0,0,RES_hhdet_tes!M129*1000*11630/RES_hhdet_num!M124)</f>
        <v>941.78515397188107</v>
      </c>
      <c r="N129" s="98">
        <f>IF(RES_hhdet_tes!N129=0,0,RES_hhdet_tes!N129*1000*11630/RES_hhdet_num!N124)</f>
        <v>1044.9374010321517</v>
      </c>
      <c r="O129" s="98">
        <f>IF(RES_hhdet_tes!O129=0,0,RES_hhdet_tes!O129*1000*11630/RES_hhdet_num!O124)</f>
        <v>870.69433129921276</v>
      </c>
      <c r="P129" s="98">
        <f>IF(RES_hhdet_tes!P129=0,0,RES_hhdet_tes!P129*1000*11630/RES_hhdet_num!P124)</f>
        <v>711.63845655333921</v>
      </c>
      <c r="Q129" s="98">
        <f>IF(RES_hhdet_tes!Q129=0,0,RES_hhdet_tes!Q129*1000*11630/RES_hhdet_num!Q124)</f>
        <v>1063.2016261159965</v>
      </c>
      <c r="R129" s="98">
        <f>IF(RES_hhdet_tes!R129=0,0,RES_hhdet_tes!R129*1000*11630/RES_hhdet_num!R124)</f>
        <v>832.29493113032311</v>
      </c>
      <c r="S129" s="98">
        <f>IF(RES_hhdet_tes!S129=0,0,RES_hhdet_tes!S129*1000*11630/RES_hhdet_num!S124)</f>
        <v>969.00079684322884</v>
      </c>
      <c r="T129" s="98">
        <f>IF(RES_hhdet_tes!T129=0,0,RES_hhdet_tes!T129*1000*11630/RES_hhdet_num!T124)</f>
        <v>1008.4337450494729</v>
      </c>
      <c r="U129" s="98">
        <f>IF(RES_hhdet_tes!U129=0,0,RES_hhdet_tes!U129*1000*11630/RES_hhdet_num!U124)</f>
        <v>1030.9038652388469</v>
      </c>
      <c r="V129" s="98">
        <f>IF(RES_hhdet_tes!V129=0,0,RES_hhdet_tes!V129*1000*11630/RES_hhdet_num!V124)</f>
        <v>1056.8133742530138</v>
      </c>
      <c r="W129" s="98">
        <f>IF(RES_hhdet_tes!W129=0,0,RES_hhdet_tes!W129*1000*11630/RES_hhdet_num!W124)</f>
        <v>1239.4847716822894</v>
      </c>
      <c r="X129" s="98">
        <f>IF(RES_hhdet_tes!X129=0,0,RES_hhdet_tes!X129*1000*11630/RES_hhdet_num!X124)</f>
        <v>1298.6382037317592</v>
      </c>
      <c r="Y129" s="98">
        <f>IF(RES_hhdet_tes!Y129=0,0,RES_hhdet_tes!Y129*1000*11630/RES_hhdet_num!Y124)</f>
        <v>1366.8020838784041</v>
      </c>
      <c r="DA129" s="63" t="s">
        <v>2532</v>
      </c>
    </row>
    <row r="130" spans="1:105" ht="12" customHeight="1" x14ac:dyDescent="0.25">
      <c r="A130" s="121" t="s">
        <v>55</v>
      </c>
      <c r="B130" s="122">
        <v>850.00825456546465</v>
      </c>
      <c r="C130" s="122">
        <v>890.05612296657227</v>
      </c>
      <c r="D130" s="122">
        <v>919.96230265064514</v>
      </c>
      <c r="E130" s="122">
        <v>905.3816056335246</v>
      </c>
      <c r="F130" s="122">
        <v>972.06334467523766</v>
      </c>
      <c r="G130" s="122">
        <v>1011.8399279722109</v>
      </c>
      <c r="H130" s="122">
        <v>1036.1861222065863</v>
      </c>
      <c r="I130" s="122">
        <v>1037.9903929673503</v>
      </c>
      <c r="J130" s="122">
        <v>1057.025952880535</v>
      </c>
      <c r="K130" s="122">
        <v>1066.3884373136573</v>
      </c>
      <c r="L130" s="122">
        <v>1074.994110064586</v>
      </c>
      <c r="M130" s="122">
        <v>971.62278096938621</v>
      </c>
      <c r="N130" s="122">
        <v>1020.7874447485473</v>
      </c>
      <c r="O130" s="122">
        <v>1050.844596471811</v>
      </c>
      <c r="P130" s="122">
        <v>1022.1052677064421</v>
      </c>
      <c r="Q130" s="122">
        <v>996.52955872003577</v>
      </c>
      <c r="R130" s="122">
        <v>1016.4616725366338</v>
      </c>
      <c r="S130" s="122">
        <v>1075.4325662412982</v>
      </c>
      <c r="T130" s="122">
        <v>1114.2686589985074</v>
      </c>
      <c r="U130" s="122">
        <v>1098.9955041198805</v>
      </c>
      <c r="V130" s="122">
        <v>1140.2973923247475</v>
      </c>
      <c r="W130" s="122">
        <v>1253.3639457295319</v>
      </c>
      <c r="X130" s="122">
        <v>1252.8845725126394</v>
      </c>
      <c r="Y130" s="122">
        <v>1248.1423327627749</v>
      </c>
      <c r="DA130" s="130" t="s">
        <v>2533</v>
      </c>
    </row>
    <row r="131" spans="1:105" ht="12" customHeight="1" x14ac:dyDescent="0.25">
      <c r="A131" s="97" t="s">
        <v>128</v>
      </c>
      <c r="B131" s="98">
        <v>809.0168700543768</v>
      </c>
      <c r="C131" s="98">
        <v>892.00466527546212</v>
      </c>
      <c r="D131" s="98">
        <v>893.16466853937095</v>
      </c>
      <c r="E131" s="98">
        <v>934.01966507675866</v>
      </c>
      <c r="F131" s="98">
        <v>968.00805362987217</v>
      </c>
      <c r="G131" s="98">
        <v>1008.5952517672509</v>
      </c>
      <c r="H131" s="98">
        <v>1021.5119113086594</v>
      </c>
      <c r="I131" s="98">
        <v>1041.0683233922766</v>
      </c>
      <c r="J131" s="98">
        <v>1047.4601047954993</v>
      </c>
      <c r="K131" s="98">
        <v>1080.2584257201668</v>
      </c>
      <c r="L131" s="98">
        <v>1084.709655358567</v>
      </c>
      <c r="M131" s="98">
        <v>959.71322656871291</v>
      </c>
      <c r="N131" s="98">
        <v>1021.918823898905</v>
      </c>
      <c r="O131" s="98">
        <v>1063.2133162511504</v>
      </c>
      <c r="P131" s="98">
        <v>1028.0852549601998</v>
      </c>
      <c r="Q131" s="98">
        <v>989.09442070472073</v>
      </c>
      <c r="R131" s="98">
        <v>1002.8168421974948</v>
      </c>
      <c r="S131" s="98">
        <v>1072.7620363274486</v>
      </c>
      <c r="T131" s="98">
        <v>1121.9284775012131</v>
      </c>
      <c r="U131" s="98">
        <v>1082.8729643551474</v>
      </c>
      <c r="V131" s="98">
        <v>1135.1486537139635</v>
      </c>
      <c r="W131" s="98">
        <v>1250.5494384547371</v>
      </c>
      <c r="X131" s="98">
        <v>1264.785807475698</v>
      </c>
      <c r="Y131" s="98">
        <v>1237.2456796928661</v>
      </c>
      <c r="DA131" s="63" t="s">
        <v>2534</v>
      </c>
    </row>
    <row r="132" spans="1:105" ht="12" customHeight="1" x14ac:dyDescent="0.25">
      <c r="A132" s="97" t="s">
        <v>127</v>
      </c>
      <c r="B132" s="98">
        <v>809.0168700543768</v>
      </c>
      <c r="C132" s="98">
        <v>892.0070095682554</v>
      </c>
      <c r="D132" s="98">
        <v>893.17276128529193</v>
      </c>
      <c r="E132" s="98">
        <v>933.99221917734883</v>
      </c>
      <c r="F132" s="98">
        <v>967.98016411429887</v>
      </c>
      <c r="G132" s="98">
        <v>1008.58067224302</v>
      </c>
      <c r="H132" s="98">
        <v>1021.5184079414805</v>
      </c>
      <c r="I132" s="98">
        <v>1040.8414221039618</v>
      </c>
      <c r="J132" s="98">
        <v>1047.1117488651007</v>
      </c>
      <c r="K132" s="98">
        <v>1079.8950419275841</v>
      </c>
      <c r="L132" s="98">
        <v>1084.4716203042708</v>
      </c>
      <c r="M132" s="98">
        <v>959.55351653503226</v>
      </c>
      <c r="N132" s="98">
        <v>1021.8605221984437</v>
      </c>
      <c r="O132" s="98">
        <v>1063.1412900443304</v>
      </c>
      <c r="P132" s="98">
        <v>1028.0827097308172</v>
      </c>
      <c r="Q132" s="98">
        <v>988.98942178356856</v>
      </c>
      <c r="R132" s="98">
        <v>1002.8824779755946</v>
      </c>
      <c r="S132" s="98">
        <v>1072.9914930875652</v>
      </c>
      <c r="T132" s="98">
        <v>1122.3114273518561</v>
      </c>
      <c r="U132" s="98">
        <v>1083.6536799885971</v>
      </c>
      <c r="V132" s="98">
        <v>1135.6156380569003</v>
      </c>
      <c r="W132" s="98">
        <v>1251.136654003584</v>
      </c>
      <c r="X132" s="98">
        <v>1264.5644835701867</v>
      </c>
      <c r="Y132" s="98">
        <v>1237.5418215554914</v>
      </c>
      <c r="DA132" s="63" t="s">
        <v>2535</v>
      </c>
    </row>
    <row r="133" spans="1:105" ht="12" customHeight="1" x14ac:dyDescent="0.25">
      <c r="A133" s="100" t="s">
        <v>198</v>
      </c>
      <c r="B133" s="101">
        <v>245.61850221146955</v>
      </c>
      <c r="C133" s="101">
        <v>256.44914059982159</v>
      </c>
      <c r="D133" s="101">
        <v>270.70823563745978</v>
      </c>
      <c r="E133" s="101">
        <v>239.74904976331655</v>
      </c>
      <c r="F133" s="101">
        <v>280.12127068722003</v>
      </c>
      <c r="G133" s="101">
        <v>289.06774567379171</v>
      </c>
      <c r="H133" s="101">
        <v>291.7516871419931</v>
      </c>
      <c r="I133" s="101">
        <v>289.22152922836847</v>
      </c>
      <c r="J133" s="101">
        <v>293.0826161211105</v>
      </c>
      <c r="K133" s="101">
        <v>281.42396375902155</v>
      </c>
      <c r="L133" s="101">
        <v>283.00948469647795</v>
      </c>
      <c r="M133" s="101">
        <v>261.34911489022136</v>
      </c>
      <c r="N133" s="101">
        <v>275.48221428862439</v>
      </c>
      <c r="O133" s="101">
        <v>278.49103443042446</v>
      </c>
      <c r="P133" s="101">
        <v>284.05172143555399</v>
      </c>
      <c r="Q133" s="101">
        <v>299.96978598543376</v>
      </c>
      <c r="R133" s="101">
        <v>296.3375289605608</v>
      </c>
      <c r="S133" s="101">
        <v>312.44109018995925</v>
      </c>
      <c r="T133" s="101">
        <v>337.85906189732179</v>
      </c>
      <c r="U133" s="101">
        <v>308.57443214345039</v>
      </c>
      <c r="V133" s="101">
        <v>316.46697832404766</v>
      </c>
      <c r="W133" s="101">
        <v>392.29666866790751</v>
      </c>
      <c r="X133" s="101">
        <v>443.77358595419372</v>
      </c>
      <c r="Y133" s="101">
        <v>441.61587080144631</v>
      </c>
      <c r="DA133" s="131" t="s">
        <v>2536</v>
      </c>
    </row>
    <row r="134" spans="1:105" ht="12" customHeight="1" x14ac:dyDescent="0.25">
      <c r="A134" s="103" t="s">
        <v>52</v>
      </c>
      <c r="B134" s="104">
        <v>563.39836784290731</v>
      </c>
      <c r="C134" s="104">
        <v>635.5578689684337</v>
      </c>
      <c r="D134" s="104">
        <v>622.46452564783215</v>
      </c>
      <c r="E134" s="104">
        <v>694.24316941403242</v>
      </c>
      <c r="F134" s="104">
        <v>687.85889342707878</v>
      </c>
      <c r="G134" s="104">
        <v>719.51292656922817</v>
      </c>
      <c r="H134" s="104">
        <v>729.76672079948742</v>
      </c>
      <c r="I134" s="104">
        <v>751.61989287559334</v>
      </c>
      <c r="J134" s="104">
        <v>754.0291327439902</v>
      </c>
      <c r="K134" s="104">
        <v>798.4710781685626</v>
      </c>
      <c r="L134" s="104">
        <v>801.4621356077929</v>
      </c>
      <c r="M134" s="104">
        <v>698.20440164481101</v>
      </c>
      <c r="N134" s="104">
        <v>746.37830790981945</v>
      </c>
      <c r="O134" s="104">
        <v>784.6502556139061</v>
      </c>
      <c r="P134" s="104">
        <v>744.03098829526311</v>
      </c>
      <c r="Q134" s="104">
        <v>689.01963579813491</v>
      </c>
      <c r="R134" s="104">
        <v>706.54494901503381</v>
      </c>
      <c r="S134" s="104">
        <v>760.55040289760598</v>
      </c>
      <c r="T134" s="104">
        <v>784.45236545453429</v>
      </c>
      <c r="U134" s="104">
        <v>775.07924784514671</v>
      </c>
      <c r="V134" s="104">
        <v>819.14865973285271</v>
      </c>
      <c r="W134" s="104">
        <v>858.83998533567637</v>
      </c>
      <c r="X134" s="104">
        <v>820.79089761599289</v>
      </c>
      <c r="Y134" s="104">
        <v>795.9259507540454</v>
      </c>
      <c r="DA134" s="132" t="s">
        <v>2537</v>
      </c>
    </row>
    <row r="135" spans="1:105" ht="12" customHeight="1" x14ac:dyDescent="0.25">
      <c r="A135" s="106" t="s">
        <v>122</v>
      </c>
      <c r="B135" s="101">
        <v>913.90361508842807</v>
      </c>
      <c r="C135" s="101">
        <v>886.76434081331945</v>
      </c>
      <c r="D135" s="101">
        <v>970.31922570689449</v>
      </c>
      <c r="E135" s="101">
        <v>847.10286755857373</v>
      </c>
      <c r="F135" s="101">
        <v>980.17873128934536</v>
      </c>
      <c r="G135" s="101">
        <v>1018.4031083323939</v>
      </c>
      <c r="H135" s="101">
        <v>1065.6195084481574</v>
      </c>
      <c r="I135" s="101">
        <v>1031.1860292096528</v>
      </c>
      <c r="J135" s="101">
        <v>1080.1510256095114</v>
      </c>
      <c r="K135" s="101">
        <v>1027.4227802829496</v>
      </c>
      <c r="L135" s="101">
        <v>1044.8234091480713</v>
      </c>
      <c r="M135" s="101">
        <v>1010.9816100531583</v>
      </c>
      <c r="N135" s="101">
        <v>1016.2955548166611</v>
      </c>
      <c r="O135" s="101">
        <v>994.71775988431284</v>
      </c>
      <c r="P135" s="101">
        <v>996.7291063097706</v>
      </c>
      <c r="Q135" s="101">
        <v>1020.3788111381832</v>
      </c>
      <c r="R135" s="101">
        <v>1049.2852966600333</v>
      </c>
      <c r="S135" s="101">
        <v>1080.512594460746</v>
      </c>
      <c r="T135" s="101">
        <v>1100.9089058816282</v>
      </c>
      <c r="U135" s="101">
        <v>1122.8200145095436</v>
      </c>
      <c r="V135" s="101">
        <v>1147.3845475586704</v>
      </c>
      <c r="W135" s="101">
        <v>1257.1427970145485</v>
      </c>
      <c r="X135" s="101">
        <v>1236.5531674233468</v>
      </c>
      <c r="Y135" s="101">
        <v>1262.4591887447232</v>
      </c>
      <c r="DA135" s="131" t="s">
        <v>2538</v>
      </c>
    </row>
    <row r="136" spans="1:105" ht="12" customHeight="1" x14ac:dyDescent="0.25">
      <c r="A136" s="107" t="s">
        <v>121</v>
      </c>
      <c r="B136" s="104">
        <v>913.90361508842784</v>
      </c>
      <c r="C136" s="104">
        <v>886.77876366261273</v>
      </c>
      <c r="D136" s="104">
        <v>970.32884492388303</v>
      </c>
      <c r="E136" s="104">
        <v>846.98928384044916</v>
      </c>
      <c r="F136" s="104">
        <v>980.02260055992303</v>
      </c>
      <c r="G136" s="104">
        <v>1018.2588385992894</v>
      </c>
      <c r="H136" s="104">
        <v>1065.558855155143</v>
      </c>
      <c r="I136" s="104">
        <v>1031.3231806316894</v>
      </c>
      <c r="J136" s="104">
        <v>1080.4509805844013</v>
      </c>
      <c r="K136" s="104">
        <v>1027.6478218018099</v>
      </c>
      <c r="L136" s="104">
        <v>1044.6875158903333</v>
      </c>
      <c r="M136" s="104">
        <v>1010.4448719268888</v>
      </c>
      <c r="N136" s="104">
        <v>1015.8394031917132</v>
      </c>
      <c r="O136" s="104">
        <v>994.54764900702162</v>
      </c>
      <c r="P136" s="104">
        <v>998.13315822404036</v>
      </c>
      <c r="Q136" s="104">
        <v>1022.3774218143653</v>
      </c>
      <c r="R136" s="104">
        <v>1051.0034027219012</v>
      </c>
      <c r="S136" s="104">
        <v>1081.9815060168521</v>
      </c>
      <c r="T136" s="104">
        <v>1101.7566410907339</v>
      </c>
      <c r="U136" s="104">
        <v>1123.4607562720541</v>
      </c>
      <c r="V136" s="104">
        <v>1147.589985941707</v>
      </c>
      <c r="W136" s="104">
        <v>1257.1085995289616</v>
      </c>
      <c r="X136" s="104">
        <v>1236.4855771705402</v>
      </c>
      <c r="Y136" s="104">
        <v>1262.1232292707314</v>
      </c>
      <c r="DA136" s="132" t="s">
        <v>2539</v>
      </c>
    </row>
    <row r="137" spans="1:105" ht="12" customHeight="1" x14ac:dyDescent="0.25">
      <c r="A137" s="108" t="s">
        <v>53</v>
      </c>
      <c r="B137" s="98">
        <v>277.50631514024712</v>
      </c>
      <c r="C137" s="98">
        <v>254.94454040430446</v>
      </c>
      <c r="D137" s="98">
        <v>294.13948373316327</v>
      </c>
      <c r="E137" s="98">
        <v>217.3056414488633</v>
      </c>
      <c r="F137" s="98">
        <v>283.59571629535907</v>
      </c>
      <c r="G137" s="98">
        <v>291.88863378611148</v>
      </c>
      <c r="H137" s="98">
        <v>304.42390419032085</v>
      </c>
      <c r="I137" s="98">
        <v>286.70875118611593</v>
      </c>
      <c r="J137" s="98">
        <v>302.75531713690782</v>
      </c>
      <c r="K137" s="98">
        <v>267.66822705395361</v>
      </c>
      <c r="L137" s="98">
        <v>272.4658173292101</v>
      </c>
      <c r="M137" s="98">
        <v>275.49358313941025</v>
      </c>
      <c r="N137" s="98">
        <v>273.90998289937386</v>
      </c>
      <c r="O137" s="98">
        <v>260.36031731589054</v>
      </c>
      <c r="P137" s="98">
        <v>275.76260131903564</v>
      </c>
      <c r="Q137" s="98">
        <v>310.5702588198032</v>
      </c>
      <c r="R137" s="98">
        <v>310.79251392785955</v>
      </c>
      <c r="S137" s="98">
        <v>315.16636449716475</v>
      </c>
      <c r="T137" s="98">
        <v>331.73866888685257</v>
      </c>
      <c r="U137" s="98">
        <v>319.8783264969839</v>
      </c>
      <c r="V137" s="98">
        <v>319.88784905048783</v>
      </c>
      <c r="W137" s="98">
        <v>394.37271315865604</v>
      </c>
      <c r="X137" s="98">
        <v>434.04906052982</v>
      </c>
      <c r="Y137" s="98">
        <v>450.38890905603228</v>
      </c>
      <c r="DA137" s="63" t="s">
        <v>2540</v>
      </c>
    </row>
    <row r="138" spans="1:105" ht="12" customHeight="1" x14ac:dyDescent="0.25">
      <c r="A138" s="108" t="s">
        <v>52</v>
      </c>
      <c r="B138" s="98">
        <v>636.39729994818072</v>
      </c>
      <c r="C138" s="98">
        <v>631.83422325830827</v>
      </c>
      <c r="D138" s="98">
        <v>676.18936119071964</v>
      </c>
      <c r="E138" s="98">
        <v>629.68364239158586</v>
      </c>
      <c r="F138" s="98">
        <v>696.42688426456414</v>
      </c>
      <c r="G138" s="98">
        <v>726.37020481317813</v>
      </c>
      <c r="H138" s="98">
        <v>761.13495096482211</v>
      </c>
      <c r="I138" s="98">
        <v>744.61442944557348</v>
      </c>
      <c r="J138" s="98">
        <v>777.69566344749342</v>
      </c>
      <c r="K138" s="98">
        <v>759.97959474785625</v>
      </c>
      <c r="L138" s="98">
        <v>772.22169856112316</v>
      </c>
      <c r="M138" s="98">
        <v>734.95128878747857</v>
      </c>
      <c r="N138" s="98">
        <v>741.92942029233927</v>
      </c>
      <c r="O138" s="98">
        <v>734.18733169113113</v>
      </c>
      <c r="P138" s="98">
        <v>722.37055690500483</v>
      </c>
      <c r="Q138" s="98">
        <v>711.80716299456208</v>
      </c>
      <c r="R138" s="98">
        <v>740.21088879404169</v>
      </c>
      <c r="S138" s="98">
        <v>766.81514151968747</v>
      </c>
      <c r="T138" s="98">
        <v>770.01797220388141</v>
      </c>
      <c r="U138" s="98">
        <v>803.5824297750703</v>
      </c>
      <c r="V138" s="98">
        <v>827.70213689121897</v>
      </c>
      <c r="W138" s="98">
        <v>862.73588637030559</v>
      </c>
      <c r="X138" s="98">
        <v>802.43651664072024</v>
      </c>
      <c r="Y138" s="98">
        <v>811.73432021469898</v>
      </c>
      <c r="DA138" s="63" t="s">
        <v>2541</v>
      </c>
    </row>
    <row r="139" spans="1:105" ht="12" customHeight="1" x14ac:dyDescent="0.25">
      <c r="A139" s="121" t="s">
        <v>54</v>
      </c>
      <c r="B139" s="122">
        <v>894.82354836064144</v>
      </c>
      <c r="C139" s="122">
        <v>849.64700820161875</v>
      </c>
      <c r="D139" s="122">
        <v>944.66616166051256</v>
      </c>
      <c r="E139" s="122">
        <v>830.17812656445358</v>
      </c>
      <c r="F139" s="122">
        <v>925.96096543425369</v>
      </c>
      <c r="G139" s="122">
        <v>958.02523578708042</v>
      </c>
      <c r="H139" s="122">
        <v>994.72289335344249</v>
      </c>
      <c r="I139" s="122">
        <v>937.21228196228674</v>
      </c>
      <c r="J139" s="122">
        <v>1006.6885484315536</v>
      </c>
      <c r="K139" s="122">
        <v>962.08676183805596</v>
      </c>
      <c r="L139" s="122">
        <v>930.37352054852147</v>
      </c>
      <c r="M139" s="122">
        <v>871.75254366295462</v>
      </c>
      <c r="N139" s="122">
        <v>841.4588087409137</v>
      </c>
      <c r="O139" s="122">
        <v>812.20613846129959</v>
      </c>
      <c r="P139" s="122">
        <v>774.68399934648369</v>
      </c>
      <c r="Q139" s="122">
        <v>785.72534619618955</v>
      </c>
      <c r="R139" s="122">
        <v>808.87967909342058</v>
      </c>
      <c r="S139" s="122">
        <v>805.75487512936479</v>
      </c>
      <c r="T139" s="122">
        <v>787.93603829402912</v>
      </c>
      <c r="U139" s="122">
        <v>797.1370668029258</v>
      </c>
      <c r="V139" s="122">
        <v>794.49390511180945</v>
      </c>
      <c r="W139" s="122">
        <v>848.65142377556117</v>
      </c>
      <c r="X139" s="122">
        <v>817.61043016454835</v>
      </c>
      <c r="Y139" s="122">
        <v>775.01122880947298</v>
      </c>
      <c r="DA139" s="130" t="s">
        <v>2542</v>
      </c>
    </row>
    <row r="140" spans="1:105" ht="12" customHeight="1" x14ac:dyDescent="0.25">
      <c r="A140" s="97" t="s">
        <v>50</v>
      </c>
      <c r="B140" s="98">
        <v>806.19373838958063</v>
      </c>
      <c r="C140" s="98">
        <v>951.30900573181236</v>
      </c>
      <c r="D140" s="98">
        <v>832.52379079956813</v>
      </c>
      <c r="E140" s="98">
        <v>984.89388271445148</v>
      </c>
      <c r="F140" s="98">
        <v>921.93062945942552</v>
      </c>
      <c r="G140" s="98">
        <v>935.04337962890691</v>
      </c>
      <c r="H140" s="98">
        <v>920.50477182035013</v>
      </c>
      <c r="I140" s="98">
        <v>962.25991867851621</v>
      </c>
      <c r="J140" s="98">
        <v>944.40403852007023</v>
      </c>
      <c r="K140" s="98">
        <v>1087.1971898463867</v>
      </c>
      <c r="L140" s="98">
        <v>980.59295434118906</v>
      </c>
      <c r="M140" s="98">
        <v>872.81363689595196</v>
      </c>
      <c r="N140" s="98">
        <v>830.58017785142044</v>
      </c>
      <c r="O140" s="98">
        <v>824.42093257666602</v>
      </c>
      <c r="P140" s="98">
        <v>761.46015055230441</v>
      </c>
      <c r="Q140" s="98">
        <v>774.59980155202993</v>
      </c>
      <c r="R140" s="98">
        <v>821.28713273541268</v>
      </c>
      <c r="S140" s="98">
        <v>809.62482746134503</v>
      </c>
      <c r="T140" s="98">
        <v>771.05160059047216</v>
      </c>
      <c r="U140" s="98">
        <v>811.4490718063912</v>
      </c>
      <c r="V140" s="98">
        <v>799.25727702286542</v>
      </c>
      <c r="W140" s="98">
        <v>845.920004851616</v>
      </c>
      <c r="X140" s="98">
        <v>829.49374781159213</v>
      </c>
      <c r="Y140" s="98">
        <v>746.90775458228461</v>
      </c>
      <c r="DA140" s="63" t="s">
        <v>2543</v>
      </c>
    </row>
    <row r="141" spans="1:105" ht="12" customHeight="1" x14ac:dyDescent="0.25">
      <c r="A141" s="109" t="s">
        <v>120</v>
      </c>
      <c r="B141" s="33">
        <v>929.35232197649384</v>
      </c>
      <c r="C141" s="33">
        <v>805.75311548050661</v>
      </c>
      <c r="D141" s="33">
        <v>997.27270487337751</v>
      </c>
      <c r="E141" s="33">
        <v>748.70613307142696</v>
      </c>
      <c r="F141" s="33">
        <v>928.21136689375055</v>
      </c>
      <c r="G141" s="33">
        <v>971.34545881368729</v>
      </c>
      <c r="H141" s="33">
        <v>1040.8626402408761</v>
      </c>
      <c r="I141" s="33">
        <v>920.5978203350827</v>
      </c>
      <c r="J141" s="33">
        <v>1051.9865019365782</v>
      </c>
      <c r="K141" s="33">
        <v>867.10737130181076</v>
      </c>
      <c r="L141" s="33">
        <v>890.88917925161763</v>
      </c>
      <c r="M141" s="33">
        <v>870.92173012424405</v>
      </c>
      <c r="N141" s="33">
        <v>849.33129768033496</v>
      </c>
      <c r="O141" s="33">
        <v>803.89600587732957</v>
      </c>
      <c r="P141" s="33">
        <v>783.15693961536567</v>
      </c>
      <c r="Q141" s="33">
        <v>792.48305574352935</v>
      </c>
      <c r="R141" s="33">
        <v>801.58056987874795</v>
      </c>
      <c r="S141" s="33">
        <v>803.56943338216718</v>
      </c>
      <c r="T141" s="33">
        <v>797.2472094942201</v>
      </c>
      <c r="U141" s="33">
        <v>789.4504553383324</v>
      </c>
      <c r="V141" s="33">
        <v>792.02299893926397</v>
      </c>
      <c r="W141" s="33">
        <v>849.98224863691303</v>
      </c>
      <c r="X141" s="33">
        <v>812.26706911407655</v>
      </c>
      <c r="Y141" s="33">
        <v>786.62750896534078</v>
      </c>
      <c r="DA141" s="60" t="s">
        <v>2544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7211.4380836272612</v>
      </c>
      <c r="C143" s="117">
        <f t="shared" si="49"/>
        <v>9125.1048134345365</v>
      </c>
      <c r="D143" s="117">
        <f t="shared" si="49"/>
        <v>8302.3197426603001</v>
      </c>
      <c r="E143" s="117">
        <f t="shared" si="49"/>
        <v>9012.9159377678807</v>
      </c>
      <c r="F143" s="117">
        <f t="shared" si="49"/>
        <v>10071.349974107568</v>
      </c>
      <c r="G143" s="117">
        <f t="shared" si="49"/>
        <v>10667.962806913874</v>
      </c>
      <c r="H143" s="117">
        <f t="shared" si="49"/>
        <v>9399.0804188841612</v>
      </c>
      <c r="I143" s="117">
        <f t="shared" si="49"/>
        <v>10420.352311260312</v>
      </c>
      <c r="J143" s="117">
        <f t="shared" si="49"/>
        <v>10846.852835917531</v>
      </c>
      <c r="K143" s="117">
        <f t="shared" si="49"/>
        <v>11193.899823229436</v>
      </c>
      <c r="L143" s="117">
        <f t="shared" si="49"/>
        <v>12439.885330761379</v>
      </c>
      <c r="M143" s="117">
        <f t="shared" si="49"/>
        <v>12282.215487572412</v>
      </c>
      <c r="N143" s="117">
        <f t="shared" si="49"/>
        <v>12422.465009787991</v>
      </c>
      <c r="O143" s="117">
        <f t="shared" si="49"/>
        <v>12449.844392408828</v>
      </c>
      <c r="P143" s="117">
        <f t="shared" si="49"/>
        <v>10529.376006907534</v>
      </c>
      <c r="Q143" s="117">
        <f t="shared" si="49"/>
        <v>13146.110241351758</v>
      </c>
      <c r="R143" s="117">
        <f t="shared" ref="R143:V143" si="50">R144+R146+R148+R157</f>
        <v>13055.735588472055</v>
      </c>
      <c r="S143" s="117">
        <f t="shared" si="50"/>
        <v>13753.466910818908</v>
      </c>
      <c r="T143" s="117">
        <f t="shared" si="50"/>
        <v>13786.866548580016</v>
      </c>
      <c r="U143" s="117">
        <f t="shared" si="50"/>
        <v>13870.802269438576</v>
      </c>
      <c r="V143" s="117">
        <f t="shared" si="50"/>
        <v>14431.848695999346</v>
      </c>
      <c r="W143" s="117">
        <f t="shared" ref="W143:Y143" si="51">W144+W146+W148+W157</f>
        <v>15876.378150531837</v>
      </c>
      <c r="X143" s="117">
        <f t="shared" si="51"/>
        <v>14941.963469060294</v>
      </c>
      <c r="Y143" s="117">
        <f t="shared" si="51"/>
        <v>14818.628278328619</v>
      </c>
      <c r="DA143" s="129" t="s">
        <v>2545</v>
      </c>
    </row>
    <row r="144" spans="1:105" ht="12.95" customHeight="1" x14ac:dyDescent="0.25">
      <c r="A144" s="121" t="s">
        <v>57</v>
      </c>
      <c r="B144" s="122">
        <f t="shared" ref="B144:Y144" si="52">B145</f>
        <v>4282.7073190198389</v>
      </c>
      <c r="C144" s="122">
        <f t="shared" si="52"/>
        <v>6549.1108338208669</v>
      </c>
      <c r="D144" s="122">
        <f t="shared" si="52"/>
        <v>5736.5308756346931</v>
      </c>
      <c r="E144" s="122">
        <f t="shared" si="52"/>
        <v>5957.2659183568994</v>
      </c>
      <c r="F144" s="122">
        <f t="shared" si="52"/>
        <v>7606.048137707191</v>
      </c>
      <c r="G144" s="122">
        <f t="shared" si="52"/>
        <v>7963.1319659160645</v>
      </c>
      <c r="H144" s="122">
        <f t="shared" si="52"/>
        <v>6331.2712813782409</v>
      </c>
      <c r="I144" s="122">
        <f t="shared" si="52"/>
        <v>7271.3566705080711</v>
      </c>
      <c r="J144" s="122">
        <f t="shared" si="52"/>
        <v>7470.9793430924456</v>
      </c>
      <c r="K144" s="122">
        <f t="shared" si="52"/>
        <v>7814.8822218084242</v>
      </c>
      <c r="L144" s="122">
        <f t="shared" si="52"/>
        <v>8691.5012446357705</v>
      </c>
      <c r="M144" s="122">
        <f t="shared" si="52"/>
        <v>8048.718811621944</v>
      </c>
      <c r="N144" s="122">
        <f t="shared" si="52"/>
        <v>8181.2944124074247</v>
      </c>
      <c r="O144" s="122">
        <f t="shared" si="52"/>
        <v>8382.3947825478826</v>
      </c>
      <c r="P144" s="122">
        <f t="shared" si="52"/>
        <v>6864.843478075456</v>
      </c>
      <c r="Q144" s="122">
        <f t="shared" si="52"/>
        <v>8184.2603402416098</v>
      </c>
      <c r="R144" s="122">
        <f t="shared" si="52"/>
        <v>8481.9051462218231</v>
      </c>
      <c r="S144" s="122">
        <f t="shared" si="52"/>
        <v>8500.2289606585746</v>
      </c>
      <c r="T144" s="122">
        <f t="shared" si="52"/>
        <v>8205.4345223571199</v>
      </c>
      <c r="U144" s="122">
        <f t="shared" si="52"/>
        <v>8085.883502725118</v>
      </c>
      <c r="V144" s="122">
        <f t="shared" si="52"/>
        <v>8474.2802282572629</v>
      </c>
      <c r="W144" s="122">
        <f t="shared" si="52"/>
        <v>9451.73698239841</v>
      </c>
      <c r="X144" s="122">
        <f t="shared" si="52"/>
        <v>8593.7711084139701</v>
      </c>
      <c r="Y144" s="122">
        <f t="shared" si="52"/>
        <v>8724.8202933205193</v>
      </c>
      <c r="DA144" s="130" t="s">
        <v>2546</v>
      </c>
    </row>
    <row r="145" spans="1:105" ht="12" customHeight="1" x14ac:dyDescent="0.25">
      <c r="A145" s="97" t="s">
        <v>53</v>
      </c>
      <c r="B145" s="98">
        <v>4282.7073190198389</v>
      </c>
      <c r="C145" s="98">
        <v>6549.1108338208669</v>
      </c>
      <c r="D145" s="98">
        <v>5736.5308756346931</v>
      </c>
      <c r="E145" s="98">
        <v>5957.2659183568994</v>
      </c>
      <c r="F145" s="98">
        <v>7606.048137707191</v>
      </c>
      <c r="G145" s="98">
        <v>7963.1319659160645</v>
      </c>
      <c r="H145" s="98">
        <v>6331.2712813782409</v>
      </c>
      <c r="I145" s="98">
        <v>7271.3566705080711</v>
      </c>
      <c r="J145" s="98">
        <v>7470.9793430924456</v>
      </c>
      <c r="K145" s="98">
        <v>7814.8822218084242</v>
      </c>
      <c r="L145" s="98">
        <v>8691.5012446357705</v>
      </c>
      <c r="M145" s="98">
        <v>8048.718811621944</v>
      </c>
      <c r="N145" s="98">
        <v>8181.2944124074247</v>
      </c>
      <c r="O145" s="98">
        <v>8382.3947825478826</v>
      </c>
      <c r="P145" s="98">
        <v>6864.843478075456</v>
      </c>
      <c r="Q145" s="98">
        <v>8184.2603402416098</v>
      </c>
      <c r="R145" s="98">
        <v>8481.9051462218231</v>
      </c>
      <c r="S145" s="98">
        <v>8500.2289606585746</v>
      </c>
      <c r="T145" s="98">
        <v>8205.4345223571199</v>
      </c>
      <c r="U145" s="98">
        <v>8085.883502725118</v>
      </c>
      <c r="V145" s="98">
        <v>8474.2802282572629</v>
      </c>
      <c r="W145" s="98">
        <v>9451.73698239841</v>
      </c>
      <c r="X145" s="98">
        <v>8593.7711084139701</v>
      </c>
      <c r="Y145" s="98">
        <v>8724.8202933205193</v>
      </c>
      <c r="DA145" s="63" t="s">
        <v>2547</v>
      </c>
    </row>
    <row r="146" spans="1:105" ht="12.95" customHeight="1" x14ac:dyDescent="0.25">
      <c r="A146" s="121" t="s">
        <v>92</v>
      </c>
      <c r="B146" s="122">
        <f t="shared" ref="B146:Y146" si="53">B147</f>
        <v>1121.7234357819696</v>
      </c>
      <c r="C146" s="122">
        <f t="shared" si="53"/>
        <v>831.29307189125723</v>
      </c>
      <c r="D146" s="122">
        <f t="shared" si="53"/>
        <v>665.49473542971725</v>
      </c>
      <c r="E146" s="122">
        <f t="shared" si="53"/>
        <v>1357.9234747396274</v>
      </c>
      <c r="F146" s="122">
        <f t="shared" si="53"/>
        <v>560.4544739220778</v>
      </c>
      <c r="G146" s="122">
        <f t="shared" si="53"/>
        <v>730.70791432991632</v>
      </c>
      <c r="H146" s="122">
        <f t="shared" si="53"/>
        <v>1009.2947015088624</v>
      </c>
      <c r="I146" s="122">
        <f t="shared" si="53"/>
        <v>1182.1914971172741</v>
      </c>
      <c r="J146" s="122">
        <f t="shared" si="53"/>
        <v>1291.0069382969107</v>
      </c>
      <c r="K146" s="122">
        <f t="shared" si="53"/>
        <v>1376.7538059675021</v>
      </c>
      <c r="L146" s="122">
        <f t="shared" si="53"/>
        <v>1768.2889983600096</v>
      </c>
      <c r="M146" s="122">
        <f t="shared" si="53"/>
        <v>2350.5387707841319</v>
      </c>
      <c r="N146" s="122">
        <f t="shared" si="53"/>
        <v>2383.6756359027163</v>
      </c>
      <c r="O146" s="122">
        <f t="shared" si="53"/>
        <v>2257.0059817795741</v>
      </c>
      <c r="P146" s="122">
        <f t="shared" si="53"/>
        <v>1893.2725542084597</v>
      </c>
      <c r="Q146" s="122">
        <f t="shared" si="53"/>
        <v>3156.6110117440453</v>
      </c>
      <c r="R146" s="122">
        <f t="shared" si="53"/>
        <v>2714.0610883745967</v>
      </c>
      <c r="S146" s="122">
        <f t="shared" si="53"/>
        <v>3365.2549306218602</v>
      </c>
      <c r="T146" s="122">
        <f t="shared" si="53"/>
        <v>3691.0634422651074</v>
      </c>
      <c r="U146" s="122">
        <f t="shared" si="53"/>
        <v>3860.1337990424568</v>
      </c>
      <c r="V146" s="122">
        <f t="shared" si="53"/>
        <v>4011.2704391057518</v>
      </c>
      <c r="W146" s="122">
        <f t="shared" si="53"/>
        <v>4314.954354525039</v>
      </c>
      <c r="X146" s="122">
        <f t="shared" si="53"/>
        <v>4289.6915934053113</v>
      </c>
      <c r="Y146" s="122">
        <f t="shared" si="53"/>
        <v>4054.187701729023</v>
      </c>
      <c r="DA146" s="130" t="s">
        <v>2548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1121.7234357819696</v>
      </c>
      <c r="C147" s="98">
        <f>IF(RES_hhdet_tes!C147=0,0,RES_hhdet_tes!C147*1000*11630/RES_hhdet_num!C143)</f>
        <v>831.29307189125723</v>
      </c>
      <c r="D147" s="98">
        <f>IF(RES_hhdet_tes!D147=0,0,RES_hhdet_tes!D147*1000*11630/RES_hhdet_num!D143)</f>
        <v>665.49473542971725</v>
      </c>
      <c r="E147" s="98">
        <f>IF(RES_hhdet_tes!E147=0,0,RES_hhdet_tes!E147*1000*11630/RES_hhdet_num!E143)</f>
        <v>1357.9234747396274</v>
      </c>
      <c r="F147" s="98">
        <f>IF(RES_hhdet_tes!F147=0,0,RES_hhdet_tes!F147*1000*11630/RES_hhdet_num!F143)</f>
        <v>560.4544739220778</v>
      </c>
      <c r="G147" s="98">
        <f>IF(RES_hhdet_tes!G147=0,0,RES_hhdet_tes!G147*1000*11630/RES_hhdet_num!G143)</f>
        <v>730.70791432991632</v>
      </c>
      <c r="H147" s="98">
        <f>IF(RES_hhdet_tes!H147=0,0,RES_hhdet_tes!H147*1000*11630/RES_hhdet_num!H143)</f>
        <v>1009.2947015088624</v>
      </c>
      <c r="I147" s="98">
        <f>IF(RES_hhdet_tes!I147=0,0,RES_hhdet_tes!I147*1000*11630/RES_hhdet_num!I143)</f>
        <v>1182.1914971172741</v>
      </c>
      <c r="J147" s="98">
        <f>IF(RES_hhdet_tes!J147=0,0,RES_hhdet_tes!J147*1000*11630/RES_hhdet_num!J143)</f>
        <v>1291.0069382969107</v>
      </c>
      <c r="K147" s="98">
        <f>IF(RES_hhdet_tes!K147=0,0,RES_hhdet_tes!K147*1000*11630/RES_hhdet_num!K143)</f>
        <v>1376.7538059675021</v>
      </c>
      <c r="L147" s="98">
        <f>IF(RES_hhdet_tes!L147=0,0,RES_hhdet_tes!L147*1000*11630/RES_hhdet_num!L143)</f>
        <v>1768.2889983600096</v>
      </c>
      <c r="M147" s="98">
        <f>IF(RES_hhdet_tes!M147=0,0,RES_hhdet_tes!M147*1000*11630/RES_hhdet_num!M143)</f>
        <v>2350.5387707841319</v>
      </c>
      <c r="N147" s="98">
        <f>IF(RES_hhdet_tes!N147=0,0,RES_hhdet_tes!N147*1000*11630/RES_hhdet_num!N143)</f>
        <v>2383.6756359027163</v>
      </c>
      <c r="O147" s="98">
        <f>IF(RES_hhdet_tes!O147=0,0,RES_hhdet_tes!O147*1000*11630/RES_hhdet_num!O143)</f>
        <v>2257.0059817795741</v>
      </c>
      <c r="P147" s="98">
        <f>IF(RES_hhdet_tes!P147=0,0,RES_hhdet_tes!P147*1000*11630/RES_hhdet_num!P143)</f>
        <v>1893.2725542084597</v>
      </c>
      <c r="Q147" s="98">
        <f>IF(RES_hhdet_tes!Q147=0,0,RES_hhdet_tes!Q147*1000*11630/RES_hhdet_num!Q143)</f>
        <v>3156.6110117440453</v>
      </c>
      <c r="R147" s="98">
        <f>IF(RES_hhdet_tes!R147=0,0,RES_hhdet_tes!R147*1000*11630/RES_hhdet_num!R143)</f>
        <v>2714.0610883745967</v>
      </c>
      <c r="S147" s="98">
        <f>IF(RES_hhdet_tes!S147=0,0,RES_hhdet_tes!S147*1000*11630/RES_hhdet_num!S143)</f>
        <v>3365.2549306218602</v>
      </c>
      <c r="T147" s="98">
        <f>IF(RES_hhdet_tes!T147=0,0,RES_hhdet_tes!T147*1000*11630/RES_hhdet_num!T143)</f>
        <v>3691.0634422651074</v>
      </c>
      <c r="U147" s="98">
        <f>IF(RES_hhdet_tes!U147=0,0,RES_hhdet_tes!U147*1000*11630/RES_hhdet_num!U143)</f>
        <v>3860.1337990424568</v>
      </c>
      <c r="V147" s="98">
        <f>IF(RES_hhdet_tes!V147=0,0,RES_hhdet_tes!V147*1000*11630/RES_hhdet_num!V143)</f>
        <v>4011.2704391057518</v>
      </c>
      <c r="W147" s="98">
        <f>IF(RES_hhdet_tes!W147=0,0,RES_hhdet_tes!W147*1000*11630/RES_hhdet_num!W143)</f>
        <v>4314.954354525039</v>
      </c>
      <c r="X147" s="98">
        <f>IF(RES_hhdet_tes!X147=0,0,RES_hhdet_tes!X147*1000*11630/RES_hhdet_num!X143)</f>
        <v>4289.6915934053113</v>
      </c>
      <c r="Y147" s="98">
        <f>IF(RES_hhdet_tes!Y147=0,0,RES_hhdet_tes!Y147*1000*11630/RES_hhdet_num!Y143)</f>
        <v>4054.187701729023</v>
      </c>
      <c r="DA147" s="63" t="s">
        <v>2549</v>
      </c>
    </row>
    <row r="148" spans="1:105" ht="12" customHeight="1" x14ac:dyDescent="0.25">
      <c r="A148" s="121" t="s">
        <v>55</v>
      </c>
      <c r="B148" s="122">
        <v>912.19717052699173</v>
      </c>
      <c r="C148" s="122">
        <v>887.72577807722337</v>
      </c>
      <c r="D148" s="122">
        <v>966.2789126197805</v>
      </c>
      <c r="E148" s="122">
        <v>851.99848620099476</v>
      </c>
      <c r="F148" s="122">
        <v>979.13395721859047</v>
      </c>
      <c r="G148" s="122">
        <v>1016.6118899273238</v>
      </c>
      <c r="H148" s="122">
        <v>1063.53803129324</v>
      </c>
      <c r="I148" s="122">
        <v>1029.3972476699762</v>
      </c>
      <c r="J148" s="122">
        <v>1080.8830627601778</v>
      </c>
      <c r="K148" s="122">
        <v>1034.2878213546355</v>
      </c>
      <c r="L148" s="122">
        <v>1047.6305164729756</v>
      </c>
      <c r="M148" s="122">
        <v>1011.1659246908025</v>
      </c>
      <c r="N148" s="122">
        <v>1016.400154724816</v>
      </c>
      <c r="O148" s="122">
        <v>997.86444406796454</v>
      </c>
      <c r="P148" s="122">
        <v>996.78555286953087</v>
      </c>
      <c r="Q148" s="122">
        <v>1019.6396603236843</v>
      </c>
      <c r="R148" s="122">
        <v>1050.7744438865132</v>
      </c>
      <c r="S148" s="122">
        <v>1082.1908374837949</v>
      </c>
      <c r="T148" s="122">
        <v>1102.619900482297</v>
      </c>
      <c r="U148" s="122">
        <v>1127.4203759203776</v>
      </c>
      <c r="V148" s="122">
        <v>1151.7125655080383</v>
      </c>
      <c r="W148" s="122">
        <v>1261.0776493024962</v>
      </c>
      <c r="X148" s="122">
        <v>1240.8486612117097</v>
      </c>
      <c r="Y148" s="122">
        <v>1264.425947862979</v>
      </c>
      <c r="DA148" s="130" t="s">
        <v>2550</v>
      </c>
    </row>
    <row r="149" spans="1:105" ht="12" customHeight="1" x14ac:dyDescent="0.25">
      <c r="A149" s="97" t="s">
        <v>124</v>
      </c>
      <c r="B149" s="98">
        <v>870.69590552894283</v>
      </c>
      <c r="C149" s="98">
        <v>913.20213515044122</v>
      </c>
      <c r="D149" s="98">
        <v>891.88201992625784</v>
      </c>
      <c r="E149" s="98">
        <v>960.78582971967546</v>
      </c>
      <c r="F149" s="98">
        <v>973.90927344929707</v>
      </c>
      <c r="G149" s="98">
        <v>992.99713514774112</v>
      </c>
      <c r="H149" s="98">
        <v>1026.6350622779139</v>
      </c>
      <c r="I149" s="98">
        <v>1002.9065982629044</v>
      </c>
      <c r="J149" s="98">
        <v>1116.8393609424709</v>
      </c>
      <c r="K149" s="98">
        <v>1199.4497349513954</v>
      </c>
      <c r="L149" s="98">
        <v>1121.1874495061843</v>
      </c>
      <c r="M149" s="98">
        <v>1009.634740018047</v>
      </c>
      <c r="N149" s="98">
        <v>992.5069823707455</v>
      </c>
      <c r="O149" s="98">
        <v>1016.9124420676484</v>
      </c>
      <c r="P149" s="98">
        <v>962.35438586479006</v>
      </c>
      <c r="Q149" s="98">
        <v>997.09837020535349</v>
      </c>
      <c r="R149" s="98">
        <v>1076.4015838708644</v>
      </c>
      <c r="S149" s="98">
        <v>1090.0688746684555</v>
      </c>
      <c r="T149" s="98">
        <v>1070.6832943085781</v>
      </c>
      <c r="U149" s="98">
        <v>1157.0994699106493</v>
      </c>
      <c r="V149" s="98">
        <v>1159.4587319126729</v>
      </c>
      <c r="W149" s="98">
        <v>1255.9843443252091</v>
      </c>
      <c r="X149" s="98">
        <v>1265.2071215166836</v>
      </c>
      <c r="Y149" s="98">
        <v>1199.5121858152747</v>
      </c>
      <c r="DA149" s="63" t="s">
        <v>2551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2552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2553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2554</v>
      </c>
    </row>
    <row r="153" spans="1:105" ht="12" customHeight="1" x14ac:dyDescent="0.25">
      <c r="A153" s="106" t="s">
        <v>122</v>
      </c>
      <c r="B153" s="101">
        <v>913.90361508842773</v>
      </c>
      <c r="C153" s="101">
        <v>886.59829598666715</v>
      </c>
      <c r="D153" s="101">
        <v>969.84959375016899</v>
      </c>
      <c r="E153" s="101">
        <v>846.5090441989563</v>
      </c>
      <c r="F153" s="101">
        <v>979.3838064810966</v>
      </c>
      <c r="G153" s="101">
        <v>1017.6902398219374</v>
      </c>
      <c r="H153" s="101">
        <v>1065.2172109821463</v>
      </c>
      <c r="I153" s="101">
        <v>1030.6365027553923</v>
      </c>
      <c r="J153" s="101">
        <v>1079.188658407475</v>
      </c>
      <c r="K153" s="101">
        <v>1026.3694161669657</v>
      </c>
      <c r="L153" s="101">
        <v>1044.102338594367</v>
      </c>
      <c r="M153" s="101">
        <v>1011.2020469103876</v>
      </c>
      <c r="N153" s="101">
        <v>1017.3985437172784</v>
      </c>
      <c r="O153" s="101">
        <v>997.05922438932339</v>
      </c>
      <c r="P153" s="101">
        <v>998.01266550436833</v>
      </c>
      <c r="Q153" s="101">
        <v>1020.3746256496727</v>
      </c>
      <c r="R153" s="101">
        <v>1049.8114941142042</v>
      </c>
      <c r="S153" s="101">
        <v>1081.8595441214527</v>
      </c>
      <c r="T153" s="101">
        <v>1103.6385078042865</v>
      </c>
      <c r="U153" s="101">
        <v>1126.4133059163221</v>
      </c>
      <c r="V153" s="101">
        <v>1151.4571809728293</v>
      </c>
      <c r="W153" s="101">
        <v>1261.2231564119193</v>
      </c>
      <c r="X153" s="101">
        <v>1240.190022294069</v>
      </c>
      <c r="Y153" s="101">
        <v>1266.0276184150434</v>
      </c>
      <c r="DA153" s="131" t="s">
        <v>2555</v>
      </c>
    </row>
    <row r="154" spans="1:105" ht="12" customHeight="1" x14ac:dyDescent="0.25">
      <c r="A154" s="107" t="s">
        <v>121</v>
      </c>
      <c r="B154" s="104">
        <v>913.90361508842796</v>
      </c>
      <c r="C154" s="104">
        <v>886.56016502763396</v>
      </c>
      <c r="D154" s="104">
        <v>969.85301072386244</v>
      </c>
      <c r="E154" s="104">
        <v>846.52515681514956</v>
      </c>
      <c r="F154" s="104">
        <v>979.5292245600383</v>
      </c>
      <c r="G154" s="104">
        <v>1017.8687226142971</v>
      </c>
      <c r="H154" s="104">
        <v>1065.303335191657</v>
      </c>
      <c r="I154" s="104">
        <v>1030.5025021282065</v>
      </c>
      <c r="J154" s="104">
        <v>1079.1863542188889</v>
      </c>
      <c r="K154" s="104">
        <v>1026.5422659268636</v>
      </c>
      <c r="L154" s="104">
        <v>1044.359278550992</v>
      </c>
      <c r="M154" s="104">
        <v>1011.6405074977097</v>
      </c>
      <c r="N154" s="104">
        <v>1017.7559833374796</v>
      </c>
      <c r="O154" s="104">
        <v>997.44993751392337</v>
      </c>
      <c r="P154" s="104">
        <v>998.3831005845924</v>
      </c>
      <c r="Q154" s="104">
        <v>1020.8723846975989</v>
      </c>
      <c r="R154" s="104">
        <v>1050.2511539077661</v>
      </c>
      <c r="S154" s="104">
        <v>1082.2650109659032</v>
      </c>
      <c r="T154" s="104">
        <v>1103.927303349722</v>
      </c>
      <c r="U154" s="104">
        <v>1126.6381840617012</v>
      </c>
      <c r="V154" s="104">
        <v>1151.5144737282601</v>
      </c>
      <c r="W154" s="104">
        <v>1261.2517101127462</v>
      </c>
      <c r="X154" s="104">
        <v>1240.2166377683609</v>
      </c>
      <c r="Y154" s="104">
        <v>1265.9341373040347</v>
      </c>
      <c r="DA154" s="132" t="s">
        <v>2556</v>
      </c>
    </row>
    <row r="155" spans="1:105" ht="12" customHeight="1" x14ac:dyDescent="0.25">
      <c r="A155" s="108" t="s">
        <v>53</v>
      </c>
      <c r="B155" s="98">
        <v>277.50631514024707</v>
      </c>
      <c r="C155" s="98">
        <v>254.88169437008338</v>
      </c>
      <c r="D155" s="98">
        <v>293.99524229721214</v>
      </c>
      <c r="E155" s="98">
        <v>217.18656388451782</v>
      </c>
      <c r="F155" s="98">
        <v>283.45294477150821</v>
      </c>
      <c r="G155" s="98">
        <v>291.77680522390193</v>
      </c>
      <c r="H155" s="98">
        <v>304.35090363806927</v>
      </c>
      <c r="I155" s="98">
        <v>286.48060184042311</v>
      </c>
      <c r="J155" s="98">
        <v>302.40095366903154</v>
      </c>
      <c r="K155" s="98">
        <v>267.38026635897842</v>
      </c>
      <c r="L155" s="98">
        <v>272.38020947654519</v>
      </c>
      <c r="M155" s="98">
        <v>275.81956819479086</v>
      </c>
      <c r="N155" s="98">
        <v>274.4267677703906</v>
      </c>
      <c r="O155" s="98">
        <v>261.1201006780588</v>
      </c>
      <c r="P155" s="98">
        <v>275.83165498683309</v>
      </c>
      <c r="Q155" s="98">
        <v>310.11306976523838</v>
      </c>
      <c r="R155" s="98">
        <v>310.57006621794852</v>
      </c>
      <c r="S155" s="98">
        <v>315.24894559823963</v>
      </c>
      <c r="T155" s="98">
        <v>332.39225478916842</v>
      </c>
      <c r="U155" s="98">
        <v>320.78302234705529</v>
      </c>
      <c r="V155" s="98">
        <v>320.98179024206627</v>
      </c>
      <c r="W155" s="98">
        <v>395.67246543340372</v>
      </c>
      <c r="X155" s="98">
        <v>435.35879141319117</v>
      </c>
      <c r="Y155" s="98">
        <v>451.74883229635225</v>
      </c>
      <c r="DA155" s="63" t="s">
        <v>2557</v>
      </c>
    </row>
    <row r="156" spans="1:105" ht="12" customHeight="1" x14ac:dyDescent="0.25">
      <c r="A156" s="108" t="s">
        <v>52</v>
      </c>
      <c r="B156" s="98">
        <v>636.39729994818083</v>
      </c>
      <c r="C156" s="98">
        <v>631.67847065755052</v>
      </c>
      <c r="D156" s="98">
        <v>675.8577684266503</v>
      </c>
      <c r="E156" s="98">
        <v>629.33859293063188</v>
      </c>
      <c r="F156" s="98">
        <v>696.0762797885302</v>
      </c>
      <c r="G156" s="98">
        <v>726.091917390395</v>
      </c>
      <c r="H156" s="98">
        <v>760.95243155358776</v>
      </c>
      <c r="I156" s="98">
        <v>744.0219002877833</v>
      </c>
      <c r="J156" s="98">
        <v>776.78540054985751</v>
      </c>
      <c r="K156" s="98">
        <v>759.16199956788512</v>
      </c>
      <c r="L156" s="98">
        <v>771.97906907444678</v>
      </c>
      <c r="M156" s="98">
        <v>735.82093930291865</v>
      </c>
      <c r="N156" s="98">
        <v>743.32921556708902</v>
      </c>
      <c r="O156" s="98">
        <v>736.32983683586463</v>
      </c>
      <c r="P156" s="98">
        <v>722.55144559775931</v>
      </c>
      <c r="Q156" s="98">
        <v>710.75931493236067</v>
      </c>
      <c r="R156" s="98">
        <v>739.68108768981756</v>
      </c>
      <c r="S156" s="98">
        <v>767.01606536766371</v>
      </c>
      <c r="T156" s="98">
        <v>771.53504856055349</v>
      </c>
      <c r="U156" s="98">
        <v>805.85516171464599</v>
      </c>
      <c r="V156" s="98">
        <v>830.53268348619372</v>
      </c>
      <c r="W156" s="98">
        <v>865.57924467934231</v>
      </c>
      <c r="X156" s="98">
        <v>804.85784635516973</v>
      </c>
      <c r="Y156" s="98">
        <v>814.1853050076827</v>
      </c>
      <c r="DA156" s="63" t="s">
        <v>2558</v>
      </c>
    </row>
    <row r="157" spans="1:105" ht="12" customHeight="1" x14ac:dyDescent="0.25">
      <c r="A157" s="121" t="s">
        <v>54</v>
      </c>
      <c r="B157" s="122">
        <v>894.81015829846126</v>
      </c>
      <c r="C157" s="122">
        <v>856.9751296451891</v>
      </c>
      <c r="D157" s="122">
        <v>934.01521897610905</v>
      </c>
      <c r="E157" s="122">
        <v>845.72805847035875</v>
      </c>
      <c r="F157" s="122">
        <v>925.71340525970982</v>
      </c>
      <c r="G157" s="122">
        <v>957.51103674056822</v>
      </c>
      <c r="H157" s="122">
        <v>994.97640470381873</v>
      </c>
      <c r="I157" s="122">
        <v>937.40689596498999</v>
      </c>
      <c r="J157" s="122">
        <v>1003.9834917679971</v>
      </c>
      <c r="K157" s="122">
        <v>967.97597409887385</v>
      </c>
      <c r="L157" s="122">
        <v>932.46457129262546</v>
      </c>
      <c r="M157" s="122">
        <v>871.79198047553211</v>
      </c>
      <c r="N157" s="122">
        <v>841.0948067530345</v>
      </c>
      <c r="O157" s="122">
        <v>812.5791840134076</v>
      </c>
      <c r="P157" s="122">
        <v>774.47442175408912</v>
      </c>
      <c r="Q157" s="122">
        <v>785.59922904241841</v>
      </c>
      <c r="R157" s="122">
        <v>808.99490998912029</v>
      </c>
      <c r="S157" s="122">
        <v>805.79218205467748</v>
      </c>
      <c r="T157" s="122">
        <v>787.74868347549091</v>
      </c>
      <c r="U157" s="122">
        <v>797.36459175062294</v>
      </c>
      <c r="V157" s="122">
        <v>794.58546312829333</v>
      </c>
      <c r="W157" s="122">
        <v>848.60916430589009</v>
      </c>
      <c r="X157" s="122">
        <v>817.6521060293037</v>
      </c>
      <c r="Y157" s="122">
        <v>775.19433541609851</v>
      </c>
      <c r="DA157" s="130" t="s">
        <v>2559</v>
      </c>
    </row>
    <row r="158" spans="1:105" ht="12" customHeight="1" x14ac:dyDescent="0.25">
      <c r="A158" s="97" t="s">
        <v>50</v>
      </c>
      <c r="B158" s="98">
        <v>806.19373838958074</v>
      </c>
      <c r="C158" s="98">
        <v>951.3090057318127</v>
      </c>
      <c r="D158" s="98">
        <v>832.52379079956836</v>
      </c>
      <c r="E158" s="98">
        <v>984.89388271445182</v>
      </c>
      <c r="F158" s="98">
        <v>921.93062945942563</v>
      </c>
      <c r="G158" s="98">
        <v>935.04337962890622</v>
      </c>
      <c r="H158" s="98">
        <v>920.50477182035002</v>
      </c>
      <c r="I158" s="98">
        <v>962.25991867851587</v>
      </c>
      <c r="J158" s="98">
        <v>944.40403852007034</v>
      </c>
      <c r="K158" s="98">
        <v>1087.1971898463862</v>
      </c>
      <c r="L158" s="98">
        <v>980.59295434119201</v>
      </c>
      <c r="M158" s="98">
        <v>872.81363689595162</v>
      </c>
      <c r="N158" s="98">
        <v>830.58017785142079</v>
      </c>
      <c r="O158" s="98">
        <v>824.42093257666477</v>
      </c>
      <c r="P158" s="98">
        <v>761.46015055230339</v>
      </c>
      <c r="Q158" s="98">
        <v>774.59980155202913</v>
      </c>
      <c r="R158" s="98">
        <v>821.28713273541211</v>
      </c>
      <c r="S158" s="98">
        <v>809.62482746133901</v>
      </c>
      <c r="T158" s="98">
        <v>771.05160059046773</v>
      </c>
      <c r="U158" s="98">
        <v>811.44907180638847</v>
      </c>
      <c r="V158" s="98">
        <v>799.25727702286554</v>
      </c>
      <c r="W158" s="98">
        <v>845.92000485161532</v>
      </c>
      <c r="X158" s="98">
        <v>829.4937478115919</v>
      </c>
      <c r="Y158" s="98">
        <v>746.90775458229257</v>
      </c>
      <c r="DA158" s="63" t="s">
        <v>2560</v>
      </c>
    </row>
    <row r="159" spans="1:105" ht="12" customHeight="1" x14ac:dyDescent="0.25">
      <c r="A159" s="109" t="s">
        <v>120</v>
      </c>
      <c r="B159" s="33">
        <v>929.35232197649384</v>
      </c>
      <c r="C159" s="33">
        <v>805.75311548050672</v>
      </c>
      <c r="D159" s="33">
        <v>997.27270487337739</v>
      </c>
      <c r="E159" s="33">
        <v>748.70613307142696</v>
      </c>
      <c r="F159" s="33">
        <v>928.21136689375021</v>
      </c>
      <c r="G159" s="33">
        <v>971.34545881368808</v>
      </c>
      <c r="H159" s="33">
        <v>1040.8626402408763</v>
      </c>
      <c r="I159" s="33">
        <v>920.59782033508293</v>
      </c>
      <c r="J159" s="33">
        <v>1051.9865019365766</v>
      </c>
      <c r="K159" s="33">
        <v>867.10737130181019</v>
      </c>
      <c r="L159" s="33">
        <v>890.88917925162104</v>
      </c>
      <c r="M159" s="33">
        <v>870.92173012424712</v>
      </c>
      <c r="N159" s="33">
        <v>849.3312976803403</v>
      </c>
      <c r="O159" s="33">
        <v>803.89600587732866</v>
      </c>
      <c r="P159" s="33">
        <v>783.1569396153709</v>
      </c>
      <c r="Q159" s="33">
        <v>792.48305574352617</v>
      </c>
      <c r="R159" s="33">
        <v>801.58056987875273</v>
      </c>
      <c r="S159" s="33">
        <v>803.56943338217013</v>
      </c>
      <c r="T159" s="33">
        <v>797.24720949421578</v>
      </c>
      <c r="U159" s="33">
        <v>789.4504553383357</v>
      </c>
      <c r="V159" s="33">
        <v>792.02299893926545</v>
      </c>
      <c r="W159" s="33">
        <v>849.98224863690825</v>
      </c>
      <c r="X159" s="33">
        <v>812.26706911406916</v>
      </c>
      <c r="Y159" s="33">
        <v>786.62750896533908</v>
      </c>
      <c r="DA159" s="60" t="s">
        <v>2561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7437.0095679924234</v>
      </c>
      <c r="C161" s="117">
        <f t="shared" si="54"/>
        <v>8572.1511129818282</v>
      </c>
      <c r="D161" s="117">
        <f t="shared" si="54"/>
        <v>9053.6755612706838</v>
      </c>
      <c r="E161" s="117">
        <f t="shared" si="54"/>
        <v>9523.8310813655135</v>
      </c>
      <c r="F161" s="117">
        <f t="shared" si="54"/>
        <v>9725.6462542449208</v>
      </c>
      <c r="G161" s="117">
        <f t="shared" si="54"/>
        <v>10497.035099217732</v>
      </c>
      <c r="H161" s="117">
        <f t="shared" si="54"/>
        <v>10082.933107788631</v>
      </c>
      <c r="I161" s="117">
        <f t="shared" si="54"/>
        <v>9118.5429939784626</v>
      </c>
      <c r="J161" s="117">
        <f t="shared" si="54"/>
        <v>10530.559726994203</v>
      </c>
      <c r="K161" s="117">
        <f t="shared" si="54"/>
        <v>10713.829780053748</v>
      </c>
      <c r="L161" s="117">
        <f t="shared" si="54"/>
        <v>12394.062050252123</v>
      </c>
      <c r="M161" s="117">
        <f t="shared" si="54"/>
        <v>11757.427442648157</v>
      </c>
      <c r="N161" s="117">
        <f t="shared" si="54"/>
        <v>11722.985579493885</v>
      </c>
      <c r="O161" s="117">
        <f t="shared" si="54"/>
        <v>11198.135399535022</v>
      </c>
      <c r="P161" s="117">
        <f t="shared" si="54"/>
        <v>11513.394376493876</v>
      </c>
      <c r="Q161" s="117">
        <f t="shared" si="54"/>
        <v>10640.760441335791</v>
      </c>
      <c r="R161" s="117">
        <f t="shared" ref="R161:V161" si="55">R162+R164+R166+R175</f>
        <v>9837.8995853110373</v>
      </c>
      <c r="S161" s="117">
        <f t="shared" si="55"/>
        <v>12039.308894287464</v>
      </c>
      <c r="T161" s="117">
        <f t="shared" si="55"/>
        <v>14136.820039713602</v>
      </c>
      <c r="U161" s="117">
        <f t="shared" si="55"/>
        <v>14062.550039484198</v>
      </c>
      <c r="V161" s="117">
        <f t="shared" si="55"/>
        <v>7046.1953355153</v>
      </c>
      <c r="W161" s="117">
        <f t="shared" ref="W161:Y161" si="56">W162+W164+W166+W175</f>
        <v>14229.067152975264</v>
      </c>
      <c r="X161" s="117">
        <f t="shared" si="56"/>
        <v>13690.864740121035</v>
      </c>
      <c r="Y161" s="117">
        <f t="shared" si="56"/>
        <v>13945.393693929971</v>
      </c>
      <c r="DA161" s="129" t="s">
        <v>2562</v>
      </c>
    </row>
    <row r="162" spans="1:105" ht="12.95" customHeight="1" x14ac:dyDescent="0.25">
      <c r="A162" s="121" t="s">
        <v>57</v>
      </c>
      <c r="B162" s="122">
        <f t="shared" ref="B162:Y162" si="57">B163</f>
        <v>5069.0838605039989</v>
      </c>
      <c r="C162" s="122">
        <f t="shared" si="57"/>
        <v>6304.2869060757967</v>
      </c>
      <c r="D162" s="122">
        <f t="shared" si="57"/>
        <v>6630.8394849399756</v>
      </c>
      <c r="E162" s="122">
        <f t="shared" si="57"/>
        <v>6717.766017558939</v>
      </c>
      <c r="F162" s="122">
        <f t="shared" si="57"/>
        <v>7373.1960355430374</v>
      </c>
      <c r="G162" s="122">
        <f t="shared" si="57"/>
        <v>7987.0282746534449</v>
      </c>
      <c r="H162" s="122">
        <f t="shared" si="57"/>
        <v>7306.7702904735561</v>
      </c>
      <c r="I162" s="122">
        <f t="shared" si="57"/>
        <v>6308.0602510029075</v>
      </c>
      <c r="J162" s="122">
        <f t="shared" si="57"/>
        <v>7523.0907738491369</v>
      </c>
      <c r="K162" s="122">
        <f t="shared" si="57"/>
        <v>7754.6159847298595</v>
      </c>
      <c r="L162" s="122">
        <f t="shared" si="57"/>
        <v>9157.4311508246392</v>
      </c>
      <c r="M162" s="122">
        <f t="shared" si="57"/>
        <v>8075.6822983040456</v>
      </c>
      <c r="N162" s="122">
        <f t="shared" si="57"/>
        <v>7875.6300424975789</v>
      </c>
      <c r="O162" s="122">
        <f t="shared" si="57"/>
        <v>7677.0577043734475</v>
      </c>
      <c r="P162" s="122">
        <f t="shared" si="57"/>
        <v>8170.470180407543</v>
      </c>
      <c r="Q162" s="122">
        <f t="shared" si="57"/>
        <v>5692.8178711143792</v>
      </c>
      <c r="R162" s="122">
        <f t="shared" si="57"/>
        <v>5489.8370621528329</v>
      </c>
      <c r="S162" s="122">
        <f t="shared" si="57"/>
        <v>7537.4070738230075</v>
      </c>
      <c r="T162" s="122">
        <f t="shared" si="57"/>
        <v>9941.598897613012</v>
      </c>
      <c r="U162" s="122">
        <f t="shared" si="57"/>
        <v>10003.52948472155</v>
      </c>
      <c r="V162" s="122">
        <f t="shared" si="57"/>
        <v>3043.1201225839391</v>
      </c>
      <c r="W162" s="122">
        <f t="shared" si="57"/>
        <v>9660.9136085271784</v>
      </c>
      <c r="X162" s="122">
        <f t="shared" si="57"/>
        <v>9091.1571513192375</v>
      </c>
      <c r="Y162" s="122">
        <f t="shared" si="57"/>
        <v>9161.4196332871888</v>
      </c>
      <c r="DA162" s="130" t="s">
        <v>2563</v>
      </c>
    </row>
    <row r="163" spans="1:105" ht="12" customHeight="1" x14ac:dyDescent="0.25">
      <c r="A163" s="97" t="s">
        <v>53</v>
      </c>
      <c r="B163" s="33">
        <v>5069.0838605039989</v>
      </c>
      <c r="C163" s="33">
        <v>6304.2869060757967</v>
      </c>
      <c r="D163" s="33">
        <v>6630.8394849399756</v>
      </c>
      <c r="E163" s="33">
        <v>6717.766017558939</v>
      </c>
      <c r="F163" s="33">
        <v>7373.1960355430374</v>
      </c>
      <c r="G163" s="33">
        <v>7987.0282746534449</v>
      </c>
      <c r="H163" s="33">
        <v>7306.7702904735561</v>
      </c>
      <c r="I163" s="33">
        <v>6308.0602510029075</v>
      </c>
      <c r="J163" s="33">
        <v>7523.0907738491369</v>
      </c>
      <c r="K163" s="33">
        <v>7754.6159847298595</v>
      </c>
      <c r="L163" s="33">
        <v>9157.4311508246392</v>
      </c>
      <c r="M163" s="33">
        <v>8075.6822983040456</v>
      </c>
      <c r="N163" s="33">
        <v>7875.6300424975789</v>
      </c>
      <c r="O163" s="33">
        <v>7677.0577043734475</v>
      </c>
      <c r="P163" s="33">
        <v>8170.470180407543</v>
      </c>
      <c r="Q163" s="33">
        <v>5692.8178711143792</v>
      </c>
      <c r="R163" s="33">
        <v>5489.8370621528329</v>
      </c>
      <c r="S163" s="33">
        <v>7537.4070738230075</v>
      </c>
      <c r="T163" s="33">
        <v>9941.598897613012</v>
      </c>
      <c r="U163" s="33">
        <v>10003.52948472155</v>
      </c>
      <c r="V163" s="33">
        <v>3043.1201225839391</v>
      </c>
      <c r="W163" s="33">
        <v>9660.9136085271784</v>
      </c>
      <c r="X163" s="33">
        <v>9091.1571513192375</v>
      </c>
      <c r="Y163" s="33">
        <v>9161.4196332871888</v>
      </c>
      <c r="DA163" s="60" t="s">
        <v>2564</v>
      </c>
    </row>
    <row r="164" spans="1:105" ht="12.95" customHeight="1" x14ac:dyDescent="0.25">
      <c r="A164" s="121" t="s">
        <v>92</v>
      </c>
      <c r="B164" s="122">
        <f t="shared" ref="B164:Y164" si="58">B165</f>
        <v>560.89996911079663</v>
      </c>
      <c r="C164" s="122">
        <f t="shared" si="58"/>
        <v>529.28091793796364</v>
      </c>
      <c r="D164" s="122">
        <f t="shared" si="58"/>
        <v>513.06719905932903</v>
      </c>
      <c r="E164" s="122">
        <f t="shared" si="58"/>
        <v>1121.2810672393161</v>
      </c>
      <c r="F164" s="122">
        <f t="shared" si="58"/>
        <v>446.26515321335069</v>
      </c>
      <c r="G164" s="122">
        <f t="shared" si="58"/>
        <v>534.12666049057509</v>
      </c>
      <c r="H164" s="122">
        <f t="shared" si="58"/>
        <v>716.48311329175965</v>
      </c>
      <c r="I164" s="122">
        <f t="shared" si="58"/>
        <v>841.97718660801422</v>
      </c>
      <c r="J164" s="122">
        <f t="shared" si="58"/>
        <v>918.29818188453908</v>
      </c>
      <c r="K164" s="122">
        <f t="shared" si="58"/>
        <v>960.43281525533109</v>
      </c>
      <c r="L164" s="122">
        <f t="shared" si="58"/>
        <v>1256.7592761172327</v>
      </c>
      <c r="M164" s="122">
        <f t="shared" si="58"/>
        <v>1797.2964698062315</v>
      </c>
      <c r="N164" s="122">
        <f t="shared" si="58"/>
        <v>1988.7449502826159</v>
      </c>
      <c r="O164" s="122">
        <f t="shared" si="58"/>
        <v>1708.5971767801063</v>
      </c>
      <c r="P164" s="122">
        <f t="shared" si="58"/>
        <v>1570.2401998864239</v>
      </c>
      <c r="Q164" s="122">
        <f t="shared" si="58"/>
        <v>3139.5746610540177</v>
      </c>
      <c r="R164" s="122">
        <f t="shared" si="58"/>
        <v>2480.946726399482</v>
      </c>
      <c r="S164" s="122">
        <f t="shared" si="58"/>
        <v>2605.320897189632</v>
      </c>
      <c r="T164" s="122">
        <f t="shared" si="58"/>
        <v>2299.2856255010161</v>
      </c>
      <c r="U164" s="122">
        <f t="shared" si="58"/>
        <v>2132.6026482151956</v>
      </c>
      <c r="V164" s="122">
        <f t="shared" si="58"/>
        <v>2064.4703484471952</v>
      </c>
      <c r="W164" s="122">
        <f t="shared" si="58"/>
        <v>2469.1584562490261</v>
      </c>
      <c r="X164" s="122">
        <f t="shared" si="58"/>
        <v>2557.0189231038275</v>
      </c>
      <c r="Y164" s="122">
        <f t="shared" si="58"/>
        <v>2756.1560158891602</v>
      </c>
      <c r="DA164" s="130" t="s">
        <v>2565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560.89996911079663</v>
      </c>
      <c r="C165" s="98">
        <f>IF(RES_hhdet_tes!C165=0,0,RES_hhdet_tes!C165*1000*11630/RES_hhdet_num!C161)</f>
        <v>529.28091793796364</v>
      </c>
      <c r="D165" s="98">
        <f>IF(RES_hhdet_tes!D165=0,0,RES_hhdet_tes!D165*1000*11630/RES_hhdet_num!D161)</f>
        <v>513.06719905932903</v>
      </c>
      <c r="E165" s="98">
        <f>IF(RES_hhdet_tes!E165=0,0,RES_hhdet_tes!E165*1000*11630/RES_hhdet_num!E161)</f>
        <v>1121.2810672393161</v>
      </c>
      <c r="F165" s="98">
        <f>IF(RES_hhdet_tes!F165=0,0,RES_hhdet_tes!F165*1000*11630/RES_hhdet_num!F161)</f>
        <v>446.26515321335069</v>
      </c>
      <c r="G165" s="98">
        <f>IF(RES_hhdet_tes!G165=0,0,RES_hhdet_tes!G165*1000*11630/RES_hhdet_num!G161)</f>
        <v>534.12666049057509</v>
      </c>
      <c r="H165" s="98">
        <f>IF(RES_hhdet_tes!H165=0,0,RES_hhdet_tes!H165*1000*11630/RES_hhdet_num!H161)</f>
        <v>716.48311329175965</v>
      </c>
      <c r="I165" s="98">
        <f>IF(RES_hhdet_tes!I165=0,0,RES_hhdet_tes!I165*1000*11630/RES_hhdet_num!I161)</f>
        <v>841.97718660801422</v>
      </c>
      <c r="J165" s="98">
        <f>IF(RES_hhdet_tes!J165=0,0,RES_hhdet_tes!J165*1000*11630/RES_hhdet_num!J161)</f>
        <v>918.29818188453908</v>
      </c>
      <c r="K165" s="98">
        <f>IF(RES_hhdet_tes!K165=0,0,RES_hhdet_tes!K165*1000*11630/RES_hhdet_num!K161)</f>
        <v>960.43281525533109</v>
      </c>
      <c r="L165" s="98">
        <f>IF(RES_hhdet_tes!L165=0,0,RES_hhdet_tes!L165*1000*11630/RES_hhdet_num!L161)</f>
        <v>1256.7592761172327</v>
      </c>
      <c r="M165" s="98">
        <f>IF(RES_hhdet_tes!M165=0,0,RES_hhdet_tes!M165*1000*11630/RES_hhdet_num!M161)</f>
        <v>1797.2964698062315</v>
      </c>
      <c r="N165" s="98">
        <f>IF(RES_hhdet_tes!N165=0,0,RES_hhdet_tes!N165*1000*11630/RES_hhdet_num!N161)</f>
        <v>1988.7449502826159</v>
      </c>
      <c r="O165" s="98">
        <f>IF(RES_hhdet_tes!O165=0,0,RES_hhdet_tes!O165*1000*11630/RES_hhdet_num!O161)</f>
        <v>1708.5971767801063</v>
      </c>
      <c r="P165" s="98">
        <f>IF(RES_hhdet_tes!P165=0,0,RES_hhdet_tes!P165*1000*11630/RES_hhdet_num!P161)</f>
        <v>1570.2401998864239</v>
      </c>
      <c r="Q165" s="98">
        <f>IF(RES_hhdet_tes!Q165=0,0,RES_hhdet_tes!Q165*1000*11630/RES_hhdet_num!Q161)</f>
        <v>3139.5746610540177</v>
      </c>
      <c r="R165" s="98">
        <f>IF(RES_hhdet_tes!R165=0,0,RES_hhdet_tes!R165*1000*11630/RES_hhdet_num!R161)</f>
        <v>2480.946726399482</v>
      </c>
      <c r="S165" s="98">
        <f>IF(RES_hhdet_tes!S165=0,0,RES_hhdet_tes!S165*1000*11630/RES_hhdet_num!S161)</f>
        <v>2605.320897189632</v>
      </c>
      <c r="T165" s="98">
        <f>IF(RES_hhdet_tes!T165=0,0,RES_hhdet_tes!T165*1000*11630/RES_hhdet_num!T161)</f>
        <v>2299.2856255010161</v>
      </c>
      <c r="U165" s="98">
        <f>IF(RES_hhdet_tes!U165=0,0,RES_hhdet_tes!U165*1000*11630/RES_hhdet_num!U161)</f>
        <v>2132.6026482151956</v>
      </c>
      <c r="V165" s="98">
        <f>IF(RES_hhdet_tes!V165=0,0,RES_hhdet_tes!V165*1000*11630/RES_hhdet_num!V161)</f>
        <v>2064.4703484471952</v>
      </c>
      <c r="W165" s="98">
        <f>IF(RES_hhdet_tes!W165=0,0,RES_hhdet_tes!W165*1000*11630/RES_hhdet_num!W161)</f>
        <v>2469.1584562490261</v>
      </c>
      <c r="X165" s="98">
        <f>IF(RES_hhdet_tes!X165=0,0,RES_hhdet_tes!X165*1000*11630/RES_hhdet_num!X161)</f>
        <v>2557.0189231038275</v>
      </c>
      <c r="Y165" s="98">
        <f>IF(RES_hhdet_tes!Y165=0,0,RES_hhdet_tes!Y165*1000*11630/RES_hhdet_num!Y161)</f>
        <v>2756.1560158891602</v>
      </c>
      <c r="DA165" s="63" t="s">
        <v>2566</v>
      </c>
    </row>
    <row r="166" spans="1:105" ht="12" customHeight="1" x14ac:dyDescent="0.25">
      <c r="A166" s="121" t="s">
        <v>55</v>
      </c>
      <c r="B166" s="122">
        <v>912.20353671501277</v>
      </c>
      <c r="C166" s="122">
        <v>887.84197424279068</v>
      </c>
      <c r="D166" s="122">
        <v>967.00640582218909</v>
      </c>
      <c r="E166" s="122">
        <v>852.2545780429142</v>
      </c>
      <c r="F166" s="122">
        <v>980.27617384233019</v>
      </c>
      <c r="G166" s="122">
        <v>1018.0632019842338</v>
      </c>
      <c r="H166" s="122">
        <v>1065.2250975991521</v>
      </c>
      <c r="I166" s="122">
        <v>1031.2407363581208</v>
      </c>
      <c r="J166" s="122">
        <v>1082.8369591860105</v>
      </c>
      <c r="K166" s="122">
        <v>1036.0042242585646</v>
      </c>
      <c r="L166" s="122">
        <v>1049.2522998527006</v>
      </c>
      <c r="M166" s="122">
        <v>1012.6772524290789</v>
      </c>
      <c r="N166" s="122">
        <v>1017.7391786760452</v>
      </c>
      <c r="O166" s="122">
        <v>999.22400253616172</v>
      </c>
      <c r="P166" s="122">
        <v>999.27638681263079</v>
      </c>
      <c r="Q166" s="122">
        <v>1023.7075666632891</v>
      </c>
      <c r="R166" s="122">
        <v>1057.5024156295262</v>
      </c>
      <c r="S166" s="122">
        <v>1090.7322123460019</v>
      </c>
      <c r="T166" s="122">
        <v>1107.9216626987366</v>
      </c>
      <c r="U166" s="122">
        <v>1129.4735851382895</v>
      </c>
      <c r="V166" s="122">
        <v>1144.3515347523271</v>
      </c>
      <c r="W166" s="122">
        <v>1250.1669381347451</v>
      </c>
      <c r="X166" s="122">
        <v>1226.0116972939427</v>
      </c>
      <c r="Y166" s="122">
        <v>1251.2015985130176</v>
      </c>
      <c r="DA166" s="130" t="s">
        <v>2567</v>
      </c>
    </row>
    <row r="167" spans="1:105" ht="12" customHeight="1" x14ac:dyDescent="0.25">
      <c r="A167" s="97" t="s">
        <v>124</v>
      </c>
      <c r="B167" s="98">
        <v>870.6959055289426</v>
      </c>
      <c r="C167" s="98">
        <v>913.3848455221198</v>
      </c>
      <c r="D167" s="98">
        <v>892.32723636363176</v>
      </c>
      <c r="E167" s="98">
        <v>961.600388600266</v>
      </c>
      <c r="F167" s="98">
        <v>974.99261635316839</v>
      </c>
      <c r="G167" s="98">
        <v>994.33138905039834</v>
      </c>
      <c r="H167" s="98">
        <v>1028.2294469996025</v>
      </c>
      <c r="I167" s="98">
        <v>1004.716831763984</v>
      </c>
      <c r="J167" s="98">
        <v>1118.8853898617256</v>
      </c>
      <c r="K167" s="98">
        <v>1201.5511433833958</v>
      </c>
      <c r="L167" s="98">
        <v>1122.962250628625</v>
      </c>
      <c r="M167" s="98">
        <v>1011.1121791127412</v>
      </c>
      <c r="N167" s="98">
        <v>993.77826584242564</v>
      </c>
      <c r="O167" s="98">
        <v>1018.0964234948781</v>
      </c>
      <c r="P167" s="98">
        <v>964.51183320681548</v>
      </c>
      <c r="Q167" s="98">
        <v>1001.1151956250385</v>
      </c>
      <c r="R167" s="98">
        <v>1083.6229735044121</v>
      </c>
      <c r="S167" s="98">
        <v>1099.3314118938351</v>
      </c>
      <c r="T167" s="98">
        <v>1076.5852851769339</v>
      </c>
      <c r="U167" s="98">
        <v>1160.7516732480781</v>
      </c>
      <c r="V167" s="98">
        <v>1154.6455634361175</v>
      </c>
      <c r="W167" s="98">
        <v>1246.4093175541807</v>
      </c>
      <c r="X167" s="98">
        <v>1250.3929556882847</v>
      </c>
      <c r="Y167" s="98">
        <v>1186.5642417349159</v>
      </c>
      <c r="DA167" s="63" t="s">
        <v>2568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2569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2570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2571</v>
      </c>
    </row>
    <row r="171" spans="1:105" ht="12" customHeight="1" x14ac:dyDescent="0.25">
      <c r="A171" s="106" t="s">
        <v>122</v>
      </c>
      <c r="B171" s="101">
        <v>913.90361508842807</v>
      </c>
      <c r="C171" s="101">
        <v>886.76009734969455</v>
      </c>
      <c r="D171" s="101">
        <v>970.30622994715759</v>
      </c>
      <c r="E171" s="101">
        <v>847.21248270425792</v>
      </c>
      <c r="F171" s="101">
        <v>980.52009726185918</v>
      </c>
      <c r="G171" s="101">
        <v>1019.1535096714128</v>
      </c>
      <c r="H171" s="101">
        <v>1066.9407182071202</v>
      </c>
      <c r="I171" s="101">
        <v>1032.4862423448221</v>
      </c>
      <c r="J171" s="101">
        <v>1081.1468795463841</v>
      </c>
      <c r="K171" s="101">
        <v>1028.1816744940536</v>
      </c>
      <c r="L171" s="101">
        <v>1045.798825022026</v>
      </c>
      <c r="M171" s="101">
        <v>1012.7358961295554</v>
      </c>
      <c r="N171" s="101">
        <v>1018.8047361083593</v>
      </c>
      <c r="O171" s="101">
        <v>998.34013099847675</v>
      </c>
      <c r="P171" s="101">
        <v>1000.6271530915375</v>
      </c>
      <c r="Q171" s="101">
        <v>1024.4496221067736</v>
      </c>
      <c r="R171" s="101">
        <v>1056.2342297310963</v>
      </c>
      <c r="S171" s="101">
        <v>1090.2233253275863</v>
      </c>
      <c r="T171" s="101">
        <v>1108.9493083413422</v>
      </c>
      <c r="U171" s="101">
        <v>1128.5831771575224</v>
      </c>
      <c r="V171" s="101">
        <v>1144.1322708773596</v>
      </c>
      <c r="W171" s="101">
        <v>1250.2784176316427</v>
      </c>
      <c r="X171" s="101">
        <v>1225.5373229408322</v>
      </c>
      <c r="Y171" s="101">
        <v>1252.6160710810855</v>
      </c>
      <c r="DA171" s="131" t="s">
        <v>2572</v>
      </c>
    </row>
    <row r="172" spans="1:105" ht="12" customHeight="1" x14ac:dyDescent="0.25">
      <c r="A172" s="107" t="s">
        <v>121</v>
      </c>
      <c r="B172" s="104">
        <v>913.90361508842773</v>
      </c>
      <c r="C172" s="104">
        <v>886.77769781400207</v>
      </c>
      <c r="D172" s="104">
        <v>970.33601268037262</v>
      </c>
      <c r="E172" s="104">
        <v>847.31125979167564</v>
      </c>
      <c r="F172" s="104">
        <v>980.60905321479049</v>
      </c>
      <c r="G172" s="104">
        <v>1019.2316971953667</v>
      </c>
      <c r="H172" s="104">
        <v>1066.9860272154162</v>
      </c>
      <c r="I172" s="104">
        <v>1032.4369989280924</v>
      </c>
      <c r="J172" s="104">
        <v>1081.0162215750986</v>
      </c>
      <c r="K172" s="104">
        <v>1028.1239688263493</v>
      </c>
      <c r="L172" s="104">
        <v>1045.7585367391157</v>
      </c>
      <c r="M172" s="104">
        <v>1012.9398380586455</v>
      </c>
      <c r="N172" s="104">
        <v>1019.0732994874083</v>
      </c>
      <c r="O172" s="104">
        <v>998.842852583943</v>
      </c>
      <c r="P172" s="104">
        <v>1001.9074762608645</v>
      </c>
      <c r="Q172" s="104">
        <v>1026.1932117369847</v>
      </c>
      <c r="R172" s="104">
        <v>1057.9360923407287</v>
      </c>
      <c r="S172" s="104">
        <v>1091.6713573095349</v>
      </c>
      <c r="T172" s="104">
        <v>1108.8415481448258</v>
      </c>
      <c r="U172" s="104">
        <v>1128.29606681729</v>
      </c>
      <c r="V172" s="104">
        <v>1143.8910111069808</v>
      </c>
      <c r="W172" s="104">
        <v>1250.1474830270161</v>
      </c>
      <c r="X172" s="104">
        <v>1225.2888609811962</v>
      </c>
      <c r="Y172" s="104">
        <v>1252.5435454933088</v>
      </c>
      <c r="DA172" s="132" t="s">
        <v>2573</v>
      </c>
    </row>
    <row r="173" spans="1:105" ht="12" customHeight="1" x14ac:dyDescent="0.25">
      <c r="A173" s="108" t="s">
        <v>53</v>
      </c>
      <c r="B173" s="98">
        <v>277.50631514024707</v>
      </c>
      <c r="C173" s="98">
        <v>254.9442339780623</v>
      </c>
      <c r="D173" s="98">
        <v>294.14165652252677</v>
      </c>
      <c r="E173" s="98">
        <v>217.38824838610239</v>
      </c>
      <c r="F173" s="98">
        <v>283.76542203544659</v>
      </c>
      <c r="G173" s="98">
        <v>292.16750822914275</v>
      </c>
      <c r="H173" s="98">
        <v>304.83163886254277</v>
      </c>
      <c r="I173" s="98">
        <v>287.0183936520346</v>
      </c>
      <c r="J173" s="98">
        <v>302.91370443857414</v>
      </c>
      <c r="K173" s="98">
        <v>267.7922475862523</v>
      </c>
      <c r="L173" s="98">
        <v>272.74515116492825</v>
      </c>
      <c r="M173" s="98">
        <v>276.17382525706108</v>
      </c>
      <c r="N173" s="98">
        <v>274.78196766022188</v>
      </c>
      <c r="O173" s="98">
        <v>261.48474867656</v>
      </c>
      <c r="P173" s="98">
        <v>276.80536375154691</v>
      </c>
      <c r="Q173" s="98">
        <v>311.72939128750426</v>
      </c>
      <c r="R173" s="98">
        <v>312.84258153880853</v>
      </c>
      <c r="S173" s="98">
        <v>317.9888852033414</v>
      </c>
      <c r="T173" s="98">
        <v>333.87193275625373</v>
      </c>
      <c r="U173" s="98">
        <v>321.25506443524097</v>
      </c>
      <c r="V173" s="98">
        <v>318.8567690323033</v>
      </c>
      <c r="W173" s="98">
        <v>392.18891264809139</v>
      </c>
      <c r="X173" s="98">
        <v>430.11862718491585</v>
      </c>
      <c r="Y173" s="98">
        <v>446.97039711872463</v>
      </c>
      <c r="DA173" s="63" t="s">
        <v>2574</v>
      </c>
    </row>
    <row r="174" spans="1:105" ht="12" customHeight="1" x14ac:dyDescent="0.25">
      <c r="A174" s="115" t="s">
        <v>52</v>
      </c>
      <c r="B174" s="33">
        <v>636.39729994818083</v>
      </c>
      <c r="C174" s="33">
        <v>631.83346383593971</v>
      </c>
      <c r="D174" s="33">
        <v>676.19435615784573</v>
      </c>
      <c r="E174" s="33">
        <v>629.92301140557322</v>
      </c>
      <c r="F174" s="33">
        <v>696.84363117934402</v>
      </c>
      <c r="G174" s="33">
        <v>727.06418896622392</v>
      </c>
      <c r="H174" s="33">
        <v>762.15438835287364</v>
      </c>
      <c r="I174" s="33">
        <v>745.41860527605775</v>
      </c>
      <c r="J174" s="33">
        <v>778.10251713652451</v>
      </c>
      <c r="K174" s="33">
        <v>760.33172124009673</v>
      </c>
      <c r="L174" s="33">
        <v>773.01338557418762</v>
      </c>
      <c r="M174" s="33">
        <v>736.76601280158457</v>
      </c>
      <c r="N174" s="33">
        <v>744.29133182718635</v>
      </c>
      <c r="O174" s="33">
        <v>737.35810390738311</v>
      </c>
      <c r="P174" s="33">
        <v>725.10211250931775</v>
      </c>
      <c r="Q174" s="33">
        <v>714.46382044948041</v>
      </c>
      <c r="R174" s="33">
        <v>745.09351080191993</v>
      </c>
      <c r="S174" s="33">
        <v>773.68247210619336</v>
      </c>
      <c r="T174" s="33">
        <v>774.96961538857204</v>
      </c>
      <c r="U174" s="33">
        <v>807.04100238204887</v>
      </c>
      <c r="V174" s="33">
        <v>825.03424207467765</v>
      </c>
      <c r="W174" s="33">
        <v>857.95857037892461</v>
      </c>
      <c r="X174" s="33">
        <v>795.17023379628029</v>
      </c>
      <c r="Y174" s="33">
        <v>805.57314837458409</v>
      </c>
      <c r="DA174" s="60" t="s">
        <v>2575</v>
      </c>
    </row>
    <row r="175" spans="1:105" ht="12" customHeight="1" x14ac:dyDescent="0.25">
      <c r="A175" s="121" t="s">
        <v>54</v>
      </c>
      <c r="B175" s="122">
        <v>894.82220166261538</v>
      </c>
      <c r="C175" s="122">
        <v>850.74131472527733</v>
      </c>
      <c r="D175" s="122">
        <v>942.7624714491908</v>
      </c>
      <c r="E175" s="122">
        <v>832.52941852434412</v>
      </c>
      <c r="F175" s="122">
        <v>925.90889164620228</v>
      </c>
      <c r="G175" s="122">
        <v>957.8169620894771</v>
      </c>
      <c r="H175" s="122">
        <v>994.45460642416197</v>
      </c>
      <c r="I175" s="122">
        <v>937.2648200094203</v>
      </c>
      <c r="J175" s="122">
        <v>1006.3338120745181</v>
      </c>
      <c r="K175" s="122">
        <v>962.77675580999255</v>
      </c>
      <c r="L175" s="122">
        <v>930.6193234575519</v>
      </c>
      <c r="M175" s="122">
        <v>871.77142210880027</v>
      </c>
      <c r="N175" s="122">
        <v>840.87140803764578</v>
      </c>
      <c r="O175" s="122">
        <v>813.25651584530556</v>
      </c>
      <c r="P175" s="122">
        <v>773.40760938727738</v>
      </c>
      <c r="Q175" s="122">
        <v>784.66034250410712</v>
      </c>
      <c r="R175" s="122">
        <v>809.61338112919736</v>
      </c>
      <c r="S175" s="122">
        <v>805.84871092882281</v>
      </c>
      <c r="T175" s="122">
        <v>788.0138539008376</v>
      </c>
      <c r="U175" s="122">
        <v>796.94432140916228</v>
      </c>
      <c r="V175" s="122">
        <v>794.25332973183879</v>
      </c>
      <c r="W175" s="122">
        <v>848.82815006431258</v>
      </c>
      <c r="X175" s="122">
        <v>816.6769684040263</v>
      </c>
      <c r="Y175" s="122">
        <v>776.61644624060341</v>
      </c>
      <c r="DA175" s="130" t="s">
        <v>2576</v>
      </c>
    </row>
    <row r="176" spans="1:105" ht="12" customHeight="1" x14ac:dyDescent="0.25">
      <c r="A176" s="97" t="s">
        <v>50</v>
      </c>
      <c r="B176" s="98">
        <v>806.19373838958063</v>
      </c>
      <c r="C176" s="98">
        <v>951.3090057318127</v>
      </c>
      <c r="D176" s="98">
        <v>832.52379079956813</v>
      </c>
      <c r="E176" s="98">
        <v>984.89388271445171</v>
      </c>
      <c r="F176" s="98">
        <v>921.93062945942575</v>
      </c>
      <c r="G176" s="98">
        <v>935.04337962890656</v>
      </c>
      <c r="H176" s="98">
        <v>920.50477182034956</v>
      </c>
      <c r="I176" s="98">
        <v>962.25991867851667</v>
      </c>
      <c r="J176" s="98">
        <v>944.40403852007205</v>
      </c>
      <c r="K176" s="98">
        <v>1087.1971898463853</v>
      </c>
      <c r="L176" s="98">
        <v>980.59295434119235</v>
      </c>
      <c r="M176" s="98">
        <v>872.81363689595241</v>
      </c>
      <c r="N176" s="98">
        <v>830.58017785142113</v>
      </c>
      <c r="O176" s="98">
        <v>824.42093257666386</v>
      </c>
      <c r="P176" s="98">
        <v>761.46015055230157</v>
      </c>
      <c r="Q176" s="98">
        <v>774.59980155203277</v>
      </c>
      <c r="R176" s="98">
        <v>821.28713273541405</v>
      </c>
      <c r="S176" s="98">
        <v>809.62482746134356</v>
      </c>
      <c r="T176" s="98">
        <v>771.05160059046898</v>
      </c>
      <c r="U176" s="98">
        <v>811.44907180639132</v>
      </c>
      <c r="V176" s="98">
        <v>799.25727702286588</v>
      </c>
      <c r="W176" s="98">
        <v>845.9200048516135</v>
      </c>
      <c r="X176" s="98">
        <v>829.49374781158895</v>
      </c>
      <c r="Y176" s="98">
        <v>746.90775458229109</v>
      </c>
      <c r="DA176" s="63" t="s">
        <v>2577</v>
      </c>
    </row>
    <row r="177" spans="1:105" ht="12" customHeight="1" x14ac:dyDescent="0.25">
      <c r="A177" s="109" t="s">
        <v>120</v>
      </c>
      <c r="B177" s="33">
        <v>929.35232197649384</v>
      </c>
      <c r="C177" s="33">
        <v>805.75311548050672</v>
      </c>
      <c r="D177" s="33">
        <v>997.27270487337728</v>
      </c>
      <c r="E177" s="33">
        <v>748.70613307142685</v>
      </c>
      <c r="F177" s="33">
        <v>928.21136689375055</v>
      </c>
      <c r="G177" s="33">
        <v>971.34545881368808</v>
      </c>
      <c r="H177" s="33">
        <v>1040.862640240877</v>
      </c>
      <c r="I177" s="33">
        <v>920.59782033508327</v>
      </c>
      <c r="J177" s="33">
        <v>1051.9865019365768</v>
      </c>
      <c r="K177" s="33">
        <v>867.10737130180996</v>
      </c>
      <c r="L177" s="33">
        <v>890.8891792516207</v>
      </c>
      <c r="M177" s="33">
        <v>870.92173012424803</v>
      </c>
      <c r="N177" s="33">
        <v>849.33129768033848</v>
      </c>
      <c r="O177" s="33">
        <v>803.89600587732582</v>
      </c>
      <c r="P177" s="33">
        <v>783.15693961536795</v>
      </c>
      <c r="Q177" s="33">
        <v>792.48305574353094</v>
      </c>
      <c r="R177" s="33">
        <v>801.5805698787517</v>
      </c>
      <c r="S177" s="33">
        <v>803.56943338216593</v>
      </c>
      <c r="T177" s="33">
        <v>797.24720949421544</v>
      </c>
      <c r="U177" s="33">
        <v>789.4504553383324</v>
      </c>
      <c r="V177" s="33">
        <v>792.02299893926704</v>
      </c>
      <c r="W177" s="33">
        <v>849.98224863691121</v>
      </c>
      <c r="X177" s="33">
        <v>812.26706911407041</v>
      </c>
      <c r="Y177" s="33">
        <v>786.6275089653426</v>
      </c>
      <c r="DA177" s="60" t="s">
        <v>2578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4986.6959423861654</v>
      </c>
      <c r="C3" s="117">
        <f t="shared" si="0"/>
        <v>2880.3583377518898</v>
      </c>
      <c r="D3" s="117">
        <f t="shared" si="0"/>
        <v>4183.5680713737793</v>
      </c>
      <c r="E3" s="117">
        <f t="shared" si="0"/>
        <v>5554.0481073008459</v>
      </c>
      <c r="F3" s="117">
        <f t="shared" si="0"/>
        <v>4110.6656394587726</v>
      </c>
      <c r="G3" s="117">
        <f t="shared" si="0"/>
        <v>6002.5987147294309</v>
      </c>
      <c r="H3" s="117">
        <f t="shared" si="0"/>
        <v>5272.7017297916645</v>
      </c>
      <c r="I3" s="117">
        <f t="shared" si="0"/>
        <v>3422.7808138894511</v>
      </c>
      <c r="J3" s="117">
        <f t="shared" si="0"/>
        <v>3968.7353786867861</v>
      </c>
      <c r="K3" s="117">
        <f t="shared" si="0"/>
        <v>3448.545041731682</v>
      </c>
      <c r="L3" s="117">
        <f t="shared" si="0"/>
        <v>6788.9031096570061</v>
      </c>
      <c r="M3" s="117">
        <f t="shared" si="0"/>
        <v>5043.8718747965213</v>
      </c>
      <c r="N3" s="117">
        <f t="shared" si="0"/>
        <v>4335.0007956214649</v>
      </c>
      <c r="O3" s="117">
        <f t="shared" si="0"/>
        <v>6058.7121845229694</v>
      </c>
      <c r="P3" s="117">
        <f t="shared" si="0"/>
        <v>4500.6696213298046</v>
      </c>
      <c r="Q3" s="117">
        <f t="shared" si="0"/>
        <v>4412.3593001161989</v>
      </c>
      <c r="R3" s="117">
        <f t="shared" ref="R3:V3" si="1">R4+R7+R9+R19</f>
        <v>4581.3537413301065</v>
      </c>
      <c r="S3" s="117">
        <f t="shared" si="1"/>
        <v>5664.7902879367293</v>
      </c>
      <c r="T3" s="117">
        <f t="shared" si="1"/>
        <v>4414.3427127664709</v>
      </c>
      <c r="U3" s="117">
        <f t="shared" si="1"/>
        <v>5091.2811036722878</v>
      </c>
      <c r="V3" s="117">
        <f t="shared" si="1"/>
        <v>5202.169270298501</v>
      </c>
      <c r="W3" s="117">
        <f t="shared" ref="W3:Y3" si="2">W4+W7+W9+W19</f>
        <v>4823.3049083474252</v>
      </c>
      <c r="X3" s="117">
        <f t="shared" si="2"/>
        <v>5390.9980886590829</v>
      </c>
      <c r="Y3" s="117">
        <f t="shared" si="2"/>
        <v>4467.8182117234282</v>
      </c>
      <c r="DA3" s="129" t="s">
        <v>2580</v>
      </c>
    </row>
    <row r="4" spans="1:105" ht="12.95" customHeight="1" x14ac:dyDescent="0.25">
      <c r="A4" s="121" t="s">
        <v>57</v>
      </c>
      <c r="B4" s="122">
        <f t="shared" ref="B4:Q4" si="3">SUM(B5:B6)</f>
        <v>4713.6360807473729</v>
      </c>
      <c r="C4" s="122">
        <f t="shared" si="3"/>
        <v>2667.2908623353892</v>
      </c>
      <c r="D4" s="122">
        <f t="shared" si="3"/>
        <v>3933.3693746518743</v>
      </c>
      <c r="E4" s="122">
        <f t="shared" si="3"/>
        <v>5237.7127584150039</v>
      </c>
      <c r="F4" s="122">
        <f t="shared" si="3"/>
        <v>3840.3797008624833</v>
      </c>
      <c r="G4" s="122">
        <f t="shared" si="3"/>
        <v>5672.7514901315662</v>
      </c>
      <c r="H4" s="122">
        <f t="shared" si="3"/>
        <v>4944.9464940420376</v>
      </c>
      <c r="I4" s="122">
        <f t="shared" si="3"/>
        <v>3140.8474550902092</v>
      </c>
      <c r="J4" s="122">
        <f t="shared" si="3"/>
        <v>3672.5601717045261</v>
      </c>
      <c r="K4" s="122">
        <f t="shared" si="3"/>
        <v>3146.42403287972</v>
      </c>
      <c r="L4" s="122">
        <f t="shared" si="3"/>
        <v>6388.8961626429491</v>
      </c>
      <c r="M4" s="122">
        <f t="shared" si="3"/>
        <v>4674.8760208333324</v>
      </c>
      <c r="N4" s="122">
        <f t="shared" si="3"/>
        <v>3963.2046755571155</v>
      </c>
      <c r="O4" s="122">
        <f t="shared" si="3"/>
        <v>5672.8398486486512</v>
      </c>
      <c r="P4" s="122">
        <f t="shared" si="3"/>
        <v>4140.0337172774889</v>
      </c>
      <c r="Q4" s="122">
        <f t="shared" si="3"/>
        <v>4097.3210628645502</v>
      </c>
      <c r="R4" s="122">
        <f t="shared" ref="R4:V4" si="4">SUM(R5:R6)</f>
        <v>4311.2864354665699</v>
      </c>
      <c r="S4" s="122">
        <f t="shared" si="4"/>
        <v>5334.47219020173</v>
      </c>
      <c r="T4" s="122">
        <f t="shared" si="4"/>
        <v>4086.2799999999993</v>
      </c>
      <c r="U4" s="122">
        <f t="shared" si="4"/>
        <v>4822.5807708598031</v>
      </c>
      <c r="V4" s="122">
        <f t="shared" si="4"/>
        <v>4909.1514529914539</v>
      </c>
      <c r="W4" s="122">
        <f t="shared" ref="W4:Y4" si="5">SUM(W5:W6)</f>
        <v>4502.9272222222253</v>
      </c>
      <c r="X4" s="122">
        <f t="shared" si="5"/>
        <v>5038.9999673469347</v>
      </c>
      <c r="Y4" s="122">
        <f t="shared" si="5"/>
        <v>4174.2023529411763</v>
      </c>
      <c r="DA4" s="130" t="s">
        <v>2581</v>
      </c>
    </row>
    <row r="5" spans="1:105" ht="12" customHeight="1" x14ac:dyDescent="0.25">
      <c r="A5" s="97" t="s">
        <v>51</v>
      </c>
      <c r="B5" s="98">
        <v>4713.6360807473729</v>
      </c>
      <c r="C5" s="98">
        <v>2667.2908623353892</v>
      </c>
      <c r="D5" s="98">
        <v>3933.3693746518743</v>
      </c>
      <c r="E5" s="98">
        <v>5237.7127584150039</v>
      </c>
      <c r="F5" s="98">
        <v>3840.3797008624833</v>
      </c>
      <c r="G5" s="98">
        <v>5672.7514901315662</v>
      </c>
      <c r="H5" s="98">
        <v>4944.9464940420376</v>
      </c>
      <c r="I5" s="98">
        <v>3140.8474550902092</v>
      </c>
      <c r="J5" s="98">
        <v>3672.5601717045261</v>
      </c>
      <c r="K5" s="98">
        <v>3146.42403287972</v>
      </c>
      <c r="L5" s="98">
        <v>6388.8961626429491</v>
      </c>
      <c r="M5" s="98">
        <v>4674.8760208333324</v>
      </c>
      <c r="N5" s="98">
        <v>3963.2046755571155</v>
      </c>
      <c r="O5" s="98">
        <v>5672.8398486486512</v>
      </c>
      <c r="P5" s="98">
        <v>4140.0337172774889</v>
      </c>
      <c r="Q5" s="98">
        <v>4097.3210628645502</v>
      </c>
      <c r="R5" s="98">
        <v>4311.2864354665699</v>
      </c>
      <c r="S5" s="98">
        <v>5334.47219020173</v>
      </c>
      <c r="T5" s="98">
        <v>4086.2799999999993</v>
      </c>
      <c r="U5" s="98">
        <v>4822.5807708598031</v>
      </c>
      <c r="V5" s="98">
        <v>4909.1514529914539</v>
      </c>
      <c r="W5" s="98">
        <v>4502.9272222222253</v>
      </c>
      <c r="X5" s="98">
        <v>5038.9999673469347</v>
      </c>
      <c r="Y5" s="98">
        <v>4174.2023529411763</v>
      </c>
      <c r="DA5" s="63" t="s">
        <v>2582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2583</v>
      </c>
    </row>
    <row r="7" spans="1:105" ht="12.95" customHeight="1" x14ac:dyDescent="0.25">
      <c r="A7" s="121" t="s">
        <v>92</v>
      </c>
      <c r="B7" s="122">
        <f t="shared" ref="B7:Y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2584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2585</v>
      </c>
    </row>
    <row r="9" spans="1:105" ht="12" customHeight="1" x14ac:dyDescent="0.25">
      <c r="A9" s="121" t="s">
        <v>55</v>
      </c>
      <c r="B9" s="122">
        <v>184.07121650011521</v>
      </c>
      <c r="C9" s="122">
        <v>101.62874378993627</v>
      </c>
      <c r="D9" s="122">
        <v>146.51384749194449</v>
      </c>
      <c r="E9" s="122">
        <v>182.8278304808581</v>
      </c>
      <c r="F9" s="122">
        <v>140.75965237811729</v>
      </c>
      <c r="G9" s="122">
        <v>195.63028292594706</v>
      </c>
      <c r="H9" s="122">
        <v>189.66197409140267</v>
      </c>
      <c r="I9" s="122">
        <v>134.74887898015109</v>
      </c>
      <c r="J9" s="122">
        <v>152.43039156757789</v>
      </c>
      <c r="K9" s="122">
        <v>134.78454294994373</v>
      </c>
      <c r="L9" s="122">
        <v>244.65147108010248</v>
      </c>
      <c r="M9" s="122">
        <v>231.42548411340357</v>
      </c>
      <c r="N9" s="122">
        <v>249.1728822585201</v>
      </c>
      <c r="O9" s="122">
        <v>268.96588176784564</v>
      </c>
      <c r="P9" s="122">
        <v>253.0870102805315</v>
      </c>
      <c r="Q9" s="122">
        <v>206.17583028670111</v>
      </c>
      <c r="R9" s="122">
        <v>156.1724381253093</v>
      </c>
      <c r="S9" s="122">
        <v>221.90632821037292</v>
      </c>
      <c r="T9" s="122">
        <v>229.55213878070802</v>
      </c>
      <c r="U9" s="122">
        <v>168.20214895818148</v>
      </c>
      <c r="V9" s="122">
        <v>193.74245724838306</v>
      </c>
      <c r="W9" s="122">
        <v>217.31775805438934</v>
      </c>
      <c r="X9" s="122">
        <v>252.0220744860913</v>
      </c>
      <c r="Y9" s="122">
        <v>205.59560535984184</v>
      </c>
      <c r="DA9" s="130" t="s">
        <v>2586</v>
      </c>
    </row>
    <row r="10" spans="1:105" ht="12" customHeight="1" x14ac:dyDescent="0.25">
      <c r="A10" s="97" t="s">
        <v>143</v>
      </c>
      <c r="B10" s="98">
        <v>681.73002896348976</v>
      </c>
      <c r="C10" s="98">
        <v>355.27570544231702</v>
      </c>
      <c r="D10" s="98">
        <v>534.7959598211603</v>
      </c>
      <c r="E10" s="98">
        <v>693.7141554845681</v>
      </c>
      <c r="F10" s="98">
        <v>512.39757224719335</v>
      </c>
      <c r="G10" s="98">
        <v>776.98206706642361</v>
      </c>
      <c r="H10" s="98">
        <v>714.11988295922094</v>
      </c>
      <c r="I10" s="98">
        <v>428.24667852350041</v>
      </c>
      <c r="J10" s="98">
        <v>457.4504748977555</v>
      </c>
      <c r="K10" s="98">
        <v>367.32675988895699</v>
      </c>
      <c r="L10" s="98">
        <v>693.50409711684347</v>
      </c>
      <c r="M10" s="98">
        <v>636.86206896551732</v>
      </c>
      <c r="N10" s="98">
        <v>667.00841918058131</v>
      </c>
      <c r="O10" s="98">
        <v>706.5478770131773</v>
      </c>
      <c r="P10" s="98">
        <v>648.47281105990749</v>
      </c>
      <c r="Q10" s="98">
        <v>528.02279792746128</v>
      </c>
      <c r="R10" s="98">
        <v>434.38317560462656</v>
      </c>
      <c r="S10" s="98">
        <v>656.12079646017628</v>
      </c>
      <c r="T10" s="98">
        <v>674.62631578947355</v>
      </c>
      <c r="U10" s="98">
        <v>530.49068150208586</v>
      </c>
      <c r="V10" s="98">
        <v>593.94376996805056</v>
      </c>
      <c r="W10" s="98">
        <v>633.76015325670539</v>
      </c>
      <c r="X10" s="98">
        <v>661.06815144766142</v>
      </c>
      <c r="Y10" s="98">
        <v>554.56514745308289</v>
      </c>
      <c r="DA10" s="63" t="s">
        <v>2587</v>
      </c>
    </row>
    <row r="11" spans="1:105" ht="12" customHeight="1" x14ac:dyDescent="0.25">
      <c r="A11" s="97" t="s">
        <v>124</v>
      </c>
      <c r="B11" s="98">
        <v>371.86918010288366</v>
      </c>
      <c r="C11" s="98">
        <v>388.44015975624404</v>
      </c>
      <c r="D11" s="98">
        <v>376.88473627270298</v>
      </c>
      <c r="E11" s="98">
        <v>402.38025780036946</v>
      </c>
      <c r="F11" s="98">
        <v>405.21531906149079</v>
      </c>
      <c r="G11" s="98">
        <v>409.76244976877661</v>
      </c>
      <c r="H11" s="98">
        <v>420.45668000380334</v>
      </c>
      <c r="I11" s="98">
        <v>409.20064189544343</v>
      </c>
      <c r="J11" s="98">
        <v>455.74096981983411</v>
      </c>
      <c r="K11" s="98">
        <v>488.35128036472844</v>
      </c>
      <c r="L11" s="98">
        <v>450.60313611299665</v>
      </c>
      <c r="M11" s="98">
        <v>398.97815301499668</v>
      </c>
      <c r="N11" s="98">
        <v>386.80769895017994</v>
      </c>
      <c r="O11" s="98">
        <v>389.99172131206166</v>
      </c>
      <c r="P11" s="98">
        <v>368.59344777811094</v>
      </c>
      <c r="Q11" s="98">
        <v>381.66480407322251</v>
      </c>
      <c r="R11" s="98">
        <v>408.89499028431527</v>
      </c>
      <c r="S11" s="98">
        <v>394.46150193096275</v>
      </c>
      <c r="T11" s="98">
        <v>364.76763293894567</v>
      </c>
      <c r="U11" s="98">
        <v>373.86842119682541</v>
      </c>
      <c r="V11" s="98">
        <v>366.07966127119641</v>
      </c>
      <c r="W11" s="98">
        <v>394.36849288683783</v>
      </c>
      <c r="X11" s="98">
        <v>396.91470818206255</v>
      </c>
      <c r="Y11" s="98">
        <v>378.65261727974598</v>
      </c>
      <c r="DA11" s="63" t="s">
        <v>2588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2589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2590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2591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2592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2593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2594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2595</v>
      </c>
    </row>
    <row r="19" spans="1:105" ht="12" customHeight="1" x14ac:dyDescent="0.25">
      <c r="A19" s="121" t="s">
        <v>54</v>
      </c>
      <c r="B19" s="122">
        <v>88.988645138677242</v>
      </c>
      <c r="C19" s="122">
        <v>111.43873162656413</v>
      </c>
      <c r="D19" s="122">
        <v>103.68484922996089</v>
      </c>
      <c r="E19" s="122">
        <v>133.50751840498398</v>
      </c>
      <c r="F19" s="122">
        <v>129.52628621817209</v>
      </c>
      <c r="G19" s="122">
        <v>134.21694167191808</v>
      </c>
      <c r="H19" s="122">
        <v>138.09326165822435</v>
      </c>
      <c r="I19" s="122">
        <v>147.18447981909077</v>
      </c>
      <c r="J19" s="122">
        <v>143.74481541468217</v>
      </c>
      <c r="K19" s="122">
        <v>167.33646590201812</v>
      </c>
      <c r="L19" s="122">
        <v>155.35547593395509</v>
      </c>
      <c r="M19" s="122">
        <v>137.57036984978518</v>
      </c>
      <c r="N19" s="122">
        <v>122.6232378058297</v>
      </c>
      <c r="O19" s="122">
        <v>116.90645410647264</v>
      </c>
      <c r="P19" s="122">
        <v>107.54889377178493</v>
      </c>
      <c r="Q19" s="122">
        <v>108.86240696494735</v>
      </c>
      <c r="R19" s="122">
        <v>113.89486773822777</v>
      </c>
      <c r="S19" s="122">
        <v>108.41176952462688</v>
      </c>
      <c r="T19" s="122">
        <v>98.510573985763529</v>
      </c>
      <c r="U19" s="122">
        <v>100.49818385430324</v>
      </c>
      <c r="V19" s="122">
        <v>99.275360058663466</v>
      </c>
      <c r="W19" s="122">
        <v>103.05992807081022</v>
      </c>
      <c r="X19" s="122">
        <v>99.97604682605656</v>
      </c>
      <c r="Y19" s="122">
        <v>88.020253422410036</v>
      </c>
      <c r="DA19" s="130" t="s">
        <v>2596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2597</v>
      </c>
    </row>
    <row r="21" spans="1:105" ht="12" customHeight="1" x14ac:dyDescent="0.25">
      <c r="A21" s="97" t="s">
        <v>50</v>
      </c>
      <c r="B21" s="98">
        <v>317.39526173234435</v>
      </c>
      <c r="C21" s="98">
        <v>373.93169774115881</v>
      </c>
      <c r="D21" s="98">
        <v>326.58848402236168</v>
      </c>
      <c r="E21" s="98">
        <v>385.41589993621022</v>
      </c>
      <c r="F21" s="98">
        <v>360.13574811344631</v>
      </c>
      <c r="G21" s="98">
        <v>364.55278688492336</v>
      </c>
      <c r="H21" s="98">
        <v>358.23085892685032</v>
      </c>
      <c r="I21" s="98">
        <v>374.15266595119243</v>
      </c>
      <c r="J21" s="98">
        <v>367.14927986911715</v>
      </c>
      <c r="K21" s="98">
        <v>422.31527334993172</v>
      </c>
      <c r="L21" s="98">
        <v>380.41306645931132</v>
      </c>
      <c r="M21" s="98">
        <v>338.20116531573314</v>
      </c>
      <c r="N21" s="98">
        <v>321.57752648732162</v>
      </c>
      <c r="O21" s="98">
        <v>318.99253701618642</v>
      </c>
      <c r="P21" s="98">
        <v>294.62398150390169</v>
      </c>
      <c r="Q21" s="98">
        <v>299.68723273311997</v>
      </c>
      <c r="R21" s="98">
        <v>317.61111172863718</v>
      </c>
      <c r="S21" s="98">
        <v>312.18990892153965</v>
      </c>
      <c r="T21" s="98">
        <v>295.64857910318119</v>
      </c>
      <c r="U21" s="98">
        <v>308.95340114584627</v>
      </c>
      <c r="V21" s="98">
        <v>302.85075330779392</v>
      </c>
      <c r="W21" s="98">
        <v>319.46560873613186</v>
      </c>
      <c r="X21" s="98">
        <v>313.22418762639199</v>
      </c>
      <c r="Y21" s="98">
        <v>281.98585746875432</v>
      </c>
      <c r="DA21" s="63" t="s">
        <v>2598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2599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3630.3569092943249</v>
      </c>
      <c r="C24" s="117">
        <f t="shared" si="7"/>
        <v>1954.8294865022347</v>
      </c>
      <c r="D24" s="117">
        <f t="shared" si="7"/>
        <v>4375.7431709688035</v>
      </c>
      <c r="E24" s="117">
        <f t="shared" si="7"/>
        <v>944.26990503630759</v>
      </c>
      <c r="F24" s="117">
        <f t="shared" si="7"/>
        <v>3865.4421199895482</v>
      </c>
      <c r="G24" s="117">
        <f t="shared" si="7"/>
        <v>3728.322006176486</v>
      </c>
      <c r="H24" s="117">
        <f t="shared" si="7"/>
        <v>4437.1445885936082</v>
      </c>
      <c r="I24" s="117">
        <f t="shared" si="7"/>
        <v>1565.48442101811</v>
      </c>
      <c r="J24" s="117">
        <f t="shared" si="7"/>
        <v>6181.6138607829307</v>
      </c>
      <c r="K24" s="117">
        <f t="shared" si="7"/>
        <v>3440.0718387917768</v>
      </c>
      <c r="L24" s="117">
        <f t="shared" si="7"/>
        <v>3733.0816187876603</v>
      </c>
      <c r="M24" s="117">
        <f t="shared" si="7"/>
        <v>3658.0151971208825</v>
      </c>
      <c r="N24" s="117">
        <f t="shared" si="7"/>
        <v>3718.0549491720335</v>
      </c>
      <c r="O24" s="117">
        <f t="shared" si="7"/>
        <v>3502.470445562542</v>
      </c>
      <c r="P24" s="117">
        <f t="shared" si="7"/>
        <v>2750.2012866074556</v>
      </c>
      <c r="Q24" s="117">
        <f t="shared" si="7"/>
        <v>3764.4162812577515</v>
      </c>
      <c r="R24" s="117">
        <f t="shared" ref="R24:V24" si="8">R25+R28+R30+R39</f>
        <v>3664.1739517703272</v>
      </c>
      <c r="S24" s="117">
        <f t="shared" si="8"/>
        <v>3456.7008749320407</v>
      </c>
      <c r="T24" s="117">
        <f t="shared" si="8"/>
        <v>3199.0945310521233</v>
      </c>
      <c r="U24" s="117">
        <f t="shared" si="8"/>
        <v>3418.4140937279326</v>
      </c>
      <c r="V24" s="117">
        <f t="shared" si="8"/>
        <v>3409.058915694799</v>
      </c>
      <c r="W24" s="117">
        <f t="shared" ref="W24:Y24" si="9">W25+W28+W30+W39</f>
        <v>3675.2599687171842</v>
      </c>
      <c r="X24" s="117">
        <f t="shared" si="9"/>
        <v>3455.5660218264738</v>
      </c>
      <c r="Y24" s="117">
        <f t="shared" si="9"/>
        <v>3031.4110609592963</v>
      </c>
      <c r="DA24" s="129" t="s">
        <v>2600</v>
      </c>
    </row>
    <row r="25" spans="1:105" ht="12.95" customHeight="1" x14ac:dyDescent="0.25">
      <c r="A25" s="121" t="s">
        <v>57</v>
      </c>
      <c r="B25" s="122">
        <f t="shared" ref="B25:Q25" si="10">SUM(B26:B27)</f>
        <v>3526.7472545765368</v>
      </c>
      <c r="C25" s="122">
        <f t="shared" si="10"/>
        <v>1834.4573186051139</v>
      </c>
      <c r="D25" s="122">
        <f t="shared" si="10"/>
        <v>4268.8181797006546</v>
      </c>
      <c r="E25" s="122">
        <f t="shared" si="10"/>
        <v>819.41574761720176</v>
      </c>
      <c r="F25" s="122">
        <f t="shared" si="10"/>
        <v>3743.3231621360183</v>
      </c>
      <c r="G25" s="122">
        <f t="shared" si="10"/>
        <v>3598.1879606359316</v>
      </c>
      <c r="H25" s="122">
        <f t="shared" si="10"/>
        <v>4295.5670657939081</v>
      </c>
      <c r="I25" s="122">
        <f t="shared" si="10"/>
        <v>1408.7867412854755</v>
      </c>
      <c r="J25" s="122">
        <f t="shared" si="10"/>
        <v>6014.6505423683011</v>
      </c>
      <c r="K25" s="122">
        <f t="shared" si="10"/>
        <v>3242.1400677801703</v>
      </c>
      <c r="L25" s="122">
        <f t="shared" si="10"/>
        <v>3549.7804998236911</v>
      </c>
      <c r="M25" s="122">
        <f t="shared" si="10"/>
        <v>3491.0591004672797</v>
      </c>
      <c r="N25" s="122">
        <f t="shared" si="10"/>
        <v>3567.8158560657967</v>
      </c>
      <c r="O25" s="122">
        <f t="shared" si="10"/>
        <v>3361.1845948693149</v>
      </c>
      <c r="P25" s="122">
        <f t="shared" si="10"/>
        <v>2625.5553905191855</v>
      </c>
      <c r="Q25" s="122">
        <f t="shared" si="10"/>
        <v>3641.2162260190389</v>
      </c>
      <c r="R25" s="122">
        <f t="shared" ref="R25:V25" si="11">SUM(R26:R27)</f>
        <v>3537.6628689724816</v>
      </c>
      <c r="S25" s="122">
        <f t="shared" si="11"/>
        <v>3335.6610240834884</v>
      </c>
      <c r="T25" s="122">
        <f t="shared" si="11"/>
        <v>3084.245893537206</v>
      </c>
      <c r="U25" s="122">
        <f t="shared" si="11"/>
        <v>3297.9799259259166</v>
      </c>
      <c r="V25" s="122">
        <f t="shared" si="11"/>
        <v>3295.7773416815721</v>
      </c>
      <c r="W25" s="122">
        <f t="shared" ref="W25:Y25" si="12">SUM(W26:W27)</f>
        <v>3563.8786870481886</v>
      </c>
      <c r="X25" s="122">
        <f t="shared" si="12"/>
        <v>3355.6452758936734</v>
      </c>
      <c r="Y25" s="122">
        <f t="shared" si="12"/>
        <v>2947.3499035989571</v>
      </c>
      <c r="DA25" s="130" t="s">
        <v>2601</v>
      </c>
    </row>
    <row r="26" spans="1:105" ht="12" customHeight="1" x14ac:dyDescent="0.25">
      <c r="A26" s="97" t="s">
        <v>74</v>
      </c>
      <c r="B26" s="98">
        <v>3526.7472545765368</v>
      </c>
      <c r="C26" s="98">
        <v>1834.4573186051139</v>
      </c>
      <c r="D26" s="98">
        <v>4268.8181797006546</v>
      </c>
      <c r="E26" s="98">
        <v>819.41574761720176</v>
      </c>
      <c r="F26" s="98">
        <v>3743.3231621360183</v>
      </c>
      <c r="G26" s="98">
        <v>3598.1879606359316</v>
      </c>
      <c r="H26" s="98">
        <v>4295.5670657939081</v>
      </c>
      <c r="I26" s="98">
        <v>1408.7867412854755</v>
      </c>
      <c r="J26" s="98">
        <v>6014.6505423683011</v>
      </c>
      <c r="K26" s="98">
        <v>3242.1400677801703</v>
      </c>
      <c r="L26" s="98">
        <v>3549.7804998236911</v>
      </c>
      <c r="M26" s="98">
        <v>3491.0591004672797</v>
      </c>
      <c r="N26" s="98">
        <v>3567.8158560657967</v>
      </c>
      <c r="O26" s="98">
        <v>3361.1845948693149</v>
      </c>
      <c r="P26" s="98">
        <v>2625.5553905191855</v>
      </c>
      <c r="Q26" s="98">
        <v>3641.2162260190389</v>
      </c>
      <c r="R26" s="98">
        <v>3537.6628689724816</v>
      </c>
      <c r="S26" s="98">
        <v>3335.6610240834884</v>
      </c>
      <c r="T26" s="98">
        <v>3084.245893537206</v>
      </c>
      <c r="U26" s="98">
        <v>3297.9799259259166</v>
      </c>
      <c r="V26" s="98">
        <v>3295.7773416815721</v>
      </c>
      <c r="W26" s="98">
        <v>3563.8786870481886</v>
      </c>
      <c r="X26" s="98">
        <v>3355.6452758936734</v>
      </c>
      <c r="Y26" s="98">
        <v>2947.3499035989571</v>
      </c>
      <c r="DA26" s="63" t="s">
        <v>2602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2603</v>
      </c>
    </row>
    <row r="28" spans="1:105" ht="12.95" customHeight="1" x14ac:dyDescent="0.25">
      <c r="A28" s="121" t="s">
        <v>92</v>
      </c>
      <c r="B28" s="122">
        <f t="shared" ref="B28:Y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2604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2605</v>
      </c>
    </row>
    <row r="30" spans="1:105" ht="12" customHeight="1" x14ac:dyDescent="0.25">
      <c r="A30" s="121" t="s">
        <v>55</v>
      </c>
      <c r="B30" s="122">
        <v>14.632976264485473</v>
      </c>
      <c r="C30" s="122">
        <v>15.377680795553768</v>
      </c>
      <c r="D30" s="122">
        <v>15.029745804582792</v>
      </c>
      <c r="E30" s="122">
        <v>16.165343603378439</v>
      </c>
      <c r="F30" s="122">
        <v>16.427950649687848</v>
      </c>
      <c r="G30" s="122">
        <v>16.124618768145321</v>
      </c>
      <c r="H30" s="122">
        <v>17.008851540725157</v>
      </c>
      <c r="I30" s="122">
        <v>16.924617885114479</v>
      </c>
      <c r="J30" s="122">
        <v>19.177653954310163</v>
      </c>
      <c r="K30" s="122">
        <v>20.763111812689584</v>
      </c>
      <c r="L30" s="122">
        <v>19.556203001212836</v>
      </c>
      <c r="M30" s="122">
        <v>17.722136982022832</v>
      </c>
      <c r="N30" s="122">
        <v>15.152406132190269</v>
      </c>
      <c r="O30" s="122">
        <v>13.503520535033731</v>
      </c>
      <c r="P30" s="122">
        <v>11.840725290720409</v>
      </c>
      <c r="Q30" s="122">
        <v>11.686580639316812</v>
      </c>
      <c r="R30" s="122">
        <v>12.022705355369645</v>
      </c>
      <c r="S30" s="122">
        <v>11.497148922731141</v>
      </c>
      <c r="T30" s="122">
        <v>11.232218054920601</v>
      </c>
      <c r="U30" s="122">
        <v>11.591072503131336</v>
      </c>
      <c r="V30" s="122">
        <v>9.8760675316917759</v>
      </c>
      <c r="W30" s="122">
        <v>9.365229845396998</v>
      </c>
      <c r="X30" s="122">
        <v>8.0871447221975927</v>
      </c>
      <c r="Y30" s="122">
        <v>6.6220268188883606</v>
      </c>
      <c r="DA30" s="130" t="s">
        <v>2606</v>
      </c>
    </row>
    <row r="31" spans="1:105" ht="12" customHeight="1" x14ac:dyDescent="0.25">
      <c r="A31" s="97" t="s">
        <v>141</v>
      </c>
      <c r="B31" s="98">
        <v>371.86918010288366</v>
      </c>
      <c r="C31" s="98">
        <v>390.12710187992769</v>
      </c>
      <c r="D31" s="98">
        <v>381.17875614353335</v>
      </c>
      <c r="E31" s="98">
        <v>410.83066100586058</v>
      </c>
      <c r="F31" s="98">
        <v>413.5485127834686</v>
      </c>
      <c r="G31" s="98">
        <v>413.02059216120801</v>
      </c>
      <c r="H31" s="98">
        <v>417.95137616604484</v>
      </c>
      <c r="I31" s="98">
        <v>405.22554685386268</v>
      </c>
      <c r="J31" s="98">
        <v>450.35405215381894</v>
      </c>
      <c r="K31" s="98">
        <v>481.9676066669474</v>
      </c>
      <c r="L31" s="98">
        <v>449.08009482947045</v>
      </c>
      <c r="M31" s="98">
        <v>403.07159860562075</v>
      </c>
      <c r="N31" s="98">
        <v>392.4383529029397</v>
      </c>
      <c r="O31" s="98">
        <v>392.93342852647447</v>
      </c>
      <c r="P31" s="98">
        <v>365.96102119459124</v>
      </c>
      <c r="Q31" s="98">
        <v>368.30708368677676</v>
      </c>
      <c r="R31" s="98">
        <v>384.04787026305775</v>
      </c>
      <c r="S31" s="98">
        <v>376.88460986180939</v>
      </c>
      <c r="T31" s="98">
        <v>363.83988577901687</v>
      </c>
      <c r="U31" s="98">
        <v>386.59635936914515</v>
      </c>
      <c r="V31" s="98">
        <v>376.4128466056161</v>
      </c>
      <c r="W31" s="98">
        <v>398.6226036758722</v>
      </c>
      <c r="X31" s="98">
        <v>395.0630548619809</v>
      </c>
      <c r="Y31" s="98">
        <v>367.99549036393893</v>
      </c>
      <c r="DA31" s="63" t="s">
        <v>2607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2608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2609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2610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2611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2612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2613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2614</v>
      </c>
    </row>
    <row r="39" spans="1:105" ht="12" customHeight="1" x14ac:dyDescent="0.25">
      <c r="A39" s="121" t="s">
        <v>54</v>
      </c>
      <c r="B39" s="122">
        <v>88.976678453302426</v>
      </c>
      <c r="C39" s="122">
        <v>104.99448710156697</v>
      </c>
      <c r="D39" s="122">
        <v>91.895245463566283</v>
      </c>
      <c r="E39" s="122">
        <v>108.6888138157274</v>
      </c>
      <c r="F39" s="122">
        <v>105.69100720384219</v>
      </c>
      <c r="G39" s="122">
        <v>114.00942677240906</v>
      </c>
      <c r="H39" s="122">
        <v>124.56867125897533</v>
      </c>
      <c r="I39" s="122">
        <v>139.7730618475199</v>
      </c>
      <c r="J39" s="122">
        <v>147.78566446031951</v>
      </c>
      <c r="K39" s="122">
        <v>177.16865919891666</v>
      </c>
      <c r="L39" s="122">
        <v>163.74491596275641</v>
      </c>
      <c r="M39" s="122">
        <v>149.23395967158035</v>
      </c>
      <c r="N39" s="122">
        <v>135.08668697404681</v>
      </c>
      <c r="O39" s="122">
        <v>127.78233015819363</v>
      </c>
      <c r="P39" s="122">
        <v>112.80517079754949</v>
      </c>
      <c r="Q39" s="122">
        <v>111.51347459939595</v>
      </c>
      <c r="R39" s="122">
        <v>114.48837744247624</v>
      </c>
      <c r="S39" s="122">
        <v>109.54270192582133</v>
      </c>
      <c r="T39" s="122">
        <v>103.61641945999691</v>
      </c>
      <c r="U39" s="122">
        <v>108.84309529888488</v>
      </c>
      <c r="V39" s="122">
        <v>103.40550648153511</v>
      </c>
      <c r="W39" s="122">
        <v>102.01605182359846</v>
      </c>
      <c r="X39" s="122">
        <v>91.833601210602652</v>
      </c>
      <c r="Y39" s="122">
        <v>77.439130541450396</v>
      </c>
      <c r="DA39" s="130" t="s">
        <v>2615</v>
      </c>
    </row>
    <row r="40" spans="1:105" ht="12" customHeight="1" x14ac:dyDescent="0.25">
      <c r="A40" s="97" t="s">
        <v>50</v>
      </c>
      <c r="B40" s="98">
        <v>317.39526173234435</v>
      </c>
      <c r="C40" s="98">
        <v>374.526564130515</v>
      </c>
      <c r="D40" s="98">
        <v>327.76129842817392</v>
      </c>
      <c r="E40" s="98">
        <v>387.74879634661573</v>
      </c>
      <c r="F40" s="98">
        <v>362.1384927387204</v>
      </c>
      <c r="G40" s="98">
        <v>365.25116534174413</v>
      </c>
      <c r="H40" s="98">
        <v>357.90734684214789</v>
      </c>
      <c r="I40" s="98">
        <v>373.5785103793857</v>
      </c>
      <c r="J40" s="98">
        <v>366.53397816876259</v>
      </c>
      <c r="K40" s="98">
        <v>421.80108261632625</v>
      </c>
      <c r="L40" s="98">
        <v>380.32807671611562</v>
      </c>
      <c r="M40" s="98">
        <v>338.43616673111768</v>
      </c>
      <c r="N40" s="98">
        <v>321.86958567523288</v>
      </c>
      <c r="O40" s="98">
        <v>319.22405575190817</v>
      </c>
      <c r="P40" s="98">
        <v>294.72753340093698</v>
      </c>
      <c r="Q40" s="98">
        <v>299.58734782539358</v>
      </c>
      <c r="R40" s="98">
        <v>317.12479933541846</v>
      </c>
      <c r="S40" s="98">
        <v>312.01301607987375</v>
      </c>
      <c r="T40" s="98">
        <v>296.56028889211336</v>
      </c>
      <c r="U40" s="98">
        <v>310.90193972024042</v>
      </c>
      <c r="V40" s="98">
        <v>304.49698747942824</v>
      </c>
      <c r="W40" s="98">
        <v>320.42884773353535</v>
      </c>
      <c r="X40" s="98">
        <v>312.76938268709932</v>
      </c>
      <c r="Y40" s="98">
        <v>280.22159795929497</v>
      </c>
      <c r="DA40" s="63" t="s">
        <v>2616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2617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3583.3858980883015</v>
      </c>
      <c r="C43" s="117">
        <f t="shared" si="14"/>
        <v>3934.3571401651907</v>
      </c>
      <c r="D43" s="117">
        <f t="shared" si="14"/>
        <v>4480.7776767701098</v>
      </c>
      <c r="E43" s="117">
        <f t="shared" si="14"/>
        <v>4760.8793387009591</v>
      </c>
      <c r="F43" s="117">
        <f t="shared" si="14"/>
        <v>4940.9683685741265</v>
      </c>
      <c r="G43" s="117">
        <f t="shared" si="14"/>
        <v>5031.8304595716918</v>
      </c>
      <c r="H43" s="117">
        <f t="shared" si="14"/>
        <v>4834.0550605929066</v>
      </c>
      <c r="I43" s="117">
        <f t="shared" si="14"/>
        <v>4569.6233266887048</v>
      </c>
      <c r="J43" s="117">
        <f t="shared" si="14"/>
        <v>4457.0089882888142</v>
      </c>
      <c r="K43" s="117">
        <f t="shared" si="14"/>
        <v>5033.3314161804219</v>
      </c>
      <c r="L43" s="117">
        <f t="shared" si="14"/>
        <v>5299.7020111315005</v>
      </c>
      <c r="M43" s="117">
        <f t="shared" si="14"/>
        <v>5171.5180510178243</v>
      </c>
      <c r="N43" s="117">
        <f t="shared" si="14"/>
        <v>4695.2324116594118</v>
      </c>
      <c r="O43" s="117">
        <f t="shared" si="14"/>
        <v>4446.9594521142571</v>
      </c>
      <c r="P43" s="117">
        <f t="shared" si="14"/>
        <v>3769.2453460872393</v>
      </c>
      <c r="Q43" s="117">
        <f t="shared" si="14"/>
        <v>4523.4501864042577</v>
      </c>
      <c r="R43" s="117">
        <f t="shared" ref="R43:V43" si="15">R44+R47+R49+R58</f>
        <v>4406.9247332840423</v>
      </c>
      <c r="S43" s="117">
        <f t="shared" si="15"/>
        <v>4527.0274376246116</v>
      </c>
      <c r="T43" s="117">
        <f t="shared" si="15"/>
        <v>4203.1098696373692</v>
      </c>
      <c r="U43" s="117">
        <f t="shared" si="15"/>
        <v>3589.0886805876503</v>
      </c>
      <c r="V43" s="117">
        <f t="shared" si="15"/>
        <v>4464.3091694409159</v>
      </c>
      <c r="W43" s="117">
        <f t="shared" ref="W43:Y43" si="16">W44+W47+W49+W58</f>
        <v>3649.8231220157336</v>
      </c>
      <c r="X43" s="117">
        <f t="shared" si="16"/>
        <v>4626.4402847320207</v>
      </c>
      <c r="Y43" s="117">
        <f t="shared" si="16"/>
        <v>4058.8009530179111</v>
      </c>
      <c r="DA43" s="129" t="s">
        <v>2618</v>
      </c>
    </row>
    <row r="44" spans="1:105" ht="12.95" customHeight="1" x14ac:dyDescent="0.25">
      <c r="A44" s="121" t="s">
        <v>57</v>
      </c>
      <c r="B44" s="122">
        <f t="shared" ref="B44:Q44" si="17">SUM(B45:B46)</f>
        <v>3288.541583326858</v>
      </c>
      <c r="C44" s="122">
        <f t="shared" si="17"/>
        <v>3611.391267310129</v>
      </c>
      <c r="D44" s="122">
        <f t="shared" si="17"/>
        <v>4132.2570570393727</v>
      </c>
      <c r="E44" s="122">
        <f t="shared" si="17"/>
        <v>4383.6346020697683</v>
      </c>
      <c r="F44" s="122">
        <f t="shared" si="17"/>
        <v>4552.9723188034341</v>
      </c>
      <c r="G44" s="122">
        <f t="shared" si="17"/>
        <v>4641.5160798456864</v>
      </c>
      <c r="H44" s="122">
        <f t="shared" si="17"/>
        <v>4425.4675591858231</v>
      </c>
      <c r="I44" s="122">
        <f t="shared" si="17"/>
        <v>4145.0967548758872</v>
      </c>
      <c r="J44" s="122">
        <f t="shared" si="17"/>
        <v>4047.2444891265209</v>
      </c>
      <c r="K44" s="122">
        <f t="shared" si="17"/>
        <v>4560.2000157171451</v>
      </c>
      <c r="L44" s="122">
        <f t="shared" si="17"/>
        <v>4839.3299971959941</v>
      </c>
      <c r="M44" s="122">
        <f t="shared" si="17"/>
        <v>4794.9732396884501</v>
      </c>
      <c r="N44" s="122">
        <f t="shared" si="17"/>
        <v>4302.6251734098259</v>
      </c>
      <c r="O44" s="122">
        <f t="shared" si="17"/>
        <v>4047.7024312319445</v>
      </c>
      <c r="P44" s="122">
        <f t="shared" si="17"/>
        <v>3397.6635268828136</v>
      </c>
      <c r="Q44" s="122">
        <f t="shared" si="17"/>
        <v>4187.9676875641571</v>
      </c>
      <c r="R44" s="122">
        <f t="shared" ref="R44:V44" si="18">SUM(R45:R46)</f>
        <v>4106.5848826295933</v>
      </c>
      <c r="S44" s="122">
        <f t="shared" si="18"/>
        <v>4181.0743844546014</v>
      </c>
      <c r="T44" s="122">
        <f t="shared" si="18"/>
        <v>3855.9040047662666</v>
      </c>
      <c r="U44" s="122">
        <f t="shared" si="18"/>
        <v>3299.9446807682334</v>
      </c>
      <c r="V44" s="122">
        <f t="shared" si="18"/>
        <v>4180.8402208246644</v>
      </c>
      <c r="W44" s="122">
        <f t="shared" ref="W44:Y44" si="19">SUM(W45:W46)</f>
        <v>3357.7227900340836</v>
      </c>
      <c r="X44" s="122">
        <f t="shared" si="19"/>
        <v>4355.1025900820532</v>
      </c>
      <c r="Y44" s="122">
        <f t="shared" si="19"/>
        <v>3801.3559183382108</v>
      </c>
      <c r="DA44" s="130" t="s">
        <v>2619</v>
      </c>
    </row>
    <row r="45" spans="1:105" ht="12" customHeight="1" x14ac:dyDescent="0.25">
      <c r="A45" s="97" t="s">
        <v>211</v>
      </c>
      <c r="B45" s="98">
        <v>3288.541583326858</v>
      </c>
      <c r="C45" s="98">
        <v>3611.391267310129</v>
      </c>
      <c r="D45" s="98">
        <v>4132.2570570393727</v>
      </c>
      <c r="E45" s="98">
        <v>4383.6346020697683</v>
      </c>
      <c r="F45" s="98">
        <v>4552.9723188034341</v>
      </c>
      <c r="G45" s="98">
        <v>4641.5160798456864</v>
      </c>
      <c r="H45" s="98">
        <v>4425.4675591858231</v>
      </c>
      <c r="I45" s="98">
        <v>4145.0967548758872</v>
      </c>
      <c r="J45" s="98">
        <v>4047.2444891265209</v>
      </c>
      <c r="K45" s="98">
        <v>4560.2000157171451</v>
      </c>
      <c r="L45" s="98">
        <v>4839.3299971959941</v>
      </c>
      <c r="M45" s="98">
        <v>4794.9732396884501</v>
      </c>
      <c r="N45" s="98">
        <v>4302.6251734098259</v>
      </c>
      <c r="O45" s="98">
        <v>4047.7024312319445</v>
      </c>
      <c r="P45" s="98">
        <v>3397.6635268828136</v>
      </c>
      <c r="Q45" s="98">
        <v>4187.9676875641571</v>
      </c>
      <c r="R45" s="98">
        <v>4106.5848826295933</v>
      </c>
      <c r="S45" s="98">
        <v>4181.0743844546014</v>
      </c>
      <c r="T45" s="98">
        <v>3855.9040047662666</v>
      </c>
      <c r="U45" s="98">
        <v>3299.9446807682334</v>
      </c>
      <c r="V45" s="98">
        <v>4180.8402208246644</v>
      </c>
      <c r="W45" s="98">
        <v>3357.7227900340836</v>
      </c>
      <c r="X45" s="98">
        <v>4355.1025900820532</v>
      </c>
      <c r="Y45" s="98">
        <v>3801.3559183382108</v>
      </c>
      <c r="DA45" s="63" t="s">
        <v>2620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2621</v>
      </c>
    </row>
    <row r="47" spans="1:105" ht="12.95" customHeight="1" x14ac:dyDescent="0.25">
      <c r="A47" s="121" t="s">
        <v>92</v>
      </c>
      <c r="B47" s="122">
        <f t="shared" ref="B47:Y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2622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2623</v>
      </c>
    </row>
    <row r="49" spans="1:105" ht="12" customHeight="1" x14ac:dyDescent="0.25">
      <c r="A49" s="121" t="s">
        <v>55</v>
      </c>
      <c r="B49" s="122">
        <v>205.85929888049296</v>
      </c>
      <c r="C49" s="122">
        <v>207.89021433583602</v>
      </c>
      <c r="D49" s="122">
        <v>241.17839788842804</v>
      </c>
      <c r="E49" s="122">
        <v>241.97643144447363</v>
      </c>
      <c r="F49" s="122">
        <v>257.04674770873481</v>
      </c>
      <c r="G49" s="122">
        <v>253.6476066388104</v>
      </c>
      <c r="H49" s="122">
        <v>267.88601726970984</v>
      </c>
      <c r="I49" s="122">
        <v>273.72812358102999</v>
      </c>
      <c r="J49" s="122">
        <v>259.74359620126188</v>
      </c>
      <c r="K49" s="122">
        <v>299.09134445316198</v>
      </c>
      <c r="L49" s="122">
        <v>300.07324015909768</v>
      </c>
      <c r="M49" s="122">
        <v>233.86158222935754</v>
      </c>
      <c r="N49" s="122">
        <v>260.5944596620588</v>
      </c>
      <c r="O49" s="122">
        <v>271.625111197558</v>
      </c>
      <c r="P49" s="122">
        <v>256.11064618101835</v>
      </c>
      <c r="Q49" s="122">
        <v>220.3084828685019</v>
      </c>
      <c r="R49" s="122">
        <v>179.36806888728029</v>
      </c>
      <c r="S49" s="122">
        <v>230.61660221206975</v>
      </c>
      <c r="T49" s="122">
        <v>240.07720806599463</v>
      </c>
      <c r="U49" s="122">
        <v>177.27041915390623</v>
      </c>
      <c r="V49" s="122">
        <v>173.99028986192562</v>
      </c>
      <c r="W49" s="122">
        <v>179.26996221828779</v>
      </c>
      <c r="X49" s="122">
        <v>169.28079098924579</v>
      </c>
      <c r="Y49" s="122">
        <v>174.70546791348357</v>
      </c>
      <c r="DA49" s="130" t="s">
        <v>2624</v>
      </c>
    </row>
    <row r="50" spans="1:105" ht="12" customHeight="1" x14ac:dyDescent="0.25">
      <c r="A50" s="97" t="s">
        <v>138</v>
      </c>
      <c r="B50" s="98">
        <v>455.60312970771014</v>
      </c>
      <c r="C50" s="98">
        <v>460.22143487154034</v>
      </c>
      <c r="D50" s="98">
        <v>536.69375213834473</v>
      </c>
      <c r="E50" s="98">
        <v>516.72318602688983</v>
      </c>
      <c r="F50" s="98">
        <v>552.92500627380218</v>
      </c>
      <c r="G50" s="98">
        <v>543.97591443207307</v>
      </c>
      <c r="H50" s="98">
        <v>577.22402484607687</v>
      </c>
      <c r="I50" s="98">
        <v>572.5428241289419</v>
      </c>
      <c r="J50" s="98">
        <v>528.72201127334574</v>
      </c>
      <c r="K50" s="98">
        <v>590.65060641395678</v>
      </c>
      <c r="L50" s="98">
        <v>591.87452382975505</v>
      </c>
      <c r="M50" s="98">
        <v>476.23628968815558</v>
      </c>
      <c r="N50" s="98">
        <v>507.73309829197223</v>
      </c>
      <c r="O50" s="98">
        <v>511.49077649476379</v>
      </c>
      <c r="P50" s="98">
        <v>493.2948196150262</v>
      </c>
      <c r="Q50" s="98">
        <v>472.0343551297193</v>
      </c>
      <c r="R50" s="98">
        <v>418.94071883088185</v>
      </c>
      <c r="S50" s="98">
        <v>529.83911982409973</v>
      </c>
      <c r="T50" s="98">
        <v>541.02387000367037</v>
      </c>
      <c r="U50" s="98">
        <v>410.31660812115433</v>
      </c>
      <c r="V50" s="98">
        <v>440.53285321340672</v>
      </c>
      <c r="W50" s="98">
        <v>465.818839549448</v>
      </c>
      <c r="X50" s="98">
        <v>479.50652293441823</v>
      </c>
      <c r="Y50" s="98">
        <v>517.75840694675742</v>
      </c>
      <c r="DA50" s="63" t="s">
        <v>2625</v>
      </c>
    </row>
    <row r="51" spans="1:105" ht="12" customHeight="1" x14ac:dyDescent="0.25">
      <c r="A51" s="97" t="s">
        <v>137</v>
      </c>
      <c r="B51" s="98">
        <v>138.32210137916408</v>
      </c>
      <c r="C51" s="98">
        <v>131.69122587009073</v>
      </c>
      <c r="D51" s="98">
        <v>161.34665432749398</v>
      </c>
      <c r="E51" s="98">
        <v>130.3769370044115</v>
      </c>
      <c r="F51" s="98">
        <v>157.41280230605486</v>
      </c>
      <c r="G51" s="98">
        <v>153.49160921114429</v>
      </c>
      <c r="H51" s="98">
        <v>162.18809416093177</v>
      </c>
      <c r="I51" s="98">
        <v>155.78592476697628</v>
      </c>
      <c r="J51" s="98">
        <v>145.77853358298506</v>
      </c>
      <c r="K51" s="98">
        <v>150.61798726224353</v>
      </c>
      <c r="L51" s="98">
        <v>151.44571499496519</v>
      </c>
      <c r="M51" s="98">
        <v>129.1679798974227</v>
      </c>
      <c r="N51" s="98">
        <v>135.50189870695232</v>
      </c>
      <c r="O51" s="98">
        <v>132.37852570394281</v>
      </c>
      <c r="P51" s="98">
        <v>135.17571175829457</v>
      </c>
      <c r="Q51" s="98">
        <v>145.01205214178691</v>
      </c>
      <c r="R51" s="98">
        <v>128.15920926532533</v>
      </c>
      <c r="S51" s="98">
        <v>153.54845149854501</v>
      </c>
      <c r="T51" s="98">
        <v>161.71326815025421</v>
      </c>
      <c r="U51" s="98">
        <v>119.17795528844879</v>
      </c>
      <c r="V51" s="98">
        <v>127.31180145777324</v>
      </c>
      <c r="W51" s="98">
        <v>153.01105938670949</v>
      </c>
      <c r="X51" s="98">
        <v>176.93304290905445</v>
      </c>
      <c r="Y51" s="98">
        <v>192.73115366613987</v>
      </c>
      <c r="DA51" s="63" t="s">
        <v>2626</v>
      </c>
    </row>
    <row r="52" spans="1:105" ht="12" customHeight="1" x14ac:dyDescent="0.25">
      <c r="A52" s="100" t="s">
        <v>211</v>
      </c>
      <c r="B52" s="101">
        <v>138.32210137916408</v>
      </c>
      <c r="C52" s="101">
        <v>131.69122587009073</v>
      </c>
      <c r="D52" s="101">
        <v>161.34665432749398</v>
      </c>
      <c r="E52" s="101">
        <v>130.3769370044115</v>
      </c>
      <c r="F52" s="101">
        <v>157.41280230605486</v>
      </c>
      <c r="G52" s="101">
        <v>153.49160921114429</v>
      </c>
      <c r="H52" s="101">
        <v>162.18809416093177</v>
      </c>
      <c r="I52" s="101">
        <v>155.78592476697628</v>
      </c>
      <c r="J52" s="101">
        <v>145.77853358298506</v>
      </c>
      <c r="K52" s="101">
        <v>150.61798726224353</v>
      </c>
      <c r="L52" s="101">
        <v>151.44571499496519</v>
      </c>
      <c r="M52" s="101">
        <v>129.1679798974227</v>
      </c>
      <c r="N52" s="101">
        <v>135.50189870695232</v>
      </c>
      <c r="O52" s="101">
        <v>132.37852570394281</v>
      </c>
      <c r="P52" s="101">
        <v>135.17571175829457</v>
      </c>
      <c r="Q52" s="101">
        <v>145.01205214178691</v>
      </c>
      <c r="R52" s="101">
        <v>128.15920926532533</v>
      </c>
      <c r="S52" s="101">
        <v>153.54845149854501</v>
      </c>
      <c r="T52" s="101">
        <v>161.71326815025421</v>
      </c>
      <c r="U52" s="101">
        <v>119.17795528844879</v>
      </c>
      <c r="V52" s="101">
        <v>127.31180145777324</v>
      </c>
      <c r="W52" s="101">
        <v>153.01105938670949</v>
      </c>
      <c r="X52" s="101">
        <v>176.93304290905445</v>
      </c>
      <c r="Y52" s="101">
        <v>192.73115366613987</v>
      </c>
      <c r="DA52" s="131" t="s">
        <v>2627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2628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2629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2630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2631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2632</v>
      </c>
    </row>
    <row r="58" spans="1:105" ht="12" customHeight="1" x14ac:dyDescent="0.25">
      <c r="A58" s="121" t="s">
        <v>54</v>
      </c>
      <c r="B58" s="122">
        <v>88.985015880950456</v>
      </c>
      <c r="C58" s="122">
        <v>115.07565851922578</v>
      </c>
      <c r="D58" s="122">
        <v>107.34222184230892</v>
      </c>
      <c r="E58" s="122">
        <v>135.26830518671738</v>
      </c>
      <c r="F58" s="122">
        <v>130.9493020619573</v>
      </c>
      <c r="G58" s="122">
        <v>136.6667730871948</v>
      </c>
      <c r="H58" s="122">
        <v>140.70148413737388</v>
      </c>
      <c r="I58" s="122">
        <v>150.79844823178809</v>
      </c>
      <c r="J58" s="122">
        <v>150.0209029610314</v>
      </c>
      <c r="K58" s="122">
        <v>174.04005601011502</v>
      </c>
      <c r="L58" s="122">
        <v>160.29877377640858</v>
      </c>
      <c r="M58" s="122">
        <v>142.68322910001658</v>
      </c>
      <c r="N58" s="122">
        <v>132.01277858752783</v>
      </c>
      <c r="O58" s="122">
        <v>127.63190968475504</v>
      </c>
      <c r="P58" s="122">
        <v>115.47117302340757</v>
      </c>
      <c r="Q58" s="122">
        <v>115.17401597159856</v>
      </c>
      <c r="R58" s="122">
        <v>120.97178176716878</v>
      </c>
      <c r="S58" s="122">
        <v>115.33645095794036</v>
      </c>
      <c r="T58" s="122">
        <v>107.12865680510842</v>
      </c>
      <c r="U58" s="122">
        <v>111.87358066551084</v>
      </c>
      <c r="V58" s="122">
        <v>109.47865875432555</v>
      </c>
      <c r="W58" s="122">
        <v>112.8303697633622</v>
      </c>
      <c r="X58" s="122">
        <v>102.05690366072224</v>
      </c>
      <c r="Y58" s="122">
        <v>82.739566766216896</v>
      </c>
      <c r="DA58" s="130" t="s">
        <v>2633</v>
      </c>
    </row>
    <row r="59" spans="1:105" ht="12" customHeight="1" x14ac:dyDescent="0.25">
      <c r="A59" s="97" t="s">
        <v>50</v>
      </c>
      <c r="B59" s="98">
        <v>317.3952617323443</v>
      </c>
      <c r="C59" s="98">
        <v>373.62686959368619</v>
      </c>
      <c r="D59" s="98">
        <v>326.30852135175849</v>
      </c>
      <c r="E59" s="98">
        <v>385.34245819189653</v>
      </c>
      <c r="F59" s="98">
        <v>360.12124474741256</v>
      </c>
      <c r="G59" s="98">
        <v>364.66541758964325</v>
      </c>
      <c r="H59" s="98">
        <v>358.25847116165312</v>
      </c>
      <c r="I59" s="98">
        <v>374.13689211557283</v>
      </c>
      <c r="J59" s="98">
        <v>367.04736558463406</v>
      </c>
      <c r="K59" s="98">
        <v>422.19012648087528</v>
      </c>
      <c r="L59" s="98">
        <v>380.41834572635673</v>
      </c>
      <c r="M59" s="98">
        <v>338.3103500081034</v>
      </c>
      <c r="N59" s="98">
        <v>321.71849445250632</v>
      </c>
      <c r="O59" s="98">
        <v>319.12479010726554</v>
      </c>
      <c r="P59" s="98">
        <v>294.71411652443516</v>
      </c>
      <c r="Q59" s="98">
        <v>299.62228425787259</v>
      </c>
      <c r="R59" s="98">
        <v>317.15938621806635</v>
      </c>
      <c r="S59" s="98">
        <v>311.76868362084531</v>
      </c>
      <c r="T59" s="98">
        <v>295.90704484878546</v>
      </c>
      <c r="U59" s="98">
        <v>310.42350571028982</v>
      </c>
      <c r="V59" s="98">
        <v>304.71896227118674</v>
      </c>
      <c r="W59" s="98">
        <v>321.50242152928524</v>
      </c>
      <c r="X59" s="98">
        <v>314.13577641023312</v>
      </c>
      <c r="Y59" s="98">
        <v>280.9935977764685</v>
      </c>
      <c r="DA59" s="63" t="s">
        <v>2634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2635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2836.3527485173058</v>
      </c>
      <c r="C62" s="117">
        <f t="shared" si="21"/>
        <v>3259.9150626446772</v>
      </c>
      <c r="D62" s="117">
        <f t="shared" si="21"/>
        <v>3188.8484374156642</v>
      </c>
      <c r="E62" s="117">
        <f t="shared" si="21"/>
        <v>3644.0344955765372</v>
      </c>
      <c r="F62" s="117">
        <f t="shared" si="21"/>
        <v>3572.265391828003</v>
      </c>
      <c r="G62" s="117">
        <f t="shared" si="21"/>
        <v>3839.1140033222596</v>
      </c>
      <c r="H62" s="117">
        <f t="shared" si="21"/>
        <v>3572.3927396008144</v>
      </c>
      <c r="I62" s="117">
        <f t="shared" si="21"/>
        <v>3373.7343572639738</v>
      </c>
      <c r="J62" s="117">
        <f t="shared" si="21"/>
        <v>3542.3302333598726</v>
      </c>
      <c r="K62" s="117">
        <f t="shared" si="21"/>
        <v>3679.8753676763408</v>
      </c>
      <c r="L62" s="117">
        <f t="shared" si="21"/>
        <v>3911.1636248108425</v>
      </c>
      <c r="M62" s="117">
        <f t="shared" si="21"/>
        <v>3695.5071494657723</v>
      </c>
      <c r="N62" s="117">
        <f t="shared" si="21"/>
        <v>3591.3861465822506</v>
      </c>
      <c r="O62" s="117">
        <f t="shared" si="21"/>
        <v>3539.2163278888552</v>
      </c>
      <c r="P62" s="117">
        <f t="shared" si="21"/>
        <v>3206.4720443687188</v>
      </c>
      <c r="Q62" s="117">
        <f t="shared" si="21"/>
        <v>3350.9208595840169</v>
      </c>
      <c r="R62" s="117">
        <f t="shared" ref="R62:V62" si="22">R63+R66+R68+R77</f>
        <v>3448.0618612122526</v>
      </c>
      <c r="S62" s="117">
        <f t="shared" si="22"/>
        <v>3433.0365957914146</v>
      </c>
      <c r="T62" s="117">
        <f t="shared" si="22"/>
        <v>3235.421493257229</v>
      </c>
      <c r="U62" s="117">
        <f t="shared" si="22"/>
        <v>3081.6211632173649</v>
      </c>
      <c r="V62" s="117">
        <f t="shared" si="22"/>
        <v>3201.3163776889073</v>
      </c>
      <c r="W62" s="117">
        <f t="shared" ref="W62:Y62" si="23">W63+W66+W68+W77</f>
        <v>3371.3275735269935</v>
      </c>
      <c r="X62" s="117">
        <f t="shared" si="23"/>
        <v>3097.3517181999014</v>
      </c>
      <c r="Y62" s="117">
        <f t="shared" si="23"/>
        <v>2995.7351671106981</v>
      </c>
      <c r="DA62" s="129" t="s">
        <v>2636</v>
      </c>
    </row>
    <row r="63" spans="1:105" ht="12.95" customHeight="1" x14ac:dyDescent="0.25">
      <c r="A63" s="121" t="s">
        <v>57</v>
      </c>
      <c r="B63" s="122">
        <f t="shared" ref="B63:Q63" si="24">SUM(B64:B65)</f>
        <v>2296.5539971706417</v>
      </c>
      <c r="C63" s="122">
        <f t="shared" si="24"/>
        <v>2660.4197977790982</v>
      </c>
      <c r="D63" s="122">
        <f t="shared" si="24"/>
        <v>2603.0543521675381</v>
      </c>
      <c r="E63" s="122">
        <f t="shared" si="24"/>
        <v>3023.5075011172444</v>
      </c>
      <c r="F63" s="122">
        <f t="shared" si="24"/>
        <v>2946.1512085969275</v>
      </c>
      <c r="G63" s="122">
        <f t="shared" si="24"/>
        <v>3181.8466179003049</v>
      </c>
      <c r="H63" s="122">
        <f t="shared" si="24"/>
        <v>2913.668284946049</v>
      </c>
      <c r="I63" s="122">
        <f t="shared" si="24"/>
        <v>2711.6523818797336</v>
      </c>
      <c r="J63" s="122">
        <f t="shared" si="24"/>
        <v>2879.2995383480488</v>
      </c>
      <c r="K63" s="122">
        <f t="shared" si="24"/>
        <v>2991.5824815099954</v>
      </c>
      <c r="L63" s="122">
        <f t="shared" si="24"/>
        <v>3224.7058899178542</v>
      </c>
      <c r="M63" s="122">
        <f t="shared" si="24"/>
        <v>3059.5186985557052</v>
      </c>
      <c r="N63" s="122">
        <f t="shared" si="24"/>
        <v>2970.6333742563561</v>
      </c>
      <c r="O63" s="122">
        <f t="shared" si="24"/>
        <v>2942.7941417014131</v>
      </c>
      <c r="P63" s="122">
        <f t="shared" si="24"/>
        <v>2610.228464924242</v>
      </c>
      <c r="Q63" s="122">
        <f t="shared" si="24"/>
        <v>2787.6109200372152</v>
      </c>
      <c r="R63" s="122">
        <f t="shared" ref="R63:V63" si="25">SUM(R64:R65)</f>
        <v>2862.1685810036906</v>
      </c>
      <c r="S63" s="122">
        <f t="shared" si="25"/>
        <v>2825.5582652733483</v>
      </c>
      <c r="T63" s="122">
        <f t="shared" si="25"/>
        <v>2648.4716587471648</v>
      </c>
      <c r="U63" s="122">
        <f t="shared" si="25"/>
        <v>2527.9795871820511</v>
      </c>
      <c r="V63" s="122">
        <f t="shared" si="25"/>
        <v>2638.4494643049479</v>
      </c>
      <c r="W63" s="122">
        <f t="shared" ref="W63:Y63" si="26">SUM(W64:W65)</f>
        <v>2785.3674899054049</v>
      </c>
      <c r="X63" s="122">
        <f t="shared" si="26"/>
        <v>2528.7071928063965</v>
      </c>
      <c r="Y63" s="122">
        <f t="shared" si="26"/>
        <v>2445.591211081995</v>
      </c>
      <c r="DA63" s="130" t="s">
        <v>2637</v>
      </c>
    </row>
    <row r="64" spans="1:105" ht="12" customHeight="1" x14ac:dyDescent="0.25">
      <c r="A64" s="97" t="s">
        <v>212</v>
      </c>
      <c r="B64" s="98">
        <v>2296.5539971706417</v>
      </c>
      <c r="C64" s="98">
        <v>2660.4197977790982</v>
      </c>
      <c r="D64" s="98">
        <v>2603.0543521675381</v>
      </c>
      <c r="E64" s="98">
        <v>3023.5075011172444</v>
      </c>
      <c r="F64" s="98">
        <v>2946.1512085969275</v>
      </c>
      <c r="G64" s="98">
        <v>3181.8466179003049</v>
      </c>
      <c r="H64" s="98">
        <v>2913.668284946049</v>
      </c>
      <c r="I64" s="98">
        <v>2711.6523818797336</v>
      </c>
      <c r="J64" s="98">
        <v>2879.2995383480488</v>
      </c>
      <c r="K64" s="98">
        <v>2991.5824815099954</v>
      </c>
      <c r="L64" s="98">
        <v>3224.7058899178542</v>
      </c>
      <c r="M64" s="98">
        <v>3059.5186985557052</v>
      </c>
      <c r="N64" s="98">
        <v>2970.6333742563561</v>
      </c>
      <c r="O64" s="98">
        <v>2942.7941417014131</v>
      </c>
      <c r="P64" s="98">
        <v>2610.228464924242</v>
      </c>
      <c r="Q64" s="98">
        <v>2787.6109200372152</v>
      </c>
      <c r="R64" s="98">
        <v>2862.1685810036906</v>
      </c>
      <c r="S64" s="98">
        <v>2825.5582652733483</v>
      </c>
      <c r="T64" s="98">
        <v>2648.4716587471648</v>
      </c>
      <c r="U64" s="98">
        <v>2527.9795871820511</v>
      </c>
      <c r="V64" s="98">
        <v>2638.4494643049479</v>
      </c>
      <c r="W64" s="98">
        <v>2785.3674899054049</v>
      </c>
      <c r="X64" s="98">
        <v>2528.7071928063965</v>
      </c>
      <c r="Y64" s="98">
        <v>2445.591211081995</v>
      </c>
      <c r="DA64" s="63" t="s">
        <v>2638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2639</v>
      </c>
    </row>
    <row r="66" spans="1:105" ht="12.95" customHeight="1" x14ac:dyDescent="0.25">
      <c r="A66" s="121" t="s">
        <v>92</v>
      </c>
      <c r="B66" s="122">
        <f t="shared" ref="B66:Y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2640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2641</v>
      </c>
    </row>
    <row r="68" spans="1:105" ht="12" customHeight="1" x14ac:dyDescent="0.25">
      <c r="A68" s="121" t="s">
        <v>55</v>
      </c>
      <c r="B68" s="122">
        <v>347.08879823716535</v>
      </c>
      <c r="C68" s="122">
        <v>349.68469326167633</v>
      </c>
      <c r="D68" s="122">
        <v>362.21625653361741</v>
      </c>
      <c r="E68" s="122">
        <v>340.64111074678578</v>
      </c>
      <c r="F68" s="122">
        <v>366.78321984796804</v>
      </c>
      <c r="G68" s="122">
        <v>383.63340422728328</v>
      </c>
      <c r="H68" s="122">
        <v>394.54384429916649</v>
      </c>
      <c r="I68" s="122">
        <v>373.74094113409376</v>
      </c>
      <c r="J68" s="122">
        <v>394.11183837434749</v>
      </c>
      <c r="K68" s="122">
        <v>378.32674775409208</v>
      </c>
      <c r="L68" s="122">
        <v>375.72619046337235</v>
      </c>
      <c r="M68" s="122">
        <v>347.25274037972474</v>
      </c>
      <c r="N68" s="122">
        <v>342.05361385843759</v>
      </c>
      <c r="O68" s="122">
        <v>330.26345770780853</v>
      </c>
      <c r="P68" s="122">
        <v>335.17317157532261</v>
      </c>
      <c r="Q68" s="122">
        <v>314.28155085424123</v>
      </c>
      <c r="R68" s="122">
        <v>331.93022066690412</v>
      </c>
      <c r="S68" s="122">
        <v>339.99210249526521</v>
      </c>
      <c r="T68" s="122">
        <v>331.66123946817839</v>
      </c>
      <c r="U68" s="122">
        <v>326.38291706170168</v>
      </c>
      <c r="V68" s="122">
        <v>335.24520763780026</v>
      </c>
      <c r="W68" s="122">
        <v>348.56146050700175</v>
      </c>
      <c r="X68" s="122">
        <v>333.86500156600931</v>
      </c>
      <c r="Y68" s="122">
        <v>329.00302387804072</v>
      </c>
      <c r="DA68" s="130" t="s">
        <v>2642</v>
      </c>
    </row>
    <row r="69" spans="1:105" ht="12" customHeight="1" x14ac:dyDescent="0.25">
      <c r="A69" s="97" t="s">
        <v>134</v>
      </c>
      <c r="B69" s="98">
        <v>361.97852378368316</v>
      </c>
      <c r="C69" s="98">
        <v>359.82889669435207</v>
      </c>
      <c r="D69" s="98">
        <v>373.21600614228765</v>
      </c>
      <c r="E69" s="98">
        <v>349.92150424012891</v>
      </c>
      <c r="F69" s="98">
        <v>377.88940029419643</v>
      </c>
      <c r="G69" s="98">
        <v>394.66231579210955</v>
      </c>
      <c r="H69" s="98">
        <v>406.41864202995379</v>
      </c>
      <c r="I69" s="98">
        <v>383.12927943735633</v>
      </c>
      <c r="J69" s="98">
        <v>406.46140319184281</v>
      </c>
      <c r="K69" s="98">
        <v>389.1154531987703</v>
      </c>
      <c r="L69" s="98">
        <v>386.95914487453871</v>
      </c>
      <c r="M69" s="98">
        <v>357.66147368690196</v>
      </c>
      <c r="N69" s="98">
        <v>352.35049244044637</v>
      </c>
      <c r="O69" s="98">
        <v>340.35391250002561</v>
      </c>
      <c r="P69" s="98">
        <v>344.7942623941745</v>
      </c>
      <c r="Q69" s="98">
        <v>323.80432204309511</v>
      </c>
      <c r="R69" s="98">
        <v>340.9311572110056</v>
      </c>
      <c r="S69" s="98">
        <v>350.32785519923885</v>
      </c>
      <c r="T69" s="98">
        <v>342.27036066364911</v>
      </c>
      <c r="U69" s="98">
        <v>337.35606035888043</v>
      </c>
      <c r="V69" s="98">
        <v>343.68904530882043</v>
      </c>
      <c r="W69" s="98">
        <v>361.54278549031193</v>
      </c>
      <c r="X69" s="98">
        <v>349.43311785710733</v>
      </c>
      <c r="Y69" s="98">
        <v>352.90841928234607</v>
      </c>
      <c r="DA69" s="63" t="s">
        <v>2643</v>
      </c>
    </row>
    <row r="70" spans="1:105" ht="12" customHeight="1" x14ac:dyDescent="0.25">
      <c r="A70" s="97" t="s">
        <v>133</v>
      </c>
      <c r="B70" s="98">
        <v>109.90785909448212</v>
      </c>
      <c r="C70" s="98">
        <v>102.29665244222774</v>
      </c>
      <c r="D70" s="98">
        <v>111.40187682144696</v>
      </c>
      <c r="E70" s="98">
        <v>86.596849802181794</v>
      </c>
      <c r="F70" s="98">
        <v>105.88285840869592</v>
      </c>
      <c r="G70" s="98">
        <v>109.22021723846026</v>
      </c>
      <c r="H70" s="98">
        <v>112.26599585499781</v>
      </c>
      <c r="I70" s="98">
        <v>102.43688610476691</v>
      </c>
      <c r="J70" s="98">
        <v>109.38734058822432</v>
      </c>
      <c r="K70" s="98">
        <v>97.41311377139246</v>
      </c>
      <c r="L70" s="98">
        <v>97.454300464405861</v>
      </c>
      <c r="M70" s="98">
        <v>94.358658352663454</v>
      </c>
      <c r="N70" s="98">
        <v>92.383830314444808</v>
      </c>
      <c r="O70" s="98">
        <v>86.656662652824522</v>
      </c>
      <c r="P70" s="98">
        <v>91.266764841293124</v>
      </c>
      <c r="Q70" s="98">
        <v>93.953354462506084</v>
      </c>
      <c r="R70" s="98">
        <v>96.093451682188444</v>
      </c>
      <c r="S70" s="98">
        <v>97.414101269640383</v>
      </c>
      <c r="T70" s="98">
        <v>98.926605750620752</v>
      </c>
      <c r="U70" s="98">
        <v>92.97394072571052</v>
      </c>
      <c r="V70" s="98">
        <v>93.430320825701131</v>
      </c>
      <c r="W70" s="98">
        <v>112.07664825162232</v>
      </c>
      <c r="X70" s="98">
        <v>122.25274761653485</v>
      </c>
      <c r="Y70" s="98">
        <v>125.93751597203733</v>
      </c>
      <c r="DA70" s="63" t="s">
        <v>2644</v>
      </c>
    </row>
    <row r="71" spans="1:105" ht="12" customHeight="1" x14ac:dyDescent="0.25">
      <c r="A71" s="100" t="s">
        <v>212</v>
      </c>
      <c r="B71" s="101">
        <v>109.90785909448212</v>
      </c>
      <c r="C71" s="101">
        <v>102.29665244222774</v>
      </c>
      <c r="D71" s="101">
        <v>111.40187682144696</v>
      </c>
      <c r="E71" s="101">
        <v>86.596849802181794</v>
      </c>
      <c r="F71" s="101">
        <v>105.88285840869592</v>
      </c>
      <c r="G71" s="101">
        <v>109.22021723846026</v>
      </c>
      <c r="H71" s="101">
        <v>112.26599585499781</v>
      </c>
      <c r="I71" s="101">
        <v>102.43688610476691</v>
      </c>
      <c r="J71" s="101">
        <v>109.38734058822432</v>
      </c>
      <c r="K71" s="101">
        <v>97.41311377139246</v>
      </c>
      <c r="L71" s="101">
        <v>97.454300464405861</v>
      </c>
      <c r="M71" s="101">
        <v>94.358658352663454</v>
      </c>
      <c r="N71" s="101">
        <v>92.383830314444808</v>
      </c>
      <c r="O71" s="101">
        <v>86.656662652824522</v>
      </c>
      <c r="P71" s="101">
        <v>91.266764841293124</v>
      </c>
      <c r="Q71" s="101">
        <v>93.953354462506084</v>
      </c>
      <c r="R71" s="101">
        <v>96.093451682188444</v>
      </c>
      <c r="S71" s="101">
        <v>97.414101269640383</v>
      </c>
      <c r="T71" s="101">
        <v>98.926605750620752</v>
      </c>
      <c r="U71" s="101">
        <v>92.97394072571052</v>
      </c>
      <c r="V71" s="101">
        <v>93.430320825701131</v>
      </c>
      <c r="W71" s="101">
        <v>112.07664825162232</v>
      </c>
      <c r="X71" s="101">
        <v>122.25274761653485</v>
      </c>
      <c r="Y71" s="101">
        <v>125.93751597203733</v>
      </c>
      <c r="DA71" s="131" t="s">
        <v>2645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2646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2647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2648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2649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2650</v>
      </c>
    </row>
    <row r="77" spans="1:105" ht="12" customHeight="1" x14ac:dyDescent="0.25">
      <c r="A77" s="121" t="s">
        <v>54</v>
      </c>
      <c r="B77" s="122">
        <v>192.70995310949846</v>
      </c>
      <c r="C77" s="122">
        <v>249.81057160390276</v>
      </c>
      <c r="D77" s="122">
        <v>223.57782871450854</v>
      </c>
      <c r="E77" s="122">
        <v>279.88588371250722</v>
      </c>
      <c r="F77" s="122">
        <v>259.33096338310713</v>
      </c>
      <c r="G77" s="122">
        <v>273.63398119467149</v>
      </c>
      <c r="H77" s="122">
        <v>264.18061035559884</v>
      </c>
      <c r="I77" s="122">
        <v>288.34103425014678</v>
      </c>
      <c r="J77" s="122">
        <v>268.91885663747644</v>
      </c>
      <c r="K77" s="122">
        <v>309.96613841225349</v>
      </c>
      <c r="L77" s="122">
        <v>310.73154442961606</v>
      </c>
      <c r="M77" s="122">
        <v>288.73571053034198</v>
      </c>
      <c r="N77" s="122">
        <v>278.69915846745687</v>
      </c>
      <c r="O77" s="122">
        <v>266.15872847963385</v>
      </c>
      <c r="P77" s="122">
        <v>261.07040786915428</v>
      </c>
      <c r="Q77" s="122">
        <v>249.02838869256018</v>
      </c>
      <c r="R77" s="122">
        <v>253.9630595416578</v>
      </c>
      <c r="S77" s="122">
        <v>267.48622802280107</v>
      </c>
      <c r="T77" s="122">
        <v>255.28859504188591</v>
      </c>
      <c r="U77" s="122">
        <v>227.258658973612</v>
      </c>
      <c r="V77" s="122">
        <v>227.62170574615899</v>
      </c>
      <c r="W77" s="122">
        <v>237.39862311458685</v>
      </c>
      <c r="X77" s="122">
        <v>234.77952382749561</v>
      </c>
      <c r="Y77" s="122">
        <v>221.14093215066276</v>
      </c>
      <c r="DA77" s="130" t="s">
        <v>2651</v>
      </c>
    </row>
    <row r="78" spans="1:105" ht="12" customHeight="1" x14ac:dyDescent="0.25">
      <c r="A78" s="97" t="s">
        <v>189</v>
      </c>
      <c r="B78" s="98">
        <v>280.60480772814037</v>
      </c>
      <c r="C78" s="98">
        <v>335.45734934823042</v>
      </c>
      <c r="D78" s="98">
        <v>287.68014054752774</v>
      </c>
      <c r="E78" s="98">
        <v>345.31215230874329</v>
      </c>
      <c r="F78" s="98">
        <v>314.13375058861925</v>
      </c>
      <c r="G78" s="98">
        <v>329.64188150659828</v>
      </c>
      <c r="H78" s="98">
        <v>319.3747454695436</v>
      </c>
      <c r="I78" s="98">
        <v>341.98832981062452</v>
      </c>
      <c r="J78" s="98">
        <v>318.98102125708749</v>
      </c>
      <c r="K78" s="98">
        <v>345.63547743250814</v>
      </c>
      <c r="L78" s="98">
        <v>334.61840477847687</v>
      </c>
      <c r="M78" s="98">
        <v>302.47643644332408</v>
      </c>
      <c r="N78" s="98">
        <v>289.86938230662673</v>
      </c>
      <c r="O78" s="98">
        <v>276.25741295340902</v>
      </c>
      <c r="P78" s="98">
        <v>271.60632552988079</v>
      </c>
      <c r="Q78" s="98">
        <v>260.38951458420235</v>
      </c>
      <c r="R78" s="98">
        <v>267.48686206210198</v>
      </c>
      <c r="S78" s="98">
        <v>283.99819419538431</v>
      </c>
      <c r="T78" s="98">
        <v>277.63152438780304</v>
      </c>
      <c r="U78" s="98">
        <v>258.37675205177737</v>
      </c>
      <c r="V78" s="98">
        <v>263.94899929706753</v>
      </c>
      <c r="W78" s="98">
        <v>279.27288366009674</v>
      </c>
      <c r="X78" s="98">
        <v>273.30346723402687</v>
      </c>
      <c r="Y78" s="98">
        <v>255.91839200711399</v>
      </c>
      <c r="DA78" s="63" t="s">
        <v>2652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2653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>
        <f t="shared" ref="B81:Q81" si="28">B82+B85+B87+B100</f>
        <v>88.485055081411716</v>
      </c>
      <c r="C81" s="117">
        <f t="shared" si="28"/>
        <v>110.50420904895272</v>
      </c>
      <c r="D81" s="117">
        <f t="shared" si="28"/>
        <v>104.14439498223288</v>
      </c>
      <c r="E81" s="117">
        <f t="shared" si="28"/>
        <v>129.98982153036053</v>
      </c>
      <c r="F81" s="117">
        <f t="shared" si="28"/>
        <v>125.93504645491818</v>
      </c>
      <c r="G81" s="117">
        <f t="shared" si="28"/>
        <v>129.12531373327533</v>
      </c>
      <c r="H81" s="117">
        <f t="shared" si="28"/>
        <v>131.60365728609688</v>
      </c>
      <c r="I81" s="117">
        <f t="shared" si="28"/>
        <v>141.16697298044099</v>
      </c>
      <c r="J81" s="117">
        <f t="shared" si="28"/>
        <v>148.30935287204409</v>
      </c>
      <c r="K81" s="117">
        <f t="shared" si="28"/>
        <v>171.79806834814306</v>
      </c>
      <c r="L81" s="117">
        <f t="shared" si="28"/>
        <v>156.52880617317589</v>
      </c>
      <c r="M81" s="117">
        <f t="shared" si="28"/>
        <v>136.62374764349465</v>
      </c>
      <c r="N81" s="117">
        <f t="shared" si="28"/>
        <v>121.4776333420657</v>
      </c>
      <c r="O81" s="117">
        <f t="shared" si="28"/>
        <v>115.71868820856615</v>
      </c>
      <c r="P81" s="117">
        <f t="shared" si="28"/>
        <v>102.44044070652961</v>
      </c>
      <c r="Q81" s="117">
        <f t="shared" si="28"/>
        <v>102.46983351041285</v>
      </c>
      <c r="R81" s="117">
        <f t="shared" ref="R81:V81" si="29">R82+R85+R87+R100</f>
        <v>108.06922206152748</v>
      </c>
      <c r="S81" s="117">
        <f t="shared" si="29"/>
        <v>105.73428100933431</v>
      </c>
      <c r="T81" s="117">
        <f t="shared" si="29"/>
        <v>100.01328526513028</v>
      </c>
      <c r="U81" s="117">
        <f t="shared" si="29"/>
        <v>103.81896117564007</v>
      </c>
      <c r="V81" s="117">
        <f t="shared" si="29"/>
        <v>99.331654253679034</v>
      </c>
      <c r="W81" s="117">
        <f t="shared" ref="W81:Y81" si="30">W82+W85+W87+W100</f>
        <v>100.05744950343077</v>
      </c>
      <c r="X81" s="117">
        <f t="shared" si="30"/>
        <v>91.558157823855254</v>
      </c>
      <c r="Y81" s="117">
        <f t="shared" si="30"/>
        <v>77.87129833726496</v>
      </c>
      <c r="DA81" s="129" t="s">
        <v>2654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2655</v>
      </c>
    </row>
    <row r="83" spans="1:105" ht="12" customHeight="1" x14ac:dyDescent="0.25">
      <c r="A83" s="97" t="s">
        <v>199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2656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2657</v>
      </c>
    </row>
    <row r="85" spans="1:105" ht="12.95" customHeight="1" x14ac:dyDescent="0.25">
      <c r="A85" s="121" t="s">
        <v>92</v>
      </c>
      <c r="B85" s="122">
        <f t="shared" ref="B85:Y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2658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2659</v>
      </c>
    </row>
    <row r="87" spans="1:105" ht="12" customHeight="1" x14ac:dyDescent="0.25">
      <c r="A87" s="121" t="s">
        <v>55</v>
      </c>
      <c r="B87" s="122">
        <v>12.475067326075292</v>
      </c>
      <c r="C87" s="122">
        <v>13.386900788224045</v>
      </c>
      <c r="D87" s="122">
        <v>13.488854169592535</v>
      </c>
      <c r="E87" s="122">
        <v>14.973173044222161</v>
      </c>
      <c r="F87" s="122">
        <v>15.199204716490865</v>
      </c>
      <c r="G87" s="122">
        <v>15.155163931559683</v>
      </c>
      <c r="H87" s="122">
        <v>15.638634626823661</v>
      </c>
      <c r="I87" s="122">
        <v>15.247548856537497</v>
      </c>
      <c r="J87" s="122">
        <v>16.830197539359496</v>
      </c>
      <c r="K87" s="122">
        <v>17.844421483814386</v>
      </c>
      <c r="L87" s="122">
        <v>16.252673089098053</v>
      </c>
      <c r="M87" s="122">
        <v>14.034851087365118</v>
      </c>
      <c r="N87" s="122">
        <v>12.318934512639181</v>
      </c>
      <c r="O87" s="122">
        <v>11.607472909437403</v>
      </c>
      <c r="P87" s="122">
        <v>10.201712951390894</v>
      </c>
      <c r="Q87" s="122">
        <v>10.156323676849729</v>
      </c>
      <c r="R87" s="122">
        <v>10.6871093625013</v>
      </c>
      <c r="S87" s="122">
        <v>10.404613963089364</v>
      </c>
      <c r="T87" s="122">
        <v>9.7914745541393398</v>
      </c>
      <c r="U87" s="122">
        <v>10.079343698830955</v>
      </c>
      <c r="V87" s="122">
        <v>9.6503896452906979</v>
      </c>
      <c r="W87" s="122">
        <v>9.6841677183843586</v>
      </c>
      <c r="X87" s="122">
        <v>8.8604194297902481</v>
      </c>
      <c r="Y87" s="122">
        <v>7.5020182482424804</v>
      </c>
      <c r="DA87" s="130" t="s">
        <v>2660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2661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2662</v>
      </c>
    </row>
    <row r="90" spans="1:105" ht="12" customHeight="1" x14ac:dyDescent="0.25">
      <c r="A90" s="100" t="s">
        <v>199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2663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2664</v>
      </c>
    </row>
    <row r="92" spans="1:105" ht="12" customHeight="1" x14ac:dyDescent="0.25">
      <c r="A92" s="106" t="s">
        <v>124</v>
      </c>
      <c r="B92" s="101">
        <v>371.86918010288366</v>
      </c>
      <c r="C92" s="101">
        <v>387.55875677193819</v>
      </c>
      <c r="D92" s="101">
        <v>375.7733167436802</v>
      </c>
      <c r="E92" s="101">
        <v>401.79691936049954</v>
      </c>
      <c r="F92" s="101">
        <v>404.41218663804273</v>
      </c>
      <c r="G92" s="101">
        <v>409.15750306476502</v>
      </c>
      <c r="H92" s="101">
        <v>419.1113819153822</v>
      </c>
      <c r="I92" s="101">
        <v>407.26289128154542</v>
      </c>
      <c r="J92" s="101">
        <v>451.93230036268756</v>
      </c>
      <c r="K92" s="101">
        <v>482.44794839001082</v>
      </c>
      <c r="L92" s="101">
        <v>447.80175656989763</v>
      </c>
      <c r="M92" s="101">
        <v>399.64006992709864</v>
      </c>
      <c r="N92" s="101">
        <v>389.36705526965198</v>
      </c>
      <c r="O92" s="101">
        <v>392.92231566386783</v>
      </c>
      <c r="P92" s="101">
        <v>365.37111179510612</v>
      </c>
      <c r="Q92" s="101">
        <v>367.81923870006676</v>
      </c>
      <c r="R92" s="101">
        <v>384.82350954905161</v>
      </c>
      <c r="S92" s="101">
        <v>376.21307987744541</v>
      </c>
      <c r="T92" s="101">
        <v>357.57178681899438</v>
      </c>
      <c r="U92" s="101">
        <v>375.53149764037573</v>
      </c>
      <c r="V92" s="101">
        <v>369.2639549349301</v>
      </c>
      <c r="W92" s="101">
        <v>393.16364264820675</v>
      </c>
      <c r="X92" s="101">
        <v>390.97822302231231</v>
      </c>
      <c r="Y92" s="101">
        <v>366.60897578178111</v>
      </c>
      <c r="DA92" s="131" t="s">
        <v>2665</v>
      </c>
    </row>
    <row r="93" spans="1:105" ht="12" customHeight="1" x14ac:dyDescent="0.25">
      <c r="A93" s="107" t="s">
        <v>123</v>
      </c>
      <c r="B93" s="104">
        <v>112.89576940192252</v>
      </c>
      <c r="C93" s="104">
        <v>110.46406602077118</v>
      </c>
      <c r="D93" s="104">
        <v>113.7991064309671</v>
      </c>
      <c r="E93" s="104">
        <v>101.91900521458831</v>
      </c>
      <c r="F93" s="104">
        <v>116.47763016077435</v>
      </c>
      <c r="G93" s="104">
        <v>116.78218378444697</v>
      </c>
      <c r="H93" s="104">
        <v>119.5113249538108</v>
      </c>
      <c r="I93" s="104">
        <v>113.19098137718603</v>
      </c>
      <c r="J93" s="104">
        <v>126.11329364210918</v>
      </c>
      <c r="K93" s="104">
        <v>125.0403900695225</v>
      </c>
      <c r="L93" s="104">
        <v>116.52454892952899</v>
      </c>
      <c r="M93" s="104">
        <v>108.59671134011116</v>
      </c>
      <c r="N93" s="104">
        <v>104.58504924360527</v>
      </c>
      <c r="O93" s="104">
        <v>101.16104445698988</v>
      </c>
      <c r="P93" s="104">
        <v>100.13762729140679</v>
      </c>
      <c r="Q93" s="104">
        <v>110.1443000669901</v>
      </c>
      <c r="R93" s="104">
        <v>111.06133007211467</v>
      </c>
      <c r="S93" s="104">
        <v>107.97811767527011</v>
      </c>
      <c r="T93" s="104">
        <v>107.29412073596873</v>
      </c>
      <c r="U93" s="104">
        <v>107.005008568115</v>
      </c>
      <c r="V93" s="104">
        <v>102.97699054895445</v>
      </c>
      <c r="W93" s="104">
        <v>123.66471299808303</v>
      </c>
      <c r="X93" s="104">
        <v>137.29715780011</v>
      </c>
      <c r="Y93" s="104">
        <v>130.76345767743064</v>
      </c>
      <c r="DA93" s="132" t="s">
        <v>2666</v>
      </c>
    </row>
    <row r="94" spans="1:105" ht="12" customHeight="1" x14ac:dyDescent="0.25">
      <c r="A94" s="108" t="s">
        <v>50</v>
      </c>
      <c r="B94" s="98">
        <v>112.89576940192252</v>
      </c>
      <c r="C94" s="98">
        <v>110.46406602077118</v>
      </c>
      <c r="D94" s="98">
        <v>113.7991064309671</v>
      </c>
      <c r="E94" s="98">
        <v>101.91900521458831</v>
      </c>
      <c r="F94" s="98">
        <v>116.47763016077435</v>
      </c>
      <c r="G94" s="98">
        <v>116.78218378444697</v>
      </c>
      <c r="H94" s="98">
        <v>119.5113249538108</v>
      </c>
      <c r="I94" s="98">
        <v>113.19098137718603</v>
      </c>
      <c r="J94" s="98">
        <v>126.11329364210918</v>
      </c>
      <c r="K94" s="98">
        <v>125.0403900695225</v>
      </c>
      <c r="L94" s="98">
        <v>116.52454892952899</v>
      </c>
      <c r="M94" s="98">
        <v>108.59671134011116</v>
      </c>
      <c r="N94" s="98">
        <v>104.58504924360527</v>
      </c>
      <c r="O94" s="98">
        <v>101.16104445698988</v>
      </c>
      <c r="P94" s="98">
        <v>100.13762729140679</v>
      </c>
      <c r="Q94" s="98">
        <v>110.1443000669901</v>
      </c>
      <c r="R94" s="98">
        <v>111.06133007211467</v>
      </c>
      <c r="S94" s="98">
        <v>107.97811767527011</v>
      </c>
      <c r="T94" s="98">
        <v>107.29412073596873</v>
      </c>
      <c r="U94" s="98">
        <v>107.005008568115</v>
      </c>
      <c r="V94" s="98">
        <v>102.97699054895445</v>
      </c>
      <c r="W94" s="98">
        <v>123.66471299808303</v>
      </c>
      <c r="X94" s="98">
        <v>137.29715780011</v>
      </c>
      <c r="Y94" s="98">
        <v>130.76345767743064</v>
      </c>
      <c r="DA94" s="63" t="s">
        <v>2667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2668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2669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2670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2671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2672</v>
      </c>
    </row>
    <row r="100" spans="1:105" ht="12" customHeight="1" x14ac:dyDescent="0.25">
      <c r="A100" s="121" t="s">
        <v>54</v>
      </c>
      <c r="B100" s="122">
        <v>76.009987755336425</v>
      </c>
      <c r="C100" s="122">
        <v>97.117308260728677</v>
      </c>
      <c r="D100" s="122">
        <v>90.655540812640353</v>
      </c>
      <c r="E100" s="122">
        <v>115.01664848613837</v>
      </c>
      <c r="F100" s="122">
        <v>110.73584173842731</v>
      </c>
      <c r="G100" s="122">
        <v>113.97014980171565</v>
      </c>
      <c r="H100" s="122">
        <v>115.96502265927322</v>
      </c>
      <c r="I100" s="122">
        <v>125.9194241239035</v>
      </c>
      <c r="J100" s="122">
        <v>131.4791553326846</v>
      </c>
      <c r="K100" s="122">
        <v>153.95364686432868</v>
      </c>
      <c r="L100" s="122">
        <v>140.27613308407783</v>
      </c>
      <c r="M100" s="122">
        <v>122.58889655612954</v>
      </c>
      <c r="N100" s="122">
        <v>109.15869882942653</v>
      </c>
      <c r="O100" s="122">
        <v>104.11121529912874</v>
      </c>
      <c r="P100" s="122">
        <v>92.238727755138726</v>
      </c>
      <c r="Q100" s="122">
        <v>92.313509833563131</v>
      </c>
      <c r="R100" s="122">
        <v>97.38211269902618</v>
      </c>
      <c r="S100" s="122">
        <v>95.32966704624495</v>
      </c>
      <c r="T100" s="122">
        <v>90.221810710990937</v>
      </c>
      <c r="U100" s="122">
        <v>93.739617476809116</v>
      </c>
      <c r="V100" s="122">
        <v>89.681264608388332</v>
      </c>
      <c r="W100" s="122">
        <v>90.373281785046416</v>
      </c>
      <c r="X100" s="122">
        <v>82.697738394065013</v>
      </c>
      <c r="Y100" s="122">
        <v>70.369280089022482</v>
      </c>
      <c r="DA100" s="130" t="s">
        <v>2673</v>
      </c>
    </row>
    <row r="101" spans="1:105" ht="12" customHeight="1" x14ac:dyDescent="0.25">
      <c r="A101" s="97" t="s">
        <v>202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2674</v>
      </c>
    </row>
    <row r="102" spans="1:105" ht="12" customHeight="1" x14ac:dyDescent="0.25">
      <c r="A102" s="97" t="s">
        <v>50</v>
      </c>
      <c r="B102" s="98">
        <v>317.39526173234441</v>
      </c>
      <c r="C102" s="98">
        <v>373.66236255077047</v>
      </c>
      <c r="D102" s="98">
        <v>326.29710950327734</v>
      </c>
      <c r="E102" s="98">
        <v>385.2124157804256</v>
      </c>
      <c r="F102" s="98">
        <v>359.94786846136452</v>
      </c>
      <c r="G102" s="98">
        <v>364.41215110695566</v>
      </c>
      <c r="H102" s="98">
        <v>358.06159843731331</v>
      </c>
      <c r="I102" s="98">
        <v>373.92165123135874</v>
      </c>
      <c r="J102" s="98">
        <v>366.75603711430932</v>
      </c>
      <c r="K102" s="98">
        <v>421.90606177622323</v>
      </c>
      <c r="L102" s="98">
        <v>380.26816581348504</v>
      </c>
      <c r="M102" s="98">
        <v>338.25808737727965</v>
      </c>
      <c r="N102" s="98">
        <v>321.72939215977993</v>
      </c>
      <c r="O102" s="98">
        <v>319.18384935259718</v>
      </c>
      <c r="P102" s="98">
        <v>294.69653220681062</v>
      </c>
      <c r="Q102" s="98">
        <v>299.56663621562194</v>
      </c>
      <c r="R102" s="98">
        <v>317.14443958759972</v>
      </c>
      <c r="S102" s="98">
        <v>311.83000032940589</v>
      </c>
      <c r="T102" s="98">
        <v>295.91571391333707</v>
      </c>
      <c r="U102" s="98">
        <v>310.0282509775833</v>
      </c>
      <c r="V102" s="98">
        <v>304.14883166751702</v>
      </c>
      <c r="W102" s="98">
        <v>320.46220132084989</v>
      </c>
      <c r="X102" s="98">
        <v>312.94890043232283</v>
      </c>
      <c r="Y102" s="98">
        <v>280.50032628230542</v>
      </c>
      <c r="DA102" s="63" t="s">
        <v>2675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2676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2677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2678</v>
      </c>
    </row>
    <row r="107" spans="1:105" ht="12" customHeight="1" x14ac:dyDescent="0.25">
      <c r="A107" s="97" t="s">
        <v>197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2679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2680</v>
      </c>
    </row>
    <row r="109" spans="1:105" ht="12.95" customHeight="1" x14ac:dyDescent="0.25">
      <c r="A109" s="121" t="s">
        <v>92</v>
      </c>
      <c r="B109" s="122">
        <f t="shared" ref="B109:Y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2681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2682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2683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2684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2685</v>
      </c>
    </row>
    <row r="114" spans="1:105" ht="12" customHeight="1" x14ac:dyDescent="0.25">
      <c r="A114" s="100" t="s">
        <v>197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2686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2687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2688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2689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2690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2691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2692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2693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2694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>
        <f t="shared" ref="B124:Q124" si="42">B125+B128+B130+B139</f>
        <v>88.985020937386722</v>
      </c>
      <c r="C124" s="117">
        <f t="shared" si="42"/>
        <v>112.7298018555969</v>
      </c>
      <c r="D124" s="117">
        <f t="shared" si="42"/>
        <v>104.27541374359393</v>
      </c>
      <c r="E124" s="117">
        <f t="shared" si="42"/>
        <v>132.97344833166895</v>
      </c>
      <c r="F124" s="117">
        <f t="shared" si="42"/>
        <v>129.04693173721637</v>
      </c>
      <c r="G124" s="117">
        <f t="shared" si="42"/>
        <v>133.76981733879435</v>
      </c>
      <c r="H124" s="117">
        <f t="shared" si="42"/>
        <v>137.28337832964951</v>
      </c>
      <c r="I124" s="117">
        <f t="shared" si="42"/>
        <v>149.12246746183101</v>
      </c>
      <c r="J124" s="117">
        <f t="shared" si="42"/>
        <v>154.43623426273535</v>
      </c>
      <c r="K124" s="117">
        <f t="shared" si="42"/>
        <v>182.09427690970497</v>
      </c>
      <c r="L124" s="117">
        <f t="shared" si="42"/>
        <v>167.40567834690813</v>
      </c>
      <c r="M124" s="117">
        <f t="shared" si="42"/>
        <v>148.55999725120995</v>
      </c>
      <c r="N124" s="117">
        <f t="shared" si="42"/>
        <v>135.08634228027992</v>
      </c>
      <c r="O124" s="117">
        <f t="shared" si="42"/>
        <v>129.2360691306454</v>
      </c>
      <c r="P124" s="117">
        <f t="shared" si="42"/>
        <v>115.09640183359815</v>
      </c>
      <c r="Q124" s="117">
        <f t="shared" si="42"/>
        <v>113.22599559132691</v>
      </c>
      <c r="R124" s="117">
        <f t="shared" ref="R124:V124" si="43">R125+R128+R130+R139</f>
        <v>117.47950423224316</v>
      </c>
      <c r="S124" s="117">
        <f t="shared" si="43"/>
        <v>112.5364907737093</v>
      </c>
      <c r="T124" s="117">
        <f t="shared" si="43"/>
        <v>105.12758440106072</v>
      </c>
      <c r="U124" s="117">
        <f t="shared" si="43"/>
        <v>108.24404088497128</v>
      </c>
      <c r="V124" s="117">
        <f t="shared" si="43"/>
        <v>103.77069575349201</v>
      </c>
      <c r="W124" s="117">
        <f t="shared" ref="W124:Y124" si="44">W125+W128+W130+W139</f>
        <v>104.91979581879978</v>
      </c>
      <c r="X124" s="117">
        <f t="shared" si="44"/>
        <v>97.103479105161455</v>
      </c>
      <c r="Y124" s="117">
        <f t="shared" si="44"/>
        <v>82.113824231960081</v>
      </c>
      <c r="DA124" s="129" t="s">
        <v>2695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2696</v>
      </c>
    </row>
    <row r="126" spans="1:105" ht="12" customHeight="1" x14ac:dyDescent="0.25">
      <c r="A126" s="97" t="s">
        <v>198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2697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2698</v>
      </c>
    </row>
    <row r="128" spans="1:105" ht="12.95" customHeight="1" x14ac:dyDescent="0.25">
      <c r="A128" s="121" t="s">
        <v>92</v>
      </c>
      <c r="B128" s="122">
        <f t="shared" ref="B128:Y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2699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2700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2701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2702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2703</v>
      </c>
    </row>
    <row r="133" spans="1:105" ht="12" customHeight="1" x14ac:dyDescent="0.25">
      <c r="A133" s="100" t="s">
        <v>198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2704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2705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2706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2707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2708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2709</v>
      </c>
    </row>
    <row r="139" spans="1:105" ht="12" customHeight="1" x14ac:dyDescent="0.25">
      <c r="A139" s="121" t="s">
        <v>54</v>
      </c>
      <c r="B139" s="122">
        <v>88.985020937386722</v>
      </c>
      <c r="C139" s="122">
        <v>112.7298018555969</v>
      </c>
      <c r="D139" s="122">
        <v>104.27541374359393</v>
      </c>
      <c r="E139" s="122">
        <v>132.97344833166895</v>
      </c>
      <c r="F139" s="122">
        <v>129.04693173721637</v>
      </c>
      <c r="G139" s="122">
        <v>133.76981733879435</v>
      </c>
      <c r="H139" s="122">
        <v>137.28337832964951</v>
      </c>
      <c r="I139" s="122">
        <v>149.12246746183101</v>
      </c>
      <c r="J139" s="122">
        <v>154.43623426273535</v>
      </c>
      <c r="K139" s="122">
        <v>182.09427690970497</v>
      </c>
      <c r="L139" s="122">
        <v>167.40567834690813</v>
      </c>
      <c r="M139" s="122">
        <v>148.55999725120995</v>
      </c>
      <c r="N139" s="122">
        <v>135.08634228027992</v>
      </c>
      <c r="O139" s="122">
        <v>129.2360691306454</v>
      </c>
      <c r="P139" s="122">
        <v>115.09640183359815</v>
      </c>
      <c r="Q139" s="122">
        <v>113.22599559132691</v>
      </c>
      <c r="R139" s="122">
        <v>117.47950423224316</v>
      </c>
      <c r="S139" s="122">
        <v>112.5364907737093</v>
      </c>
      <c r="T139" s="122">
        <v>105.12758440106072</v>
      </c>
      <c r="U139" s="122">
        <v>108.24404088497128</v>
      </c>
      <c r="V139" s="122">
        <v>103.77069575349201</v>
      </c>
      <c r="W139" s="122">
        <v>104.91979581879978</v>
      </c>
      <c r="X139" s="122">
        <v>97.103479105161455</v>
      </c>
      <c r="Y139" s="122">
        <v>82.113824231960081</v>
      </c>
      <c r="DA139" s="130" t="s">
        <v>2710</v>
      </c>
    </row>
    <row r="140" spans="1:105" ht="12" customHeight="1" x14ac:dyDescent="0.25">
      <c r="A140" s="97" t="s">
        <v>50</v>
      </c>
      <c r="B140" s="98">
        <v>317.39526173234435</v>
      </c>
      <c r="C140" s="98">
        <v>373.82163325542757</v>
      </c>
      <c r="D140" s="98">
        <v>326.56130073669442</v>
      </c>
      <c r="E140" s="98">
        <v>385.49074568082119</v>
      </c>
      <c r="F140" s="98">
        <v>360.16235748797624</v>
      </c>
      <c r="G140" s="98">
        <v>364.56765715307876</v>
      </c>
      <c r="H140" s="98">
        <v>358.11065079391307</v>
      </c>
      <c r="I140" s="98">
        <v>373.93657670120604</v>
      </c>
      <c r="J140" s="98">
        <v>366.78545579131026</v>
      </c>
      <c r="K140" s="98">
        <v>421.95571204227639</v>
      </c>
      <c r="L140" s="98">
        <v>380.32599318874054</v>
      </c>
      <c r="M140" s="98">
        <v>338.296924290275</v>
      </c>
      <c r="N140" s="98">
        <v>321.75595429079755</v>
      </c>
      <c r="O140" s="98">
        <v>319.19597178672802</v>
      </c>
      <c r="P140" s="98">
        <v>294.72913454521705</v>
      </c>
      <c r="Q140" s="98">
        <v>299.63543802239155</v>
      </c>
      <c r="R140" s="98">
        <v>317.17805096937354</v>
      </c>
      <c r="S140" s="98">
        <v>311.81467124274053</v>
      </c>
      <c r="T140" s="98">
        <v>295.76097643972173</v>
      </c>
      <c r="U140" s="98">
        <v>309.78788915634811</v>
      </c>
      <c r="V140" s="98">
        <v>303.81812079743804</v>
      </c>
      <c r="W140" s="98">
        <v>320.25986356060196</v>
      </c>
      <c r="X140" s="98">
        <v>313.05584989579268</v>
      </c>
      <c r="Y140" s="98">
        <v>280.77326701692522</v>
      </c>
      <c r="DA140" s="63" t="s">
        <v>2711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2712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103.70612402587784</v>
      </c>
      <c r="C143" s="117">
        <f t="shared" si="49"/>
        <v>147.35870167779629</v>
      </c>
      <c r="D143" s="117">
        <f t="shared" si="49"/>
        <v>141.76226585665486</v>
      </c>
      <c r="E143" s="117">
        <f t="shared" si="49"/>
        <v>176.68346878373578</v>
      </c>
      <c r="F143" s="117">
        <f t="shared" si="49"/>
        <v>161.28222328094893</v>
      </c>
      <c r="G143" s="117">
        <f t="shared" si="49"/>
        <v>156.38663028445677</v>
      </c>
      <c r="H143" s="117">
        <f t="shared" si="49"/>
        <v>154.57907753116544</v>
      </c>
      <c r="I143" s="117">
        <f t="shared" si="49"/>
        <v>168.81472499762685</v>
      </c>
      <c r="J143" s="117">
        <f t="shared" si="49"/>
        <v>183.7909181785692</v>
      </c>
      <c r="K143" s="117">
        <f t="shared" si="49"/>
        <v>215.24455062417266</v>
      </c>
      <c r="L143" s="117">
        <f t="shared" si="49"/>
        <v>196.57937082351299</v>
      </c>
      <c r="M143" s="117">
        <f t="shared" si="49"/>
        <v>173.47290356343942</v>
      </c>
      <c r="N143" s="117">
        <f t="shared" si="49"/>
        <v>157.51838693713779</v>
      </c>
      <c r="O143" s="117">
        <f t="shared" si="49"/>
        <v>150.3989843421856</v>
      </c>
      <c r="P143" s="117">
        <f t="shared" si="49"/>
        <v>131.05607980707924</v>
      </c>
      <c r="Q143" s="117">
        <f t="shared" si="49"/>
        <v>127.98775541715538</v>
      </c>
      <c r="R143" s="117">
        <f t="shared" ref="R143:V143" si="50">R144+R146+R148+R157</f>
        <v>132.26476288992026</v>
      </c>
      <c r="S143" s="117">
        <f t="shared" si="50"/>
        <v>126.7964300864142</v>
      </c>
      <c r="T143" s="117">
        <f t="shared" si="50"/>
        <v>118.93207631246322</v>
      </c>
      <c r="U143" s="117">
        <f t="shared" si="50"/>
        <v>123.7195543184411</v>
      </c>
      <c r="V143" s="117">
        <f t="shared" si="50"/>
        <v>119.45506069158439</v>
      </c>
      <c r="W143" s="117">
        <f t="shared" ref="W143:Y143" si="51">W144+W146+W148+W157</f>
        <v>120.02515179378746</v>
      </c>
      <c r="X143" s="117">
        <f t="shared" si="51"/>
        <v>108.30704402041019</v>
      </c>
      <c r="Y143" s="117">
        <f t="shared" si="51"/>
        <v>89.50700983446049</v>
      </c>
      <c r="DA143" s="129" t="s">
        <v>2713</v>
      </c>
    </row>
    <row r="144" spans="1:105" ht="12.95" customHeight="1" x14ac:dyDescent="0.25">
      <c r="A144" s="121" t="s">
        <v>57</v>
      </c>
      <c r="B144" s="122">
        <f t="shared" ref="B144:Y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2714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2715</v>
      </c>
    </row>
    <row r="146" spans="1:105" ht="12.95" customHeight="1" x14ac:dyDescent="0.25">
      <c r="A146" s="121" t="s">
        <v>92</v>
      </c>
      <c r="B146" s="122">
        <f t="shared" ref="B146:Y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2716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2717</v>
      </c>
    </row>
    <row r="148" spans="1:105" ht="12" customHeight="1" x14ac:dyDescent="0.25">
      <c r="A148" s="121" t="s">
        <v>55</v>
      </c>
      <c r="B148" s="122">
        <v>14.686595203075935</v>
      </c>
      <c r="C148" s="122">
        <v>16.276420638842353</v>
      </c>
      <c r="D148" s="122">
        <v>16.958443836314704</v>
      </c>
      <c r="E148" s="122">
        <v>19.006731373834445</v>
      </c>
      <c r="F148" s="122">
        <v>18.537443948566771</v>
      </c>
      <c r="G148" s="122">
        <v>17.777827204282602</v>
      </c>
      <c r="H148" s="122">
        <v>18.173283180343368</v>
      </c>
      <c r="I148" s="122">
        <v>18.025346053671129</v>
      </c>
      <c r="J148" s="122">
        <v>20.233290020086116</v>
      </c>
      <c r="K148" s="122">
        <v>21.953719486836885</v>
      </c>
      <c r="L148" s="122">
        <v>20.361753532203679</v>
      </c>
      <c r="M148" s="122">
        <v>17.87051616368128</v>
      </c>
      <c r="N148" s="122">
        <v>16.1704762770947</v>
      </c>
      <c r="O148" s="122">
        <v>15.326837828164081</v>
      </c>
      <c r="P148" s="122">
        <v>13.102244988638798</v>
      </c>
      <c r="Q148" s="122">
        <v>12.669853730454349</v>
      </c>
      <c r="R148" s="122">
        <v>12.977760420661726</v>
      </c>
      <c r="S148" s="122">
        <v>12.338854237216514</v>
      </c>
      <c r="T148" s="122">
        <v>11.550996954311776</v>
      </c>
      <c r="U148" s="122">
        <v>11.945470030336201</v>
      </c>
      <c r="V148" s="122">
        <v>11.436448020097659</v>
      </c>
      <c r="W148" s="122">
        <v>11.408802425183849</v>
      </c>
      <c r="X148" s="122">
        <v>10.281210347620584</v>
      </c>
      <c r="Y148" s="122">
        <v>8.7105514306846015</v>
      </c>
      <c r="DA148" s="130" t="s">
        <v>2718</v>
      </c>
    </row>
    <row r="149" spans="1:105" ht="12" customHeight="1" x14ac:dyDescent="0.25">
      <c r="A149" s="97" t="s">
        <v>124</v>
      </c>
      <c r="B149" s="98">
        <v>371.86918010288366</v>
      </c>
      <c r="C149" s="98">
        <v>383.79453559568168</v>
      </c>
      <c r="D149" s="98">
        <v>370.28790666161905</v>
      </c>
      <c r="E149" s="98">
        <v>395.71252757818348</v>
      </c>
      <c r="F149" s="98">
        <v>398.92938746180607</v>
      </c>
      <c r="G149" s="98">
        <v>405.01537105141256</v>
      </c>
      <c r="H149" s="98">
        <v>416.88579652467672</v>
      </c>
      <c r="I149" s="98">
        <v>405.36432283661679</v>
      </c>
      <c r="J149" s="98">
        <v>449.56175808518066</v>
      </c>
      <c r="K149" s="98">
        <v>480.53537316642377</v>
      </c>
      <c r="L149" s="98">
        <v>447.09308930330894</v>
      </c>
      <c r="M149" s="98">
        <v>400.35215215364298</v>
      </c>
      <c r="N149" s="98">
        <v>391.22854263303839</v>
      </c>
      <c r="O149" s="98">
        <v>396.40683744445033</v>
      </c>
      <c r="P149" s="98">
        <v>368.14367291394007</v>
      </c>
      <c r="Q149" s="98">
        <v>369.0094898994829</v>
      </c>
      <c r="R149" s="98">
        <v>382.80362880573006</v>
      </c>
      <c r="S149" s="98">
        <v>374.20141875525871</v>
      </c>
      <c r="T149" s="98">
        <v>357.43694756530624</v>
      </c>
      <c r="U149" s="98">
        <v>378.16073674190494</v>
      </c>
      <c r="V149" s="98">
        <v>372.89894637077191</v>
      </c>
      <c r="W149" s="98">
        <v>397.06329736722029</v>
      </c>
      <c r="X149" s="98">
        <v>393.34944770232153</v>
      </c>
      <c r="Y149" s="98">
        <v>365.70057665759623</v>
      </c>
      <c r="DA149" s="63" t="s">
        <v>2719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2720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2721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2722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2723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2724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2725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2726</v>
      </c>
    </row>
    <row r="157" spans="1:105" ht="12" customHeight="1" x14ac:dyDescent="0.25">
      <c r="A157" s="121" t="s">
        <v>54</v>
      </c>
      <c r="B157" s="122">
        <v>89.019528822801902</v>
      </c>
      <c r="C157" s="122">
        <v>131.08228103895394</v>
      </c>
      <c r="D157" s="122">
        <v>124.80382202034015</v>
      </c>
      <c r="E157" s="122">
        <v>157.67673740990134</v>
      </c>
      <c r="F157" s="122">
        <v>142.74477933238217</v>
      </c>
      <c r="G157" s="122">
        <v>138.60880308017417</v>
      </c>
      <c r="H157" s="122">
        <v>136.40579435082208</v>
      </c>
      <c r="I157" s="122">
        <v>150.78937894395571</v>
      </c>
      <c r="J157" s="122">
        <v>163.55762815848308</v>
      </c>
      <c r="K157" s="122">
        <v>193.29083113733577</v>
      </c>
      <c r="L157" s="122">
        <v>176.21761729130932</v>
      </c>
      <c r="M157" s="122">
        <v>155.60238739975813</v>
      </c>
      <c r="N157" s="122">
        <v>141.34791066004308</v>
      </c>
      <c r="O157" s="122">
        <v>135.07214651402151</v>
      </c>
      <c r="P157" s="122">
        <v>117.95383481844044</v>
      </c>
      <c r="Q157" s="122">
        <v>115.31790168670103</v>
      </c>
      <c r="R157" s="122">
        <v>119.28700246925852</v>
      </c>
      <c r="S157" s="122">
        <v>114.4575758491977</v>
      </c>
      <c r="T157" s="122">
        <v>107.38107935815145</v>
      </c>
      <c r="U157" s="122">
        <v>111.7740842881049</v>
      </c>
      <c r="V157" s="122">
        <v>108.01861267148674</v>
      </c>
      <c r="W157" s="122">
        <v>108.61634936860361</v>
      </c>
      <c r="X157" s="122">
        <v>98.025833672789602</v>
      </c>
      <c r="Y157" s="122">
        <v>80.796458403775887</v>
      </c>
      <c r="DA157" s="130" t="s">
        <v>2727</v>
      </c>
    </row>
    <row r="158" spans="1:105" ht="12" customHeight="1" x14ac:dyDescent="0.25">
      <c r="A158" s="97" t="s">
        <v>50</v>
      </c>
      <c r="B158" s="98">
        <v>317.3952617323443</v>
      </c>
      <c r="C158" s="98">
        <v>372.49214861902749</v>
      </c>
      <c r="D158" s="98">
        <v>325.04127943851643</v>
      </c>
      <c r="E158" s="98">
        <v>383.84430763222855</v>
      </c>
      <c r="F158" s="98">
        <v>358.9096273096759</v>
      </c>
      <c r="G158" s="98">
        <v>363.71506655857871</v>
      </c>
      <c r="H158" s="98">
        <v>357.7872635687213</v>
      </c>
      <c r="I158" s="98">
        <v>373.73869170597607</v>
      </c>
      <c r="J158" s="98">
        <v>366.55894049261104</v>
      </c>
      <c r="K158" s="98">
        <v>421.75010629357877</v>
      </c>
      <c r="L158" s="98">
        <v>380.21013711017827</v>
      </c>
      <c r="M158" s="98">
        <v>338.27646260677824</v>
      </c>
      <c r="N158" s="98">
        <v>321.7913591778568</v>
      </c>
      <c r="O158" s="98">
        <v>319.27778779558145</v>
      </c>
      <c r="P158" s="98">
        <v>294.75545160097533</v>
      </c>
      <c r="Q158" s="98">
        <v>299.5803697907553</v>
      </c>
      <c r="R158" s="98">
        <v>317.05273526039383</v>
      </c>
      <c r="S158" s="98">
        <v>311.8147074772142</v>
      </c>
      <c r="T158" s="98">
        <v>296.14202803501064</v>
      </c>
      <c r="U158" s="98">
        <v>310.69406480083398</v>
      </c>
      <c r="V158" s="98">
        <v>304.95516215065453</v>
      </c>
      <c r="W158" s="98">
        <v>321.33939644961731</v>
      </c>
      <c r="X158" s="98">
        <v>313.58365175931783</v>
      </c>
      <c r="Y158" s="98">
        <v>280.69332359878456</v>
      </c>
      <c r="DA158" s="63" t="s">
        <v>2728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2729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103.62029585579558</v>
      </c>
      <c r="C161" s="117">
        <f t="shared" si="54"/>
        <v>131.21017744067439</v>
      </c>
      <c r="D161" s="117">
        <f t="shared" si="54"/>
        <v>123.85016447183536</v>
      </c>
      <c r="E161" s="117">
        <f t="shared" si="54"/>
        <v>154.4285008405073</v>
      </c>
      <c r="F161" s="117">
        <f t="shared" si="54"/>
        <v>149.9613705969673</v>
      </c>
      <c r="G161" s="117">
        <f t="shared" si="54"/>
        <v>153.82250497195847</v>
      </c>
      <c r="H161" s="117">
        <f t="shared" si="54"/>
        <v>156.67044651801331</v>
      </c>
      <c r="I161" s="117">
        <f t="shared" si="54"/>
        <v>167.84707584886678</v>
      </c>
      <c r="J161" s="117">
        <f t="shared" si="54"/>
        <v>175.96602217622987</v>
      </c>
      <c r="K161" s="117">
        <f t="shared" si="54"/>
        <v>205.21512416652465</v>
      </c>
      <c r="L161" s="117">
        <f t="shared" si="54"/>
        <v>188.56613596030189</v>
      </c>
      <c r="M161" s="117">
        <f t="shared" si="54"/>
        <v>169.93485392539424</v>
      </c>
      <c r="N161" s="117">
        <f t="shared" si="54"/>
        <v>162.3091406581222</v>
      </c>
      <c r="O161" s="117">
        <f t="shared" si="54"/>
        <v>162.65521199549727</v>
      </c>
      <c r="P161" s="117">
        <f t="shared" si="54"/>
        <v>147.8951509065196</v>
      </c>
      <c r="Q161" s="117">
        <f t="shared" si="54"/>
        <v>146.46652801652434</v>
      </c>
      <c r="R161" s="117">
        <f t="shared" ref="R161:V161" si="55">R162+R164+R166+R175</f>
        <v>145.02079520520627</v>
      </c>
      <c r="S161" s="117">
        <f t="shared" si="55"/>
        <v>130.78612744369892</v>
      </c>
      <c r="T161" s="117">
        <f t="shared" si="55"/>
        <v>115.07458093148679</v>
      </c>
      <c r="U161" s="117">
        <f t="shared" si="55"/>
        <v>116.0191791249991</v>
      </c>
      <c r="V161" s="117">
        <f t="shared" si="55"/>
        <v>101.96986065695593</v>
      </c>
      <c r="W161" s="117">
        <f t="shared" ref="W161:Y161" si="56">W162+W164+W166+W175</f>
        <v>98.906315434158159</v>
      </c>
      <c r="X161" s="117">
        <f t="shared" si="56"/>
        <v>87.314363951264852</v>
      </c>
      <c r="Y161" s="117">
        <f t="shared" si="56"/>
        <v>77.806128931320501</v>
      </c>
      <c r="DA161" s="129" t="s">
        <v>2730</v>
      </c>
    </row>
    <row r="162" spans="1:105" ht="12.95" customHeight="1" x14ac:dyDescent="0.25">
      <c r="A162" s="121" t="s">
        <v>57</v>
      </c>
      <c r="B162" s="122">
        <f t="shared" ref="B162:Y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2731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2732</v>
      </c>
    </row>
    <row r="164" spans="1:105" ht="12.95" customHeight="1" x14ac:dyDescent="0.25">
      <c r="A164" s="121" t="s">
        <v>92</v>
      </c>
      <c r="B164" s="122">
        <f t="shared" ref="B164:Y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2733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2734</v>
      </c>
    </row>
    <row r="166" spans="1:105" ht="12" customHeight="1" x14ac:dyDescent="0.25">
      <c r="A166" s="121" t="s">
        <v>55</v>
      </c>
      <c r="B166" s="122">
        <v>14.631804307103991</v>
      </c>
      <c r="C166" s="122">
        <v>15.73979454562129</v>
      </c>
      <c r="D166" s="122">
        <v>15.901707579495957</v>
      </c>
      <c r="E166" s="122">
        <v>17.709905465749284</v>
      </c>
      <c r="F166" s="122">
        <v>18.012069835083921</v>
      </c>
      <c r="G166" s="122">
        <v>18.013894542814619</v>
      </c>
      <c r="H166" s="122">
        <v>18.599495274746349</v>
      </c>
      <c r="I166" s="122">
        <v>18.249724737783367</v>
      </c>
      <c r="J166" s="122">
        <v>20.324383480554413</v>
      </c>
      <c r="K166" s="122">
        <v>21.805792210915492</v>
      </c>
      <c r="L166" s="122">
        <v>20.11431728210848</v>
      </c>
      <c r="M166" s="122">
        <v>17.958555295292498</v>
      </c>
      <c r="N166" s="122">
        <v>17.086910244011502</v>
      </c>
      <c r="O166" s="122">
        <v>17.005071078023075</v>
      </c>
      <c r="P166" s="122">
        <v>15.386307705136918</v>
      </c>
      <c r="Q166" s="122">
        <v>15.305033454453419</v>
      </c>
      <c r="R166" s="122">
        <v>15.66784879884279</v>
      </c>
      <c r="S166" s="122">
        <v>13.423720376799677</v>
      </c>
      <c r="T166" s="122">
        <v>11.105288974390351</v>
      </c>
      <c r="U166" s="122">
        <v>10.849915636514524</v>
      </c>
      <c r="V166" s="122">
        <v>8.9642742491443812</v>
      </c>
      <c r="W166" s="122">
        <v>8.6663504701112082</v>
      </c>
      <c r="X166" s="122">
        <v>7.8782193097416462</v>
      </c>
      <c r="Y166" s="122">
        <v>7.5213691246200822</v>
      </c>
      <c r="DA166" s="130" t="s">
        <v>2735</v>
      </c>
    </row>
    <row r="167" spans="1:105" ht="12" customHeight="1" x14ac:dyDescent="0.25">
      <c r="A167" s="97" t="s">
        <v>124</v>
      </c>
      <c r="B167" s="98">
        <v>371.8691801028836</v>
      </c>
      <c r="C167" s="98">
        <v>387.45930332604593</v>
      </c>
      <c r="D167" s="98">
        <v>375.71422234416406</v>
      </c>
      <c r="E167" s="98">
        <v>401.96496701485876</v>
      </c>
      <c r="F167" s="98">
        <v>404.40797890003489</v>
      </c>
      <c r="G167" s="98">
        <v>409.29535657424026</v>
      </c>
      <c r="H167" s="98">
        <v>419.34037775720725</v>
      </c>
      <c r="I167" s="98">
        <v>407.51635339470255</v>
      </c>
      <c r="J167" s="98">
        <v>452.2068353983986</v>
      </c>
      <c r="K167" s="98">
        <v>483.0821659033586</v>
      </c>
      <c r="L167" s="98">
        <v>449.1119217159121</v>
      </c>
      <c r="M167" s="98">
        <v>402.54735598166269</v>
      </c>
      <c r="N167" s="98">
        <v>393.60653606326582</v>
      </c>
      <c r="O167" s="98">
        <v>400.33601173729971</v>
      </c>
      <c r="P167" s="98">
        <v>376.16700289002205</v>
      </c>
      <c r="Q167" s="98">
        <v>384.78520989327569</v>
      </c>
      <c r="R167" s="98">
        <v>401.98098105410901</v>
      </c>
      <c r="S167" s="98">
        <v>387.25118852519341</v>
      </c>
      <c r="T167" s="98">
        <v>355.76445319381475</v>
      </c>
      <c r="U167" s="98">
        <v>371.48044488828299</v>
      </c>
      <c r="V167" s="98">
        <v>358.73920031361445</v>
      </c>
      <c r="W167" s="98">
        <v>380.21981922739519</v>
      </c>
      <c r="X167" s="98">
        <v>376.46179153933468</v>
      </c>
      <c r="Y167" s="98">
        <v>354.67570962245355</v>
      </c>
      <c r="DA167" s="63" t="s">
        <v>2736</v>
      </c>
    </row>
    <row r="168" spans="1:105" ht="12" customHeight="1" x14ac:dyDescent="0.25">
      <c r="A168" s="97" t="s">
        <v>123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2737</v>
      </c>
    </row>
    <row r="169" spans="1:105" ht="12" customHeight="1" x14ac:dyDescent="0.25">
      <c r="A169" s="100" t="s">
        <v>50</v>
      </c>
      <c r="B169" s="101">
        <v>0</v>
      </c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2738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2739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2740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2741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2742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2743</v>
      </c>
    </row>
    <row r="175" spans="1:105" ht="12" customHeight="1" x14ac:dyDescent="0.25">
      <c r="A175" s="121" t="s">
        <v>54</v>
      </c>
      <c r="B175" s="122">
        <v>88.988491548691584</v>
      </c>
      <c r="C175" s="122">
        <v>115.47038289505311</v>
      </c>
      <c r="D175" s="122">
        <v>107.94845689233939</v>
      </c>
      <c r="E175" s="122">
        <v>136.71859537475802</v>
      </c>
      <c r="F175" s="122">
        <v>131.94930076188339</v>
      </c>
      <c r="G175" s="122">
        <v>135.80861042914384</v>
      </c>
      <c r="H175" s="122">
        <v>138.07095124326696</v>
      </c>
      <c r="I175" s="122">
        <v>149.59735111108341</v>
      </c>
      <c r="J175" s="122">
        <v>155.64163869567545</v>
      </c>
      <c r="K175" s="122">
        <v>183.40933195560916</v>
      </c>
      <c r="L175" s="122">
        <v>168.4518186781934</v>
      </c>
      <c r="M175" s="122">
        <v>151.97629863010172</v>
      </c>
      <c r="N175" s="122">
        <v>145.2222304141107</v>
      </c>
      <c r="O175" s="122">
        <v>145.6501409174742</v>
      </c>
      <c r="P175" s="122">
        <v>132.50884320138269</v>
      </c>
      <c r="Q175" s="122">
        <v>131.16149456207091</v>
      </c>
      <c r="R175" s="122">
        <v>129.35294640636349</v>
      </c>
      <c r="S175" s="122">
        <v>117.36240706689925</v>
      </c>
      <c r="T175" s="122">
        <v>103.96929195709644</v>
      </c>
      <c r="U175" s="122">
        <v>105.16926348848457</v>
      </c>
      <c r="V175" s="122">
        <v>93.005586407811549</v>
      </c>
      <c r="W175" s="122">
        <v>90.239964964046948</v>
      </c>
      <c r="X175" s="122">
        <v>79.4361446415232</v>
      </c>
      <c r="Y175" s="122">
        <v>70.284759806700421</v>
      </c>
      <c r="DA175" s="130" t="s">
        <v>2744</v>
      </c>
    </row>
    <row r="176" spans="1:105" ht="12" customHeight="1" x14ac:dyDescent="0.25">
      <c r="A176" s="97" t="s">
        <v>50</v>
      </c>
      <c r="B176" s="98">
        <v>317.3952617323443</v>
      </c>
      <c r="C176" s="98">
        <v>373.5956242325542</v>
      </c>
      <c r="D176" s="98">
        <v>326.25784062530386</v>
      </c>
      <c r="E176" s="98">
        <v>385.2301565303959</v>
      </c>
      <c r="F176" s="98">
        <v>359.93390748091787</v>
      </c>
      <c r="G176" s="98">
        <v>364.42592479257462</v>
      </c>
      <c r="H176" s="98">
        <v>358.08294417439458</v>
      </c>
      <c r="I176" s="98">
        <v>373.94490164319427</v>
      </c>
      <c r="J176" s="98">
        <v>366.7759983399846</v>
      </c>
      <c r="K176" s="98">
        <v>421.93776825269845</v>
      </c>
      <c r="L176" s="98">
        <v>380.33499143157417</v>
      </c>
      <c r="M176" s="98">
        <v>338.38731416114149</v>
      </c>
      <c r="N176" s="98">
        <v>321.88120168561966</v>
      </c>
      <c r="O176" s="98">
        <v>319.36918782264354</v>
      </c>
      <c r="P176" s="98">
        <v>294.89373656126531</v>
      </c>
      <c r="Q176" s="98">
        <v>299.84409188992896</v>
      </c>
      <c r="R176" s="98">
        <v>317.33622135214972</v>
      </c>
      <c r="S176" s="98">
        <v>311.79863370012043</v>
      </c>
      <c r="T176" s="98">
        <v>294.96740189025599</v>
      </c>
      <c r="U176" s="98">
        <v>308.72960229661294</v>
      </c>
      <c r="V176" s="98">
        <v>301.67196616892721</v>
      </c>
      <c r="W176" s="98">
        <v>317.63035286948269</v>
      </c>
      <c r="X176" s="98">
        <v>310.30661943365226</v>
      </c>
      <c r="Y176" s="98">
        <v>278.86084356410174</v>
      </c>
      <c r="DA176" s="63" t="s">
        <v>2745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2746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203.31343275081517</v>
      </c>
      <c r="C3" s="118">
        <f t="shared" si="0"/>
        <v>127.42287311254296</v>
      </c>
      <c r="D3" s="118">
        <f t="shared" si="0"/>
        <v>175.83900605298012</v>
      </c>
      <c r="E3" s="118">
        <f t="shared" si="0"/>
        <v>219.81823831297905</v>
      </c>
      <c r="F3" s="118">
        <f t="shared" si="0"/>
        <v>171.61887731163225</v>
      </c>
      <c r="G3" s="118">
        <f t="shared" si="0"/>
        <v>238.29065941421359</v>
      </c>
      <c r="H3" s="118">
        <f t="shared" si="0"/>
        <v>213.64426789303531</v>
      </c>
      <c r="I3" s="118">
        <f t="shared" si="0"/>
        <v>146.83083724008006</v>
      </c>
      <c r="J3" s="118">
        <f t="shared" si="0"/>
        <v>166.57698668182351</v>
      </c>
      <c r="K3" s="118">
        <f t="shared" si="0"/>
        <v>145.27810916745653</v>
      </c>
      <c r="L3" s="118">
        <f t="shared" si="0"/>
        <v>258.59364741858383</v>
      </c>
      <c r="M3" s="118">
        <f t="shared" si="0"/>
        <v>197.63528482822073</v>
      </c>
      <c r="N3" s="118">
        <f t="shared" si="0"/>
        <v>172.80317373356758</v>
      </c>
      <c r="O3" s="118">
        <f t="shared" si="0"/>
        <v>228.0426591099245</v>
      </c>
      <c r="P3" s="118">
        <f t="shared" si="0"/>
        <v>173.9663217294584</v>
      </c>
      <c r="Q3" s="118">
        <f t="shared" si="0"/>
        <v>172.21832013663359</v>
      </c>
      <c r="R3" s="118">
        <f t="shared" ref="R3:V3" si="1">R4+R7+R9+R19</f>
        <v>177.63073940690194</v>
      </c>
      <c r="S3" s="118">
        <f t="shared" si="1"/>
        <v>213.10882950950725</v>
      </c>
      <c r="T3" s="118">
        <f t="shared" si="1"/>
        <v>170.48012462573081</v>
      </c>
      <c r="U3" s="118">
        <f t="shared" si="1"/>
        <v>191.04667644476754</v>
      </c>
      <c r="V3" s="118">
        <f t="shared" si="1"/>
        <v>192.67625834347521</v>
      </c>
      <c r="W3" s="118">
        <f t="shared" ref="W3:Y3" si="2">W4+W7+W9+W19</f>
        <v>180.53760022618201</v>
      </c>
      <c r="X3" s="118">
        <f t="shared" si="2"/>
        <v>196.25470851153079</v>
      </c>
      <c r="Y3" s="118">
        <f t="shared" si="2"/>
        <v>166.17812725584275</v>
      </c>
      <c r="DA3" s="129" t="s">
        <v>2748</v>
      </c>
    </row>
    <row r="4" spans="1:105" ht="12.95" customHeight="1" x14ac:dyDescent="0.25">
      <c r="A4" s="121" t="s">
        <v>57</v>
      </c>
      <c r="B4" s="123">
        <f t="shared" ref="B4:Q4" si="3">SUM(B5:B6)</f>
        <v>165.47416956262398</v>
      </c>
      <c r="C4" s="123">
        <f t="shared" si="3"/>
        <v>93.509305789201576</v>
      </c>
      <c r="D4" s="123">
        <f t="shared" si="3"/>
        <v>137.71642760203568</v>
      </c>
      <c r="E4" s="123">
        <f t="shared" si="3"/>
        <v>183.01186665096583</v>
      </c>
      <c r="F4" s="123">
        <f t="shared" si="3"/>
        <v>133.92983005945865</v>
      </c>
      <c r="G4" s="123">
        <f t="shared" si="3"/>
        <v>197.27758645511875</v>
      </c>
      <c r="H4" s="123">
        <f t="shared" si="3"/>
        <v>171.37614831387171</v>
      </c>
      <c r="I4" s="123">
        <f t="shared" si="3"/>
        <v>108.44616300261941</v>
      </c>
      <c r="J4" s="123">
        <f t="shared" si="3"/>
        <v>126.30428623728001</v>
      </c>
      <c r="K4" s="123">
        <f t="shared" si="3"/>
        <v>107.78052853200472</v>
      </c>
      <c r="L4" s="123">
        <f t="shared" si="3"/>
        <v>217.9139701990423</v>
      </c>
      <c r="M4" s="123">
        <f t="shared" si="3"/>
        <v>158.74175720701214</v>
      </c>
      <c r="N4" s="123">
        <f t="shared" si="3"/>
        <v>134.29050758652673</v>
      </c>
      <c r="O4" s="123">
        <f t="shared" si="3"/>
        <v>190.84211220140583</v>
      </c>
      <c r="P4" s="123">
        <f t="shared" si="3"/>
        <v>138.5697553129848</v>
      </c>
      <c r="Q4" s="123">
        <f t="shared" si="3"/>
        <v>136.41706603059595</v>
      </c>
      <c r="R4" s="123">
        <f t="shared" ref="R4:V4" si="4">SUM(R5:R6)</f>
        <v>142.72057591167118</v>
      </c>
      <c r="S4" s="123">
        <f t="shared" si="4"/>
        <v>175.57843712805084</v>
      </c>
      <c r="T4" s="123">
        <f t="shared" si="4"/>
        <v>133.63923223218688</v>
      </c>
      <c r="U4" s="123">
        <f t="shared" si="4"/>
        <v>156.80392079527005</v>
      </c>
      <c r="V4" s="123">
        <f t="shared" si="4"/>
        <v>158.53405588154911</v>
      </c>
      <c r="W4" s="123">
        <f t="shared" ref="W4:Y4" si="5">SUM(W5:W6)</f>
        <v>144.48180050891165</v>
      </c>
      <c r="X4" s="123">
        <f t="shared" si="5"/>
        <v>160.53081075819301</v>
      </c>
      <c r="Y4" s="123">
        <f t="shared" si="5"/>
        <v>131.99361116373345</v>
      </c>
      <c r="DA4" s="130" t="s">
        <v>2749</v>
      </c>
    </row>
    <row r="5" spans="1:105" ht="12" customHeight="1" x14ac:dyDescent="0.25">
      <c r="A5" s="97" t="s">
        <v>51</v>
      </c>
      <c r="B5" s="99">
        <v>164.56420092389223</v>
      </c>
      <c r="C5" s="99">
        <v>92.998693078774963</v>
      </c>
      <c r="D5" s="99">
        <v>136.96104984599592</v>
      </c>
      <c r="E5" s="99">
        <v>182.06142571769695</v>
      </c>
      <c r="F5" s="99">
        <v>133.20041035470206</v>
      </c>
      <c r="G5" s="99">
        <v>196.2211118428111</v>
      </c>
      <c r="H5" s="99">
        <v>170.49189523077928</v>
      </c>
      <c r="I5" s="99">
        <v>107.90598861537919</v>
      </c>
      <c r="J5" s="99">
        <v>125.68299770763298</v>
      </c>
      <c r="K5" s="99">
        <v>107.25411148228707</v>
      </c>
      <c r="L5" s="99">
        <v>216.86910221277915</v>
      </c>
      <c r="M5" s="99">
        <v>157.9721904617488</v>
      </c>
      <c r="N5" s="99">
        <v>133.63197517988701</v>
      </c>
      <c r="O5" s="99">
        <v>189.89644129552744</v>
      </c>
      <c r="P5" s="99">
        <v>137.88711590656527</v>
      </c>
      <c r="Q5" s="99">
        <v>135.74484473696822</v>
      </c>
      <c r="R5" s="99">
        <v>142.01171734409749</v>
      </c>
      <c r="S5" s="99">
        <v>174.71052000614156</v>
      </c>
      <c r="T5" s="99">
        <v>132.97588893588329</v>
      </c>
      <c r="U5" s="99">
        <v>156.01349264916587</v>
      </c>
      <c r="V5" s="99">
        <v>157.73138439433123</v>
      </c>
      <c r="W5" s="99">
        <v>143.74946355552035</v>
      </c>
      <c r="X5" s="99">
        <v>159.72103441015534</v>
      </c>
      <c r="Y5" s="99">
        <v>131.32468538834354</v>
      </c>
      <c r="DA5" s="63" t="s">
        <v>2750</v>
      </c>
    </row>
    <row r="6" spans="1:105" ht="12" customHeight="1" x14ac:dyDescent="0.25">
      <c r="A6" s="97" t="s">
        <v>53</v>
      </c>
      <c r="B6" s="99">
        <v>0.90996863873176526</v>
      </c>
      <c r="C6" s="99">
        <v>0.51061271042661893</v>
      </c>
      <c r="D6" s="99">
        <v>0.75537775603975943</v>
      </c>
      <c r="E6" s="99">
        <v>0.95044093326888579</v>
      </c>
      <c r="F6" s="99">
        <v>0.72941970475658657</v>
      </c>
      <c r="G6" s="99">
        <v>1.0564746123076483</v>
      </c>
      <c r="H6" s="99">
        <v>0.88425308309244255</v>
      </c>
      <c r="I6" s="99">
        <v>0.5401743872402327</v>
      </c>
      <c r="J6" s="99">
        <v>0.62128852964703585</v>
      </c>
      <c r="K6" s="99">
        <v>0.5264170497176508</v>
      </c>
      <c r="L6" s="99">
        <v>1.0448679862631463</v>
      </c>
      <c r="M6" s="99">
        <v>0.76956674526333535</v>
      </c>
      <c r="N6" s="99">
        <v>0.65853240663972845</v>
      </c>
      <c r="O6" s="99">
        <v>0.94567090587839531</v>
      </c>
      <c r="P6" s="99">
        <v>0.68263940641952581</v>
      </c>
      <c r="Q6" s="99">
        <v>0.67222129362773442</v>
      </c>
      <c r="R6" s="99">
        <v>0.70885856757368981</v>
      </c>
      <c r="S6" s="99">
        <v>0.86791712190926218</v>
      </c>
      <c r="T6" s="99">
        <v>0.66334329630359634</v>
      </c>
      <c r="U6" s="99">
        <v>0.79042814610417667</v>
      </c>
      <c r="V6" s="99">
        <v>0.80267148721786641</v>
      </c>
      <c r="W6" s="99">
        <v>0.73233695339130256</v>
      </c>
      <c r="X6" s="99">
        <v>0.80977634803765952</v>
      </c>
      <c r="Y6" s="99">
        <v>0.66892577538991838</v>
      </c>
      <c r="DA6" s="63" t="s">
        <v>2751</v>
      </c>
    </row>
    <row r="7" spans="1:105" ht="12.95" customHeight="1" x14ac:dyDescent="0.25">
      <c r="A7" s="121" t="s">
        <v>92</v>
      </c>
      <c r="B7" s="123">
        <f t="shared" ref="B7:Y7" si="6">B8</f>
        <v>0.82534558281861847</v>
      </c>
      <c r="C7" s="123">
        <f t="shared" si="6"/>
        <v>0.7957285730369601</v>
      </c>
      <c r="D7" s="123">
        <f t="shared" si="6"/>
        <v>0.77486536884157553</v>
      </c>
      <c r="E7" s="123">
        <f t="shared" si="6"/>
        <v>1.7206999022813847</v>
      </c>
      <c r="F7" s="123">
        <f t="shared" si="6"/>
        <v>0.78222702035796932</v>
      </c>
      <c r="G7" s="123">
        <f t="shared" si="6"/>
        <v>1.0258283372062484</v>
      </c>
      <c r="H7" s="123">
        <f t="shared" si="6"/>
        <v>1.6661704736575187</v>
      </c>
      <c r="I7" s="123">
        <f t="shared" si="6"/>
        <v>2.0125594790818955</v>
      </c>
      <c r="J7" s="123">
        <f t="shared" si="6"/>
        <v>1.9642347866704049</v>
      </c>
      <c r="K7" s="123">
        <f t="shared" si="6"/>
        <v>1.8133236675846691</v>
      </c>
      <c r="L7" s="123">
        <f t="shared" si="6"/>
        <v>2.0733956016456592</v>
      </c>
      <c r="M7" s="123">
        <f t="shared" si="6"/>
        <v>2.9127913782222516</v>
      </c>
      <c r="N7" s="123">
        <f t="shared" si="6"/>
        <v>3.1109556867094703</v>
      </c>
      <c r="O7" s="123">
        <f t="shared" si="6"/>
        <v>2.4700160017974193</v>
      </c>
      <c r="P7" s="123">
        <f t="shared" si="6"/>
        <v>2.2237574452236215</v>
      </c>
      <c r="Q7" s="123">
        <f t="shared" si="6"/>
        <v>3.8665301307343531</v>
      </c>
      <c r="R7" s="123">
        <f t="shared" si="6"/>
        <v>3.4704692741387673</v>
      </c>
      <c r="S7" s="123">
        <f t="shared" si="6"/>
        <v>4.023887614621434</v>
      </c>
      <c r="T7" s="123">
        <f t="shared" si="6"/>
        <v>4.0753937541124197</v>
      </c>
      <c r="U7" s="123">
        <f t="shared" si="6"/>
        <v>3.3786823105218446</v>
      </c>
      <c r="V7" s="123">
        <f t="shared" si="6"/>
        <v>3.0073052599508334</v>
      </c>
      <c r="W7" s="123">
        <f t="shared" si="6"/>
        <v>2.8940573433386878</v>
      </c>
      <c r="X7" s="123">
        <f t="shared" si="6"/>
        <v>3.1025280771921691</v>
      </c>
      <c r="Y7" s="123">
        <f t="shared" si="6"/>
        <v>3.510241987111506</v>
      </c>
      <c r="DA7" s="130" t="s">
        <v>2752</v>
      </c>
    </row>
    <row r="8" spans="1:105" ht="12" customHeight="1" x14ac:dyDescent="0.25">
      <c r="A8" s="97" t="s">
        <v>53</v>
      </c>
      <c r="B8" s="99">
        <f>RES_hhdet_fech!B8/RES_summary!B$19</f>
        <v>0.82534558281861847</v>
      </c>
      <c r="C8" s="99">
        <f>RES_hhdet_fech!C8/RES_summary!C$19</f>
        <v>0.7957285730369601</v>
      </c>
      <c r="D8" s="99">
        <f>RES_hhdet_fech!D8/RES_summary!D$19</f>
        <v>0.77486536884157553</v>
      </c>
      <c r="E8" s="99">
        <f>RES_hhdet_fech!E8/RES_summary!E$19</f>
        <v>1.7206999022813847</v>
      </c>
      <c r="F8" s="99">
        <f>RES_hhdet_fech!F8/RES_summary!F$19</f>
        <v>0.78222702035796932</v>
      </c>
      <c r="G8" s="99">
        <f>RES_hhdet_fech!G8/RES_summary!G$19</f>
        <v>1.0258283372062484</v>
      </c>
      <c r="H8" s="99">
        <f>RES_hhdet_fech!H8/RES_summary!H$19</f>
        <v>1.6661704736575187</v>
      </c>
      <c r="I8" s="99">
        <f>RES_hhdet_fech!I8/RES_summary!I$19</f>
        <v>2.0125594790818955</v>
      </c>
      <c r="J8" s="99">
        <f>RES_hhdet_fech!J8/RES_summary!J$19</f>
        <v>1.9642347866704049</v>
      </c>
      <c r="K8" s="99">
        <f>RES_hhdet_fech!K8/RES_summary!K$19</f>
        <v>1.8133236675846691</v>
      </c>
      <c r="L8" s="99">
        <f>RES_hhdet_fech!L8/RES_summary!L$19</f>
        <v>2.0733956016456592</v>
      </c>
      <c r="M8" s="99">
        <f>RES_hhdet_fech!M8/RES_summary!M$19</f>
        <v>2.9127913782222516</v>
      </c>
      <c r="N8" s="99">
        <f>RES_hhdet_fech!N8/RES_summary!N$19</f>
        <v>3.1109556867094703</v>
      </c>
      <c r="O8" s="99">
        <f>RES_hhdet_fech!O8/RES_summary!O$19</f>
        <v>2.4700160017974193</v>
      </c>
      <c r="P8" s="99">
        <f>RES_hhdet_fech!P8/RES_summary!P$19</f>
        <v>2.2237574452236215</v>
      </c>
      <c r="Q8" s="99">
        <f>RES_hhdet_fech!Q8/RES_summary!Q$19</f>
        <v>3.8665301307343531</v>
      </c>
      <c r="R8" s="99">
        <f>RES_hhdet_fech!R8/RES_summary!R$19</f>
        <v>3.4704692741387673</v>
      </c>
      <c r="S8" s="99">
        <f>RES_hhdet_fech!S8/RES_summary!S$19</f>
        <v>4.023887614621434</v>
      </c>
      <c r="T8" s="99">
        <f>RES_hhdet_fech!T8/RES_summary!T$19</f>
        <v>4.0753937541124197</v>
      </c>
      <c r="U8" s="99">
        <f>RES_hhdet_fech!U8/RES_summary!U$19</f>
        <v>3.3786823105218446</v>
      </c>
      <c r="V8" s="99">
        <f>RES_hhdet_fech!V8/RES_summary!V$19</f>
        <v>3.0073052599508334</v>
      </c>
      <c r="W8" s="99">
        <f>RES_hhdet_fech!W8/RES_summary!W$19</f>
        <v>2.8940573433386878</v>
      </c>
      <c r="X8" s="99">
        <f>RES_hhdet_fech!X8/RES_summary!X$19</f>
        <v>3.1025280771921691</v>
      </c>
      <c r="Y8" s="99">
        <f>RES_hhdet_fech!Y8/RES_summary!Y$19</f>
        <v>3.510241987111506</v>
      </c>
      <c r="DA8" s="63" t="s">
        <v>2753</v>
      </c>
    </row>
    <row r="9" spans="1:105" ht="12" customHeight="1" x14ac:dyDescent="0.25">
      <c r="A9" s="121" t="s">
        <v>55</v>
      </c>
      <c r="B9" s="123">
        <v>20.480015153391587</v>
      </c>
      <c r="C9" s="123">
        <v>17.141753133474172</v>
      </c>
      <c r="D9" s="123">
        <v>19.872502600742994</v>
      </c>
      <c r="E9" s="123">
        <v>19.283793280590707</v>
      </c>
      <c r="F9" s="123">
        <v>19.606389126255383</v>
      </c>
      <c r="G9" s="123">
        <v>22.193396141209217</v>
      </c>
      <c r="H9" s="123">
        <v>22.265097693902394</v>
      </c>
      <c r="I9" s="123">
        <v>18.975379286468208</v>
      </c>
      <c r="J9" s="123">
        <v>19.818686176382631</v>
      </c>
      <c r="K9" s="123">
        <v>17.914868737036482</v>
      </c>
      <c r="L9" s="123">
        <v>21.534251713630397</v>
      </c>
      <c r="M9" s="123">
        <v>20.154972003395173</v>
      </c>
      <c r="N9" s="123">
        <v>20.356182818577171</v>
      </c>
      <c r="O9" s="123">
        <v>20.361593372071621</v>
      </c>
      <c r="P9" s="123">
        <v>19.56743436256302</v>
      </c>
      <c r="Q9" s="123">
        <v>18.220151708749789</v>
      </c>
      <c r="R9" s="123">
        <v>17.405159084287135</v>
      </c>
      <c r="S9" s="123">
        <v>19.772958536164662</v>
      </c>
      <c r="T9" s="123">
        <v>19.681923909060963</v>
      </c>
      <c r="U9" s="123">
        <v>17.931133200821556</v>
      </c>
      <c r="V9" s="123">
        <v>18.507417122987434</v>
      </c>
      <c r="W9" s="123">
        <v>19.91458755655616</v>
      </c>
      <c r="X9" s="123">
        <v>19.939739107258557</v>
      </c>
      <c r="Y9" s="123">
        <v>18.864207601950028</v>
      </c>
      <c r="DA9" s="130" t="s">
        <v>2754</v>
      </c>
    </row>
    <row r="10" spans="1:105" ht="12" customHeight="1" x14ac:dyDescent="0.25">
      <c r="A10" s="97" t="s">
        <v>143</v>
      </c>
      <c r="B10" s="99">
        <v>23.800810147483965</v>
      </c>
      <c r="C10" s="99">
        <v>12.387166602387877</v>
      </c>
      <c r="D10" s="99">
        <v>18.621748718167584</v>
      </c>
      <c r="E10" s="99">
        <v>24.113309380159297</v>
      </c>
      <c r="F10" s="99">
        <v>17.77208823199204</v>
      </c>
      <c r="G10" s="99">
        <v>26.875897057525307</v>
      </c>
      <c r="H10" s="99">
        <v>24.621429658418638</v>
      </c>
      <c r="I10" s="99">
        <v>14.712711100451571</v>
      </c>
      <c r="J10" s="99">
        <v>15.654950307116669</v>
      </c>
      <c r="K10" s="99">
        <v>12.521295554528187</v>
      </c>
      <c r="L10" s="99">
        <v>23.540781864953136</v>
      </c>
      <c r="M10" s="99">
        <v>21.520676828248856</v>
      </c>
      <c r="N10" s="99">
        <v>22.490297578230784</v>
      </c>
      <c r="O10" s="99">
        <v>23.651456947383021</v>
      </c>
      <c r="P10" s="99">
        <v>21.597902762896869</v>
      </c>
      <c r="Q10" s="99">
        <v>17.493472349987588</v>
      </c>
      <c r="R10" s="99">
        <v>14.308374466963445</v>
      </c>
      <c r="S10" s="99">
        <v>21.488762420948387</v>
      </c>
      <c r="T10" s="99">
        <v>21.953716838211086</v>
      </c>
      <c r="U10" s="99">
        <v>17.161704069130803</v>
      </c>
      <c r="V10" s="99">
        <v>19.083455457941017</v>
      </c>
      <c r="W10" s="99">
        <v>20.231879743451856</v>
      </c>
      <c r="X10" s="99">
        <v>20.953857838665886</v>
      </c>
      <c r="Y10" s="99">
        <v>17.447188075417856</v>
      </c>
      <c r="DA10" s="63" t="s">
        <v>2755</v>
      </c>
    </row>
    <row r="11" spans="1:105" ht="12" customHeight="1" x14ac:dyDescent="0.25">
      <c r="A11" s="97" t="s">
        <v>124</v>
      </c>
      <c r="B11" s="99">
        <v>20.821914331850962</v>
      </c>
      <c r="C11" s="99">
        <v>21.72109652717835</v>
      </c>
      <c r="D11" s="99">
        <v>21.047089438164097</v>
      </c>
      <c r="E11" s="99">
        <v>22.431797696690733</v>
      </c>
      <c r="F11" s="99">
        <v>22.540752268015545</v>
      </c>
      <c r="G11" s="99">
        <v>22.731876320816728</v>
      </c>
      <c r="H11" s="99">
        <v>23.249550016413682</v>
      </c>
      <c r="I11" s="99">
        <v>22.546864949500591</v>
      </c>
      <c r="J11" s="99">
        <v>25.013636596981854</v>
      </c>
      <c r="K11" s="99">
        <v>26.698089386377728</v>
      </c>
      <c r="L11" s="99">
        <v>24.531110862378377</v>
      </c>
      <c r="M11" s="99">
        <v>21.622744231548399</v>
      </c>
      <c r="N11" s="99">
        <v>20.867628228169696</v>
      </c>
      <c r="O11" s="99">
        <v>20.937404535555647</v>
      </c>
      <c r="P11" s="99">
        <v>19.688769461567116</v>
      </c>
      <c r="Q11" s="99">
        <v>20.279470655090137</v>
      </c>
      <c r="R11" s="99">
        <v>21.601317714892826</v>
      </c>
      <c r="S11" s="99">
        <v>20.719695954918812</v>
      </c>
      <c r="T11" s="99">
        <v>19.037601350919086</v>
      </c>
      <c r="U11" s="99">
        <v>19.397804882786119</v>
      </c>
      <c r="V11" s="99">
        <v>18.864202010678166</v>
      </c>
      <c r="W11" s="99">
        <v>20.191318007977088</v>
      </c>
      <c r="X11" s="99">
        <v>20.177441852863989</v>
      </c>
      <c r="Y11" s="99">
        <v>19.105789423417754</v>
      </c>
      <c r="DA11" s="63" t="s">
        <v>2756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2757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2758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2759</v>
      </c>
    </row>
    <row r="15" spans="1:105" ht="12" customHeight="1" x14ac:dyDescent="0.25">
      <c r="A15" s="106" t="s">
        <v>122</v>
      </c>
      <c r="B15" s="102">
        <v>19.372863818248032</v>
      </c>
      <c r="C15" s="102">
        <v>18.72023978386332</v>
      </c>
      <c r="D15" s="102">
        <v>20.366311923808912</v>
      </c>
      <c r="E15" s="102">
        <v>17.639993453813869</v>
      </c>
      <c r="F15" s="102">
        <v>20.258989960758889</v>
      </c>
      <c r="G15" s="102">
        <v>20.847445080809504</v>
      </c>
      <c r="H15" s="102">
        <v>21.616255996287631</v>
      </c>
      <c r="I15" s="102">
        <v>20.773437226213819</v>
      </c>
      <c r="J15" s="102">
        <v>21.672931942322563</v>
      </c>
      <c r="K15" s="102">
        <v>20.509958156089926</v>
      </c>
      <c r="L15" s="102">
        <v>20.633449129774188</v>
      </c>
      <c r="M15" s="102">
        <v>19.718492053771403</v>
      </c>
      <c r="N15" s="102">
        <v>19.54969543677246</v>
      </c>
      <c r="O15" s="102">
        <v>18.878539230063978</v>
      </c>
      <c r="P15" s="102">
        <v>18.804559606602499</v>
      </c>
      <c r="Q15" s="102">
        <v>19.122383036881349</v>
      </c>
      <c r="R15" s="102">
        <v>19.459270330154098</v>
      </c>
      <c r="S15" s="102">
        <v>19.486462135184283</v>
      </c>
      <c r="T15" s="102">
        <v>19.177444595479471</v>
      </c>
      <c r="U15" s="102">
        <v>18.883798647747241</v>
      </c>
      <c r="V15" s="102">
        <v>18.895585686018567</v>
      </c>
      <c r="W15" s="102">
        <v>20.447294433574083</v>
      </c>
      <c r="X15" s="102">
        <v>19.993845760235931</v>
      </c>
      <c r="Y15" s="102">
        <v>20.377902194813881</v>
      </c>
      <c r="DA15" s="131" t="s">
        <v>2760</v>
      </c>
    </row>
    <row r="16" spans="1:105" ht="12" customHeight="1" x14ac:dyDescent="0.25">
      <c r="A16" s="107" t="s">
        <v>121</v>
      </c>
      <c r="B16" s="105">
        <v>13.97707087016223</v>
      </c>
      <c r="C16" s="105">
        <v>13.395942353509664</v>
      </c>
      <c r="D16" s="105">
        <v>14.727419622836047</v>
      </c>
      <c r="E16" s="105">
        <v>12.464708178451804</v>
      </c>
      <c r="F16" s="105">
        <v>14.626069199706729</v>
      </c>
      <c r="G16" s="105">
        <v>15.109642623545149</v>
      </c>
      <c r="H16" s="105">
        <v>15.739752888524771</v>
      </c>
      <c r="I16" s="105">
        <v>15.117712898811469</v>
      </c>
      <c r="J16" s="105">
        <v>15.796239729766302</v>
      </c>
      <c r="K16" s="105">
        <v>14.800112944850124</v>
      </c>
      <c r="L16" s="105">
        <v>14.922531028056961</v>
      </c>
      <c r="M16" s="105">
        <v>14.40076998388888</v>
      </c>
      <c r="N16" s="105">
        <v>14.350514575388642</v>
      </c>
      <c r="O16" s="105">
        <v>13.89511703361042</v>
      </c>
      <c r="P16" s="105">
        <v>13.957424163582179</v>
      </c>
      <c r="Q16" s="105">
        <v>14.39802382147068</v>
      </c>
      <c r="R16" s="105">
        <v>14.651914205845033</v>
      </c>
      <c r="S16" s="105">
        <v>14.804164675038507</v>
      </c>
      <c r="T16" s="105">
        <v>14.905024256744179</v>
      </c>
      <c r="U16" s="105">
        <v>14.896750848372879</v>
      </c>
      <c r="V16" s="105">
        <v>15.049210997253297</v>
      </c>
      <c r="W16" s="105">
        <v>16.582813008535087</v>
      </c>
      <c r="X16" s="105">
        <v>16.452761563819188</v>
      </c>
      <c r="Y16" s="105">
        <v>16.796201413993384</v>
      </c>
      <c r="DA16" s="132" t="s">
        <v>2761</v>
      </c>
    </row>
    <row r="17" spans="1:105" ht="12" customHeight="1" x14ac:dyDescent="0.25">
      <c r="A17" s="108" t="s">
        <v>53</v>
      </c>
      <c r="B17" s="99">
        <v>5.8825591267582924</v>
      </c>
      <c r="C17" s="99">
        <v>5.3694980007429862</v>
      </c>
      <c r="D17" s="99">
        <v>6.1486517393477502</v>
      </c>
      <c r="E17" s="99">
        <v>4.4887653172591824</v>
      </c>
      <c r="F17" s="99">
        <v>5.8214622696269407</v>
      </c>
      <c r="G17" s="99">
        <v>5.9482488184715443</v>
      </c>
      <c r="H17" s="99">
        <v>6.1648798816087709</v>
      </c>
      <c r="I17" s="99">
        <v>5.7784867667937529</v>
      </c>
      <c r="J17" s="99">
        <v>6.077992106525735</v>
      </c>
      <c r="K17" s="99">
        <v>5.3392931788597542</v>
      </c>
      <c r="L17" s="99">
        <v>5.3614960744439859</v>
      </c>
      <c r="M17" s="99">
        <v>5.3439711450916709</v>
      </c>
      <c r="N17" s="99">
        <v>5.2521764265053212</v>
      </c>
      <c r="O17" s="99">
        <v>4.9335482678280913</v>
      </c>
      <c r="P17" s="99">
        <v>5.1898060361327873</v>
      </c>
      <c r="Q17" s="99">
        <v>5.8067847069844349</v>
      </c>
      <c r="R17" s="99">
        <v>5.7429114903408278</v>
      </c>
      <c r="S17" s="99">
        <v>5.6244088121913371</v>
      </c>
      <c r="T17" s="99">
        <v>5.717062992724653</v>
      </c>
      <c r="U17" s="99">
        <v>5.3472253758213473</v>
      </c>
      <c r="V17" s="99">
        <v>5.2528312525731655</v>
      </c>
      <c r="W17" s="99">
        <v>6.4074427752572243</v>
      </c>
      <c r="X17" s="99">
        <v>7.0159845338413485</v>
      </c>
      <c r="Y17" s="99">
        <v>7.2657341048300266</v>
      </c>
      <c r="DA17" s="63" t="s">
        <v>2762</v>
      </c>
    </row>
    <row r="18" spans="1:105" ht="12" customHeight="1" x14ac:dyDescent="0.25">
      <c r="A18" s="108" t="s">
        <v>52</v>
      </c>
      <c r="B18" s="99">
        <v>8.0945117434039382</v>
      </c>
      <c r="C18" s="99">
        <v>8.0264443527666778</v>
      </c>
      <c r="D18" s="99">
        <v>8.5787678834882986</v>
      </c>
      <c r="E18" s="99">
        <v>7.9759428611926229</v>
      </c>
      <c r="F18" s="99">
        <v>8.8046069300797889</v>
      </c>
      <c r="G18" s="99">
        <v>9.1613938050736046</v>
      </c>
      <c r="H18" s="99">
        <v>9.5748730069159986</v>
      </c>
      <c r="I18" s="99">
        <v>9.3392261320177123</v>
      </c>
      <c r="J18" s="99">
        <v>9.7182476232405666</v>
      </c>
      <c r="K18" s="99">
        <v>9.4608197659903741</v>
      </c>
      <c r="L18" s="99">
        <v>9.5610349536129764</v>
      </c>
      <c r="M18" s="99">
        <v>9.0567988387972083</v>
      </c>
      <c r="N18" s="99">
        <v>9.0983381488833182</v>
      </c>
      <c r="O18" s="99">
        <v>8.9615687657823297</v>
      </c>
      <c r="P18" s="99">
        <v>8.7676181274493885</v>
      </c>
      <c r="Q18" s="99">
        <v>8.5912391144862461</v>
      </c>
      <c r="R18" s="99">
        <v>8.9090027155042062</v>
      </c>
      <c r="S18" s="99">
        <v>9.1797558628471716</v>
      </c>
      <c r="T18" s="99">
        <v>9.1879612640195258</v>
      </c>
      <c r="U18" s="99">
        <v>9.5495254725515313</v>
      </c>
      <c r="V18" s="99">
        <v>9.7963797446801344</v>
      </c>
      <c r="W18" s="99">
        <v>10.175370233277864</v>
      </c>
      <c r="X18" s="99">
        <v>9.4367770299778417</v>
      </c>
      <c r="Y18" s="99">
        <v>9.5304673091633596</v>
      </c>
      <c r="DA18" s="63" t="s">
        <v>2763</v>
      </c>
    </row>
    <row r="19" spans="1:105" ht="12" customHeight="1" x14ac:dyDescent="0.25">
      <c r="A19" s="121" t="s">
        <v>54</v>
      </c>
      <c r="B19" s="123">
        <v>16.533902451981003</v>
      </c>
      <c r="C19" s="123">
        <v>15.976085616830254</v>
      </c>
      <c r="D19" s="123">
        <v>17.475210481359877</v>
      </c>
      <c r="E19" s="123">
        <v>15.80187847914112</v>
      </c>
      <c r="F19" s="123">
        <v>17.300431105560254</v>
      </c>
      <c r="G19" s="123">
        <v>17.793848480679397</v>
      </c>
      <c r="H19" s="123">
        <v>18.336851411603668</v>
      </c>
      <c r="I19" s="123">
        <v>17.396735471910539</v>
      </c>
      <c r="J19" s="123">
        <v>18.489779481490444</v>
      </c>
      <c r="K19" s="123">
        <v>17.769388230830643</v>
      </c>
      <c r="L19" s="123">
        <v>17.072029904265435</v>
      </c>
      <c r="M19" s="123">
        <v>15.825764239591205</v>
      </c>
      <c r="N19" s="123">
        <v>15.045527641754219</v>
      </c>
      <c r="O19" s="123">
        <v>14.368937534649627</v>
      </c>
      <c r="P19" s="123">
        <v>13.605374608687001</v>
      </c>
      <c r="Q19" s="123">
        <v>13.71457226655348</v>
      </c>
      <c r="R19" s="123">
        <v>14.034535136804854</v>
      </c>
      <c r="S19" s="123">
        <v>13.733546230670322</v>
      </c>
      <c r="T19" s="123">
        <v>13.083574730370531</v>
      </c>
      <c r="U19" s="123">
        <v>12.932940138154104</v>
      </c>
      <c r="V19" s="123">
        <v>12.627480078987819</v>
      </c>
      <c r="W19" s="123">
        <v>13.247154817375492</v>
      </c>
      <c r="X19" s="123">
        <v>12.681630568887051</v>
      </c>
      <c r="Y19" s="123">
        <v>11.810066503047787</v>
      </c>
      <c r="DA19" s="130" t="s">
        <v>2764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2765</v>
      </c>
    </row>
    <row r="21" spans="1:105" ht="12" customHeight="1" x14ac:dyDescent="0.25">
      <c r="A21" s="97" t="s">
        <v>50</v>
      </c>
      <c r="B21" s="99">
        <v>17.771779170561707</v>
      </c>
      <c r="C21" s="99">
        <v>20.909801155226273</v>
      </c>
      <c r="D21" s="99">
        <v>18.238300390386289</v>
      </c>
      <c r="E21" s="99">
        <v>21.486072760424396</v>
      </c>
      <c r="F21" s="99">
        <v>20.033128806390931</v>
      </c>
      <c r="G21" s="99">
        <v>20.223836685263279</v>
      </c>
      <c r="H21" s="99">
        <v>19.808714353086984</v>
      </c>
      <c r="I21" s="99">
        <v>20.615729219341379</v>
      </c>
      <c r="J21" s="99">
        <v>20.151224646579934</v>
      </c>
      <c r="K21" s="99">
        <v>23.087911039586519</v>
      </c>
      <c r="L21" s="99">
        <v>20.709920457523246</v>
      </c>
      <c r="M21" s="99">
        <v>18.32891661152896</v>
      </c>
      <c r="N21" s="99">
        <v>17.348569554030846</v>
      </c>
      <c r="O21" s="99">
        <v>17.125686075748348</v>
      </c>
      <c r="P21" s="99">
        <v>15.737620092398764</v>
      </c>
      <c r="Q21" s="99">
        <v>15.923654413652734</v>
      </c>
      <c r="R21" s="99">
        <v>16.778925389768435</v>
      </c>
      <c r="S21" s="99">
        <v>16.398254231106662</v>
      </c>
      <c r="T21" s="99">
        <v>15.430206193415501</v>
      </c>
      <c r="U21" s="99">
        <v>16.029751253436871</v>
      </c>
      <c r="V21" s="99">
        <v>15.605996163911421</v>
      </c>
      <c r="W21" s="99">
        <v>16.356356592751805</v>
      </c>
      <c r="X21" s="99">
        <v>15.922974640292516</v>
      </c>
      <c r="Y21" s="99">
        <v>14.228245540422661</v>
      </c>
      <c r="DA21" s="63" t="s">
        <v>2766</v>
      </c>
    </row>
    <row r="22" spans="1:105" ht="12" customHeight="1" x14ac:dyDescent="0.25">
      <c r="A22" s="109" t="s">
        <v>120</v>
      </c>
      <c r="B22" s="110">
        <v>16.051617946925806</v>
      </c>
      <c r="C22" s="110">
        <v>13.881526627523478</v>
      </c>
      <c r="D22" s="110">
        <v>17.120255021616046</v>
      </c>
      <c r="E22" s="110">
        <v>12.789344048912717</v>
      </c>
      <c r="F22" s="110">
        <v>15.765558331318767</v>
      </c>
      <c r="G22" s="110">
        <v>16.377891772697282</v>
      </c>
      <c r="H22" s="110">
        <v>17.41354545739506</v>
      </c>
      <c r="I22" s="110">
        <v>15.309280272437084</v>
      </c>
      <c r="J22" s="110">
        <v>17.420758192410009</v>
      </c>
      <c r="K22" s="110">
        <v>14.278969479780965</v>
      </c>
      <c r="L22" s="110">
        <v>14.560822808438417</v>
      </c>
      <c r="M22" s="110">
        <v>14.109379689561896</v>
      </c>
      <c r="N22" s="110">
        <v>13.626073665881412</v>
      </c>
      <c r="O22" s="110">
        <v>12.774163207973059</v>
      </c>
      <c r="P22" s="110">
        <v>12.379553224326825</v>
      </c>
      <c r="Q22" s="110">
        <v>12.454327438615433</v>
      </c>
      <c r="R22" s="110">
        <v>12.50018540228843</v>
      </c>
      <c r="S22" s="110">
        <v>12.315898045007721</v>
      </c>
      <c r="T22" s="110">
        <v>11.910954503134663</v>
      </c>
      <c r="U22" s="110">
        <v>11.43993892249989</v>
      </c>
      <c r="V22" s="110">
        <v>11.174980088434202</v>
      </c>
      <c r="W22" s="110">
        <v>11.766444559018279</v>
      </c>
      <c r="X22" s="110">
        <v>11.162007628935569</v>
      </c>
      <c r="Y22" s="110">
        <v>10.712713532983875</v>
      </c>
      <c r="DA22" s="60" t="s">
        <v>2767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236.29771741661892</v>
      </c>
      <c r="C24" s="118">
        <f t="shared" si="7"/>
        <v>139.31679490970666</v>
      </c>
      <c r="D24" s="118">
        <f t="shared" si="7"/>
        <v>279.90129877615158</v>
      </c>
      <c r="E24" s="118">
        <f t="shared" si="7"/>
        <v>81.824037263323504</v>
      </c>
      <c r="F24" s="118">
        <f t="shared" si="7"/>
        <v>248.89836718641664</v>
      </c>
      <c r="G24" s="118">
        <f t="shared" si="7"/>
        <v>240.96014924402141</v>
      </c>
      <c r="H24" s="118">
        <f t="shared" si="7"/>
        <v>280.62338976295678</v>
      </c>
      <c r="I24" s="118">
        <f t="shared" si="7"/>
        <v>117.60593680808935</v>
      </c>
      <c r="J24" s="118">
        <f t="shared" si="7"/>
        <v>374.77463929183028</v>
      </c>
      <c r="K24" s="118">
        <f t="shared" si="7"/>
        <v>219.16212649417821</v>
      </c>
      <c r="L24" s="118">
        <f t="shared" si="7"/>
        <v>235.70856007517844</v>
      </c>
      <c r="M24" s="118">
        <f t="shared" si="7"/>
        <v>231.17533367898923</v>
      </c>
      <c r="N24" s="118">
        <f t="shared" si="7"/>
        <v>233.90296688480294</v>
      </c>
      <c r="O24" s="118">
        <f t="shared" si="7"/>
        <v>219.21755224817426</v>
      </c>
      <c r="P24" s="118">
        <f t="shared" si="7"/>
        <v>176.48498729592174</v>
      </c>
      <c r="Q24" s="118">
        <f t="shared" si="7"/>
        <v>231.28913610714901</v>
      </c>
      <c r="R24" s="118">
        <f t="shared" ref="R24:V24" si="8">R25+R28+R30+R39</f>
        <v>224.27200082242757</v>
      </c>
      <c r="S24" s="118">
        <f t="shared" si="8"/>
        <v>212.60832402128275</v>
      </c>
      <c r="T24" s="118">
        <f t="shared" si="8"/>
        <v>197.64761756982881</v>
      </c>
      <c r="U24" s="118">
        <f t="shared" si="8"/>
        <v>207.73936260779689</v>
      </c>
      <c r="V24" s="118">
        <f t="shared" si="8"/>
        <v>205.89923603510965</v>
      </c>
      <c r="W24" s="118">
        <f t="shared" ref="W24:Y24" si="9">W25+W28+W30+W39</f>
        <v>220.70359832897154</v>
      </c>
      <c r="X24" s="118">
        <f t="shared" si="9"/>
        <v>207.34507717884497</v>
      </c>
      <c r="Y24" s="118">
        <f t="shared" si="9"/>
        <v>184.57899840447524</v>
      </c>
      <c r="DA24" s="129" t="s">
        <v>2768</v>
      </c>
    </row>
    <row r="25" spans="1:105" ht="12.95" customHeight="1" x14ac:dyDescent="0.25">
      <c r="A25" s="121" t="s">
        <v>57</v>
      </c>
      <c r="B25" s="123">
        <f t="shared" ref="B25:Q25" si="10">SUM(B26:B27)</f>
        <v>199.59002140337569</v>
      </c>
      <c r="C25" s="123">
        <f t="shared" si="10"/>
        <v>103.67256377820723</v>
      </c>
      <c r="D25" s="123">
        <f t="shared" si="10"/>
        <v>240.93304301524455</v>
      </c>
      <c r="E25" s="123">
        <f t="shared" si="10"/>
        <v>46.138562710199103</v>
      </c>
      <c r="F25" s="123">
        <f t="shared" si="10"/>
        <v>210.40931544425069</v>
      </c>
      <c r="G25" s="123">
        <f t="shared" si="10"/>
        <v>201.67903013188447</v>
      </c>
      <c r="H25" s="123">
        <f t="shared" si="10"/>
        <v>239.93011872348802</v>
      </c>
      <c r="I25" s="123">
        <f t="shared" si="10"/>
        <v>78.383982720314208</v>
      </c>
      <c r="J25" s="123">
        <f t="shared" si="10"/>
        <v>333.37349475937907</v>
      </c>
      <c r="K25" s="123">
        <f t="shared" si="10"/>
        <v>179.01993712641871</v>
      </c>
      <c r="L25" s="123">
        <f t="shared" si="10"/>
        <v>195.14660590784516</v>
      </c>
      <c r="M25" s="123">
        <f t="shared" si="10"/>
        <v>191.06630084701155</v>
      </c>
      <c r="N25" s="123">
        <f t="shared" si="10"/>
        <v>194.42951760226819</v>
      </c>
      <c r="O25" s="123">
        <f t="shared" si="10"/>
        <v>182.34686180644167</v>
      </c>
      <c r="P25" s="123">
        <f t="shared" si="10"/>
        <v>141.71132561382444</v>
      </c>
      <c r="Q25" s="123">
        <f t="shared" si="10"/>
        <v>195.50964206894457</v>
      </c>
      <c r="R25" s="123">
        <f t="shared" ref="R25:V25" si="11">SUM(R26:R27)</f>
        <v>188.87423786987947</v>
      </c>
      <c r="S25" s="123">
        <f t="shared" si="11"/>
        <v>177.05177810208849</v>
      </c>
      <c r="T25" s="123">
        <f t="shared" si="11"/>
        <v>162.66148574125037</v>
      </c>
      <c r="U25" s="123">
        <f t="shared" si="11"/>
        <v>172.9484474597061</v>
      </c>
      <c r="V25" s="123">
        <f t="shared" si="11"/>
        <v>171.69810929973659</v>
      </c>
      <c r="W25" s="123">
        <f t="shared" ref="W25:Y25" si="12">SUM(W26:W27)</f>
        <v>184.53177043657448</v>
      </c>
      <c r="X25" s="123">
        <f t="shared" si="12"/>
        <v>172.56697799880001</v>
      </c>
      <c r="Y25" s="123">
        <f t="shared" si="12"/>
        <v>150.49007985692739</v>
      </c>
      <c r="DA25" s="130" t="s">
        <v>2769</v>
      </c>
    </row>
    <row r="26" spans="1:105" ht="12" customHeight="1" x14ac:dyDescent="0.25">
      <c r="A26" s="97" t="s">
        <v>74</v>
      </c>
      <c r="B26" s="99">
        <v>197.47167319584432</v>
      </c>
      <c r="C26" s="99">
        <v>102.58059958943245</v>
      </c>
      <c r="D26" s="99">
        <v>238.39171337098247</v>
      </c>
      <c r="E26" s="99">
        <v>45.680591738054162</v>
      </c>
      <c r="F26" s="99">
        <v>208.22835684558225</v>
      </c>
      <c r="G26" s="99">
        <v>199.61215027483061</v>
      </c>
      <c r="H26" s="99">
        <v>237.5274459764355</v>
      </c>
      <c r="I26" s="99">
        <v>77.623838152547975</v>
      </c>
      <c r="J26" s="99">
        <v>330.11796807321605</v>
      </c>
      <c r="K26" s="99">
        <v>177.24729884624159</v>
      </c>
      <c r="L26" s="99">
        <v>193.25222573783202</v>
      </c>
      <c r="M26" s="99">
        <v>189.19902620278575</v>
      </c>
      <c r="N26" s="99">
        <v>192.47769647040894</v>
      </c>
      <c r="O26" s="99">
        <v>180.45121918150838</v>
      </c>
      <c r="P26" s="99">
        <v>140.24653749034147</v>
      </c>
      <c r="Q26" s="99">
        <v>193.47326978105258</v>
      </c>
      <c r="R26" s="99">
        <v>186.88949832258479</v>
      </c>
      <c r="S26" s="99">
        <v>175.21071610121049</v>
      </c>
      <c r="T26" s="99">
        <v>160.96999428454902</v>
      </c>
      <c r="U26" s="99">
        <v>171.11252912365407</v>
      </c>
      <c r="V26" s="99">
        <v>169.83246034430491</v>
      </c>
      <c r="W26" s="99">
        <v>182.46743644576659</v>
      </c>
      <c r="X26" s="99">
        <v>170.58661731962044</v>
      </c>
      <c r="Y26" s="99">
        <v>148.71532387610509</v>
      </c>
      <c r="DA26" s="63" t="s">
        <v>2770</v>
      </c>
    </row>
    <row r="27" spans="1:105" ht="12" customHeight="1" x14ac:dyDescent="0.25">
      <c r="A27" s="97" t="s">
        <v>53</v>
      </c>
      <c r="B27" s="99">
        <v>2.1183482075313793</v>
      </c>
      <c r="C27" s="99">
        <v>1.0919641887747853</v>
      </c>
      <c r="D27" s="99">
        <v>2.5413296442620821</v>
      </c>
      <c r="E27" s="99">
        <v>0.45797097214494109</v>
      </c>
      <c r="F27" s="99">
        <v>2.1809585986684299</v>
      </c>
      <c r="G27" s="99">
        <v>2.0668798570538751</v>
      </c>
      <c r="H27" s="99">
        <v>2.4026727470525082</v>
      </c>
      <c r="I27" s="99">
        <v>0.76014456776622852</v>
      </c>
      <c r="J27" s="99">
        <v>3.2555266861630083</v>
      </c>
      <c r="K27" s="99">
        <v>1.7726382801771237</v>
      </c>
      <c r="L27" s="99">
        <v>1.8943801700131426</v>
      </c>
      <c r="M27" s="99">
        <v>1.8672746442257964</v>
      </c>
      <c r="N27" s="99">
        <v>1.9518211318592429</v>
      </c>
      <c r="O27" s="99">
        <v>1.8956426249332852</v>
      </c>
      <c r="P27" s="99">
        <v>1.4647881234829814</v>
      </c>
      <c r="Q27" s="99">
        <v>2.0363722878919952</v>
      </c>
      <c r="R27" s="99">
        <v>1.9847395472946798</v>
      </c>
      <c r="S27" s="99">
        <v>1.8410620008780021</v>
      </c>
      <c r="T27" s="99">
        <v>1.6914914567013597</v>
      </c>
      <c r="U27" s="99">
        <v>1.835918336052025</v>
      </c>
      <c r="V27" s="99">
        <v>1.8656489554316857</v>
      </c>
      <c r="W27" s="99">
        <v>2.0643339908078691</v>
      </c>
      <c r="X27" s="99">
        <v>1.9803606791795718</v>
      </c>
      <c r="Y27" s="99">
        <v>1.7747559808223121</v>
      </c>
      <c r="DA27" s="63" t="s">
        <v>2771</v>
      </c>
    </row>
    <row r="28" spans="1:105" ht="12.95" customHeight="1" x14ac:dyDescent="0.25">
      <c r="A28" s="121" t="s">
        <v>92</v>
      </c>
      <c r="B28" s="123">
        <f t="shared" ref="B28:Y28" si="13">B29</f>
        <v>0.82449467229725582</v>
      </c>
      <c r="C28" s="123">
        <f t="shared" si="13"/>
        <v>0.95711964883487244</v>
      </c>
      <c r="D28" s="123">
        <f t="shared" si="13"/>
        <v>1.0115555035707813</v>
      </c>
      <c r="E28" s="123">
        <f t="shared" si="13"/>
        <v>2.3557834974794423</v>
      </c>
      <c r="F28" s="123">
        <f t="shared" si="13"/>
        <v>0.80898452403526189</v>
      </c>
      <c r="G28" s="123">
        <f t="shared" si="13"/>
        <v>0.74404714834873664</v>
      </c>
      <c r="H28" s="123">
        <f t="shared" si="13"/>
        <v>1.0257939130435834</v>
      </c>
      <c r="I28" s="123">
        <f t="shared" si="13"/>
        <v>1.4444408426777076</v>
      </c>
      <c r="J28" s="123">
        <f t="shared" si="13"/>
        <v>1.5135123801686141</v>
      </c>
      <c r="K28" s="123">
        <f t="shared" si="13"/>
        <v>1.8662914028141064</v>
      </c>
      <c r="L28" s="123">
        <f t="shared" si="13"/>
        <v>2.9132189040563112</v>
      </c>
      <c r="M28" s="123">
        <f t="shared" si="13"/>
        <v>4.5323400816480088</v>
      </c>
      <c r="N28" s="123">
        <f t="shared" si="13"/>
        <v>4.9188255177089371</v>
      </c>
      <c r="O28" s="123">
        <f t="shared" si="13"/>
        <v>3.858206921185674</v>
      </c>
      <c r="P28" s="123">
        <f t="shared" si="13"/>
        <v>2.944202657881442</v>
      </c>
      <c r="Q28" s="123">
        <f t="shared" si="13"/>
        <v>3.860411965972828</v>
      </c>
      <c r="R28" s="123">
        <f t="shared" si="13"/>
        <v>3.0639658010580715</v>
      </c>
      <c r="S28" s="123">
        <f t="shared" si="13"/>
        <v>3.2991555188985209</v>
      </c>
      <c r="T28" s="123">
        <f t="shared" si="13"/>
        <v>3.1863536918549831</v>
      </c>
      <c r="U28" s="123">
        <f t="shared" si="13"/>
        <v>3.009334701050649</v>
      </c>
      <c r="V28" s="123">
        <f t="shared" si="13"/>
        <v>3.0340919727427891</v>
      </c>
      <c r="W28" s="123">
        <f t="shared" si="13"/>
        <v>3.32011073457363</v>
      </c>
      <c r="X28" s="123">
        <f t="shared" si="13"/>
        <v>3.4254473835098072</v>
      </c>
      <c r="Y28" s="123">
        <f t="shared" si="13"/>
        <v>3.6887069010692293</v>
      </c>
      <c r="DA28" s="130" t="s">
        <v>2772</v>
      </c>
    </row>
    <row r="29" spans="1:105" ht="12" customHeight="1" x14ac:dyDescent="0.25">
      <c r="A29" s="97" t="s">
        <v>53</v>
      </c>
      <c r="B29" s="99">
        <f>RES_hhdet_fech!B29/RES_summary!B$19</f>
        <v>0.82449467229725582</v>
      </c>
      <c r="C29" s="99">
        <f>RES_hhdet_fech!C29/RES_summary!C$19</f>
        <v>0.95711964883487244</v>
      </c>
      <c r="D29" s="99">
        <f>RES_hhdet_fech!D29/RES_summary!D$19</f>
        <v>1.0115555035707813</v>
      </c>
      <c r="E29" s="99">
        <f>RES_hhdet_fech!E29/RES_summary!E$19</f>
        <v>2.3557834974794423</v>
      </c>
      <c r="F29" s="99">
        <f>RES_hhdet_fech!F29/RES_summary!F$19</f>
        <v>0.80898452403526189</v>
      </c>
      <c r="G29" s="99">
        <f>RES_hhdet_fech!G29/RES_summary!G$19</f>
        <v>0.74404714834873664</v>
      </c>
      <c r="H29" s="99">
        <f>RES_hhdet_fech!H29/RES_summary!H$19</f>
        <v>1.0257939130435834</v>
      </c>
      <c r="I29" s="99">
        <f>RES_hhdet_fech!I29/RES_summary!I$19</f>
        <v>1.4444408426777076</v>
      </c>
      <c r="J29" s="99">
        <f>RES_hhdet_fech!J29/RES_summary!J$19</f>
        <v>1.5135123801686141</v>
      </c>
      <c r="K29" s="99">
        <f>RES_hhdet_fech!K29/RES_summary!K$19</f>
        <v>1.8662914028141064</v>
      </c>
      <c r="L29" s="99">
        <f>RES_hhdet_fech!L29/RES_summary!L$19</f>
        <v>2.9132189040563112</v>
      </c>
      <c r="M29" s="99">
        <f>RES_hhdet_fech!M29/RES_summary!M$19</f>
        <v>4.5323400816480088</v>
      </c>
      <c r="N29" s="99">
        <f>RES_hhdet_fech!N29/RES_summary!N$19</f>
        <v>4.9188255177089371</v>
      </c>
      <c r="O29" s="99">
        <f>RES_hhdet_fech!O29/RES_summary!O$19</f>
        <v>3.858206921185674</v>
      </c>
      <c r="P29" s="99">
        <f>RES_hhdet_fech!P29/RES_summary!P$19</f>
        <v>2.944202657881442</v>
      </c>
      <c r="Q29" s="99">
        <f>RES_hhdet_fech!Q29/RES_summary!Q$19</f>
        <v>3.860411965972828</v>
      </c>
      <c r="R29" s="99">
        <f>RES_hhdet_fech!R29/RES_summary!R$19</f>
        <v>3.0639658010580715</v>
      </c>
      <c r="S29" s="99">
        <f>RES_hhdet_fech!S29/RES_summary!S$19</f>
        <v>3.2991555188985209</v>
      </c>
      <c r="T29" s="99">
        <f>RES_hhdet_fech!T29/RES_summary!T$19</f>
        <v>3.1863536918549831</v>
      </c>
      <c r="U29" s="99">
        <f>RES_hhdet_fech!U29/RES_summary!U$19</f>
        <v>3.009334701050649</v>
      </c>
      <c r="V29" s="99">
        <f>RES_hhdet_fech!V29/RES_summary!V$19</f>
        <v>3.0340919727427891</v>
      </c>
      <c r="W29" s="99">
        <f>RES_hhdet_fech!W29/RES_summary!W$19</f>
        <v>3.32011073457363</v>
      </c>
      <c r="X29" s="99">
        <f>RES_hhdet_fech!X29/RES_summary!X$19</f>
        <v>3.4254473835098072</v>
      </c>
      <c r="Y29" s="99">
        <f>RES_hhdet_fech!Y29/RES_summary!Y$19</f>
        <v>3.6887069010692293</v>
      </c>
      <c r="DA29" s="63" t="s">
        <v>2773</v>
      </c>
    </row>
    <row r="30" spans="1:105" ht="12" customHeight="1" x14ac:dyDescent="0.25">
      <c r="A30" s="121" t="s">
        <v>55</v>
      </c>
      <c r="B30" s="123">
        <v>19.349363743834079</v>
      </c>
      <c r="C30" s="123">
        <v>18.813751766214732</v>
      </c>
      <c r="D30" s="123">
        <v>20.46212469101496</v>
      </c>
      <c r="E30" s="123">
        <v>18.004499720458174</v>
      </c>
      <c r="F30" s="123">
        <v>20.554541552092214</v>
      </c>
      <c r="G30" s="123">
        <v>20.918286923062745</v>
      </c>
      <c r="H30" s="123">
        <v>21.451680976877842</v>
      </c>
      <c r="I30" s="123">
        <v>20.527152968104666</v>
      </c>
      <c r="J30" s="123">
        <v>21.416030031544654</v>
      </c>
      <c r="K30" s="123">
        <v>20.331513088443231</v>
      </c>
      <c r="L30" s="123">
        <v>20.445565235363269</v>
      </c>
      <c r="M30" s="123">
        <v>19.577932547768722</v>
      </c>
      <c r="N30" s="123">
        <v>19.332947359385585</v>
      </c>
      <c r="O30" s="123">
        <v>18.481412391198148</v>
      </c>
      <c r="P30" s="123">
        <v>18.179736263033643</v>
      </c>
      <c r="Q30" s="123">
        <v>18.226974783053066</v>
      </c>
      <c r="R30" s="123">
        <v>18.383419887757402</v>
      </c>
      <c r="S30" s="123">
        <v>18.564413949530469</v>
      </c>
      <c r="T30" s="123">
        <v>18.601532399675115</v>
      </c>
      <c r="U30" s="123">
        <v>18.586256892106803</v>
      </c>
      <c r="V30" s="123">
        <v>18.376366096160321</v>
      </c>
      <c r="W30" s="123">
        <v>19.597092760235707</v>
      </c>
      <c r="X30" s="123">
        <v>18.902900954386929</v>
      </c>
      <c r="Y30" s="123">
        <v>18.920622523428655</v>
      </c>
      <c r="DA30" s="130" t="s">
        <v>2774</v>
      </c>
    </row>
    <row r="31" spans="1:105" ht="12" customHeight="1" x14ac:dyDescent="0.25">
      <c r="A31" s="97" t="s">
        <v>141</v>
      </c>
      <c r="B31" s="99">
        <v>20.821914331850962</v>
      </c>
      <c r="C31" s="99">
        <v>21.815428258293096</v>
      </c>
      <c r="D31" s="99">
        <v>21.286888537391157</v>
      </c>
      <c r="E31" s="99">
        <v>22.902888739271376</v>
      </c>
      <c r="F31" s="99">
        <v>23.004299538941854</v>
      </c>
      <c r="G31" s="99">
        <v>22.912624190569442</v>
      </c>
      <c r="H31" s="99">
        <v>23.111016869831836</v>
      </c>
      <c r="I31" s="99">
        <v>22.327838091065569</v>
      </c>
      <c r="J31" s="99">
        <v>24.717972152047629</v>
      </c>
      <c r="K31" s="99">
        <v>26.34909492716481</v>
      </c>
      <c r="L31" s="99">
        <v>24.448195561574096</v>
      </c>
      <c r="M31" s="99">
        <v>21.84458977963909</v>
      </c>
      <c r="N31" s="99">
        <v>21.171392588823739</v>
      </c>
      <c r="O31" s="99">
        <v>21.095335359743682</v>
      </c>
      <c r="P31" s="99">
        <v>19.548155892769707</v>
      </c>
      <c r="Q31" s="99">
        <v>19.569718286768911</v>
      </c>
      <c r="R31" s="99">
        <v>20.288681104925914</v>
      </c>
      <c r="S31" s="99">
        <v>19.796442715445473</v>
      </c>
      <c r="T31" s="99">
        <v>18.989181263745049</v>
      </c>
      <c r="U31" s="99">
        <v>20.058181762000654</v>
      </c>
      <c r="V31" s="99">
        <v>19.396674355318652</v>
      </c>
      <c r="W31" s="99">
        <v>20.409124717518683</v>
      </c>
      <c r="X31" s="99">
        <v>20.083311737684504</v>
      </c>
      <c r="Y31" s="99">
        <v>18.568059553293502</v>
      </c>
      <c r="DA31" s="63" t="s">
        <v>2775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2776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2777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2778</v>
      </c>
    </row>
    <row r="35" spans="1:105" ht="12" customHeight="1" x14ac:dyDescent="0.25">
      <c r="A35" s="106" t="s">
        <v>122</v>
      </c>
      <c r="B35" s="102">
        <v>19.372863818248032</v>
      </c>
      <c r="C35" s="102">
        <v>18.773728048801168</v>
      </c>
      <c r="D35" s="102">
        <v>20.517467496932476</v>
      </c>
      <c r="E35" s="102">
        <v>17.885757425026611</v>
      </c>
      <c r="F35" s="102">
        <v>20.552522286234659</v>
      </c>
      <c r="G35" s="102">
        <v>20.971445767795139</v>
      </c>
      <c r="H35" s="102">
        <v>21.556005009479183</v>
      </c>
      <c r="I35" s="102">
        <v>20.67671818545422</v>
      </c>
      <c r="J35" s="102">
        <v>21.544033396532615</v>
      </c>
      <c r="K35" s="102">
        <v>20.369501345825768</v>
      </c>
      <c r="L35" s="102">
        <v>20.596884653656666</v>
      </c>
      <c r="M35" s="102">
        <v>19.819774726038581</v>
      </c>
      <c r="N35" s="102">
        <v>19.676669844482898</v>
      </c>
      <c r="O35" s="102">
        <v>18.902419673666966</v>
      </c>
      <c r="P35" s="102">
        <v>18.687871261380756</v>
      </c>
      <c r="Q35" s="102">
        <v>18.77527587091642</v>
      </c>
      <c r="R35" s="102">
        <v>18.957337829941451</v>
      </c>
      <c r="S35" s="102">
        <v>19.188747336377183</v>
      </c>
      <c r="T35" s="102">
        <v>19.27520190431477</v>
      </c>
      <c r="U35" s="102">
        <v>19.243898423045838</v>
      </c>
      <c r="V35" s="102">
        <v>19.044411208580712</v>
      </c>
      <c r="W35" s="102">
        <v>20.253371889463594</v>
      </c>
      <c r="X35" s="102">
        <v>19.477041369459446</v>
      </c>
      <c r="Y35" s="102">
        <v>19.516959985259295</v>
      </c>
      <c r="DA35" s="131" t="s">
        <v>2779</v>
      </c>
    </row>
    <row r="36" spans="1:105" ht="12" customHeight="1" x14ac:dyDescent="0.25">
      <c r="A36" s="107" t="s">
        <v>121</v>
      </c>
      <c r="B36" s="105">
        <v>13.97707087016223</v>
      </c>
      <c r="C36" s="105">
        <v>13.424267993233521</v>
      </c>
      <c r="D36" s="105">
        <v>14.800145098530423</v>
      </c>
      <c r="E36" s="105">
        <v>12.570947991189351</v>
      </c>
      <c r="F36" s="105">
        <v>14.742827424636552</v>
      </c>
      <c r="G36" s="105">
        <v>15.142967661928241</v>
      </c>
      <c r="H36" s="105">
        <v>15.719470174964794</v>
      </c>
      <c r="I36" s="105">
        <v>15.082991726812274</v>
      </c>
      <c r="J36" s="105">
        <v>15.73149220120915</v>
      </c>
      <c r="K36" s="105">
        <v>14.72883868025631</v>
      </c>
      <c r="L36" s="105">
        <v>14.90645215423606</v>
      </c>
      <c r="M36" s="105">
        <v>14.448293031590982</v>
      </c>
      <c r="N36" s="105">
        <v>14.3842558051319</v>
      </c>
      <c r="O36" s="105">
        <v>13.887759237031187</v>
      </c>
      <c r="P36" s="105">
        <v>13.907309838877092</v>
      </c>
      <c r="Q36" s="105">
        <v>14.230465288639868</v>
      </c>
      <c r="R36" s="105">
        <v>14.458489979223593</v>
      </c>
      <c r="S36" s="105">
        <v>14.739837818117957</v>
      </c>
      <c r="T36" s="105">
        <v>14.968034998632351</v>
      </c>
      <c r="U36" s="105">
        <v>15.001936103433414</v>
      </c>
      <c r="V36" s="105">
        <v>15.066088154340902</v>
      </c>
      <c r="W36" s="105">
        <v>16.462722357240615</v>
      </c>
      <c r="X36" s="105">
        <v>16.144087040981283</v>
      </c>
      <c r="Y36" s="105">
        <v>16.320747650105282</v>
      </c>
      <c r="DA36" s="132" t="s">
        <v>2780</v>
      </c>
    </row>
    <row r="37" spans="1:105" ht="12" customHeight="1" x14ac:dyDescent="0.25">
      <c r="A37" s="108" t="s">
        <v>53</v>
      </c>
      <c r="B37" s="99">
        <v>5.8825591267582933</v>
      </c>
      <c r="C37" s="99">
        <v>5.3976614868000503</v>
      </c>
      <c r="D37" s="99">
        <v>6.220168892907382</v>
      </c>
      <c r="E37" s="99">
        <v>4.5901441694441711</v>
      </c>
      <c r="F37" s="99">
        <v>5.9312677040464976</v>
      </c>
      <c r="G37" s="99">
        <v>5.9759722731379625</v>
      </c>
      <c r="H37" s="99">
        <v>6.1431819887914338</v>
      </c>
      <c r="I37" s="99">
        <v>5.743728371464722</v>
      </c>
      <c r="J37" s="99">
        <v>6.0260512699216928</v>
      </c>
      <c r="K37" s="99">
        <v>5.2905964205675113</v>
      </c>
      <c r="L37" s="99">
        <v>5.3551859683258671</v>
      </c>
      <c r="M37" s="99">
        <v>5.3879843660160152</v>
      </c>
      <c r="N37" s="99">
        <v>5.2844494392658836</v>
      </c>
      <c r="O37" s="99">
        <v>4.9275621772552842</v>
      </c>
      <c r="P37" s="99">
        <v>5.1376781903363264</v>
      </c>
      <c r="Q37" s="99">
        <v>5.6509105635248416</v>
      </c>
      <c r="R37" s="99">
        <v>5.5624677309263886</v>
      </c>
      <c r="S37" s="99">
        <v>5.553634839290897</v>
      </c>
      <c r="T37" s="99">
        <v>5.7721615827565778</v>
      </c>
      <c r="U37" s="99">
        <v>5.4507245200896088</v>
      </c>
      <c r="V37" s="99">
        <v>5.2958163783931154</v>
      </c>
      <c r="W37" s="99">
        <v>6.3546624587741398</v>
      </c>
      <c r="X37" s="99">
        <v>6.8246592005375035</v>
      </c>
      <c r="Y37" s="99">
        <v>6.9472749381180741</v>
      </c>
      <c r="DA37" s="63" t="s">
        <v>2781</v>
      </c>
    </row>
    <row r="38" spans="1:105" ht="12" customHeight="1" x14ac:dyDescent="0.25">
      <c r="A38" s="108" t="s">
        <v>52</v>
      </c>
      <c r="B38" s="99">
        <v>8.0945117434039382</v>
      </c>
      <c r="C38" s="99">
        <v>8.026606506433474</v>
      </c>
      <c r="D38" s="99">
        <v>8.5799762056230406</v>
      </c>
      <c r="E38" s="99">
        <v>7.9808038217451793</v>
      </c>
      <c r="F38" s="99">
        <v>8.8115597205900542</v>
      </c>
      <c r="G38" s="99">
        <v>9.1669953887902782</v>
      </c>
      <c r="H38" s="99">
        <v>9.5762881861733575</v>
      </c>
      <c r="I38" s="99">
        <v>9.3392633553475566</v>
      </c>
      <c r="J38" s="99">
        <v>9.7054409312874572</v>
      </c>
      <c r="K38" s="99">
        <v>9.4382422596887974</v>
      </c>
      <c r="L38" s="99">
        <v>9.5512661859101939</v>
      </c>
      <c r="M38" s="99">
        <v>9.0603086655749667</v>
      </c>
      <c r="N38" s="99">
        <v>9.099806365866014</v>
      </c>
      <c r="O38" s="99">
        <v>8.9601970597759042</v>
      </c>
      <c r="P38" s="99">
        <v>8.7696316485407699</v>
      </c>
      <c r="Q38" s="99">
        <v>8.5795547251150239</v>
      </c>
      <c r="R38" s="99">
        <v>8.8960222482972053</v>
      </c>
      <c r="S38" s="99">
        <v>9.1862029788270583</v>
      </c>
      <c r="T38" s="99">
        <v>9.1958734158757771</v>
      </c>
      <c r="U38" s="99">
        <v>9.5512115833438056</v>
      </c>
      <c r="V38" s="99">
        <v>9.7702717759477853</v>
      </c>
      <c r="W38" s="99">
        <v>10.108059898466475</v>
      </c>
      <c r="X38" s="99">
        <v>9.3194278404437796</v>
      </c>
      <c r="Y38" s="99">
        <v>9.3734727119872101</v>
      </c>
      <c r="DA38" s="63" t="s">
        <v>2782</v>
      </c>
    </row>
    <row r="39" spans="1:105" ht="12" customHeight="1" x14ac:dyDescent="0.25">
      <c r="A39" s="121" t="s">
        <v>54</v>
      </c>
      <c r="B39" s="123">
        <v>16.533837597111887</v>
      </c>
      <c r="C39" s="123">
        <v>15.873359716449809</v>
      </c>
      <c r="D39" s="123">
        <v>17.494575566321291</v>
      </c>
      <c r="E39" s="123">
        <v>15.325191335186785</v>
      </c>
      <c r="F39" s="123">
        <v>17.125525666038484</v>
      </c>
      <c r="G39" s="123">
        <v>17.618785040725481</v>
      </c>
      <c r="H39" s="123">
        <v>18.215796149547341</v>
      </c>
      <c r="I39" s="123">
        <v>17.250360276992787</v>
      </c>
      <c r="J39" s="123">
        <v>18.471602120737966</v>
      </c>
      <c r="K39" s="123">
        <v>17.944384876502166</v>
      </c>
      <c r="L39" s="123">
        <v>17.203170027913689</v>
      </c>
      <c r="M39" s="123">
        <v>15.998760202560954</v>
      </c>
      <c r="N39" s="123">
        <v>15.221676405440226</v>
      </c>
      <c r="O39" s="123">
        <v>14.531071129348756</v>
      </c>
      <c r="P39" s="123">
        <v>13.649722761182213</v>
      </c>
      <c r="Q39" s="123">
        <v>13.692107289178564</v>
      </c>
      <c r="R39" s="123">
        <v>13.950377263732642</v>
      </c>
      <c r="S39" s="123">
        <v>13.69297645076529</v>
      </c>
      <c r="T39" s="123">
        <v>13.198245737048367</v>
      </c>
      <c r="U39" s="123">
        <v>13.195323554933342</v>
      </c>
      <c r="V39" s="123">
        <v>12.790668666469939</v>
      </c>
      <c r="W39" s="123">
        <v>13.254624397587719</v>
      </c>
      <c r="X39" s="123">
        <v>12.449750842148227</v>
      </c>
      <c r="Y39" s="123">
        <v>11.479589123049978</v>
      </c>
      <c r="DA39" s="130" t="s">
        <v>2783</v>
      </c>
    </row>
    <row r="40" spans="1:105" ht="12" customHeight="1" x14ac:dyDescent="0.25">
      <c r="A40" s="97" t="s">
        <v>50</v>
      </c>
      <c r="B40" s="99">
        <v>17.771779170561711</v>
      </c>
      <c r="C40" s="99">
        <v>20.94306535291399</v>
      </c>
      <c r="D40" s="99">
        <v>18.303796090577332</v>
      </c>
      <c r="E40" s="99">
        <v>21.616126507622688</v>
      </c>
      <c r="F40" s="99">
        <v>20.144534689463065</v>
      </c>
      <c r="G40" s="99">
        <v>20.262579748993328</v>
      </c>
      <c r="H40" s="99">
        <v>19.790825446210448</v>
      </c>
      <c r="I40" s="99">
        <v>20.584093374203004</v>
      </c>
      <c r="J40" s="99">
        <v>20.11745341654051</v>
      </c>
      <c r="K40" s="99">
        <v>23.059800311265722</v>
      </c>
      <c r="L40" s="99">
        <v>20.705293563821428</v>
      </c>
      <c r="M40" s="99">
        <v>18.341652585818565</v>
      </c>
      <c r="N40" s="99">
        <v>17.364325658602951</v>
      </c>
      <c r="O40" s="99">
        <v>17.138115574023487</v>
      </c>
      <c r="P40" s="99">
        <v>15.743151415433198</v>
      </c>
      <c r="Q40" s="99">
        <v>15.918347104638366</v>
      </c>
      <c r="R40" s="99">
        <v>16.753234225131514</v>
      </c>
      <c r="S40" s="99">
        <v>16.388962663037336</v>
      </c>
      <c r="T40" s="99">
        <v>15.477789273552236</v>
      </c>
      <c r="U40" s="99">
        <v>16.130849310747205</v>
      </c>
      <c r="V40" s="99">
        <v>15.690827137210382</v>
      </c>
      <c r="W40" s="99">
        <v>16.405673577412237</v>
      </c>
      <c r="X40" s="99">
        <v>15.899854307314671</v>
      </c>
      <c r="Y40" s="99">
        <v>14.139225765732732</v>
      </c>
      <c r="DA40" s="63" t="s">
        <v>2784</v>
      </c>
    </row>
    <row r="41" spans="1:105" ht="12" customHeight="1" x14ac:dyDescent="0.25">
      <c r="A41" s="109" t="s">
        <v>120</v>
      </c>
      <c r="B41" s="110">
        <v>16.051617946925806</v>
      </c>
      <c r="C41" s="110">
        <v>13.898488491755794</v>
      </c>
      <c r="D41" s="110">
        <v>17.17929696740471</v>
      </c>
      <c r="E41" s="110">
        <v>12.874985915253404</v>
      </c>
      <c r="F41" s="110">
        <v>15.881286114312273</v>
      </c>
      <c r="G41" s="110">
        <v>16.41907387446015</v>
      </c>
      <c r="H41" s="110">
        <v>17.374961229279918</v>
      </c>
      <c r="I41" s="110">
        <v>15.257395248566686</v>
      </c>
      <c r="J41" s="110">
        <v>17.359670224077732</v>
      </c>
      <c r="K41" s="110">
        <v>14.239678520893198</v>
      </c>
      <c r="L41" s="110">
        <v>14.555434524914713</v>
      </c>
      <c r="M41" s="110">
        <v>14.150794933699711</v>
      </c>
      <c r="N41" s="110">
        <v>13.672051729038683</v>
      </c>
      <c r="O41" s="110">
        <v>12.790937347471438</v>
      </c>
      <c r="P41" s="110">
        <v>12.351643880082248</v>
      </c>
      <c r="Q41" s="110">
        <v>12.372116729856558</v>
      </c>
      <c r="R41" s="110">
        <v>12.366779691705624</v>
      </c>
      <c r="S41" s="110">
        <v>12.234364528909239</v>
      </c>
      <c r="T41" s="110">
        <v>11.974065150482426</v>
      </c>
      <c r="U41" s="110">
        <v>11.614043059603491</v>
      </c>
      <c r="V41" s="110">
        <v>11.299345642463901</v>
      </c>
      <c r="W41" s="110">
        <v>11.782835187214536</v>
      </c>
      <c r="X41" s="110">
        <v>11.015689669992106</v>
      </c>
      <c r="Y41" s="110">
        <v>10.463919712434004</v>
      </c>
      <c r="DA41" s="60" t="s">
        <v>2785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195.95297189760259</v>
      </c>
      <c r="C43" s="118">
        <f t="shared" si="14"/>
        <v>210.33013126297311</v>
      </c>
      <c r="D43" s="118">
        <f t="shared" si="14"/>
        <v>238.66668074631968</v>
      </c>
      <c r="E43" s="118">
        <f t="shared" si="14"/>
        <v>247.95826830789596</v>
      </c>
      <c r="F43" s="118">
        <f t="shared" si="14"/>
        <v>258.46527035355604</v>
      </c>
      <c r="G43" s="118">
        <f t="shared" si="14"/>
        <v>262.82429311309357</v>
      </c>
      <c r="H43" s="118">
        <f t="shared" si="14"/>
        <v>253.82680470352946</v>
      </c>
      <c r="I43" s="118">
        <f t="shared" si="14"/>
        <v>238.52933578471593</v>
      </c>
      <c r="J43" s="118">
        <f t="shared" si="14"/>
        <v>233.82967559533961</v>
      </c>
      <c r="K43" s="118">
        <f t="shared" si="14"/>
        <v>256.83324253611875</v>
      </c>
      <c r="L43" s="118">
        <f t="shared" si="14"/>
        <v>268.34764633328376</v>
      </c>
      <c r="M43" s="118">
        <f t="shared" si="14"/>
        <v>261.15799549230377</v>
      </c>
      <c r="N43" s="118">
        <f t="shared" si="14"/>
        <v>237.66144485888745</v>
      </c>
      <c r="O43" s="118">
        <f t="shared" si="14"/>
        <v>224.08693714967495</v>
      </c>
      <c r="P43" s="118">
        <f t="shared" si="14"/>
        <v>191.95143177703159</v>
      </c>
      <c r="Q43" s="118">
        <f t="shared" si="14"/>
        <v>228.06145591353388</v>
      </c>
      <c r="R43" s="118">
        <f t="shared" ref="R43:V43" si="15">R44+R47+R49+R58</f>
        <v>222.54027341949742</v>
      </c>
      <c r="S43" s="118">
        <f t="shared" si="15"/>
        <v>227.97513628119876</v>
      </c>
      <c r="T43" s="118">
        <f t="shared" si="15"/>
        <v>212.27205921053121</v>
      </c>
      <c r="U43" s="118">
        <f t="shared" si="15"/>
        <v>183.85611847996751</v>
      </c>
      <c r="V43" s="118">
        <f t="shared" si="15"/>
        <v>221.62887255599176</v>
      </c>
      <c r="W43" s="118">
        <f t="shared" ref="W43:Y43" si="16">W44+W47+W49+W58</f>
        <v>186.1160992568727</v>
      </c>
      <c r="X43" s="118">
        <f t="shared" si="16"/>
        <v>226.95769864200261</v>
      </c>
      <c r="Y43" s="118">
        <f t="shared" si="16"/>
        <v>200.2826678375784</v>
      </c>
      <c r="DA43" s="129" t="s">
        <v>2786</v>
      </c>
    </row>
    <row r="44" spans="1:105" ht="12.95" customHeight="1" x14ac:dyDescent="0.25">
      <c r="A44" s="121" t="s">
        <v>57</v>
      </c>
      <c r="B44" s="123">
        <f t="shared" ref="B44:Q44" si="17">SUM(B45:B46)</f>
        <v>158.21699968443286</v>
      </c>
      <c r="C44" s="123">
        <f t="shared" si="17"/>
        <v>173.43072057254656</v>
      </c>
      <c r="D44" s="123">
        <f t="shared" si="17"/>
        <v>197.87227713503631</v>
      </c>
      <c r="E44" s="123">
        <f t="shared" si="17"/>
        <v>209.49687449829082</v>
      </c>
      <c r="F44" s="123">
        <f t="shared" si="17"/>
        <v>217.42035852352134</v>
      </c>
      <c r="G44" s="123">
        <f t="shared" si="17"/>
        <v>220.95450910214902</v>
      </c>
      <c r="H44" s="123">
        <f t="shared" si="17"/>
        <v>210.01362188301923</v>
      </c>
      <c r="I44" s="123">
        <f t="shared" si="17"/>
        <v>195.9828104180792</v>
      </c>
      <c r="J44" s="123">
        <f t="shared" si="17"/>
        <v>190.69058076570749</v>
      </c>
      <c r="K44" s="123">
        <f t="shared" si="17"/>
        <v>213.6786865123012</v>
      </c>
      <c r="L44" s="123">
        <f t="shared" si="17"/>
        <v>225.72259750120227</v>
      </c>
      <c r="M44" s="123">
        <f t="shared" si="17"/>
        <v>222.53941447919792</v>
      </c>
      <c r="N44" s="123">
        <f t="shared" si="17"/>
        <v>198.65395915492235</v>
      </c>
      <c r="O44" s="123">
        <f t="shared" si="17"/>
        <v>186.34896002090568</v>
      </c>
      <c r="P44" s="123">
        <f t="shared" si="17"/>
        <v>155.63042662550794</v>
      </c>
      <c r="Q44" s="123">
        <f t="shared" si="17"/>
        <v>191.0534055437582</v>
      </c>
      <c r="R44" s="123">
        <f t="shared" ref="R44:V44" si="18">SUM(R45:R46)</f>
        <v>186.49851686940775</v>
      </c>
      <c r="S44" s="123">
        <f t="shared" si="18"/>
        <v>188.89383093484923</v>
      </c>
      <c r="T44" s="123">
        <f t="shared" si="18"/>
        <v>173.22695804497016</v>
      </c>
      <c r="U44" s="123">
        <f t="shared" si="18"/>
        <v>147.40230892394047</v>
      </c>
      <c r="V44" s="123">
        <f t="shared" si="18"/>
        <v>185.48588413993355</v>
      </c>
      <c r="W44" s="123">
        <f t="shared" ref="W44:Y44" si="19">SUM(W45:W46)</f>
        <v>148.00832045341127</v>
      </c>
      <c r="X44" s="123">
        <f t="shared" si="19"/>
        <v>190.61061227795633</v>
      </c>
      <c r="Y44" s="123">
        <f t="shared" si="19"/>
        <v>165.1751543046818</v>
      </c>
      <c r="DA44" s="130" t="s">
        <v>2787</v>
      </c>
    </row>
    <row r="45" spans="1:105" ht="12" customHeight="1" x14ac:dyDescent="0.25">
      <c r="A45" s="97" t="s">
        <v>211</v>
      </c>
      <c r="B45" s="99">
        <v>156.62002964888029</v>
      </c>
      <c r="C45" s="99">
        <v>171.68096624270061</v>
      </c>
      <c r="D45" s="99">
        <v>195.85724646550347</v>
      </c>
      <c r="E45" s="99">
        <v>207.47817935584672</v>
      </c>
      <c r="F45" s="99">
        <v>215.22080640642906</v>
      </c>
      <c r="G45" s="99">
        <v>218.76394811908219</v>
      </c>
      <c r="H45" s="99">
        <v>208.00588593552351</v>
      </c>
      <c r="I45" s="99">
        <v>194.17039846314262</v>
      </c>
      <c r="J45" s="99">
        <v>188.94298162793257</v>
      </c>
      <c r="K45" s="99">
        <v>211.7286918424339</v>
      </c>
      <c r="L45" s="99">
        <v>223.70292100263347</v>
      </c>
      <c r="M45" s="99">
        <v>220.50749392517375</v>
      </c>
      <c r="N45" s="99">
        <v>196.787276566728</v>
      </c>
      <c r="O45" s="99">
        <v>184.51703564568538</v>
      </c>
      <c r="P45" s="99">
        <v>154.10139209579543</v>
      </c>
      <c r="Q45" s="99">
        <v>189.13221355665681</v>
      </c>
      <c r="R45" s="99">
        <v>184.5587444699888</v>
      </c>
      <c r="S45" s="99">
        <v>186.89464518326116</v>
      </c>
      <c r="T45" s="99">
        <v>171.36940862962734</v>
      </c>
      <c r="U45" s="99">
        <v>145.79801572582437</v>
      </c>
      <c r="V45" s="99">
        <v>183.45838213131432</v>
      </c>
      <c r="W45" s="99">
        <v>146.39237201595884</v>
      </c>
      <c r="X45" s="99">
        <v>188.52912547974421</v>
      </c>
      <c r="Y45" s="99">
        <v>163.33291358679159</v>
      </c>
      <c r="DA45" s="63" t="s">
        <v>2788</v>
      </c>
    </row>
    <row r="46" spans="1:105" ht="12" customHeight="1" x14ac:dyDescent="0.25">
      <c r="A46" s="97" t="s">
        <v>53</v>
      </c>
      <c r="B46" s="99">
        <v>1.5969700355525773</v>
      </c>
      <c r="C46" s="99">
        <v>1.7497543298459455</v>
      </c>
      <c r="D46" s="99">
        <v>2.0150306695328579</v>
      </c>
      <c r="E46" s="99">
        <v>2.018695142444098</v>
      </c>
      <c r="F46" s="99">
        <v>2.1995521170922729</v>
      </c>
      <c r="G46" s="99">
        <v>2.19056098306682</v>
      </c>
      <c r="H46" s="99">
        <v>2.0077359474957053</v>
      </c>
      <c r="I46" s="99">
        <v>1.8124119549365818</v>
      </c>
      <c r="J46" s="99">
        <v>1.7475991377749207</v>
      </c>
      <c r="K46" s="99">
        <v>1.9499946698673032</v>
      </c>
      <c r="L46" s="99">
        <v>2.0196764985687943</v>
      </c>
      <c r="M46" s="99">
        <v>2.0319205540241665</v>
      </c>
      <c r="N46" s="99">
        <v>1.8666825881943572</v>
      </c>
      <c r="O46" s="99">
        <v>1.8319243752203027</v>
      </c>
      <c r="P46" s="99">
        <v>1.5290345297125005</v>
      </c>
      <c r="Q46" s="99">
        <v>1.9211919871013934</v>
      </c>
      <c r="R46" s="99">
        <v>1.9397723994189608</v>
      </c>
      <c r="S46" s="99">
        <v>1.9991857515880709</v>
      </c>
      <c r="T46" s="99">
        <v>1.8575494153428025</v>
      </c>
      <c r="U46" s="99">
        <v>1.604293198116109</v>
      </c>
      <c r="V46" s="99">
        <v>2.0275020086192259</v>
      </c>
      <c r="W46" s="99">
        <v>1.6159484374524238</v>
      </c>
      <c r="X46" s="99">
        <v>2.0814867982121301</v>
      </c>
      <c r="Y46" s="99">
        <v>1.8422407178902152</v>
      </c>
      <c r="DA46" s="63" t="s">
        <v>2789</v>
      </c>
    </row>
    <row r="47" spans="1:105" ht="12.95" customHeight="1" x14ac:dyDescent="0.25">
      <c r="A47" s="121" t="s">
        <v>92</v>
      </c>
      <c r="B47" s="123">
        <f t="shared" ref="B47:Y47" si="20">B48</f>
        <v>0.82461818405878085</v>
      </c>
      <c r="C47" s="123">
        <f t="shared" si="20"/>
        <v>0.78729339822521638</v>
      </c>
      <c r="D47" s="123">
        <f t="shared" si="20"/>
        <v>0.76303321057247497</v>
      </c>
      <c r="E47" s="123">
        <f t="shared" si="20"/>
        <v>1.8535275921698</v>
      </c>
      <c r="F47" s="123">
        <f t="shared" si="20"/>
        <v>0.81046157283151532</v>
      </c>
      <c r="G47" s="123">
        <f t="shared" si="20"/>
        <v>1.0211152840961328</v>
      </c>
      <c r="H47" s="123">
        <f t="shared" si="20"/>
        <v>1.3735488072526454</v>
      </c>
      <c r="I47" s="123">
        <f t="shared" si="20"/>
        <v>1.531225581857053</v>
      </c>
      <c r="J47" s="123">
        <f t="shared" si="20"/>
        <v>1.5598169574824856</v>
      </c>
      <c r="K47" s="123">
        <f t="shared" si="20"/>
        <v>1.3806094214469369</v>
      </c>
      <c r="L47" s="123">
        <f t="shared" si="20"/>
        <v>1.5816833724530341</v>
      </c>
      <c r="M47" s="123">
        <f t="shared" si="20"/>
        <v>2.0998663085129805</v>
      </c>
      <c r="N47" s="123">
        <f t="shared" si="20"/>
        <v>2.5779615896027628</v>
      </c>
      <c r="O47" s="123">
        <f t="shared" si="20"/>
        <v>2.1637976176504345</v>
      </c>
      <c r="P47" s="123">
        <f t="shared" si="20"/>
        <v>2.1714844694854452</v>
      </c>
      <c r="Q47" s="123">
        <f t="shared" si="20"/>
        <v>3.5571578326440751</v>
      </c>
      <c r="R47" s="123">
        <f t="shared" si="20"/>
        <v>3.4794104773599184</v>
      </c>
      <c r="S47" s="123">
        <f t="shared" si="20"/>
        <v>4.6889013227640239</v>
      </c>
      <c r="T47" s="123">
        <f t="shared" si="20"/>
        <v>5.0810189899018381</v>
      </c>
      <c r="U47" s="123">
        <f t="shared" si="20"/>
        <v>5.1111564521718922</v>
      </c>
      <c r="V47" s="123">
        <f t="shared" si="20"/>
        <v>4.5811381086008884</v>
      </c>
      <c r="W47" s="123">
        <f t="shared" si="20"/>
        <v>4.6163385699217461</v>
      </c>
      <c r="X47" s="123">
        <f t="shared" si="20"/>
        <v>3.9876076966670584</v>
      </c>
      <c r="Y47" s="123">
        <f t="shared" si="20"/>
        <v>3.5599271706989266</v>
      </c>
      <c r="DA47" s="130" t="s">
        <v>2790</v>
      </c>
    </row>
    <row r="48" spans="1:105" ht="12" customHeight="1" x14ac:dyDescent="0.25">
      <c r="A48" s="97" t="s">
        <v>53</v>
      </c>
      <c r="B48" s="99">
        <f>RES_hhdet_fech!B48/RES_summary!B$19</f>
        <v>0.82461818405878085</v>
      </c>
      <c r="C48" s="99">
        <f>RES_hhdet_fech!C48/RES_summary!C$19</f>
        <v>0.78729339822521638</v>
      </c>
      <c r="D48" s="99">
        <f>RES_hhdet_fech!D48/RES_summary!D$19</f>
        <v>0.76303321057247497</v>
      </c>
      <c r="E48" s="99">
        <f>RES_hhdet_fech!E48/RES_summary!E$19</f>
        <v>1.8535275921698</v>
      </c>
      <c r="F48" s="99">
        <f>RES_hhdet_fech!F48/RES_summary!F$19</f>
        <v>0.81046157283151532</v>
      </c>
      <c r="G48" s="99">
        <f>RES_hhdet_fech!G48/RES_summary!G$19</f>
        <v>1.0211152840961328</v>
      </c>
      <c r="H48" s="99">
        <f>RES_hhdet_fech!H48/RES_summary!H$19</f>
        <v>1.3735488072526454</v>
      </c>
      <c r="I48" s="99">
        <f>RES_hhdet_fech!I48/RES_summary!I$19</f>
        <v>1.531225581857053</v>
      </c>
      <c r="J48" s="99">
        <f>RES_hhdet_fech!J48/RES_summary!J$19</f>
        <v>1.5598169574824856</v>
      </c>
      <c r="K48" s="99">
        <f>RES_hhdet_fech!K48/RES_summary!K$19</f>
        <v>1.3806094214469369</v>
      </c>
      <c r="L48" s="99">
        <f>RES_hhdet_fech!L48/RES_summary!L$19</f>
        <v>1.5816833724530341</v>
      </c>
      <c r="M48" s="99">
        <f>RES_hhdet_fech!M48/RES_summary!M$19</f>
        <v>2.0998663085129805</v>
      </c>
      <c r="N48" s="99">
        <f>RES_hhdet_fech!N48/RES_summary!N$19</f>
        <v>2.5779615896027628</v>
      </c>
      <c r="O48" s="99">
        <f>RES_hhdet_fech!O48/RES_summary!O$19</f>
        <v>2.1637976176504345</v>
      </c>
      <c r="P48" s="99">
        <f>RES_hhdet_fech!P48/RES_summary!P$19</f>
        <v>2.1714844694854452</v>
      </c>
      <c r="Q48" s="99">
        <f>RES_hhdet_fech!Q48/RES_summary!Q$19</f>
        <v>3.5571578326440751</v>
      </c>
      <c r="R48" s="99">
        <f>RES_hhdet_fech!R48/RES_summary!R$19</f>
        <v>3.4794104773599184</v>
      </c>
      <c r="S48" s="99">
        <f>RES_hhdet_fech!S48/RES_summary!S$19</f>
        <v>4.6889013227640239</v>
      </c>
      <c r="T48" s="99">
        <f>RES_hhdet_fech!T48/RES_summary!T$19</f>
        <v>5.0810189899018381</v>
      </c>
      <c r="U48" s="99">
        <f>RES_hhdet_fech!U48/RES_summary!U$19</f>
        <v>5.1111564521718922</v>
      </c>
      <c r="V48" s="99">
        <f>RES_hhdet_fech!V48/RES_summary!V$19</f>
        <v>4.5811381086008884</v>
      </c>
      <c r="W48" s="99">
        <f>RES_hhdet_fech!W48/RES_summary!W$19</f>
        <v>4.6163385699217461</v>
      </c>
      <c r="X48" s="99">
        <f>RES_hhdet_fech!X48/RES_summary!X$19</f>
        <v>3.9876076966670584</v>
      </c>
      <c r="Y48" s="99">
        <f>RES_hhdet_fech!Y48/RES_summary!Y$19</f>
        <v>3.5599271706989266</v>
      </c>
      <c r="DA48" s="63" t="s">
        <v>2791</v>
      </c>
    </row>
    <row r="49" spans="1:105" ht="12" customHeight="1" x14ac:dyDescent="0.25">
      <c r="A49" s="121" t="s">
        <v>55</v>
      </c>
      <c r="B49" s="123">
        <v>20.377471246322145</v>
      </c>
      <c r="C49" s="123">
        <v>20.078010733917942</v>
      </c>
      <c r="D49" s="123">
        <v>22.5597016827573</v>
      </c>
      <c r="E49" s="123">
        <v>20.769236845363448</v>
      </c>
      <c r="F49" s="123">
        <v>22.91746221160221</v>
      </c>
      <c r="G49" s="123">
        <v>23.017778062195564</v>
      </c>
      <c r="H49" s="123">
        <v>24.082517748419193</v>
      </c>
      <c r="I49" s="123">
        <v>23.568120314860913</v>
      </c>
      <c r="J49" s="123">
        <v>23.049213580756614</v>
      </c>
      <c r="K49" s="123">
        <v>23.871241878935127</v>
      </c>
      <c r="L49" s="123">
        <v>23.890430489609805</v>
      </c>
      <c r="M49" s="123">
        <v>20.61807575350149</v>
      </c>
      <c r="N49" s="123">
        <v>21.257190554061467</v>
      </c>
      <c r="O49" s="123">
        <v>21.043244608529918</v>
      </c>
      <c r="P49" s="123">
        <v>20.445986256523167</v>
      </c>
      <c r="Q49" s="123">
        <v>19.687615457153662</v>
      </c>
      <c r="R49" s="123">
        <v>18.499881925101107</v>
      </c>
      <c r="S49" s="123">
        <v>20.634780604376225</v>
      </c>
      <c r="T49" s="123">
        <v>20.785454173823826</v>
      </c>
      <c r="U49" s="123">
        <v>18.149342802861817</v>
      </c>
      <c r="V49" s="123">
        <v>18.666507079667038</v>
      </c>
      <c r="W49" s="123">
        <v>19.981764938998335</v>
      </c>
      <c r="X49" s="123">
        <v>19.643158184769586</v>
      </c>
      <c r="Y49" s="123">
        <v>19.961915212809263</v>
      </c>
      <c r="DA49" s="130" t="s">
        <v>2792</v>
      </c>
    </row>
    <row r="50" spans="1:105" ht="12" customHeight="1" x14ac:dyDescent="0.25">
      <c r="A50" s="97" t="s">
        <v>138</v>
      </c>
      <c r="B50" s="99">
        <v>21.698547479140046</v>
      </c>
      <c r="C50" s="99">
        <v>21.878344044177211</v>
      </c>
      <c r="D50" s="99">
        <v>25.437759325739361</v>
      </c>
      <c r="E50" s="99">
        <v>24.456597230342176</v>
      </c>
      <c r="F50" s="99">
        <v>26.136984237980645</v>
      </c>
      <c r="G50" s="99">
        <v>25.638674233959499</v>
      </c>
      <c r="H50" s="99">
        <v>27.130691405060489</v>
      </c>
      <c r="I50" s="99">
        <v>26.819848817173948</v>
      </c>
      <c r="J50" s="99">
        <v>24.683043866189426</v>
      </c>
      <c r="K50" s="99">
        <v>27.423726985865674</v>
      </c>
      <c r="L50" s="99">
        <v>27.359998165960292</v>
      </c>
      <c r="M50" s="99">
        <v>21.900783488456227</v>
      </c>
      <c r="N50" s="99">
        <v>23.221965569564397</v>
      </c>
      <c r="O50" s="99">
        <v>23.316625528275019</v>
      </c>
      <c r="P50" s="99">
        <v>22.37343922223576</v>
      </c>
      <c r="Q50" s="99">
        <v>21.317476427904076</v>
      </c>
      <c r="R50" s="99">
        <v>18.828095676734662</v>
      </c>
      <c r="S50" s="99">
        <v>23.683887249629421</v>
      </c>
      <c r="T50" s="99">
        <v>24.044929682491276</v>
      </c>
      <c r="U50" s="99">
        <v>18.12859095246651</v>
      </c>
      <c r="V50" s="99">
        <v>19.330909639565672</v>
      </c>
      <c r="W50" s="99">
        <v>20.309099087561318</v>
      </c>
      <c r="X50" s="99">
        <v>20.75747782303231</v>
      </c>
      <c r="Y50" s="99">
        <v>22.246532804967831</v>
      </c>
      <c r="DA50" s="63" t="s">
        <v>2793</v>
      </c>
    </row>
    <row r="51" spans="1:105" ht="12" customHeight="1" x14ac:dyDescent="0.25">
      <c r="A51" s="97" t="s">
        <v>137</v>
      </c>
      <c r="B51" s="99">
        <v>13.830654289693101</v>
      </c>
      <c r="C51" s="99">
        <v>13.752667869888448</v>
      </c>
      <c r="D51" s="99">
        <v>16.191561760847467</v>
      </c>
      <c r="E51" s="99">
        <v>14.96651609559555</v>
      </c>
      <c r="F51" s="99">
        <v>16.442949465006755</v>
      </c>
      <c r="G51" s="99">
        <v>16.114244501596911</v>
      </c>
      <c r="H51" s="99">
        <v>17.0650751719784</v>
      </c>
      <c r="I51" s="99">
        <v>16.77476809730144</v>
      </c>
      <c r="J51" s="99">
        <v>15.565548756723524</v>
      </c>
      <c r="K51" s="99">
        <v>17.054907135887071</v>
      </c>
      <c r="L51" s="99">
        <v>17.147797095237255</v>
      </c>
      <c r="M51" s="99">
        <v>14.087047142506677</v>
      </c>
      <c r="N51" s="99">
        <v>15.121260065363778</v>
      </c>
      <c r="O51" s="99">
        <v>15.434309818001299</v>
      </c>
      <c r="P51" s="99">
        <v>15.085006378908453</v>
      </c>
      <c r="Q51" s="99">
        <v>14.909929170370079</v>
      </c>
      <c r="R51" s="99">
        <v>13.409251618763781</v>
      </c>
      <c r="S51" s="99">
        <v>16.835331576247238</v>
      </c>
      <c r="T51" s="99">
        <v>17.546507184908961</v>
      </c>
      <c r="U51" s="99">
        <v>13.584316303002547</v>
      </c>
      <c r="V51" s="99">
        <v>14.798374677698771</v>
      </c>
      <c r="W51" s="99">
        <v>15.99440754910083</v>
      </c>
      <c r="X51" s="99">
        <v>16.706180250885744</v>
      </c>
      <c r="Y51" s="99">
        <v>17.960356908101065</v>
      </c>
      <c r="DA51" s="63" t="s">
        <v>2794</v>
      </c>
    </row>
    <row r="52" spans="1:105" ht="12" customHeight="1" x14ac:dyDescent="0.25">
      <c r="A52" s="100" t="s">
        <v>211</v>
      </c>
      <c r="B52" s="102">
        <v>6.5877262215378991</v>
      </c>
      <c r="C52" s="102">
        <v>6.2604340625497121</v>
      </c>
      <c r="D52" s="102">
        <v>7.6473730958173727</v>
      </c>
      <c r="E52" s="102">
        <v>6.1707628429831205</v>
      </c>
      <c r="F52" s="102">
        <v>7.4409655668428343</v>
      </c>
      <c r="G52" s="102">
        <v>7.2343669302331852</v>
      </c>
      <c r="H52" s="102">
        <v>7.6231669903700112</v>
      </c>
      <c r="I52" s="102">
        <v>7.2975413785868692</v>
      </c>
      <c r="J52" s="102">
        <v>6.8055762053706399</v>
      </c>
      <c r="K52" s="102">
        <v>6.9931470771156725</v>
      </c>
      <c r="L52" s="102">
        <v>7.0007312659678371</v>
      </c>
      <c r="M52" s="102">
        <v>5.9400764339632746</v>
      </c>
      <c r="N52" s="102">
        <v>6.1973907885240598</v>
      </c>
      <c r="O52" s="102">
        <v>6.0345575202284447</v>
      </c>
      <c r="P52" s="102">
        <v>6.130908842113735</v>
      </c>
      <c r="Q52" s="102">
        <v>6.5488686780965857</v>
      </c>
      <c r="R52" s="102">
        <v>5.7597501160451356</v>
      </c>
      <c r="S52" s="102">
        <v>6.8636385585383861</v>
      </c>
      <c r="T52" s="102">
        <v>7.1870842988357211</v>
      </c>
      <c r="U52" s="102">
        <v>5.2655153586610144</v>
      </c>
      <c r="V52" s="102">
        <v>5.5865366500562343</v>
      </c>
      <c r="W52" s="102">
        <v>6.6710843416790153</v>
      </c>
      <c r="X52" s="102">
        <v>7.6592987554595409</v>
      </c>
      <c r="Y52" s="102">
        <v>8.281082209475322</v>
      </c>
      <c r="DA52" s="131" t="s">
        <v>2795</v>
      </c>
    </row>
    <row r="53" spans="1:105" ht="12" customHeight="1" x14ac:dyDescent="0.25">
      <c r="A53" s="103" t="s">
        <v>52</v>
      </c>
      <c r="B53" s="105">
        <v>7.2429280681552015</v>
      </c>
      <c r="C53" s="105">
        <v>7.4922338073387342</v>
      </c>
      <c r="D53" s="105">
        <v>8.5441886650300933</v>
      </c>
      <c r="E53" s="105">
        <v>8.7957532526124265</v>
      </c>
      <c r="F53" s="105">
        <v>9.0019838981639229</v>
      </c>
      <c r="G53" s="105">
        <v>8.879877571363723</v>
      </c>
      <c r="H53" s="105">
        <v>9.441908181608385</v>
      </c>
      <c r="I53" s="105">
        <v>9.4772267187145705</v>
      </c>
      <c r="J53" s="105">
        <v>8.7599725513528828</v>
      </c>
      <c r="K53" s="105">
        <v>10.061760058771398</v>
      </c>
      <c r="L53" s="105">
        <v>10.147065829269417</v>
      </c>
      <c r="M53" s="105">
        <v>8.1469707085434031</v>
      </c>
      <c r="N53" s="105">
        <v>8.923869276839719</v>
      </c>
      <c r="O53" s="105">
        <v>9.3997522977728547</v>
      </c>
      <c r="P53" s="105">
        <v>8.954097536794718</v>
      </c>
      <c r="Q53" s="105">
        <v>8.3610604922734915</v>
      </c>
      <c r="R53" s="105">
        <v>7.6495015027186453</v>
      </c>
      <c r="S53" s="105">
        <v>9.9716930177088479</v>
      </c>
      <c r="T53" s="105">
        <v>10.359422886073238</v>
      </c>
      <c r="U53" s="105">
        <v>8.3188009443415343</v>
      </c>
      <c r="V53" s="105">
        <v>9.2118380276425391</v>
      </c>
      <c r="W53" s="105">
        <v>9.3233232074218151</v>
      </c>
      <c r="X53" s="105">
        <v>9.0468814954262058</v>
      </c>
      <c r="Y53" s="105">
        <v>9.6792746986257452</v>
      </c>
      <c r="DA53" s="132" t="s">
        <v>2796</v>
      </c>
    </row>
    <row r="54" spans="1:105" ht="12" customHeight="1" x14ac:dyDescent="0.25">
      <c r="A54" s="106" t="s">
        <v>122</v>
      </c>
      <c r="B54" s="102">
        <v>19.372863818248032</v>
      </c>
      <c r="C54" s="102">
        <v>18.68868266282265</v>
      </c>
      <c r="D54" s="102">
        <v>20.320282099862158</v>
      </c>
      <c r="E54" s="102">
        <v>17.642604861666488</v>
      </c>
      <c r="F54" s="102">
        <v>20.262134010530602</v>
      </c>
      <c r="G54" s="102">
        <v>20.886587504866881</v>
      </c>
      <c r="H54" s="102">
        <v>21.625760961890222</v>
      </c>
      <c r="I54" s="102">
        <v>20.780807507755203</v>
      </c>
      <c r="J54" s="102">
        <v>21.673299734464376</v>
      </c>
      <c r="K54" s="102">
        <v>20.4754528944685</v>
      </c>
      <c r="L54" s="102">
        <v>20.633394165183553</v>
      </c>
      <c r="M54" s="102">
        <v>19.764651345632874</v>
      </c>
      <c r="N54" s="102">
        <v>19.644868904428112</v>
      </c>
      <c r="O54" s="102">
        <v>18.990209761901511</v>
      </c>
      <c r="P54" s="102">
        <v>18.888260233543381</v>
      </c>
      <c r="Q54" s="102">
        <v>18.849910149943192</v>
      </c>
      <c r="R54" s="102">
        <v>18.888027923983483</v>
      </c>
      <c r="S54" s="102">
        <v>18.952067548864655</v>
      </c>
      <c r="T54" s="102">
        <v>18.867639994783282</v>
      </c>
      <c r="U54" s="102">
        <v>18.872751749065369</v>
      </c>
      <c r="V54" s="102">
        <v>18.944750449644765</v>
      </c>
      <c r="W54" s="102">
        <v>20.497478367617305</v>
      </c>
      <c r="X54" s="102">
        <v>19.671754530635845</v>
      </c>
      <c r="Y54" s="102">
        <v>19.411358815149661</v>
      </c>
      <c r="DA54" s="131" t="s">
        <v>2797</v>
      </c>
    </row>
    <row r="55" spans="1:105" ht="12" customHeight="1" x14ac:dyDescent="0.25">
      <c r="A55" s="107" t="s">
        <v>121</v>
      </c>
      <c r="B55" s="105">
        <v>13.977070870162226</v>
      </c>
      <c r="C55" s="105">
        <v>13.381640253283695</v>
      </c>
      <c r="D55" s="105">
        <v>14.70907854773923</v>
      </c>
      <c r="E55" s="105">
        <v>12.472119282940948</v>
      </c>
      <c r="F55" s="105">
        <v>14.634230431457301</v>
      </c>
      <c r="G55" s="105">
        <v>15.124408509867004</v>
      </c>
      <c r="H55" s="105">
        <v>15.745101825746566</v>
      </c>
      <c r="I55" s="105">
        <v>15.118767943665972</v>
      </c>
      <c r="J55" s="105">
        <v>15.795774516916262</v>
      </c>
      <c r="K55" s="105">
        <v>14.787371911425732</v>
      </c>
      <c r="L55" s="105">
        <v>14.937857649983956</v>
      </c>
      <c r="M55" s="105">
        <v>14.428475708907794</v>
      </c>
      <c r="N55" s="105">
        <v>14.386605105059484</v>
      </c>
      <c r="O55" s="105">
        <v>13.92685190893768</v>
      </c>
      <c r="P55" s="105">
        <v>13.97470892832165</v>
      </c>
      <c r="Q55" s="105">
        <v>14.18530135324572</v>
      </c>
      <c r="R55" s="105">
        <v>14.321308603862809</v>
      </c>
      <c r="S55" s="105">
        <v>14.538373704856552</v>
      </c>
      <c r="T55" s="105">
        <v>14.73486637945355</v>
      </c>
      <c r="U55" s="105">
        <v>14.811617001169811</v>
      </c>
      <c r="V55" s="105">
        <v>14.99169422946443</v>
      </c>
      <c r="W55" s="105">
        <v>16.527365581388942</v>
      </c>
      <c r="X55" s="105">
        <v>16.240981926806988</v>
      </c>
      <c r="Y55" s="105">
        <v>16.273937104773264</v>
      </c>
      <c r="DA55" s="132" t="s">
        <v>2798</v>
      </c>
    </row>
    <row r="56" spans="1:105" ht="12" customHeight="1" x14ac:dyDescent="0.25">
      <c r="A56" s="108" t="s">
        <v>53</v>
      </c>
      <c r="B56" s="99">
        <v>5.8825591267582924</v>
      </c>
      <c r="C56" s="99">
        <v>5.356253173607926</v>
      </c>
      <c r="D56" s="99">
        <v>6.1322002614406896</v>
      </c>
      <c r="E56" s="99">
        <v>4.4964331060083902</v>
      </c>
      <c r="F56" s="99">
        <v>5.8297353186275531</v>
      </c>
      <c r="G56" s="99">
        <v>5.960855498528387</v>
      </c>
      <c r="H56" s="99">
        <v>6.1672133538841827</v>
      </c>
      <c r="I56" s="99">
        <v>5.7769496227977841</v>
      </c>
      <c r="J56" s="99">
        <v>6.0744036815277109</v>
      </c>
      <c r="K56" s="99">
        <v>5.3221137709177366</v>
      </c>
      <c r="L56" s="99">
        <v>5.3635374788904464</v>
      </c>
      <c r="M56" s="99">
        <v>5.3606972302127067</v>
      </c>
      <c r="N56" s="99">
        <v>5.2777128605084238</v>
      </c>
      <c r="O56" s="99">
        <v>4.9590251923165543</v>
      </c>
      <c r="P56" s="99">
        <v>5.2041189308868683</v>
      </c>
      <c r="Q56" s="99">
        <v>5.6481245845333428</v>
      </c>
      <c r="R56" s="99">
        <v>5.5052003761487649</v>
      </c>
      <c r="S56" s="99">
        <v>5.4570320725935</v>
      </c>
      <c r="T56" s="99">
        <v>5.6437742170022371</v>
      </c>
      <c r="U56" s="99">
        <v>5.3579449137759925</v>
      </c>
      <c r="V56" s="99">
        <v>5.2778092003706956</v>
      </c>
      <c r="W56" s="99">
        <v>6.4304066078898936</v>
      </c>
      <c r="X56" s="99">
        <v>6.8947768302103842</v>
      </c>
      <c r="Y56" s="99">
        <v>6.902211003778854</v>
      </c>
      <c r="DA56" s="63" t="s">
        <v>2799</v>
      </c>
    </row>
    <row r="57" spans="1:105" ht="12" customHeight="1" x14ac:dyDescent="0.25">
      <c r="A57" s="108" t="s">
        <v>52</v>
      </c>
      <c r="B57" s="99">
        <v>8.0945117434039364</v>
      </c>
      <c r="C57" s="99">
        <v>8.0253870796757667</v>
      </c>
      <c r="D57" s="99">
        <v>8.5768782862985393</v>
      </c>
      <c r="E57" s="99">
        <v>7.9756861769325615</v>
      </c>
      <c r="F57" s="99">
        <v>8.8044951128297484</v>
      </c>
      <c r="G57" s="99">
        <v>9.1635530113386174</v>
      </c>
      <c r="H57" s="99">
        <v>9.5778884718623853</v>
      </c>
      <c r="I57" s="99">
        <v>9.3418183208681924</v>
      </c>
      <c r="J57" s="99">
        <v>9.7213708353885497</v>
      </c>
      <c r="K57" s="99">
        <v>9.4652581405079932</v>
      </c>
      <c r="L57" s="99">
        <v>9.5743201710935111</v>
      </c>
      <c r="M57" s="99">
        <v>9.0677784786950859</v>
      </c>
      <c r="N57" s="99">
        <v>9.1088922445510612</v>
      </c>
      <c r="O57" s="99">
        <v>8.9678267166211274</v>
      </c>
      <c r="P57" s="99">
        <v>8.770589997434783</v>
      </c>
      <c r="Q57" s="99">
        <v>8.5371767687123761</v>
      </c>
      <c r="R57" s="99">
        <v>8.816108227714043</v>
      </c>
      <c r="S57" s="99">
        <v>9.0813416322630509</v>
      </c>
      <c r="T57" s="99">
        <v>9.0910921624513144</v>
      </c>
      <c r="U57" s="99">
        <v>9.4536720873938176</v>
      </c>
      <c r="V57" s="99">
        <v>9.7138850290937349</v>
      </c>
      <c r="W57" s="99">
        <v>10.096958973499046</v>
      </c>
      <c r="X57" s="99">
        <v>9.3462050965966057</v>
      </c>
      <c r="Y57" s="99">
        <v>9.3717261009944082</v>
      </c>
      <c r="DA57" s="63" t="s">
        <v>2800</v>
      </c>
    </row>
    <row r="58" spans="1:105" ht="12" customHeight="1" x14ac:dyDescent="0.25">
      <c r="A58" s="121" t="s">
        <v>54</v>
      </c>
      <c r="B58" s="123">
        <v>16.53388278278878</v>
      </c>
      <c r="C58" s="123">
        <v>16.034106558283383</v>
      </c>
      <c r="D58" s="123">
        <v>17.471668717953616</v>
      </c>
      <c r="E58" s="123">
        <v>15.838629372071901</v>
      </c>
      <c r="F58" s="123">
        <v>17.316988045600986</v>
      </c>
      <c r="G58" s="123">
        <v>17.830890664652845</v>
      </c>
      <c r="H58" s="123">
        <v>18.357116264838432</v>
      </c>
      <c r="I58" s="123">
        <v>17.447179469918751</v>
      </c>
      <c r="J58" s="123">
        <v>18.530064291392975</v>
      </c>
      <c r="K58" s="123">
        <v>17.902704723435455</v>
      </c>
      <c r="L58" s="123">
        <v>17.152934970018674</v>
      </c>
      <c r="M58" s="123">
        <v>15.900638951091356</v>
      </c>
      <c r="N58" s="123">
        <v>15.172333560300883</v>
      </c>
      <c r="O58" s="123">
        <v>14.530934902588918</v>
      </c>
      <c r="P58" s="123">
        <v>13.703534425515036</v>
      </c>
      <c r="Q58" s="123">
        <v>13.763277079977929</v>
      </c>
      <c r="R58" s="123">
        <v>14.062464147628651</v>
      </c>
      <c r="S58" s="123">
        <v>13.75762341920926</v>
      </c>
      <c r="T58" s="123">
        <v>13.178628001835365</v>
      </c>
      <c r="U58" s="123">
        <v>13.193310300993337</v>
      </c>
      <c r="V58" s="123">
        <v>12.895343227790272</v>
      </c>
      <c r="W58" s="123">
        <v>13.509675294541347</v>
      </c>
      <c r="X58" s="123">
        <v>12.716320482609634</v>
      </c>
      <c r="Y58" s="123">
        <v>11.585671149388403</v>
      </c>
      <c r="DA58" s="130" t="s">
        <v>2801</v>
      </c>
    </row>
    <row r="59" spans="1:105" ht="12" customHeight="1" x14ac:dyDescent="0.25">
      <c r="A59" s="97" t="s">
        <v>50</v>
      </c>
      <c r="B59" s="99">
        <v>17.771779170561704</v>
      </c>
      <c r="C59" s="99">
        <v>20.89275553970699</v>
      </c>
      <c r="D59" s="99">
        <v>18.222665903763652</v>
      </c>
      <c r="E59" s="99">
        <v>21.48197854775119</v>
      </c>
      <c r="F59" s="99">
        <v>20.032322033385469</v>
      </c>
      <c r="G59" s="99">
        <v>20.230084957282994</v>
      </c>
      <c r="H59" s="99">
        <v>19.810241197741</v>
      </c>
      <c r="I59" s="99">
        <v>20.614860084484203</v>
      </c>
      <c r="J59" s="99">
        <v>20.145631015449709</v>
      </c>
      <c r="K59" s="99">
        <v>23.081069279503492</v>
      </c>
      <c r="L59" s="99">
        <v>20.710207864056365</v>
      </c>
      <c r="M59" s="99">
        <v>18.33483390965489</v>
      </c>
      <c r="N59" s="99">
        <v>17.356174539912825</v>
      </c>
      <c r="O59" s="99">
        <v>17.132786319978365</v>
      </c>
      <c r="P59" s="99">
        <v>15.742434740218458</v>
      </c>
      <c r="Q59" s="99">
        <v>15.920203425550566</v>
      </c>
      <c r="R59" s="99">
        <v>16.755061398999125</v>
      </c>
      <c r="S59" s="99">
        <v>16.376128725534677</v>
      </c>
      <c r="T59" s="99">
        <v>15.443695788936999</v>
      </c>
      <c r="U59" s="99">
        <v>16.106026220461587</v>
      </c>
      <c r="V59" s="99">
        <v>15.702265569213054</v>
      </c>
      <c r="W59" s="99">
        <v>16.460639606154391</v>
      </c>
      <c r="X59" s="99">
        <v>15.969315905306154</v>
      </c>
      <c r="Y59" s="99">
        <v>14.178178793570748</v>
      </c>
      <c r="DA59" s="63" t="s">
        <v>2802</v>
      </c>
    </row>
    <row r="60" spans="1:105" ht="12" customHeight="1" x14ac:dyDescent="0.25">
      <c r="A60" s="109" t="s">
        <v>120</v>
      </c>
      <c r="B60" s="110">
        <v>16.051617946925806</v>
      </c>
      <c r="C60" s="110">
        <v>13.871624979769061</v>
      </c>
      <c r="D60" s="110">
        <v>17.103512948308836</v>
      </c>
      <c r="E60" s="110">
        <v>12.786069683685445</v>
      </c>
      <c r="F60" s="110">
        <v>15.765440825645184</v>
      </c>
      <c r="G60" s="110">
        <v>16.39276745695345</v>
      </c>
      <c r="H60" s="110">
        <v>17.417331073413639</v>
      </c>
      <c r="I60" s="110">
        <v>15.308356825399242</v>
      </c>
      <c r="J60" s="110">
        <v>17.413293664406648</v>
      </c>
      <c r="K60" s="110">
        <v>14.270858656782536</v>
      </c>
      <c r="L60" s="110">
        <v>14.562404387704266</v>
      </c>
      <c r="M60" s="110">
        <v>14.125226649695731</v>
      </c>
      <c r="N60" s="110">
        <v>13.652638097265536</v>
      </c>
      <c r="O60" s="110">
        <v>12.796775050876931</v>
      </c>
      <c r="P60" s="110">
        <v>12.390042209765699</v>
      </c>
      <c r="Q60" s="110">
        <v>12.416439445324839</v>
      </c>
      <c r="R60" s="110">
        <v>12.402174304183459</v>
      </c>
      <c r="S60" s="110">
        <v>12.220151158409877</v>
      </c>
      <c r="T60" s="110">
        <v>11.893238969121644</v>
      </c>
      <c r="U60" s="110">
        <v>11.552131341601344</v>
      </c>
      <c r="V60" s="110">
        <v>11.321395187190255</v>
      </c>
      <c r="W60" s="110">
        <v>11.914069214953461</v>
      </c>
      <c r="X60" s="110">
        <v>11.150909293089455</v>
      </c>
      <c r="Y60" s="110">
        <v>10.503711008529219</v>
      </c>
      <c r="DA60" s="60" t="s">
        <v>2803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187.32124547804997</v>
      </c>
      <c r="C62" s="118">
        <f t="shared" si="21"/>
        <v>212.14227868902077</v>
      </c>
      <c r="D62" s="118">
        <f t="shared" si="21"/>
        <v>207.8061255381248</v>
      </c>
      <c r="E62" s="118">
        <f t="shared" si="21"/>
        <v>235.77733856768091</v>
      </c>
      <c r="F62" s="118">
        <f t="shared" si="21"/>
        <v>230.2713997039705</v>
      </c>
      <c r="G62" s="118">
        <f t="shared" si="21"/>
        <v>246.85269176975171</v>
      </c>
      <c r="H62" s="118">
        <f t="shared" si="21"/>
        <v>230.28405643680458</v>
      </c>
      <c r="I62" s="118">
        <f t="shared" si="21"/>
        <v>216.76068226971006</v>
      </c>
      <c r="J62" s="118">
        <f t="shared" si="21"/>
        <v>226.82584053156251</v>
      </c>
      <c r="K62" s="118">
        <f t="shared" si="21"/>
        <v>233.12583241658191</v>
      </c>
      <c r="L62" s="118">
        <f t="shared" si="21"/>
        <v>246.70966905953847</v>
      </c>
      <c r="M62" s="118">
        <f t="shared" si="21"/>
        <v>232.80403715047041</v>
      </c>
      <c r="N62" s="118">
        <f t="shared" si="21"/>
        <v>225.28571862142539</v>
      </c>
      <c r="O62" s="118">
        <f t="shared" si="21"/>
        <v>220.01357541759378</v>
      </c>
      <c r="P62" s="118">
        <f t="shared" si="21"/>
        <v>197.79032213171024</v>
      </c>
      <c r="Q62" s="118">
        <f t="shared" si="21"/>
        <v>206.70527376647266</v>
      </c>
      <c r="R62" s="118">
        <f t="shared" ref="R62:V62" si="22">R63+R66+R68+R77</f>
        <v>210.7216215990473</v>
      </c>
      <c r="S62" s="118">
        <f t="shared" si="22"/>
        <v>209.4039952927528</v>
      </c>
      <c r="T62" s="118">
        <f t="shared" si="22"/>
        <v>196.92110918072416</v>
      </c>
      <c r="U62" s="118">
        <f t="shared" si="22"/>
        <v>187.47900255864792</v>
      </c>
      <c r="V62" s="118">
        <f t="shared" si="22"/>
        <v>193.41334258207539</v>
      </c>
      <c r="W62" s="118">
        <f t="shared" ref="W62:Y62" si="23">W63+W66+W68+W77</f>
        <v>203.11668635057808</v>
      </c>
      <c r="X62" s="118">
        <f t="shared" si="23"/>
        <v>185.71924174549599</v>
      </c>
      <c r="Y62" s="118">
        <f t="shared" si="23"/>
        <v>178.79418081170968</v>
      </c>
      <c r="DA62" s="129" t="s">
        <v>2804</v>
      </c>
    </row>
    <row r="63" spans="1:105" ht="12.95" customHeight="1" x14ac:dyDescent="0.25">
      <c r="A63" s="121" t="s">
        <v>57</v>
      </c>
      <c r="B63" s="123">
        <f t="shared" ref="B63:Q63" si="24">SUM(B64:B65)</f>
        <v>146.60101750342366</v>
      </c>
      <c r="C63" s="123">
        <f t="shared" si="24"/>
        <v>169.55603703233712</v>
      </c>
      <c r="D63" s="123">
        <f t="shared" si="24"/>
        <v>165.79596914620851</v>
      </c>
      <c r="E63" s="123">
        <f t="shared" si="24"/>
        <v>192.06692669642231</v>
      </c>
      <c r="F63" s="123">
        <f t="shared" si="24"/>
        <v>186.83303682076755</v>
      </c>
      <c r="G63" s="123">
        <f t="shared" si="24"/>
        <v>201.23394765143132</v>
      </c>
      <c r="H63" s="123">
        <f t="shared" si="24"/>
        <v>183.6585680159549</v>
      </c>
      <c r="I63" s="123">
        <f t="shared" si="24"/>
        <v>170.19857791742905</v>
      </c>
      <c r="J63" s="123">
        <f t="shared" si="24"/>
        <v>179.854748051993</v>
      </c>
      <c r="K63" s="123">
        <f t="shared" si="24"/>
        <v>186.1374933232523</v>
      </c>
      <c r="L63" s="123">
        <f t="shared" si="24"/>
        <v>199.73350491117651</v>
      </c>
      <c r="M63" s="123">
        <f t="shared" si="24"/>
        <v>188.60760220108818</v>
      </c>
      <c r="N63" s="123">
        <f t="shared" si="24"/>
        <v>182.27478496298053</v>
      </c>
      <c r="O63" s="123">
        <f t="shared" si="24"/>
        <v>179.66809676981643</v>
      </c>
      <c r="P63" s="123">
        <f t="shared" si="24"/>
        <v>158.52978138777362</v>
      </c>
      <c r="Q63" s="123">
        <f t="shared" si="24"/>
        <v>168.40169591556153</v>
      </c>
      <c r="R63" s="123">
        <f t="shared" ref="R63:V63" si="25">SUM(R64:R65)</f>
        <v>171.95796200338179</v>
      </c>
      <c r="S63" s="123">
        <f t="shared" si="25"/>
        <v>168.82393631574692</v>
      </c>
      <c r="T63" s="123">
        <f t="shared" si="25"/>
        <v>157.28698738173381</v>
      </c>
      <c r="U63" s="123">
        <f t="shared" si="25"/>
        <v>149.31523224572376</v>
      </c>
      <c r="V63" s="123">
        <f t="shared" si="25"/>
        <v>154.83519968907092</v>
      </c>
      <c r="W63" s="123">
        <f t="shared" ref="W63:Y63" si="26">SUM(W64:W65)</f>
        <v>162.46490294654848</v>
      </c>
      <c r="X63" s="123">
        <f t="shared" si="26"/>
        <v>146.48852046671445</v>
      </c>
      <c r="Y63" s="123">
        <f t="shared" si="26"/>
        <v>140.67143213592857</v>
      </c>
      <c r="DA63" s="130" t="s">
        <v>2805</v>
      </c>
    </row>
    <row r="64" spans="1:105" ht="12" customHeight="1" x14ac:dyDescent="0.25">
      <c r="A64" s="97" t="s">
        <v>212</v>
      </c>
      <c r="B64" s="99">
        <v>144.97096304467536</v>
      </c>
      <c r="C64" s="99">
        <v>167.67421608911363</v>
      </c>
      <c r="D64" s="99">
        <v>163.938102234534</v>
      </c>
      <c r="E64" s="99">
        <v>190.02203977143688</v>
      </c>
      <c r="F64" s="99">
        <v>184.73366707176632</v>
      </c>
      <c r="G64" s="99">
        <v>198.99739185018635</v>
      </c>
      <c r="H64" s="99">
        <v>181.67088584001525</v>
      </c>
      <c r="I64" s="99">
        <v>168.40006188984682</v>
      </c>
      <c r="J64" s="99">
        <v>177.95053044397824</v>
      </c>
      <c r="K64" s="99">
        <v>184.1604249801816</v>
      </c>
      <c r="L64" s="99">
        <v>197.66467300730909</v>
      </c>
      <c r="M64" s="99">
        <v>186.6465706572435</v>
      </c>
      <c r="N64" s="99">
        <v>180.3694322011653</v>
      </c>
      <c r="O64" s="99">
        <v>177.77267169242867</v>
      </c>
      <c r="P64" s="99">
        <v>156.85768729884416</v>
      </c>
      <c r="Q64" s="99">
        <v>166.60598786333566</v>
      </c>
      <c r="R64" s="99">
        <v>170.07095990393842</v>
      </c>
      <c r="S64" s="99">
        <v>166.93581410575388</v>
      </c>
      <c r="T64" s="99">
        <v>155.47399614430745</v>
      </c>
      <c r="U64" s="99">
        <v>147.5277990748607</v>
      </c>
      <c r="V64" s="99">
        <v>152.92486854990793</v>
      </c>
      <c r="W64" s="99">
        <v>160.40262025367196</v>
      </c>
      <c r="X64" s="99">
        <v>144.58856708997092</v>
      </c>
      <c r="Y64" s="99">
        <v>138.7951807221564</v>
      </c>
      <c r="DA64" s="63" t="s">
        <v>2806</v>
      </c>
    </row>
    <row r="65" spans="1:105" ht="12" customHeight="1" x14ac:dyDescent="0.25">
      <c r="A65" s="97" t="s">
        <v>53</v>
      </c>
      <c r="B65" s="99">
        <v>1.6300544587482995</v>
      </c>
      <c r="C65" s="99">
        <v>1.8818209432234809</v>
      </c>
      <c r="D65" s="99">
        <v>1.8578669116745203</v>
      </c>
      <c r="E65" s="99">
        <v>2.0448869249854229</v>
      </c>
      <c r="F65" s="99">
        <v>2.0993697490012382</v>
      </c>
      <c r="G65" s="99">
        <v>2.236555801244982</v>
      </c>
      <c r="H65" s="99">
        <v>1.9876821759396561</v>
      </c>
      <c r="I65" s="99">
        <v>1.7985160275822281</v>
      </c>
      <c r="J65" s="99">
        <v>1.904217608014747</v>
      </c>
      <c r="K65" s="99">
        <v>1.9770683430706977</v>
      </c>
      <c r="L65" s="99">
        <v>2.0688319038674337</v>
      </c>
      <c r="M65" s="99">
        <v>1.9610315438446804</v>
      </c>
      <c r="N65" s="99">
        <v>1.9053527618152375</v>
      </c>
      <c r="O65" s="99">
        <v>1.8954250773877643</v>
      </c>
      <c r="P65" s="99">
        <v>1.6720940889294802</v>
      </c>
      <c r="Q65" s="99">
        <v>1.7957080522258735</v>
      </c>
      <c r="R65" s="99">
        <v>1.8870020994433929</v>
      </c>
      <c r="S65" s="99">
        <v>1.8881222099930508</v>
      </c>
      <c r="T65" s="99">
        <v>1.8129912374263677</v>
      </c>
      <c r="U65" s="99">
        <v>1.7874331708630766</v>
      </c>
      <c r="V65" s="99">
        <v>1.9103311391629967</v>
      </c>
      <c r="W65" s="99">
        <v>2.0622826928765341</v>
      </c>
      <c r="X65" s="99">
        <v>1.8999533767435197</v>
      </c>
      <c r="Y65" s="99">
        <v>1.8762514137721802</v>
      </c>
      <c r="DA65" s="63" t="s">
        <v>2807</v>
      </c>
    </row>
    <row r="66" spans="1:105" ht="12.95" customHeight="1" x14ac:dyDescent="0.25">
      <c r="A66" s="121" t="s">
        <v>92</v>
      </c>
      <c r="B66" s="123">
        <f t="shared" ref="B66:Y66" si="27">B67</f>
        <v>0.82465186267216339</v>
      </c>
      <c r="C66" s="123">
        <f t="shared" si="27"/>
        <v>0.78822993851487078</v>
      </c>
      <c r="D66" s="123">
        <f t="shared" si="27"/>
        <v>0.76049874690021169</v>
      </c>
      <c r="E66" s="123">
        <f t="shared" si="27"/>
        <v>1.8540302241080626</v>
      </c>
      <c r="F66" s="123">
        <f t="shared" si="27"/>
        <v>0.87070851803500982</v>
      </c>
      <c r="G66" s="123">
        <f t="shared" si="27"/>
        <v>1.1788852823895994</v>
      </c>
      <c r="H66" s="123">
        <f t="shared" si="27"/>
        <v>1.9369917317282754</v>
      </c>
      <c r="I66" s="123">
        <f t="shared" si="27"/>
        <v>2.5588128283809337</v>
      </c>
      <c r="J66" s="123">
        <f t="shared" si="27"/>
        <v>2.6334010241106967</v>
      </c>
      <c r="K66" s="123">
        <f t="shared" si="27"/>
        <v>2.6024496680625915</v>
      </c>
      <c r="L66" s="123">
        <f t="shared" si="27"/>
        <v>3.2822369486008154</v>
      </c>
      <c r="M66" s="123">
        <f t="shared" si="27"/>
        <v>4.2015901437312069</v>
      </c>
      <c r="N66" s="123">
        <f t="shared" si="27"/>
        <v>4.243725635138337</v>
      </c>
      <c r="O66" s="123">
        <f t="shared" si="27"/>
        <v>3.312152082763693</v>
      </c>
      <c r="P66" s="123">
        <f t="shared" si="27"/>
        <v>2.4552346069410951</v>
      </c>
      <c r="Q66" s="123">
        <f t="shared" si="27"/>
        <v>3.5732944919162812</v>
      </c>
      <c r="R66" s="123">
        <f t="shared" si="27"/>
        <v>2.852209075453112</v>
      </c>
      <c r="S66" s="123">
        <f t="shared" si="27"/>
        <v>3.4512618196557612</v>
      </c>
      <c r="T66" s="123">
        <f t="shared" si="27"/>
        <v>3.6818999415058724</v>
      </c>
      <c r="U66" s="123">
        <f t="shared" si="27"/>
        <v>3.9215532317251163</v>
      </c>
      <c r="V66" s="123">
        <f t="shared" si="27"/>
        <v>3.9979926055085722</v>
      </c>
      <c r="W66" s="123">
        <f t="shared" si="27"/>
        <v>4.4828221057982685</v>
      </c>
      <c r="X66" s="123">
        <f t="shared" si="27"/>
        <v>4.3471639153411026</v>
      </c>
      <c r="Y66" s="123">
        <f t="shared" si="27"/>
        <v>4.237320873606091</v>
      </c>
      <c r="DA66" s="130" t="s">
        <v>2808</v>
      </c>
    </row>
    <row r="67" spans="1:105" ht="12" customHeight="1" x14ac:dyDescent="0.25">
      <c r="A67" s="97" t="s">
        <v>53</v>
      </c>
      <c r="B67" s="99">
        <f>RES_hhdet_fech!B67/RES_summary!B$19</f>
        <v>0.82465186267216339</v>
      </c>
      <c r="C67" s="99">
        <f>RES_hhdet_fech!C67/RES_summary!C$19</f>
        <v>0.78822993851487078</v>
      </c>
      <c r="D67" s="99">
        <f>RES_hhdet_fech!D67/RES_summary!D$19</f>
        <v>0.76049874690021169</v>
      </c>
      <c r="E67" s="99">
        <f>RES_hhdet_fech!E67/RES_summary!E$19</f>
        <v>1.8540302241080626</v>
      </c>
      <c r="F67" s="99">
        <f>RES_hhdet_fech!F67/RES_summary!F$19</f>
        <v>0.87070851803500982</v>
      </c>
      <c r="G67" s="99">
        <f>RES_hhdet_fech!G67/RES_summary!G$19</f>
        <v>1.1788852823895994</v>
      </c>
      <c r="H67" s="99">
        <f>RES_hhdet_fech!H67/RES_summary!H$19</f>
        <v>1.9369917317282754</v>
      </c>
      <c r="I67" s="99">
        <f>RES_hhdet_fech!I67/RES_summary!I$19</f>
        <v>2.5588128283809337</v>
      </c>
      <c r="J67" s="99">
        <f>RES_hhdet_fech!J67/RES_summary!J$19</f>
        <v>2.6334010241106967</v>
      </c>
      <c r="K67" s="99">
        <f>RES_hhdet_fech!K67/RES_summary!K$19</f>
        <v>2.6024496680625915</v>
      </c>
      <c r="L67" s="99">
        <f>RES_hhdet_fech!L67/RES_summary!L$19</f>
        <v>3.2822369486008154</v>
      </c>
      <c r="M67" s="99">
        <f>RES_hhdet_fech!M67/RES_summary!M$19</f>
        <v>4.2015901437312069</v>
      </c>
      <c r="N67" s="99">
        <f>RES_hhdet_fech!N67/RES_summary!N$19</f>
        <v>4.243725635138337</v>
      </c>
      <c r="O67" s="99">
        <f>RES_hhdet_fech!O67/RES_summary!O$19</f>
        <v>3.312152082763693</v>
      </c>
      <c r="P67" s="99">
        <f>RES_hhdet_fech!P67/RES_summary!P$19</f>
        <v>2.4552346069410951</v>
      </c>
      <c r="Q67" s="99">
        <f>RES_hhdet_fech!Q67/RES_summary!Q$19</f>
        <v>3.5732944919162812</v>
      </c>
      <c r="R67" s="99">
        <f>RES_hhdet_fech!R67/RES_summary!R$19</f>
        <v>2.852209075453112</v>
      </c>
      <c r="S67" s="99">
        <f>RES_hhdet_fech!S67/RES_summary!S$19</f>
        <v>3.4512618196557612</v>
      </c>
      <c r="T67" s="99">
        <f>RES_hhdet_fech!T67/RES_summary!T$19</f>
        <v>3.6818999415058724</v>
      </c>
      <c r="U67" s="99">
        <f>RES_hhdet_fech!U67/RES_summary!U$19</f>
        <v>3.9215532317251163</v>
      </c>
      <c r="V67" s="99">
        <f>RES_hhdet_fech!V67/RES_summary!V$19</f>
        <v>3.9979926055085722</v>
      </c>
      <c r="W67" s="99">
        <f>RES_hhdet_fech!W67/RES_summary!W$19</f>
        <v>4.4828221057982685</v>
      </c>
      <c r="X67" s="99">
        <f>RES_hhdet_fech!X67/RES_summary!X$19</f>
        <v>4.3471639153411026</v>
      </c>
      <c r="Y67" s="99">
        <f>RES_hhdet_fech!Y67/RES_summary!Y$19</f>
        <v>4.237320873606091</v>
      </c>
      <c r="DA67" s="63" t="s">
        <v>2809</v>
      </c>
    </row>
    <row r="68" spans="1:105" ht="12" customHeight="1" x14ac:dyDescent="0.25">
      <c r="A68" s="121" t="s">
        <v>55</v>
      </c>
      <c r="B68" s="123">
        <v>22.702770977906948</v>
      </c>
      <c r="C68" s="123">
        <v>22.565077141359641</v>
      </c>
      <c r="D68" s="123">
        <v>23.412018282027528</v>
      </c>
      <c r="E68" s="123">
        <v>21.876170149936637</v>
      </c>
      <c r="F68" s="123">
        <v>23.589402356897605</v>
      </c>
      <c r="G68" s="123">
        <v>24.569601623058858</v>
      </c>
      <c r="H68" s="123">
        <v>25.22170793886686</v>
      </c>
      <c r="I68" s="123">
        <v>23.709840832649114</v>
      </c>
      <c r="J68" s="123">
        <v>24.99961640973579</v>
      </c>
      <c r="K68" s="123">
        <v>23.843598304960835</v>
      </c>
      <c r="L68" s="123">
        <v>23.615818911818263</v>
      </c>
      <c r="M68" s="123">
        <v>21.744128706792502</v>
      </c>
      <c r="N68" s="123">
        <v>21.323847686622074</v>
      </c>
      <c r="O68" s="123">
        <v>20.492046044713192</v>
      </c>
      <c r="P68" s="123">
        <v>20.640850657428718</v>
      </c>
      <c r="Q68" s="123">
        <v>19.309168668767782</v>
      </c>
      <c r="R68" s="123">
        <v>20.198126992134188</v>
      </c>
      <c r="S68" s="123">
        <v>20.618556128724226</v>
      </c>
      <c r="T68" s="123">
        <v>20.02106838862175</v>
      </c>
      <c r="U68" s="123">
        <v>19.62089551860301</v>
      </c>
      <c r="V68" s="123">
        <v>19.861241744544763</v>
      </c>
      <c r="W68" s="123">
        <v>20.751910300395092</v>
      </c>
      <c r="X68" s="123">
        <v>19.905400995136013</v>
      </c>
      <c r="Y68" s="123">
        <v>19.902821748432707</v>
      </c>
      <c r="DA68" s="130" t="s">
        <v>2810</v>
      </c>
    </row>
    <row r="69" spans="1:105" ht="12" customHeight="1" x14ac:dyDescent="0.25">
      <c r="A69" s="97" t="s">
        <v>134</v>
      </c>
      <c r="B69" s="99">
        <v>22.850050666808372</v>
      </c>
      <c r="C69" s="99">
        <v>22.678386407213861</v>
      </c>
      <c r="D69" s="99">
        <v>23.504819912642706</v>
      </c>
      <c r="E69" s="99">
        <v>21.991940807498711</v>
      </c>
      <c r="F69" s="99">
        <v>23.694946294743385</v>
      </c>
      <c r="G69" s="99">
        <v>24.682764738675772</v>
      </c>
      <c r="H69" s="99">
        <v>25.34071400679192</v>
      </c>
      <c r="I69" s="99">
        <v>23.793239428550301</v>
      </c>
      <c r="J69" s="99">
        <v>25.120700830067275</v>
      </c>
      <c r="K69" s="99">
        <v>23.953766165682129</v>
      </c>
      <c r="L69" s="99">
        <v>23.719419832350077</v>
      </c>
      <c r="M69" s="99">
        <v>21.819212136663705</v>
      </c>
      <c r="N69" s="99">
        <v>21.393841060307114</v>
      </c>
      <c r="O69" s="99">
        <v>20.560603777442129</v>
      </c>
      <c r="P69" s="99">
        <v>20.719883841520648</v>
      </c>
      <c r="Q69" s="99">
        <v>19.352678869433944</v>
      </c>
      <c r="R69" s="99">
        <v>20.258236902210442</v>
      </c>
      <c r="S69" s="99">
        <v>20.697596800733454</v>
      </c>
      <c r="T69" s="99">
        <v>20.092395762808863</v>
      </c>
      <c r="U69" s="99">
        <v>19.687420476677829</v>
      </c>
      <c r="V69" s="99">
        <v>19.92026104230893</v>
      </c>
      <c r="W69" s="99">
        <v>20.820380196376458</v>
      </c>
      <c r="X69" s="99">
        <v>19.980183529540152</v>
      </c>
      <c r="Y69" s="99">
        <v>20.028689836104224</v>
      </c>
      <c r="DA69" s="63" t="s">
        <v>2811</v>
      </c>
    </row>
    <row r="70" spans="1:105" ht="12" customHeight="1" x14ac:dyDescent="0.25">
      <c r="A70" s="97" t="s">
        <v>133</v>
      </c>
      <c r="B70" s="99">
        <v>14.835979353545701</v>
      </c>
      <c r="C70" s="99">
        <v>14.52346310906319</v>
      </c>
      <c r="D70" s="99">
        <v>15.272442319621719</v>
      </c>
      <c r="E70" s="99">
        <v>13.760625904969229</v>
      </c>
      <c r="F70" s="99">
        <v>15.299101044513419</v>
      </c>
      <c r="G70" s="99">
        <v>15.995401084451027</v>
      </c>
      <c r="H70" s="99">
        <v>16.54276486154772</v>
      </c>
      <c r="I70" s="99">
        <v>15.539523877314359</v>
      </c>
      <c r="J70" s="99">
        <v>16.56415628561205</v>
      </c>
      <c r="K70" s="99">
        <v>15.739231290667696</v>
      </c>
      <c r="L70" s="99">
        <v>15.760895999737413</v>
      </c>
      <c r="M70" s="99">
        <v>14.761047494773555</v>
      </c>
      <c r="N70" s="99">
        <v>14.652693508246482</v>
      </c>
      <c r="O70" s="99">
        <v>14.191843787175396</v>
      </c>
      <c r="P70" s="99">
        <v>14.376327437310863</v>
      </c>
      <c r="Q70" s="99">
        <v>13.704460735983931</v>
      </c>
      <c r="R70" s="99">
        <v>14.445266896072514</v>
      </c>
      <c r="S70" s="99">
        <v>14.981759883033019</v>
      </c>
      <c r="T70" s="99">
        <v>14.90631653729057</v>
      </c>
      <c r="U70" s="99">
        <v>14.817309855220426</v>
      </c>
      <c r="V70" s="99">
        <v>15.252666728432224</v>
      </c>
      <c r="W70" s="99">
        <v>16.481576682283034</v>
      </c>
      <c r="X70" s="99">
        <v>16.285690200547506</v>
      </c>
      <c r="Y70" s="99">
        <v>16.547620323106234</v>
      </c>
      <c r="DA70" s="63" t="s">
        <v>2812</v>
      </c>
    </row>
    <row r="71" spans="1:105" ht="12" customHeight="1" x14ac:dyDescent="0.25">
      <c r="A71" s="100" t="s">
        <v>212</v>
      </c>
      <c r="B71" s="102">
        <v>6.9379810789276393</v>
      </c>
      <c r="C71" s="102">
        <v>6.447294904777757</v>
      </c>
      <c r="D71" s="102">
        <v>7.0159934448798182</v>
      </c>
      <c r="E71" s="102">
        <v>5.4424571565014404</v>
      </c>
      <c r="F71" s="102">
        <v>6.6392141234306514</v>
      </c>
      <c r="G71" s="102">
        <v>6.830793868406813</v>
      </c>
      <c r="H71" s="102">
        <v>6.9999261831092703</v>
      </c>
      <c r="I71" s="102">
        <v>6.3615742471709726</v>
      </c>
      <c r="J71" s="102">
        <v>6.7605106805590163</v>
      </c>
      <c r="K71" s="102">
        <v>5.9967059379647845</v>
      </c>
      <c r="L71" s="102">
        <v>5.9736525103514317</v>
      </c>
      <c r="M71" s="102">
        <v>5.7563694582605418</v>
      </c>
      <c r="N71" s="102">
        <v>5.609315226439394</v>
      </c>
      <c r="O71" s="102">
        <v>5.2348841604106955</v>
      </c>
      <c r="P71" s="102">
        <v>5.4845366421472228</v>
      </c>
      <c r="Q71" s="102">
        <v>5.615271242046572</v>
      </c>
      <c r="R71" s="102">
        <v>5.709903209943537</v>
      </c>
      <c r="S71" s="102">
        <v>5.755288256019937</v>
      </c>
      <c r="T71" s="102">
        <v>5.8073170880435416</v>
      </c>
      <c r="U71" s="102">
        <v>5.4257719944132043</v>
      </c>
      <c r="V71" s="102">
        <v>5.415233349792409</v>
      </c>
      <c r="W71" s="102">
        <v>6.454224842489233</v>
      </c>
      <c r="X71" s="102">
        <v>6.9902714125905403</v>
      </c>
      <c r="Y71" s="102">
        <v>7.1473597917065517</v>
      </c>
      <c r="DA71" s="131" t="s">
        <v>2813</v>
      </c>
    </row>
    <row r="72" spans="1:105" ht="12" customHeight="1" x14ac:dyDescent="0.25">
      <c r="A72" s="103" t="s">
        <v>52</v>
      </c>
      <c r="B72" s="105">
        <v>7.8979982746180637</v>
      </c>
      <c r="C72" s="105">
        <v>8.0761682042854357</v>
      </c>
      <c r="D72" s="105">
        <v>8.2564488747419009</v>
      </c>
      <c r="E72" s="105">
        <v>8.3181687484677891</v>
      </c>
      <c r="F72" s="105">
        <v>8.6598869210827658</v>
      </c>
      <c r="G72" s="105">
        <v>9.1646072160442138</v>
      </c>
      <c r="H72" s="105">
        <v>9.5428386784384482</v>
      </c>
      <c r="I72" s="105">
        <v>9.1779496301433845</v>
      </c>
      <c r="J72" s="105">
        <v>9.8036456050530312</v>
      </c>
      <c r="K72" s="105">
        <v>9.742525352702911</v>
      </c>
      <c r="L72" s="105">
        <v>9.787243489385979</v>
      </c>
      <c r="M72" s="105">
        <v>9.0046780365130132</v>
      </c>
      <c r="N72" s="105">
        <v>9.0433782818070849</v>
      </c>
      <c r="O72" s="105">
        <v>8.9569596267646983</v>
      </c>
      <c r="P72" s="105">
        <v>8.8917907951636419</v>
      </c>
      <c r="Q72" s="105">
        <v>8.0891894939373561</v>
      </c>
      <c r="R72" s="105">
        <v>8.7353636861289772</v>
      </c>
      <c r="S72" s="105">
        <v>9.2264716270130833</v>
      </c>
      <c r="T72" s="105">
        <v>9.0989994492470263</v>
      </c>
      <c r="U72" s="105">
        <v>9.3915378608072189</v>
      </c>
      <c r="V72" s="105">
        <v>9.8374333786398136</v>
      </c>
      <c r="W72" s="105">
        <v>10.027351839793798</v>
      </c>
      <c r="X72" s="105">
        <v>9.2954187879569705</v>
      </c>
      <c r="Y72" s="105">
        <v>9.4002605313996792</v>
      </c>
      <c r="DA72" s="132" t="s">
        <v>2814</v>
      </c>
    </row>
    <row r="73" spans="1:105" ht="12" customHeight="1" x14ac:dyDescent="0.25">
      <c r="A73" s="106" t="s">
        <v>122</v>
      </c>
      <c r="B73" s="102">
        <v>19.372863818248032</v>
      </c>
      <c r="C73" s="102">
        <v>18.773728048801164</v>
      </c>
      <c r="D73" s="102">
        <v>20.484562442357657</v>
      </c>
      <c r="E73" s="102">
        <v>17.782671850008892</v>
      </c>
      <c r="F73" s="102">
        <v>20.287058125872189</v>
      </c>
      <c r="G73" s="102">
        <v>20.845646008591356</v>
      </c>
      <c r="H73" s="102">
        <v>21.511279481045026</v>
      </c>
      <c r="I73" s="102">
        <v>20.663414639869693</v>
      </c>
      <c r="J73" s="102">
        <v>21.502325397860233</v>
      </c>
      <c r="K73" s="102">
        <v>20.367248682319939</v>
      </c>
      <c r="L73" s="102">
        <v>20.580810448125135</v>
      </c>
      <c r="M73" s="102">
        <v>19.745669975751362</v>
      </c>
      <c r="N73" s="102">
        <v>19.598679211582411</v>
      </c>
      <c r="O73" s="102">
        <v>18.924093181927816</v>
      </c>
      <c r="P73" s="102">
        <v>18.645151343070214</v>
      </c>
      <c r="Q73" s="102">
        <v>18.682351591826581</v>
      </c>
      <c r="R73" s="102">
        <v>18.865369121621377</v>
      </c>
      <c r="S73" s="102">
        <v>18.899807625763643</v>
      </c>
      <c r="T73" s="102">
        <v>18.687431064842386</v>
      </c>
      <c r="U73" s="102">
        <v>18.538346142526191</v>
      </c>
      <c r="V73" s="102">
        <v>18.462967690246028</v>
      </c>
      <c r="W73" s="102">
        <v>19.737978340374752</v>
      </c>
      <c r="X73" s="102">
        <v>19.00766881099317</v>
      </c>
      <c r="Y73" s="102">
        <v>18.819618019131813</v>
      </c>
      <c r="DA73" s="131" t="s">
        <v>2815</v>
      </c>
    </row>
    <row r="74" spans="1:105" ht="12" customHeight="1" x14ac:dyDescent="0.25">
      <c r="A74" s="107" t="s">
        <v>121</v>
      </c>
      <c r="B74" s="105">
        <v>13.97707087016223</v>
      </c>
      <c r="C74" s="105">
        <v>13.424267993233526</v>
      </c>
      <c r="D74" s="105">
        <v>14.781806352919604</v>
      </c>
      <c r="E74" s="105">
        <v>12.504919658297895</v>
      </c>
      <c r="F74" s="105">
        <v>14.629334161772302</v>
      </c>
      <c r="G74" s="105">
        <v>15.095480220809602</v>
      </c>
      <c r="H74" s="105">
        <v>15.689091811288012</v>
      </c>
      <c r="I74" s="105">
        <v>15.063349180169531</v>
      </c>
      <c r="J74" s="105">
        <v>15.690944267659889</v>
      </c>
      <c r="K74" s="105">
        <v>14.717107033703005</v>
      </c>
      <c r="L74" s="105">
        <v>14.890529079420917</v>
      </c>
      <c r="M74" s="105">
        <v>14.399277188276884</v>
      </c>
      <c r="N74" s="105">
        <v>14.345030621847224</v>
      </c>
      <c r="O74" s="105">
        <v>13.873715181667487</v>
      </c>
      <c r="P74" s="105">
        <v>13.82617816357503</v>
      </c>
      <c r="Q74" s="105">
        <v>14.095184917839568</v>
      </c>
      <c r="R74" s="105">
        <v>14.291078949034111</v>
      </c>
      <c r="S74" s="105">
        <v>14.484433435890775</v>
      </c>
      <c r="T74" s="105">
        <v>14.596954662270738</v>
      </c>
      <c r="U74" s="105">
        <v>14.618116888066677</v>
      </c>
      <c r="V74" s="105">
        <v>14.747625639019525</v>
      </c>
      <c r="W74" s="105">
        <v>16.139956709668422</v>
      </c>
      <c r="X74" s="105">
        <v>15.848299469517427</v>
      </c>
      <c r="Y74" s="105">
        <v>15.890688597321908</v>
      </c>
      <c r="DA74" s="132" t="s">
        <v>2816</v>
      </c>
    </row>
    <row r="75" spans="1:105" ht="12" customHeight="1" x14ac:dyDescent="0.25">
      <c r="A75" s="108" t="s">
        <v>53</v>
      </c>
      <c r="B75" s="99">
        <v>5.8825591267582933</v>
      </c>
      <c r="C75" s="99">
        <v>5.3976614868000503</v>
      </c>
      <c r="D75" s="99">
        <v>6.2027678726960298</v>
      </c>
      <c r="E75" s="99">
        <v>4.5296923638176025</v>
      </c>
      <c r="F75" s="99">
        <v>5.831977807897041</v>
      </c>
      <c r="G75" s="99">
        <v>5.9454696671185747</v>
      </c>
      <c r="H75" s="99">
        <v>6.1349795803430212</v>
      </c>
      <c r="I75" s="99">
        <v>5.7471687214961387</v>
      </c>
      <c r="J75" s="99">
        <v>6.0107206977783409</v>
      </c>
      <c r="K75" s="99">
        <v>5.291756231389023</v>
      </c>
      <c r="L75" s="99">
        <v>5.3513548011668481</v>
      </c>
      <c r="M75" s="99">
        <v>5.3581347020707915</v>
      </c>
      <c r="N75" s="99">
        <v>5.2621554816935667</v>
      </c>
      <c r="O75" s="99">
        <v>4.9302023448121028</v>
      </c>
      <c r="P75" s="99">
        <v>5.1178918906562636</v>
      </c>
      <c r="Q75" s="99">
        <v>5.6063754422950041</v>
      </c>
      <c r="R75" s="99">
        <v>5.5152023252283096</v>
      </c>
      <c r="S75" s="99">
        <v>5.4449661640835449</v>
      </c>
      <c r="T75" s="99">
        <v>5.5755225623120621</v>
      </c>
      <c r="U75" s="99">
        <v>5.2502866782098545</v>
      </c>
      <c r="V75" s="99">
        <v>5.146074778668269</v>
      </c>
      <c r="W75" s="99">
        <v>6.1959039151448358</v>
      </c>
      <c r="X75" s="99">
        <v>6.6679288754530024</v>
      </c>
      <c r="Y75" s="99">
        <v>6.6983409065083794</v>
      </c>
      <c r="DA75" s="63" t="s">
        <v>2817</v>
      </c>
    </row>
    <row r="76" spans="1:105" ht="12" customHeight="1" x14ac:dyDescent="0.25">
      <c r="A76" s="108" t="s">
        <v>52</v>
      </c>
      <c r="B76" s="99">
        <v>8.0945117434039364</v>
      </c>
      <c r="C76" s="99">
        <v>8.026606506433474</v>
      </c>
      <c r="D76" s="99">
        <v>8.5790384802235788</v>
      </c>
      <c r="E76" s="99">
        <v>7.9752272944802911</v>
      </c>
      <c r="F76" s="99">
        <v>8.7973563538752622</v>
      </c>
      <c r="G76" s="99">
        <v>9.1500105536910272</v>
      </c>
      <c r="H76" s="99">
        <v>9.5541122309449928</v>
      </c>
      <c r="I76" s="99">
        <v>9.3161804586733936</v>
      </c>
      <c r="J76" s="99">
        <v>9.680223569881548</v>
      </c>
      <c r="K76" s="99">
        <v>9.425350802313984</v>
      </c>
      <c r="L76" s="99">
        <v>9.5391742782540661</v>
      </c>
      <c r="M76" s="99">
        <v>9.0411424862060912</v>
      </c>
      <c r="N76" s="99">
        <v>9.0828751401536572</v>
      </c>
      <c r="O76" s="99">
        <v>8.9435128368553833</v>
      </c>
      <c r="P76" s="99">
        <v>8.7082862729187624</v>
      </c>
      <c r="Q76" s="99">
        <v>8.4888094755445618</v>
      </c>
      <c r="R76" s="99">
        <v>8.7758766238058037</v>
      </c>
      <c r="S76" s="99">
        <v>9.0394672718072275</v>
      </c>
      <c r="T76" s="99">
        <v>9.0214320999586732</v>
      </c>
      <c r="U76" s="99">
        <v>9.3678302098568249</v>
      </c>
      <c r="V76" s="99">
        <v>9.6015508603512583</v>
      </c>
      <c r="W76" s="99">
        <v>9.9440527945235875</v>
      </c>
      <c r="X76" s="99">
        <v>9.1803705940644242</v>
      </c>
      <c r="Y76" s="99">
        <v>9.1923476908135289</v>
      </c>
      <c r="DA76" s="63" t="s">
        <v>2818</v>
      </c>
    </row>
    <row r="77" spans="1:105" ht="12" customHeight="1" x14ac:dyDescent="0.25">
      <c r="A77" s="121" t="s">
        <v>54</v>
      </c>
      <c r="B77" s="123">
        <v>17.192805134047209</v>
      </c>
      <c r="C77" s="123">
        <v>19.232934576809146</v>
      </c>
      <c r="D77" s="123">
        <v>17.83763936298854</v>
      </c>
      <c r="E77" s="123">
        <v>19.98021149721389</v>
      </c>
      <c r="F77" s="123">
        <v>18.978252008270349</v>
      </c>
      <c r="G77" s="123">
        <v>19.870257212871973</v>
      </c>
      <c r="H77" s="123">
        <v>19.466788750254526</v>
      </c>
      <c r="I77" s="123">
        <v>20.293450691250964</v>
      </c>
      <c r="J77" s="123">
        <v>19.338075045723023</v>
      </c>
      <c r="K77" s="123">
        <v>20.542291120306174</v>
      </c>
      <c r="L77" s="123">
        <v>20.078108287942872</v>
      </c>
      <c r="M77" s="123">
        <v>18.250716098858511</v>
      </c>
      <c r="N77" s="123">
        <v>17.443360336684435</v>
      </c>
      <c r="O77" s="123">
        <v>16.541280520300461</v>
      </c>
      <c r="P77" s="123">
        <v>16.16445547956679</v>
      </c>
      <c r="Q77" s="123">
        <v>15.421114690227046</v>
      </c>
      <c r="R77" s="123">
        <v>15.713323528078192</v>
      </c>
      <c r="S77" s="123">
        <v>16.510241028625874</v>
      </c>
      <c r="T77" s="123">
        <v>15.931153468862743</v>
      </c>
      <c r="U77" s="123">
        <v>14.621321562596012</v>
      </c>
      <c r="V77" s="123">
        <v>14.718908542951109</v>
      </c>
      <c r="W77" s="123">
        <v>15.417050997836238</v>
      </c>
      <c r="X77" s="123">
        <v>14.978156368304438</v>
      </c>
      <c r="Y77" s="123">
        <v>13.982606053742318</v>
      </c>
      <c r="DA77" s="130" t="s">
        <v>2819</v>
      </c>
    </row>
    <row r="78" spans="1:105" ht="12" customHeight="1" x14ac:dyDescent="0.25">
      <c r="A78" s="97" t="s">
        <v>189</v>
      </c>
      <c r="B78" s="99">
        <v>17.713299692248359</v>
      </c>
      <c r="C78" s="99">
        <v>21.142358108390098</v>
      </c>
      <c r="D78" s="99">
        <v>18.117845389073256</v>
      </c>
      <c r="E78" s="99">
        <v>21.702251281111671</v>
      </c>
      <c r="F78" s="99">
        <v>19.697250951650894</v>
      </c>
      <c r="G78" s="99">
        <v>20.616290645615461</v>
      </c>
      <c r="H78" s="99">
        <v>19.913417469022463</v>
      </c>
      <c r="I78" s="99">
        <v>21.238288613451335</v>
      </c>
      <c r="J78" s="99">
        <v>19.71411490130248</v>
      </c>
      <c r="K78" s="99">
        <v>21.277159097438709</v>
      </c>
      <c r="L78" s="99">
        <v>20.511091498161381</v>
      </c>
      <c r="M78" s="99">
        <v>18.452637531982127</v>
      </c>
      <c r="N78" s="99">
        <v>17.600144249452196</v>
      </c>
      <c r="O78" s="99">
        <v>16.688567399135817</v>
      </c>
      <c r="P78" s="99">
        <v>16.3217667153862</v>
      </c>
      <c r="Q78" s="99">
        <v>15.562592324030756</v>
      </c>
      <c r="R78" s="99">
        <v>15.894153717752445</v>
      </c>
      <c r="S78" s="99">
        <v>16.778797427482534</v>
      </c>
      <c r="T78" s="99">
        <v>16.29788350184802</v>
      </c>
      <c r="U78" s="99">
        <v>15.078347054534454</v>
      </c>
      <c r="V78" s="99">
        <v>15.298517772451275</v>
      </c>
      <c r="W78" s="99">
        <v>16.082654251988757</v>
      </c>
      <c r="X78" s="99">
        <v>15.62717772168501</v>
      </c>
      <c r="Y78" s="99">
        <v>14.524193294363348</v>
      </c>
      <c r="DA78" s="63" t="s">
        <v>2820</v>
      </c>
    </row>
    <row r="79" spans="1:105" ht="12" customHeight="1" x14ac:dyDescent="0.25">
      <c r="A79" s="109" t="s">
        <v>120</v>
      </c>
      <c r="B79" s="110">
        <v>16.051617946925806</v>
      </c>
      <c r="C79" s="110">
        <v>13.663616075626289</v>
      </c>
      <c r="D79" s="110">
        <v>16.860328980362496</v>
      </c>
      <c r="E79" s="110">
        <v>12.613527792863769</v>
      </c>
      <c r="F79" s="110">
        <v>15.575894242066083</v>
      </c>
      <c r="G79" s="110">
        <v>16.225412518302029</v>
      </c>
      <c r="H79" s="110">
        <v>17.329049889361599</v>
      </c>
      <c r="I79" s="110">
        <v>15.215178975225843</v>
      </c>
      <c r="J79" s="110">
        <v>17.318102302216538</v>
      </c>
      <c r="K79" s="110">
        <v>14.156297004035867</v>
      </c>
      <c r="L79" s="110">
        <v>14.445658495113243</v>
      </c>
      <c r="M79" s="110">
        <v>14.007714030884207</v>
      </c>
      <c r="N79" s="110">
        <v>13.531572607204508</v>
      </c>
      <c r="O79" s="110">
        <v>12.659419621056141</v>
      </c>
      <c r="P79" s="110">
        <v>12.266426867321313</v>
      </c>
      <c r="Q79" s="110">
        <v>12.320018239206069</v>
      </c>
      <c r="R79" s="110">
        <v>12.317519118944933</v>
      </c>
      <c r="S79" s="110">
        <v>12.159751366114858</v>
      </c>
      <c r="T79" s="110">
        <v>11.740924272368241</v>
      </c>
      <c r="U79" s="110">
        <v>11.283617026723846</v>
      </c>
      <c r="V79" s="110">
        <v>11.087158732022935</v>
      </c>
      <c r="W79" s="110">
        <v>11.643532516126843</v>
      </c>
      <c r="X79" s="110">
        <v>11.022774057293837</v>
      </c>
      <c r="Y79" s="110">
        <v>10.538791936029417</v>
      </c>
      <c r="DA79" s="60" t="s">
        <v>2821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208.38336199387436</v>
      </c>
      <c r="C81" s="118">
        <f t="shared" si="28"/>
        <v>226.9514688999185</v>
      </c>
      <c r="D81" s="118">
        <f t="shared" si="28"/>
        <v>219.51870110732824</v>
      </c>
      <c r="E81" s="118">
        <f t="shared" si="28"/>
        <v>243.93699363998883</v>
      </c>
      <c r="F81" s="118">
        <f t="shared" si="28"/>
        <v>240.26210313570186</v>
      </c>
      <c r="G81" s="118">
        <f t="shared" si="28"/>
        <v>250.25812847771735</v>
      </c>
      <c r="H81" s="118">
        <f t="shared" si="28"/>
        <v>231.27430561480958</v>
      </c>
      <c r="I81" s="118">
        <f t="shared" si="28"/>
        <v>219.5042884418811</v>
      </c>
      <c r="J81" s="118">
        <f t="shared" si="28"/>
        <v>219.1580115001795</v>
      </c>
      <c r="K81" s="118">
        <f t="shared" si="28"/>
        <v>221.38203167747264</v>
      </c>
      <c r="L81" s="118">
        <f t="shared" si="28"/>
        <v>229.98355953659032</v>
      </c>
      <c r="M81" s="118">
        <f t="shared" si="28"/>
        <v>217.58936954665526</v>
      </c>
      <c r="N81" s="118">
        <f t="shared" si="28"/>
        <v>209.85958016056662</v>
      </c>
      <c r="O81" s="118">
        <f t="shared" si="28"/>
        <v>202.52253145426167</v>
      </c>
      <c r="P81" s="118">
        <f t="shared" si="28"/>
        <v>177.85455619039743</v>
      </c>
      <c r="Q81" s="118">
        <f t="shared" si="28"/>
        <v>200.13394411076607</v>
      </c>
      <c r="R81" s="118">
        <f t="shared" ref="R81:V81" si="29">R82+R85+R87+R100</f>
        <v>197.34811144778158</v>
      </c>
      <c r="S81" s="118">
        <f t="shared" si="29"/>
        <v>194.27876492631788</v>
      </c>
      <c r="T81" s="118">
        <f t="shared" si="29"/>
        <v>189.09803931108576</v>
      </c>
      <c r="U81" s="118">
        <f t="shared" si="29"/>
        <v>183.99746186504868</v>
      </c>
      <c r="V81" s="118">
        <f t="shared" si="29"/>
        <v>188.36788149773966</v>
      </c>
      <c r="W81" s="118">
        <f t="shared" ref="W81:Y81" si="30">W82+W85+W87+W100</f>
        <v>204.46074919306272</v>
      </c>
      <c r="X81" s="118">
        <f t="shared" si="30"/>
        <v>186.80624959996103</v>
      </c>
      <c r="Y81" s="118">
        <f t="shared" si="30"/>
        <v>179.8876307441376</v>
      </c>
      <c r="DA81" s="129" t="s">
        <v>2822</v>
      </c>
    </row>
    <row r="82" spans="1:105" ht="12.95" customHeight="1" x14ac:dyDescent="0.25">
      <c r="A82" s="121" t="s">
        <v>57</v>
      </c>
      <c r="B82" s="123">
        <f t="shared" ref="B82:Q82" si="31">SUM(B83:B84)</f>
        <v>170.49114569755</v>
      </c>
      <c r="C82" s="123">
        <f t="shared" si="31"/>
        <v>189.54231134366171</v>
      </c>
      <c r="D82" s="123">
        <f t="shared" si="31"/>
        <v>180.23858222508727</v>
      </c>
      <c r="E82" s="123">
        <f t="shared" si="31"/>
        <v>206.25102973610501</v>
      </c>
      <c r="F82" s="123">
        <f t="shared" si="31"/>
        <v>200.61076577270583</v>
      </c>
      <c r="G82" s="123">
        <f t="shared" si="31"/>
        <v>209.33328547365866</v>
      </c>
      <c r="H82" s="123">
        <f t="shared" si="31"/>
        <v>188.70922626057438</v>
      </c>
      <c r="I82" s="123">
        <f t="shared" si="31"/>
        <v>177.5140402001885</v>
      </c>
      <c r="J82" s="123">
        <f t="shared" si="31"/>
        <v>176.03964271826885</v>
      </c>
      <c r="K82" s="123">
        <f t="shared" si="31"/>
        <v>179.47097928754104</v>
      </c>
      <c r="L82" s="123">
        <f t="shared" si="31"/>
        <v>188.43578541654657</v>
      </c>
      <c r="M82" s="123">
        <f t="shared" si="31"/>
        <v>177.45264549391044</v>
      </c>
      <c r="N82" s="123">
        <f t="shared" si="31"/>
        <v>170.66881334424815</v>
      </c>
      <c r="O82" s="123">
        <f t="shared" si="31"/>
        <v>165.87733086630328</v>
      </c>
      <c r="P82" s="123">
        <f t="shared" si="31"/>
        <v>142.99038191140957</v>
      </c>
      <c r="Q82" s="123">
        <f t="shared" si="31"/>
        <v>163.79474631684329</v>
      </c>
      <c r="R82" s="123">
        <f t="shared" ref="R82:V82" si="32">SUM(R83:R84)</f>
        <v>161.00284406762827</v>
      </c>
      <c r="S82" s="123">
        <f t="shared" si="32"/>
        <v>157.66183478475918</v>
      </c>
      <c r="T82" s="123">
        <f t="shared" si="32"/>
        <v>153.17698141352164</v>
      </c>
      <c r="U82" s="123">
        <f t="shared" si="32"/>
        <v>148.48432357456031</v>
      </c>
      <c r="V82" s="123">
        <f t="shared" si="32"/>
        <v>152.91379598831901</v>
      </c>
      <c r="W82" s="123">
        <f t="shared" ref="W82:Y82" si="33">SUM(W83:W84)</f>
        <v>167.14160352688222</v>
      </c>
      <c r="X82" s="123">
        <f t="shared" si="33"/>
        <v>151.22855176448061</v>
      </c>
      <c r="Y82" s="123">
        <f t="shared" si="33"/>
        <v>144.73945392846662</v>
      </c>
      <c r="DA82" s="130" t="s">
        <v>2823</v>
      </c>
    </row>
    <row r="83" spans="1:105" ht="12" customHeight="1" x14ac:dyDescent="0.25">
      <c r="A83" s="97" t="s">
        <v>199</v>
      </c>
      <c r="B83" s="99">
        <v>169.7990875622416</v>
      </c>
      <c r="C83" s="99">
        <v>188.76726377955541</v>
      </c>
      <c r="D83" s="99">
        <v>179.48628276369965</v>
      </c>
      <c r="E83" s="99">
        <v>205.42431750374439</v>
      </c>
      <c r="F83" s="99">
        <v>199.75243222640728</v>
      </c>
      <c r="G83" s="99">
        <v>208.43534783943929</v>
      </c>
      <c r="H83" s="99">
        <v>187.90984185244551</v>
      </c>
      <c r="I83" s="99">
        <v>176.7677289260715</v>
      </c>
      <c r="J83" s="99">
        <v>175.28699472685352</v>
      </c>
      <c r="K83" s="99">
        <v>178.68642907405263</v>
      </c>
      <c r="L83" s="99">
        <v>187.61575294245557</v>
      </c>
      <c r="M83" s="99">
        <v>176.66006879178471</v>
      </c>
      <c r="N83" s="99">
        <v>169.88739521038823</v>
      </c>
      <c r="O83" s="99">
        <v>165.1020037865033</v>
      </c>
      <c r="P83" s="99">
        <v>142.32204539619707</v>
      </c>
      <c r="Q83" s="99">
        <v>163.02408854303047</v>
      </c>
      <c r="R83" s="99">
        <v>160.23427586556951</v>
      </c>
      <c r="S83" s="99">
        <v>156.90982338699936</v>
      </c>
      <c r="T83" s="99">
        <v>152.439745878156</v>
      </c>
      <c r="U83" s="99">
        <v>147.75575100099257</v>
      </c>
      <c r="V83" s="99">
        <v>152.15384082752803</v>
      </c>
      <c r="W83" s="99">
        <v>166.30007619239404</v>
      </c>
      <c r="X83" s="99">
        <v>150.4598706927477</v>
      </c>
      <c r="Y83" s="99">
        <v>143.98968059593707</v>
      </c>
      <c r="DA83" s="63" t="s">
        <v>2824</v>
      </c>
    </row>
    <row r="84" spans="1:105" ht="12" customHeight="1" x14ac:dyDescent="0.25">
      <c r="A84" s="97" t="s">
        <v>53</v>
      </c>
      <c r="B84" s="99">
        <v>0.692058135308388</v>
      </c>
      <c r="C84" s="99">
        <v>0.77504756410630293</v>
      </c>
      <c r="D84" s="99">
        <v>0.75229946138761794</v>
      </c>
      <c r="E84" s="99">
        <v>0.82671223236061875</v>
      </c>
      <c r="F84" s="99">
        <v>0.85833354629854441</v>
      </c>
      <c r="G84" s="99">
        <v>0.89793763421938866</v>
      </c>
      <c r="H84" s="99">
        <v>0.79938440812887401</v>
      </c>
      <c r="I84" s="99">
        <v>0.74631127411699938</v>
      </c>
      <c r="J84" s="99">
        <v>0.75264799141532102</v>
      </c>
      <c r="K84" s="99">
        <v>0.7845502134884208</v>
      </c>
      <c r="L84" s="99">
        <v>0.82003247409099578</v>
      </c>
      <c r="M84" s="99">
        <v>0.79257670212574272</v>
      </c>
      <c r="N84" s="99">
        <v>0.78141813385990333</v>
      </c>
      <c r="O84" s="99">
        <v>0.77532707979997151</v>
      </c>
      <c r="P84" s="99">
        <v>0.66833651521249404</v>
      </c>
      <c r="Q84" s="99">
        <v>0.77065777381280764</v>
      </c>
      <c r="R84" s="99">
        <v>0.76856820205875853</v>
      </c>
      <c r="S84" s="99">
        <v>0.75201139775980874</v>
      </c>
      <c r="T84" s="99">
        <v>0.73723553536565301</v>
      </c>
      <c r="U84" s="99">
        <v>0.72857257356774097</v>
      </c>
      <c r="V84" s="99">
        <v>0.75995516079099334</v>
      </c>
      <c r="W84" s="99">
        <v>0.84152733448816364</v>
      </c>
      <c r="X84" s="99">
        <v>0.76868107173290412</v>
      </c>
      <c r="Y84" s="99">
        <v>0.74977333252953993</v>
      </c>
      <c r="DA84" s="63" t="s">
        <v>2825</v>
      </c>
    </row>
    <row r="85" spans="1:105" ht="12.95" customHeight="1" x14ac:dyDescent="0.25">
      <c r="A85" s="121" t="s">
        <v>92</v>
      </c>
      <c r="B85" s="123">
        <f t="shared" ref="B85:Y85" si="34">B86</f>
        <v>0.82465571931464643</v>
      </c>
      <c r="C85" s="123">
        <f t="shared" si="34"/>
        <v>0.78723070164492703</v>
      </c>
      <c r="D85" s="123">
        <f t="shared" si="34"/>
        <v>0.75948995844627276</v>
      </c>
      <c r="E85" s="123">
        <f t="shared" si="34"/>
        <v>1.8726335242327163</v>
      </c>
      <c r="F85" s="123">
        <f t="shared" si="34"/>
        <v>0.8752153252547924</v>
      </c>
      <c r="G85" s="123">
        <f t="shared" si="34"/>
        <v>1.1702473178518487</v>
      </c>
      <c r="H85" s="123">
        <f t="shared" si="34"/>
        <v>1.9041928270527861</v>
      </c>
      <c r="I85" s="123">
        <f t="shared" si="34"/>
        <v>2.5051761365307113</v>
      </c>
      <c r="J85" s="123">
        <f t="shared" si="34"/>
        <v>2.6260894511417776</v>
      </c>
      <c r="K85" s="123">
        <f t="shared" si="34"/>
        <v>2.5230836274452528</v>
      </c>
      <c r="L85" s="123">
        <f t="shared" si="34"/>
        <v>3.1721244751684914</v>
      </c>
      <c r="M85" s="123">
        <f t="shared" si="34"/>
        <v>3.9986217972392191</v>
      </c>
      <c r="N85" s="123">
        <f t="shared" si="34"/>
        <v>4.0808307708904028</v>
      </c>
      <c r="O85" s="123">
        <f t="shared" si="34"/>
        <v>3.2789766015618325</v>
      </c>
      <c r="P85" s="123">
        <f t="shared" si="34"/>
        <v>2.5432548209416312</v>
      </c>
      <c r="Q85" s="123">
        <f t="shared" si="34"/>
        <v>3.9901993061159202</v>
      </c>
      <c r="R85" s="123">
        <f t="shared" si="34"/>
        <v>3.3758146545791785</v>
      </c>
      <c r="S85" s="123">
        <f t="shared" si="34"/>
        <v>4.0212952678531035</v>
      </c>
      <c r="T85" s="123">
        <f t="shared" si="34"/>
        <v>4.0833222999398897</v>
      </c>
      <c r="U85" s="123">
        <f t="shared" si="34"/>
        <v>3.9971166942847405</v>
      </c>
      <c r="V85" s="123">
        <f t="shared" si="34"/>
        <v>3.8903525978279547</v>
      </c>
      <c r="W85" s="123">
        <f t="shared" si="34"/>
        <v>4.1193322829754395</v>
      </c>
      <c r="X85" s="123">
        <f t="shared" si="34"/>
        <v>3.9519274700679121</v>
      </c>
      <c r="Y85" s="123">
        <f t="shared" si="34"/>
        <v>3.860927385297857</v>
      </c>
      <c r="DA85" s="130" t="s">
        <v>2826</v>
      </c>
    </row>
    <row r="86" spans="1:105" ht="12" customHeight="1" x14ac:dyDescent="0.25">
      <c r="A86" s="97" t="s">
        <v>53</v>
      </c>
      <c r="B86" s="99">
        <f>RES_hhdet_fech!B86/RES_summary!B$19</f>
        <v>0.82465571931464643</v>
      </c>
      <c r="C86" s="99">
        <f>RES_hhdet_fech!C86/RES_summary!C$19</f>
        <v>0.78723070164492703</v>
      </c>
      <c r="D86" s="99">
        <f>RES_hhdet_fech!D86/RES_summary!D$19</f>
        <v>0.75948995844627276</v>
      </c>
      <c r="E86" s="99">
        <f>RES_hhdet_fech!E86/RES_summary!E$19</f>
        <v>1.8726335242327163</v>
      </c>
      <c r="F86" s="99">
        <f>RES_hhdet_fech!F86/RES_summary!F$19</f>
        <v>0.8752153252547924</v>
      </c>
      <c r="G86" s="99">
        <f>RES_hhdet_fech!G86/RES_summary!G$19</f>
        <v>1.1702473178518487</v>
      </c>
      <c r="H86" s="99">
        <f>RES_hhdet_fech!H86/RES_summary!H$19</f>
        <v>1.9041928270527861</v>
      </c>
      <c r="I86" s="99">
        <f>RES_hhdet_fech!I86/RES_summary!I$19</f>
        <v>2.5051761365307113</v>
      </c>
      <c r="J86" s="99">
        <f>RES_hhdet_fech!J86/RES_summary!J$19</f>
        <v>2.6260894511417776</v>
      </c>
      <c r="K86" s="99">
        <f>RES_hhdet_fech!K86/RES_summary!K$19</f>
        <v>2.5230836274452528</v>
      </c>
      <c r="L86" s="99">
        <f>RES_hhdet_fech!L86/RES_summary!L$19</f>
        <v>3.1721244751684914</v>
      </c>
      <c r="M86" s="99">
        <f>RES_hhdet_fech!M86/RES_summary!M$19</f>
        <v>3.9986217972392191</v>
      </c>
      <c r="N86" s="99">
        <f>RES_hhdet_fech!N86/RES_summary!N$19</f>
        <v>4.0808307708904028</v>
      </c>
      <c r="O86" s="99">
        <f>RES_hhdet_fech!O86/RES_summary!O$19</f>
        <v>3.2789766015618325</v>
      </c>
      <c r="P86" s="99">
        <f>RES_hhdet_fech!P86/RES_summary!P$19</f>
        <v>2.5432548209416312</v>
      </c>
      <c r="Q86" s="99">
        <f>RES_hhdet_fech!Q86/RES_summary!Q$19</f>
        <v>3.9901993061159202</v>
      </c>
      <c r="R86" s="99">
        <f>RES_hhdet_fech!R86/RES_summary!R$19</f>
        <v>3.3758146545791785</v>
      </c>
      <c r="S86" s="99">
        <f>RES_hhdet_fech!S86/RES_summary!S$19</f>
        <v>4.0212952678531035</v>
      </c>
      <c r="T86" s="99">
        <f>RES_hhdet_fech!T86/RES_summary!T$19</f>
        <v>4.0833222999398897</v>
      </c>
      <c r="U86" s="99">
        <f>RES_hhdet_fech!U86/RES_summary!U$19</f>
        <v>3.9971166942847405</v>
      </c>
      <c r="V86" s="99">
        <f>RES_hhdet_fech!V86/RES_summary!V$19</f>
        <v>3.8903525978279547</v>
      </c>
      <c r="W86" s="99">
        <f>RES_hhdet_fech!W86/RES_summary!W$19</f>
        <v>4.1193322829754395</v>
      </c>
      <c r="X86" s="99">
        <f>RES_hhdet_fech!X86/RES_summary!X$19</f>
        <v>3.9519274700679121</v>
      </c>
      <c r="Y86" s="99">
        <f>RES_hhdet_fech!Y86/RES_summary!Y$19</f>
        <v>3.860927385297857</v>
      </c>
      <c r="DA86" s="63" t="s">
        <v>2827</v>
      </c>
    </row>
    <row r="87" spans="1:105" ht="12" customHeight="1" x14ac:dyDescent="0.25">
      <c r="A87" s="121" t="s">
        <v>55</v>
      </c>
      <c r="B87" s="123">
        <v>20.303066216852677</v>
      </c>
      <c r="C87" s="123">
        <v>19.840005089839511</v>
      </c>
      <c r="D87" s="123">
        <v>20.940404866350097</v>
      </c>
      <c r="E87" s="123">
        <v>19.016088278365849</v>
      </c>
      <c r="F87" s="123">
        <v>21.043692044824351</v>
      </c>
      <c r="G87" s="123">
        <v>21.542016271453608</v>
      </c>
      <c r="H87" s="123">
        <v>22.12761756133812</v>
      </c>
      <c r="I87" s="123">
        <v>21.366709450830459</v>
      </c>
      <c r="J87" s="123">
        <v>21.806686189201073</v>
      </c>
      <c r="K87" s="123">
        <v>20.831904411234813</v>
      </c>
      <c r="L87" s="123">
        <v>20.695980701398909</v>
      </c>
      <c r="M87" s="123">
        <v>19.664408937683682</v>
      </c>
      <c r="N87" s="123">
        <v>19.287161978707413</v>
      </c>
      <c r="O87" s="123">
        <v>18.469621240425806</v>
      </c>
      <c r="P87" s="123">
        <v>18.157999919649264</v>
      </c>
      <c r="Q87" s="123">
        <v>18.191912039049612</v>
      </c>
      <c r="R87" s="123">
        <v>18.468328353690392</v>
      </c>
      <c r="S87" s="123">
        <v>18.504084421378483</v>
      </c>
      <c r="T87" s="123">
        <v>18.347537713777005</v>
      </c>
      <c r="U87" s="123">
        <v>18.211407010255968</v>
      </c>
      <c r="V87" s="123">
        <v>18.255589980475889</v>
      </c>
      <c r="W87" s="123">
        <v>19.368466078635016</v>
      </c>
      <c r="X87" s="123">
        <v>18.546152660419043</v>
      </c>
      <c r="Y87" s="123">
        <v>19.486504824952604</v>
      </c>
      <c r="DA87" s="130" t="s">
        <v>2828</v>
      </c>
    </row>
    <row r="88" spans="1:105" ht="12" customHeight="1" x14ac:dyDescent="0.25">
      <c r="A88" s="97" t="s">
        <v>132</v>
      </c>
      <c r="B88" s="99">
        <v>25.829588943308696</v>
      </c>
      <c r="C88" s="99">
        <v>26.270296289528783</v>
      </c>
      <c r="D88" s="99">
        <v>24.856043118093446</v>
      </c>
      <c r="E88" s="99">
        <v>26.156850116298422</v>
      </c>
      <c r="F88" s="99">
        <v>25.679150822951058</v>
      </c>
      <c r="G88" s="99">
        <v>25.804112434319791</v>
      </c>
      <c r="H88" s="99">
        <v>25.698358450617057</v>
      </c>
      <c r="I88" s="99">
        <v>25.404135799986857</v>
      </c>
      <c r="J88" s="99">
        <v>23.580081722208693</v>
      </c>
      <c r="K88" s="99">
        <v>23.105127108231251</v>
      </c>
      <c r="L88" s="99">
        <v>22.079567684803287</v>
      </c>
      <c r="M88" s="99">
        <v>20.770311931672136</v>
      </c>
      <c r="N88" s="99">
        <v>19.661491698535244</v>
      </c>
      <c r="O88" s="99">
        <v>18.31924140223607</v>
      </c>
      <c r="P88" s="99">
        <v>18.209074941646438</v>
      </c>
      <c r="Q88" s="99">
        <v>18.141033883038148</v>
      </c>
      <c r="R88" s="99">
        <v>18.947322253054111</v>
      </c>
      <c r="S88" s="99">
        <v>18.679502423641036</v>
      </c>
      <c r="T88" s="99">
        <v>18.402838437983661</v>
      </c>
      <c r="U88" s="99">
        <v>17.99434625041598</v>
      </c>
      <c r="V88" s="99">
        <v>18.778695207394641</v>
      </c>
      <c r="W88" s="99">
        <v>18.291025371325269</v>
      </c>
      <c r="X88" s="99">
        <v>16.427326531057748</v>
      </c>
      <c r="Y88" s="99">
        <v>22.14073659749381</v>
      </c>
      <c r="DA88" s="63" t="s">
        <v>2829</v>
      </c>
    </row>
    <row r="89" spans="1:105" ht="12" customHeight="1" x14ac:dyDescent="0.25">
      <c r="A89" s="97" t="s">
        <v>131</v>
      </c>
      <c r="B89" s="99">
        <v>15.644526657160593</v>
      </c>
      <c r="C89" s="99">
        <v>15.619493120995328</v>
      </c>
      <c r="D89" s="99">
        <v>15.167165378441885</v>
      </c>
      <c r="E89" s="99">
        <v>15.134636969478269</v>
      </c>
      <c r="F89" s="99">
        <v>15.535933597320849</v>
      </c>
      <c r="G89" s="99">
        <v>15.872619231621552</v>
      </c>
      <c r="H89" s="99">
        <v>16.0852100682776</v>
      </c>
      <c r="I89" s="99">
        <v>15.961682467998223</v>
      </c>
      <c r="J89" s="99">
        <v>15.385358860162638</v>
      </c>
      <c r="K89" s="99">
        <v>15.309823419425992</v>
      </c>
      <c r="L89" s="99">
        <v>15.088139326704754</v>
      </c>
      <c r="M89" s="99">
        <v>14.75600301330412</v>
      </c>
      <c r="N89" s="99">
        <v>14.445578335373007</v>
      </c>
      <c r="O89" s="99">
        <v>13.77630371278091</v>
      </c>
      <c r="P89" s="99">
        <v>13.781959613824805</v>
      </c>
      <c r="Q89" s="99">
        <v>13.933587284035161</v>
      </c>
      <c r="R89" s="99">
        <v>14.558164606651362</v>
      </c>
      <c r="S89" s="99">
        <v>14.524387969704657</v>
      </c>
      <c r="T89" s="99">
        <v>14.566268818455887</v>
      </c>
      <c r="U89" s="99">
        <v>14.366140066624814</v>
      </c>
      <c r="V89" s="99">
        <v>15.048671239006266</v>
      </c>
      <c r="W89" s="99">
        <v>15.007484908854986</v>
      </c>
      <c r="X89" s="99">
        <v>13.784322793828009</v>
      </c>
      <c r="Y89" s="99">
        <v>18.665882939173954</v>
      </c>
      <c r="DA89" s="63" t="s">
        <v>2830</v>
      </c>
    </row>
    <row r="90" spans="1:105" ht="12" customHeight="1" x14ac:dyDescent="0.25">
      <c r="A90" s="100" t="s">
        <v>199</v>
      </c>
      <c r="B90" s="102">
        <v>7.8426519916138462</v>
      </c>
      <c r="C90" s="102">
        <v>7.3657903477081721</v>
      </c>
      <c r="D90" s="102">
        <v>7.3475627753118227</v>
      </c>
      <c r="E90" s="102">
        <v>6.1201898545667524</v>
      </c>
      <c r="F90" s="102">
        <v>6.8668587165044874</v>
      </c>
      <c r="G90" s="102">
        <v>6.8934239273512228</v>
      </c>
      <c r="H90" s="102">
        <v>6.882627570472744</v>
      </c>
      <c r="I90" s="102">
        <v>6.4282752595427191</v>
      </c>
      <c r="J90" s="102">
        <v>6.1451781917470649</v>
      </c>
      <c r="K90" s="102">
        <v>5.5965878322764606</v>
      </c>
      <c r="L90" s="102">
        <v>5.4138046430406828</v>
      </c>
      <c r="M90" s="102">
        <v>5.4065181243586879</v>
      </c>
      <c r="N90" s="102">
        <v>5.1702946507161185</v>
      </c>
      <c r="O90" s="102">
        <v>4.7394309436503823</v>
      </c>
      <c r="P90" s="102">
        <v>4.9516654488137153</v>
      </c>
      <c r="Q90" s="102">
        <v>5.4297142707865449</v>
      </c>
      <c r="R90" s="102">
        <v>5.5211423223436746</v>
      </c>
      <c r="S90" s="102">
        <v>5.4206490428436407</v>
      </c>
      <c r="T90" s="102">
        <v>5.5676615555325482</v>
      </c>
      <c r="U90" s="102">
        <v>5.2051950800575346</v>
      </c>
      <c r="V90" s="102">
        <v>5.2706332969528411</v>
      </c>
      <c r="W90" s="102">
        <v>5.8109674473968091</v>
      </c>
      <c r="X90" s="102">
        <v>5.8290538996107886</v>
      </c>
      <c r="Y90" s="102">
        <v>7.8148921124139896</v>
      </c>
      <c r="DA90" s="131" t="s">
        <v>2831</v>
      </c>
    </row>
    <row r="91" spans="1:105" ht="12" customHeight="1" x14ac:dyDescent="0.25">
      <c r="A91" s="103" t="s">
        <v>52</v>
      </c>
      <c r="B91" s="105">
        <v>7.8018746655467455</v>
      </c>
      <c r="C91" s="105">
        <v>8.2537027732871575</v>
      </c>
      <c r="D91" s="105">
        <v>7.8196026031300656</v>
      </c>
      <c r="E91" s="105">
        <v>9.0144471149115137</v>
      </c>
      <c r="F91" s="105">
        <v>8.6690748808163605</v>
      </c>
      <c r="G91" s="105">
        <v>8.9791953042703305</v>
      </c>
      <c r="H91" s="105">
        <v>9.2025824978048529</v>
      </c>
      <c r="I91" s="105">
        <v>9.5334072084555057</v>
      </c>
      <c r="J91" s="105">
        <v>9.2401806684155705</v>
      </c>
      <c r="K91" s="105">
        <v>9.7132355871495299</v>
      </c>
      <c r="L91" s="105">
        <v>9.6743346836640693</v>
      </c>
      <c r="M91" s="105">
        <v>9.3494848889454332</v>
      </c>
      <c r="N91" s="105">
        <v>9.2752836846568858</v>
      </c>
      <c r="O91" s="105">
        <v>9.0368727691305288</v>
      </c>
      <c r="P91" s="105">
        <v>8.8302941650110895</v>
      </c>
      <c r="Q91" s="105">
        <v>8.5038730132486187</v>
      </c>
      <c r="R91" s="105">
        <v>9.0370222843076871</v>
      </c>
      <c r="S91" s="105">
        <v>9.1037389268610163</v>
      </c>
      <c r="T91" s="105">
        <v>8.998607262923338</v>
      </c>
      <c r="U91" s="105">
        <v>9.1609449865672783</v>
      </c>
      <c r="V91" s="105">
        <v>9.7780379420534231</v>
      </c>
      <c r="W91" s="105">
        <v>9.1965174614581784</v>
      </c>
      <c r="X91" s="105">
        <v>7.9552688942172232</v>
      </c>
      <c r="Y91" s="105">
        <v>10.850990826759965</v>
      </c>
      <c r="DA91" s="132" t="s">
        <v>2832</v>
      </c>
    </row>
    <row r="92" spans="1:105" ht="12" customHeight="1" x14ac:dyDescent="0.25">
      <c r="A92" s="106" t="s">
        <v>124</v>
      </c>
      <c r="B92" s="102">
        <v>20.821914331850959</v>
      </c>
      <c r="C92" s="102">
        <v>21.671809555116898</v>
      </c>
      <c r="D92" s="102">
        <v>20.98502232856978</v>
      </c>
      <c r="E92" s="102">
        <v>22.399277885844654</v>
      </c>
      <c r="F92" s="102">
        <v>22.496076738380385</v>
      </c>
      <c r="G92" s="102">
        <v>22.698316452985896</v>
      </c>
      <c r="H92" s="102">
        <v>23.175160485503024</v>
      </c>
      <c r="I92" s="102">
        <v>22.440095318849487</v>
      </c>
      <c r="J92" s="102">
        <v>24.804595321283617</v>
      </c>
      <c r="K92" s="102">
        <v>26.375355135285446</v>
      </c>
      <c r="L92" s="102">
        <v>24.378602043349364</v>
      </c>
      <c r="M92" s="102">
        <v>21.658617023040268</v>
      </c>
      <c r="N92" s="102">
        <v>21.005701219796055</v>
      </c>
      <c r="O92" s="102">
        <v>21.094738745797208</v>
      </c>
      <c r="P92" s="102">
        <v>19.516645321326603</v>
      </c>
      <c r="Q92" s="102">
        <v>19.543797012429138</v>
      </c>
      <c r="R92" s="102">
        <v>20.329656981488391</v>
      </c>
      <c r="S92" s="102">
        <v>19.76116957210316</v>
      </c>
      <c r="T92" s="102">
        <v>18.662042673438734</v>
      </c>
      <c r="U92" s="102">
        <v>19.484092010898937</v>
      </c>
      <c r="V92" s="102">
        <v>19.02828968144744</v>
      </c>
      <c r="W92" s="102">
        <v>20.129630741476394</v>
      </c>
      <c r="X92" s="102">
        <v>19.875656402105871</v>
      </c>
      <c r="Y92" s="102">
        <v>18.498099768439737</v>
      </c>
      <c r="DA92" s="131" t="s">
        <v>2833</v>
      </c>
    </row>
    <row r="93" spans="1:105" ht="12" customHeight="1" x14ac:dyDescent="0.25">
      <c r="A93" s="107" t="s">
        <v>123</v>
      </c>
      <c r="B93" s="105">
        <v>14.033801180750844</v>
      </c>
      <c r="C93" s="105">
        <v>14.444005479961374</v>
      </c>
      <c r="D93" s="105">
        <v>14.243671423790728</v>
      </c>
      <c r="E93" s="105">
        <v>14.730940542083596</v>
      </c>
      <c r="F93" s="105">
        <v>15.233178069930906</v>
      </c>
      <c r="G93" s="105">
        <v>15.416378000211015</v>
      </c>
      <c r="H93" s="105">
        <v>15.833809778880893</v>
      </c>
      <c r="I93" s="105">
        <v>15.313417450445924</v>
      </c>
      <c r="J93" s="105">
        <v>16.960343340284428</v>
      </c>
      <c r="K93" s="105">
        <v>17.854180469791402</v>
      </c>
      <c r="L93" s="105">
        <v>16.592934503603086</v>
      </c>
      <c r="M93" s="105">
        <v>14.928152413176239</v>
      </c>
      <c r="N93" s="105">
        <v>14.526170007398552</v>
      </c>
      <c r="O93" s="105">
        <v>14.573532345953186</v>
      </c>
      <c r="P93" s="105">
        <v>13.789480457178426</v>
      </c>
      <c r="Q93" s="105">
        <v>14.219791463214953</v>
      </c>
      <c r="R93" s="105">
        <v>14.950643259763861</v>
      </c>
      <c r="S93" s="105">
        <v>14.881556294401104</v>
      </c>
      <c r="T93" s="105">
        <v>14.467607294029717</v>
      </c>
      <c r="U93" s="105">
        <v>15.302511230294932</v>
      </c>
      <c r="V93" s="105">
        <v>15.094669914230796</v>
      </c>
      <c r="W93" s="105">
        <v>16.363485968622278</v>
      </c>
      <c r="X93" s="105">
        <v>16.473503774751894</v>
      </c>
      <c r="Y93" s="105">
        <v>15.474124981883968</v>
      </c>
      <c r="DA93" s="132" t="s">
        <v>2834</v>
      </c>
    </row>
    <row r="94" spans="1:105" ht="12" customHeight="1" x14ac:dyDescent="0.25">
      <c r="A94" s="108" t="s">
        <v>50</v>
      </c>
      <c r="B94" s="99">
        <v>6.3213252527807517</v>
      </c>
      <c r="C94" s="99">
        <v>6.1770148645996246</v>
      </c>
      <c r="D94" s="99">
        <v>6.3550994256839974</v>
      </c>
      <c r="E94" s="99">
        <v>5.6817561550344875</v>
      </c>
      <c r="F94" s="99">
        <v>6.4792550595085876</v>
      </c>
      <c r="G94" s="99">
        <v>6.4785784050269521</v>
      </c>
      <c r="H94" s="99">
        <v>6.6084918118469629</v>
      </c>
      <c r="I94" s="99">
        <v>6.2367980626602924</v>
      </c>
      <c r="J94" s="99">
        <v>6.921809330548566</v>
      </c>
      <c r="K94" s="99">
        <v>6.8359388931885032</v>
      </c>
      <c r="L94" s="99">
        <v>6.3436678506873418</v>
      </c>
      <c r="M94" s="99">
        <v>5.8854323123959453</v>
      </c>
      <c r="N94" s="99">
        <v>5.6421884356584879</v>
      </c>
      <c r="O94" s="99">
        <v>5.431011981253099</v>
      </c>
      <c r="P94" s="99">
        <v>5.3489465698687964</v>
      </c>
      <c r="Q94" s="99">
        <v>5.8524340656924663</v>
      </c>
      <c r="R94" s="99">
        <v>5.8672058443616386</v>
      </c>
      <c r="S94" s="99">
        <v>5.6717163958058494</v>
      </c>
      <c r="T94" s="99">
        <v>5.5997915204572033</v>
      </c>
      <c r="U94" s="99">
        <v>5.551852363033376</v>
      </c>
      <c r="V94" s="99">
        <v>5.3064372530876174</v>
      </c>
      <c r="W94" s="99">
        <v>6.3315239212732992</v>
      </c>
      <c r="X94" s="99">
        <v>6.9795987928078684</v>
      </c>
      <c r="Y94" s="99">
        <v>6.5979712608647691</v>
      </c>
      <c r="DA94" s="63" t="s">
        <v>2835</v>
      </c>
    </row>
    <row r="95" spans="1:105" ht="12" customHeight="1" x14ac:dyDescent="0.25">
      <c r="A95" s="108" t="s">
        <v>52</v>
      </c>
      <c r="B95" s="99">
        <v>7.7124759279700896</v>
      </c>
      <c r="C95" s="99">
        <v>8.2669906153617472</v>
      </c>
      <c r="D95" s="99">
        <v>7.8885719981067304</v>
      </c>
      <c r="E95" s="99">
        <v>9.0491843870491078</v>
      </c>
      <c r="F95" s="99">
        <v>8.7539230104223176</v>
      </c>
      <c r="G95" s="99">
        <v>8.9377995951840621</v>
      </c>
      <c r="H95" s="99">
        <v>9.2253179670339325</v>
      </c>
      <c r="I95" s="99">
        <v>9.0766193877856303</v>
      </c>
      <c r="J95" s="99">
        <v>10.03853400973586</v>
      </c>
      <c r="K95" s="99">
        <v>11.018241576602898</v>
      </c>
      <c r="L95" s="99">
        <v>10.249266652915743</v>
      </c>
      <c r="M95" s="99">
        <v>9.0427201007802935</v>
      </c>
      <c r="N95" s="99">
        <v>8.8839815717400636</v>
      </c>
      <c r="O95" s="99">
        <v>9.1425203647000863</v>
      </c>
      <c r="P95" s="99">
        <v>8.4405338873096287</v>
      </c>
      <c r="Q95" s="99">
        <v>8.3673573975224862</v>
      </c>
      <c r="R95" s="99">
        <v>9.083437415402221</v>
      </c>
      <c r="S95" s="99">
        <v>9.2098398985952539</v>
      </c>
      <c r="T95" s="99">
        <v>8.8678157735725129</v>
      </c>
      <c r="U95" s="99">
        <v>9.7506588672615546</v>
      </c>
      <c r="V95" s="99">
        <v>9.7882326611431765</v>
      </c>
      <c r="W95" s="99">
        <v>10.031962047348976</v>
      </c>
      <c r="X95" s="99">
        <v>9.4939049819440235</v>
      </c>
      <c r="Y95" s="99">
        <v>8.876153721019195</v>
      </c>
      <c r="DA95" s="63" t="s">
        <v>2836</v>
      </c>
    </row>
    <row r="96" spans="1:105" ht="12" customHeight="1" x14ac:dyDescent="0.25">
      <c r="A96" s="106" t="s">
        <v>122</v>
      </c>
      <c r="B96" s="102">
        <v>19.372863818248035</v>
      </c>
      <c r="C96" s="102">
        <v>18.69012622730169</v>
      </c>
      <c r="D96" s="102">
        <v>20.319973843881542</v>
      </c>
      <c r="E96" s="102">
        <v>17.615219099757891</v>
      </c>
      <c r="F96" s="102">
        <v>20.221084787713195</v>
      </c>
      <c r="G96" s="102">
        <v>20.818716169044333</v>
      </c>
      <c r="H96" s="102">
        <v>21.564693119416059</v>
      </c>
      <c r="I96" s="102">
        <v>20.71574344698098</v>
      </c>
      <c r="J96" s="102">
        <v>21.570248766262523</v>
      </c>
      <c r="K96" s="102">
        <v>20.372538220952556</v>
      </c>
      <c r="L96" s="102">
        <v>20.558033256035447</v>
      </c>
      <c r="M96" s="102">
        <v>19.718816343745402</v>
      </c>
      <c r="N96" s="102">
        <v>19.600484452268692</v>
      </c>
      <c r="O96" s="102">
        <v>18.930813868047679</v>
      </c>
      <c r="P96" s="102">
        <v>18.67015304613102</v>
      </c>
      <c r="Q96" s="102">
        <v>18.76001802453996</v>
      </c>
      <c r="R96" s="102">
        <v>18.951621976578938</v>
      </c>
      <c r="S96" s="102">
        <v>19.10186385474772</v>
      </c>
      <c r="T96" s="102">
        <v>19.019498226278845</v>
      </c>
      <c r="U96" s="102">
        <v>18.910992078174356</v>
      </c>
      <c r="V96" s="102">
        <v>18.858894454358783</v>
      </c>
      <c r="W96" s="102">
        <v>20.208258138873919</v>
      </c>
      <c r="X96" s="102">
        <v>19.487270348283911</v>
      </c>
      <c r="Y96" s="102">
        <v>19.549847503640756</v>
      </c>
      <c r="DA96" s="131" t="s">
        <v>2837</v>
      </c>
    </row>
    <row r="97" spans="1:105" ht="12" customHeight="1" x14ac:dyDescent="0.25">
      <c r="A97" s="107" t="s">
        <v>121</v>
      </c>
      <c r="B97" s="105">
        <v>13.97707087016223</v>
      </c>
      <c r="C97" s="105">
        <v>13.382709128073712</v>
      </c>
      <c r="D97" s="105">
        <v>14.709943558705914</v>
      </c>
      <c r="E97" s="105">
        <v>12.461943021996214</v>
      </c>
      <c r="F97" s="105">
        <v>14.621665207487368</v>
      </c>
      <c r="G97" s="105">
        <v>15.105527080970885</v>
      </c>
      <c r="H97" s="105">
        <v>15.723742109381432</v>
      </c>
      <c r="I97" s="105">
        <v>15.0762383046553</v>
      </c>
      <c r="J97" s="105">
        <v>15.726839512048873</v>
      </c>
      <c r="K97" s="105">
        <v>14.727439588587055</v>
      </c>
      <c r="L97" s="105">
        <v>14.898701834439363</v>
      </c>
      <c r="M97" s="105">
        <v>14.412598432307325</v>
      </c>
      <c r="N97" s="105">
        <v>14.369293604985389</v>
      </c>
      <c r="O97" s="105">
        <v>13.900280087410181</v>
      </c>
      <c r="P97" s="105">
        <v>13.865916846322861</v>
      </c>
      <c r="Q97" s="105">
        <v>14.19249857791624</v>
      </c>
      <c r="R97" s="105">
        <v>14.403803504847797</v>
      </c>
      <c r="S97" s="105">
        <v>14.650660518187868</v>
      </c>
      <c r="T97" s="105">
        <v>14.818186583068838</v>
      </c>
      <c r="U97" s="105">
        <v>14.844392813595034</v>
      </c>
      <c r="V97" s="105">
        <v>14.964191025113507</v>
      </c>
      <c r="W97" s="105">
        <v>16.408384967479755</v>
      </c>
      <c r="X97" s="105">
        <v>16.137399614507309</v>
      </c>
      <c r="Y97" s="105">
        <v>16.320524289264327</v>
      </c>
      <c r="DA97" s="132" t="s">
        <v>2838</v>
      </c>
    </row>
    <row r="98" spans="1:105" ht="12" customHeight="1" x14ac:dyDescent="0.25">
      <c r="A98" s="108" t="s">
        <v>53</v>
      </c>
      <c r="B98" s="99">
        <v>5.8825591267582933</v>
      </c>
      <c r="C98" s="99">
        <v>5.3569064895129488</v>
      </c>
      <c r="D98" s="99">
        <v>6.1322480652075253</v>
      </c>
      <c r="E98" s="99">
        <v>4.4860607414104976</v>
      </c>
      <c r="F98" s="99">
        <v>5.8175217051972616</v>
      </c>
      <c r="G98" s="99">
        <v>5.9452637185451938</v>
      </c>
      <c r="H98" s="99">
        <v>6.1532985953405044</v>
      </c>
      <c r="I98" s="99">
        <v>5.750749677176751</v>
      </c>
      <c r="J98" s="99">
        <v>6.0301908675028599</v>
      </c>
      <c r="K98" s="99">
        <v>5.2917382198412088</v>
      </c>
      <c r="L98" s="99">
        <v>5.3489910258033966</v>
      </c>
      <c r="M98" s="99">
        <v>5.3591950926216638</v>
      </c>
      <c r="N98" s="99">
        <v>5.2712276790611616</v>
      </c>
      <c r="O98" s="99">
        <v>4.9388933649256641</v>
      </c>
      <c r="P98" s="99">
        <v>5.1225565777285125</v>
      </c>
      <c r="Q98" s="99">
        <v>5.6405638438249976</v>
      </c>
      <c r="R98" s="99">
        <v>5.5481103050529263</v>
      </c>
      <c r="S98" s="99">
        <v>5.5165078236203025</v>
      </c>
      <c r="T98" s="99">
        <v>5.6848239228394597</v>
      </c>
      <c r="U98" s="99">
        <v>5.3584942731972278</v>
      </c>
      <c r="V98" s="99">
        <v>5.2470649901650033</v>
      </c>
      <c r="W98" s="99">
        <v>6.3391948621963357</v>
      </c>
      <c r="X98" s="99">
        <v>6.8353825368229275</v>
      </c>
      <c r="Y98" s="99">
        <v>6.9640005987034419</v>
      </c>
      <c r="DA98" s="63" t="s">
        <v>2839</v>
      </c>
    </row>
    <row r="99" spans="1:105" ht="12" customHeight="1" x14ac:dyDescent="0.25">
      <c r="A99" s="108" t="s">
        <v>52</v>
      </c>
      <c r="B99" s="99">
        <v>8.0945117434039364</v>
      </c>
      <c r="C99" s="99">
        <v>8.0258026385607621</v>
      </c>
      <c r="D99" s="99">
        <v>8.5776954934983873</v>
      </c>
      <c r="E99" s="99">
        <v>7.9758822805857177</v>
      </c>
      <c r="F99" s="99">
        <v>8.8041435022901062</v>
      </c>
      <c r="G99" s="99">
        <v>9.1602633624256935</v>
      </c>
      <c r="H99" s="99">
        <v>9.5704435140409263</v>
      </c>
      <c r="I99" s="99">
        <v>9.3254886274785509</v>
      </c>
      <c r="J99" s="99">
        <v>9.6966486445460109</v>
      </c>
      <c r="K99" s="99">
        <v>9.4357013687458462</v>
      </c>
      <c r="L99" s="99">
        <v>9.5497108086359663</v>
      </c>
      <c r="M99" s="99">
        <v>9.0534033396856604</v>
      </c>
      <c r="N99" s="99">
        <v>9.0980659259242262</v>
      </c>
      <c r="O99" s="99">
        <v>8.9613867224845176</v>
      </c>
      <c r="P99" s="99">
        <v>8.7433602685943477</v>
      </c>
      <c r="Q99" s="99">
        <v>8.5519347340912422</v>
      </c>
      <c r="R99" s="99">
        <v>8.8556931997948674</v>
      </c>
      <c r="S99" s="99">
        <v>9.1341526945675664</v>
      </c>
      <c r="T99" s="99">
        <v>9.1333626602293823</v>
      </c>
      <c r="U99" s="99">
        <v>9.4858985403978071</v>
      </c>
      <c r="V99" s="99">
        <v>9.7171260349485067</v>
      </c>
      <c r="W99" s="99">
        <v>10.06919010528342</v>
      </c>
      <c r="X99" s="99">
        <v>9.3020170776843827</v>
      </c>
      <c r="Y99" s="99">
        <v>9.3565236905608842</v>
      </c>
      <c r="DA99" s="63" t="s">
        <v>2840</v>
      </c>
    </row>
    <row r="100" spans="1:105" ht="12" customHeight="1" x14ac:dyDescent="0.25">
      <c r="A100" s="121" t="s">
        <v>54</v>
      </c>
      <c r="B100" s="123">
        <v>16.76449436015703</v>
      </c>
      <c r="C100" s="123">
        <v>16.78192176477236</v>
      </c>
      <c r="D100" s="123">
        <v>17.580224057444624</v>
      </c>
      <c r="E100" s="123">
        <v>16.797242101285246</v>
      </c>
      <c r="F100" s="123">
        <v>17.732429992916867</v>
      </c>
      <c r="G100" s="123">
        <v>18.212579414753229</v>
      </c>
      <c r="H100" s="123">
        <v>18.533268965844272</v>
      </c>
      <c r="I100" s="123">
        <v>18.118362654331445</v>
      </c>
      <c r="J100" s="123">
        <v>18.685593141567772</v>
      </c>
      <c r="K100" s="123">
        <v>18.556064351251539</v>
      </c>
      <c r="L100" s="123">
        <v>17.67966894347634</v>
      </c>
      <c r="M100" s="123">
        <v>16.47369331782193</v>
      </c>
      <c r="N100" s="123">
        <v>15.822774066720658</v>
      </c>
      <c r="O100" s="123">
        <v>14.896602745970769</v>
      </c>
      <c r="P100" s="123">
        <v>14.162919538396977</v>
      </c>
      <c r="Q100" s="123">
        <v>14.157086448757232</v>
      </c>
      <c r="R100" s="123">
        <v>14.501124371883714</v>
      </c>
      <c r="S100" s="123">
        <v>14.0915504523271</v>
      </c>
      <c r="T100" s="123">
        <v>13.490197883847241</v>
      </c>
      <c r="U100" s="123">
        <v>13.304614585947681</v>
      </c>
      <c r="V100" s="123">
        <v>13.308142931116816</v>
      </c>
      <c r="W100" s="123">
        <v>13.831347304570054</v>
      </c>
      <c r="X100" s="123">
        <v>13.079617704993479</v>
      </c>
      <c r="Y100" s="123">
        <v>11.800744605420499</v>
      </c>
      <c r="DA100" s="130" t="s">
        <v>2841</v>
      </c>
    </row>
    <row r="101" spans="1:105" ht="12" customHeight="1" x14ac:dyDescent="0.25">
      <c r="A101" s="97" t="s">
        <v>202</v>
      </c>
      <c r="B101" s="99">
        <v>18.115447605105686</v>
      </c>
      <c r="C101" s="99">
        <v>20.964873365742775</v>
      </c>
      <c r="D101" s="99">
        <v>18.175360798385384</v>
      </c>
      <c r="E101" s="99">
        <v>21.744901618334552</v>
      </c>
      <c r="F101" s="99">
        <v>19.902836874778849</v>
      </c>
      <c r="G101" s="99">
        <v>20.401508279225645</v>
      </c>
      <c r="H101" s="99">
        <v>19.669598347105588</v>
      </c>
      <c r="I101" s="99">
        <v>21.842949396371207</v>
      </c>
      <c r="J101" s="99">
        <v>19.389400231838621</v>
      </c>
      <c r="K101" s="99">
        <v>20.813377639567534</v>
      </c>
      <c r="L101" s="99">
        <v>19.534479515638839</v>
      </c>
      <c r="M101" s="99">
        <v>18.708282286555217</v>
      </c>
      <c r="N101" s="99">
        <v>18.644005723824197</v>
      </c>
      <c r="O101" s="99">
        <v>16.58734941793541</v>
      </c>
      <c r="P101" s="99">
        <v>16.546404892096003</v>
      </c>
      <c r="Q101" s="99">
        <v>16.391035414289767</v>
      </c>
      <c r="R101" s="99">
        <v>17.09959915719158</v>
      </c>
      <c r="S101" s="99">
        <v>16.190158942447148</v>
      </c>
      <c r="T101" s="99">
        <v>15.490652599974293</v>
      </c>
      <c r="U101" s="99">
        <v>14.538670099801982</v>
      </c>
      <c r="V101" s="99">
        <v>16.493872103682566</v>
      </c>
      <c r="W101" s="99">
        <v>16.997938330488029</v>
      </c>
      <c r="X101" s="99">
        <v>16.605367214097001</v>
      </c>
      <c r="Y101" s="99">
        <v>13.705021831879437</v>
      </c>
      <c r="DA101" s="63" t="s">
        <v>2842</v>
      </c>
    </row>
    <row r="102" spans="1:105" ht="12" customHeight="1" x14ac:dyDescent="0.25">
      <c r="A102" s="97" t="s">
        <v>50</v>
      </c>
      <c r="B102" s="99">
        <v>17.771779170561711</v>
      </c>
      <c r="C102" s="99">
        <v>20.89474026226334</v>
      </c>
      <c r="D102" s="99">
        <v>18.222028610255791</v>
      </c>
      <c r="E102" s="99">
        <v>21.474728974717827</v>
      </c>
      <c r="F102" s="99">
        <v>20.022677699301529</v>
      </c>
      <c r="G102" s="99">
        <v>20.216034810999673</v>
      </c>
      <c r="H102" s="99">
        <v>19.79935493413981</v>
      </c>
      <c r="I102" s="99">
        <v>20.603000359324668</v>
      </c>
      <c r="J102" s="99">
        <v>20.129641264758785</v>
      </c>
      <c r="K102" s="99">
        <v>23.065539505790905</v>
      </c>
      <c r="L102" s="99">
        <v>20.702031977568449</v>
      </c>
      <c r="M102" s="99">
        <v>18.332001520235494</v>
      </c>
      <c r="N102" s="99">
        <v>17.356762452988345</v>
      </c>
      <c r="O102" s="99">
        <v>17.135957021415084</v>
      </c>
      <c r="P102" s="99">
        <v>15.74149545717386</v>
      </c>
      <c r="Q102" s="99">
        <v>15.917246608920392</v>
      </c>
      <c r="R102" s="99">
        <v>16.754271790612748</v>
      </c>
      <c r="S102" s="99">
        <v>16.379349479783475</v>
      </c>
      <c r="T102" s="99">
        <v>15.444148236413463</v>
      </c>
      <c r="U102" s="99">
        <v>16.085518807293351</v>
      </c>
      <c r="V102" s="99">
        <v>15.672886556888937</v>
      </c>
      <c r="W102" s="99">
        <v>16.407381251580741</v>
      </c>
      <c r="X102" s="99">
        <v>15.908980219736499</v>
      </c>
      <c r="Y102" s="99">
        <v>14.153289644873562</v>
      </c>
      <c r="DA102" s="63" t="s">
        <v>2843</v>
      </c>
    </row>
    <row r="103" spans="1:105" ht="12" customHeight="1" x14ac:dyDescent="0.25">
      <c r="A103" s="109" t="s">
        <v>120</v>
      </c>
      <c r="B103" s="110">
        <v>16.051617946925806</v>
      </c>
      <c r="C103" s="110">
        <v>13.872827370191441</v>
      </c>
      <c r="D103" s="110">
        <v>17.102380247578836</v>
      </c>
      <c r="E103" s="110">
        <v>12.77900525265569</v>
      </c>
      <c r="F103" s="110">
        <v>15.749068182062945</v>
      </c>
      <c r="G103" s="110">
        <v>16.362377672652489</v>
      </c>
      <c r="H103" s="110">
        <v>17.391158386951837</v>
      </c>
      <c r="I103" s="110">
        <v>15.288496528475976</v>
      </c>
      <c r="J103" s="110">
        <v>17.385562212399794</v>
      </c>
      <c r="K103" s="110">
        <v>14.248784403277506</v>
      </c>
      <c r="L103" s="110">
        <v>14.545886498006681</v>
      </c>
      <c r="M103" s="110">
        <v>14.11507592849107</v>
      </c>
      <c r="N103" s="110">
        <v>13.64661217774005</v>
      </c>
      <c r="O103" s="110">
        <v>12.797121253130479</v>
      </c>
      <c r="P103" s="110">
        <v>12.356941243433685</v>
      </c>
      <c r="Q103" s="110">
        <v>12.379703264286912</v>
      </c>
      <c r="R103" s="110">
        <v>12.378989140924155</v>
      </c>
      <c r="S103" s="110">
        <v>12.215522210885956</v>
      </c>
      <c r="T103" s="110">
        <v>11.888969196478987</v>
      </c>
      <c r="U103" s="110">
        <v>11.503906633908549</v>
      </c>
      <c r="V103" s="110">
        <v>11.267330093471598</v>
      </c>
      <c r="W103" s="110">
        <v>11.812351296843229</v>
      </c>
      <c r="X103" s="110">
        <v>11.049334157166173</v>
      </c>
      <c r="Y103" s="110">
        <v>10.486497575455951</v>
      </c>
      <c r="DA103" s="60" t="s">
        <v>2844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2845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2846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2847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2848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2849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X110" s="99">
        <f>RES_hhdet_fech!X110/RES_summary!X$19</f>
        <v>0</v>
      </c>
      <c r="Y110" s="99">
        <f>RES_hhdet_fech!Y110/RES_summary!Y$19</f>
        <v>0</v>
      </c>
      <c r="DA110" s="63" t="s">
        <v>2850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2851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2852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2853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2854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2855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2856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2857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2858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2859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2860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2861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2862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122.19549945821296</v>
      </c>
      <c r="C124" s="118">
        <f t="shared" si="42"/>
        <v>142.6031095269752</v>
      </c>
      <c r="D124" s="118">
        <f t="shared" si="42"/>
        <v>147.17654166120414</v>
      </c>
      <c r="E124" s="118">
        <f t="shared" si="42"/>
        <v>160.25793379708477</v>
      </c>
      <c r="F124" s="118">
        <f t="shared" si="42"/>
        <v>162.50371077467614</v>
      </c>
      <c r="G124" s="118">
        <f t="shared" si="42"/>
        <v>173.21937186207134</v>
      </c>
      <c r="H124" s="118">
        <f t="shared" si="42"/>
        <v>161.82179920642756</v>
      </c>
      <c r="I124" s="118">
        <f t="shared" si="42"/>
        <v>155.60772058435987</v>
      </c>
      <c r="J124" s="118">
        <f t="shared" si="42"/>
        <v>163.49577891641468</v>
      </c>
      <c r="K124" s="118">
        <f t="shared" si="42"/>
        <v>167.78172700973849</v>
      </c>
      <c r="L124" s="118">
        <f t="shared" si="42"/>
        <v>177.86315356299929</v>
      </c>
      <c r="M124" s="118">
        <f t="shared" si="42"/>
        <v>173.0668445007353</v>
      </c>
      <c r="N124" s="118">
        <f t="shared" si="42"/>
        <v>167.72182589389701</v>
      </c>
      <c r="O124" s="118">
        <f t="shared" si="42"/>
        <v>170.54690650572121</v>
      </c>
      <c r="P124" s="118">
        <f t="shared" si="42"/>
        <v>148.6682624511254</v>
      </c>
      <c r="Q124" s="118">
        <f t="shared" si="42"/>
        <v>162.0036938706769</v>
      </c>
      <c r="R124" s="118">
        <f t="shared" ref="R124:V124" si="43">R125+R128+R130+R139</f>
        <v>165.42846279457683</v>
      </c>
      <c r="S124" s="118">
        <f t="shared" si="43"/>
        <v>165.99660226910365</v>
      </c>
      <c r="T124" s="118">
        <f t="shared" si="43"/>
        <v>160.55293245527278</v>
      </c>
      <c r="U124" s="118">
        <f t="shared" si="43"/>
        <v>159.03839828678983</v>
      </c>
      <c r="V124" s="118">
        <f t="shared" si="43"/>
        <v>165.16175953525186</v>
      </c>
      <c r="W124" s="118">
        <f t="shared" ref="W124:Y124" si="44">W125+W128+W130+W139</f>
        <v>180.24905591544123</v>
      </c>
      <c r="X124" s="118">
        <f t="shared" si="44"/>
        <v>166.99716356358851</v>
      </c>
      <c r="Y124" s="118">
        <f t="shared" si="44"/>
        <v>159.99241611843161</v>
      </c>
      <c r="DA124" s="129" t="s">
        <v>2863</v>
      </c>
    </row>
    <row r="125" spans="1:105" ht="12.95" customHeight="1" x14ac:dyDescent="0.25">
      <c r="A125" s="121" t="s">
        <v>57</v>
      </c>
      <c r="B125" s="123">
        <f t="shared" ref="B125:Q125" si="45">SUM(B126:B127)</f>
        <v>89.040842580531617</v>
      </c>
      <c r="C125" s="123">
        <f t="shared" si="45"/>
        <v>109.52350684248823</v>
      </c>
      <c r="D125" s="123">
        <f t="shared" si="45"/>
        <v>112.16664126364937</v>
      </c>
      <c r="E125" s="123">
        <f t="shared" si="45"/>
        <v>126.56176097377708</v>
      </c>
      <c r="F125" s="123">
        <f t="shared" si="45"/>
        <v>127.09089375156327</v>
      </c>
      <c r="G125" s="123">
        <f t="shared" si="45"/>
        <v>136.52388768309766</v>
      </c>
      <c r="H125" s="123">
        <f t="shared" si="45"/>
        <v>123.72163716531126</v>
      </c>
      <c r="I125" s="123">
        <f t="shared" si="45"/>
        <v>118.15349263868013</v>
      </c>
      <c r="J125" s="123">
        <f t="shared" si="45"/>
        <v>124.58682555219094</v>
      </c>
      <c r="K125" s="123">
        <f t="shared" si="45"/>
        <v>129.52677961421227</v>
      </c>
      <c r="L125" s="123">
        <f t="shared" si="45"/>
        <v>139.7705459683547</v>
      </c>
      <c r="M125" s="123">
        <f t="shared" si="45"/>
        <v>137.16720828219232</v>
      </c>
      <c r="N125" s="123">
        <f t="shared" si="45"/>
        <v>131.85677383962769</v>
      </c>
      <c r="O125" s="123">
        <f t="shared" si="45"/>
        <v>136.03314010775387</v>
      </c>
      <c r="P125" s="123">
        <f t="shared" si="45"/>
        <v>116.32748677859878</v>
      </c>
      <c r="Q125" s="123">
        <f t="shared" si="45"/>
        <v>128.87194599977857</v>
      </c>
      <c r="R125" s="123">
        <f t="shared" ref="R125:V125" si="46">SUM(R126:R127)</f>
        <v>132.71829593415117</v>
      </c>
      <c r="S125" s="123">
        <f t="shared" si="46"/>
        <v>132.46595142517282</v>
      </c>
      <c r="T125" s="123">
        <f t="shared" si="46"/>
        <v>127.20809122355926</v>
      </c>
      <c r="U125" s="123">
        <f t="shared" si="46"/>
        <v>126.18255217844852</v>
      </c>
      <c r="V125" s="123">
        <f t="shared" si="46"/>
        <v>132.2610592123404</v>
      </c>
      <c r="W125" s="123">
        <f t="shared" ref="W125:Y125" si="47">SUM(W126:W127)</f>
        <v>144.84877685186493</v>
      </c>
      <c r="X125" s="123">
        <f t="shared" si="47"/>
        <v>132.48239316764233</v>
      </c>
      <c r="Y125" s="123">
        <f t="shared" si="47"/>
        <v>126.64069829281388</v>
      </c>
      <c r="DA125" s="130" t="s">
        <v>2864</v>
      </c>
    </row>
    <row r="126" spans="1:105" ht="12" customHeight="1" x14ac:dyDescent="0.25">
      <c r="A126" s="97" t="s">
        <v>198</v>
      </c>
      <c r="B126" s="99">
        <v>88.732782216868401</v>
      </c>
      <c r="C126" s="99">
        <v>109.14710267614986</v>
      </c>
      <c r="D126" s="99">
        <v>111.78014657734123</v>
      </c>
      <c r="E126" s="99">
        <v>126.15062224753299</v>
      </c>
      <c r="F126" s="99">
        <v>126.65862022752239</v>
      </c>
      <c r="G126" s="99">
        <v>136.0687650506338</v>
      </c>
      <c r="H126" s="99">
        <v>123.32389541048292</v>
      </c>
      <c r="I126" s="99">
        <v>117.78595946241961</v>
      </c>
      <c r="J126" s="99">
        <v>124.20258336240612</v>
      </c>
      <c r="K126" s="99">
        <v>129.12958430028272</v>
      </c>
      <c r="L126" s="99">
        <v>139.35655613271388</v>
      </c>
      <c r="M126" s="99">
        <v>136.76340964011911</v>
      </c>
      <c r="N126" s="99">
        <v>131.47187737141849</v>
      </c>
      <c r="O126" s="99">
        <v>135.63866957856874</v>
      </c>
      <c r="P126" s="99">
        <v>115.99228513207592</v>
      </c>
      <c r="Q126" s="99">
        <v>128.5008544885857</v>
      </c>
      <c r="R126" s="99">
        <v>132.3332599635944</v>
      </c>
      <c r="S126" s="99">
        <v>132.08561191246142</v>
      </c>
      <c r="T126" s="99">
        <v>126.84276730984246</v>
      </c>
      <c r="U126" s="99">
        <v>125.81686648810346</v>
      </c>
      <c r="V126" s="99">
        <v>131.87608421141803</v>
      </c>
      <c r="W126" s="99">
        <v>144.42596602409765</v>
      </c>
      <c r="X126" s="99">
        <v>132.09592167947011</v>
      </c>
      <c r="Y126" s="99">
        <v>126.2678064422893</v>
      </c>
      <c r="DA126" s="63" t="s">
        <v>2865</v>
      </c>
    </row>
    <row r="127" spans="1:105" ht="12" customHeight="1" x14ac:dyDescent="0.25">
      <c r="A127" s="97" t="s">
        <v>53</v>
      </c>
      <c r="B127" s="99">
        <v>0.30806036366322187</v>
      </c>
      <c r="C127" s="99">
        <v>0.37640416633837442</v>
      </c>
      <c r="D127" s="99">
        <v>0.38649468630814543</v>
      </c>
      <c r="E127" s="99">
        <v>0.4111387262440937</v>
      </c>
      <c r="F127" s="99">
        <v>0.43227352404087421</v>
      </c>
      <c r="G127" s="99">
        <v>0.45512263246384194</v>
      </c>
      <c r="H127" s="99">
        <v>0.39774175482835078</v>
      </c>
      <c r="I127" s="99">
        <v>0.36753317626052712</v>
      </c>
      <c r="J127" s="99">
        <v>0.38424218978482427</v>
      </c>
      <c r="K127" s="99">
        <v>0.39719531392955232</v>
      </c>
      <c r="L127" s="99">
        <v>0.41398983564082303</v>
      </c>
      <c r="M127" s="99">
        <v>0.4037986420732238</v>
      </c>
      <c r="N127" s="99">
        <v>0.38489646820919832</v>
      </c>
      <c r="O127" s="99">
        <v>0.3944705291851347</v>
      </c>
      <c r="P127" s="99">
        <v>0.3352016465228646</v>
      </c>
      <c r="Q127" s="99">
        <v>0.37109151119286454</v>
      </c>
      <c r="R127" s="99">
        <v>0.3850359705567602</v>
      </c>
      <c r="S127" s="99">
        <v>0.3803395127114006</v>
      </c>
      <c r="T127" s="99">
        <v>0.36532391371681017</v>
      </c>
      <c r="U127" s="99">
        <v>0.36568569034505677</v>
      </c>
      <c r="V127" s="99">
        <v>0.3849750009223778</v>
      </c>
      <c r="W127" s="99">
        <v>0.42281082776728196</v>
      </c>
      <c r="X127" s="99">
        <v>0.38647148817221055</v>
      </c>
      <c r="Y127" s="99">
        <v>0.37289185052458501</v>
      </c>
      <c r="DA127" s="63" t="s">
        <v>2866</v>
      </c>
    </row>
    <row r="128" spans="1:105" ht="12.95" customHeight="1" x14ac:dyDescent="0.25">
      <c r="A128" s="121" t="s">
        <v>92</v>
      </c>
      <c r="B128" s="123">
        <f t="shared" ref="B128:Y128" si="48">B129</f>
        <v>0.8246813817056422</v>
      </c>
      <c r="C128" s="123">
        <f t="shared" si="48"/>
        <v>0.79190149742361338</v>
      </c>
      <c r="D128" s="123">
        <f t="shared" si="48"/>
        <v>0.77495021443139744</v>
      </c>
      <c r="E128" s="123">
        <f t="shared" si="48"/>
        <v>1.7340890852335138</v>
      </c>
      <c r="F128" s="123">
        <f t="shared" si="48"/>
        <v>0.75545630719408607</v>
      </c>
      <c r="G128" s="123">
        <f t="shared" si="48"/>
        <v>0.98755070063913508</v>
      </c>
      <c r="H128" s="123">
        <f t="shared" si="48"/>
        <v>1.5628648765976607</v>
      </c>
      <c r="I128" s="123">
        <f t="shared" si="48"/>
        <v>2.0785396355224055</v>
      </c>
      <c r="J128" s="123">
        <f t="shared" si="48"/>
        <v>2.2626344250212287</v>
      </c>
      <c r="K128" s="123">
        <f t="shared" si="48"/>
        <v>2.2824232153250503</v>
      </c>
      <c r="L128" s="123">
        <f t="shared" si="48"/>
        <v>3.0082893520369089</v>
      </c>
      <c r="M128" s="123">
        <f t="shared" si="48"/>
        <v>3.984474761934234</v>
      </c>
      <c r="N128" s="123">
        <f t="shared" si="48"/>
        <v>4.2702449081052904</v>
      </c>
      <c r="O128" s="123">
        <f t="shared" si="48"/>
        <v>3.4070291188789037</v>
      </c>
      <c r="P128" s="123">
        <f t="shared" si="48"/>
        <v>2.6732323302618601</v>
      </c>
      <c r="Q128" s="123">
        <f t="shared" si="48"/>
        <v>3.8561772013267186</v>
      </c>
      <c r="R128" s="123">
        <f t="shared" si="48"/>
        <v>2.9127120285904589</v>
      </c>
      <c r="S128" s="123">
        <f t="shared" si="48"/>
        <v>3.2605483990956809</v>
      </c>
      <c r="T128" s="123">
        <f t="shared" si="48"/>
        <v>3.2718174813910434</v>
      </c>
      <c r="U128" s="123">
        <f t="shared" si="48"/>
        <v>3.2488855771325991</v>
      </c>
      <c r="V128" s="123">
        <f t="shared" si="48"/>
        <v>3.2528359693499409</v>
      </c>
      <c r="W128" s="123">
        <f t="shared" si="48"/>
        <v>3.74781655508506</v>
      </c>
      <c r="X128" s="123">
        <f t="shared" si="48"/>
        <v>3.8692457107107443</v>
      </c>
      <c r="Y128" s="123">
        <f t="shared" si="48"/>
        <v>4.0216155047243731</v>
      </c>
      <c r="DA128" s="130" t="s">
        <v>2867</v>
      </c>
    </row>
    <row r="129" spans="1:105" ht="12" customHeight="1" x14ac:dyDescent="0.25">
      <c r="A129" s="97" t="s">
        <v>53</v>
      </c>
      <c r="B129" s="99">
        <f>RES_hhdet_fech!B129/RES_summary!B$19</f>
        <v>0.8246813817056422</v>
      </c>
      <c r="C129" s="99">
        <f>RES_hhdet_fech!C129/RES_summary!C$19</f>
        <v>0.79190149742361338</v>
      </c>
      <c r="D129" s="99">
        <f>RES_hhdet_fech!D129/RES_summary!D$19</f>
        <v>0.77495021443139744</v>
      </c>
      <c r="E129" s="99">
        <f>RES_hhdet_fech!E129/RES_summary!E$19</f>
        <v>1.7340890852335138</v>
      </c>
      <c r="F129" s="99">
        <f>RES_hhdet_fech!F129/RES_summary!F$19</f>
        <v>0.75545630719408607</v>
      </c>
      <c r="G129" s="99">
        <f>RES_hhdet_fech!G129/RES_summary!G$19</f>
        <v>0.98755070063913508</v>
      </c>
      <c r="H129" s="99">
        <f>RES_hhdet_fech!H129/RES_summary!H$19</f>
        <v>1.5628648765976607</v>
      </c>
      <c r="I129" s="99">
        <f>RES_hhdet_fech!I129/RES_summary!I$19</f>
        <v>2.0785396355224055</v>
      </c>
      <c r="J129" s="99">
        <f>RES_hhdet_fech!J129/RES_summary!J$19</f>
        <v>2.2626344250212287</v>
      </c>
      <c r="K129" s="99">
        <f>RES_hhdet_fech!K129/RES_summary!K$19</f>
        <v>2.2824232153250503</v>
      </c>
      <c r="L129" s="99">
        <f>RES_hhdet_fech!L129/RES_summary!L$19</f>
        <v>3.0082893520369089</v>
      </c>
      <c r="M129" s="99">
        <f>RES_hhdet_fech!M129/RES_summary!M$19</f>
        <v>3.984474761934234</v>
      </c>
      <c r="N129" s="99">
        <f>RES_hhdet_fech!N129/RES_summary!N$19</f>
        <v>4.2702449081052904</v>
      </c>
      <c r="O129" s="99">
        <f>RES_hhdet_fech!O129/RES_summary!O$19</f>
        <v>3.4070291188789037</v>
      </c>
      <c r="P129" s="99">
        <f>RES_hhdet_fech!P129/RES_summary!P$19</f>
        <v>2.6732323302618601</v>
      </c>
      <c r="Q129" s="99">
        <f>RES_hhdet_fech!Q129/RES_summary!Q$19</f>
        <v>3.8561772013267186</v>
      </c>
      <c r="R129" s="99">
        <f>RES_hhdet_fech!R129/RES_summary!R$19</f>
        <v>2.9127120285904589</v>
      </c>
      <c r="S129" s="99">
        <f>RES_hhdet_fech!S129/RES_summary!S$19</f>
        <v>3.2605483990956809</v>
      </c>
      <c r="T129" s="99">
        <f>RES_hhdet_fech!T129/RES_summary!T$19</f>
        <v>3.2718174813910434</v>
      </c>
      <c r="U129" s="99">
        <f>RES_hhdet_fech!U129/RES_summary!U$19</f>
        <v>3.2488855771325991</v>
      </c>
      <c r="V129" s="99">
        <f>RES_hhdet_fech!V129/RES_summary!V$19</f>
        <v>3.2528359693499409</v>
      </c>
      <c r="W129" s="99">
        <f>RES_hhdet_fech!W129/RES_summary!W$19</f>
        <v>3.74781655508506</v>
      </c>
      <c r="X129" s="99">
        <f>RES_hhdet_fech!X129/RES_summary!X$19</f>
        <v>3.8692457107107443</v>
      </c>
      <c r="Y129" s="99">
        <f>RES_hhdet_fech!Y129/RES_summary!Y$19</f>
        <v>4.0216155047243731</v>
      </c>
      <c r="DA129" s="63" t="s">
        <v>2868</v>
      </c>
    </row>
    <row r="130" spans="1:105" ht="12" customHeight="1" x14ac:dyDescent="0.25">
      <c r="A130" s="121" t="s">
        <v>55</v>
      </c>
      <c r="B130" s="123">
        <v>15.796092685782972</v>
      </c>
      <c r="C130" s="123">
        <v>16.290997463325713</v>
      </c>
      <c r="D130" s="123">
        <v>16.758770343147138</v>
      </c>
      <c r="E130" s="123">
        <v>16.168738548705097</v>
      </c>
      <c r="F130" s="123">
        <v>17.361233514425113</v>
      </c>
      <c r="G130" s="123">
        <v>17.918072482195452</v>
      </c>
      <c r="H130" s="123">
        <v>18.217768723030947</v>
      </c>
      <c r="I130" s="123">
        <v>17.966764184399285</v>
      </c>
      <c r="J130" s="123">
        <v>18.103168335744815</v>
      </c>
      <c r="K130" s="123">
        <v>17.915296663844863</v>
      </c>
      <c r="L130" s="123">
        <v>17.823294070001904</v>
      </c>
      <c r="M130" s="123">
        <v>15.94344857596221</v>
      </c>
      <c r="N130" s="123">
        <v>16.385581280174595</v>
      </c>
      <c r="O130" s="123">
        <v>16.549736979374337</v>
      </c>
      <c r="P130" s="123">
        <v>15.977905528586959</v>
      </c>
      <c r="Q130" s="123">
        <v>15.541260945408641</v>
      </c>
      <c r="R130" s="123">
        <v>15.785214154646066</v>
      </c>
      <c r="S130" s="123">
        <v>16.545741232405284</v>
      </c>
      <c r="T130" s="123">
        <v>16.930252825199542</v>
      </c>
      <c r="U130" s="123">
        <v>16.520851824085007</v>
      </c>
      <c r="V130" s="123">
        <v>16.905394861601781</v>
      </c>
      <c r="W130" s="123">
        <v>18.349545124618096</v>
      </c>
      <c r="X130" s="123">
        <v>18.071451838362329</v>
      </c>
      <c r="Y130" s="123">
        <v>17.74077165017567</v>
      </c>
      <c r="DA130" s="130" t="s">
        <v>2869</v>
      </c>
    </row>
    <row r="131" spans="1:105" ht="12" customHeight="1" x14ac:dyDescent="0.25">
      <c r="A131" s="97" t="s">
        <v>128</v>
      </c>
      <c r="B131" s="99">
        <v>13.555394050766736</v>
      </c>
      <c r="C131" s="99">
        <v>14.896971998594969</v>
      </c>
      <c r="D131" s="99">
        <v>14.861647300338854</v>
      </c>
      <c r="E131" s="99">
        <v>15.467572299755464</v>
      </c>
      <c r="F131" s="99">
        <v>15.962056390989325</v>
      </c>
      <c r="G131" s="99">
        <v>16.540247126822063</v>
      </c>
      <c r="H131" s="99">
        <v>16.649136501355812</v>
      </c>
      <c r="I131" s="99">
        <v>16.827649060426552</v>
      </c>
      <c r="J131" s="99">
        <v>16.758844017133132</v>
      </c>
      <c r="K131" s="99">
        <v>17.106508364420559</v>
      </c>
      <c r="L131" s="99">
        <v>17.005236065877618</v>
      </c>
      <c r="M131" s="99">
        <v>14.887481772220909</v>
      </c>
      <c r="N131" s="99">
        <v>15.670459669760765</v>
      </c>
      <c r="O131" s="99">
        <v>16.132313827812723</v>
      </c>
      <c r="P131" s="99">
        <v>15.497568667140666</v>
      </c>
      <c r="Q131" s="99">
        <v>14.78588716160024</v>
      </c>
      <c r="R131" s="99">
        <v>14.847958556955424</v>
      </c>
      <c r="S131" s="99">
        <v>15.727261208849104</v>
      </c>
      <c r="T131" s="99">
        <v>16.272246156720737</v>
      </c>
      <c r="U131" s="99">
        <v>15.53456151512871</v>
      </c>
      <c r="V131" s="99">
        <v>16.091747462977999</v>
      </c>
      <c r="W131" s="99">
        <v>17.523067416137703</v>
      </c>
      <c r="X131" s="99">
        <v>17.503453801451048</v>
      </c>
      <c r="Y131" s="99">
        <v>16.899378146038472</v>
      </c>
      <c r="DA131" s="63" t="s">
        <v>2870</v>
      </c>
    </row>
    <row r="132" spans="1:105" ht="12" customHeight="1" x14ac:dyDescent="0.25">
      <c r="A132" s="97" t="s">
        <v>127</v>
      </c>
      <c r="B132" s="99">
        <v>11.281452373197887</v>
      </c>
      <c r="C132" s="99">
        <v>12.331626588689513</v>
      </c>
      <c r="D132" s="99">
        <v>12.370866349906223</v>
      </c>
      <c r="E132" s="99">
        <v>12.707303397938192</v>
      </c>
      <c r="F132" s="99">
        <v>13.253795648686785</v>
      </c>
      <c r="G132" s="99">
        <v>13.749158708050683</v>
      </c>
      <c r="H132" s="99">
        <v>13.86708610442526</v>
      </c>
      <c r="I132" s="99">
        <v>14.020951927963488</v>
      </c>
      <c r="J132" s="99">
        <v>14.035999578293112</v>
      </c>
      <c r="K132" s="99">
        <v>14.322167383581679</v>
      </c>
      <c r="L132" s="99">
        <v>14.311498732857414</v>
      </c>
      <c r="M132" s="99">
        <v>12.623945327824357</v>
      </c>
      <c r="N132" s="99">
        <v>13.358083301152899</v>
      </c>
      <c r="O132" s="99">
        <v>13.781463417673848</v>
      </c>
      <c r="P132" s="99">
        <v>13.294675278928008</v>
      </c>
      <c r="Q132" s="99">
        <v>12.797003690307468</v>
      </c>
      <c r="R132" s="99">
        <v>12.868510593147017</v>
      </c>
      <c r="S132" s="99">
        <v>13.663448894076319</v>
      </c>
      <c r="T132" s="99">
        <v>14.212940837659646</v>
      </c>
      <c r="U132" s="99">
        <v>13.590717061571628</v>
      </c>
      <c r="V132" s="99">
        <v>14.096751468693252</v>
      </c>
      <c r="W132" s="99">
        <v>15.499344127442265</v>
      </c>
      <c r="X132" s="99">
        <v>15.61564263332734</v>
      </c>
      <c r="Y132" s="99">
        <v>15.165797321064538</v>
      </c>
      <c r="DA132" s="63" t="s">
        <v>2871</v>
      </c>
    </row>
    <row r="133" spans="1:105" ht="12" customHeight="1" x14ac:dyDescent="0.25">
      <c r="A133" s="100" t="s">
        <v>198</v>
      </c>
      <c r="B133" s="102">
        <v>4.1154340618531311</v>
      </c>
      <c r="C133" s="102">
        <v>4.2584475913734137</v>
      </c>
      <c r="D133" s="102">
        <v>4.474451373195472</v>
      </c>
      <c r="E133" s="102">
        <v>3.9156432715087588</v>
      </c>
      <c r="F133" s="102">
        <v>4.5619147387843046</v>
      </c>
      <c r="G133" s="102">
        <v>4.6819505158896773</v>
      </c>
      <c r="H133" s="102">
        <v>4.7004664960193967</v>
      </c>
      <c r="I133" s="102">
        <v>4.6133272399504506</v>
      </c>
      <c r="J133" s="102">
        <v>4.6348979073672991</v>
      </c>
      <c r="K133" s="102">
        <v>4.4061129522638014</v>
      </c>
      <c r="L133" s="102">
        <v>4.4000332131083182</v>
      </c>
      <c r="M133" s="102">
        <v>4.0283464979478492</v>
      </c>
      <c r="N133" s="102">
        <v>4.2112903120619727</v>
      </c>
      <c r="O133" s="102">
        <v>4.2122677098307246</v>
      </c>
      <c r="P133" s="102">
        <v>4.2666275391249133</v>
      </c>
      <c r="Q133" s="102">
        <v>4.4805540733495954</v>
      </c>
      <c r="R133" s="102">
        <v>4.389598923093061</v>
      </c>
      <c r="S133" s="102">
        <v>4.5886164520424586</v>
      </c>
      <c r="T133" s="102">
        <v>4.9126962466382853</v>
      </c>
      <c r="U133" s="102">
        <v>4.4556493310424425</v>
      </c>
      <c r="V133" s="102">
        <v>4.5081024386687121</v>
      </c>
      <c r="W133" s="102">
        <v>5.5106992298419506</v>
      </c>
      <c r="X133" s="102">
        <v>6.1372803690509681</v>
      </c>
      <c r="Y133" s="102">
        <v>6.042989028705974</v>
      </c>
      <c r="DA133" s="131" t="s">
        <v>2872</v>
      </c>
    </row>
    <row r="134" spans="1:105" ht="12" customHeight="1" x14ac:dyDescent="0.25">
      <c r="A134" s="103" t="s">
        <v>52</v>
      </c>
      <c r="B134" s="105">
        <v>7.1660183113447546</v>
      </c>
      <c r="C134" s="105">
        <v>8.0731789973160986</v>
      </c>
      <c r="D134" s="105">
        <v>7.8964149767107488</v>
      </c>
      <c r="E134" s="105">
        <v>8.7916601264294343</v>
      </c>
      <c r="F134" s="105">
        <v>8.6918809099024781</v>
      </c>
      <c r="G134" s="105">
        <v>9.0672081921610026</v>
      </c>
      <c r="H134" s="105">
        <v>9.1666196084058651</v>
      </c>
      <c r="I134" s="105">
        <v>9.407624688013037</v>
      </c>
      <c r="J134" s="105">
        <v>9.4011016709258115</v>
      </c>
      <c r="K134" s="105">
        <v>9.9160544313178782</v>
      </c>
      <c r="L134" s="105">
        <v>9.9114655197490968</v>
      </c>
      <c r="M134" s="105">
        <v>8.5955988298765078</v>
      </c>
      <c r="N134" s="105">
        <v>9.1467929890909261</v>
      </c>
      <c r="O134" s="105">
        <v>9.5691957078431251</v>
      </c>
      <c r="P134" s="105">
        <v>9.0280477398030961</v>
      </c>
      <c r="Q134" s="105">
        <v>8.3164496169578754</v>
      </c>
      <c r="R134" s="105">
        <v>8.4789116700539573</v>
      </c>
      <c r="S134" s="105">
        <v>9.0748324420338609</v>
      </c>
      <c r="T134" s="105">
        <v>9.3002445910213591</v>
      </c>
      <c r="U134" s="105">
        <v>9.1350677305291867</v>
      </c>
      <c r="V134" s="105">
        <v>9.5886490300245448</v>
      </c>
      <c r="W134" s="105">
        <v>9.9886448976003166</v>
      </c>
      <c r="X134" s="105">
        <v>9.4783622642763738</v>
      </c>
      <c r="Y134" s="105">
        <v>9.1228082923585667</v>
      </c>
      <c r="DA134" s="132" t="s">
        <v>2873</v>
      </c>
    </row>
    <row r="135" spans="1:105" ht="12" customHeight="1" x14ac:dyDescent="0.25">
      <c r="A135" s="106" t="s">
        <v>122</v>
      </c>
      <c r="B135" s="102">
        <v>19.372863818248032</v>
      </c>
      <c r="C135" s="102">
        <v>18.734319270767283</v>
      </c>
      <c r="D135" s="102">
        <v>20.423030741107482</v>
      </c>
      <c r="E135" s="102">
        <v>17.714767814999558</v>
      </c>
      <c r="F135" s="102">
        <v>20.301155248933032</v>
      </c>
      <c r="G135" s="102">
        <v>20.864795516990675</v>
      </c>
      <c r="H135" s="102">
        <v>21.551880936468159</v>
      </c>
      <c r="I135" s="102">
        <v>20.693802362656445</v>
      </c>
      <c r="J135" s="102">
        <v>21.580990061306213</v>
      </c>
      <c r="K135" s="102">
        <v>20.424546258172541</v>
      </c>
      <c r="L135" s="102">
        <v>20.634425725905398</v>
      </c>
      <c r="M135" s="102">
        <v>19.774399712972265</v>
      </c>
      <c r="N135" s="102">
        <v>19.66802707448338</v>
      </c>
      <c r="O135" s="102">
        <v>18.958264681402401</v>
      </c>
      <c r="P135" s="102">
        <v>18.610308202220914</v>
      </c>
      <c r="Q135" s="102">
        <v>18.641512119012297</v>
      </c>
      <c r="R135" s="102">
        <v>18.727395443113291</v>
      </c>
      <c r="S135" s="102">
        <v>18.858393798803696</v>
      </c>
      <c r="T135" s="102">
        <v>18.759025449326163</v>
      </c>
      <c r="U135" s="102">
        <v>18.685589044840317</v>
      </c>
      <c r="V135" s="102">
        <v>18.731678048474997</v>
      </c>
      <c r="W135" s="102">
        <v>20.153452447673352</v>
      </c>
      <c r="X135" s="102">
        <v>19.47729392277774</v>
      </c>
      <c r="Y135" s="102">
        <v>19.455960332973483</v>
      </c>
      <c r="DA135" s="131" t="s">
        <v>2874</v>
      </c>
    </row>
    <row r="136" spans="1:105" ht="12" customHeight="1" x14ac:dyDescent="0.25">
      <c r="A136" s="107" t="s">
        <v>121</v>
      </c>
      <c r="B136" s="105">
        <v>13.977070870162226</v>
      </c>
      <c r="C136" s="105">
        <v>13.402998098683691</v>
      </c>
      <c r="D136" s="105">
        <v>14.750842744236172</v>
      </c>
      <c r="E136" s="105">
        <v>12.483196793508151</v>
      </c>
      <c r="F136" s="105">
        <v>14.633702531854448</v>
      </c>
      <c r="G136" s="105">
        <v>15.103578813502432</v>
      </c>
      <c r="H136" s="105">
        <v>15.70663775095049</v>
      </c>
      <c r="I136" s="105">
        <v>15.070387242702449</v>
      </c>
      <c r="J136" s="105">
        <v>15.740457499503604</v>
      </c>
      <c r="K136" s="105">
        <v>14.752242428985989</v>
      </c>
      <c r="L136" s="105">
        <v>14.917856860362495</v>
      </c>
      <c r="M136" s="105">
        <v>14.406504172614959</v>
      </c>
      <c r="N136" s="105">
        <v>14.365941055687813</v>
      </c>
      <c r="O136" s="105">
        <v>13.890910944498364</v>
      </c>
      <c r="P136" s="105">
        <v>13.875838568920868</v>
      </c>
      <c r="Q136" s="105">
        <v>14.205146827984764</v>
      </c>
      <c r="R136" s="105">
        <v>14.379556140812198</v>
      </c>
      <c r="S136" s="105">
        <v>14.6138047167994</v>
      </c>
      <c r="T136" s="105">
        <v>14.754308595039195</v>
      </c>
      <c r="U136" s="105">
        <v>14.781301182548612</v>
      </c>
      <c r="V136" s="105">
        <v>14.90513758236496</v>
      </c>
      <c r="W136" s="105">
        <v>16.354794249091277</v>
      </c>
      <c r="X136" s="105">
        <v>16.098298881991649</v>
      </c>
      <c r="Y136" s="105">
        <v>16.231217769497203</v>
      </c>
      <c r="DA136" s="132" t="s">
        <v>2875</v>
      </c>
    </row>
    <row r="137" spans="1:105" ht="12" customHeight="1" x14ac:dyDescent="0.25">
      <c r="A137" s="108" t="s">
        <v>53</v>
      </c>
      <c r="B137" s="99">
        <v>5.8825591267582933</v>
      </c>
      <c r="C137" s="99">
        <v>5.3771187412717021</v>
      </c>
      <c r="D137" s="99">
        <v>6.1728891761323519</v>
      </c>
      <c r="E137" s="99">
        <v>4.5090966295101094</v>
      </c>
      <c r="F137" s="99">
        <v>5.8335552947907114</v>
      </c>
      <c r="G137" s="99">
        <v>5.9499560939945209</v>
      </c>
      <c r="H137" s="99">
        <v>6.1460009511337406</v>
      </c>
      <c r="I137" s="99">
        <v>5.750446198163889</v>
      </c>
      <c r="J137" s="99">
        <v>6.0442857156604681</v>
      </c>
      <c r="K137" s="99">
        <v>5.3142061190224341</v>
      </c>
      <c r="L137" s="99">
        <v>5.3679999191031111</v>
      </c>
      <c r="M137" s="99">
        <v>5.3585141813808042</v>
      </c>
      <c r="N137" s="99">
        <v>5.2736687481836535</v>
      </c>
      <c r="O137" s="99">
        <v>4.9371354083204118</v>
      </c>
      <c r="P137" s="99">
        <v>5.11061779698914</v>
      </c>
      <c r="Q137" s="99">
        <v>5.6136523327998384</v>
      </c>
      <c r="R137" s="99">
        <v>5.4966354546673344</v>
      </c>
      <c r="S137" s="99">
        <v>5.4642218662825117</v>
      </c>
      <c r="T137" s="99">
        <v>5.6251940734341934</v>
      </c>
      <c r="U137" s="99">
        <v>5.3102955486510357</v>
      </c>
      <c r="V137" s="99">
        <v>5.2163647353953273</v>
      </c>
      <c r="W137" s="99">
        <v>6.3208384988809811</v>
      </c>
      <c r="X137" s="99">
        <v>6.8318900793404875</v>
      </c>
      <c r="Y137" s="99">
        <v>6.9272158323433013</v>
      </c>
      <c r="DA137" s="63" t="s">
        <v>2876</v>
      </c>
    </row>
    <row r="138" spans="1:105" ht="12" customHeight="1" x14ac:dyDescent="0.25">
      <c r="A138" s="108" t="s">
        <v>52</v>
      </c>
      <c r="B138" s="99">
        <v>8.0945117434039346</v>
      </c>
      <c r="C138" s="99">
        <v>8.0258793574119878</v>
      </c>
      <c r="D138" s="99">
        <v>8.577953568103819</v>
      </c>
      <c r="E138" s="99">
        <v>7.9741001639980418</v>
      </c>
      <c r="F138" s="99">
        <v>8.8001472370637384</v>
      </c>
      <c r="G138" s="99">
        <v>9.1536227195079114</v>
      </c>
      <c r="H138" s="99">
        <v>9.5606367998167503</v>
      </c>
      <c r="I138" s="99">
        <v>9.3199410445385613</v>
      </c>
      <c r="J138" s="99">
        <v>9.6961717838431341</v>
      </c>
      <c r="K138" s="99">
        <v>9.4380363099635591</v>
      </c>
      <c r="L138" s="99">
        <v>9.5498569412593852</v>
      </c>
      <c r="M138" s="99">
        <v>9.0479899912341555</v>
      </c>
      <c r="N138" s="99">
        <v>9.0922723075041585</v>
      </c>
      <c r="O138" s="99">
        <v>8.9537755361779521</v>
      </c>
      <c r="P138" s="99">
        <v>8.7652207719317268</v>
      </c>
      <c r="Q138" s="99">
        <v>8.591494495184925</v>
      </c>
      <c r="R138" s="99">
        <v>8.882920686144864</v>
      </c>
      <c r="S138" s="99">
        <v>9.1495828505168895</v>
      </c>
      <c r="T138" s="99">
        <v>9.1291145216050023</v>
      </c>
      <c r="U138" s="99">
        <v>9.4710056338975761</v>
      </c>
      <c r="V138" s="99">
        <v>9.6887728469696306</v>
      </c>
      <c r="W138" s="99">
        <v>10.0339557502103</v>
      </c>
      <c r="X138" s="99">
        <v>9.26640880265116</v>
      </c>
      <c r="Y138" s="99">
        <v>9.3040019371539024</v>
      </c>
      <c r="DA138" s="63" t="s">
        <v>2877</v>
      </c>
    </row>
    <row r="139" spans="1:105" ht="12" customHeight="1" x14ac:dyDescent="0.25">
      <c r="A139" s="121" t="s">
        <v>54</v>
      </c>
      <c r="B139" s="123">
        <v>16.533882810192736</v>
      </c>
      <c r="C139" s="123">
        <v>15.996703723737642</v>
      </c>
      <c r="D139" s="123">
        <v>17.476179839976233</v>
      </c>
      <c r="E139" s="123">
        <v>15.793345189369054</v>
      </c>
      <c r="F139" s="123">
        <v>17.296127201493682</v>
      </c>
      <c r="G139" s="123">
        <v>17.789860996139101</v>
      </c>
      <c r="H139" s="123">
        <v>18.31952844148768</v>
      </c>
      <c r="I139" s="123">
        <v>17.408924125758041</v>
      </c>
      <c r="J139" s="123">
        <v>18.54315060345769</v>
      </c>
      <c r="K139" s="123">
        <v>18.057227516356306</v>
      </c>
      <c r="L139" s="123">
        <v>17.261024172605772</v>
      </c>
      <c r="M139" s="123">
        <v>15.971712880646537</v>
      </c>
      <c r="N139" s="123">
        <v>15.209225865989426</v>
      </c>
      <c r="O139" s="123">
        <v>14.557000299714096</v>
      </c>
      <c r="P139" s="123">
        <v>13.689637813677818</v>
      </c>
      <c r="Q139" s="123">
        <v>13.734309724162966</v>
      </c>
      <c r="R139" s="123">
        <v>14.012240677189142</v>
      </c>
      <c r="S139" s="123">
        <v>13.724361212429878</v>
      </c>
      <c r="T139" s="123">
        <v>13.142770925122932</v>
      </c>
      <c r="U139" s="123">
        <v>13.086108707123675</v>
      </c>
      <c r="V139" s="123">
        <v>12.742469491959724</v>
      </c>
      <c r="W139" s="123">
        <v>13.302917383873174</v>
      </c>
      <c r="X139" s="123">
        <v>12.574072846873133</v>
      </c>
      <c r="Y139" s="123">
        <v>11.589330670717693</v>
      </c>
      <c r="DA139" s="130" t="s">
        <v>2878</v>
      </c>
    </row>
    <row r="140" spans="1:105" ht="12" customHeight="1" x14ac:dyDescent="0.25">
      <c r="A140" s="97" t="s">
        <v>50</v>
      </c>
      <c r="B140" s="99">
        <v>17.771779170561707</v>
      </c>
      <c r="C140" s="99">
        <v>20.903646484400571</v>
      </c>
      <c r="D140" s="99">
        <v>18.23678234258653</v>
      </c>
      <c r="E140" s="99">
        <v>21.49024524296803</v>
      </c>
      <c r="F140" s="99">
        <v>20.034608995542403</v>
      </c>
      <c r="G140" s="99">
        <v>20.224661624436589</v>
      </c>
      <c r="H140" s="99">
        <v>19.802067330618275</v>
      </c>
      <c r="I140" s="99">
        <v>20.603822749415247</v>
      </c>
      <c r="J140" s="99">
        <v>20.131255927789752</v>
      </c>
      <c r="K140" s="99">
        <v>23.068253878199535</v>
      </c>
      <c r="L140" s="99">
        <v>20.705180135314333</v>
      </c>
      <c r="M140" s="99">
        <v>18.334106298730497</v>
      </c>
      <c r="N140" s="99">
        <v>17.358195435518237</v>
      </c>
      <c r="O140" s="99">
        <v>17.136607836018275</v>
      </c>
      <c r="P140" s="99">
        <v>15.743236942077242</v>
      </c>
      <c r="Q140" s="99">
        <v>15.920902340878147</v>
      </c>
      <c r="R140" s="99">
        <v>16.756047430211627</v>
      </c>
      <c r="S140" s="99">
        <v>16.378544295973608</v>
      </c>
      <c r="T140" s="99">
        <v>15.436072327065364</v>
      </c>
      <c r="U140" s="99">
        <v>16.073047864455585</v>
      </c>
      <c r="V140" s="99">
        <v>15.655844919998666</v>
      </c>
      <c r="W140" s="99">
        <v>16.397021737228361</v>
      </c>
      <c r="X140" s="99">
        <v>15.914417071875942</v>
      </c>
      <c r="Y140" s="99">
        <v>14.167061497919716</v>
      </c>
      <c r="DA140" s="63" t="s">
        <v>2879</v>
      </c>
    </row>
    <row r="141" spans="1:105" ht="12" customHeight="1" x14ac:dyDescent="0.25">
      <c r="A141" s="109" t="s">
        <v>120</v>
      </c>
      <c r="B141" s="110">
        <v>16.051617946925806</v>
      </c>
      <c r="C141" s="110">
        <v>13.878067218870543</v>
      </c>
      <c r="D141" s="110">
        <v>17.11937742787994</v>
      </c>
      <c r="E141" s="110">
        <v>12.793406361889488</v>
      </c>
      <c r="F141" s="110">
        <v>15.767052835331194</v>
      </c>
      <c r="G141" s="110">
        <v>16.378656993684746</v>
      </c>
      <c r="H141" s="110">
        <v>17.397867158740684</v>
      </c>
      <c r="I141" s="110">
        <v>15.28970141477204</v>
      </c>
      <c r="J141" s="110">
        <v>17.388161646413458</v>
      </c>
      <c r="K141" s="110">
        <v>14.253034393643661</v>
      </c>
      <c r="L141" s="110">
        <v>14.553103767274413</v>
      </c>
      <c r="M141" s="110">
        <v>14.122008844781288</v>
      </c>
      <c r="N141" s="110">
        <v>13.654090910210344</v>
      </c>
      <c r="O141" s="110">
        <v>12.802007097304884</v>
      </c>
      <c r="P141" s="110">
        <v>12.373831574361507</v>
      </c>
      <c r="Q141" s="110">
        <v>12.406162808688034</v>
      </c>
      <c r="R141" s="110">
        <v>12.398102455750456</v>
      </c>
      <c r="S141" s="110">
        <v>12.225489387175678</v>
      </c>
      <c r="T141" s="110">
        <v>11.87809617894373</v>
      </c>
      <c r="U141" s="110">
        <v>11.481900158759492</v>
      </c>
      <c r="V141" s="110">
        <v>11.231212873223866</v>
      </c>
      <c r="W141" s="110">
        <v>11.795381882466492</v>
      </c>
      <c r="X141" s="110">
        <v>11.072079400498433</v>
      </c>
      <c r="Y141" s="110">
        <v>10.523852316933691</v>
      </c>
      <c r="DA141" s="60" t="s">
        <v>2880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83.340755658322436</v>
      </c>
      <c r="C143" s="118">
        <f t="shared" si="49"/>
        <v>98.184046909112197</v>
      </c>
      <c r="D143" s="118">
        <f t="shared" si="49"/>
        <v>89.527050027371047</v>
      </c>
      <c r="E143" s="118">
        <f t="shared" si="49"/>
        <v>88.865457161236634</v>
      </c>
      <c r="F143" s="118">
        <f t="shared" si="49"/>
        <v>97.41938266352048</v>
      </c>
      <c r="G143" s="118">
        <f t="shared" si="49"/>
        <v>99.145103891182416</v>
      </c>
      <c r="H143" s="118">
        <f t="shared" si="49"/>
        <v>88.163352039627895</v>
      </c>
      <c r="I143" s="118">
        <f t="shared" si="49"/>
        <v>91.304303806907342</v>
      </c>
      <c r="J143" s="118">
        <f t="shared" si="49"/>
        <v>93.235818108963855</v>
      </c>
      <c r="K143" s="118">
        <f t="shared" si="49"/>
        <v>92.770868518846129</v>
      </c>
      <c r="L143" s="118">
        <f t="shared" si="49"/>
        <v>97.733620037642439</v>
      </c>
      <c r="M143" s="118">
        <f t="shared" si="49"/>
        <v>93.01895448815921</v>
      </c>
      <c r="N143" s="118">
        <f t="shared" si="49"/>
        <v>91.864851865328959</v>
      </c>
      <c r="O143" s="118">
        <f t="shared" si="49"/>
        <v>89.805730629614644</v>
      </c>
      <c r="P143" s="118">
        <f t="shared" si="49"/>
        <v>77.209852892588998</v>
      </c>
      <c r="Q143" s="118">
        <f t="shared" si="49"/>
        <v>87.484091730221664</v>
      </c>
      <c r="R143" s="118">
        <f t="shared" ref="R143:V143" si="50">R144+R146+R148+R157</f>
        <v>85.671935686813498</v>
      </c>
      <c r="S143" s="118">
        <f t="shared" si="50"/>
        <v>85.428884551408316</v>
      </c>
      <c r="T143" s="118">
        <f t="shared" si="50"/>
        <v>82.256293245576416</v>
      </c>
      <c r="U143" s="118">
        <f t="shared" si="50"/>
        <v>80.148191421930846</v>
      </c>
      <c r="V143" s="118">
        <f t="shared" si="50"/>
        <v>79.792967967376597</v>
      </c>
      <c r="W143" s="118">
        <f t="shared" ref="W143:Y143" si="51">W144+W146+W148+W157</f>
        <v>84.285491790544512</v>
      </c>
      <c r="X143" s="118">
        <f t="shared" si="51"/>
        <v>77.034390720090968</v>
      </c>
      <c r="Y143" s="118">
        <f t="shared" si="51"/>
        <v>73.479972823128321</v>
      </c>
      <c r="DA143" s="129" t="s">
        <v>2881</v>
      </c>
    </row>
    <row r="144" spans="1:105" ht="12.95" customHeight="1" x14ac:dyDescent="0.25">
      <c r="A144" s="121" t="s">
        <v>57</v>
      </c>
      <c r="B144" s="123">
        <f t="shared" ref="B144:Y144" si="52">B145</f>
        <v>39.210584495511057</v>
      </c>
      <c r="C144" s="123">
        <f t="shared" si="52"/>
        <v>57.561612806573166</v>
      </c>
      <c r="D144" s="123">
        <f t="shared" si="52"/>
        <v>47.830966432097405</v>
      </c>
      <c r="E144" s="123">
        <f t="shared" si="52"/>
        <v>47.104702980144936</v>
      </c>
      <c r="F144" s="123">
        <f t="shared" si="52"/>
        <v>57.060566816617047</v>
      </c>
      <c r="G144" s="123">
        <f t="shared" si="52"/>
        <v>57.051547191010776</v>
      </c>
      <c r="H144" s="123">
        <f t="shared" si="52"/>
        <v>43.537451035702205</v>
      </c>
      <c r="I144" s="123">
        <f t="shared" si="52"/>
        <v>47.798345515892301</v>
      </c>
      <c r="J144" s="123">
        <f t="shared" si="52"/>
        <v>47.395745257333282</v>
      </c>
      <c r="K144" s="123">
        <f t="shared" si="52"/>
        <v>48.162592447655356</v>
      </c>
      <c r="L144" s="123">
        <f t="shared" si="52"/>
        <v>52.378845040521632</v>
      </c>
      <c r="M144" s="123">
        <f t="shared" si="52"/>
        <v>47.670266352316162</v>
      </c>
      <c r="N144" s="123">
        <f t="shared" si="52"/>
        <v>47.545012036885666</v>
      </c>
      <c r="O144" s="123">
        <f t="shared" si="52"/>
        <v>47.735868251631082</v>
      </c>
      <c r="P144" s="123">
        <f t="shared" si="52"/>
        <v>38.189810776475632</v>
      </c>
      <c r="Q144" s="123">
        <f t="shared" si="52"/>
        <v>44.261403600012507</v>
      </c>
      <c r="R144" s="123">
        <f t="shared" si="52"/>
        <v>44.088335119206704</v>
      </c>
      <c r="S144" s="123">
        <f t="shared" si="52"/>
        <v>42.233335304036267</v>
      </c>
      <c r="T144" s="123">
        <f t="shared" si="52"/>
        <v>38.941861210089087</v>
      </c>
      <c r="U144" s="123">
        <f t="shared" si="52"/>
        <v>36.521952563010906</v>
      </c>
      <c r="V144" s="123">
        <f t="shared" si="52"/>
        <v>36.258478955118036</v>
      </c>
      <c r="W144" s="123">
        <f t="shared" si="52"/>
        <v>38.148120184208636</v>
      </c>
      <c r="X144" s="123">
        <f t="shared" si="52"/>
        <v>32.705818337582294</v>
      </c>
      <c r="Y144" s="123">
        <f t="shared" si="52"/>
        <v>31.186470001952866</v>
      </c>
      <c r="DA144" s="130" t="s">
        <v>2882</v>
      </c>
    </row>
    <row r="145" spans="1:105" ht="12" customHeight="1" x14ac:dyDescent="0.25">
      <c r="A145" s="97" t="s">
        <v>53</v>
      </c>
      <c r="B145" s="99">
        <v>39.210584495511057</v>
      </c>
      <c r="C145" s="99">
        <v>57.561612806573166</v>
      </c>
      <c r="D145" s="99">
        <v>47.830966432097405</v>
      </c>
      <c r="E145" s="99">
        <v>47.104702980144936</v>
      </c>
      <c r="F145" s="99">
        <v>57.060566816617047</v>
      </c>
      <c r="G145" s="99">
        <v>57.051547191010776</v>
      </c>
      <c r="H145" s="99">
        <v>43.537451035702205</v>
      </c>
      <c r="I145" s="99">
        <v>47.798345515892301</v>
      </c>
      <c r="J145" s="99">
        <v>47.395745257333282</v>
      </c>
      <c r="K145" s="99">
        <v>48.162592447655356</v>
      </c>
      <c r="L145" s="99">
        <v>52.378845040521632</v>
      </c>
      <c r="M145" s="99">
        <v>47.670266352316162</v>
      </c>
      <c r="N145" s="99">
        <v>47.545012036885666</v>
      </c>
      <c r="O145" s="99">
        <v>47.735868251631082</v>
      </c>
      <c r="P145" s="99">
        <v>38.189810776475632</v>
      </c>
      <c r="Q145" s="99">
        <v>44.261403600012507</v>
      </c>
      <c r="R145" s="99">
        <v>44.088335119206704</v>
      </c>
      <c r="S145" s="99">
        <v>42.233335304036267</v>
      </c>
      <c r="T145" s="99">
        <v>38.941861210089087</v>
      </c>
      <c r="U145" s="99">
        <v>36.521952563010906</v>
      </c>
      <c r="V145" s="99">
        <v>36.258478955118036</v>
      </c>
      <c r="W145" s="99">
        <v>38.148120184208636</v>
      </c>
      <c r="X145" s="99">
        <v>32.705818337582294</v>
      </c>
      <c r="Y145" s="99">
        <v>31.186470001952866</v>
      </c>
      <c r="DA145" s="63" t="s">
        <v>2883</v>
      </c>
    </row>
    <row r="146" spans="1:105" ht="12.95" customHeight="1" x14ac:dyDescent="0.25">
      <c r="A146" s="121" t="s">
        <v>92</v>
      </c>
      <c r="B146" s="123">
        <f t="shared" ref="B146:Y146" si="53">B147</f>
        <v>8.2459217467526109</v>
      </c>
      <c r="C146" s="123">
        <f t="shared" si="53"/>
        <v>5.7597728015729084</v>
      </c>
      <c r="D146" s="123">
        <f t="shared" si="53"/>
        <v>4.2690310331141905</v>
      </c>
      <c r="E146" s="123">
        <f t="shared" si="53"/>
        <v>8.0472411451904691</v>
      </c>
      <c r="F146" s="123">
        <f t="shared" si="53"/>
        <v>3.0820623225443242</v>
      </c>
      <c r="G146" s="123">
        <f t="shared" si="53"/>
        <v>3.7813147848357143</v>
      </c>
      <c r="H146" s="123">
        <f t="shared" si="53"/>
        <v>4.9859920049712603</v>
      </c>
      <c r="I146" s="123">
        <f t="shared" si="53"/>
        <v>5.6176876296925053</v>
      </c>
      <c r="J146" s="123">
        <f t="shared" si="53"/>
        <v>5.9301387878409368</v>
      </c>
      <c r="K146" s="123">
        <f t="shared" si="53"/>
        <v>6.0981463548959329</v>
      </c>
      <c r="L146" s="123">
        <f t="shared" si="53"/>
        <v>7.6397899992931197</v>
      </c>
      <c r="M146" s="123">
        <f t="shared" si="53"/>
        <v>9.8780903711322487</v>
      </c>
      <c r="N146" s="123">
        <f t="shared" si="53"/>
        <v>9.7556162409175098</v>
      </c>
      <c r="O146" s="123">
        <f t="shared" si="53"/>
        <v>8.7891177332768819</v>
      </c>
      <c r="P146" s="123">
        <f t="shared" si="53"/>
        <v>7.0693176828657398</v>
      </c>
      <c r="Q146" s="123">
        <f t="shared" si="53"/>
        <v>11.253104493025178</v>
      </c>
      <c r="R146" s="123">
        <f t="shared" si="53"/>
        <v>9.251203913406334</v>
      </c>
      <c r="S146" s="123">
        <f t="shared" si="53"/>
        <v>11.041416380106584</v>
      </c>
      <c r="T146" s="123">
        <f t="shared" si="53"/>
        <v>11.779839275829678</v>
      </c>
      <c r="U146" s="123">
        <f t="shared" si="53"/>
        <v>12.076618371121745</v>
      </c>
      <c r="V146" s="123">
        <f t="shared" si="53"/>
        <v>12.334901091608415</v>
      </c>
      <c r="W146" s="123">
        <f t="shared" si="53"/>
        <v>13.066714930883322</v>
      </c>
      <c r="X146" s="123">
        <f t="shared" si="53"/>
        <v>12.798836303093402</v>
      </c>
      <c r="Y146" s="123">
        <f t="shared" si="53"/>
        <v>11.933354100970631</v>
      </c>
      <c r="DA146" s="130" t="s">
        <v>2884</v>
      </c>
    </row>
    <row r="147" spans="1:105" ht="12" customHeight="1" x14ac:dyDescent="0.25">
      <c r="A147" s="97" t="s">
        <v>53</v>
      </c>
      <c r="B147" s="99">
        <f>RES_hhdet_fech!B147/RES_summary!B$19</f>
        <v>8.2459217467526109</v>
      </c>
      <c r="C147" s="99">
        <f>RES_hhdet_fech!C147/RES_summary!C$19</f>
        <v>5.7597728015729084</v>
      </c>
      <c r="D147" s="99">
        <f>RES_hhdet_fech!D147/RES_summary!D$19</f>
        <v>4.2690310331141905</v>
      </c>
      <c r="E147" s="99">
        <f>RES_hhdet_fech!E147/RES_summary!E$19</f>
        <v>8.0472411451904691</v>
      </c>
      <c r="F147" s="99">
        <f>RES_hhdet_fech!F147/RES_summary!F$19</f>
        <v>3.0820623225443242</v>
      </c>
      <c r="G147" s="99">
        <f>RES_hhdet_fech!G147/RES_summary!G$19</f>
        <v>3.7813147848357143</v>
      </c>
      <c r="H147" s="99">
        <f>RES_hhdet_fech!H147/RES_summary!H$19</f>
        <v>4.9859920049712603</v>
      </c>
      <c r="I147" s="99">
        <f>RES_hhdet_fech!I147/RES_summary!I$19</f>
        <v>5.6176876296925053</v>
      </c>
      <c r="J147" s="99">
        <f>RES_hhdet_fech!J147/RES_summary!J$19</f>
        <v>5.9301387878409368</v>
      </c>
      <c r="K147" s="99">
        <f>RES_hhdet_fech!K147/RES_summary!K$19</f>
        <v>6.0981463548959329</v>
      </c>
      <c r="L147" s="99">
        <f>RES_hhdet_fech!L147/RES_summary!L$19</f>
        <v>7.6397899992931197</v>
      </c>
      <c r="M147" s="99">
        <f>RES_hhdet_fech!M147/RES_summary!M$19</f>
        <v>9.8780903711322487</v>
      </c>
      <c r="N147" s="99">
        <f>RES_hhdet_fech!N147/RES_summary!N$19</f>
        <v>9.7556162409175098</v>
      </c>
      <c r="O147" s="99">
        <f>RES_hhdet_fech!O147/RES_summary!O$19</f>
        <v>8.7891177332768819</v>
      </c>
      <c r="P147" s="99">
        <f>RES_hhdet_fech!P147/RES_summary!P$19</f>
        <v>7.0693176828657398</v>
      </c>
      <c r="Q147" s="99">
        <f>RES_hhdet_fech!Q147/RES_summary!Q$19</f>
        <v>11.253104493025178</v>
      </c>
      <c r="R147" s="99">
        <f>RES_hhdet_fech!R147/RES_summary!R$19</f>
        <v>9.251203913406334</v>
      </c>
      <c r="S147" s="99">
        <f>RES_hhdet_fech!S147/RES_summary!S$19</f>
        <v>11.041416380106584</v>
      </c>
      <c r="T147" s="99">
        <f>RES_hhdet_fech!T147/RES_summary!T$19</f>
        <v>11.779839275829678</v>
      </c>
      <c r="U147" s="99">
        <f>RES_hhdet_fech!U147/RES_summary!U$19</f>
        <v>12.076618371121745</v>
      </c>
      <c r="V147" s="99">
        <f>RES_hhdet_fech!V147/RES_summary!V$19</f>
        <v>12.334901091608415</v>
      </c>
      <c r="W147" s="99">
        <f>RES_hhdet_fech!W147/RES_summary!W$19</f>
        <v>13.066714930883322</v>
      </c>
      <c r="X147" s="99">
        <f>RES_hhdet_fech!X147/RES_summary!X$19</f>
        <v>12.798836303093402</v>
      </c>
      <c r="Y147" s="99">
        <f>RES_hhdet_fech!Y147/RES_summary!Y$19</f>
        <v>11.933354100970631</v>
      </c>
      <c r="DA147" s="63" t="s">
        <v>2885</v>
      </c>
    </row>
    <row r="148" spans="1:105" ht="12" customHeight="1" x14ac:dyDescent="0.25">
      <c r="A148" s="121" t="s">
        <v>55</v>
      </c>
      <c r="B148" s="123">
        <v>19.350179586292789</v>
      </c>
      <c r="C148" s="123">
        <v>18.573125748140999</v>
      </c>
      <c r="D148" s="123">
        <v>19.987975199573825</v>
      </c>
      <c r="E148" s="123">
        <v>17.448885125312238</v>
      </c>
      <c r="F148" s="123">
        <v>19.916858128327007</v>
      </c>
      <c r="G148" s="123">
        <v>20.546091484805469</v>
      </c>
      <c r="H148" s="123">
        <v>21.358088516423834</v>
      </c>
      <c r="I148" s="123">
        <v>20.46922745251663</v>
      </c>
      <c r="J148" s="123">
        <v>21.316133776398118</v>
      </c>
      <c r="K148" s="123">
        <v>20.23223427371062</v>
      </c>
      <c r="L148" s="123">
        <v>20.321382164588758</v>
      </c>
      <c r="M148" s="123">
        <v>19.413378615196986</v>
      </c>
      <c r="N148" s="123">
        <v>19.277624642230908</v>
      </c>
      <c r="O148" s="123">
        <v>18.633111493485721</v>
      </c>
      <c r="P148" s="123">
        <v>18.234166383030725</v>
      </c>
      <c r="Q148" s="123">
        <v>18.232671359020308</v>
      </c>
      <c r="R148" s="123">
        <v>18.324492218842707</v>
      </c>
      <c r="S148" s="123">
        <v>18.420788320386364</v>
      </c>
      <c r="T148" s="123">
        <v>18.342946003797657</v>
      </c>
      <c r="U148" s="123">
        <v>18.341106074090842</v>
      </c>
      <c r="V148" s="123">
        <v>18.303155350695906</v>
      </c>
      <c r="W148" s="123">
        <v>19.638522608466602</v>
      </c>
      <c r="X148" s="123">
        <v>18.926277826893088</v>
      </c>
      <c r="Y148" s="123">
        <v>18.818572967627116</v>
      </c>
      <c r="DA148" s="130" t="s">
        <v>2886</v>
      </c>
    </row>
    <row r="149" spans="1:105" ht="12" customHeight="1" x14ac:dyDescent="0.25">
      <c r="A149" s="97" t="s">
        <v>124</v>
      </c>
      <c r="B149" s="99">
        <v>20.821914331850962</v>
      </c>
      <c r="C149" s="99">
        <v>21.461318931360527</v>
      </c>
      <c r="D149" s="99">
        <v>20.678690165203495</v>
      </c>
      <c r="E149" s="99">
        <v>22.060086678218269</v>
      </c>
      <c r="F149" s="99">
        <v>22.191087237358893</v>
      </c>
      <c r="G149" s="99">
        <v>22.468528602280795</v>
      </c>
      <c r="H149" s="99">
        <v>23.052094635160163</v>
      </c>
      <c r="I149" s="99">
        <v>22.335484617050717</v>
      </c>
      <c r="J149" s="99">
        <v>24.674486581903043</v>
      </c>
      <c r="K149" s="99">
        <v>26.270794941976721</v>
      </c>
      <c r="L149" s="99">
        <v>24.340021763080603</v>
      </c>
      <c r="M149" s="99">
        <v>21.697208539242467</v>
      </c>
      <c r="N149" s="99">
        <v>21.106125348778004</v>
      </c>
      <c r="O149" s="99">
        <v>21.281811542849304</v>
      </c>
      <c r="P149" s="99">
        <v>19.664744309563876</v>
      </c>
      <c r="Q149" s="99">
        <v>19.607040109547714</v>
      </c>
      <c r="R149" s="99">
        <v>20.222949668561068</v>
      </c>
      <c r="S149" s="99">
        <v>19.655503983415795</v>
      </c>
      <c r="T149" s="99">
        <v>18.655005272840746</v>
      </c>
      <c r="U149" s="99">
        <v>19.620507562975764</v>
      </c>
      <c r="V149" s="99">
        <v>19.215601952538087</v>
      </c>
      <c r="W149" s="99">
        <v>20.329289613757311</v>
      </c>
      <c r="X149" s="99">
        <v>19.996199297379519</v>
      </c>
      <c r="Y149" s="99">
        <v>18.452264399589584</v>
      </c>
      <c r="DA149" s="63" t="s">
        <v>2887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2888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2889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2890</v>
      </c>
    </row>
    <row r="153" spans="1:105" ht="12" customHeight="1" x14ac:dyDescent="0.25">
      <c r="A153" s="106" t="s">
        <v>122</v>
      </c>
      <c r="B153" s="102">
        <v>19.372863818248025</v>
      </c>
      <c r="C153" s="102">
        <v>18.554720746314491</v>
      </c>
      <c r="D153" s="102">
        <v>20.084205262828146</v>
      </c>
      <c r="E153" s="102">
        <v>17.390723384410851</v>
      </c>
      <c r="F153" s="102">
        <v>19.983347926848538</v>
      </c>
      <c r="G153" s="102">
        <v>20.638631472874977</v>
      </c>
      <c r="H153" s="102">
        <v>21.472442005972358</v>
      </c>
      <c r="I153" s="102">
        <v>20.653499593562021</v>
      </c>
      <c r="J153" s="102">
        <v>21.499167801844397</v>
      </c>
      <c r="K153" s="102">
        <v>20.31943913515207</v>
      </c>
      <c r="L153" s="102">
        <v>20.532601494952559</v>
      </c>
      <c r="M153" s="102">
        <v>19.735261213561103</v>
      </c>
      <c r="N153" s="102">
        <v>19.66641173735934</v>
      </c>
      <c r="O153" s="102">
        <v>19.036050355274902</v>
      </c>
      <c r="P153" s="102">
        <v>18.750108082735974</v>
      </c>
      <c r="Q153" s="102">
        <v>18.794267322708333</v>
      </c>
      <c r="R153" s="102">
        <v>18.908944473088095</v>
      </c>
      <c r="S153" s="102">
        <v>19.058351421124922</v>
      </c>
      <c r="T153" s="102">
        <v>19.026916196601288</v>
      </c>
      <c r="U153" s="102">
        <v>19.013899780652761</v>
      </c>
      <c r="V153" s="102">
        <v>18.990397361799936</v>
      </c>
      <c r="W153" s="102">
        <v>20.319969775549989</v>
      </c>
      <c r="X153" s="102">
        <v>19.516755314726524</v>
      </c>
      <c r="Y153" s="102">
        <v>19.432684206102188</v>
      </c>
      <c r="DA153" s="131" t="s">
        <v>2891</v>
      </c>
    </row>
    <row r="154" spans="1:105" ht="12" customHeight="1" x14ac:dyDescent="0.25">
      <c r="A154" s="107" t="s">
        <v>121</v>
      </c>
      <c r="B154" s="105">
        <v>13.97707087016223</v>
      </c>
      <c r="C154" s="105">
        <v>13.331674839665556</v>
      </c>
      <c r="D154" s="105">
        <v>14.637851683169966</v>
      </c>
      <c r="E154" s="105">
        <v>12.413645932573083</v>
      </c>
      <c r="F154" s="105">
        <v>14.569162255427303</v>
      </c>
      <c r="G154" s="105">
        <v>15.063757881347547</v>
      </c>
      <c r="H154" s="105">
        <v>15.692764346310387</v>
      </c>
      <c r="I154" s="105">
        <v>15.044093405428114</v>
      </c>
      <c r="J154" s="105">
        <v>15.696247780478933</v>
      </c>
      <c r="K154" s="105">
        <v>14.709750110610056</v>
      </c>
      <c r="L154" s="105">
        <v>14.894013612392513</v>
      </c>
      <c r="M154" s="105">
        <v>14.429596577449525</v>
      </c>
      <c r="N154" s="105">
        <v>14.40285002878484</v>
      </c>
      <c r="O154" s="105">
        <v>13.947602975239754</v>
      </c>
      <c r="P154" s="105">
        <v>13.908616180344685</v>
      </c>
      <c r="Q154" s="105">
        <v>14.225086215045021</v>
      </c>
      <c r="R154" s="105">
        <v>14.411965034800543</v>
      </c>
      <c r="S154" s="105">
        <v>14.660773107299304</v>
      </c>
      <c r="T154" s="105">
        <v>14.842796408927484</v>
      </c>
      <c r="U154" s="105">
        <v>14.891351157679379</v>
      </c>
      <c r="V154" s="105">
        <v>15.00735331604263</v>
      </c>
      <c r="W154" s="105">
        <v>16.441958301011852</v>
      </c>
      <c r="X154" s="105">
        <v>16.139359833729678</v>
      </c>
      <c r="Y154" s="105">
        <v>16.250122002336511</v>
      </c>
      <c r="DA154" s="132" t="s">
        <v>2892</v>
      </c>
    </row>
    <row r="155" spans="1:105" ht="12" customHeight="1" x14ac:dyDescent="0.25">
      <c r="A155" s="108" t="s">
        <v>53</v>
      </c>
      <c r="B155" s="99">
        <v>5.8825591267582924</v>
      </c>
      <c r="C155" s="99">
        <v>5.3077739309308765</v>
      </c>
      <c r="D155" s="99">
        <v>6.0641046103128282</v>
      </c>
      <c r="E155" s="99">
        <v>4.4439153579655661</v>
      </c>
      <c r="F155" s="99">
        <v>5.7734453054199451</v>
      </c>
      <c r="G155" s="99">
        <v>5.9136421036977413</v>
      </c>
      <c r="H155" s="99">
        <v>6.1344201777773746</v>
      </c>
      <c r="I155" s="99">
        <v>5.7315687318318762</v>
      </c>
      <c r="J155" s="99">
        <v>6.0114249932147574</v>
      </c>
      <c r="K155" s="99">
        <v>5.2818673535165326</v>
      </c>
      <c r="L155" s="99">
        <v>5.3471572043890641</v>
      </c>
      <c r="M155" s="99">
        <v>5.3709003131880024</v>
      </c>
      <c r="N155" s="99">
        <v>5.2934233674234532</v>
      </c>
      <c r="O155" s="99">
        <v>4.9676985352752689</v>
      </c>
      <c r="P155" s="99">
        <v>5.1412005109161187</v>
      </c>
      <c r="Q155" s="99">
        <v>5.6462392195288551</v>
      </c>
      <c r="R155" s="99">
        <v>5.5354022410610755</v>
      </c>
      <c r="S155" s="99">
        <v>5.5087928479492243</v>
      </c>
      <c r="T155" s="99">
        <v>5.6956958606347676</v>
      </c>
      <c r="U155" s="99">
        <v>5.3935591528925286</v>
      </c>
      <c r="V155" s="99">
        <v>5.2854471451764571</v>
      </c>
      <c r="W155" s="99">
        <v>6.3749331817100492</v>
      </c>
      <c r="X155" s="99">
        <v>6.844989902048618</v>
      </c>
      <c r="Y155" s="99">
        <v>6.9180271698916656</v>
      </c>
      <c r="DA155" s="63" t="s">
        <v>2893</v>
      </c>
    </row>
    <row r="156" spans="1:105" ht="12" customHeight="1" x14ac:dyDescent="0.25">
      <c r="A156" s="108" t="s">
        <v>52</v>
      </c>
      <c r="B156" s="99">
        <v>8.0945117434039364</v>
      </c>
      <c r="C156" s="99">
        <v>8.023900908734678</v>
      </c>
      <c r="D156" s="99">
        <v>8.5737470728571363</v>
      </c>
      <c r="E156" s="99">
        <v>7.9697305746075182</v>
      </c>
      <c r="F156" s="99">
        <v>8.7957169500073586</v>
      </c>
      <c r="G156" s="99">
        <v>9.1501157776498054</v>
      </c>
      <c r="H156" s="99">
        <v>9.5583441685330115</v>
      </c>
      <c r="I156" s="99">
        <v>9.3125246735962381</v>
      </c>
      <c r="J156" s="99">
        <v>9.6848227872641761</v>
      </c>
      <c r="K156" s="99">
        <v>9.427882757093526</v>
      </c>
      <c r="L156" s="99">
        <v>9.5468564080034461</v>
      </c>
      <c r="M156" s="99">
        <v>9.0586962642615223</v>
      </c>
      <c r="N156" s="99">
        <v>9.1094266613613861</v>
      </c>
      <c r="O156" s="99">
        <v>8.9799044399644856</v>
      </c>
      <c r="P156" s="99">
        <v>8.7674156694285639</v>
      </c>
      <c r="Q156" s="99">
        <v>8.5788469955161659</v>
      </c>
      <c r="R156" s="99">
        <v>8.8765627937394687</v>
      </c>
      <c r="S156" s="99">
        <v>9.1519802593500792</v>
      </c>
      <c r="T156" s="99">
        <v>9.1471005482927161</v>
      </c>
      <c r="U156" s="99">
        <v>9.4977920047868523</v>
      </c>
      <c r="V156" s="99">
        <v>9.7219061708661698</v>
      </c>
      <c r="W156" s="99">
        <v>10.067025119301805</v>
      </c>
      <c r="X156" s="99">
        <v>9.2943699316810608</v>
      </c>
      <c r="Y156" s="99">
        <v>9.3320948324448434</v>
      </c>
      <c r="DA156" s="63" t="s">
        <v>2894</v>
      </c>
    </row>
    <row r="157" spans="1:105" ht="12" customHeight="1" x14ac:dyDescent="0.25">
      <c r="A157" s="121" t="s">
        <v>54</v>
      </c>
      <c r="B157" s="123">
        <v>16.534069829765986</v>
      </c>
      <c r="C157" s="123">
        <v>16.289535552825129</v>
      </c>
      <c r="D157" s="123">
        <v>17.439077362585635</v>
      </c>
      <c r="E157" s="123">
        <v>16.264627910588985</v>
      </c>
      <c r="F157" s="123">
        <v>17.359895396032101</v>
      </c>
      <c r="G157" s="123">
        <v>17.766150430530459</v>
      </c>
      <c r="H157" s="123">
        <v>18.281820482530595</v>
      </c>
      <c r="I157" s="123">
        <v>17.419043208805896</v>
      </c>
      <c r="J157" s="123">
        <v>18.59380028739152</v>
      </c>
      <c r="K157" s="123">
        <v>18.277895442584221</v>
      </c>
      <c r="L157" s="123">
        <v>17.393602833238926</v>
      </c>
      <c r="M157" s="123">
        <v>16.05721914951382</v>
      </c>
      <c r="N157" s="123">
        <v>15.286598945294864</v>
      </c>
      <c r="O157" s="123">
        <v>14.647633151220955</v>
      </c>
      <c r="P157" s="123">
        <v>13.716558050216911</v>
      </c>
      <c r="Q157" s="123">
        <v>13.736912278163677</v>
      </c>
      <c r="R157" s="123">
        <v>14.007904435357746</v>
      </c>
      <c r="S157" s="123">
        <v>13.733344546879099</v>
      </c>
      <c r="T157" s="123">
        <v>13.191646755859987</v>
      </c>
      <c r="U157" s="123">
        <v>13.208514413707348</v>
      </c>
      <c r="V157" s="123">
        <v>12.896432569954241</v>
      </c>
      <c r="W157" s="123">
        <v>13.432134066985954</v>
      </c>
      <c r="X157" s="123">
        <v>12.60345825252219</v>
      </c>
      <c r="Y157" s="123">
        <v>11.541575752577709</v>
      </c>
      <c r="DA157" s="130" t="s">
        <v>2895</v>
      </c>
    </row>
    <row r="158" spans="1:105" ht="12" customHeight="1" x14ac:dyDescent="0.25">
      <c r="A158" s="97" t="s">
        <v>50</v>
      </c>
      <c r="B158" s="99">
        <v>17.771779170561711</v>
      </c>
      <c r="C158" s="99">
        <v>20.829303336831146</v>
      </c>
      <c r="D158" s="99">
        <v>18.1518969091061</v>
      </c>
      <c r="E158" s="99">
        <v>21.398460011187378</v>
      </c>
      <c r="F158" s="99">
        <v>19.964923869439239</v>
      </c>
      <c r="G158" s="99">
        <v>20.177363527801809</v>
      </c>
      <c r="H158" s="99">
        <v>19.784185327966547</v>
      </c>
      <c r="I158" s="99">
        <v>20.59291932990369</v>
      </c>
      <c r="J158" s="99">
        <v>20.118823489759091</v>
      </c>
      <c r="K158" s="99">
        <v>23.057013443541557</v>
      </c>
      <c r="L158" s="99">
        <v>20.698872859400083</v>
      </c>
      <c r="M158" s="99">
        <v>18.332997371473567</v>
      </c>
      <c r="N158" s="99">
        <v>17.360105469942624</v>
      </c>
      <c r="O158" s="99">
        <v>17.141000275091304</v>
      </c>
      <c r="P158" s="99">
        <v>15.744642692632103</v>
      </c>
      <c r="Q158" s="99">
        <v>15.917976332046376</v>
      </c>
      <c r="R158" s="99">
        <v>16.749427186607139</v>
      </c>
      <c r="S158" s="99">
        <v>16.378546199244958</v>
      </c>
      <c r="T158" s="99">
        <v>15.455959805312249</v>
      </c>
      <c r="U158" s="99">
        <v>16.120063919689667</v>
      </c>
      <c r="V158" s="99">
        <v>15.714437024534297</v>
      </c>
      <c r="W158" s="99">
        <v>16.45229286627475</v>
      </c>
      <c r="X158" s="99">
        <v>15.941248255481836</v>
      </c>
      <c r="Y158" s="99">
        <v>14.163027768736072</v>
      </c>
      <c r="DA158" s="63" t="s">
        <v>2896</v>
      </c>
    </row>
    <row r="159" spans="1:105" ht="12" customHeight="1" x14ac:dyDescent="0.25">
      <c r="A159" s="109" t="s">
        <v>120</v>
      </c>
      <c r="B159" s="110">
        <v>16.051617946925806</v>
      </c>
      <c r="C159" s="110">
        <v>13.82450327191688</v>
      </c>
      <c r="D159" s="110">
        <v>16.99479183797088</v>
      </c>
      <c r="E159" s="110">
        <v>12.685485705378774</v>
      </c>
      <c r="F159" s="110">
        <v>15.639660963511718</v>
      </c>
      <c r="G159" s="110">
        <v>16.281450021845103</v>
      </c>
      <c r="H159" s="110">
        <v>17.356127510709484</v>
      </c>
      <c r="I159" s="110">
        <v>15.272426100116981</v>
      </c>
      <c r="J159" s="110">
        <v>17.365093068714287</v>
      </c>
      <c r="K159" s="110">
        <v>14.234462800697878</v>
      </c>
      <c r="L159" s="110">
        <v>14.538366724426337</v>
      </c>
      <c r="M159" s="110">
        <v>14.118703658861948</v>
      </c>
      <c r="N159" s="110">
        <v>13.662345931919354</v>
      </c>
      <c r="O159" s="110">
        <v>12.819326226820728</v>
      </c>
      <c r="P159" s="110">
        <v>12.363514083410339</v>
      </c>
      <c r="Q159" s="110">
        <v>12.371926056465991</v>
      </c>
      <c r="R159" s="110">
        <v>12.354291210344719</v>
      </c>
      <c r="S159" s="110">
        <v>12.199255728985536</v>
      </c>
      <c r="T159" s="110">
        <v>11.903539332373937</v>
      </c>
      <c r="U159" s="110">
        <v>11.572500881774427</v>
      </c>
      <c r="V159" s="110">
        <v>11.350772648061438</v>
      </c>
      <c r="W159" s="110">
        <v>11.890041530264794</v>
      </c>
      <c r="X159" s="110">
        <v>11.085584066518495</v>
      </c>
      <c r="Y159" s="110">
        <v>10.482009167707007</v>
      </c>
      <c r="DA159" s="60" t="s">
        <v>2897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141.17959738051781</v>
      </c>
      <c r="C161" s="118">
        <f t="shared" si="54"/>
        <v>163.59743451706757</v>
      </c>
      <c r="D161" s="118">
        <f t="shared" si="54"/>
        <v>171.93573104966634</v>
      </c>
      <c r="E161" s="118">
        <f t="shared" si="54"/>
        <v>172.44241406724728</v>
      </c>
      <c r="F161" s="118">
        <f t="shared" si="54"/>
        <v>183.49204497512505</v>
      </c>
      <c r="G161" s="118">
        <f t="shared" si="54"/>
        <v>195.50119843908953</v>
      </c>
      <c r="H161" s="118">
        <f t="shared" si="54"/>
        <v>183.03074795101438</v>
      </c>
      <c r="I161" s="118">
        <f t="shared" si="54"/>
        <v>161.33989419256255</v>
      </c>
      <c r="J161" s="118">
        <f t="shared" si="54"/>
        <v>184.96432325824475</v>
      </c>
      <c r="K161" s="118">
        <f t="shared" si="54"/>
        <v>186.17711428382447</v>
      </c>
      <c r="L161" s="118">
        <f t="shared" si="54"/>
        <v>210.77314887834891</v>
      </c>
      <c r="M161" s="118">
        <f t="shared" si="54"/>
        <v>189.49012874416198</v>
      </c>
      <c r="N161" s="118">
        <f t="shared" si="54"/>
        <v>184.06526482367201</v>
      </c>
      <c r="O161" s="118">
        <f t="shared" si="54"/>
        <v>176.21804839936053</v>
      </c>
      <c r="P161" s="118">
        <f t="shared" si="54"/>
        <v>182.29647914023653</v>
      </c>
      <c r="Q161" s="118">
        <f t="shared" si="54"/>
        <v>143.97400554950474</v>
      </c>
      <c r="R161" s="118">
        <f t="shared" ref="R161:V161" si="55">R162+R164+R166+R175</f>
        <v>137.39371414231232</v>
      </c>
      <c r="S161" s="118">
        <f t="shared" si="55"/>
        <v>171.58612594691408</v>
      </c>
      <c r="T161" s="118">
        <f t="shared" si="55"/>
        <v>206.3734189968342</v>
      </c>
      <c r="U161" s="118">
        <f t="shared" si="55"/>
        <v>201.42006844597626</v>
      </c>
      <c r="V161" s="118">
        <f t="shared" si="55"/>
        <v>83.668760896795618</v>
      </c>
      <c r="W161" s="118">
        <f t="shared" ref="W161:Y161" si="56">W162+W164+W166+W175</f>
        <v>183.75907591953055</v>
      </c>
      <c r="X161" s="118">
        <f t="shared" si="56"/>
        <v>169.1238147928639</v>
      </c>
      <c r="Y161" s="118">
        <f t="shared" si="56"/>
        <v>166.90902785024812</v>
      </c>
      <c r="DA161" s="129" t="s">
        <v>2898</v>
      </c>
    </row>
    <row r="162" spans="1:105" ht="12.95" customHeight="1" x14ac:dyDescent="0.25">
      <c r="A162" s="121" t="s">
        <v>57</v>
      </c>
      <c r="B162" s="123">
        <f t="shared" ref="B162:Y162" si="57">B163</f>
        <v>101.17286914304285</v>
      </c>
      <c r="C162" s="123">
        <f t="shared" si="57"/>
        <v>125.12099511681056</v>
      </c>
      <c r="D162" s="123">
        <f t="shared" si="57"/>
        <v>130.79381822218386</v>
      </c>
      <c r="E162" s="123">
        <f t="shared" si="57"/>
        <v>131.71068492198495</v>
      </c>
      <c r="F162" s="123">
        <f t="shared" si="57"/>
        <v>143.31329897608842</v>
      </c>
      <c r="G162" s="123">
        <f t="shared" si="57"/>
        <v>153.93945279035563</v>
      </c>
      <c r="H162" s="123">
        <f t="shared" si="57"/>
        <v>139.50011186668149</v>
      </c>
      <c r="I162" s="123">
        <f t="shared" si="57"/>
        <v>119.1835024992143</v>
      </c>
      <c r="J162" s="123">
        <f t="shared" si="57"/>
        <v>140.59187864328248</v>
      </c>
      <c r="K162" s="123">
        <f t="shared" si="57"/>
        <v>143.39008666648644</v>
      </c>
      <c r="L162" s="123">
        <f t="shared" si="57"/>
        <v>167.56355683228463</v>
      </c>
      <c r="M162" s="123">
        <f t="shared" si="57"/>
        <v>146.28101638057504</v>
      </c>
      <c r="N162" s="123">
        <f t="shared" si="57"/>
        <v>141.05320092080098</v>
      </c>
      <c r="O162" s="123">
        <f t="shared" si="57"/>
        <v>135.8202683424922</v>
      </c>
      <c r="P162" s="123">
        <f t="shared" si="57"/>
        <v>143.81023365907174</v>
      </c>
      <c r="Q162" s="123">
        <f t="shared" si="57"/>
        <v>99.659595144017629</v>
      </c>
      <c r="R162" s="123">
        <f t="shared" si="57"/>
        <v>95.522894800454381</v>
      </c>
      <c r="S162" s="123">
        <f t="shared" si="57"/>
        <v>130.14571830176391</v>
      </c>
      <c r="T162" s="123">
        <f t="shared" si="57"/>
        <v>167.57849370296412</v>
      </c>
      <c r="U162" s="123">
        <f t="shared" si="57"/>
        <v>163.67885443894536</v>
      </c>
      <c r="V162" s="123">
        <f t="shared" si="57"/>
        <v>47.228105987535663</v>
      </c>
      <c r="W162" s="123">
        <f t="shared" si="57"/>
        <v>144.44399256293562</v>
      </c>
      <c r="X162" s="123">
        <f t="shared" si="57"/>
        <v>131.19873015280729</v>
      </c>
      <c r="Y162" s="123">
        <f t="shared" si="57"/>
        <v>129.2355845980924</v>
      </c>
      <c r="DA162" s="130" t="s">
        <v>2899</v>
      </c>
    </row>
    <row r="163" spans="1:105" ht="12" customHeight="1" x14ac:dyDescent="0.25">
      <c r="A163" s="97" t="s">
        <v>53</v>
      </c>
      <c r="B163" s="110">
        <v>101.17286914304285</v>
      </c>
      <c r="C163" s="110">
        <v>125.12099511681056</v>
      </c>
      <c r="D163" s="110">
        <v>130.79381822218386</v>
      </c>
      <c r="E163" s="110">
        <v>131.71068492198495</v>
      </c>
      <c r="F163" s="110">
        <v>143.31329897608842</v>
      </c>
      <c r="G163" s="110">
        <v>153.93945279035563</v>
      </c>
      <c r="H163" s="110">
        <v>139.50011186668149</v>
      </c>
      <c r="I163" s="110">
        <v>119.1835024992143</v>
      </c>
      <c r="J163" s="110">
        <v>140.59187864328248</v>
      </c>
      <c r="K163" s="110">
        <v>143.39008666648644</v>
      </c>
      <c r="L163" s="110">
        <v>167.56355683228463</v>
      </c>
      <c r="M163" s="110">
        <v>146.28101638057504</v>
      </c>
      <c r="N163" s="110">
        <v>141.05320092080098</v>
      </c>
      <c r="O163" s="110">
        <v>135.8202683424922</v>
      </c>
      <c r="P163" s="110">
        <v>143.81023365907174</v>
      </c>
      <c r="Q163" s="110">
        <v>99.659595144017629</v>
      </c>
      <c r="R163" s="110">
        <v>95.522894800454381</v>
      </c>
      <c r="S163" s="110">
        <v>130.14571830176391</v>
      </c>
      <c r="T163" s="110">
        <v>167.57849370296412</v>
      </c>
      <c r="U163" s="110">
        <v>163.67885443894536</v>
      </c>
      <c r="V163" s="110">
        <v>47.228105987535663</v>
      </c>
      <c r="W163" s="110">
        <v>144.44399256293562</v>
      </c>
      <c r="X163" s="110">
        <v>131.19873015280729</v>
      </c>
      <c r="Y163" s="110">
        <v>129.2355845980924</v>
      </c>
      <c r="DA163" s="60" t="s">
        <v>2900</v>
      </c>
    </row>
    <row r="164" spans="1:105" ht="12.95" customHeight="1" x14ac:dyDescent="0.25">
      <c r="A164" s="121" t="s">
        <v>92</v>
      </c>
      <c r="B164" s="123">
        <f t="shared" ref="B164:Y164" si="58">B165</f>
        <v>4.1232420626206627</v>
      </c>
      <c r="C164" s="123">
        <f t="shared" si="58"/>
        <v>3.7177541954421574</v>
      </c>
      <c r="D164" s="123">
        <f t="shared" si="58"/>
        <v>3.4300674060726069</v>
      </c>
      <c r="E164" s="123">
        <f t="shared" si="58"/>
        <v>7.157191123131379</v>
      </c>
      <c r="F164" s="123">
        <f t="shared" si="58"/>
        <v>2.6855690448358116</v>
      </c>
      <c r="G164" s="123">
        <f t="shared" si="58"/>
        <v>3.0123474271513992</v>
      </c>
      <c r="H164" s="123">
        <f t="shared" si="58"/>
        <v>3.7415869567091504</v>
      </c>
      <c r="I164" s="123">
        <f t="shared" si="58"/>
        <v>4.155546400401346</v>
      </c>
      <c r="J164" s="123">
        <f t="shared" si="58"/>
        <v>4.3656129345781416</v>
      </c>
      <c r="K164" s="123">
        <f t="shared" si="58"/>
        <v>4.3487886381315732</v>
      </c>
      <c r="L164" s="123">
        <f t="shared" si="58"/>
        <v>5.5022080510241773</v>
      </c>
      <c r="M164" s="123">
        <f t="shared" si="58"/>
        <v>7.6442347726199511</v>
      </c>
      <c r="N164" s="123">
        <f t="shared" si="58"/>
        <v>8.2529323995899393</v>
      </c>
      <c r="O164" s="123">
        <f t="shared" si="58"/>
        <v>6.7746735414858978</v>
      </c>
      <c r="P164" s="123">
        <f t="shared" si="58"/>
        <v>6.0014669930067788</v>
      </c>
      <c r="Q164" s="123">
        <f t="shared" si="58"/>
        <v>11.57912318190183</v>
      </c>
      <c r="R164" s="123">
        <f t="shared" si="58"/>
        <v>8.7957920307282134</v>
      </c>
      <c r="S164" s="123">
        <f t="shared" si="58"/>
        <v>8.8394393644378226</v>
      </c>
      <c r="T164" s="123">
        <f t="shared" si="58"/>
        <v>7.4599749261789681</v>
      </c>
      <c r="U164" s="123">
        <f t="shared" si="58"/>
        <v>6.6955873031338564</v>
      </c>
      <c r="V164" s="123">
        <f t="shared" si="58"/>
        <v>6.3169006593545456</v>
      </c>
      <c r="W164" s="123">
        <f t="shared" si="58"/>
        <v>7.4298237189947178</v>
      </c>
      <c r="X164" s="123">
        <f t="shared" si="58"/>
        <v>7.5696801196136771</v>
      </c>
      <c r="Y164" s="123">
        <f t="shared" si="58"/>
        <v>8.0469517470945799</v>
      </c>
      <c r="DA164" s="130" t="s">
        <v>2901</v>
      </c>
    </row>
    <row r="165" spans="1:105" ht="12" customHeight="1" x14ac:dyDescent="0.25">
      <c r="A165" s="97" t="s">
        <v>53</v>
      </c>
      <c r="B165" s="99">
        <f>RES_hhdet_fech!B165/RES_summary!B$19</f>
        <v>4.1232420626206627</v>
      </c>
      <c r="C165" s="99">
        <f>RES_hhdet_fech!C165/RES_summary!C$19</f>
        <v>3.7177541954421574</v>
      </c>
      <c r="D165" s="99">
        <f>RES_hhdet_fech!D165/RES_summary!D$19</f>
        <v>3.4300674060726069</v>
      </c>
      <c r="E165" s="99">
        <f>RES_hhdet_fech!E165/RES_summary!E$19</f>
        <v>7.157191123131379</v>
      </c>
      <c r="F165" s="99">
        <f>RES_hhdet_fech!F165/RES_summary!F$19</f>
        <v>2.6855690448358116</v>
      </c>
      <c r="G165" s="99">
        <f>RES_hhdet_fech!G165/RES_summary!G$19</f>
        <v>3.0123474271513992</v>
      </c>
      <c r="H165" s="99">
        <f>RES_hhdet_fech!H165/RES_summary!H$19</f>
        <v>3.7415869567091504</v>
      </c>
      <c r="I165" s="99">
        <f>RES_hhdet_fech!I165/RES_summary!I$19</f>
        <v>4.155546400401346</v>
      </c>
      <c r="J165" s="99">
        <f>RES_hhdet_fech!J165/RES_summary!J$19</f>
        <v>4.3656129345781416</v>
      </c>
      <c r="K165" s="99">
        <f>RES_hhdet_fech!K165/RES_summary!K$19</f>
        <v>4.3487886381315732</v>
      </c>
      <c r="L165" s="99">
        <f>RES_hhdet_fech!L165/RES_summary!L$19</f>
        <v>5.5022080510241773</v>
      </c>
      <c r="M165" s="99">
        <f>RES_hhdet_fech!M165/RES_summary!M$19</f>
        <v>7.6442347726199511</v>
      </c>
      <c r="N165" s="99">
        <f>RES_hhdet_fech!N165/RES_summary!N$19</f>
        <v>8.2529323995899393</v>
      </c>
      <c r="O165" s="99">
        <f>RES_hhdet_fech!O165/RES_summary!O$19</f>
        <v>6.7746735414858978</v>
      </c>
      <c r="P165" s="99">
        <f>RES_hhdet_fech!P165/RES_summary!P$19</f>
        <v>6.0014669930067788</v>
      </c>
      <c r="Q165" s="99">
        <f>RES_hhdet_fech!Q165/RES_summary!Q$19</f>
        <v>11.57912318190183</v>
      </c>
      <c r="R165" s="99">
        <f>RES_hhdet_fech!R165/RES_summary!R$19</f>
        <v>8.7957920307282134</v>
      </c>
      <c r="S165" s="99">
        <f>RES_hhdet_fech!S165/RES_summary!S$19</f>
        <v>8.8394393644378226</v>
      </c>
      <c r="T165" s="99">
        <f>RES_hhdet_fech!T165/RES_summary!T$19</f>
        <v>7.4599749261789681</v>
      </c>
      <c r="U165" s="99">
        <f>RES_hhdet_fech!U165/RES_summary!U$19</f>
        <v>6.6955873031338564</v>
      </c>
      <c r="V165" s="99">
        <f>RES_hhdet_fech!V165/RES_summary!V$19</f>
        <v>6.3169006593545456</v>
      </c>
      <c r="W165" s="99">
        <f>RES_hhdet_fech!W165/RES_summary!W$19</f>
        <v>7.4298237189947178</v>
      </c>
      <c r="X165" s="99">
        <f>RES_hhdet_fech!X165/RES_summary!X$19</f>
        <v>7.5696801196136771</v>
      </c>
      <c r="Y165" s="99">
        <f>RES_hhdet_fech!Y165/RES_summary!Y$19</f>
        <v>8.0469517470945799</v>
      </c>
      <c r="DA165" s="63" t="s">
        <v>2902</v>
      </c>
    </row>
    <row r="166" spans="1:105" ht="12" customHeight="1" x14ac:dyDescent="0.25">
      <c r="A166" s="121" t="s">
        <v>55</v>
      </c>
      <c r="B166" s="123">
        <v>19.349584555272429</v>
      </c>
      <c r="C166" s="123">
        <v>18.718256725945306</v>
      </c>
      <c r="D166" s="123">
        <v>20.241274062820729</v>
      </c>
      <c r="E166" s="123">
        <v>17.708319338672521</v>
      </c>
      <c r="F166" s="123">
        <v>20.178905623021077</v>
      </c>
      <c r="G166" s="123">
        <v>20.749618701183753</v>
      </c>
      <c r="H166" s="123">
        <v>21.467292200540495</v>
      </c>
      <c r="I166" s="123">
        <v>20.584429093783299</v>
      </c>
      <c r="J166" s="123">
        <v>21.455014795510447</v>
      </c>
      <c r="K166" s="123">
        <v>20.35443952309458</v>
      </c>
      <c r="L166" s="123">
        <v>20.428327022013676</v>
      </c>
      <c r="M166" s="123">
        <v>19.538266179467922</v>
      </c>
      <c r="N166" s="123">
        <v>19.410615834743723</v>
      </c>
      <c r="O166" s="123">
        <v>18.81078173783516</v>
      </c>
      <c r="P166" s="123">
        <v>18.5654077512242</v>
      </c>
      <c r="Q166" s="123">
        <v>18.756259280499627</v>
      </c>
      <c r="R166" s="123">
        <v>18.876429642579595</v>
      </c>
      <c r="S166" s="123">
        <v>18.814119362752102</v>
      </c>
      <c r="T166" s="123">
        <v>18.283003893399648</v>
      </c>
      <c r="U166" s="123">
        <v>18.094911590470264</v>
      </c>
      <c r="V166" s="123">
        <v>17.71941775399166</v>
      </c>
      <c r="W166" s="123">
        <v>18.998777728241876</v>
      </c>
      <c r="X166" s="123">
        <v>18.269134048243743</v>
      </c>
      <c r="Y166" s="123">
        <v>18.351407770059556</v>
      </c>
      <c r="DA166" s="130" t="s">
        <v>2903</v>
      </c>
    </row>
    <row r="167" spans="1:105" ht="12" customHeight="1" x14ac:dyDescent="0.25">
      <c r="A167" s="97" t="s">
        <v>124</v>
      </c>
      <c r="B167" s="99">
        <v>20.821914331850955</v>
      </c>
      <c r="C167" s="99">
        <v>21.666248240603121</v>
      </c>
      <c r="D167" s="99">
        <v>20.98172220789041</v>
      </c>
      <c r="E167" s="99">
        <v>22.408646166004804</v>
      </c>
      <c r="F167" s="99">
        <v>22.495842676202624</v>
      </c>
      <c r="G167" s="99">
        <v>22.705963978837886</v>
      </c>
      <c r="H167" s="99">
        <v>23.187823027285006</v>
      </c>
      <c r="I167" s="99">
        <v>22.454061025278239</v>
      </c>
      <c r="J167" s="99">
        <v>24.819663353501856</v>
      </c>
      <c r="K167" s="99">
        <v>26.410027709193955</v>
      </c>
      <c r="L167" s="99">
        <v>24.449928236775698</v>
      </c>
      <c r="M167" s="99">
        <v>21.816178288715438</v>
      </c>
      <c r="N167" s="99">
        <v>21.234414115950159</v>
      </c>
      <c r="O167" s="99">
        <v>21.492756306967173</v>
      </c>
      <c r="P167" s="99">
        <v>20.093318108597476</v>
      </c>
      <c r="Q167" s="99">
        <v>20.445271057915861</v>
      </c>
      <c r="R167" s="99">
        <v>21.236060830817191</v>
      </c>
      <c r="S167" s="99">
        <v>20.340963174214238</v>
      </c>
      <c r="T167" s="99">
        <v>18.567716055731285</v>
      </c>
      <c r="U167" s="99">
        <v>19.273907019603307</v>
      </c>
      <c r="V167" s="99">
        <v>18.485945710192954</v>
      </c>
      <c r="W167" s="99">
        <v>19.466918431434678</v>
      </c>
      <c r="X167" s="99">
        <v>19.137703269805947</v>
      </c>
      <c r="Y167" s="99">
        <v>17.89597935524511</v>
      </c>
      <c r="DA167" s="63" t="s">
        <v>2904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2905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2906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2907</v>
      </c>
    </row>
    <row r="171" spans="1:105" ht="12" customHeight="1" x14ac:dyDescent="0.25">
      <c r="A171" s="106" t="s">
        <v>122</v>
      </c>
      <c r="B171" s="102">
        <v>19.372863818248039</v>
      </c>
      <c r="C171" s="102">
        <v>18.6868481675784</v>
      </c>
      <c r="D171" s="102">
        <v>20.317557642641415</v>
      </c>
      <c r="E171" s="102">
        <v>17.620255430344873</v>
      </c>
      <c r="F171" s="102">
        <v>20.220162892087007</v>
      </c>
      <c r="G171" s="102">
        <v>20.824909931942333</v>
      </c>
      <c r="H171" s="102">
        <v>21.57450111092524</v>
      </c>
      <c r="I171" s="102">
        <v>20.726356931036694</v>
      </c>
      <c r="J171" s="102">
        <v>21.581233731093175</v>
      </c>
      <c r="K171" s="102">
        <v>20.391853140550907</v>
      </c>
      <c r="L171" s="102">
        <v>20.598917180116516</v>
      </c>
      <c r="M171" s="102">
        <v>19.810803377944065</v>
      </c>
      <c r="N171" s="102">
        <v>19.760133074081605</v>
      </c>
      <c r="O171" s="102">
        <v>19.171717980519993</v>
      </c>
      <c r="P171" s="102">
        <v>19.013166571379383</v>
      </c>
      <c r="Q171" s="102">
        <v>19.21972417425933</v>
      </c>
      <c r="R171" s="102">
        <v>19.364894503029969</v>
      </c>
      <c r="S171" s="102">
        <v>19.391970944012691</v>
      </c>
      <c r="T171" s="102">
        <v>18.959479651219056</v>
      </c>
      <c r="U171" s="102">
        <v>18.752721079818137</v>
      </c>
      <c r="V171" s="102">
        <v>18.363805788968662</v>
      </c>
      <c r="W171" s="102">
        <v>19.622663990552255</v>
      </c>
      <c r="X171" s="102">
        <v>18.822217336300934</v>
      </c>
      <c r="Y171" s="102">
        <v>18.933335126165371</v>
      </c>
      <c r="DA171" s="131" t="s">
        <v>2908</v>
      </c>
    </row>
    <row r="172" spans="1:105" ht="12" customHeight="1" x14ac:dyDescent="0.25">
      <c r="A172" s="107" t="s">
        <v>121</v>
      </c>
      <c r="B172" s="105">
        <v>13.977070870162226</v>
      </c>
      <c r="C172" s="105">
        <v>13.381463376135473</v>
      </c>
      <c r="D172" s="105">
        <v>14.709525850075048</v>
      </c>
      <c r="E172" s="105">
        <v>12.465521092999461</v>
      </c>
      <c r="F172" s="105">
        <v>14.624051018949761</v>
      </c>
      <c r="G172" s="105">
        <v>15.10992299268573</v>
      </c>
      <c r="H172" s="105">
        <v>15.729596837933714</v>
      </c>
      <c r="I172" s="105">
        <v>15.084022103742029</v>
      </c>
      <c r="J172" s="105">
        <v>15.734518430634969</v>
      </c>
      <c r="K172" s="105">
        <v>14.73970884906381</v>
      </c>
      <c r="L172" s="105">
        <v>14.919206164113366</v>
      </c>
      <c r="M172" s="105">
        <v>14.458679266832252</v>
      </c>
      <c r="N172" s="105">
        <v>14.438900555627905</v>
      </c>
      <c r="O172" s="105">
        <v>14.001718042095547</v>
      </c>
      <c r="P172" s="105">
        <v>14.032354175081778</v>
      </c>
      <c r="Q172" s="105">
        <v>14.420338688175789</v>
      </c>
      <c r="R172" s="105">
        <v>14.603650469249233</v>
      </c>
      <c r="S172" s="105">
        <v>14.813553313560584</v>
      </c>
      <c r="T172" s="105">
        <v>14.84416705551484</v>
      </c>
      <c r="U172" s="105">
        <v>14.820777385057539</v>
      </c>
      <c r="V172" s="105">
        <v>14.768441805070468</v>
      </c>
      <c r="W172" s="105">
        <v>16.135344631939841</v>
      </c>
      <c r="X172" s="105">
        <v>15.78461433257926</v>
      </c>
      <c r="Y172" s="105">
        <v>15.981200705247872</v>
      </c>
      <c r="DA172" s="132" t="s">
        <v>2909</v>
      </c>
    </row>
    <row r="173" spans="1:105" ht="12" customHeight="1" x14ac:dyDescent="0.25">
      <c r="A173" s="108" t="s">
        <v>53</v>
      </c>
      <c r="B173" s="99">
        <v>5.8825591267582933</v>
      </c>
      <c r="C173" s="99">
        <v>5.3555936652922949</v>
      </c>
      <c r="D173" s="99">
        <v>6.1315089171823978</v>
      </c>
      <c r="E173" s="99">
        <v>4.4883896409621702</v>
      </c>
      <c r="F173" s="99">
        <v>5.818637709749062</v>
      </c>
      <c r="G173" s="99">
        <v>5.947554775264762</v>
      </c>
      <c r="H173" s="99">
        <v>6.1561548573865839</v>
      </c>
      <c r="I173" s="99">
        <v>5.7540156199194943</v>
      </c>
      <c r="J173" s="99">
        <v>6.0332740670602574</v>
      </c>
      <c r="K173" s="99">
        <v>5.2972995498220765</v>
      </c>
      <c r="L173" s="99">
        <v>5.359558643631579</v>
      </c>
      <c r="M173" s="99">
        <v>5.3883481967171134</v>
      </c>
      <c r="N173" s="99">
        <v>5.3176832538241499</v>
      </c>
      <c r="O173" s="99">
        <v>5.0092733795581506</v>
      </c>
      <c r="P173" s="99">
        <v>5.2339887965575684</v>
      </c>
      <c r="Q173" s="99">
        <v>5.7967784045496522</v>
      </c>
      <c r="R173" s="99">
        <v>5.6621357463332123</v>
      </c>
      <c r="S173" s="99">
        <v>5.5820299707907663</v>
      </c>
      <c r="T173" s="99">
        <v>5.6563472577540264</v>
      </c>
      <c r="U173" s="99">
        <v>5.309009087079434</v>
      </c>
      <c r="V173" s="99">
        <v>5.1108983408763367</v>
      </c>
      <c r="W173" s="99">
        <v>6.1569509349831302</v>
      </c>
      <c r="X173" s="99">
        <v>6.6021154043118679</v>
      </c>
      <c r="Y173" s="99">
        <v>6.7478173846881342</v>
      </c>
      <c r="DA173" s="63" t="s">
        <v>2910</v>
      </c>
    </row>
    <row r="174" spans="1:105" ht="12" customHeight="1" x14ac:dyDescent="0.25">
      <c r="A174" s="115" t="s">
        <v>52</v>
      </c>
      <c r="B174" s="110">
        <v>8.0945117434039364</v>
      </c>
      <c r="C174" s="110">
        <v>8.0258697108431782</v>
      </c>
      <c r="D174" s="110">
        <v>8.5780169328926501</v>
      </c>
      <c r="E174" s="110">
        <v>7.9771314520372911</v>
      </c>
      <c r="F174" s="110">
        <v>8.8054133092006968</v>
      </c>
      <c r="G174" s="110">
        <v>9.1623682174209655</v>
      </c>
      <c r="H174" s="110">
        <v>9.5734419805471305</v>
      </c>
      <c r="I174" s="110">
        <v>9.3300064838225367</v>
      </c>
      <c r="J174" s="110">
        <v>9.7012443635747072</v>
      </c>
      <c r="K174" s="110">
        <v>9.442409299241735</v>
      </c>
      <c r="L174" s="110">
        <v>9.5596475204817857</v>
      </c>
      <c r="M174" s="110">
        <v>9.0703310701151416</v>
      </c>
      <c r="N174" s="110">
        <v>9.121217301803755</v>
      </c>
      <c r="O174" s="110">
        <v>8.9924446625373982</v>
      </c>
      <c r="P174" s="110">
        <v>8.7983653785242115</v>
      </c>
      <c r="Q174" s="110">
        <v>8.6235602836261371</v>
      </c>
      <c r="R174" s="110">
        <v>8.9415147229160201</v>
      </c>
      <c r="S174" s="110">
        <v>9.2315233427698207</v>
      </c>
      <c r="T174" s="110">
        <v>9.1878197977608114</v>
      </c>
      <c r="U174" s="110">
        <v>9.5117682979781062</v>
      </c>
      <c r="V174" s="110">
        <v>9.6575434641941289</v>
      </c>
      <c r="W174" s="110">
        <v>9.9783936969567097</v>
      </c>
      <c r="X174" s="110">
        <v>9.1824989282673926</v>
      </c>
      <c r="Y174" s="110">
        <v>9.2333833205597369</v>
      </c>
      <c r="DA174" s="60" t="s">
        <v>2911</v>
      </c>
    </row>
    <row r="175" spans="1:105" ht="12" customHeight="1" x14ac:dyDescent="0.25">
      <c r="A175" s="121" t="s">
        <v>54</v>
      </c>
      <c r="B175" s="123">
        <v>16.533901619581876</v>
      </c>
      <c r="C175" s="123">
        <v>16.040428478869519</v>
      </c>
      <c r="D175" s="123">
        <v>17.470571358589147</v>
      </c>
      <c r="E175" s="123">
        <v>15.866218683458447</v>
      </c>
      <c r="F175" s="123">
        <v>17.314271331179757</v>
      </c>
      <c r="G175" s="123">
        <v>17.799779520398733</v>
      </c>
      <c r="H175" s="123">
        <v>18.321756927083243</v>
      </c>
      <c r="I175" s="123">
        <v>17.416416199163617</v>
      </c>
      <c r="J175" s="123">
        <v>18.551816884873698</v>
      </c>
      <c r="K175" s="123">
        <v>18.083799456111873</v>
      </c>
      <c r="L175" s="123">
        <v>17.279056973026435</v>
      </c>
      <c r="M175" s="123">
        <v>16.026611411499093</v>
      </c>
      <c r="N175" s="123">
        <v>15.348515668537335</v>
      </c>
      <c r="O175" s="123">
        <v>14.812324777547284</v>
      </c>
      <c r="P175" s="123">
        <v>13.919370736933811</v>
      </c>
      <c r="Q175" s="123">
        <v>13.979027943085631</v>
      </c>
      <c r="R175" s="123">
        <v>14.198597668550143</v>
      </c>
      <c r="S175" s="123">
        <v>13.78684891796024</v>
      </c>
      <c r="T175" s="123">
        <v>13.05194647429148</v>
      </c>
      <c r="U175" s="123">
        <v>12.950715113426753</v>
      </c>
      <c r="V175" s="123">
        <v>12.40433649591375</v>
      </c>
      <c r="W175" s="123">
        <v>12.886481909358322</v>
      </c>
      <c r="X175" s="123">
        <v>12.086270472199169</v>
      </c>
      <c r="Y175" s="123">
        <v>11.275083735001603</v>
      </c>
      <c r="DA175" s="130" t="s">
        <v>2912</v>
      </c>
    </row>
    <row r="176" spans="1:105" ht="12" customHeight="1" x14ac:dyDescent="0.25">
      <c r="A176" s="97" t="s">
        <v>50</v>
      </c>
      <c r="B176" s="99">
        <v>17.771779170561707</v>
      </c>
      <c r="C176" s="99">
        <v>20.891008337498025</v>
      </c>
      <c r="D176" s="99">
        <v>18.219835643793374</v>
      </c>
      <c r="E176" s="99">
        <v>21.475717981774228</v>
      </c>
      <c r="F176" s="99">
        <v>20.021901097364577</v>
      </c>
      <c r="G176" s="99">
        <v>20.216798916442102</v>
      </c>
      <c r="H176" s="99">
        <v>19.800535266872071</v>
      </c>
      <c r="I176" s="99">
        <v>20.604281451879281</v>
      </c>
      <c r="J176" s="99">
        <v>20.130736849483739</v>
      </c>
      <c r="K176" s="99">
        <v>23.067272893983166</v>
      </c>
      <c r="L176" s="99">
        <v>20.705670005168372</v>
      </c>
      <c r="M176" s="99">
        <v>18.339005005700038</v>
      </c>
      <c r="N176" s="99">
        <v>17.364952322929703</v>
      </c>
      <c r="O176" s="99">
        <v>17.145907249359173</v>
      </c>
      <c r="P176" s="99">
        <v>15.752029315263519</v>
      </c>
      <c r="Q176" s="99">
        <v>15.931989006294078</v>
      </c>
      <c r="R176" s="99">
        <v>16.76440333765148</v>
      </c>
      <c r="S176" s="99">
        <v>16.377701899427109</v>
      </c>
      <c r="T176" s="99">
        <v>15.394654847687491</v>
      </c>
      <c r="U176" s="99">
        <v>16.018139664534758</v>
      </c>
      <c r="V176" s="99">
        <v>15.545252885691717</v>
      </c>
      <c r="W176" s="99">
        <v>16.262393115704583</v>
      </c>
      <c r="X176" s="99">
        <v>15.774657983471197</v>
      </c>
      <c r="Y176" s="99">
        <v>14.070565770409516</v>
      </c>
      <c r="DA176" s="63" t="s">
        <v>2913</v>
      </c>
    </row>
    <row r="177" spans="1:105" ht="12" customHeight="1" x14ac:dyDescent="0.25">
      <c r="A177" s="109" t="s">
        <v>120</v>
      </c>
      <c r="B177" s="110">
        <v>16.051617946925806</v>
      </c>
      <c r="C177" s="110">
        <v>13.870558106500422</v>
      </c>
      <c r="D177" s="110">
        <v>17.100079160730758</v>
      </c>
      <c r="E177" s="110">
        <v>12.780153547273027</v>
      </c>
      <c r="F177" s="110">
        <v>15.74719248532398</v>
      </c>
      <c r="G177" s="110">
        <v>16.363965061327978</v>
      </c>
      <c r="H177" s="110">
        <v>17.393733280133691</v>
      </c>
      <c r="I177" s="110">
        <v>15.290713483113368</v>
      </c>
      <c r="J177" s="110">
        <v>17.387886527563666</v>
      </c>
      <c r="K177" s="110">
        <v>14.251906084203448</v>
      </c>
      <c r="L177" s="110">
        <v>14.554823662424857</v>
      </c>
      <c r="M177" s="110">
        <v>14.141374005214491</v>
      </c>
      <c r="N177" s="110">
        <v>13.690907077634977</v>
      </c>
      <c r="O177" s="110">
        <v>12.855794265107342</v>
      </c>
      <c r="P177" s="110">
        <v>12.423890072612638</v>
      </c>
      <c r="Q177" s="110">
        <v>12.460475964815576</v>
      </c>
      <c r="R177" s="110">
        <v>12.433044199497504</v>
      </c>
      <c r="S177" s="110">
        <v>12.223000721939698</v>
      </c>
      <c r="T177" s="110">
        <v>11.776699662010552</v>
      </c>
      <c r="U177" s="110">
        <v>11.365933015227364</v>
      </c>
      <c r="V177" s="110">
        <v>11.004385190755576</v>
      </c>
      <c r="W177" s="110">
        <v>11.546750218020911</v>
      </c>
      <c r="X177" s="110">
        <v>10.817198348086306</v>
      </c>
      <c r="Y177" s="110">
        <v>10.333078401201584</v>
      </c>
      <c r="DA177" s="60" t="s">
        <v>2914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119.48003795680771</v>
      </c>
      <c r="C3" s="118">
        <f t="shared" si="0"/>
        <v>75.907010915029375</v>
      </c>
      <c r="D3" s="118">
        <f t="shared" si="0"/>
        <v>104.31268008701605</v>
      </c>
      <c r="E3" s="118">
        <f t="shared" si="0"/>
        <v>131.15503887051571</v>
      </c>
      <c r="F3" s="118">
        <f t="shared" si="0"/>
        <v>102.88070964517237</v>
      </c>
      <c r="G3" s="118">
        <f t="shared" si="0"/>
        <v>142.91266130781366</v>
      </c>
      <c r="H3" s="118">
        <f t="shared" si="0"/>
        <v>130.27674096551738</v>
      </c>
      <c r="I3" s="118">
        <f t="shared" si="0"/>
        <v>91.87499484263067</v>
      </c>
      <c r="J3" s="118">
        <f t="shared" si="0"/>
        <v>103.64210394923502</v>
      </c>
      <c r="K3" s="118">
        <f t="shared" si="0"/>
        <v>90.883192481443928</v>
      </c>
      <c r="L3" s="118">
        <f t="shared" si="0"/>
        <v>160.93231112019009</v>
      </c>
      <c r="M3" s="118">
        <f t="shared" si="0"/>
        <v>129.11698981203395</v>
      </c>
      <c r="N3" s="118">
        <f t="shared" si="0"/>
        <v>117.39398318081641</v>
      </c>
      <c r="O3" s="118">
        <f t="shared" si="0"/>
        <v>153.99727220541106</v>
      </c>
      <c r="P3" s="118">
        <f t="shared" si="0"/>
        <v>118.9122986204239</v>
      </c>
      <c r="Q3" s="118">
        <f t="shared" si="0"/>
        <v>122.55792557447022</v>
      </c>
      <c r="R3" s="118">
        <f t="shared" ref="R3:V3" si="1">R4+R7+R9+R19</f>
        <v>125.32654382155587</v>
      </c>
      <c r="S3" s="118">
        <f t="shared" si="1"/>
        <v>151.28334980937362</v>
      </c>
      <c r="T3" s="118">
        <f t="shared" si="1"/>
        <v>125.14890030767506</v>
      </c>
      <c r="U3" s="118">
        <f t="shared" si="1"/>
        <v>138.49125604073814</v>
      </c>
      <c r="V3" s="118">
        <f t="shared" si="1"/>
        <v>139.55206425711773</v>
      </c>
      <c r="W3" s="118">
        <f t="shared" ref="W3:Y3" si="2">W4+W7+W9+W19</f>
        <v>132.00160380197534</v>
      </c>
      <c r="X3" s="118">
        <f t="shared" si="2"/>
        <v>143.34360663957591</v>
      </c>
      <c r="Y3" s="118">
        <f t="shared" si="2"/>
        <v>124.68004159207804</v>
      </c>
      <c r="DA3" s="129" t="s">
        <v>2916</v>
      </c>
    </row>
    <row r="4" spans="1:105" ht="12.95" customHeight="1" x14ac:dyDescent="0.25">
      <c r="A4" s="121" t="s">
        <v>57</v>
      </c>
      <c r="B4" s="123">
        <f t="shared" ref="B4:Q4" si="3">SUM(B5:B6)</f>
        <v>94.538084876175617</v>
      </c>
      <c r="C4" s="123">
        <f t="shared" si="3"/>
        <v>53.455114134585607</v>
      </c>
      <c r="D4" s="123">
        <f t="shared" si="3"/>
        <v>78.966181427462828</v>
      </c>
      <c r="E4" s="123">
        <f t="shared" si="3"/>
        <v>105.5888928122947</v>
      </c>
      <c r="F4" s="123">
        <f t="shared" si="3"/>
        <v>77.596847080968246</v>
      </c>
      <c r="G4" s="123">
        <f t="shared" si="3"/>
        <v>114.96590144177986</v>
      </c>
      <c r="H4" s="123">
        <f t="shared" si="3"/>
        <v>100.06035841157073</v>
      </c>
      <c r="I4" s="123">
        <f t="shared" si="3"/>
        <v>63.386361716348929</v>
      </c>
      <c r="J4" s="123">
        <f t="shared" si="3"/>
        <v>73.822107071638612</v>
      </c>
      <c r="K4" s="123">
        <f t="shared" si="3"/>
        <v>63.177592280633846</v>
      </c>
      <c r="L4" s="123">
        <f t="shared" si="3"/>
        <v>130.40442435228604</v>
      </c>
      <c r="M4" s="123">
        <f t="shared" si="3"/>
        <v>97.142526090962775</v>
      </c>
      <c r="N4" s="123">
        <f t="shared" si="3"/>
        <v>84.32829421645306</v>
      </c>
      <c r="O4" s="123">
        <f t="shared" si="3"/>
        <v>122.59823776157828</v>
      </c>
      <c r="P4" s="123">
        <f t="shared" si="3"/>
        <v>89.084974760843295</v>
      </c>
      <c r="Q4" s="123">
        <f t="shared" si="3"/>
        <v>87.820146375636156</v>
      </c>
      <c r="R4" s="123">
        <f t="shared" ref="R4:V4" si="4">SUM(R5:R6)</f>
        <v>92.054090480714848</v>
      </c>
      <c r="S4" s="123">
        <f t="shared" si="4"/>
        <v>114.18291288930989</v>
      </c>
      <c r="T4" s="123">
        <f t="shared" si="4"/>
        <v>87.549146641459544</v>
      </c>
      <c r="U4" s="123">
        <f t="shared" si="4"/>
        <v>103.83266773380693</v>
      </c>
      <c r="V4" s="123">
        <f t="shared" si="4"/>
        <v>105.44857761116509</v>
      </c>
      <c r="W4" s="123">
        <f t="shared" ref="W4:Y4" si="5">SUM(W5:W6)</f>
        <v>96.3714552990171</v>
      </c>
      <c r="X4" s="123">
        <f t="shared" si="5"/>
        <v>107.11896472847869</v>
      </c>
      <c r="Y4" s="123">
        <f t="shared" si="5"/>
        <v>88.119961192725839</v>
      </c>
      <c r="DA4" s="130" t="s">
        <v>2917</v>
      </c>
    </row>
    <row r="5" spans="1:105" ht="12" customHeight="1" x14ac:dyDescent="0.25">
      <c r="A5" s="97" t="s">
        <v>51</v>
      </c>
      <c r="B5" s="99">
        <v>93.628116237443848</v>
      </c>
      <c r="C5" s="99">
        <v>52.944501424158986</v>
      </c>
      <c r="D5" s="99">
        <v>78.210803671423065</v>
      </c>
      <c r="E5" s="99">
        <v>104.63845187902582</v>
      </c>
      <c r="F5" s="99">
        <v>76.867427376211666</v>
      </c>
      <c r="G5" s="99">
        <v>113.90942682947221</v>
      </c>
      <c r="H5" s="99">
        <v>99.176105328478286</v>
      </c>
      <c r="I5" s="99">
        <v>62.846187329108695</v>
      </c>
      <c r="J5" s="99">
        <v>73.20081854199158</v>
      </c>
      <c r="K5" s="99">
        <v>62.651175230916195</v>
      </c>
      <c r="L5" s="99">
        <v>129.3595563660229</v>
      </c>
      <c r="M5" s="99">
        <v>96.372959345699442</v>
      </c>
      <c r="N5" s="99">
        <v>83.669761809813338</v>
      </c>
      <c r="O5" s="99">
        <v>121.65256685569987</v>
      </c>
      <c r="P5" s="99">
        <v>88.402335354423769</v>
      </c>
      <c r="Q5" s="99">
        <v>87.147925082008427</v>
      </c>
      <c r="R5" s="99">
        <v>91.345231913141163</v>
      </c>
      <c r="S5" s="99">
        <v>113.31499576740063</v>
      </c>
      <c r="T5" s="99">
        <v>86.885803345155949</v>
      </c>
      <c r="U5" s="99">
        <v>103.04223958770275</v>
      </c>
      <c r="V5" s="99">
        <v>104.64590612394723</v>
      </c>
      <c r="W5" s="99">
        <v>95.639118345625803</v>
      </c>
      <c r="X5" s="99">
        <v>106.30918838044103</v>
      </c>
      <c r="Y5" s="99">
        <v>87.451035417335916</v>
      </c>
      <c r="DA5" s="63" t="s">
        <v>2918</v>
      </c>
    </row>
    <row r="6" spans="1:105" ht="12" customHeight="1" x14ac:dyDescent="0.25">
      <c r="A6" s="97" t="s">
        <v>53</v>
      </c>
      <c r="B6" s="99">
        <v>0.90996863873176526</v>
      </c>
      <c r="C6" s="99">
        <v>0.51061271042661893</v>
      </c>
      <c r="D6" s="99">
        <v>0.75537775603975943</v>
      </c>
      <c r="E6" s="99">
        <v>0.95044093326888579</v>
      </c>
      <c r="F6" s="99">
        <v>0.72941970475658657</v>
      </c>
      <c r="G6" s="99">
        <v>1.0564746123076483</v>
      </c>
      <c r="H6" s="99">
        <v>0.88425308309244255</v>
      </c>
      <c r="I6" s="99">
        <v>0.5401743872402327</v>
      </c>
      <c r="J6" s="99">
        <v>0.62128852964703585</v>
      </c>
      <c r="K6" s="99">
        <v>0.5264170497176508</v>
      </c>
      <c r="L6" s="99">
        <v>1.0448679862631463</v>
      </c>
      <c r="M6" s="99">
        <v>0.76956674526333535</v>
      </c>
      <c r="N6" s="99">
        <v>0.65853240663972845</v>
      </c>
      <c r="O6" s="99">
        <v>0.94567090587839531</v>
      </c>
      <c r="P6" s="99">
        <v>0.68263940641952581</v>
      </c>
      <c r="Q6" s="99">
        <v>0.67222129362773442</v>
      </c>
      <c r="R6" s="99">
        <v>0.70885856757368981</v>
      </c>
      <c r="S6" s="99">
        <v>0.86791712190926218</v>
      </c>
      <c r="T6" s="99">
        <v>0.66334329630359634</v>
      </c>
      <c r="U6" s="99">
        <v>0.79042814610417667</v>
      </c>
      <c r="V6" s="99">
        <v>0.80267148721786641</v>
      </c>
      <c r="W6" s="99">
        <v>0.73233695339130256</v>
      </c>
      <c r="X6" s="99">
        <v>0.80977634803765952</v>
      </c>
      <c r="Y6" s="99">
        <v>0.66892577538991838</v>
      </c>
      <c r="DA6" s="63" t="s">
        <v>2919</v>
      </c>
    </row>
    <row r="7" spans="1:105" ht="12.95" customHeight="1" x14ac:dyDescent="0.25">
      <c r="A7" s="121" t="s">
        <v>92</v>
      </c>
      <c r="B7" s="123">
        <f t="shared" ref="B7:Y7" si="6">B8</f>
        <v>1.4280543776302024</v>
      </c>
      <c r="C7" s="123">
        <f t="shared" si="6"/>
        <v>1.4386867203484486</v>
      </c>
      <c r="D7" s="123">
        <f t="shared" si="6"/>
        <v>1.4746734482935062</v>
      </c>
      <c r="E7" s="123">
        <f t="shared" si="6"/>
        <v>3.479981153541599</v>
      </c>
      <c r="F7" s="123">
        <f t="shared" si="6"/>
        <v>1.7018043324553411</v>
      </c>
      <c r="G7" s="123">
        <f t="shared" si="6"/>
        <v>2.3781839028366498</v>
      </c>
      <c r="H7" s="123">
        <f t="shared" si="6"/>
        <v>4.088682981096345</v>
      </c>
      <c r="I7" s="123">
        <f t="shared" si="6"/>
        <v>5.0479006106973401</v>
      </c>
      <c r="J7" s="123">
        <f t="shared" si="6"/>
        <v>4.9898251856330313</v>
      </c>
      <c r="K7" s="123">
        <f t="shared" si="6"/>
        <v>4.7389607610087081</v>
      </c>
      <c r="L7" s="123">
        <f t="shared" si="6"/>
        <v>5.5973527876030005</v>
      </c>
      <c r="M7" s="123">
        <f t="shared" si="6"/>
        <v>8.4347090880214157</v>
      </c>
      <c r="N7" s="123">
        <f t="shared" si="6"/>
        <v>9.5828910510389225</v>
      </c>
      <c r="O7" s="123">
        <f t="shared" si="6"/>
        <v>8.1288094833159281</v>
      </c>
      <c r="P7" s="123">
        <f t="shared" si="6"/>
        <v>7.5527199614485276</v>
      </c>
      <c r="Q7" s="123">
        <f t="shared" si="6"/>
        <v>13.244557554604164</v>
      </c>
      <c r="R7" s="123">
        <f t="shared" si="6"/>
        <v>12.004940137544965</v>
      </c>
      <c r="S7" s="123">
        <f t="shared" si="6"/>
        <v>14.105739869395181</v>
      </c>
      <c r="T7" s="123">
        <f t="shared" si="6"/>
        <v>14.595464964526593</v>
      </c>
      <c r="U7" s="123">
        <f t="shared" si="6"/>
        <v>12.403753392563445</v>
      </c>
      <c r="V7" s="123">
        <f t="shared" si="6"/>
        <v>11.301965002619992</v>
      </c>
      <c r="W7" s="123">
        <f t="shared" si="6"/>
        <v>11.072301428079772</v>
      </c>
      <c r="X7" s="123">
        <f t="shared" si="6"/>
        <v>11.996666810359034</v>
      </c>
      <c r="Y7" s="123">
        <f t="shared" si="6"/>
        <v>13.634503121685858</v>
      </c>
      <c r="DA7" s="130" t="s">
        <v>2920</v>
      </c>
    </row>
    <row r="8" spans="1:105" ht="12" customHeight="1" x14ac:dyDescent="0.25">
      <c r="A8" s="97" t="s">
        <v>53</v>
      </c>
      <c r="B8" s="99">
        <f>RES_hhdet_tesh!B8/RES_summary!B$19</f>
        <v>1.4280543776302024</v>
      </c>
      <c r="C8" s="99">
        <f>RES_hhdet_tesh!C8/RES_summary!C$19</f>
        <v>1.4386867203484486</v>
      </c>
      <c r="D8" s="99">
        <f>RES_hhdet_tesh!D8/RES_summary!D$19</f>
        <v>1.4746734482935062</v>
      </c>
      <c r="E8" s="99">
        <f>RES_hhdet_tesh!E8/RES_summary!E$19</f>
        <v>3.479981153541599</v>
      </c>
      <c r="F8" s="99">
        <f>RES_hhdet_tesh!F8/RES_summary!F$19</f>
        <v>1.7018043324553411</v>
      </c>
      <c r="G8" s="99">
        <f>RES_hhdet_tesh!G8/RES_summary!G$19</f>
        <v>2.3781839028366498</v>
      </c>
      <c r="H8" s="99">
        <f>RES_hhdet_tesh!H8/RES_summary!H$19</f>
        <v>4.088682981096345</v>
      </c>
      <c r="I8" s="99">
        <f>RES_hhdet_tesh!I8/RES_summary!I$19</f>
        <v>5.0479006106973401</v>
      </c>
      <c r="J8" s="99">
        <f>RES_hhdet_tesh!J8/RES_summary!J$19</f>
        <v>4.9898251856330313</v>
      </c>
      <c r="K8" s="99">
        <f>RES_hhdet_tesh!K8/RES_summary!K$19</f>
        <v>4.7389607610087081</v>
      </c>
      <c r="L8" s="99">
        <f>RES_hhdet_tesh!L8/RES_summary!L$19</f>
        <v>5.5973527876030005</v>
      </c>
      <c r="M8" s="99">
        <f>RES_hhdet_tesh!M8/RES_summary!M$19</f>
        <v>8.4347090880214157</v>
      </c>
      <c r="N8" s="99">
        <f>RES_hhdet_tesh!N8/RES_summary!N$19</f>
        <v>9.5828910510389225</v>
      </c>
      <c r="O8" s="99">
        <f>RES_hhdet_tesh!O8/RES_summary!O$19</f>
        <v>8.1288094833159281</v>
      </c>
      <c r="P8" s="99">
        <f>RES_hhdet_tesh!P8/RES_summary!P$19</f>
        <v>7.5527199614485276</v>
      </c>
      <c r="Q8" s="99">
        <f>RES_hhdet_tesh!Q8/RES_summary!Q$19</f>
        <v>13.244557554604164</v>
      </c>
      <c r="R8" s="99">
        <f>RES_hhdet_tesh!R8/RES_summary!R$19</f>
        <v>12.004940137544965</v>
      </c>
      <c r="S8" s="99">
        <f>RES_hhdet_tesh!S8/RES_summary!S$19</f>
        <v>14.105739869395181</v>
      </c>
      <c r="T8" s="99">
        <f>RES_hhdet_tesh!T8/RES_summary!T$19</f>
        <v>14.595464964526593</v>
      </c>
      <c r="U8" s="99">
        <f>RES_hhdet_tesh!U8/RES_summary!U$19</f>
        <v>12.403753392563445</v>
      </c>
      <c r="V8" s="99">
        <f>RES_hhdet_tesh!V8/RES_summary!V$19</f>
        <v>11.301965002619992</v>
      </c>
      <c r="W8" s="99">
        <f>RES_hhdet_tesh!W8/RES_summary!W$19</f>
        <v>11.072301428079772</v>
      </c>
      <c r="X8" s="99">
        <f>RES_hhdet_tesh!X8/RES_summary!X$19</f>
        <v>11.996666810359034</v>
      </c>
      <c r="Y8" s="99">
        <f>RES_hhdet_tesh!Y8/RES_summary!Y$19</f>
        <v>13.634503121685858</v>
      </c>
      <c r="DA8" s="63" t="s">
        <v>2921</v>
      </c>
    </row>
    <row r="9" spans="1:105" ht="12" customHeight="1" x14ac:dyDescent="0.25">
      <c r="A9" s="121" t="s">
        <v>55</v>
      </c>
      <c r="B9" s="123">
        <v>12.132410538619787</v>
      </c>
      <c r="C9" s="123">
        <v>10.227109910745847</v>
      </c>
      <c r="D9" s="123">
        <v>11.884213487874666</v>
      </c>
      <c r="E9" s="123">
        <v>11.568725584841134</v>
      </c>
      <c r="F9" s="123">
        <v>11.88159407091967</v>
      </c>
      <c r="G9" s="123">
        <v>13.496234653267701</v>
      </c>
      <c r="H9" s="123">
        <v>13.636181701630246</v>
      </c>
      <c r="I9" s="123">
        <v>11.712968141041873</v>
      </c>
      <c r="J9" s="123">
        <v>12.239338197848673</v>
      </c>
      <c r="K9" s="123">
        <v>11.115191957381709</v>
      </c>
      <c r="L9" s="123">
        <v>13.460108207917804</v>
      </c>
      <c r="M9" s="123">
        <v>12.808357461750349</v>
      </c>
      <c r="N9" s="123">
        <v>13.161950342835137</v>
      </c>
      <c r="O9" s="123">
        <v>13.374582055126494</v>
      </c>
      <c r="P9" s="123">
        <v>12.86790596397311</v>
      </c>
      <c r="Q9" s="123">
        <v>12.006379561351276</v>
      </c>
      <c r="R9" s="123">
        <v>11.563319358472675</v>
      </c>
      <c r="S9" s="123">
        <v>13.381474071819643</v>
      </c>
      <c r="T9" s="123">
        <v>13.655833721317629</v>
      </c>
      <c r="U9" s="123">
        <v>12.8660498583278</v>
      </c>
      <c r="V9" s="123">
        <v>13.502636563469554</v>
      </c>
      <c r="W9" s="123">
        <v>14.687462559909727</v>
      </c>
      <c r="X9" s="123">
        <v>14.78454914052384</v>
      </c>
      <c r="Y9" s="123">
        <v>14.051454353276792</v>
      </c>
      <c r="DA9" s="130" t="s">
        <v>2922</v>
      </c>
    </row>
    <row r="10" spans="1:105" ht="12" customHeight="1" x14ac:dyDescent="0.25">
      <c r="A10" s="97" t="s">
        <v>143</v>
      </c>
      <c r="B10" s="99">
        <v>13.688708653583847</v>
      </c>
      <c r="C10" s="99">
        <v>7.1275097795080713</v>
      </c>
      <c r="D10" s="99">
        <v>10.743091407466141</v>
      </c>
      <c r="E10" s="99">
        <v>13.971774950959336</v>
      </c>
      <c r="F10" s="99">
        <v>10.348686860183509</v>
      </c>
      <c r="G10" s="99">
        <v>15.67917240431348</v>
      </c>
      <c r="H10" s="99">
        <v>14.410377455671895</v>
      </c>
      <c r="I10" s="99">
        <v>8.6782739569936691</v>
      </c>
      <c r="J10" s="99">
        <v>9.2923887754554286</v>
      </c>
      <c r="K10" s="99">
        <v>7.5204649533351633</v>
      </c>
      <c r="L10" s="99">
        <v>14.416526881366142</v>
      </c>
      <c r="M10" s="99">
        <v>13.469672053194499</v>
      </c>
      <c r="N10" s="99">
        <v>14.427142946937195</v>
      </c>
      <c r="O10" s="99">
        <v>15.476550708685069</v>
      </c>
      <c r="P10" s="99">
        <v>14.148367227416113</v>
      </c>
      <c r="Q10" s="99">
        <v>11.497105975361906</v>
      </c>
      <c r="R10" s="99">
        <v>9.4731193421695963</v>
      </c>
      <c r="S10" s="99">
        <v>14.283884655795939</v>
      </c>
      <c r="T10" s="99">
        <v>14.733471189384431</v>
      </c>
      <c r="U10" s="99">
        <v>11.761810632215219</v>
      </c>
      <c r="V10" s="99">
        <v>13.325204982515553</v>
      </c>
      <c r="W10" s="99">
        <v>14.394863865926848</v>
      </c>
      <c r="X10" s="99">
        <v>15.179429550954753</v>
      </c>
      <c r="Y10" s="99">
        <v>12.681368414727094</v>
      </c>
      <c r="DA10" s="63" t="s">
        <v>2923</v>
      </c>
    </row>
    <row r="11" spans="1:105" ht="12" customHeight="1" x14ac:dyDescent="0.25">
      <c r="A11" s="97" t="s">
        <v>124</v>
      </c>
      <c r="B11" s="99">
        <v>11.074619947023077</v>
      </c>
      <c r="C11" s="99">
        <v>11.602853247578977</v>
      </c>
      <c r="D11" s="99">
        <v>11.320560613883982</v>
      </c>
      <c r="E11" s="99">
        <v>12.17658427962739</v>
      </c>
      <c r="F11" s="99">
        <v>12.320483845705406</v>
      </c>
      <c r="G11" s="99">
        <v>12.530401309915499</v>
      </c>
      <c r="H11" s="99">
        <v>12.918546096869118</v>
      </c>
      <c r="I11" s="99">
        <v>12.583331123474599</v>
      </c>
      <c r="J11" s="99">
        <v>13.965963699392292</v>
      </c>
      <c r="K11" s="99">
        <v>14.945945193746171</v>
      </c>
      <c r="L11" s="99">
        <v>13.896436769734086</v>
      </c>
      <c r="M11" s="99">
        <v>12.440523747513877</v>
      </c>
      <c r="N11" s="99">
        <v>12.15846356178049</v>
      </c>
      <c r="O11" s="99">
        <v>12.37987409904091</v>
      </c>
      <c r="P11" s="99">
        <v>11.666653913706124</v>
      </c>
      <c r="Q11" s="99">
        <v>12.038018796484543</v>
      </c>
      <c r="R11" s="99">
        <v>12.953763165955458</v>
      </c>
      <c r="S11" s="99">
        <v>13.038559346989043</v>
      </c>
      <c r="T11" s="99">
        <v>12.742575957022593</v>
      </c>
      <c r="U11" s="99">
        <v>13.706173311301541</v>
      </c>
      <c r="V11" s="99">
        <v>13.668158423526542</v>
      </c>
      <c r="W11" s="99">
        <v>14.757797753278426</v>
      </c>
      <c r="X11" s="99">
        <v>14.808259654166614</v>
      </c>
      <c r="Y11" s="99">
        <v>14.048159243785264</v>
      </c>
      <c r="DA11" s="63" t="s">
        <v>2924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2925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2926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2927</v>
      </c>
    </row>
    <row r="15" spans="1:105" ht="12" customHeight="1" x14ac:dyDescent="0.25">
      <c r="A15" s="106" t="s">
        <v>122</v>
      </c>
      <c r="B15" s="102">
        <v>11.624190651460882</v>
      </c>
      <c r="C15" s="102">
        <v>11.26457654399692</v>
      </c>
      <c r="D15" s="102">
        <v>12.309835350374641</v>
      </c>
      <c r="E15" s="102">
        <v>10.728365327692778</v>
      </c>
      <c r="F15" s="102">
        <v>12.390563635197044</v>
      </c>
      <c r="G15" s="102">
        <v>12.84344734234362</v>
      </c>
      <c r="H15" s="102">
        <v>13.405680388003399</v>
      </c>
      <c r="I15" s="102">
        <v>12.931196208196836</v>
      </c>
      <c r="J15" s="102">
        <v>13.494821076699202</v>
      </c>
      <c r="K15" s="102">
        <v>12.788215983738889</v>
      </c>
      <c r="L15" s="102">
        <v>12.939141062734333</v>
      </c>
      <c r="M15" s="102">
        <v>12.45737285754193</v>
      </c>
      <c r="N15" s="102">
        <v>12.458747014339218</v>
      </c>
      <c r="O15" s="102">
        <v>12.135967045536809</v>
      </c>
      <c r="P15" s="102">
        <v>12.100094059975399</v>
      </c>
      <c r="Q15" s="102">
        <v>12.319606875510516</v>
      </c>
      <c r="R15" s="102">
        <v>12.627443058353387</v>
      </c>
      <c r="S15" s="102">
        <v>12.941262690591664</v>
      </c>
      <c r="T15" s="102">
        <v>13.132644005595356</v>
      </c>
      <c r="U15" s="102">
        <v>13.338157838461377</v>
      </c>
      <c r="V15" s="102">
        <v>13.581640881140757</v>
      </c>
      <c r="W15" s="102">
        <v>14.835267014541607</v>
      </c>
      <c r="X15" s="102">
        <v>14.547023179590079</v>
      </c>
      <c r="Y15" s="102">
        <v>14.83514627681158</v>
      </c>
      <c r="DA15" s="131" t="s">
        <v>2928</v>
      </c>
    </row>
    <row r="16" spans="1:105" ht="12" customHeight="1" x14ac:dyDescent="0.25">
      <c r="A16" s="107" t="s">
        <v>121</v>
      </c>
      <c r="B16" s="105">
        <v>11.624190651460882</v>
      </c>
      <c r="C16" s="105">
        <v>11.265107424931816</v>
      </c>
      <c r="D16" s="105">
        <v>12.31049526806656</v>
      </c>
      <c r="E16" s="105">
        <v>10.728463750933471</v>
      </c>
      <c r="F16" s="105">
        <v>12.389978008440545</v>
      </c>
      <c r="G16" s="105">
        <v>12.842859128981342</v>
      </c>
      <c r="H16" s="105">
        <v>13.404443859229415</v>
      </c>
      <c r="I16" s="105">
        <v>12.935232004948833</v>
      </c>
      <c r="J16" s="105">
        <v>13.501541371011152</v>
      </c>
      <c r="K16" s="105">
        <v>12.792962985019598</v>
      </c>
      <c r="L16" s="105">
        <v>12.934490022284697</v>
      </c>
      <c r="M16" s="105">
        <v>12.451704054882327</v>
      </c>
      <c r="N16" s="105">
        <v>12.457317559339083</v>
      </c>
      <c r="O16" s="105">
        <v>12.139554528806695</v>
      </c>
      <c r="P16" s="105">
        <v>12.114627718422129</v>
      </c>
      <c r="Q16" s="105">
        <v>12.339702875575409</v>
      </c>
      <c r="R16" s="105">
        <v>12.649627708271771</v>
      </c>
      <c r="S16" s="105">
        <v>12.952699465044939</v>
      </c>
      <c r="T16" s="105">
        <v>13.146313081167465</v>
      </c>
      <c r="U16" s="105">
        <v>13.35086073551283</v>
      </c>
      <c r="V16" s="105">
        <v>13.582455321067515</v>
      </c>
      <c r="W16" s="105">
        <v>14.826722321081458</v>
      </c>
      <c r="X16" s="105">
        <v>14.541260835673338</v>
      </c>
      <c r="Y16" s="105">
        <v>14.818425040250725</v>
      </c>
      <c r="DA16" s="132" t="s">
        <v>2929</v>
      </c>
    </row>
    <row r="17" spans="1:105" ht="12" customHeight="1" x14ac:dyDescent="0.25">
      <c r="A17" s="108" t="s">
        <v>53</v>
      </c>
      <c r="B17" s="99">
        <v>3.5296789080569457</v>
      </c>
      <c r="C17" s="99">
        <v>3.2386630721651382</v>
      </c>
      <c r="D17" s="99">
        <v>3.7317273845782619</v>
      </c>
      <c r="E17" s="99">
        <v>2.7525208897408464</v>
      </c>
      <c r="F17" s="99">
        <v>3.5853710783607555</v>
      </c>
      <c r="G17" s="99">
        <v>3.6814653239077408</v>
      </c>
      <c r="H17" s="99">
        <v>3.8295708523134202</v>
      </c>
      <c r="I17" s="99">
        <v>3.5960058729311215</v>
      </c>
      <c r="J17" s="99">
        <v>3.783293747770585</v>
      </c>
      <c r="K17" s="99">
        <v>3.3321432190292231</v>
      </c>
      <c r="L17" s="99">
        <v>3.3734550686717206</v>
      </c>
      <c r="M17" s="99">
        <v>3.3949052160851192</v>
      </c>
      <c r="N17" s="99">
        <v>3.3589794104557651</v>
      </c>
      <c r="O17" s="99">
        <v>3.1779857630243655</v>
      </c>
      <c r="P17" s="99">
        <v>3.3470095909727413</v>
      </c>
      <c r="Q17" s="99">
        <v>3.7484637610891625</v>
      </c>
      <c r="R17" s="99">
        <v>3.7406249927675654</v>
      </c>
      <c r="S17" s="99">
        <v>3.7729436021977651</v>
      </c>
      <c r="T17" s="99">
        <v>3.9583518171479399</v>
      </c>
      <c r="U17" s="99">
        <v>3.8013352629612993</v>
      </c>
      <c r="V17" s="99">
        <v>3.786075576387379</v>
      </c>
      <c r="W17" s="99">
        <v>4.6513520878035974</v>
      </c>
      <c r="X17" s="99">
        <v>5.1044838056954989</v>
      </c>
      <c r="Y17" s="99">
        <v>5.2879577310873662</v>
      </c>
      <c r="DA17" s="63" t="s">
        <v>2930</v>
      </c>
    </row>
    <row r="18" spans="1:105" ht="12" customHeight="1" x14ac:dyDescent="0.25">
      <c r="A18" s="108" t="s">
        <v>52</v>
      </c>
      <c r="B18" s="99">
        <v>8.0945117434039382</v>
      </c>
      <c r="C18" s="99">
        <v>8.0264443527666778</v>
      </c>
      <c r="D18" s="99">
        <v>8.5787678834882986</v>
      </c>
      <c r="E18" s="99">
        <v>7.9759428611926229</v>
      </c>
      <c r="F18" s="99">
        <v>8.8046069300797889</v>
      </c>
      <c r="G18" s="99">
        <v>9.1613938050736046</v>
      </c>
      <c r="H18" s="99">
        <v>9.5748730069159986</v>
      </c>
      <c r="I18" s="99">
        <v>9.3392261320177123</v>
      </c>
      <c r="J18" s="99">
        <v>9.7182476232405666</v>
      </c>
      <c r="K18" s="99">
        <v>9.4608197659903741</v>
      </c>
      <c r="L18" s="99">
        <v>9.5610349536129764</v>
      </c>
      <c r="M18" s="99">
        <v>9.0567988387972083</v>
      </c>
      <c r="N18" s="99">
        <v>9.0983381488833182</v>
      </c>
      <c r="O18" s="99">
        <v>8.9615687657823297</v>
      </c>
      <c r="P18" s="99">
        <v>8.7676181274493885</v>
      </c>
      <c r="Q18" s="99">
        <v>8.5912391144862461</v>
      </c>
      <c r="R18" s="99">
        <v>8.9090027155042062</v>
      </c>
      <c r="S18" s="99">
        <v>9.1797558628471716</v>
      </c>
      <c r="T18" s="99">
        <v>9.1879612640195258</v>
      </c>
      <c r="U18" s="99">
        <v>9.5495254725515313</v>
      </c>
      <c r="V18" s="99">
        <v>9.7963797446801344</v>
      </c>
      <c r="W18" s="99">
        <v>10.175370233277864</v>
      </c>
      <c r="X18" s="99">
        <v>9.4367770299778417</v>
      </c>
      <c r="Y18" s="99">
        <v>9.5304673091633596</v>
      </c>
      <c r="DA18" s="63" t="s">
        <v>2931</v>
      </c>
    </row>
    <row r="19" spans="1:105" ht="12" customHeight="1" x14ac:dyDescent="0.25">
      <c r="A19" s="121" t="s">
        <v>54</v>
      </c>
      <c r="B19" s="123">
        <v>11.381488164382084</v>
      </c>
      <c r="C19" s="123">
        <v>10.786100149349471</v>
      </c>
      <c r="D19" s="123">
        <v>11.987611723385063</v>
      </c>
      <c r="E19" s="123">
        <v>10.517439319838271</v>
      </c>
      <c r="F19" s="123">
        <v>11.700464160829107</v>
      </c>
      <c r="G19" s="123">
        <v>12.072341309929444</v>
      </c>
      <c r="H19" s="123">
        <v>12.491517871220056</v>
      </c>
      <c r="I19" s="123">
        <v>11.727764374542531</v>
      </c>
      <c r="J19" s="123">
        <v>12.590833494114706</v>
      </c>
      <c r="K19" s="123">
        <v>11.851447482419657</v>
      </c>
      <c r="L19" s="123">
        <v>11.470425772383246</v>
      </c>
      <c r="M19" s="123">
        <v>10.731397171299413</v>
      </c>
      <c r="N19" s="123">
        <v>10.320847570489283</v>
      </c>
      <c r="O19" s="123">
        <v>9.8956429053903587</v>
      </c>
      <c r="P19" s="123">
        <v>9.4066979341589612</v>
      </c>
      <c r="Q19" s="123">
        <v>9.4868420828786277</v>
      </c>
      <c r="R19" s="123">
        <v>9.7041938448233847</v>
      </c>
      <c r="S19" s="123">
        <v>9.613222978848901</v>
      </c>
      <c r="T19" s="123">
        <v>9.3484549803712937</v>
      </c>
      <c r="U19" s="123">
        <v>9.3887850560399606</v>
      </c>
      <c r="V19" s="123">
        <v>9.2988850798630907</v>
      </c>
      <c r="W19" s="123">
        <v>9.8703845149687233</v>
      </c>
      <c r="X19" s="123">
        <v>9.4434259602143413</v>
      </c>
      <c r="Y19" s="123">
        <v>8.8741229243895496</v>
      </c>
      <c r="DA19" s="130" t="s">
        <v>2932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2933</v>
      </c>
    </row>
    <row r="21" spans="1:105" ht="12" customHeight="1" x14ac:dyDescent="0.25">
      <c r="A21" s="97" t="s">
        <v>50</v>
      </c>
      <c r="B21" s="99">
        <v>10.254199198180988</v>
      </c>
      <c r="C21" s="99">
        <v>12.084010378940297</v>
      </c>
      <c r="D21" s="99">
        <v>10.561169447039333</v>
      </c>
      <c r="E21" s="99">
        <v>12.472362219614366</v>
      </c>
      <c r="F21" s="99">
        <v>11.649644011329862</v>
      </c>
      <c r="G21" s="99">
        <v>11.783294891202198</v>
      </c>
      <c r="H21" s="99">
        <v>11.562485449809934</v>
      </c>
      <c r="I21" s="99">
        <v>12.044093368273568</v>
      </c>
      <c r="J21" s="99">
        <v>11.774662276310936</v>
      </c>
      <c r="K21" s="99">
        <v>13.501686919982244</v>
      </c>
      <c r="L21" s="99">
        <v>12.126727918956609</v>
      </c>
      <c r="M21" s="99">
        <v>10.74521423572992</v>
      </c>
      <c r="N21" s="99">
        <v>10.178678650139959</v>
      </c>
      <c r="O21" s="99">
        <v>10.054218670070144</v>
      </c>
      <c r="P21" s="99">
        <v>9.239532626046687</v>
      </c>
      <c r="Q21" s="99">
        <v>9.3494000580273227</v>
      </c>
      <c r="R21" s="99">
        <v>9.8558783328975235</v>
      </c>
      <c r="S21" s="99">
        <v>9.6603849292963098</v>
      </c>
      <c r="T21" s="99">
        <v>9.1413689263780782</v>
      </c>
      <c r="U21" s="99">
        <v>9.5637217115989905</v>
      </c>
      <c r="V21" s="99">
        <v>9.3558079147254585</v>
      </c>
      <c r="W21" s="99">
        <v>9.8383804719299359</v>
      </c>
      <c r="X21" s="99">
        <v>9.5788613891145928</v>
      </c>
      <c r="Y21" s="99">
        <v>8.5609675757837422</v>
      </c>
      <c r="DA21" s="63" t="s">
        <v>2934</v>
      </c>
    </row>
    <row r="22" spans="1:105" ht="12" customHeight="1" x14ac:dyDescent="0.25">
      <c r="A22" s="109" t="s">
        <v>120</v>
      </c>
      <c r="B22" s="110">
        <v>11.820686990046916</v>
      </c>
      <c r="C22" s="110">
        <v>10.235085499731769</v>
      </c>
      <c r="D22" s="110">
        <v>12.65112917789358</v>
      </c>
      <c r="E22" s="110">
        <v>9.4813606334693983</v>
      </c>
      <c r="F22" s="110">
        <v>11.729008285495937</v>
      </c>
      <c r="G22" s="110">
        <v>12.240768965151387</v>
      </c>
      <c r="H22" s="110">
        <v>13.074303905275887</v>
      </c>
      <c r="I22" s="110">
        <v>11.52263113896695</v>
      </c>
      <c r="J22" s="110">
        <v>13.1159813748273</v>
      </c>
      <c r="K22" s="110">
        <v>10.768434983703392</v>
      </c>
      <c r="L22" s="110">
        <v>11.017385587871475</v>
      </c>
      <c r="M22" s="110">
        <v>10.721922959429156</v>
      </c>
      <c r="N22" s="110">
        <v>10.408471785298255</v>
      </c>
      <c r="O22" s="110">
        <v>9.8039070961302084</v>
      </c>
      <c r="P22" s="110">
        <v>9.502800756733814</v>
      </c>
      <c r="Q22" s="110">
        <v>9.5652504848421458</v>
      </c>
      <c r="R22" s="110">
        <v>9.6193891951364474</v>
      </c>
      <c r="S22" s="110">
        <v>9.5881324047698158</v>
      </c>
      <c r="T22" s="110">
        <v>9.451936630351307</v>
      </c>
      <c r="U22" s="110">
        <v>9.3044464801018965</v>
      </c>
      <c r="V22" s="110">
        <v>9.2711261506706713</v>
      </c>
      <c r="W22" s="110">
        <v>9.885625955782162</v>
      </c>
      <c r="X22" s="110">
        <v>9.3799304533798118</v>
      </c>
      <c r="Y22" s="110">
        <v>9.0162306618948094</v>
      </c>
      <c r="DA22" s="60" t="s">
        <v>2935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113.71312519081822</v>
      </c>
      <c r="C24" s="118">
        <f t="shared" si="7"/>
        <v>70.126777005307659</v>
      </c>
      <c r="D24" s="118">
        <f t="shared" si="7"/>
        <v>134.00526438294582</v>
      </c>
      <c r="E24" s="118">
        <f t="shared" si="7"/>
        <v>46.183417953261625</v>
      </c>
      <c r="F24" s="118">
        <f t="shared" si="7"/>
        <v>119.78236476408584</v>
      </c>
      <c r="G24" s="118">
        <f t="shared" si="7"/>
        <v>117.69683013943003</v>
      </c>
      <c r="H24" s="118">
        <f t="shared" si="7"/>
        <v>138.64046113912821</v>
      </c>
      <c r="I24" s="118">
        <f t="shared" si="7"/>
        <v>64.598632332538912</v>
      </c>
      <c r="J24" s="118">
        <f t="shared" si="7"/>
        <v>186.87919512219204</v>
      </c>
      <c r="K24" s="118">
        <f t="shared" si="7"/>
        <v>116.22904128226722</v>
      </c>
      <c r="L24" s="118">
        <f t="shared" si="7"/>
        <v>128.62335458255589</v>
      </c>
      <c r="M24" s="118">
        <f t="shared" si="7"/>
        <v>131.88004770125957</v>
      </c>
      <c r="N24" s="118">
        <f t="shared" si="7"/>
        <v>138.48628077266838</v>
      </c>
      <c r="O24" s="118">
        <f t="shared" si="7"/>
        <v>133.34627971274816</v>
      </c>
      <c r="P24" s="118">
        <f t="shared" si="7"/>
        <v>108.25542039334631</v>
      </c>
      <c r="Q24" s="118">
        <f t="shared" si="7"/>
        <v>142.19117951922854</v>
      </c>
      <c r="R24" s="118">
        <f t="shared" ref="R24:V24" si="8">R25+R28+R30+R39</f>
        <v>137.16778454686553</v>
      </c>
      <c r="S24" s="118">
        <f t="shared" si="8"/>
        <v>132.35475472948983</v>
      </c>
      <c r="T24" s="118">
        <f t="shared" si="8"/>
        <v>124.50902449883063</v>
      </c>
      <c r="U24" s="118">
        <f t="shared" si="8"/>
        <v>131.56049118458282</v>
      </c>
      <c r="V24" s="118">
        <f t="shared" si="8"/>
        <v>133.49134069488116</v>
      </c>
      <c r="W24" s="118">
        <f t="shared" ref="W24:Y24" si="9">W25+W28+W30+W39</f>
        <v>147.26075649045919</v>
      </c>
      <c r="X24" s="118">
        <f t="shared" si="9"/>
        <v>143.09193370110066</v>
      </c>
      <c r="Y24" s="118">
        <f t="shared" si="9"/>
        <v>132.44996753215526</v>
      </c>
      <c r="DA24" s="129" t="s">
        <v>2936</v>
      </c>
    </row>
    <row r="25" spans="1:105" ht="12.95" customHeight="1" x14ac:dyDescent="0.25">
      <c r="A25" s="121" t="s">
        <v>57</v>
      </c>
      <c r="B25" s="123">
        <f t="shared" ref="B25:Q25" si="10">SUM(B26:B27)</f>
        <v>89.302430719453312</v>
      </c>
      <c r="C25" s="123">
        <f t="shared" si="10"/>
        <v>46.381474901826827</v>
      </c>
      <c r="D25" s="123">
        <f t="shared" si="10"/>
        <v>107.79168009873712</v>
      </c>
      <c r="E25" s="123">
        <f t="shared" si="10"/>
        <v>20.626030597254481</v>
      </c>
      <c r="F25" s="123">
        <f t="shared" si="10"/>
        <v>94.114135396854465</v>
      </c>
      <c r="G25" s="123">
        <f t="shared" si="10"/>
        <v>91.207535808312443</v>
      </c>
      <c r="H25" s="123">
        <f t="shared" si="10"/>
        <v>110.19431294046655</v>
      </c>
      <c r="I25" s="123">
        <f t="shared" si="10"/>
        <v>36.135526319655874</v>
      </c>
      <c r="J25" s="123">
        <f t="shared" si="10"/>
        <v>156.68325428178801</v>
      </c>
      <c r="K25" s="123">
        <f t="shared" si="10"/>
        <v>86.160384894367439</v>
      </c>
      <c r="L25" s="123">
        <f t="shared" si="10"/>
        <v>95.707639492047548</v>
      </c>
      <c r="M25" s="123">
        <f t="shared" si="10"/>
        <v>95.402908548806721</v>
      </c>
      <c r="N25" s="123">
        <f t="shared" si="10"/>
        <v>101.1471880121812</v>
      </c>
      <c r="O25" s="123">
        <f t="shared" si="10"/>
        <v>99.439001411045865</v>
      </c>
      <c r="P25" s="123">
        <f t="shared" si="10"/>
        <v>77.341269731542539</v>
      </c>
      <c r="Q25" s="123">
        <f t="shared" si="10"/>
        <v>107.63589510370295</v>
      </c>
      <c r="R25" s="123">
        <f t="shared" ref="R25:V25" si="11">SUM(R26:R27)</f>
        <v>104.28807763368584</v>
      </c>
      <c r="S25" s="123">
        <f t="shared" si="11"/>
        <v>97.988460212396916</v>
      </c>
      <c r="T25" s="123">
        <f t="shared" si="11"/>
        <v>90.313232196930386</v>
      </c>
      <c r="U25" s="123">
        <f t="shared" si="11"/>
        <v>97.569926786705651</v>
      </c>
      <c r="V25" s="123">
        <f t="shared" si="11"/>
        <v>99.157020860039054</v>
      </c>
      <c r="W25" s="123">
        <f t="shared" ref="W25:Y25" si="12">SUM(W26:W27)</f>
        <v>109.9005325808196</v>
      </c>
      <c r="X25" s="123">
        <f t="shared" si="12"/>
        <v>105.97477198264647</v>
      </c>
      <c r="Y25" s="123">
        <f t="shared" si="12"/>
        <v>94.582809637030664</v>
      </c>
      <c r="DA25" s="130" t="s">
        <v>2937</v>
      </c>
    </row>
    <row r="26" spans="1:105" ht="12" customHeight="1" x14ac:dyDescent="0.25">
      <c r="A26" s="97" t="s">
        <v>74</v>
      </c>
      <c r="B26" s="99">
        <v>87.184082511921929</v>
      </c>
      <c r="C26" s="99">
        <v>45.289510713052039</v>
      </c>
      <c r="D26" s="99">
        <v>105.25035045447504</v>
      </c>
      <c r="E26" s="99">
        <v>20.168059625109539</v>
      </c>
      <c r="F26" s="99">
        <v>91.933176798186039</v>
      </c>
      <c r="G26" s="99">
        <v>89.140655951258566</v>
      </c>
      <c r="H26" s="99">
        <v>107.79164019341404</v>
      </c>
      <c r="I26" s="99">
        <v>35.375381751889648</v>
      </c>
      <c r="J26" s="99">
        <v>153.42772759562502</v>
      </c>
      <c r="K26" s="99">
        <v>84.38774661419032</v>
      </c>
      <c r="L26" s="99">
        <v>93.813259322034412</v>
      </c>
      <c r="M26" s="99">
        <v>93.535633904580919</v>
      </c>
      <c r="N26" s="99">
        <v>99.195366880321956</v>
      </c>
      <c r="O26" s="99">
        <v>97.543358786112577</v>
      </c>
      <c r="P26" s="99">
        <v>75.876481608059564</v>
      </c>
      <c r="Q26" s="99">
        <v>105.59952281581096</v>
      </c>
      <c r="R26" s="99">
        <v>102.30333808639116</v>
      </c>
      <c r="S26" s="99">
        <v>96.147398211518919</v>
      </c>
      <c r="T26" s="99">
        <v>88.621740740229029</v>
      </c>
      <c r="U26" s="99">
        <v>95.734008450653619</v>
      </c>
      <c r="V26" s="99">
        <v>97.291371904607374</v>
      </c>
      <c r="W26" s="99">
        <v>107.83619859001173</v>
      </c>
      <c r="X26" s="99">
        <v>103.9944113034669</v>
      </c>
      <c r="Y26" s="99">
        <v>92.808053656208358</v>
      </c>
      <c r="DA26" s="63" t="s">
        <v>2938</v>
      </c>
    </row>
    <row r="27" spans="1:105" ht="12" customHeight="1" x14ac:dyDescent="0.25">
      <c r="A27" s="97" t="s">
        <v>53</v>
      </c>
      <c r="B27" s="99">
        <v>2.1183482075313793</v>
      </c>
      <c r="C27" s="99">
        <v>1.0919641887747853</v>
      </c>
      <c r="D27" s="99">
        <v>2.5413296442620821</v>
      </c>
      <c r="E27" s="99">
        <v>0.45797097214494109</v>
      </c>
      <c r="F27" s="99">
        <v>2.1809585986684299</v>
      </c>
      <c r="G27" s="99">
        <v>2.0668798570538751</v>
      </c>
      <c r="H27" s="99">
        <v>2.4026727470525082</v>
      </c>
      <c r="I27" s="99">
        <v>0.76014456776622852</v>
      </c>
      <c r="J27" s="99">
        <v>3.2555266861630083</v>
      </c>
      <c r="K27" s="99">
        <v>1.7726382801771237</v>
      </c>
      <c r="L27" s="99">
        <v>1.8943801700131426</v>
      </c>
      <c r="M27" s="99">
        <v>1.8672746442257964</v>
      </c>
      <c r="N27" s="99">
        <v>1.9518211318592429</v>
      </c>
      <c r="O27" s="99">
        <v>1.8956426249332852</v>
      </c>
      <c r="P27" s="99">
        <v>1.4647881234829814</v>
      </c>
      <c r="Q27" s="99">
        <v>2.0363722878919952</v>
      </c>
      <c r="R27" s="99">
        <v>1.9847395472946798</v>
      </c>
      <c r="S27" s="99">
        <v>1.8410620008780021</v>
      </c>
      <c r="T27" s="99">
        <v>1.6914914567013597</v>
      </c>
      <c r="U27" s="99">
        <v>1.835918336052025</v>
      </c>
      <c r="V27" s="99">
        <v>1.8656489554316857</v>
      </c>
      <c r="W27" s="99">
        <v>2.0643339908078691</v>
      </c>
      <c r="X27" s="99">
        <v>1.9803606791795718</v>
      </c>
      <c r="Y27" s="99">
        <v>1.7747559808223121</v>
      </c>
      <c r="DA27" s="63" t="s">
        <v>2939</v>
      </c>
    </row>
    <row r="28" spans="1:105" ht="12.95" customHeight="1" x14ac:dyDescent="0.25">
      <c r="A28" s="121" t="s">
        <v>92</v>
      </c>
      <c r="B28" s="123">
        <f t="shared" ref="B28:Y28" si="13">B29</f>
        <v>1.4265820895119894</v>
      </c>
      <c r="C28" s="123">
        <f t="shared" si="13"/>
        <v>1.7138495576480379</v>
      </c>
      <c r="D28" s="123">
        <f t="shared" si="13"/>
        <v>1.8764208401311437</v>
      </c>
      <c r="E28" s="123">
        <f t="shared" si="13"/>
        <v>4.4486539755013554</v>
      </c>
      <c r="F28" s="123">
        <f t="shared" si="13"/>
        <v>1.5681410354346843</v>
      </c>
      <c r="G28" s="123">
        <f t="shared" si="13"/>
        <v>1.5532968475001303</v>
      </c>
      <c r="H28" s="123">
        <f t="shared" si="13"/>
        <v>2.5105408875771151</v>
      </c>
      <c r="I28" s="123">
        <f t="shared" si="13"/>
        <v>3.8276488411010634</v>
      </c>
      <c r="J28" s="123">
        <f t="shared" si="13"/>
        <v>4.1146550236679547</v>
      </c>
      <c r="K28" s="123">
        <f t="shared" si="13"/>
        <v>5.2904157837820458</v>
      </c>
      <c r="L28" s="123">
        <f t="shared" si="13"/>
        <v>8.449516584644611</v>
      </c>
      <c r="M28" s="123">
        <f t="shared" si="13"/>
        <v>13.284984600314354</v>
      </c>
      <c r="N28" s="123">
        <f t="shared" si="13"/>
        <v>14.575300311419337</v>
      </c>
      <c r="O28" s="123">
        <f t="shared" si="13"/>
        <v>11.859218450607599</v>
      </c>
      <c r="P28" s="123">
        <f t="shared" si="13"/>
        <v>9.4234575294851322</v>
      </c>
      <c r="Q28" s="123">
        <f t="shared" si="13"/>
        <v>12.768744096783525</v>
      </c>
      <c r="R28" s="123">
        <f t="shared" si="13"/>
        <v>10.547800918205024</v>
      </c>
      <c r="S28" s="123">
        <f t="shared" si="13"/>
        <v>11.799475929499248</v>
      </c>
      <c r="T28" s="123">
        <f t="shared" si="13"/>
        <v>11.712518837858175</v>
      </c>
      <c r="U28" s="123">
        <f t="shared" si="13"/>
        <v>11.232821429605281</v>
      </c>
      <c r="V28" s="123">
        <f t="shared" si="13"/>
        <v>11.481243406720981</v>
      </c>
      <c r="W28" s="123">
        <f t="shared" si="13"/>
        <v>12.756140124817303</v>
      </c>
      <c r="X28" s="123">
        <f t="shared" si="13"/>
        <v>13.302298725243615</v>
      </c>
      <c r="Y28" s="123">
        <f t="shared" si="13"/>
        <v>14.406883051940204</v>
      </c>
      <c r="DA28" s="130" t="s">
        <v>2940</v>
      </c>
    </row>
    <row r="29" spans="1:105" ht="12" customHeight="1" x14ac:dyDescent="0.25">
      <c r="A29" s="97" t="s">
        <v>53</v>
      </c>
      <c r="B29" s="99">
        <f>RES_hhdet_tesh!B29/RES_summary!B$19</f>
        <v>1.4265820895119894</v>
      </c>
      <c r="C29" s="99">
        <f>RES_hhdet_tesh!C29/RES_summary!C$19</f>
        <v>1.7138495576480379</v>
      </c>
      <c r="D29" s="99">
        <f>RES_hhdet_tesh!D29/RES_summary!D$19</f>
        <v>1.8764208401311437</v>
      </c>
      <c r="E29" s="99">
        <f>RES_hhdet_tesh!E29/RES_summary!E$19</f>
        <v>4.4486539755013554</v>
      </c>
      <c r="F29" s="99">
        <f>RES_hhdet_tesh!F29/RES_summary!F$19</f>
        <v>1.5681410354346843</v>
      </c>
      <c r="G29" s="99">
        <f>RES_hhdet_tesh!G29/RES_summary!G$19</f>
        <v>1.5532968475001303</v>
      </c>
      <c r="H29" s="99">
        <f>RES_hhdet_tesh!H29/RES_summary!H$19</f>
        <v>2.5105408875771151</v>
      </c>
      <c r="I29" s="99">
        <f>RES_hhdet_tesh!I29/RES_summary!I$19</f>
        <v>3.8276488411010634</v>
      </c>
      <c r="J29" s="99">
        <f>RES_hhdet_tesh!J29/RES_summary!J$19</f>
        <v>4.1146550236679547</v>
      </c>
      <c r="K29" s="99">
        <f>RES_hhdet_tesh!K29/RES_summary!K$19</f>
        <v>5.2904157837820458</v>
      </c>
      <c r="L29" s="99">
        <f>RES_hhdet_tesh!L29/RES_summary!L$19</f>
        <v>8.449516584644611</v>
      </c>
      <c r="M29" s="99">
        <f>RES_hhdet_tesh!M29/RES_summary!M$19</f>
        <v>13.284984600314354</v>
      </c>
      <c r="N29" s="99">
        <f>RES_hhdet_tesh!N29/RES_summary!N$19</f>
        <v>14.575300311419337</v>
      </c>
      <c r="O29" s="99">
        <f>RES_hhdet_tesh!O29/RES_summary!O$19</f>
        <v>11.859218450607599</v>
      </c>
      <c r="P29" s="99">
        <f>RES_hhdet_tesh!P29/RES_summary!P$19</f>
        <v>9.4234575294851322</v>
      </c>
      <c r="Q29" s="99">
        <f>RES_hhdet_tesh!Q29/RES_summary!Q$19</f>
        <v>12.768744096783525</v>
      </c>
      <c r="R29" s="99">
        <f>RES_hhdet_tesh!R29/RES_summary!R$19</f>
        <v>10.547800918205024</v>
      </c>
      <c r="S29" s="99">
        <f>RES_hhdet_tesh!S29/RES_summary!S$19</f>
        <v>11.799475929499248</v>
      </c>
      <c r="T29" s="99">
        <f>RES_hhdet_tesh!T29/RES_summary!T$19</f>
        <v>11.712518837858175</v>
      </c>
      <c r="U29" s="99">
        <f>RES_hhdet_tesh!U29/RES_summary!U$19</f>
        <v>11.232821429605281</v>
      </c>
      <c r="V29" s="99">
        <f>RES_hhdet_tesh!V29/RES_summary!V$19</f>
        <v>11.481243406720981</v>
      </c>
      <c r="W29" s="99">
        <f>RES_hhdet_tesh!W29/RES_summary!W$19</f>
        <v>12.756140124817303</v>
      </c>
      <c r="X29" s="99">
        <f>RES_hhdet_tesh!X29/RES_summary!X$19</f>
        <v>13.302298725243615</v>
      </c>
      <c r="Y29" s="99">
        <f>RES_hhdet_tesh!Y29/RES_summary!Y$19</f>
        <v>14.406883051940204</v>
      </c>
      <c r="DA29" s="63" t="s">
        <v>2941</v>
      </c>
    </row>
    <row r="30" spans="1:105" ht="12" customHeight="1" x14ac:dyDescent="0.25">
      <c r="A30" s="121" t="s">
        <v>55</v>
      </c>
      <c r="B30" s="123">
        <v>11.602565156518091</v>
      </c>
      <c r="C30" s="123">
        <v>11.278040876547465</v>
      </c>
      <c r="D30" s="123">
        <v>12.272001442287022</v>
      </c>
      <c r="E30" s="123">
        <v>10.788973201810069</v>
      </c>
      <c r="F30" s="123">
        <v>12.394242704346793</v>
      </c>
      <c r="G30" s="123">
        <v>12.838024385757514</v>
      </c>
      <c r="H30" s="123">
        <v>13.387487676245689</v>
      </c>
      <c r="I30" s="123">
        <v>12.917722807112879</v>
      </c>
      <c r="J30" s="123">
        <v>13.506121244809057</v>
      </c>
      <c r="K30" s="123">
        <v>12.861760722568853</v>
      </c>
      <c r="L30" s="123">
        <v>12.971201145687974</v>
      </c>
      <c r="M30" s="123">
        <v>12.459961267815464</v>
      </c>
      <c r="N30" s="123">
        <v>12.451763430341632</v>
      </c>
      <c r="O30" s="123">
        <v>12.143955430836543</v>
      </c>
      <c r="P30" s="123">
        <v>12.088656651338175</v>
      </c>
      <c r="Q30" s="123">
        <v>12.301634452130982</v>
      </c>
      <c r="R30" s="123">
        <v>12.627139504458677</v>
      </c>
      <c r="S30" s="123">
        <v>12.953319495058594</v>
      </c>
      <c r="T30" s="123">
        <v>13.139847361535974</v>
      </c>
      <c r="U30" s="123">
        <v>13.36252729336899</v>
      </c>
      <c r="V30" s="123">
        <v>13.553192814940505</v>
      </c>
      <c r="W30" s="123">
        <v>14.733499538808772</v>
      </c>
      <c r="X30" s="123">
        <v>14.376523548311955</v>
      </c>
      <c r="Y30" s="123">
        <v>14.56985595958507</v>
      </c>
      <c r="DA30" s="130" t="s">
        <v>2942</v>
      </c>
    </row>
    <row r="31" spans="1:105" ht="12" customHeight="1" x14ac:dyDescent="0.25">
      <c r="A31" s="97" t="s">
        <v>141</v>
      </c>
      <c r="B31" s="99">
        <v>11.074619947023081</v>
      </c>
      <c r="C31" s="99">
        <v>11.603043461406214</v>
      </c>
      <c r="D31" s="99">
        <v>11.321927304524287</v>
      </c>
      <c r="E31" s="99">
        <v>12.181434638235666</v>
      </c>
      <c r="F31" s="99">
        <v>12.327439487383042</v>
      </c>
      <c r="G31" s="99">
        <v>12.537080777611246</v>
      </c>
      <c r="H31" s="99">
        <v>12.919986738762534</v>
      </c>
      <c r="I31" s="99">
        <v>12.583361710076012</v>
      </c>
      <c r="J31" s="99">
        <v>13.955681124640085</v>
      </c>
      <c r="K31" s="99">
        <v>14.92155116558957</v>
      </c>
      <c r="L31" s="99">
        <v>13.882494347535747</v>
      </c>
      <c r="M31" s="99">
        <v>12.438700622935226</v>
      </c>
      <c r="N31" s="99">
        <v>12.162814286819911</v>
      </c>
      <c r="O31" s="99">
        <v>12.381619097314791</v>
      </c>
      <c r="P31" s="99">
        <v>11.667589600697738</v>
      </c>
      <c r="Q31" s="99">
        <v>12.028738797260573</v>
      </c>
      <c r="R31" s="99">
        <v>12.946291394940772</v>
      </c>
      <c r="S31" s="99">
        <v>13.060378592320649</v>
      </c>
      <c r="T31" s="99">
        <v>12.775834449339925</v>
      </c>
      <c r="U31" s="99">
        <v>13.73191116488897</v>
      </c>
      <c r="V31" s="99">
        <v>13.6603052387029</v>
      </c>
      <c r="W31" s="99">
        <v>14.698579770185601</v>
      </c>
      <c r="X31" s="99">
        <v>14.694362647857604</v>
      </c>
      <c r="Y31" s="99">
        <v>13.80886421085235</v>
      </c>
      <c r="DA31" s="63" t="s">
        <v>2943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2944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2945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2946</v>
      </c>
    </row>
    <row r="35" spans="1:105" ht="12" customHeight="1" x14ac:dyDescent="0.25">
      <c r="A35" s="106" t="s">
        <v>122</v>
      </c>
      <c r="B35" s="102">
        <v>11.624190651460882</v>
      </c>
      <c r="C35" s="102">
        <v>11.264694581313526</v>
      </c>
      <c r="D35" s="102">
        <v>12.310980767068823</v>
      </c>
      <c r="E35" s="102">
        <v>10.73189055602897</v>
      </c>
      <c r="F35" s="102">
        <v>12.396958263921233</v>
      </c>
      <c r="G35" s="102">
        <v>12.850239904410616</v>
      </c>
      <c r="H35" s="102">
        <v>13.407347699405932</v>
      </c>
      <c r="I35" s="102">
        <v>12.932169424786762</v>
      </c>
      <c r="J35" s="102">
        <v>13.486243916987739</v>
      </c>
      <c r="K35" s="102">
        <v>12.769412545899977</v>
      </c>
      <c r="L35" s="102">
        <v>12.930235265733348</v>
      </c>
      <c r="M35" s="102">
        <v>12.461242711300923</v>
      </c>
      <c r="N35" s="102">
        <v>12.463714159799824</v>
      </c>
      <c r="O35" s="102">
        <v>12.135246050734334</v>
      </c>
      <c r="P35" s="102">
        <v>12.100812895779018</v>
      </c>
      <c r="Q35" s="102">
        <v>12.308727663137052</v>
      </c>
      <c r="R35" s="102">
        <v>12.614461487125826</v>
      </c>
      <c r="S35" s="102">
        <v>12.947876011217994</v>
      </c>
      <c r="T35" s="102">
        <v>13.150270010745832</v>
      </c>
      <c r="U35" s="102">
        <v>13.350691119353066</v>
      </c>
      <c r="V35" s="102">
        <v>13.551164736998929</v>
      </c>
      <c r="W35" s="102">
        <v>14.735575635420142</v>
      </c>
      <c r="X35" s="102">
        <v>14.371949898434355</v>
      </c>
      <c r="Y35" s="102">
        <v>14.585946044414692</v>
      </c>
      <c r="DA35" s="131" t="s">
        <v>2947</v>
      </c>
    </row>
    <row r="36" spans="1:105" ht="12" customHeight="1" x14ac:dyDescent="0.25">
      <c r="A36" s="107" t="s">
        <v>121</v>
      </c>
      <c r="B36" s="105">
        <v>11.624190651460886</v>
      </c>
      <c r="C36" s="105">
        <v>11.265335007457217</v>
      </c>
      <c r="D36" s="105">
        <v>12.312229205168492</v>
      </c>
      <c r="E36" s="105">
        <v>10.735002242995211</v>
      </c>
      <c r="F36" s="105">
        <v>12.399762081960647</v>
      </c>
      <c r="G36" s="105">
        <v>12.850711684182345</v>
      </c>
      <c r="H36" s="105">
        <v>13.406425054269009</v>
      </c>
      <c r="I36" s="105">
        <v>12.935283560870138</v>
      </c>
      <c r="J36" s="105">
        <v>13.483749060305135</v>
      </c>
      <c r="K36" s="105">
        <v>12.762433579581771</v>
      </c>
      <c r="L36" s="105">
        <v>12.921274504404607</v>
      </c>
      <c r="M36" s="105">
        <v>12.456529526342875</v>
      </c>
      <c r="N36" s="105">
        <v>12.459327821532042</v>
      </c>
      <c r="O36" s="105">
        <v>12.137696383174189</v>
      </c>
      <c r="P36" s="105">
        <v>12.117409894615328</v>
      </c>
      <c r="Q36" s="105">
        <v>12.322920442773576</v>
      </c>
      <c r="R36" s="105">
        <v>12.631197129351612</v>
      </c>
      <c r="S36" s="105">
        <v>12.961796390600627</v>
      </c>
      <c r="T36" s="105">
        <v>13.157633941416986</v>
      </c>
      <c r="U36" s="105">
        <v>13.353218028598969</v>
      </c>
      <c r="V36" s="105">
        <v>13.546257222578785</v>
      </c>
      <c r="W36" s="105">
        <v>14.72864317303006</v>
      </c>
      <c r="X36" s="105">
        <v>14.360435839125378</v>
      </c>
      <c r="Y36" s="105">
        <v>14.574322354148205</v>
      </c>
      <c r="DA36" s="132" t="s">
        <v>2948</v>
      </c>
    </row>
    <row r="37" spans="1:105" ht="12" customHeight="1" x14ac:dyDescent="0.25">
      <c r="A37" s="108" t="s">
        <v>53</v>
      </c>
      <c r="B37" s="99">
        <v>3.5296789080569457</v>
      </c>
      <c r="C37" s="99">
        <v>3.2387285010237443</v>
      </c>
      <c r="D37" s="99">
        <v>3.7322529995454516</v>
      </c>
      <c r="E37" s="99">
        <v>2.7541984212500319</v>
      </c>
      <c r="F37" s="99">
        <v>3.5882023613705911</v>
      </c>
      <c r="G37" s="99">
        <v>3.6837162953920668</v>
      </c>
      <c r="H37" s="99">
        <v>3.8301368680956505</v>
      </c>
      <c r="I37" s="99">
        <v>3.5960202055225827</v>
      </c>
      <c r="J37" s="99">
        <v>3.7783081290176788</v>
      </c>
      <c r="K37" s="99">
        <v>3.3241913198929747</v>
      </c>
      <c r="L37" s="99">
        <v>3.3700083184944134</v>
      </c>
      <c r="M37" s="99">
        <v>3.3962208607679099</v>
      </c>
      <c r="N37" s="99">
        <v>3.359521455666028</v>
      </c>
      <c r="O37" s="99">
        <v>3.1774993233982864</v>
      </c>
      <c r="P37" s="99">
        <v>3.3477782460745593</v>
      </c>
      <c r="Q37" s="99">
        <v>3.7433657176585506</v>
      </c>
      <c r="R37" s="99">
        <v>3.7351748810544074</v>
      </c>
      <c r="S37" s="99">
        <v>3.7755934117735666</v>
      </c>
      <c r="T37" s="99">
        <v>3.9617605255412074</v>
      </c>
      <c r="U37" s="99">
        <v>3.802006445255163</v>
      </c>
      <c r="V37" s="99">
        <v>3.7759854466309961</v>
      </c>
      <c r="W37" s="99">
        <v>4.6205832745635833</v>
      </c>
      <c r="X37" s="99">
        <v>5.0410079986816001</v>
      </c>
      <c r="Y37" s="99">
        <v>5.2008496421609927</v>
      </c>
      <c r="DA37" s="63" t="s">
        <v>2949</v>
      </c>
    </row>
    <row r="38" spans="1:105" ht="12" customHeight="1" x14ac:dyDescent="0.25">
      <c r="A38" s="108" t="s">
        <v>52</v>
      </c>
      <c r="B38" s="99">
        <v>8.0945117434039382</v>
      </c>
      <c r="C38" s="99">
        <v>8.026606506433474</v>
      </c>
      <c r="D38" s="99">
        <v>8.5799762056230406</v>
      </c>
      <c r="E38" s="99">
        <v>7.9808038217451793</v>
      </c>
      <c r="F38" s="99">
        <v>8.8115597205900542</v>
      </c>
      <c r="G38" s="99">
        <v>9.1669953887902782</v>
      </c>
      <c r="H38" s="99">
        <v>9.5762881861733575</v>
      </c>
      <c r="I38" s="99">
        <v>9.3392633553475566</v>
      </c>
      <c r="J38" s="99">
        <v>9.7054409312874572</v>
      </c>
      <c r="K38" s="99">
        <v>9.4382422596887974</v>
      </c>
      <c r="L38" s="99">
        <v>9.5512661859101939</v>
      </c>
      <c r="M38" s="99">
        <v>9.0603086655749667</v>
      </c>
      <c r="N38" s="99">
        <v>9.099806365866014</v>
      </c>
      <c r="O38" s="99">
        <v>8.9601970597759042</v>
      </c>
      <c r="P38" s="99">
        <v>8.7696316485407699</v>
      </c>
      <c r="Q38" s="99">
        <v>8.5795547251150239</v>
      </c>
      <c r="R38" s="99">
        <v>8.8960222482972053</v>
      </c>
      <c r="S38" s="99">
        <v>9.1862029788270583</v>
      </c>
      <c r="T38" s="99">
        <v>9.1958734158757771</v>
      </c>
      <c r="U38" s="99">
        <v>9.5512115833438056</v>
      </c>
      <c r="V38" s="99">
        <v>9.7702717759477853</v>
      </c>
      <c r="W38" s="99">
        <v>10.108059898466475</v>
      </c>
      <c r="X38" s="99">
        <v>9.3194278404437796</v>
      </c>
      <c r="Y38" s="99">
        <v>9.3734727119872101</v>
      </c>
      <c r="DA38" s="63" t="s">
        <v>2950</v>
      </c>
    </row>
    <row r="39" spans="1:105" ht="12" customHeight="1" x14ac:dyDescent="0.25">
      <c r="A39" s="121" t="s">
        <v>54</v>
      </c>
      <c r="B39" s="123">
        <v>11.381547225334813</v>
      </c>
      <c r="C39" s="123">
        <v>10.753411669285329</v>
      </c>
      <c r="D39" s="123">
        <v>12.065162001790549</v>
      </c>
      <c r="E39" s="123">
        <v>10.319760178695716</v>
      </c>
      <c r="F39" s="123">
        <v>11.705845627449902</v>
      </c>
      <c r="G39" s="123">
        <v>12.097973097859946</v>
      </c>
      <c r="H39" s="123">
        <v>12.548119634838857</v>
      </c>
      <c r="I39" s="123">
        <v>11.717734364669095</v>
      </c>
      <c r="J39" s="123">
        <v>12.575164571927006</v>
      </c>
      <c r="K39" s="123">
        <v>11.916479881548863</v>
      </c>
      <c r="L39" s="123">
        <v>11.494997360175759</v>
      </c>
      <c r="M39" s="123">
        <v>10.732193284323033</v>
      </c>
      <c r="N39" s="123">
        <v>10.31202901872622</v>
      </c>
      <c r="O39" s="123">
        <v>9.9041044202581503</v>
      </c>
      <c r="P39" s="123">
        <v>9.402036480980474</v>
      </c>
      <c r="Q39" s="123">
        <v>9.4849058666110917</v>
      </c>
      <c r="R39" s="123">
        <v>9.7047664905159756</v>
      </c>
      <c r="S39" s="123">
        <v>9.6134990925350543</v>
      </c>
      <c r="T39" s="123">
        <v>9.3434261025060934</v>
      </c>
      <c r="U39" s="123">
        <v>9.3952156749028877</v>
      </c>
      <c r="V39" s="123">
        <v>9.2998836131806382</v>
      </c>
      <c r="W39" s="123">
        <v>9.8705842460135074</v>
      </c>
      <c r="X39" s="123">
        <v>9.438339444898606</v>
      </c>
      <c r="Y39" s="123">
        <v>8.8904188835993327</v>
      </c>
      <c r="DA39" s="130" t="s">
        <v>2951</v>
      </c>
    </row>
    <row r="40" spans="1:105" ht="12" customHeight="1" x14ac:dyDescent="0.25">
      <c r="A40" s="97" t="s">
        <v>50</v>
      </c>
      <c r="B40" s="99">
        <v>10.25419919818099</v>
      </c>
      <c r="C40" s="99">
        <v>12.084010378940295</v>
      </c>
      <c r="D40" s="99">
        <v>10.561169447039337</v>
      </c>
      <c r="E40" s="99">
        <v>12.472362219614368</v>
      </c>
      <c r="F40" s="99">
        <v>11.649644011329865</v>
      </c>
      <c r="G40" s="99">
        <v>11.783294891202202</v>
      </c>
      <c r="H40" s="99">
        <v>11.562485449809939</v>
      </c>
      <c r="I40" s="99">
        <v>12.04409336827357</v>
      </c>
      <c r="J40" s="99">
        <v>11.774662276310933</v>
      </c>
      <c r="K40" s="99">
        <v>13.50168691998225</v>
      </c>
      <c r="L40" s="99">
        <v>12.126727918956609</v>
      </c>
      <c r="M40" s="99">
        <v>10.745214235729916</v>
      </c>
      <c r="N40" s="99">
        <v>10.178678650139958</v>
      </c>
      <c r="O40" s="99">
        <v>10.05421867007014</v>
      </c>
      <c r="P40" s="99">
        <v>9.2395326260466906</v>
      </c>
      <c r="Q40" s="99">
        <v>9.3494000580273262</v>
      </c>
      <c r="R40" s="99">
        <v>9.8558783328975395</v>
      </c>
      <c r="S40" s="99">
        <v>9.6603849292963027</v>
      </c>
      <c r="T40" s="99">
        <v>9.1413689263780906</v>
      </c>
      <c r="U40" s="99">
        <v>9.5637217115989746</v>
      </c>
      <c r="V40" s="99">
        <v>9.3558079147254603</v>
      </c>
      <c r="W40" s="99">
        <v>9.8383804719299253</v>
      </c>
      <c r="X40" s="99">
        <v>9.5788613891146284</v>
      </c>
      <c r="Y40" s="99">
        <v>8.5609675757837653</v>
      </c>
      <c r="DA40" s="63" t="s">
        <v>2952</v>
      </c>
    </row>
    <row r="41" spans="1:105" ht="12" customHeight="1" x14ac:dyDescent="0.25">
      <c r="A41" s="109" t="s">
        <v>120</v>
      </c>
      <c r="B41" s="110">
        <v>11.820686990046918</v>
      </c>
      <c r="C41" s="110">
        <v>10.235085499731767</v>
      </c>
      <c r="D41" s="110">
        <v>12.651129177893582</v>
      </c>
      <c r="E41" s="110">
        <v>9.4813606334693965</v>
      </c>
      <c r="F41" s="110">
        <v>11.729008285495938</v>
      </c>
      <c r="G41" s="110">
        <v>12.240768965151393</v>
      </c>
      <c r="H41" s="110">
        <v>13.074303905275885</v>
      </c>
      <c r="I41" s="110">
        <v>11.522631138966954</v>
      </c>
      <c r="J41" s="110">
        <v>13.115981374827305</v>
      </c>
      <c r="K41" s="110">
        <v>10.768434983703397</v>
      </c>
      <c r="L41" s="110">
        <v>11.017385587871479</v>
      </c>
      <c r="M41" s="110">
        <v>10.721922959429159</v>
      </c>
      <c r="N41" s="110">
        <v>10.408471785298255</v>
      </c>
      <c r="O41" s="110">
        <v>9.8039070961302102</v>
      </c>
      <c r="P41" s="110">
        <v>9.5028007567338069</v>
      </c>
      <c r="Q41" s="110">
        <v>9.5652504848421387</v>
      </c>
      <c r="R41" s="110">
        <v>9.6193891951364279</v>
      </c>
      <c r="S41" s="110">
        <v>9.5881324047697927</v>
      </c>
      <c r="T41" s="110">
        <v>9.4519366303513301</v>
      </c>
      <c r="U41" s="110">
        <v>9.3044464801018769</v>
      </c>
      <c r="V41" s="110">
        <v>9.2711261506706801</v>
      </c>
      <c r="W41" s="110">
        <v>9.8856259557821087</v>
      </c>
      <c r="X41" s="110">
        <v>9.3799304533797478</v>
      </c>
      <c r="Y41" s="110">
        <v>9.0162306618947969</v>
      </c>
      <c r="DA41" s="60" t="s">
        <v>2953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91.202435946393067</v>
      </c>
      <c r="C43" s="118">
        <f t="shared" si="14"/>
        <v>97.49141296739262</v>
      </c>
      <c r="D43" s="118">
        <f t="shared" si="14"/>
        <v>111.19076850321406</v>
      </c>
      <c r="E43" s="118">
        <f t="shared" si="14"/>
        <v>116.50594494887139</v>
      </c>
      <c r="F43" s="118">
        <f t="shared" si="14"/>
        <v>120.90048740935816</v>
      </c>
      <c r="G43" s="118">
        <f t="shared" si="14"/>
        <v>123.71970716491224</v>
      </c>
      <c r="H43" s="118">
        <f t="shared" si="14"/>
        <v>121.15872956556598</v>
      </c>
      <c r="I43" s="118">
        <f t="shared" si="14"/>
        <v>114.67582339157917</v>
      </c>
      <c r="J43" s="118">
        <f t="shared" si="14"/>
        <v>113.42099370774585</v>
      </c>
      <c r="K43" s="118">
        <f t="shared" si="14"/>
        <v>123.47163266804608</v>
      </c>
      <c r="L43" s="118">
        <f t="shared" si="14"/>
        <v>131.15857583217991</v>
      </c>
      <c r="M43" s="118">
        <f t="shared" si="14"/>
        <v>132.51356727304449</v>
      </c>
      <c r="N43" s="118">
        <f t="shared" si="14"/>
        <v>127.40291721033469</v>
      </c>
      <c r="O43" s="118">
        <f t="shared" si="14"/>
        <v>125.63062700148329</v>
      </c>
      <c r="P43" s="118">
        <f t="shared" si="14"/>
        <v>109.77994848865494</v>
      </c>
      <c r="Q43" s="118">
        <f t="shared" si="14"/>
        <v>135.47790374715359</v>
      </c>
      <c r="R43" s="118">
        <f t="shared" ref="R43:V43" si="15">R44+R47+R49+R58</f>
        <v>135.80254677884776</v>
      </c>
      <c r="S43" s="118">
        <f t="shared" si="15"/>
        <v>146.40148629184816</v>
      </c>
      <c r="T43" s="118">
        <f t="shared" si="15"/>
        <v>141.06562253761811</v>
      </c>
      <c r="U43" s="118">
        <f t="shared" si="15"/>
        <v>126.30533198817076</v>
      </c>
      <c r="V43" s="118">
        <f t="shared" si="15"/>
        <v>147.63126286495989</v>
      </c>
      <c r="W43" s="118">
        <f t="shared" ref="W43:Y43" si="16">W44+W47+W49+W58</f>
        <v>127.86489757433895</v>
      </c>
      <c r="X43" s="118">
        <f t="shared" si="16"/>
        <v>150.47427864615761</v>
      </c>
      <c r="Y43" s="118">
        <f t="shared" si="16"/>
        <v>135.63488653726091</v>
      </c>
      <c r="DA43" s="129" t="s">
        <v>2954</v>
      </c>
    </row>
    <row r="44" spans="1:105" ht="12.95" customHeight="1" x14ac:dyDescent="0.25">
      <c r="A44" s="121" t="s">
        <v>57</v>
      </c>
      <c r="B44" s="123">
        <f t="shared" ref="B44:Q44" si="17">SUM(B45:B46)</f>
        <v>67.322881787773483</v>
      </c>
      <c r="C44" s="123">
        <f t="shared" si="17"/>
        <v>74.32128944189283</v>
      </c>
      <c r="D44" s="123">
        <f t="shared" si="17"/>
        <v>85.468464041979317</v>
      </c>
      <c r="E44" s="123">
        <f t="shared" si="17"/>
        <v>90.917700699605135</v>
      </c>
      <c r="F44" s="123">
        <f t="shared" si="17"/>
        <v>94.916494924226456</v>
      </c>
      <c r="G44" s="123">
        <f t="shared" si="17"/>
        <v>96.665352183627746</v>
      </c>
      <c r="H44" s="123">
        <f t="shared" si="17"/>
        <v>92.081238933423009</v>
      </c>
      <c r="I44" s="123">
        <f t="shared" si="17"/>
        <v>86.157900321680756</v>
      </c>
      <c r="J44" s="123">
        <f t="shared" si="17"/>
        <v>84.10913086673159</v>
      </c>
      <c r="K44" s="123">
        <f t="shared" si="17"/>
        <v>94.780922411843591</v>
      </c>
      <c r="L44" s="123">
        <f t="shared" si="17"/>
        <v>102.03784502993508</v>
      </c>
      <c r="M44" s="123">
        <f t="shared" si="17"/>
        <v>103.81500728532748</v>
      </c>
      <c r="N44" s="123">
        <f t="shared" si="17"/>
        <v>96.735142183497985</v>
      </c>
      <c r="O44" s="123">
        <f t="shared" si="17"/>
        <v>96.096557513773021</v>
      </c>
      <c r="P44" s="123">
        <f t="shared" si="17"/>
        <v>80.733500016468966</v>
      </c>
      <c r="Q44" s="123">
        <f t="shared" si="17"/>
        <v>101.54784585670407</v>
      </c>
      <c r="R44" s="123">
        <f t="shared" ref="R44:V44" si="18">SUM(R45:R46)</f>
        <v>101.92528025051242</v>
      </c>
      <c r="S44" s="123">
        <f t="shared" si="18"/>
        <v>106.40441950529376</v>
      </c>
      <c r="T44" s="123">
        <f t="shared" si="18"/>
        <v>99.179508711373828</v>
      </c>
      <c r="U44" s="123">
        <f t="shared" si="18"/>
        <v>85.260202924495957</v>
      </c>
      <c r="V44" s="123">
        <f t="shared" si="18"/>
        <v>107.75931794516477</v>
      </c>
      <c r="W44" s="123">
        <f t="shared" ref="W44:Y44" si="19">SUM(W45:W46)</f>
        <v>86.029486841741118</v>
      </c>
      <c r="X44" s="123">
        <f t="shared" si="19"/>
        <v>111.38632025192692</v>
      </c>
      <c r="Y44" s="123">
        <f t="shared" si="19"/>
        <v>98.179301835660112</v>
      </c>
      <c r="DA44" s="130" t="s">
        <v>2955</v>
      </c>
    </row>
    <row r="45" spans="1:105" ht="12" customHeight="1" x14ac:dyDescent="0.25">
      <c r="A45" s="97" t="s">
        <v>211</v>
      </c>
      <c r="B45" s="99">
        <v>65.72591175222091</v>
      </c>
      <c r="C45" s="99">
        <v>72.571535112046888</v>
      </c>
      <c r="D45" s="99">
        <v>83.453433372446455</v>
      </c>
      <c r="E45" s="99">
        <v>88.899005557161033</v>
      </c>
      <c r="F45" s="99">
        <v>92.716942807134188</v>
      </c>
      <c r="G45" s="99">
        <v>94.474791200560929</v>
      </c>
      <c r="H45" s="99">
        <v>90.073502985927306</v>
      </c>
      <c r="I45" s="99">
        <v>84.345488366744178</v>
      </c>
      <c r="J45" s="99">
        <v>82.361531728956663</v>
      </c>
      <c r="K45" s="99">
        <v>92.830927741976282</v>
      </c>
      <c r="L45" s="99">
        <v>100.01816853136629</v>
      </c>
      <c r="M45" s="99">
        <v>101.78308673130331</v>
      </c>
      <c r="N45" s="99">
        <v>94.868459595303634</v>
      </c>
      <c r="O45" s="99">
        <v>94.264633138552725</v>
      </c>
      <c r="P45" s="99">
        <v>79.204465486756462</v>
      </c>
      <c r="Q45" s="99">
        <v>99.626653869602677</v>
      </c>
      <c r="R45" s="99">
        <v>99.985507851093459</v>
      </c>
      <c r="S45" s="99">
        <v>104.40523375370569</v>
      </c>
      <c r="T45" s="99">
        <v>97.321959296031025</v>
      </c>
      <c r="U45" s="99">
        <v>83.655909726379846</v>
      </c>
      <c r="V45" s="99">
        <v>105.73181593654554</v>
      </c>
      <c r="W45" s="99">
        <v>84.413538404288701</v>
      </c>
      <c r="X45" s="99">
        <v>109.30483345371479</v>
      </c>
      <c r="Y45" s="99">
        <v>96.337061117769892</v>
      </c>
      <c r="DA45" s="63" t="s">
        <v>2956</v>
      </c>
    </row>
    <row r="46" spans="1:105" ht="12" customHeight="1" x14ac:dyDescent="0.25">
      <c r="A46" s="97" t="s">
        <v>53</v>
      </c>
      <c r="B46" s="99">
        <v>1.5969700355525773</v>
      </c>
      <c r="C46" s="99">
        <v>1.7497543298459455</v>
      </c>
      <c r="D46" s="99">
        <v>2.0150306695328579</v>
      </c>
      <c r="E46" s="99">
        <v>2.018695142444098</v>
      </c>
      <c r="F46" s="99">
        <v>2.1995521170922729</v>
      </c>
      <c r="G46" s="99">
        <v>2.19056098306682</v>
      </c>
      <c r="H46" s="99">
        <v>2.0077359474957053</v>
      </c>
      <c r="I46" s="99">
        <v>1.8124119549365818</v>
      </c>
      <c r="J46" s="99">
        <v>1.7475991377749207</v>
      </c>
      <c r="K46" s="99">
        <v>1.9499946698673032</v>
      </c>
      <c r="L46" s="99">
        <v>2.0196764985687943</v>
      </c>
      <c r="M46" s="99">
        <v>2.0319205540241665</v>
      </c>
      <c r="N46" s="99">
        <v>1.8666825881943572</v>
      </c>
      <c r="O46" s="99">
        <v>1.8319243752203027</v>
      </c>
      <c r="P46" s="99">
        <v>1.5290345297125005</v>
      </c>
      <c r="Q46" s="99">
        <v>1.9211919871013934</v>
      </c>
      <c r="R46" s="99">
        <v>1.9397723994189608</v>
      </c>
      <c r="S46" s="99">
        <v>1.9991857515880709</v>
      </c>
      <c r="T46" s="99">
        <v>1.8575494153428025</v>
      </c>
      <c r="U46" s="99">
        <v>1.604293198116109</v>
      </c>
      <c r="V46" s="99">
        <v>2.0275020086192259</v>
      </c>
      <c r="W46" s="99">
        <v>1.6159484374524238</v>
      </c>
      <c r="X46" s="99">
        <v>2.0814867982121301</v>
      </c>
      <c r="Y46" s="99">
        <v>1.8422407178902152</v>
      </c>
      <c r="DA46" s="63" t="s">
        <v>2957</v>
      </c>
    </row>
    <row r="47" spans="1:105" ht="12.95" customHeight="1" x14ac:dyDescent="0.25">
      <c r="A47" s="121" t="s">
        <v>92</v>
      </c>
      <c r="B47" s="123">
        <f t="shared" ref="B47:Y47" si="20">B48</f>
        <v>1.4267957957647475</v>
      </c>
      <c r="C47" s="123">
        <f t="shared" si="20"/>
        <v>1.4402026365270579</v>
      </c>
      <c r="D47" s="123">
        <f t="shared" si="20"/>
        <v>1.4722091478060308</v>
      </c>
      <c r="E47" s="123">
        <f t="shared" si="20"/>
        <v>3.8118371557433446</v>
      </c>
      <c r="F47" s="123">
        <f t="shared" si="20"/>
        <v>1.7649208784436998</v>
      </c>
      <c r="G47" s="123">
        <f t="shared" si="20"/>
        <v>2.3248000925929468</v>
      </c>
      <c r="H47" s="123">
        <f t="shared" si="20"/>
        <v>3.277051941423327</v>
      </c>
      <c r="I47" s="123">
        <f t="shared" si="20"/>
        <v>3.7587706766700877</v>
      </c>
      <c r="J47" s="123">
        <f t="shared" si="20"/>
        <v>3.8994710648625324</v>
      </c>
      <c r="K47" s="123">
        <f t="shared" si="20"/>
        <v>3.5910289306412562</v>
      </c>
      <c r="L47" s="123">
        <f t="shared" si="20"/>
        <v>4.2872913713306797</v>
      </c>
      <c r="M47" s="123">
        <f t="shared" si="20"/>
        <v>6.120350353000525</v>
      </c>
      <c r="N47" s="123">
        <f t="shared" si="20"/>
        <v>8.0096721278752643</v>
      </c>
      <c r="O47" s="123">
        <f t="shared" si="20"/>
        <v>7.1694676527025072</v>
      </c>
      <c r="P47" s="123">
        <f t="shared" si="20"/>
        <v>7.4000493894750345</v>
      </c>
      <c r="Q47" s="123">
        <f t="shared" si="20"/>
        <v>12.299075949802564</v>
      </c>
      <c r="R47" s="123">
        <f t="shared" si="20"/>
        <v>12.352420906547042</v>
      </c>
      <c r="S47" s="123">
        <f t="shared" si="20"/>
        <v>17.009850503609538</v>
      </c>
      <c r="T47" s="123">
        <f t="shared" si="20"/>
        <v>18.729737208017884</v>
      </c>
      <c r="U47" s="123">
        <f t="shared" si="20"/>
        <v>19.115827103422497</v>
      </c>
      <c r="V47" s="123">
        <f t="shared" si="20"/>
        <v>17.373706492110212</v>
      </c>
      <c r="W47" s="123">
        <f t="shared" si="20"/>
        <v>17.676486739106455</v>
      </c>
      <c r="X47" s="123">
        <f t="shared" si="20"/>
        <v>15.392508461226457</v>
      </c>
      <c r="Y47" s="123">
        <f t="shared" si="20"/>
        <v>13.835976764549391</v>
      </c>
      <c r="DA47" s="130" t="s">
        <v>2958</v>
      </c>
    </row>
    <row r="48" spans="1:105" ht="12" customHeight="1" x14ac:dyDescent="0.25">
      <c r="A48" s="97" t="s">
        <v>53</v>
      </c>
      <c r="B48" s="99">
        <f>RES_hhdet_tesh!B48/RES_summary!B$19</f>
        <v>1.4267957957647475</v>
      </c>
      <c r="C48" s="99">
        <f>RES_hhdet_tesh!C48/RES_summary!C$19</f>
        <v>1.4402026365270579</v>
      </c>
      <c r="D48" s="99">
        <f>RES_hhdet_tesh!D48/RES_summary!D$19</f>
        <v>1.4722091478060308</v>
      </c>
      <c r="E48" s="99">
        <f>RES_hhdet_tesh!E48/RES_summary!E$19</f>
        <v>3.8118371557433446</v>
      </c>
      <c r="F48" s="99">
        <f>RES_hhdet_tesh!F48/RES_summary!F$19</f>
        <v>1.7649208784436998</v>
      </c>
      <c r="G48" s="99">
        <f>RES_hhdet_tesh!G48/RES_summary!G$19</f>
        <v>2.3248000925929468</v>
      </c>
      <c r="H48" s="99">
        <f>RES_hhdet_tesh!H48/RES_summary!H$19</f>
        <v>3.277051941423327</v>
      </c>
      <c r="I48" s="99">
        <f>RES_hhdet_tesh!I48/RES_summary!I$19</f>
        <v>3.7587706766700877</v>
      </c>
      <c r="J48" s="99">
        <f>RES_hhdet_tesh!J48/RES_summary!J$19</f>
        <v>3.8994710648625324</v>
      </c>
      <c r="K48" s="99">
        <f>RES_hhdet_tesh!K48/RES_summary!K$19</f>
        <v>3.5910289306412562</v>
      </c>
      <c r="L48" s="99">
        <f>RES_hhdet_tesh!L48/RES_summary!L$19</f>
        <v>4.2872913713306797</v>
      </c>
      <c r="M48" s="99">
        <f>RES_hhdet_tesh!M48/RES_summary!M$19</f>
        <v>6.120350353000525</v>
      </c>
      <c r="N48" s="99">
        <f>RES_hhdet_tesh!N48/RES_summary!N$19</f>
        <v>8.0096721278752643</v>
      </c>
      <c r="O48" s="99">
        <f>RES_hhdet_tesh!O48/RES_summary!O$19</f>
        <v>7.1694676527025072</v>
      </c>
      <c r="P48" s="99">
        <f>RES_hhdet_tesh!P48/RES_summary!P$19</f>
        <v>7.4000493894750345</v>
      </c>
      <c r="Q48" s="99">
        <f>RES_hhdet_tesh!Q48/RES_summary!Q$19</f>
        <v>12.299075949802564</v>
      </c>
      <c r="R48" s="99">
        <f>RES_hhdet_tesh!R48/RES_summary!R$19</f>
        <v>12.352420906547042</v>
      </c>
      <c r="S48" s="99">
        <f>RES_hhdet_tesh!S48/RES_summary!S$19</f>
        <v>17.009850503609538</v>
      </c>
      <c r="T48" s="99">
        <f>RES_hhdet_tesh!T48/RES_summary!T$19</f>
        <v>18.729737208017884</v>
      </c>
      <c r="U48" s="99">
        <f>RES_hhdet_tesh!U48/RES_summary!U$19</f>
        <v>19.115827103422497</v>
      </c>
      <c r="V48" s="99">
        <f>RES_hhdet_tesh!V48/RES_summary!V$19</f>
        <v>17.373706492110212</v>
      </c>
      <c r="W48" s="99">
        <f>RES_hhdet_tesh!W48/RES_summary!W$19</f>
        <v>17.676486739106455</v>
      </c>
      <c r="X48" s="99">
        <f>RES_hhdet_tesh!X48/RES_summary!X$19</f>
        <v>15.392508461226457</v>
      </c>
      <c r="Y48" s="99">
        <f>RES_hhdet_tesh!Y48/RES_summary!Y$19</f>
        <v>13.835976764549391</v>
      </c>
      <c r="DA48" s="63" t="s">
        <v>2959</v>
      </c>
    </row>
    <row r="49" spans="1:105" ht="12" customHeight="1" x14ac:dyDescent="0.25">
      <c r="A49" s="121" t="s">
        <v>55</v>
      </c>
      <c r="B49" s="123">
        <v>11.071252286460171</v>
      </c>
      <c r="C49" s="123">
        <v>10.92537354015372</v>
      </c>
      <c r="D49" s="123">
        <v>12.286477819696787</v>
      </c>
      <c r="E49" s="123">
        <v>11.245103203691309</v>
      </c>
      <c r="F49" s="123">
        <v>12.518922202644591</v>
      </c>
      <c r="G49" s="123">
        <v>12.660234880424907</v>
      </c>
      <c r="H49" s="123">
        <v>13.319882365900408</v>
      </c>
      <c r="I49" s="123">
        <v>13.026342315354082</v>
      </c>
      <c r="J49" s="123">
        <v>12.844639107441925</v>
      </c>
      <c r="K49" s="123">
        <v>13.20451388118939</v>
      </c>
      <c r="L49" s="123">
        <v>13.348604737685559</v>
      </c>
      <c r="M49" s="123">
        <v>11.846463521746868</v>
      </c>
      <c r="N49" s="123">
        <v>12.34392357988963</v>
      </c>
      <c r="O49" s="123">
        <v>12.46058423292966</v>
      </c>
      <c r="P49" s="123">
        <v>12.246748728912104</v>
      </c>
      <c r="Q49" s="123">
        <v>12.148703790679795</v>
      </c>
      <c r="R49" s="123">
        <v>11.815254106913867</v>
      </c>
      <c r="S49" s="123">
        <v>13.372354606797154</v>
      </c>
      <c r="T49" s="123">
        <v>13.816876313920309</v>
      </c>
      <c r="U49" s="123">
        <v>12.53141523483432</v>
      </c>
      <c r="V49" s="123">
        <v>13.196688026811493</v>
      </c>
      <c r="W49" s="123">
        <v>14.289878707264821</v>
      </c>
      <c r="X49" s="123">
        <v>14.250890497929205</v>
      </c>
      <c r="Y49" s="123">
        <v>14.737431114132111</v>
      </c>
      <c r="DA49" s="130" t="s">
        <v>2960</v>
      </c>
    </row>
    <row r="50" spans="1:105" ht="12" customHeight="1" x14ac:dyDescent="0.25">
      <c r="A50" s="97" t="s">
        <v>138</v>
      </c>
      <c r="B50" s="99">
        <v>10.400561021512658</v>
      </c>
      <c r="C50" s="99">
        <v>10.514828856336429</v>
      </c>
      <c r="D50" s="99">
        <v>12.260188182692177</v>
      </c>
      <c r="E50" s="99">
        <v>11.832441167594055</v>
      </c>
      <c r="F50" s="99">
        <v>12.667643423621472</v>
      </c>
      <c r="G50" s="99">
        <v>12.447873783501867</v>
      </c>
      <c r="H50" s="99">
        <v>13.217269938662049</v>
      </c>
      <c r="I50" s="99">
        <v>13.126214766446337</v>
      </c>
      <c r="J50" s="99">
        <v>12.1675773646897</v>
      </c>
      <c r="K50" s="99">
        <v>13.605487341688482</v>
      </c>
      <c r="L50" s="99">
        <v>13.733562826366102</v>
      </c>
      <c r="M50" s="99">
        <v>11.197457453292909</v>
      </c>
      <c r="N50" s="99">
        <v>12.217892267830289</v>
      </c>
      <c r="O50" s="99">
        <v>12.735075638975648</v>
      </c>
      <c r="P50" s="99">
        <v>12.371216225264924</v>
      </c>
      <c r="Q50" s="99">
        <v>12.002062303112094</v>
      </c>
      <c r="R50" s="99">
        <v>10.858321583493657</v>
      </c>
      <c r="S50" s="99">
        <v>14.083400260650665</v>
      </c>
      <c r="T50" s="99">
        <v>14.831071999873389</v>
      </c>
      <c r="U50" s="99">
        <v>11.639984102041227</v>
      </c>
      <c r="V50" s="99">
        <v>12.791353346894347</v>
      </c>
      <c r="W50" s="99">
        <v>13.621723851394862</v>
      </c>
      <c r="X50" s="99">
        <v>13.980872693014186</v>
      </c>
      <c r="Y50" s="99">
        <v>15.055133662181271</v>
      </c>
      <c r="DA50" s="63" t="s">
        <v>2961</v>
      </c>
    </row>
    <row r="51" spans="1:105" ht="12" customHeight="1" x14ac:dyDescent="0.25">
      <c r="A51" s="97" t="s">
        <v>137</v>
      </c>
      <c r="B51" s="99">
        <v>10.400561021512658</v>
      </c>
      <c r="C51" s="99">
        <v>10.514843628625925</v>
      </c>
      <c r="D51" s="99">
        <v>12.260249957211595</v>
      </c>
      <c r="E51" s="99">
        <v>11.832581249990605</v>
      </c>
      <c r="F51" s="99">
        <v>12.667838098031194</v>
      </c>
      <c r="G51" s="99">
        <v>12.448086324788674</v>
      </c>
      <c r="H51" s="99">
        <v>13.217551558011877</v>
      </c>
      <c r="I51" s="99">
        <v>13.126377363378808</v>
      </c>
      <c r="J51" s="99">
        <v>12.168079314898613</v>
      </c>
      <c r="K51" s="99">
        <v>13.605903857332565</v>
      </c>
      <c r="L51" s="99">
        <v>13.732089787404909</v>
      </c>
      <c r="M51" s="99">
        <v>11.199068566529556</v>
      </c>
      <c r="N51" s="99">
        <v>12.217492430581146</v>
      </c>
      <c r="O51" s="99">
        <v>12.733025347962393</v>
      </c>
      <c r="P51" s="99">
        <v>12.372082730554856</v>
      </c>
      <c r="Q51" s="99">
        <v>12.00612214169459</v>
      </c>
      <c r="R51" s="99">
        <v>10.864777938112601</v>
      </c>
      <c r="S51" s="99">
        <v>14.079445543483656</v>
      </c>
      <c r="T51" s="99">
        <v>14.829321007396411</v>
      </c>
      <c r="U51" s="99">
        <v>11.637841207281715</v>
      </c>
      <c r="V51" s="99">
        <v>12.785802462214903</v>
      </c>
      <c r="W51" s="99">
        <v>13.615290957082298</v>
      </c>
      <c r="X51" s="99">
        <v>13.974635599517365</v>
      </c>
      <c r="Y51" s="99">
        <v>15.0605616097621</v>
      </c>
      <c r="DA51" s="63" t="s">
        <v>2962</v>
      </c>
    </row>
    <row r="52" spans="1:105" ht="12" customHeight="1" x14ac:dyDescent="0.25">
      <c r="A52" s="100" t="s">
        <v>211</v>
      </c>
      <c r="B52" s="102">
        <v>3.1576329533574552</v>
      </c>
      <c r="C52" s="102">
        <v>3.0226098212871917</v>
      </c>
      <c r="D52" s="102">
        <v>3.7160612921815033</v>
      </c>
      <c r="E52" s="102">
        <v>3.0368279973781807</v>
      </c>
      <c r="F52" s="102">
        <v>3.6658541998672711</v>
      </c>
      <c r="G52" s="102">
        <v>3.5682087534249503</v>
      </c>
      <c r="H52" s="102">
        <v>3.775643376403492</v>
      </c>
      <c r="I52" s="102">
        <v>3.6491506446642354</v>
      </c>
      <c r="J52" s="102">
        <v>3.4081067635457294</v>
      </c>
      <c r="K52" s="102">
        <v>3.5441437985611648</v>
      </c>
      <c r="L52" s="102">
        <v>3.5850239581354932</v>
      </c>
      <c r="M52" s="102">
        <v>3.0520978579861522</v>
      </c>
      <c r="N52" s="102">
        <v>3.2936231537414242</v>
      </c>
      <c r="O52" s="102">
        <v>3.3332730501895385</v>
      </c>
      <c r="P52" s="102">
        <v>3.4179851937601406</v>
      </c>
      <c r="Q52" s="102">
        <v>3.6450616494210992</v>
      </c>
      <c r="R52" s="102">
        <v>3.2152764353939549</v>
      </c>
      <c r="S52" s="102">
        <v>4.1077525257748073</v>
      </c>
      <c r="T52" s="102">
        <v>4.4698981213231717</v>
      </c>
      <c r="U52" s="102">
        <v>3.3190402629401805</v>
      </c>
      <c r="V52" s="102">
        <v>3.573964434572364</v>
      </c>
      <c r="W52" s="102">
        <v>4.29196774966048</v>
      </c>
      <c r="X52" s="102">
        <v>4.9277541040911572</v>
      </c>
      <c r="Y52" s="102">
        <v>5.3812869111363559</v>
      </c>
      <c r="DA52" s="131" t="s">
        <v>2963</v>
      </c>
    </row>
    <row r="53" spans="1:105" ht="12" customHeight="1" x14ac:dyDescent="0.25">
      <c r="A53" s="103" t="s">
        <v>52</v>
      </c>
      <c r="B53" s="105">
        <v>7.2429280681552015</v>
      </c>
      <c r="C53" s="105">
        <v>7.4922338073387342</v>
      </c>
      <c r="D53" s="105">
        <v>8.5441886650300933</v>
      </c>
      <c r="E53" s="105">
        <v>8.7957532526124265</v>
      </c>
      <c r="F53" s="105">
        <v>9.0019838981639229</v>
      </c>
      <c r="G53" s="105">
        <v>8.879877571363723</v>
      </c>
      <c r="H53" s="105">
        <v>9.441908181608385</v>
      </c>
      <c r="I53" s="105">
        <v>9.4772267187145705</v>
      </c>
      <c r="J53" s="105">
        <v>8.7599725513528828</v>
      </c>
      <c r="K53" s="105">
        <v>10.061760058771398</v>
      </c>
      <c r="L53" s="105">
        <v>10.147065829269417</v>
      </c>
      <c r="M53" s="105">
        <v>8.1469707085434031</v>
      </c>
      <c r="N53" s="105">
        <v>8.923869276839719</v>
      </c>
      <c r="O53" s="105">
        <v>9.3997522977728547</v>
      </c>
      <c r="P53" s="105">
        <v>8.954097536794718</v>
      </c>
      <c r="Q53" s="105">
        <v>8.3610604922734915</v>
      </c>
      <c r="R53" s="105">
        <v>7.6495015027186453</v>
      </c>
      <c r="S53" s="105">
        <v>9.9716930177088479</v>
      </c>
      <c r="T53" s="105">
        <v>10.359422886073238</v>
      </c>
      <c r="U53" s="105">
        <v>8.3188009443415343</v>
      </c>
      <c r="V53" s="105">
        <v>9.2118380276425391</v>
      </c>
      <c r="W53" s="105">
        <v>9.3233232074218151</v>
      </c>
      <c r="X53" s="105">
        <v>9.0468814954262058</v>
      </c>
      <c r="Y53" s="105">
        <v>9.6792746986257452</v>
      </c>
      <c r="DA53" s="132" t="s">
        <v>2964</v>
      </c>
    </row>
    <row r="54" spans="1:105" ht="12" customHeight="1" x14ac:dyDescent="0.25">
      <c r="A54" s="106" t="s">
        <v>122</v>
      </c>
      <c r="B54" s="102">
        <v>11.624190651460882</v>
      </c>
      <c r="C54" s="102">
        <v>11.263685646735125</v>
      </c>
      <c r="D54" s="102">
        <v>12.307941681819747</v>
      </c>
      <c r="E54" s="102">
        <v>10.727611003248711</v>
      </c>
      <c r="F54" s="102">
        <v>12.389667677419713</v>
      </c>
      <c r="G54" s="102">
        <v>12.845838271292527</v>
      </c>
      <c r="H54" s="102">
        <v>13.408786340247136</v>
      </c>
      <c r="I54" s="102">
        <v>12.934661506499065</v>
      </c>
      <c r="J54" s="102">
        <v>13.498620284613814</v>
      </c>
      <c r="K54" s="102">
        <v>12.792536201383477</v>
      </c>
      <c r="L54" s="102">
        <v>12.952294352953061</v>
      </c>
      <c r="M54" s="102">
        <v>12.473820203431352</v>
      </c>
      <c r="N54" s="102">
        <v>12.477501297307398</v>
      </c>
      <c r="O54" s="102">
        <v>12.149334074949179</v>
      </c>
      <c r="P54" s="102">
        <v>12.111305524325182</v>
      </c>
      <c r="Q54" s="102">
        <v>12.279437901165016</v>
      </c>
      <c r="R54" s="102">
        <v>12.53530778411451</v>
      </c>
      <c r="S54" s="102">
        <v>12.824727340043211</v>
      </c>
      <c r="T54" s="102">
        <v>13.005412883638119</v>
      </c>
      <c r="U54" s="102">
        <v>13.210175179305313</v>
      </c>
      <c r="V54" s="102">
        <v>13.460669740294435</v>
      </c>
      <c r="W54" s="102">
        <v>14.708310746864418</v>
      </c>
      <c r="X54" s="102">
        <v>14.397929943117793</v>
      </c>
      <c r="Y54" s="102">
        <v>14.576130149712109</v>
      </c>
      <c r="DA54" s="131" t="s">
        <v>2965</v>
      </c>
    </row>
    <row r="55" spans="1:105" ht="12" customHeight="1" x14ac:dyDescent="0.25">
      <c r="A55" s="107" t="s">
        <v>121</v>
      </c>
      <c r="B55" s="105">
        <v>11.624190651460882</v>
      </c>
      <c r="C55" s="105">
        <v>11.263623543100316</v>
      </c>
      <c r="D55" s="105">
        <v>12.307783704170786</v>
      </c>
      <c r="E55" s="105">
        <v>10.728118484194797</v>
      </c>
      <c r="F55" s="105">
        <v>12.389820657490075</v>
      </c>
      <c r="G55" s="105">
        <v>12.845886002673494</v>
      </c>
      <c r="H55" s="105">
        <v>13.408665390998467</v>
      </c>
      <c r="I55" s="105">
        <v>12.938822298588544</v>
      </c>
      <c r="J55" s="105">
        <v>13.505880443204131</v>
      </c>
      <c r="K55" s="105">
        <v>12.798964574979237</v>
      </c>
      <c r="L55" s="105">
        <v>12.952462711829249</v>
      </c>
      <c r="M55" s="105">
        <v>12.466799369360537</v>
      </c>
      <c r="N55" s="105">
        <v>12.471768079767463</v>
      </c>
      <c r="O55" s="105">
        <v>12.148031698087168</v>
      </c>
      <c r="P55" s="105">
        <v>12.11873409007031</v>
      </c>
      <c r="Q55" s="105">
        <v>12.262052460458774</v>
      </c>
      <c r="R55" s="105">
        <v>12.517729590803333</v>
      </c>
      <c r="S55" s="105">
        <v>12.813836300175927</v>
      </c>
      <c r="T55" s="105">
        <v>13.007710892878523</v>
      </c>
      <c r="U55" s="105">
        <v>13.216851438407287</v>
      </c>
      <c r="V55" s="105">
        <v>13.468078294259731</v>
      </c>
      <c r="W55" s="105">
        <v>14.712467807591176</v>
      </c>
      <c r="X55" s="105">
        <v>14.401697285161976</v>
      </c>
      <c r="Y55" s="105">
        <v>14.571606640088044</v>
      </c>
      <c r="DA55" s="132" t="s">
        <v>2966</v>
      </c>
    </row>
    <row r="56" spans="1:105" ht="12" customHeight="1" x14ac:dyDescent="0.25">
      <c r="A56" s="108" t="s">
        <v>53</v>
      </c>
      <c r="B56" s="99">
        <v>3.5296789080569466</v>
      </c>
      <c r="C56" s="99">
        <v>3.2382364634245508</v>
      </c>
      <c r="D56" s="99">
        <v>3.7309054178722492</v>
      </c>
      <c r="E56" s="99">
        <v>2.7524323072622372</v>
      </c>
      <c r="F56" s="99">
        <v>3.5853255446603267</v>
      </c>
      <c r="G56" s="99">
        <v>3.6823329913348757</v>
      </c>
      <c r="H56" s="99">
        <v>3.8307769191360812</v>
      </c>
      <c r="I56" s="99">
        <v>3.5970039777203535</v>
      </c>
      <c r="J56" s="99">
        <v>3.7845096078155778</v>
      </c>
      <c r="K56" s="99">
        <v>3.333706434471245</v>
      </c>
      <c r="L56" s="99">
        <v>3.3781425407357371</v>
      </c>
      <c r="M56" s="99">
        <v>3.3990208906654527</v>
      </c>
      <c r="N56" s="99">
        <v>3.3628758352164012</v>
      </c>
      <c r="O56" s="99">
        <v>3.1802049814660434</v>
      </c>
      <c r="P56" s="99">
        <v>3.3481440926355273</v>
      </c>
      <c r="Q56" s="99">
        <v>3.7248756917463979</v>
      </c>
      <c r="R56" s="99">
        <v>3.7016213630892891</v>
      </c>
      <c r="S56" s="99">
        <v>3.7324946679128757</v>
      </c>
      <c r="T56" s="99">
        <v>3.91661873042721</v>
      </c>
      <c r="U56" s="99">
        <v>3.7631793510134735</v>
      </c>
      <c r="V56" s="99">
        <v>3.7541932651659988</v>
      </c>
      <c r="W56" s="99">
        <v>4.6155088340921289</v>
      </c>
      <c r="X56" s="99">
        <v>5.0554921885653732</v>
      </c>
      <c r="Y56" s="99">
        <v>5.1998805390936349</v>
      </c>
      <c r="DA56" s="63" t="s">
        <v>2967</v>
      </c>
    </row>
    <row r="57" spans="1:105" ht="12" customHeight="1" x14ac:dyDescent="0.25">
      <c r="A57" s="108" t="s">
        <v>52</v>
      </c>
      <c r="B57" s="99">
        <v>8.0945117434039364</v>
      </c>
      <c r="C57" s="99">
        <v>8.0253870796757667</v>
      </c>
      <c r="D57" s="99">
        <v>8.5768782862985393</v>
      </c>
      <c r="E57" s="99">
        <v>7.9756861769325615</v>
      </c>
      <c r="F57" s="99">
        <v>8.8044951128297484</v>
      </c>
      <c r="G57" s="99">
        <v>9.1635530113386174</v>
      </c>
      <c r="H57" s="99">
        <v>9.5778884718623853</v>
      </c>
      <c r="I57" s="99">
        <v>9.3418183208681924</v>
      </c>
      <c r="J57" s="99">
        <v>9.7213708353885497</v>
      </c>
      <c r="K57" s="99">
        <v>9.4652581405079932</v>
      </c>
      <c r="L57" s="99">
        <v>9.5743201710935111</v>
      </c>
      <c r="M57" s="99">
        <v>9.0677784786950859</v>
      </c>
      <c r="N57" s="99">
        <v>9.1088922445510612</v>
      </c>
      <c r="O57" s="99">
        <v>8.9678267166211274</v>
      </c>
      <c r="P57" s="99">
        <v>8.770589997434783</v>
      </c>
      <c r="Q57" s="99">
        <v>8.5371767687123761</v>
      </c>
      <c r="R57" s="99">
        <v>8.816108227714043</v>
      </c>
      <c r="S57" s="99">
        <v>9.0813416322630509</v>
      </c>
      <c r="T57" s="99">
        <v>9.0910921624513144</v>
      </c>
      <c r="U57" s="99">
        <v>9.4536720873938176</v>
      </c>
      <c r="V57" s="99">
        <v>9.7138850290937349</v>
      </c>
      <c r="W57" s="99">
        <v>10.096958973499046</v>
      </c>
      <c r="X57" s="99">
        <v>9.3462050965966057</v>
      </c>
      <c r="Y57" s="99">
        <v>9.3717261009944082</v>
      </c>
      <c r="DA57" s="63" t="s">
        <v>2968</v>
      </c>
    </row>
    <row r="58" spans="1:105" ht="12" customHeight="1" x14ac:dyDescent="0.25">
      <c r="A58" s="121" t="s">
        <v>54</v>
      </c>
      <c r="B58" s="123">
        <v>11.38150607639467</v>
      </c>
      <c r="C58" s="123">
        <v>10.804547348819019</v>
      </c>
      <c r="D58" s="123">
        <v>11.963617493731924</v>
      </c>
      <c r="E58" s="123">
        <v>10.531303889831596</v>
      </c>
      <c r="F58" s="123">
        <v>11.700149404043417</v>
      </c>
      <c r="G58" s="123">
        <v>12.069320008266635</v>
      </c>
      <c r="H58" s="123">
        <v>12.480556324819238</v>
      </c>
      <c r="I58" s="123">
        <v>11.732810077874253</v>
      </c>
      <c r="J58" s="123">
        <v>12.567752668709803</v>
      </c>
      <c r="K58" s="123">
        <v>11.895167444371857</v>
      </c>
      <c r="L58" s="123">
        <v>11.484834693228574</v>
      </c>
      <c r="M58" s="123">
        <v>10.731746112969606</v>
      </c>
      <c r="N58" s="123">
        <v>10.314179319071815</v>
      </c>
      <c r="O58" s="123">
        <v>9.9040176020780955</v>
      </c>
      <c r="P58" s="123">
        <v>9.3996503537988314</v>
      </c>
      <c r="Q58" s="123">
        <v>9.4822781499671844</v>
      </c>
      <c r="R58" s="123">
        <v>9.7095915148744201</v>
      </c>
      <c r="S58" s="123">
        <v>9.614861676147715</v>
      </c>
      <c r="T58" s="123">
        <v>9.3395003043060765</v>
      </c>
      <c r="U58" s="123">
        <v>9.397886725417969</v>
      </c>
      <c r="V58" s="123">
        <v>9.3015504008734347</v>
      </c>
      <c r="W58" s="123">
        <v>9.8690452862265623</v>
      </c>
      <c r="X58" s="123">
        <v>9.4445594350750444</v>
      </c>
      <c r="Y58" s="123">
        <v>8.8821768229192948</v>
      </c>
      <c r="DA58" s="130" t="s">
        <v>2969</v>
      </c>
    </row>
    <row r="59" spans="1:105" ht="12" customHeight="1" x14ac:dyDescent="0.25">
      <c r="A59" s="97" t="s">
        <v>50</v>
      </c>
      <c r="B59" s="99">
        <v>10.254199198180986</v>
      </c>
      <c r="C59" s="99">
        <v>12.084010378940299</v>
      </c>
      <c r="D59" s="99">
        <v>10.561169447039335</v>
      </c>
      <c r="E59" s="99">
        <v>12.472362219614364</v>
      </c>
      <c r="F59" s="99">
        <v>11.649644011329865</v>
      </c>
      <c r="G59" s="99">
        <v>11.7832948912022</v>
      </c>
      <c r="H59" s="99">
        <v>11.562485449809945</v>
      </c>
      <c r="I59" s="99">
        <v>12.044093368273577</v>
      </c>
      <c r="J59" s="99">
        <v>11.774662276310943</v>
      </c>
      <c r="K59" s="99">
        <v>13.501686919982244</v>
      </c>
      <c r="L59" s="99">
        <v>12.126727918956618</v>
      </c>
      <c r="M59" s="99">
        <v>10.745214235729909</v>
      </c>
      <c r="N59" s="99">
        <v>10.178678650139966</v>
      </c>
      <c r="O59" s="99">
        <v>10.054218670070135</v>
      </c>
      <c r="P59" s="99">
        <v>9.2395326260466835</v>
      </c>
      <c r="Q59" s="99">
        <v>9.3494000580273013</v>
      </c>
      <c r="R59" s="99">
        <v>9.8558783328975643</v>
      </c>
      <c r="S59" s="99">
        <v>9.6603849292962742</v>
      </c>
      <c r="T59" s="99">
        <v>9.1413689263780711</v>
      </c>
      <c r="U59" s="99">
        <v>9.5637217115989355</v>
      </c>
      <c r="V59" s="99">
        <v>9.3558079147254638</v>
      </c>
      <c r="W59" s="99">
        <v>9.8383804719299341</v>
      </c>
      <c r="X59" s="99">
        <v>9.5788613891146319</v>
      </c>
      <c r="Y59" s="99">
        <v>8.560967575783728</v>
      </c>
      <c r="DA59" s="63" t="s">
        <v>2970</v>
      </c>
    </row>
    <row r="60" spans="1:105" ht="12" customHeight="1" x14ac:dyDescent="0.25">
      <c r="A60" s="109" t="s">
        <v>120</v>
      </c>
      <c r="B60" s="110">
        <v>11.820686990046916</v>
      </c>
      <c r="C60" s="110">
        <v>10.235085499731769</v>
      </c>
      <c r="D60" s="110">
        <v>12.651129177893583</v>
      </c>
      <c r="E60" s="110">
        <v>9.4813606334694001</v>
      </c>
      <c r="F60" s="110">
        <v>11.729008285495942</v>
      </c>
      <c r="G60" s="110">
        <v>12.240768965151391</v>
      </c>
      <c r="H60" s="110">
        <v>13.074303905275887</v>
      </c>
      <c r="I60" s="110">
        <v>11.522631138966945</v>
      </c>
      <c r="J60" s="110">
        <v>13.115981374827305</v>
      </c>
      <c r="K60" s="110">
        <v>10.768434983703395</v>
      </c>
      <c r="L60" s="110">
        <v>11.017385587871487</v>
      </c>
      <c r="M60" s="110">
        <v>10.721922959429161</v>
      </c>
      <c r="N60" s="110">
        <v>10.408471785298262</v>
      </c>
      <c r="O60" s="110">
        <v>9.803907096130219</v>
      </c>
      <c r="P60" s="110">
        <v>9.5028007567338122</v>
      </c>
      <c r="Q60" s="110">
        <v>9.5652504848421689</v>
      </c>
      <c r="R60" s="110">
        <v>9.6193891951364296</v>
      </c>
      <c r="S60" s="110">
        <v>9.5881324047698069</v>
      </c>
      <c r="T60" s="110">
        <v>9.4519366303513088</v>
      </c>
      <c r="U60" s="110">
        <v>9.304446480101852</v>
      </c>
      <c r="V60" s="110">
        <v>9.2711261506706517</v>
      </c>
      <c r="W60" s="110">
        <v>9.88562595578213</v>
      </c>
      <c r="X60" s="110">
        <v>9.3799304533798527</v>
      </c>
      <c r="Y60" s="110">
        <v>9.0162306618948325</v>
      </c>
      <c r="DA60" s="60" t="s">
        <v>2971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92.208517147643832</v>
      </c>
      <c r="C62" s="118">
        <f t="shared" si="21"/>
        <v>104.40776238137072</v>
      </c>
      <c r="D62" s="118">
        <f t="shared" si="21"/>
        <v>103.09752802928135</v>
      </c>
      <c r="E62" s="118">
        <f t="shared" si="21"/>
        <v>119.12328824572376</v>
      </c>
      <c r="F62" s="118">
        <f t="shared" si="21"/>
        <v>116.22441462959401</v>
      </c>
      <c r="G62" s="118">
        <f t="shared" si="21"/>
        <v>126.37787485382178</v>
      </c>
      <c r="H62" s="118">
        <f t="shared" si="21"/>
        <v>121.25786431009762</v>
      </c>
      <c r="I62" s="118">
        <f t="shared" si="21"/>
        <v>117.15967705895251</v>
      </c>
      <c r="J62" s="118">
        <f t="shared" si="21"/>
        <v>124.07065149533456</v>
      </c>
      <c r="K62" s="118">
        <f t="shared" si="21"/>
        <v>128.69818013715832</v>
      </c>
      <c r="L62" s="118">
        <f t="shared" si="21"/>
        <v>138.93408151349766</v>
      </c>
      <c r="M62" s="118">
        <f t="shared" si="21"/>
        <v>135.51779465306274</v>
      </c>
      <c r="N62" s="118">
        <f t="shared" si="21"/>
        <v>134.04489676670656</v>
      </c>
      <c r="O62" s="118">
        <f t="shared" si="21"/>
        <v>131.57152843129325</v>
      </c>
      <c r="P62" s="118">
        <f t="shared" si="21"/>
        <v>118.05263900177046</v>
      </c>
      <c r="Q62" s="118">
        <f t="shared" si="21"/>
        <v>127.69558095486188</v>
      </c>
      <c r="R62" s="118">
        <f t="shared" ref="R62:V62" si="22">R63+R66+R68+R77</f>
        <v>130.93218187794352</v>
      </c>
      <c r="S62" s="118">
        <f t="shared" si="22"/>
        <v>135.99116862171661</v>
      </c>
      <c r="T62" s="118">
        <f t="shared" si="22"/>
        <v>133.23369774110435</v>
      </c>
      <c r="U62" s="118">
        <f t="shared" si="22"/>
        <v>132.0335373501006</v>
      </c>
      <c r="V62" s="118">
        <f t="shared" si="22"/>
        <v>139.67710278440771</v>
      </c>
      <c r="W62" s="118">
        <f t="shared" ref="W62:Y62" si="23">W63+W66+W68+W77</f>
        <v>151.4265845032682</v>
      </c>
      <c r="X62" s="118">
        <f t="shared" si="23"/>
        <v>142.33674454165521</v>
      </c>
      <c r="Y62" s="118">
        <f t="shared" si="23"/>
        <v>140.01008618890381</v>
      </c>
      <c r="DA62" s="129" t="s">
        <v>2972</v>
      </c>
    </row>
    <row r="63" spans="1:105" ht="12.95" customHeight="1" x14ac:dyDescent="0.25">
      <c r="A63" s="121" t="s">
        <v>57</v>
      </c>
      <c r="B63" s="123">
        <f t="shared" ref="B63:Q63" si="24">SUM(B64:B65)</f>
        <v>68.717609717688333</v>
      </c>
      <c r="C63" s="123">
        <f t="shared" si="24"/>
        <v>79.930854642572513</v>
      </c>
      <c r="D63" s="123">
        <f t="shared" si="24"/>
        <v>78.80229007732612</v>
      </c>
      <c r="E63" s="123">
        <f t="shared" si="24"/>
        <v>92.097322424457644</v>
      </c>
      <c r="F63" s="123">
        <f t="shared" si="24"/>
        <v>90.593360610418884</v>
      </c>
      <c r="G63" s="123">
        <f t="shared" si="24"/>
        <v>98.695017338892924</v>
      </c>
      <c r="H63" s="123">
        <f t="shared" si="24"/>
        <v>91.161508362043733</v>
      </c>
      <c r="I63" s="123">
        <f t="shared" si="24"/>
        <v>85.497319861144348</v>
      </c>
      <c r="J63" s="123">
        <f t="shared" si="24"/>
        <v>91.646925504420096</v>
      </c>
      <c r="K63" s="123">
        <f t="shared" si="24"/>
        <v>96.096858172565078</v>
      </c>
      <c r="L63" s="123">
        <f t="shared" si="24"/>
        <v>104.52126830678185</v>
      </c>
      <c r="M63" s="123">
        <f t="shared" si="24"/>
        <v>100.19314170910796</v>
      </c>
      <c r="N63" s="123">
        <f t="shared" si="24"/>
        <v>98.739106203484312</v>
      </c>
      <c r="O63" s="123">
        <f t="shared" si="24"/>
        <v>99.427589602511148</v>
      </c>
      <c r="P63" s="123">
        <f t="shared" si="24"/>
        <v>88.287089357954713</v>
      </c>
      <c r="Q63" s="123">
        <f t="shared" si="24"/>
        <v>94.91518063543316</v>
      </c>
      <c r="R63" s="123">
        <f t="shared" ref="R63:V63" si="25">SUM(R64:R65)</f>
        <v>99.152466483534297</v>
      </c>
      <c r="S63" s="123">
        <f t="shared" si="25"/>
        <v>100.49318706366969</v>
      </c>
      <c r="T63" s="123">
        <f t="shared" si="25"/>
        <v>96.800428963441348</v>
      </c>
      <c r="U63" s="123">
        <f t="shared" si="25"/>
        <v>94.993181446332883</v>
      </c>
      <c r="V63" s="123">
        <f t="shared" si="25"/>
        <v>101.53182572963611</v>
      </c>
      <c r="W63" s="123">
        <f t="shared" ref="W63:Y63" si="26">SUM(W64:W65)</f>
        <v>109.79132605893916</v>
      </c>
      <c r="X63" s="123">
        <f t="shared" si="26"/>
        <v>101.67194693113592</v>
      </c>
      <c r="Y63" s="123">
        <f t="shared" si="26"/>
        <v>99.991848016085811</v>
      </c>
      <c r="DA63" s="130" t="s">
        <v>2973</v>
      </c>
    </row>
    <row r="64" spans="1:105" ht="12" customHeight="1" x14ac:dyDescent="0.25">
      <c r="A64" s="97" t="s">
        <v>212</v>
      </c>
      <c r="B64" s="99">
        <v>67.087555258940029</v>
      </c>
      <c r="C64" s="99">
        <v>78.049033699349025</v>
      </c>
      <c r="D64" s="99">
        <v>76.9444231656516</v>
      </c>
      <c r="E64" s="99">
        <v>90.052435499472224</v>
      </c>
      <c r="F64" s="99">
        <v>88.493990861417643</v>
      </c>
      <c r="G64" s="99">
        <v>96.458461537647949</v>
      </c>
      <c r="H64" s="99">
        <v>89.17382618610408</v>
      </c>
      <c r="I64" s="99">
        <v>83.698803833562124</v>
      </c>
      <c r="J64" s="99">
        <v>89.742707896405349</v>
      </c>
      <c r="K64" s="99">
        <v>94.11978982949438</v>
      </c>
      <c r="L64" s="99">
        <v>102.45243640291442</v>
      </c>
      <c r="M64" s="99">
        <v>98.232110165263279</v>
      </c>
      <c r="N64" s="99">
        <v>96.833753441669074</v>
      </c>
      <c r="O64" s="99">
        <v>97.532164525123378</v>
      </c>
      <c r="P64" s="99">
        <v>86.614995269025229</v>
      </c>
      <c r="Q64" s="99">
        <v>93.119472583207283</v>
      </c>
      <c r="R64" s="99">
        <v>97.265464384090905</v>
      </c>
      <c r="S64" s="99">
        <v>98.605064853676637</v>
      </c>
      <c r="T64" s="99">
        <v>94.987437726014974</v>
      </c>
      <c r="U64" s="99">
        <v>93.205748275469801</v>
      </c>
      <c r="V64" s="99">
        <v>99.62149459047312</v>
      </c>
      <c r="W64" s="99">
        <v>107.72904336606263</v>
      </c>
      <c r="X64" s="99">
        <v>99.771993554392395</v>
      </c>
      <c r="Y64" s="99">
        <v>98.11559660231363</v>
      </c>
      <c r="DA64" s="63" t="s">
        <v>2974</v>
      </c>
    </row>
    <row r="65" spans="1:105" ht="12" customHeight="1" x14ac:dyDescent="0.25">
      <c r="A65" s="97" t="s">
        <v>53</v>
      </c>
      <c r="B65" s="99">
        <v>1.6300544587482995</v>
      </c>
      <c r="C65" s="99">
        <v>1.8818209432234809</v>
      </c>
      <c r="D65" s="99">
        <v>1.8578669116745203</v>
      </c>
      <c r="E65" s="99">
        <v>2.0448869249854229</v>
      </c>
      <c r="F65" s="99">
        <v>2.0993697490012382</v>
      </c>
      <c r="G65" s="99">
        <v>2.236555801244982</v>
      </c>
      <c r="H65" s="99">
        <v>1.9876821759396561</v>
      </c>
      <c r="I65" s="99">
        <v>1.7985160275822281</v>
      </c>
      <c r="J65" s="99">
        <v>1.904217608014747</v>
      </c>
      <c r="K65" s="99">
        <v>1.9770683430706977</v>
      </c>
      <c r="L65" s="99">
        <v>2.0688319038674337</v>
      </c>
      <c r="M65" s="99">
        <v>1.9610315438446804</v>
      </c>
      <c r="N65" s="99">
        <v>1.9053527618152375</v>
      </c>
      <c r="O65" s="99">
        <v>1.8954250773877643</v>
      </c>
      <c r="P65" s="99">
        <v>1.6720940889294802</v>
      </c>
      <c r="Q65" s="99">
        <v>1.7957080522258735</v>
      </c>
      <c r="R65" s="99">
        <v>1.8870020994433929</v>
      </c>
      <c r="S65" s="99">
        <v>1.8881222099930508</v>
      </c>
      <c r="T65" s="99">
        <v>1.8129912374263677</v>
      </c>
      <c r="U65" s="99">
        <v>1.7874331708630766</v>
      </c>
      <c r="V65" s="99">
        <v>1.9103311391629967</v>
      </c>
      <c r="W65" s="99">
        <v>2.0622826928765341</v>
      </c>
      <c r="X65" s="99">
        <v>1.8999533767435197</v>
      </c>
      <c r="Y65" s="99">
        <v>1.8762514137721802</v>
      </c>
      <c r="DA65" s="63" t="s">
        <v>2975</v>
      </c>
    </row>
    <row r="66" spans="1:105" ht="12.95" customHeight="1" x14ac:dyDescent="0.25">
      <c r="A66" s="121" t="s">
        <v>92</v>
      </c>
      <c r="B66" s="123">
        <f t="shared" ref="B66:Y66" si="27">B67</f>
        <v>1.426854068193018</v>
      </c>
      <c r="C66" s="123">
        <f t="shared" si="27"/>
        <v>1.4397062840547705</v>
      </c>
      <c r="D66" s="123">
        <f t="shared" si="27"/>
        <v>1.4677409682780624</v>
      </c>
      <c r="E66" s="123">
        <f t="shared" si="27"/>
        <v>3.8493512783317656</v>
      </c>
      <c r="F66" s="123">
        <f t="shared" si="27"/>
        <v>1.9441418776530603</v>
      </c>
      <c r="G66" s="123">
        <f t="shared" si="27"/>
        <v>2.7894733642581793</v>
      </c>
      <c r="H66" s="123">
        <f t="shared" si="27"/>
        <v>4.8629023783989416</v>
      </c>
      <c r="I66" s="123">
        <f t="shared" si="27"/>
        <v>6.6742270540761579</v>
      </c>
      <c r="J66" s="123">
        <f t="shared" si="27"/>
        <v>7.0280504296230966</v>
      </c>
      <c r="K66" s="123">
        <f t="shared" si="27"/>
        <v>7.1511594379358394</v>
      </c>
      <c r="L66" s="123">
        <f t="shared" si="27"/>
        <v>9.2281788238848108</v>
      </c>
      <c r="M66" s="123">
        <f t="shared" si="27"/>
        <v>12.123376909756249</v>
      </c>
      <c r="N66" s="123">
        <f t="shared" si="27"/>
        <v>12.585127963075799</v>
      </c>
      <c r="O66" s="123">
        <f t="shared" si="27"/>
        <v>10.204669690804419</v>
      </c>
      <c r="P66" s="123">
        <f t="shared" si="27"/>
        <v>7.8770956652358111</v>
      </c>
      <c r="Q66" s="123">
        <f t="shared" si="27"/>
        <v>11.974180019081915</v>
      </c>
      <c r="R66" s="123">
        <f t="shared" si="27"/>
        <v>9.9800028257020497</v>
      </c>
      <c r="S66" s="123">
        <f t="shared" si="27"/>
        <v>12.552532609298504</v>
      </c>
      <c r="T66" s="123">
        <f t="shared" si="27"/>
        <v>13.72306344617847</v>
      </c>
      <c r="U66" s="123">
        <f t="shared" si="27"/>
        <v>14.841609872321124</v>
      </c>
      <c r="V66" s="123">
        <f t="shared" si="27"/>
        <v>15.270814419964195</v>
      </c>
      <c r="W66" s="123">
        <f t="shared" si="27"/>
        <v>17.246401263997498</v>
      </c>
      <c r="X66" s="123">
        <f t="shared" si="27"/>
        <v>16.832600054717936</v>
      </c>
      <c r="Y66" s="123">
        <f t="shared" si="27"/>
        <v>16.493079936014279</v>
      </c>
      <c r="DA66" s="130" t="s">
        <v>2976</v>
      </c>
    </row>
    <row r="67" spans="1:105" ht="12" customHeight="1" x14ac:dyDescent="0.25">
      <c r="A67" s="97" t="s">
        <v>53</v>
      </c>
      <c r="B67" s="99">
        <f>RES_hhdet_tesh!B67/RES_summary!B$19</f>
        <v>1.426854068193018</v>
      </c>
      <c r="C67" s="99">
        <f>RES_hhdet_tesh!C67/RES_summary!C$19</f>
        <v>1.4397062840547705</v>
      </c>
      <c r="D67" s="99">
        <f>RES_hhdet_tesh!D67/RES_summary!D$19</f>
        <v>1.4677409682780624</v>
      </c>
      <c r="E67" s="99">
        <f>RES_hhdet_tesh!E67/RES_summary!E$19</f>
        <v>3.8493512783317656</v>
      </c>
      <c r="F67" s="99">
        <f>RES_hhdet_tesh!F67/RES_summary!F$19</f>
        <v>1.9441418776530603</v>
      </c>
      <c r="G67" s="99">
        <f>RES_hhdet_tesh!G67/RES_summary!G$19</f>
        <v>2.7894733642581793</v>
      </c>
      <c r="H67" s="99">
        <f>RES_hhdet_tesh!H67/RES_summary!H$19</f>
        <v>4.8629023783989416</v>
      </c>
      <c r="I67" s="99">
        <f>RES_hhdet_tesh!I67/RES_summary!I$19</f>
        <v>6.6742270540761579</v>
      </c>
      <c r="J67" s="99">
        <f>RES_hhdet_tesh!J67/RES_summary!J$19</f>
        <v>7.0280504296230966</v>
      </c>
      <c r="K67" s="99">
        <f>RES_hhdet_tesh!K67/RES_summary!K$19</f>
        <v>7.1511594379358394</v>
      </c>
      <c r="L67" s="99">
        <f>RES_hhdet_tesh!L67/RES_summary!L$19</f>
        <v>9.2281788238848108</v>
      </c>
      <c r="M67" s="99">
        <f>RES_hhdet_tesh!M67/RES_summary!M$19</f>
        <v>12.123376909756249</v>
      </c>
      <c r="N67" s="99">
        <f>RES_hhdet_tesh!N67/RES_summary!N$19</f>
        <v>12.585127963075799</v>
      </c>
      <c r="O67" s="99">
        <f>RES_hhdet_tesh!O67/RES_summary!O$19</f>
        <v>10.204669690804419</v>
      </c>
      <c r="P67" s="99">
        <f>RES_hhdet_tesh!P67/RES_summary!P$19</f>
        <v>7.8770956652358111</v>
      </c>
      <c r="Q67" s="99">
        <f>RES_hhdet_tesh!Q67/RES_summary!Q$19</f>
        <v>11.974180019081915</v>
      </c>
      <c r="R67" s="99">
        <f>RES_hhdet_tesh!R67/RES_summary!R$19</f>
        <v>9.9800028257020497</v>
      </c>
      <c r="S67" s="99">
        <f>RES_hhdet_tesh!S67/RES_summary!S$19</f>
        <v>12.552532609298504</v>
      </c>
      <c r="T67" s="99">
        <f>RES_hhdet_tesh!T67/RES_summary!T$19</f>
        <v>13.72306344617847</v>
      </c>
      <c r="U67" s="99">
        <f>RES_hhdet_tesh!U67/RES_summary!U$19</f>
        <v>14.841609872321124</v>
      </c>
      <c r="V67" s="99">
        <f>RES_hhdet_tesh!V67/RES_summary!V$19</f>
        <v>15.270814419964195</v>
      </c>
      <c r="W67" s="99">
        <f>RES_hhdet_tesh!W67/RES_summary!W$19</f>
        <v>17.246401263997498</v>
      </c>
      <c r="X67" s="99">
        <f>RES_hhdet_tesh!X67/RES_summary!X$19</f>
        <v>16.832600054717936</v>
      </c>
      <c r="Y67" s="99">
        <f>RES_hhdet_tesh!Y67/RES_summary!Y$19</f>
        <v>16.493079936014279</v>
      </c>
      <c r="DA67" s="63" t="s">
        <v>2977</v>
      </c>
    </row>
    <row r="68" spans="1:105" ht="12" customHeight="1" x14ac:dyDescent="0.25">
      <c r="A68" s="121" t="s">
        <v>55</v>
      </c>
      <c r="B68" s="123">
        <v>11.353275423847045</v>
      </c>
      <c r="C68" s="123">
        <v>11.333040436790272</v>
      </c>
      <c r="D68" s="123">
        <v>11.861146572670139</v>
      </c>
      <c r="E68" s="123">
        <v>11.180272361829958</v>
      </c>
      <c r="F68" s="123">
        <v>12.192368934369465</v>
      </c>
      <c r="G68" s="123">
        <v>12.849132094857678</v>
      </c>
      <c r="H68" s="123">
        <v>13.361746567554947</v>
      </c>
      <c r="I68" s="123">
        <v>12.718096452267629</v>
      </c>
      <c r="J68" s="123">
        <v>13.619859526760354</v>
      </c>
      <c r="K68" s="123">
        <v>13.169666543723221</v>
      </c>
      <c r="L68" s="123">
        <v>13.238329890166803</v>
      </c>
      <c r="M68" s="123">
        <v>12.384499905161785</v>
      </c>
      <c r="N68" s="123">
        <v>12.387495909045342</v>
      </c>
      <c r="O68" s="123">
        <v>12.136945718528233</v>
      </c>
      <c r="P68" s="123">
        <v>12.300240880834192</v>
      </c>
      <c r="Q68" s="123">
        <v>11.635086174097086</v>
      </c>
      <c r="R68" s="123">
        <v>12.418818500323695</v>
      </c>
      <c r="S68" s="123">
        <v>13.034142083394622</v>
      </c>
      <c r="T68" s="123">
        <v>13.03124729438834</v>
      </c>
      <c r="U68" s="123">
        <v>13.13785172998141</v>
      </c>
      <c r="V68" s="123">
        <v>13.644985917059895</v>
      </c>
      <c r="W68" s="123">
        <v>14.60897651265355</v>
      </c>
      <c r="X68" s="123">
        <v>14.314794407463445</v>
      </c>
      <c r="Y68" s="123">
        <v>14.598208720912281</v>
      </c>
      <c r="DA68" s="130" t="s">
        <v>2978</v>
      </c>
    </row>
    <row r="69" spans="1:105" ht="12" customHeight="1" x14ac:dyDescent="0.25">
      <c r="A69" s="97" t="s">
        <v>134</v>
      </c>
      <c r="B69" s="99">
        <v>11.341683729113448</v>
      </c>
      <c r="C69" s="99">
        <v>11.335014004561005</v>
      </c>
      <c r="D69" s="99">
        <v>11.847570441566207</v>
      </c>
      <c r="E69" s="99">
        <v>11.192482792066279</v>
      </c>
      <c r="F69" s="99">
        <v>12.186671463725876</v>
      </c>
      <c r="G69" s="99">
        <v>12.849719119249798</v>
      </c>
      <c r="H69" s="99">
        <v>13.361330937353221</v>
      </c>
      <c r="I69" s="99">
        <v>12.713631361265209</v>
      </c>
      <c r="J69" s="99">
        <v>13.625103229860883</v>
      </c>
      <c r="K69" s="99">
        <v>13.181547535408891</v>
      </c>
      <c r="L69" s="99">
        <v>13.248035293035484</v>
      </c>
      <c r="M69" s="99">
        <v>12.38302286615397</v>
      </c>
      <c r="N69" s="99">
        <v>12.385971229541473</v>
      </c>
      <c r="O69" s="99">
        <v>12.137517517224358</v>
      </c>
      <c r="P69" s="99">
        <v>12.307400280652459</v>
      </c>
      <c r="Q69" s="99">
        <v>11.618152910252837</v>
      </c>
      <c r="R69" s="99">
        <v>12.417251914175353</v>
      </c>
      <c r="S69" s="99">
        <v>13.041863184378919</v>
      </c>
      <c r="T69" s="99">
        <v>13.034752345129332</v>
      </c>
      <c r="U69" s="99">
        <v>13.139092892288163</v>
      </c>
      <c r="V69" s="99">
        <v>13.65293070874686</v>
      </c>
      <c r="W69" s="99">
        <v>14.613284935223238</v>
      </c>
      <c r="X69" s="99">
        <v>14.322388370803838</v>
      </c>
      <c r="Y69" s="99">
        <v>14.619604698005501</v>
      </c>
      <c r="DA69" s="63" t="s">
        <v>2979</v>
      </c>
    </row>
    <row r="70" spans="1:105" ht="12" customHeight="1" x14ac:dyDescent="0.25">
      <c r="A70" s="97" t="s">
        <v>133</v>
      </c>
      <c r="B70" s="99">
        <v>11.341683729113448</v>
      </c>
      <c r="C70" s="99">
        <v>11.334835456254726</v>
      </c>
      <c r="D70" s="99">
        <v>11.847287298373297</v>
      </c>
      <c r="E70" s="99">
        <v>11.190993551753866</v>
      </c>
      <c r="F70" s="99">
        <v>12.185288489474626</v>
      </c>
      <c r="G70" s="99">
        <v>12.847681932963663</v>
      </c>
      <c r="H70" s="99">
        <v>13.359167934087381</v>
      </c>
      <c r="I70" s="99">
        <v>12.710245667784749</v>
      </c>
      <c r="J70" s="99">
        <v>13.620096945954499</v>
      </c>
      <c r="K70" s="99">
        <v>13.17603486134839</v>
      </c>
      <c r="L70" s="99">
        <v>13.242518253258311</v>
      </c>
      <c r="M70" s="99">
        <v>12.37740663854718</v>
      </c>
      <c r="N70" s="99">
        <v>12.381011414977596</v>
      </c>
      <c r="O70" s="99">
        <v>12.132359571286969</v>
      </c>
      <c r="P70" s="99">
        <v>12.29023116237358</v>
      </c>
      <c r="Q70" s="99">
        <v>11.600678856598025</v>
      </c>
      <c r="R70" s="99">
        <v>12.39591866863859</v>
      </c>
      <c r="S70" s="99">
        <v>13.020612937479751</v>
      </c>
      <c r="T70" s="99">
        <v>13.016295459415018</v>
      </c>
      <c r="U70" s="99">
        <v>13.125660941473015</v>
      </c>
      <c r="V70" s="99">
        <v>13.64154927810929</v>
      </c>
      <c r="W70" s="99">
        <v>14.607725271088384</v>
      </c>
      <c r="X70" s="99">
        <v>14.320946748914549</v>
      </c>
      <c r="Y70" s="99">
        <v>14.618582845199214</v>
      </c>
      <c r="DA70" s="63" t="s">
        <v>2980</v>
      </c>
    </row>
    <row r="71" spans="1:105" ht="12" customHeight="1" x14ac:dyDescent="0.25">
      <c r="A71" s="100" t="s">
        <v>212</v>
      </c>
      <c r="B71" s="102">
        <v>3.4436854544953852</v>
      </c>
      <c r="C71" s="102">
        <v>3.2586672519692894</v>
      </c>
      <c r="D71" s="102">
        <v>3.5908384236314013</v>
      </c>
      <c r="E71" s="102">
        <v>2.8728248032860786</v>
      </c>
      <c r="F71" s="102">
        <v>3.5254015683918607</v>
      </c>
      <c r="G71" s="102">
        <v>3.6830747169194473</v>
      </c>
      <c r="H71" s="102">
        <v>3.8163292556489337</v>
      </c>
      <c r="I71" s="102">
        <v>3.5322960376413639</v>
      </c>
      <c r="J71" s="102">
        <v>3.8164513409014669</v>
      </c>
      <c r="K71" s="102">
        <v>3.433509508645479</v>
      </c>
      <c r="L71" s="102">
        <v>3.4552747638723327</v>
      </c>
      <c r="M71" s="102">
        <v>3.372728602034166</v>
      </c>
      <c r="N71" s="102">
        <v>3.3376331331705122</v>
      </c>
      <c r="O71" s="102">
        <v>3.1753999445222707</v>
      </c>
      <c r="P71" s="102">
        <v>3.3984403672099375</v>
      </c>
      <c r="Q71" s="102">
        <v>3.5114893626606691</v>
      </c>
      <c r="R71" s="102">
        <v>3.6605549825096122</v>
      </c>
      <c r="S71" s="102">
        <v>3.7941413104666664</v>
      </c>
      <c r="T71" s="102">
        <v>3.9172960101679881</v>
      </c>
      <c r="U71" s="102">
        <v>3.734123080665793</v>
      </c>
      <c r="V71" s="102">
        <v>3.804115899469477</v>
      </c>
      <c r="W71" s="102">
        <v>4.580373431294583</v>
      </c>
      <c r="X71" s="102">
        <v>5.0255279609575805</v>
      </c>
      <c r="Y71" s="102">
        <v>5.2183223137995327</v>
      </c>
      <c r="DA71" s="131" t="s">
        <v>2981</v>
      </c>
    </row>
    <row r="72" spans="1:105" ht="12" customHeight="1" x14ac:dyDescent="0.25">
      <c r="A72" s="103" t="s">
        <v>52</v>
      </c>
      <c r="B72" s="105">
        <v>7.8979982746180637</v>
      </c>
      <c r="C72" s="105">
        <v>8.0761682042854357</v>
      </c>
      <c r="D72" s="105">
        <v>8.2564488747419009</v>
      </c>
      <c r="E72" s="105">
        <v>8.3181687484677891</v>
      </c>
      <c r="F72" s="105">
        <v>8.6598869210827658</v>
      </c>
      <c r="G72" s="105">
        <v>9.1646072160442138</v>
      </c>
      <c r="H72" s="105">
        <v>9.5428386784384482</v>
      </c>
      <c r="I72" s="105">
        <v>9.1779496301433845</v>
      </c>
      <c r="J72" s="105">
        <v>9.8036456050530312</v>
      </c>
      <c r="K72" s="105">
        <v>9.742525352702911</v>
      </c>
      <c r="L72" s="105">
        <v>9.787243489385979</v>
      </c>
      <c r="M72" s="105">
        <v>9.0046780365130132</v>
      </c>
      <c r="N72" s="105">
        <v>9.0433782818070849</v>
      </c>
      <c r="O72" s="105">
        <v>8.9569596267646983</v>
      </c>
      <c r="P72" s="105">
        <v>8.8917907951636419</v>
      </c>
      <c r="Q72" s="105">
        <v>8.0891894939373561</v>
      </c>
      <c r="R72" s="105">
        <v>8.7353636861289772</v>
      </c>
      <c r="S72" s="105">
        <v>9.2264716270130833</v>
      </c>
      <c r="T72" s="105">
        <v>9.0989994492470263</v>
      </c>
      <c r="U72" s="105">
        <v>9.3915378608072189</v>
      </c>
      <c r="V72" s="105">
        <v>9.8374333786398136</v>
      </c>
      <c r="W72" s="105">
        <v>10.027351839793798</v>
      </c>
      <c r="X72" s="105">
        <v>9.2954187879569705</v>
      </c>
      <c r="Y72" s="105">
        <v>9.4002605313996792</v>
      </c>
      <c r="DA72" s="132" t="s">
        <v>2982</v>
      </c>
    </row>
    <row r="73" spans="1:105" ht="12" customHeight="1" x14ac:dyDescent="0.25">
      <c r="A73" s="106" t="s">
        <v>122</v>
      </c>
      <c r="B73" s="102">
        <v>11.624190651460882</v>
      </c>
      <c r="C73" s="102">
        <v>11.264694581313524</v>
      </c>
      <c r="D73" s="102">
        <v>12.310207002368113</v>
      </c>
      <c r="E73" s="102">
        <v>10.728717522326148</v>
      </c>
      <c r="F73" s="102">
        <v>12.381808272618533</v>
      </c>
      <c r="G73" s="102">
        <v>12.828620062498688</v>
      </c>
      <c r="H73" s="102">
        <v>13.375703411317904</v>
      </c>
      <c r="I73" s="102">
        <v>12.89792537646793</v>
      </c>
      <c r="J73" s="102">
        <v>13.450667668245945</v>
      </c>
      <c r="K73" s="102">
        <v>12.746298941800857</v>
      </c>
      <c r="L73" s="102">
        <v>12.908214429890069</v>
      </c>
      <c r="M73" s="102">
        <v>12.435311655550825</v>
      </c>
      <c r="N73" s="102">
        <v>12.439857077001962</v>
      </c>
      <c r="O73" s="102">
        <v>12.118194082977872</v>
      </c>
      <c r="P73" s="102">
        <v>12.044053092486955</v>
      </c>
      <c r="Q73" s="102">
        <v>12.216958340094131</v>
      </c>
      <c r="R73" s="102">
        <v>12.483565360003995</v>
      </c>
      <c r="S73" s="102">
        <v>12.773110741355651</v>
      </c>
      <c r="T73" s="102">
        <v>12.919917733736183</v>
      </c>
      <c r="U73" s="102">
        <v>13.100759044272817</v>
      </c>
      <c r="V73" s="102">
        <v>13.309020773377497</v>
      </c>
      <c r="W73" s="102">
        <v>14.488655723667058</v>
      </c>
      <c r="X73" s="102">
        <v>14.147061607578561</v>
      </c>
      <c r="Y73" s="102">
        <v>14.298843802423384</v>
      </c>
      <c r="DA73" s="131" t="s">
        <v>2983</v>
      </c>
    </row>
    <row r="74" spans="1:105" ht="12" customHeight="1" x14ac:dyDescent="0.25">
      <c r="A74" s="107" t="s">
        <v>121</v>
      </c>
      <c r="B74" s="105">
        <v>11.624190651460882</v>
      </c>
      <c r="C74" s="105">
        <v>11.265335007457217</v>
      </c>
      <c r="D74" s="105">
        <v>12.310883573225819</v>
      </c>
      <c r="E74" s="105">
        <v>10.727501240084505</v>
      </c>
      <c r="F74" s="105">
        <v>12.379774886320952</v>
      </c>
      <c r="G74" s="105">
        <v>12.826901568696661</v>
      </c>
      <c r="H74" s="105">
        <v>13.375379593230656</v>
      </c>
      <c r="I74" s="105">
        <v>12.903312750911603</v>
      </c>
      <c r="J74" s="105">
        <v>13.448714632135655</v>
      </c>
      <c r="K74" s="105">
        <v>12.745001693011879</v>
      </c>
      <c r="L74" s="105">
        <v>12.904916164571379</v>
      </c>
      <c r="M74" s="105">
        <v>12.43017898045886</v>
      </c>
      <c r="N74" s="105">
        <v>12.43614582368625</v>
      </c>
      <c r="O74" s="105">
        <v>12.115095537361595</v>
      </c>
      <c r="P74" s="105">
        <v>12.032646122162619</v>
      </c>
      <c r="Q74" s="105">
        <v>12.192581919756407</v>
      </c>
      <c r="R74" s="105">
        <v>12.460605934228372</v>
      </c>
      <c r="S74" s="105">
        <v>12.754751285892441</v>
      </c>
      <c r="T74" s="105">
        <v>12.908039925134233</v>
      </c>
      <c r="U74" s="105">
        <v>13.096838883274</v>
      </c>
      <c r="V74" s="105">
        <v>13.312329551587474</v>
      </c>
      <c r="W74" s="105">
        <v>14.489665353737227</v>
      </c>
      <c r="X74" s="105">
        <v>14.146160596182881</v>
      </c>
      <c r="Y74" s="105">
        <v>14.29270053413571</v>
      </c>
      <c r="DA74" s="132" t="s">
        <v>2984</v>
      </c>
    </row>
    <row r="75" spans="1:105" ht="12" customHeight="1" x14ac:dyDescent="0.25">
      <c r="A75" s="108" t="s">
        <v>53</v>
      </c>
      <c r="B75" s="99">
        <v>3.5296789080569466</v>
      </c>
      <c r="C75" s="99">
        <v>3.2387285010237448</v>
      </c>
      <c r="D75" s="99">
        <v>3.73184509300224</v>
      </c>
      <c r="E75" s="99">
        <v>2.7522739456042138</v>
      </c>
      <c r="F75" s="99">
        <v>3.5824185324456908</v>
      </c>
      <c r="G75" s="99">
        <v>3.6768910150056322</v>
      </c>
      <c r="H75" s="99">
        <v>3.8212673622856625</v>
      </c>
      <c r="I75" s="99">
        <v>3.5871322922382083</v>
      </c>
      <c r="J75" s="99">
        <v>3.7684910622541086</v>
      </c>
      <c r="K75" s="99">
        <v>3.3196508906978939</v>
      </c>
      <c r="L75" s="99">
        <v>3.3657418863173123</v>
      </c>
      <c r="M75" s="99">
        <v>3.3890364942527689</v>
      </c>
      <c r="N75" s="99">
        <v>3.3532706835325952</v>
      </c>
      <c r="O75" s="99">
        <v>3.1715827005062129</v>
      </c>
      <c r="P75" s="99">
        <v>3.3243598492438569</v>
      </c>
      <c r="Q75" s="99">
        <v>3.7037724442118449</v>
      </c>
      <c r="R75" s="99">
        <v>3.6847293104225707</v>
      </c>
      <c r="S75" s="99">
        <v>3.7152840140852148</v>
      </c>
      <c r="T75" s="99">
        <v>3.8866078251755569</v>
      </c>
      <c r="U75" s="99">
        <v>3.729008673417177</v>
      </c>
      <c r="V75" s="99">
        <v>3.7107786912362157</v>
      </c>
      <c r="W75" s="99">
        <v>4.5456125592136392</v>
      </c>
      <c r="X75" s="99">
        <v>4.9657900021184558</v>
      </c>
      <c r="Y75" s="99">
        <v>5.1003528433221827</v>
      </c>
      <c r="DA75" s="63" t="s">
        <v>2985</v>
      </c>
    </row>
    <row r="76" spans="1:105" ht="12" customHeight="1" x14ac:dyDescent="0.25">
      <c r="A76" s="108" t="s">
        <v>52</v>
      </c>
      <c r="B76" s="99">
        <v>8.0945117434039364</v>
      </c>
      <c r="C76" s="99">
        <v>8.026606506433474</v>
      </c>
      <c r="D76" s="99">
        <v>8.5790384802235788</v>
      </c>
      <c r="E76" s="99">
        <v>7.9752272944802911</v>
      </c>
      <c r="F76" s="99">
        <v>8.7973563538752622</v>
      </c>
      <c r="G76" s="99">
        <v>9.1500105536910272</v>
      </c>
      <c r="H76" s="99">
        <v>9.5541122309449928</v>
      </c>
      <c r="I76" s="99">
        <v>9.3161804586733936</v>
      </c>
      <c r="J76" s="99">
        <v>9.680223569881548</v>
      </c>
      <c r="K76" s="99">
        <v>9.425350802313984</v>
      </c>
      <c r="L76" s="99">
        <v>9.5391742782540661</v>
      </c>
      <c r="M76" s="99">
        <v>9.0411424862060912</v>
      </c>
      <c r="N76" s="99">
        <v>9.0828751401536572</v>
      </c>
      <c r="O76" s="99">
        <v>8.9435128368553833</v>
      </c>
      <c r="P76" s="99">
        <v>8.7082862729187624</v>
      </c>
      <c r="Q76" s="99">
        <v>8.4888094755445618</v>
      </c>
      <c r="R76" s="99">
        <v>8.7758766238058037</v>
      </c>
      <c r="S76" s="99">
        <v>9.0394672718072275</v>
      </c>
      <c r="T76" s="99">
        <v>9.0214320999586732</v>
      </c>
      <c r="U76" s="99">
        <v>9.3678302098568249</v>
      </c>
      <c r="V76" s="99">
        <v>9.6015508603512583</v>
      </c>
      <c r="W76" s="99">
        <v>9.9440527945235875</v>
      </c>
      <c r="X76" s="99">
        <v>9.1803705940644242</v>
      </c>
      <c r="Y76" s="99">
        <v>9.1923476908135289</v>
      </c>
      <c r="DA76" s="63" t="s">
        <v>2986</v>
      </c>
    </row>
    <row r="77" spans="1:105" ht="12" customHeight="1" x14ac:dyDescent="0.25">
      <c r="A77" s="121" t="s">
        <v>54</v>
      </c>
      <c r="B77" s="123">
        <v>10.710777937915438</v>
      </c>
      <c r="C77" s="123">
        <v>11.704161017953165</v>
      </c>
      <c r="D77" s="123">
        <v>10.966350411007028</v>
      </c>
      <c r="E77" s="123">
        <v>11.996342181104387</v>
      </c>
      <c r="F77" s="123">
        <v>11.494543207152587</v>
      </c>
      <c r="G77" s="123">
        <v>12.044252055812992</v>
      </c>
      <c r="H77" s="123">
        <v>11.871707002099996</v>
      </c>
      <c r="I77" s="123">
        <v>12.270033691464379</v>
      </c>
      <c r="J77" s="123">
        <v>11.775816034531017</v>
      </c>
      <c r="K77" s="123">
        <v>12.280495982934168</v>
      </c>
      <c r="L77" s="123">
        <v>11.946304492664201</v>
      </c>
      <c r="M77" s="123">
        <v>10.81677612903675</v>
      </c>
      <c r="N77" s="123">
        <v>10.333166691101102</v>
      </c>
      <c r="O77" s="123">
        <v>9.8023234194494275</v>
      </c>
      <c r="P77" s="123">
        <v>9.5882130977457365</v>
      </c>
      <c r="Q77" s="123">
        <v>9.1711341262497221</v>
      </c>
      <c r="R77" s="123">
        <v>9.380894068383494</v>
      </c>
      <c r="S77" s="123">
        <v>9.9113068653537777</v>
      </c>
      <c r="T77" s="123">
        <v>9.6789580370962014</v>
      </c>
      <c r="U77" s="123">
        <v>9.0608943014651828</v>
      </c>
      <c r="V77" s="123">
        <v>9.2294767177474935</v>
      </c>
      <c r="W77" s="123">
        <v>9.7798806676779861</v>
      </c>
      <c r="X77" s="123">
        <v>9.5174031483379142</v>
      </c>
      <c r="Y77" s="123">
        <v>8.9269495158914349</v>
      </c>
      <c r="DA77" s="130" t="s">
        <v>2987</v>
      </c>
    </row>
    <row r="78" spans="1:105" ht="12" customHeight="1" x14ac:dyDescent="0.25">
      <c r="A78" s="97" t="s">
        <v>189</v>
      </c>
      <c r="B78" s="99">
        <v>10.204549311926517</v>
      </c>
      <c r="C78" s="99">
        <v>12.207828991613789</v>
      </c>
      <c r="D78" s="99">
        <v>10.483305135428669</v>
      </c>
      <c r="E78" s="99">
        <v>12.584245565396403</v>
      </c>
      <c r="F78" s="99">
        <v>11.444995171592357</v>
      </c>
      <c r="G78" s="99">
        <v>12.004028617847505</v>
      </c>
      <c r="H78" s="99">
        <v>11.620453528682107</v>
      </c>
      <c r="I78" s="99">
        <v>12.409091684860142</v>
      </c>
      <c r="J78" s="99">
        <v>11.526329707233952</v>
      </c>
      <c r="K78" s="99">
        <v>12.454496332382451</v>
      </c>
      <c r="L78" s="99">
        <v>12.01771325869383</v>
      </c>
      <c r="M78" s="99">
        <v>10.821290123523823</v>
      </c>
      <c r="N78" s="99">
        <v>10.330148473310139</v>
      </c>
      <c r="O78" s="99">
        <v>9.8022633310533056</v>
      </c>
      <c r="P78" s="99">
        <v>9.591660050617401</v>
      </c>
      <c r="Q78" s="99">
        <v>9.1531538245281698</v>
      </c>
      <c r="R78" s="99">
        <v>9.3681939497043594</v>
      </c>
      <c r="S78" s="99">
        <v>9.9312564747241385</v>
      </c>
      <c r="T78" s="99">
        <v>9.6988270142045572</v>
      </c>
      <c r="U78" s="99">
        <v>9.0275451679340986</v>
      </c>
      <c r="V78" s="99">
        <v>9.2228296751419983</v>
      </c>
      <c r="W78" s="99">
        <v>9.761228471269094</v>
      </c>
      <c r="X78" s="99">
        <v>9.5399604405334664</v>
      </c>
      <c r="Y78" s="99">
        <v>8.9129088250031732</v>
      </c>
      <c r="DA78" s="63" t="s">
        <v>2988</v>
      </c>
    </row>
    <row r="79" spans="1:105" ht="12" customHeight="1" x14ac:dyDescent="0.25">
      <c r="A79" s="109" t="s">
        <v>120</v>
      </c>
      <c r="B79" s="110">
        <v>11.820686990046916</v>
      </c>
      <c r="C79" s="110">
        <v>10.235085499731769</v>
      </c>
      <c r="D79" s="110">
        <v>12.651129177893582</v>
      </c>
      <c r="E79" s="110">
        <v>9.4813606334694001</v>
      </c>
      <c r="F79" s="110">
        <v>11.729008285495938</v>
      </c>
      <c r="G79" s="110">
        <v>12.240768965151393</v>
      </c>
      <c r="H79" s="110">
        <v>13.074303905275894</v>
      </c>
      <c r="I79" s="110">
        <v>11.52263113896695</v>
      </c>
      <c r="J79" s="110">
        <v>13.115981374827303</v>
      </c>
      <c r="K79" s="110">
        <v>10.768434983703393</v>
      </c>
      <c r="L79" s="110">
        <v>11.017385587871487</v>
      </c>
      <c r="M79" s="110">
        <v>10.721922959429158</v>
      </c>
      <c r="N79" s="110">
        <v>10.408471785298266</v>
      </c>
      <c r="O79" s="110">
        <v>9.8039070961302119</v>
      </c>
      <c r="P79" s="110">
        <v>9.5028007567338175</v>
      </c>
      <c r="Q79" s="110">
        <v>9.5652504848421511</v>
      </c>
      <c r="R79" s="110">
        <v>9.6193891951364314</v>
      </c>
      <c r="S79" s="110">
        <v>9.5881324047698051</v>
      </c>
      <c r="T79" s="110">
        <v>9.451936630351339</v>
      </c>
      <c r="U79" s="110">
        <v>9.3044464801018751</v>
      </c>
      <c r="V79" s="110">
        <v>9.2711261506707032</v>
      </c>
      <c r="W79" s="110">
        <v>9.8856259557821513</v>
      </c>
      <c r="X79" s="110">
        <v>9.3799304533798029</v>
      </c>
      <c r="Y79" s="110">
        <v>9.0162306618947827</v>
      </c>
      <c r="DA79" s="60" t="s">
        <v>2989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96.112053568612083</v>
      </c>
      <c r="C81" s="118">
        <f t="shared" si="28"/>
        <v>104.90108168633901</v>
      </c>
      <c r="D81" s="118">
        <f t="shared" si="28"/>
        <v>103.95793869574753</v>
      </c>
      <c r="E81" s="118">
        <f t="shared" si="28"/>
        <v>117.60698233992278</v>
      </c>
      <c r="F81" s="118">
        <f t="shared" si="28"/>
        <v>117.29434545445721</v>
      </c>
      <c r="G81" s="118">
        <f t="shared" si="28"/>
        <v>125.30073296181108</v>
      </c>
      <c r="H81" s="118">
        <f t="shared" si="28"/>
        <v>120.84930866147586</v>
      </c>
      <c r="I81" s="118">
        <f t="shared" si="28"/>
        <v>118.94403776006034</v>
      </c>
      <c r="J81" s="118">
        <f t="shared" si="28"/>
        <v>122.16895750424337</v>
      </c>
      <c r="K81" s="118">
        <f t="shared" si="28"/>
        <v>125.99374969536177</v>
      </c>
      <c r="L81" s="118">
        <f t="shared" si="28"/>
        <v>135.77868246978483</v>
      </c>
      <c r="M81" s="118">
        <f t="shared" si="28"/>
        <v>134.98102362106954</v>
      </c>
      <c r="N81" s="118">
        <f t="shared" si="28"/>
        <v>135.26236462953503</v>
      </c>
      <c r="O81" s="118">
        <f t="shared" si="28"/>
        <v>132.83293247612167</v>
      </c>
      <c r="P81" s="118">
        <f t="shared" si="28"/>
        <v>117.06624014470324</v>
      </c>
      <c r="Q81" s="118">
        <f t="shared" si="28"/>
        <v>136.03516892250317</v>
      </c>
      <c r="R81" s="118">
        <f t="shared" ref="R81:V81" si="29">R82+R85+R87+R100</f>
        <v>134.07136205176482</v>
      </c>
      <c r="S81" s="118">
        <f t="shared" si="29"/>
        <v>135.94934262299873</v>
      </c>
      <c r="T81" s="118">
        <f t="shared" si="29"/>
        <v>134.71156156912551</v>
      </c>
      <c r="U81" s="118">
        <f t="shared" si="29"/>
        <v>133.20508012727018</v>
      </c>
      <c r="V81" s="118">
        <f t="shared" si="29"/>
        <v>137.48393980476141</v>
      </c>
      <c r="W81" s="118">
        <f t="shared" ref="W81:Y81" si="30">W82+W85+W87+W100</f>
        <v>150.96480071869055</v>
      </c>
      <c r="X81" s="118">
        <f t="shared" si="30"/>
        <v>140.53269247019122</v>
      </c>
      <c r="Y81" s="118">
        <f t="shared" si="30"/>
        <v>137.56925314953162</v>
      </c>
      <c r="DA81" s="129" t="s">
        <v>2990</v>
      </c>
    </row>
    <row r="82" spans="1:105" ht="12.95" customHeight="1" x14ac:dyDescent="0.25">
      <c r="A82" s="121" t="s">
        <v>57</v>
      </c>
      <c r="B82" s="123">
        <f t="shared" ref="B82:Q82" si="31">SUM(B83:B84)</f>
        <v>71.899017120213117</v>
      </c>
      <c r="C82" s="123">
        <f t="shared" si="31"/>
        <v>81.138317070916301</v>
      </c>
      <c r="D82" s="123">
        <f t="shared" si="31"/>
        <v>78.644380617146922</v>
      </c>
      <c r="E82" s="123">
        <f t="shared" si="31"/>
        <v>91.843297393677062</v>
      </c>
      <c r="F82" s="123">
        <f t="shared" si="31"/>
        <v>91.310909894900064</v>
      </c>
      <c r="G82" s="123">
        <f t="shared" si="31"/>
        <v>97.713857345840054</v>
      </c>
      <c r="H82" s="123">
        <f t="shared" si="31"/>
        <v>90.456784279749598</v>
      </c>
      <c r="I82" s="123">
        <f t="shared" si="31"/>
        <v>87.575341392724965</v>
      </c>
      <c r="J82" s="123">
        <f t="shared" si="31"/>
        <v>89.430366018637557</v>
      </c>
      <c r="K82" s="123">
        <f t="shared" si="31"/>
        <v>94.157272333867098</v>
      </c>
      <c r="L82" s="123">
        <f t="shared" si="31"/>
        <v>102.3438981190929</v>
      </c>
      <c r="M82" s="123">
        <f t="shared" si="31"/>
        <v>100.04707640919862</v>
      </c>
      <c r="N82" s="123">
        <f t="shared" si="31"/>
        <v>100.06441237182736</v>
      </c>
      <c r="O82" s="123">
        <f t="shared" si="31"/>
        <v>100.51460088434844</v>
      </c>
      <c r="P82" s="123">
        <f t="shared" si="31"/>
        <v>87.218436307007735</v>
      </c>
      <c r="Q82" s="123">
        <f t="shared" si="31"/>
        <v>100.68005750981523</v>
      </c>
      <c r="R82" s="123">
        <f t="shared" ref="R82:V82" si="32">SUM(R83:R84)</f>
        <v>99.808128235062057</v>
      </c>
      <c r="S82" s="123">
        <f t="shared" si="32"/>
        <v>98.93439103181268</v>
      </c>
      <c r="T82" s="123">
        <f t="shared" si="32"/>
        <v>97.301566707145952</v>
      </c>
      <c r="U82" s="123">
        <f t="shared" si="32"/>
        <v>95.707161143086964</v>
      </c>
      <c r="V82" s="123">
        <f t="shared" si="32"/>
        <v>99.836847365083216</v>
      </c>
      <c r="W82" s="123">
        <f t="shared" ref="W82:Y82" si="33">SUM(W83:W84)</f>
        <v>110.74029997117204</v>
      </c>
      <c r="X82" s="123">
        <f t="shared" si="33"/>
        <v>101.68279279821225</v>
      </c>
      <c r="Y82" s="123">
        <f t="shared" si="33"/>
        <v>98.770296192176787</v>
      </c>
      <c r="DA82" s="130" t="s">
        <v>2991</v>
      </c>
    </row>
    <row r="83" spans="1:105" ht="12" customHeight="1" x14ac:dyDescent="0.25">
      <c r="A83" s="97" t="s">
        <v>199</v>
      </c>
      <c r="B83" s="99">
        <v>71.20695898490473</v>
      </c>
      <c r="C83" s="99">
        <v>80.363269506809999</v>
      </c>
      <c r="D83" s="99">
        <v>77.8920811557593</v>
      </c>
      <c r="E83" s="99">
        <v>91.016585161316442</v>
      </c>
      <c r="F83" s="99">
        <v>90.452576348601525</v>
      </c>
      <c r="G83" s="99">
        <v>96.815919711620666</v>
      </c>
      <c r="H83" s="99">
        <v>89.657399871620726</v>
      </c>
      <c r="I83" s="99">
        <v>86.82903011860796</v>
      </c>
      <c r="J83" s="99">
        <v>88.677718027222241</v>
      </c>
      <c r="K83" s="99">
        <v>93.372722120378683</v>
      </c>
      <c r="L83" s="99">
        <v>101.52386564500191</v>
      </c>
      <c r="M83" s="99">
        <v>99.254499707072881</v>
      </c>
      <c r="N83" s="99">
        <v>99.282994237967458</v>
      </c>
      <c r="O83" s="99">
        <v>99.739273804548475</v>
      </c>
      <c r="P83" s="99">
        <v>86.550099791795247</v>
      </c>
      <c r="Q83" s="99">
        <v>99.909399736002413</v>
      </c>
      <c r="R83" s="99">
        <v>99.039560033003298</v>
      </c>
      <c r="S83" s="99">
        <v>98.182379634052865</v>
      </c>
      <c r="T83" s="99">
        <v>96.564331171780296</v>
      </c>
      <c r="U83" s="99">
        <v>94.978588569519218</v>
      </c>
      <c r="V83" s="99">
        <v>99.076892204292221</v>
      </c>
      <c r="W83" s="99">
        <v>109.89877263668387</v>
      </c>
      <c r="X83" s="99">
        <v>100.91411172647935</v>
      </c>
      <c r="Y83" s="99">
        <v>98.020522859647244</v>
      </c>
      <c r="DA83" s="63" t="s">
        <v>2992</v>
      </c>
    </row>
    <row r="84" spans="1:105" ht="12" customHeight="1" x14ac:dyDescent="0.25">
      <c r="A84" s="97" t="s">
        <v>53</v>
      </c>
      <c r="B84" s="99">
        <v>0.692058135308388</v>
      </c>
      <c r="C84" s="99">
        <v>0.77504756410630293</v>
      </c>
      <c r="D84" s="99">
        <v>0.75229946138761794</v>
      </c>
      <c r="E84" s="99">
        <v>0.82671223236061875</v>
      </c>
      <c r="F84" s="99">
        <v>0.85833354629854441</v>
      </c>
      <c r="G84" s="99">
        <v>0.89793763421938866</v>
      </c>
      <c r="H84" s="99">
        <v>0.79938440812887401</v>
      </c>
      <c r="I84" s="99">
        <v>0.74631127411699938</v>
      </c>
      <c r="J84" s="99">
        <v>0.75264799141532102</v>
      </c>
      <c r="K84" s="99">
        <v>0.7845502134884208</v>
      </c>
      <c r="L84" s="99">
        <v>0.82003247409099578</v>
      </c>
      <c r="M84" s="99">
        <v>0.79257670212574272</v>
      </c>
      <c r="N84" s="99">
        <v>0.78141813385990333</v>
      </c>
      <c r="O84" s="99">
        <v>0.77532707979997151</v>
      </c>
      <c r="P84" s="99">
        <v>0.66833651521249404</v>
      </c>
      <c r="Q84" s="99">
        <v>0.77065777381280764</v>
      </c>
      <c r="R84" s="99">
        <v>0.76856820205875853</v>
      </c>
      <c r="S84" s="99">
        <v>0.75201139775980874</v>
      </c>
      <c r="T84" s="99">
        <v>0.73723553536565301</v>
      </c>
      <c r="U84" s="99">
        <v>0.72857257356774097</v>
      </c>
      <c r="V84" s="99">
        <v>0.75995516079099334</v>
      </c>
      <c r="W84" s="99">
        <v>0.84152733448816364</v>
      </c>
      <c r="X84" s="99">
        <v>0.76868107173290412</v>
      </c>
      <c r="Y84" s="99">
        <v>0.74977333252953993</v>
      </c>
      <c r="DA84" s="63" t="s">
        <v>2993</v>
      </c>
    </row>
    <row r="85" spans="1:105" ht="12.95" customHeight="1" x14ac:dyDescent="0.25">
      <c r="A85" s="121" t="s">
        <v>92</v>
      </c>
      <c r="B85" s="123">
        <f t="shared" ref="B85:Y85" si="34">B86</f>
        <v>1.4268607411495293</v>
      </c>
      <c r="C85" s="123">
        <f t="shared" si="34"/>
        <v>1.4403101579658313</v>
      </c>
      <c r="D85" s="123">
        <f t="shared" si="34"/>
        <v>1.4684843329936104</v>
      </c>
      <c r="E85" s="123">
        <f t="shared" si="34"/>
        <v>3.8969917698066872</v>
      </c>
      <c r="F85" s="123">
        <f t="shared" si="34"/>
        <v>1.9525687967975578</v>
      </c>
      <c r="G85" s="123">
        <f t="shared" si="34"/>
        <v>2.7621392395066708</v>
      </c>
      <c r="H85" s="123">
        <f t="shared" si="34"/>
        <v>4.7681507978481559</v>
      </c>
      <c r="I85" s="123">
        <f t="shared" si="34"/>
        <v>6.5271013166501657</v>
      </c>
      <c r="J85" s="123">
        <f t="shared" si="34"/>
        <v>7.0075781726418747</v>
      </c>
      <c r="K85" s="123">
        <f t="shared" si="34"/>
        <v>6.9342389542242913</v>
      </c>
      <c r="L85" s="123">
        <f t="shared" si="34"/>
        <v>8.9545806690562433</v>
      </c>
      <c r="M85" s="123">
        <f t="shared" si="34"/>
        <v>11.641029487199544</v>
      </c>
      <c r="N85" s="123">
        <f t="shared" si="34"/>
        <v>12.285522153227783</v>
      </c>
      <c r="O85" s="123">
        <f t="shared" si="34"/>
        <v>10.288521578512492</v>
      </c>
      <c r="P85" s="123">
        <f t="shared" si="34"/>
        <v>8.3063560603947</v>
      </c>
      <c r="Q85" s="123">
        <f t="shared" si="34"/>
        <v>13.590101959061277</v>
      </c>
      <c r="R85" s="123">
        <f t="shared" si="34"/>
        <v>11.883631260677452</v>
      </c>
      <c r="S85" s="123">
        <f t="shared" si="34"/>
        <v>14.537339637605074</v>
      </c>
      <c r="T85" s="123">
        <f t="shared" si="34"/>
        <v>15.075223012645742</v>
      </c>
      <c r="U85" s="123">
        <f t="shared" si="34"/>
        <v>15.005128013607701</v>
      </c>
      <c r="V85" s="123">
        <f t="shared" si="34"/>
        <v>14.794299318757746</v>
      </c>
      <c r="W85" s="123">
        <f t="shared" si="34"/>
        <v>15.818454059234634</v>
      </c>
      <c r="X85" s="123">
        <f t="shared" si="34"/>
        <v>15.301224266550298</v>
      </c>
      <c r="Y85" s="123">
        <f t="shared" si="34"/>
        <v>15.043615088453841</v>
      </c>
      <c r="DA85" s="130" t="s">
        <v>2994</v>
      </c>
    </row>
    <row r="86" spans="1:105" ht="12" customHeight="1" x14ac:dyDescent="0.25">
      <c r="A86" s="97" t="s">
        <v>53</v>
      </c>
      <c r="B86" s="99">
        <f>RES_hhdet_tesh!B86/RES_summary!B$19</f>
        <v>1.4268607411495293</v>
      </c>
      <c r="C86" s="99">
        <f>RES_hhdet_tesh!C86/RES_summary!C$19</f>
        <v>1.4403101579658313</v>
      </c>
      <c r="D86" s="99">
        <f>RES_hhdet_tesh!D86/RES_summary!D$19</f>
        <v>1.4684843329936104</v>
      </c>
      <c r="E86" s="99">
        <f>RES_hhdet_tesh!E86/RES_summary!E$19</f>
        <v>3.8969917698066872</v>
      </c>
      <c r="F86" s="99">
        <f>RES_hhdet_tesh!F86/RES_summary!F$19</f>
        <v>1.9525687967975578</v>
      </c>
      <c r="G86" s="99">
        <f>RES_hhdet_tesh!G86/RES_summary!G$19</f>
        <v>2.7621392395066708</v>
      </c>
      <c r="H86" s="99">
        <f>RES_hhdet_tesh!H86/RES_summary!H$19</f>
        <v>4.7681507978481559</v>
      </c>
      <c r="I86" s="99">
        <f>RES_hhdet_tesh!I86/RES_summary!I$19</f>
        <v>6.5271013166501657</v>
      </c>
      <c r="J86" s="99">
        <f>RES_hhdet_tesh!J86/RES_summary!J$19</f>
        <v>7.0075781726418747</v>
      </c>
      <c r="K86" s="99">
        <f>RES_hhdet_tesh!K86/RES_summary!K$19</f>
        <v>6.9342389542242913</v>
      </c>
      <c r="L86" s="99">
        <f>RES_hhdet_tesh!L86/RES_summary!L$19</f>
        <v>8.9545806690562433</v>
      </c>
      <c r="M86" s="99">
        <f>RES_hhdet_tesh!M86/RES_summary!M$19</f>
        <v>11.641029487199544</v>
      </c>
      <c r="N86" s="99">
        <f>RES_hhdet_tesh!N86/RES_summary!N$19</f>
        <v>12.285522153227783</v>
      </c>
      <c r="O86" s="99">
        <f>RES_hhdet_tesh!O86/RES_summary!O$19</f>
        <v>10.288521578512492</v>
      </c>
      <c r="P86" s="99">
        <f>RES_hhdet_tesh!P86/RES_summary!P$19</f>
        <v>8.3063560603947</v>
      </c>
      <c r="Q86" s="99">
        <f>RES_hhdet_tesh!Q86/RES_summary!Q$19</f>
        <v>13.590101959061277</v>
      </c>
      <c r="R86" s="99">
        <f>RES_hhdet_tesh!R86/RES_summary!R$19</f>
        <v>11.883631260677452</v>
      </c>
      <c r="S86" s="99">
        <f>RES_hhdet_tesh!S86/RES_summary!S$19</f>
        <v>14.537339637605074</v>
      </c>
      <c r="T86" s="99">
        <f>RES_hhdet_tesh!T86/RES_summary!T$19</f>
        <v>15.075223012645742</v>
      </c>
      <c r="U86" s="99">
        <f>RES_hhdet_tesh!U86/RES_summary!U$19</f>
        <v>15.005128013607701</v>
      </c>
      <c r="V86" s="99">
        <f>RES_hhdet_tesh!V86/RES_summary!V$19</f>
        <v>14.794299318757746</v>
      </c>
      <c r="W86" s="99">
        <f>RES_hhdet_tesh!W86/RES_summary!W$19</f>
        <v>15.818454059234634</v>
      </c>
      <c r="X86" s="99">
        <f>RES_hhdet_tesh!X86/RES_summary!X$19</f>
        <v>15.301224266550298</v>
      </c>
      <c r="Y86" s="99">
        <f>RES_hhdet_tesh!Y86/RES_summary!Y$19</f>
        <v>15.043615088453841</v>
      </c>
      <c r="DA86" s="63" t="s">
        <v>2995</v>
      </c>
    </row>
    <row r="87" spans="1:105" ht="12" customHeight="1" x14ac:dyDescent="0.25">
      <c r="A87" s="121" t="s">
        <v>55</v>
      </c>
      <c r="B87" s="123">
        <v>11.543854184698052</v>
      </c>
      <c r="C87" s="123">
        <v>11.323146007100481</v>
      </c>
      <c r="D87" s="123">
        <v>12.108765660346805</v>
      </c>
      <c r="E87" s="123">
        <v>10.999804068733514</v>
      </c>
      <c r="F87" s="123">
        <v>12.35645229120985</v>
      </c>
      <c r="G87" s="123">
        <v>12.789067640340026</v>
      </c>
      <c r="H87" s="123">
        <v>13.297999162255897</v>
      </c>
      <c r="I87" s="123">
        <v>12.952298967745644</v>
      </c>
      <c r="J87" s="123">
        <v>13.382297750768982</v>
      </c>
      <c r="K87" s="123">
        <v>12.908886866819195</v>
      </c>
      <c r="L87" s="123">
        <v>12.987527946590781</v>
      </c>
      <c r="M87" s="123">
        <v>12.526186152054786</v>
      </c>
      <c r="N87" s="123">
        <v>12.493452864854554</v>
      </c>
      <c r="O87" s="123">
        <v>12.164384999657655</v>
      </c>
      <c r="P87" s="123">
        <v>12.091187636220624</v>
      </c>
      <c r="Q87" s="123">
        <v>12.263321495492772</v>
      </c>
      <c r="R87" s="123">
        <v>12.624030640456805</v>
      </c>
      <c r="S87" s="123">
        <v>12.882755621769322</v>
      </c>
      <c r="T87" s="123">
        <v>13.027788852107319</v>
      </c>
      <c r="U87" s="123">
        <v>13.209460222057778</v>
      </c>
      <c r="V87" s="123">
        <v>13.48454946767648</v>
      </c>
      <c r="W87" s="123">
        <v>14.501787688609296</v>
      </c>
      <c r="X87" s="123">
        <v>14.045324788638721</v>
      </c>
      <c r="Y87" s="123">
        <v>14.954082261159098</v>
      </c>
      <c r="DA87" s="130" t="s">
        <v>2996</v>
      </c>
    </row>
    <row r="88" spans="1:105" ht="12" customHeight="1" x14ac:dyDescent="0.25">
      <c r="A88" s="97" t="s">
        <v>132</v>
      </c>
      <c r="B88" s="99">
        <v>11.203642740255336</v>
      </c>
      <c r="C88" s="99">
        <v>11.58411410585026</v>
      </c>
      <c r="D88" s="99">
        <v>11.22003121142119</v>
      </c>
      <c r="E88" s="99">
        <v>12.128836954884719</v>
      </c>
      <c r="F88" s="99">
        <v>12.199319309676602</v>
      </c>
      <c r="G88" s="99">
        <v>12.586536358225844</v>
      </c>
      <c r="H88" s="99">
        <v>12.881444642157113</v>
      </c>
      <c r="I88" s="99">
        <v>13.20483568037556</v>
      </c>
      <c r="J88" s="99">
        <v>12.835444521974736</v>
      </c>
      <c r="K88" s="99">
        <v>13.136714987544435</v>
      </c>
      <c r="L88" s="99">
        <v>13.092085048760989</v>
      </c>
      <c r="M88" s="99">
        <v>12.856829887447267</v>
      </c>
      <c r="N88" s="99">
        <v>12.701071567177236</v>
      </c>
      <c r="O88" s="99">
        <v>12.241121431142457</v>
      </c>
      <c r="P88" s="99">
        <v>12.204607725197203</v>
      </c>
      <c r="Q88" s="99">
        <v>12.211052058405091</v>
      </c>
      <c r="R88" s="99">
        <v>12.837460600120831</v>
      </c>
      <c r="S88" s="99">
        <v>12.844854887715535</v>
      </c>
      <c r="T88" s="99">
        <v>12.87105087034583</v>
      </c>
      <c r="U88" s="99">
        <v>12.799713407614757</v>
      </c>
      <c r="V88" s="99">
        <v>13.552796642888518</v>
      </c>
      <c r="W88" s="99">
        <v>13.390365274055453</v>
      </c>
      <c r="X88" s="99">
        <v>12.243393730958037</v>
      </c>
      <c r="Y88" s="99">
        <v>16.966127651467382</v>
      </c>
      <c r="DA88" s="63" t="s">
        <v>2997</v>
      </c>
    </row>
    <row r="89" spans="1:105" ht="12" customHeight="1" x14ac:dyDescent="0.25">
      <c r="A89" s="97" t="s">
        <v>131</v>
      </c>
      <c r="B89" s="99">
        <v>11.203642740255336</v>
      </c>
      <c r="C89" s="99">
        <v>11.584153476252807</v>
      </c>
      <c r="D89" s="99">
        <v>11.220123737065018</v>
      </c>
      <c r="E89" s="99">
        <v>12.128594919936312</v>
      </c>
      <c r="F89" s="99">
        <v>12.199101396509644</v>
      </c>
      <c r="G89" s="99">
        <v>12.586614077369029</v>
      </c>
      <c r="H89" s="99">
        <v>12.881951011059904</v>
      </c>
      <c r="I89" s="99">
        <v>13.204388524780439</v>
      </c>
      <c r="J89" s="99">
        <v>12.835025068805516</v>
      </c>
      <c r="K89" s="99">
        <v>13.135035209169825</v>
      </c>
      <c r="L89" s="99">
        <v>13.090528982630598</v>
      </c>
      <c r="M89" s="99">
        <v>12.855024592465082</v>
      </c>
      <c r="N89" s="99">
        <v>12.699717824982162</v>
      </c>
      <c r="O89" s="99">
        <v>12.240666154645604</v>
      </c>
      <c r="P89" s="99">
        <v>12.20091330058915</v>
      </c>
      <c r="Q89" s="99">
        <v>12.208309494260503</v>
      </c>
      <c r="R89" s="99">
        <v>12.83290999389415</v>
      </c>
      <c r="S89" s="99">
        <v>12.844419372351339</v>
      </c>
      <c r="T89" s="99">
        <v>12.87338402365037</v>
      </c>
      <c r="U89" s="99">
        <v>12.805997474687063</v>
      </c>
      <c r="V89" s="99">
        <v>13.553879414166508</v>
      </c>
      <c r="W89" s="99">
        <v>13.395849829735623</v>
      </c>
      <c r="X89" s="99">
        <v>12.244757167053683</v>
      </c>
      <c r="Y89" s="99">
        <v>16.930298867142817</v>
      </c>
      <c r="DA89" s="63" t="s">
        <v>2998</v>
      </c>
    </row>
    <row r="90" spans="1:105" ht="12" customHeight="1" x14ac:dyDescent="0.25">
      <c r="A90" s="100" t="s">
        <v>199</v>
      </c>
      <c r="B90" s="102">
        <v>3.4017680747085901</v>
      </c>
      <c r="C90" s="102">
        <v>3.3304507029656514</v>
      </c>
      <c r="D90" s="102">
        <v>3.4005211339349519</v>
      </c>
      <c r="E90" s="102">
        <v>3.1141478050247966</v>
      </c>
      <c r="F90" s="102">
        <v>3.5300265156932853</v>
      </c>
      <c r="G90" s="102">
        <v>3.6074187730987006</v>
      </c>
      <c r="H90" s="102">
        <v>3.6793685132550511</v>
      </c>
      <c r="I90" s="102">
        <v>3.6709813163249359</v>
      </c>
      <c r="J90" s="102">
        <v>3.5948444003899458</v>
      </c>
      <c r="K90" s="102">
        <v>3.4217996220202913</v>
      </c>
      <c r="L90" s="102">
        <v>3.4161942989665275</v>
      </c>
      <c r="M90" s="102">
        <v>3.5055397035196481</v>
      </c>
      <c r="N90" s="102">
        <v>3.424434140325276</v>
      </c>
      <c r="O90" s="102">
        <v>3.2037933855150751</v>
      </c>
      <c r="P90" s="102">
        <v>3.3706191355780564</v>
      </c>
      <c r="Q90" s="102">
        <v>3.7044364810118835</v>
      </c>
      <c r="R90" s="102">
        <v>3.7958877095864625</v>
      </c>
      <c r="S90" s="102">
        <v>3.7406804454903249</v>
      </c>
      <c r="T90" s="102">
        <v>3.8747767607270305</v>
      </c>
      <c r="U90" s="102">
        <v>3.645052488119783</v>
      </c>
      <c r="V90" s="102">
        <v>3.7758414721130826</v>
      </c>
      <c r="W90" s="102">
        <v>4.1993323682774468</v>
      </c>
      <c r="X90" s="102">
        <v>4.2894882728364605</v>
      </c>
      <c r="Y90" s="102">
        <v>6.0793080403828554</v>
      </c>
      <c r="DA90" s="131" t="s">
        <v>2999</v>
      </c>
    </row>
    <row r="91" spans="1:105" ht="12" customHeight="1" x14ac:dyDescent="0.25">
      <c r="A91" s="103" t="s">
        <v>52</v>
      </c>
      <c r="B91" s="105">
        <v>7.8018746655467455</v>
      </c>
      <c r="C91" s="105">
        <v>8.2537027732871575</v>
      </c>
      <c r="D91" s="105">
        <v>7.8196026031300656</v>
      </c>
      <c r="E91" s="105">
        <v>9.0144471149115137</v>
      </c>
      <c r="F91" s="105">
        <v>8.6690748808163605</v>
      </c>
      <c r="G91" s="105">
        <v>8.9791953042703305</v>
      </c>
      <c r="H91" s="105">
        <v>9.2025824978048529</v>
      </c>
      <c r="I91" s="105">
        <v>9.5334072084555057</v>
      </c>
      <c r="J91" s="105">
        <v>9.2401806684155705</v>
      </c>
      <c r="K91" s="105">
        <v>9.7132355871495299</v>
      </c>
      <c r="L91" s="105">
        <v>9.6743346836640693</v>
      </c>
      <c r="M91" s="105">
        <v>9.3494848889454332</v>
      </c>
      <c r="N91" s="105">
        <v>9.2752836846568858</v>
      </c>
      <c r="O91" s="105">
        <v>9.0368727691305288</v>
      </c>
      <c r="P91" s="105">
        <v>8.8302941650110895</v>
      </c>
      <c r="Q91" s="105">
        <v>8.5038730132486187</v>
      </c>
      <c r="R91" s="105">
        <v>9.0370222843076871</v>
      </c>
      <c r="S91" s="105">
        <v>9.1037389268610163</v>
      </c>
      <c r="T91" s="105">
        <v>8.998607262923338</v>
      </c>
      <c r="U91" s="105">
        <v>9.1609449865672783</v>
      </c>
      <c r="V91" s="105">
        <v>9.7780379420534231</v>
      </c>
      <c r="W91" s="105">
        <v>9.1965174614581784</v>
      </c>
      <c r="X91" s="105">
        <v>7.9552688942172232</v>
      </c>
      <c r="Y91" s="105">
        <v>10.850990826759965</v>
      </c>
      <c r="DA91" s="132" t="s">
        <v>3000</v>
      </c>
    </row>
    <row r="92" spans="1:105" ht="12" customHeight="1" x14ac:dyDescent="0.25">
      <c r="A92" s="106" t="s">
        <v>124</v>
      </c>
      <c r="B92" s="102">
        <v>11.074619947023077</v>
      </c>
      <c r="C92" s="102">
        <v>11.602224222667875</v>
      </c>
      <c r="D92" s="102">
        <v>11.31946805533171</v>
      </c>
      <c r="E92" s="102">
        <v>12.176128595992994</v>
      </c>
      <c r="F92" s="102">
        <v>12.318940625597071</v>
      </c>
      <c r="G92" s="102">
        <v>12.52815816060397</v>
      </c>
      <c r="H92" s="102">
        <v>12.912074250832637</v>
      </c>
      <c r="I92" s="102">
        <v>12.57061346406118</v>
      </c>
      <c r="J92" s="102">
        <v>13.944186319051488</v>
      </c>
      <c r="K92" s="102">
        <v>14.912506041885116</v>
      </c>
      <c r="L92" s="102">
        <v>13.87370718272755</v>
      </c>
      <c r="M92" s="102">
        <v>12.42824901108933</v>
      </c>
      <c r="N92" s="102">
        <v>12.155346977069776</v>
      </c>
      <c r="O92" s="102">
        <v>12.38465262145805</v>
      </c>
      <c r="P92" s="102">
        <v>11.653392958457944</v>
      </c>
      <c r="Q92" s="102">
        <v>12.00481512030303</v>
      </c>
      <c r="R92" s="102">
        <v>12.894251425107734</v>
      </c>
      <c r="S92" s="102">
        <v>12.986379235514926</v>
      </c>
      <c r="T92" s="102">
        <v>12.677293230382382</v>
      </c>
      <c r="U92" s="102">
        <v>13.622583930104923</v>
      </c>
      <c r="V92" s="102">
        <v>13.564196549267898</v>
      </c>
      <c r="W92" s="102">
        <v>14.608018562566343</v>
      </c>
      <c r="X92" s="102">
        <v>14.623986835265463</v>
      </c>
      <c r="Y92" s="102">
        <v>13.797297409064596</v>
      </c>
      <c r="DA92" s="131" t="s">
        <v>3001</v>
      </c>
    </row>
    <row r="93" spans="1:105" ht="12" customHeight="1" x14ac:dyDescent="0.25">
      <c r="A93" s="107" t="s">
        <v>123</v>
      </c>
      <c r="B93" s="105">
        <v>11.074619947023077</v>
      </c>
      <c r="C93" s="105">
        <v>11.602470435200228</v>
      </c>
      <c r="D93" s="105">
        <v>11.32021436130024</v>
      </c>
      <c r="E93" s="105">
        <v>12.175139338664374</v>
      </c>
      <c r="F93" s="105">
        <v>12.318641186175533</v>
      </c>
      <c r="G93" s="105">
        <v>12.529268411859556</v>
      </c>
      <c r="H93" s="105">
        <v>12.915033330055364</v>
      </c>
      <c r="I93" s="105">
        <v>12.570901871470584</v>
      </c>
      <c r="J93" s="105">
        <v>13.941829303314137</v>
      </c>
      <c r="K93" s="105">
        <v>14.907586579330406</v>
      </c>
      <c r="L93" s="105">
        <v>13.870126365362502</v>
      </c>
      <c r="M93" s="105">
        <v>12.424968338976418</v>
      </c>
      <c r="N93" s="105">
        <v>12.150469706313782</v>
      </c>
      <c r="O93" s="105">
        <v>12.377495847856341</v>
      </c>
      <c r="P93" s="105">
        <v>11.64964725078692</v>
      </c>
      <c r="Q93" s="105">
        <v>12.002410477711534</v>
      </c>
      <c r="R93" s="105">
        <v>12.887462216595132</v>
      </c>
      <c r="S93" s="105">
        <v>12.986679029229631</v>
      </c>
      <c r="T93" s="105">
        <v>12.681461315428821</v>
      </c>
      <c r="U93" s="105">
        <v>13.628989265919776</v>
      </c>
      <c r="V93" s="105">
        <v>13.565684028220861</v>
      </c>
      <c r="W93" s="105">
        <v>14.617298341033097</v>
      </c>
      <c r="X93" s="105">
        <v>14.622943585728766</v>
      </c>
      <c r="Y93" s="105">
        <v>13.787966211016979</v>
      </c>
      <c r="DA93" s="132" t="s">
        <v>3002</v>
      </c>
    </row>
    <row r="94" spans="1:105" ht="12" customHeight="1" x14ac:dyDescent="0.25">
      <c r="A94" s="108" t="s">
        <v>50</v>
      </c>
      <c r="B94" s="99">
        <v>3.3621440190529883</v>
      </c>
      <c r="C94" s="99">
        <v>3.3354798198384805</v>
      </c>
      <c r="D94" s="99">
        <v>3.4316423631935091</v>
      </c>
      <c r="E94" s="99">
        <v>3.1259549516152672</v>
      </c>
      <c r="F94" s="99">
        <v>3.5647181757532178</v>
      </c>
      <c r="G94" s="99">
        <v>3.5914688166754938</v>
      </c>
      <c r="H94" s="99">
        <v>3.6897153630214308</v>
      </c>
      <c r="I94" s="99">
        <v>3.4942824836849531</v>
      </c>
      <c r="J94" s="99">
        <v>3.9032952935782745</v>
      </c>
      <c r="K94" s="99">
        <v>3.8893450027275098</v>
      </c>
      <c r="L94" s="99">
        <v>3.6208597124467614</v>
      </c>
      <c r="M94" s="99">
        <v>3.3822482381961239</v>
      </c>
      <c r="N94" s="99">
        <v>3.2664881345737173</v>
      </c>
      <c r="O94" s="99">
        <v>3.2349754831562541</v>
      </c>
      <c r="P94" s="99">
        <v>3.2091133634772899</v>
      </c>
      <c r="Q94" s="99">
        <v>3.6350530801890462</v>
      </c>
      <c r="R94" s="99">
        <v>3.8040248011929125</v>
      </c>
      <c r="S94" s="99">
        <v>3.7768391306343756</v>
      </c>
      <c r="T94" s="99">
        <v>3.8136455418563093</v>
      </c>
      <c r="U94" s="99">
        <v>3.8783303986582185</v>
      </c>
      <c r="V94" s="99">
        <v>3.7774513670776826</v>
      </c>
      <c r="W94" s="99">
        <v>4.5853362936841187</v>
      </c>
      <c r="X94" s="99">
        <v>5.1290386037847435</v>
      </c>
      <c r="Y94" s="99">
        <v>4.9118124899977795</v>
      </c>
      <c r="DA94" s="63" t="s">
        <v>3003</v>
      </c>
    </row>
    <row r="95" spans="1:105" ht="12" customHeight="1" x14ac:dyDescent="0.25">
      <c r="A95" s="108" t="s">
        <v>52</v>
      </c>
      <c r="B95" s="99">
        <v>7.7124759279700896</v>
      </c>
      <c r="C95" s="99">
        <v>8.2669906153617472</v>
      </c>
      <c r="D95" s="99">
        <v>7.8885719981067304</v>
      </c>
      <c r="E95" s="99">
        <v>9.0491843870491078</v>
      </c>
      <c r="F95" s="99">
        <v>8.7539230104223176</v>
      </c>
      <c r="G95" s="99">
        <v>8.9377995951840621</v>
      </c>
      <c r="H95" s="99">
        <v>9.2253179670339325</v>
      </c>
      <c r="I95" s="99">
        <v>9.0766193877856303</v>
      </c>
      <c r="J95" s="99">
        <v>10.03853400973586</v>
      </c>
      <c r="K95" s="99">
        <v>11.018241576602898</v>
      </c>
      <c r="L95" s="99">
        <v>10.249266652915743</v>
      </c>
      <c r="M95" s="99">
        <v>9.0427201007802935</v>
      </c>
      <c r="N95" s="99">
        <v>8.8839815717400636</v>
      </c>
      <c r="O95" s="99">
        <v>9.1425203647000863</v>
      </c>
      <c r="P95" s="99">
        <v>8.4405338873096287</v>
      </c>
      <c r="Q95" s="99">
        <v>8.3673573975224862</v>
      </c>
      <c r="R95" s="99">
        <v>9.083437415402221</v>
      </c>
      <c r="S95" s="99">
        <v>9.2098398985952539</v>
      </c>
      <c r="T95" s="99">
        <v>8.8678157735725129</v>
      </c>
      <c r="U95" s="99">
        <v>9.7506588672615546</v>
      </c>
      <c r="V95" s="99">
        <v>9.7882326611431765</v>
      </c>
      <c r="W95" s="99">
        <v>10.031962047348976</v>
      </c>
      <c r="X95" s="99">
        <v>9.4939049819440235</v>
      </c>
      <c r="Y95" s="99">
        <v>8.876153721019195</v>
      </c>
      <c r="DA95" s="63" t="s">
        <v>3004</v>
      </c>
    </row>
    <row r="96" spans="1:105" ht="12" customHeight="1" x14ac:dyDescent="0.25">
      <c r="A96" s="106" t="s">
        <v>122</v>
      </c>
      <c r="B96" s="102">
        <v>11.624190651460884</v>
      </c>
      <c r="C96" s="102">
        <v>11.264029561031981</v>
      </c>
      <c r="D96" s="102">
        <v>12.308728482401103</v>
      </c>
      <c r="E96" s="102">
        <v>10.727877560600971</v>
      </c>
      <c r="F96" s="102">
        <v>12.388942193897673</v>
      </c>
      <c r="G96" s="102">
        <v>12.840919755187407</v>
      </c>
      <c r="H96" s="102">
        <v>13.398077805312207</v>
      </c>
      <c r="I96" s="102">
        <v>12.918114640951398</v>
      </c>
      <c r="J96" s="102">
        <v>13.474042437188</v>
      </c>
      <c r="K96" s="102">
        <v>12.761065053210876</v>
      </c>
      <c r="L96" s="102">
        <v>12.920561801811647</v>
      </c>
      <c r="M96" s="102">
        <v>12.447845769138956</v>
      </c>
      <c r="N96" s="102">
        <v>12.456836977299789</v>
      </c>
      <c r="O96" s="102">
        <v>12.138275462625991</v>
      </c>
      <c r="P96" s="102">
        <v>12.081722541747812</v>
      </c>
      <c r="Q96" s="102">
        <v>12.283023554797786</v>
      </c>
      <c r="R96" s="102">
        <v>12.572188949777635</v>
      </c>
      <c r="S96" s="102">
        <v>12.885797459833611</v>
      </c>
      <c r="T96" s="102">
        <v>13.065461606546952</v>
      </c>
      <c r="U96" s="102">
        <v>13.259463338164901</v>
      </c>
      <c r="V96" s="102">
        <v>13.471630504784196</v>
      </c>
      <c r="W96" s="102">
        <v>14.671843848497909</v>
      </c>
      <c r="X96" s="102">
        <v>14.334176507920697</v>
      </c>
      <c r="Y96" s="102">
        <v>14.549722201526594</v>
      </c>
      <c r="DA96" s="131" t="s">
        <v>3005</v>
      </c>
    </row>
    <row r="97" spans="1:105" ht="12" customHeight="1" x14ac:dyDescent="0.25">
      <c r="A97" s="107" t="s">
        <v>121</v>
      </c>
      <c r="B97" s="105">
        <v>11.624190651460884</v>
      </c>
      <c r="C97" s="105">
        <v>11.264206779621388</v>
      </c>
      <c r="D97" s="105">
        <v>12.308956393011821</v>
      </c>
      <c r="E97" s="105">
        <v>10.728382263784361</v>
      </c>
      <c r="F97" s="105">
        <v>12.389325865742039</v>
      </c>
      <c r="G97" s="105">
        <v>12.841274422986885</v>
      </c>
      <c r="H97" s="105">
        <v>13.398242744235421</v>
      </c>
      <c r="I97" s="105">
        <v>12.916204967175981</v>
      </c>
      <c r="J97" s="105">
        <v>13.471533954476637</v>
      </c>
      <c r="K97" s="105">
        <v>12.758997775435178</v>
      </c>
      <c r="L97" s="105">
        <v>12.919170337655718</v>
      </c>
      <c r="M97" s="105">
        <v>12.447035766361381</v>
      </c>
      <c r="N97" s="105">
        <v>12.456944835464366</v>
      </c>
      <c r="O97" s="105">
        <v>12.139307928618923</v>
      </c>
      <c r="P97" s="105">
        <v>12.081109501159128</v>
      </c>
      <c r="Q97" s="105">
        <v>12.283249508451089</v>
      </c>
      <c r="R97" s="105">
        <v>12.573935114098703</v>
      </c>
      <c r="S97" s="105">
        <v>12.888353076948698</v>
      </c>
      <c r="T97" s="105">
        <v>13.068192340494496</v>
      </c>
      <c r="U97" s="105">
        <v>13.261906125919515</v>
      </c>
      <c r="V97" s="105">
        <v>13.472571874374548</v>
      </c>
      <c r="W97" s="105">
        <v>14.672005270232352</v>
      </c>
      <c r="X97" s="105">
        <v>14.3336073528924</v>
      </c>
      <c r="Y97" s="105">
        <v>14.547969207406899</v>
      </c>
      <c r="DA97" s="132" t="s">
        <v>3006</v>
      </c>
    </row>
    <row r="98" spans="1:105" ht="12" customHeight="1" x14ac:dyDescent="0.25">
      <c r="A98" s="108" t="s">
        <v>53</v>
      </c>
      <c r="B98" s="99">
        <v>3.5296789080569466</v>
      </c>
      <c r="C98" s="99">
        <v>3.2384041410606237</v>
      </c>
      <c r="D98" s="99">
        <v>3.7312608995134302</v>
      </c>
      <c r="E98" s="99">
        <v>2.7524999831986459</v>
      </c>
      <c r="F98" s="99">
        <v>3.5851823634519335</v>
      </c>
      <c r="G98" s="99">
        <v>3.6810110605611919</v>
      </c>
      <c r="H98" s="99">
        <v>3.8277992301944974</v>
      </c>
      <c r="I98" s="99">
        <v>3.5907163396974306</v>
      </c>
      <c r="J98" s="99">
        <v>3.7748853099306294</v>
      </c>
      <c r="K98" s="99">
        <v>3.3232964066893329</v>
      </c>
      <c r="L98" s="99">
        <v>3.3694595290197507</v>
      </c>
      <c r="M98" s="99">
        <v>3.3936324266757221</v>
      </c>
      <c r="N98" s="99">
        <v>3.3588789095401417</v>
      </c>
      <c r="O98" s="99">
        <v>3.1779212061344051</v>
      </c>
      <c r="P98" s="99">
        <v>3.3377492325647786</v>
      </c>
      <c r="Q98" s="99">
        <v>3.7313147743598458</v>
      </c>
      <c r="R98" s="99">
        <v>3.7182419143038343</v>
      </c>
      <c r="S98" s="99">
        <v>3.7542003823811312</v>
      </c>
      <c r="T98" s="99">
        <v>3.9348296802651173</v>
      </c>
      <c r="U98" s="99">
        <v>3.7760075855217101</v>
      </c>
      <c r="V98" s="99">
        <v>3.755445839426041</v>
      </c>
      <c r="W98" s="99">
        <v>4.6028151649489315</v>
      </c>
      <c r="X98" s="99">
        <v>5.0315902752080159</v>
      </c>
      <c r="Y98" s="99">
        <v>5.1914455168460139</v>
      </c>
      <c r="DA98" s="63" t="s">
        <v>3007</v>
      </c>
    </row>
    <row r="99" spans="1:105" ht="12" customHeight="1" x14ac:dyDescent="0.25">
      <c r="A99" s="108" t="s">
        <v>52</v>
      </c>
      <c r="B99" s="99">
        <v>8.0945117434039364</v>
      </c>
      <c r="C99" s="99">
        <v>8.0258026385607621</v>
      </c>
      <c r="D99" s="99">
        <v>8.5776954934983873</v>
      </c>
      <c r="E99" s="99">
        <v>7.9758822805857177</v>
      </c>
      <c r="F99" s="99">
        <v>8.8041435022901062</v>
      </c>
      <c r="G99" s="99">
        <v>9.1602633624256935</v>
      </c>
      <c r="H99" s="99">
        <v>9.5704435140409263</v>
      </c>
      <c r="I99" s="99">
        <v>9.3254886274785509</v>
      </c>
      <c r="J99" s="99">
        <v>9.6966486445460109</v>
      </c>
      <c r="K99" s="99">
        <v>9.4357013687458462</v>
      </c>
      <c r="L99" s="99">
        <v>9.5497108086359663</v>
      </c>
      <c r="M99" s="99">
        <v>9.0534033396856604</v>
      </c>
      <c r="N99" s="99">
        <v>9.0980659259242262</v>
      </c>
      <c r="O99" s="99">
        <v>8.9613867224845176</v>
      </c>
      <c r="P99" s="99">
        <v>8.7433602685943477</v>
      </c>
      <c r="Q99" s="99">
        <v>8.5519347340912422</v>
      </c>
      <c r="R99" s="99">
        <v>8.8556931997948674</v>
      </c>
      <c r="S99" s="99">
        <v>9.1341526945675664</v>
      </c>
      <c r="T99" s="99">
        <v>9.1333626602293823</v>
      </c>
      <c r="U99" s="99">
        <v>9.4858985403978071</v>
      </c>
      <c r="V99" s="99">
        <v>9.7171260349485067</v>
      </c>
      <c r="W99" s="99">
        <v>10.06919010528342</v>
      </c>
      <c r="X99" s="99">
        <v>9.3020170776843827</v>
      </c>
      <c r="Y99" s="99">
        <v>9.3565236905608842</v>
      </c>
      <c r="DA99" s="63" t="s">
        <v>3008</v>
      </c>
    </row>
    <row r="100" spans="1:105" ht="12" customHeight="1" x14ac:dyDescent="0.25">
      <c r="A100" s="121" t="s">
        <v>54</v>
      </c>
      <c r="B100" s="123">
        <v>11.242321522551386</v>
      </c>
      <c r="C100" s="123">
        <v>10.999308450356407</v>
      </c>
      <c r="D100" s="123">
        <v>11.736308085260186</v>
      </c>
      <c r="E100" s="123">
        <v>10.866889107705523</v>
      </c>
      <c r="F100" s="123">
        <v>11.674414471549742</v>
      </c>
      <c r="G100" s="123">
        <v>12.03566873612434</v>
      </c>
      <c r="H100" s="123">
        <v>12.326374421622214</v>
      </c>
      <c r="I100" s="123">
        <v>11.889296082939568</v>
      </c>
      <c r="J100" s="123">
        <v>12.348715562194947</v>
      </c>
      <c r="K100" s="123">
        <v>11.993351540451183</v>
      </c>
      <c r="L100" s="123">
        <v>11.492675735044921</v>
      </c>
      <c r="M100" s="123">
        <v>10.766731572616575</v>
      </c>
      <c r="N100" s="123">
        <v>10.418977239625324</v>
      </c>
      <c r="O100" s="123">
        <v>9.8654250136030885</v>
      </c>
      <c r="P100" s="123">
        <v>9.4502601410801716</v>
      </c>
      <c r="Q100" s="123">
        <v>9.5016879581339122</v>
      </c>
      <c r="R100" s="123">
        <v>9.7555719155685203</v>
      </c>
      <c r="S100" s="123">
        <v>9.5948563318116431</v>
      </c>
      <c r="T100" s="123">
        <v>9.3069829972264984</v>
      </c>
      <c r="U100" s="123">
        <v>9.2833307485177237</v>
      </c>
      <c r="V100" s="123">
        <v>9.3682436532439493</v>
      </c>
      <c r="W100" s="123">
        <v>9.904258999674596</v>
      </c>
      <c r="X100" s="123">
        <v>9.5033506167899535</v>
      </c>
      <c r="Y100" s="123">
        <v>8.8012596077418976</v>
      </c>
      <c r="DA100" s="130" t="s">
        <v>3009</v>
      </c>
    </row>
    <row r="101" spans="1:105" ht="12" customHeight="1" x14ac:dyDescent="0.25">
      <c r="A101" s="97" t="s">
        <v>202</v>
      </c>
      <c r="B101" s="99">
        <v>10.426960624185083</v>
      </c>
      <c r="C101" s="99">
        <v>12.090933480967076</v>
      </c>
      <c r="D101" s="99">
        <v>10.501153595436431</v>
      </c>
      <c r="E101" s="99">
        <v>12.586770426481733</v>
      </c>
      <c r="F101" s="99">
        <v>11.541527287276455</v>
      </c>
      <c r="G101" s="99">
        <v>11.852336154149395</v>
      </c>
      <c r="H101" s="99">
        <v>11.449330423449746</v>
      </c>
      <c r="I101" s="99">
        <v>12.726546200925023</v>
      </c>
      <c r="J101" s="99">
        <v>11.301482847724239</v>
      </c>
      <c r="K101" s="99">
        <v>12.138827282128229</v>
      </c>
      <c r="L101" s="99">
        <v>11.399354692849773</v>
      </c>
      <c r="M101" s="99">
        <v>10.923095256962638</v>
      </c>
      <c r="N101" s="99">
        <v>10.890429311269148</v>
      </c>
      <c r="O101" s="99">
        <v>9.6924087470437073</v>
      </c>
      <c r="P101" s="99">
        <v>9.6703571691330517</v>
      </c>
      <c r="Q101" s="99">
        <v>9.5824876601836468</v>
      </c>
      <c r="R101" s="99">
        <v>10.004757899660335</v>
      </c>
      <c r="S101" s="99">
        <v>9.4868760979642133</v>
      </c>
      <c r="T101" s="99">
        <v>9.1019640472889822</v>
      </c>
      <c r="U101" s="99">
        <v>8.5774979405572171</v>
      </c>
      <c r="V101" s="99">
        <v>9.7794711105316416</v>
      </c>
      <c r="W101" s="99">
        <v>10.114780397307548</v>
      </c>
      <c r="X101" s="99">
        <v>9.9075443326792065</v>
      </c>
      <c r="Y101" s="99">
        <v>8.1938913145139178</v>
      </c>
      <c r="DA101" s="63" t="s">
        <v>3010</v>
      </c>
    </row>
    <row r="102" spans="1:105" ht="12" customHeight="1" x14ac:dyDescent="0.25">
      <c r="A102" s="97" t="s">
        <v>50</v>
      </c>
      <c r="B102" s="99">
        <v>10.25419919818099</v>
      </c>
      <c r="C102" s="99">
        <v>12.084010378940295</v>
      </c>
      <c r="D102" s="99">
        <v>10.561169447039337</v>
      </c>
      <c r="E102" s="99">
        <v>12.472362219614361</v>
      </c>
      <c r="F102" s="99">
        <v>11.649644011329867</v>
      </c>
      <c r="G102" s="99">
        <v>11.783294891202194</v>
      </c>
      <c r="H102" s="99">
        <v>11.562485449809943</v>
      </c>
      <c r="I102" s="99">
        <v>12.044093368273566</v>
      </c>
      <c r="J102" s="99">
        <v>11.774662276310945</v>
      </c>
      <c r="K102" s="99">
        <v>13.501686919982246</v>
      </c>
      <c r="L102" s="99">
        <v>12.126727918956597</v>
      </c>
      <c r="M102" s="99">
        <v>10.745214235729934</v>
      </c>
      <c r="N102" s="99">
        <v>10.178678650139977</v>
      </c>
      <c r="O102" s="99">
        <v>10.054218670070117</v>
      </c>
      <c r="P102" s="99">
        <v>9.239532626046671</v>
      </c>
      <c r="Q102" s="99">
        <v>9.3494000580273262</v>
      </c>
      <c r="R102" s="99">
        <v>9.855878332897511</v>
      </c>
      <c r="S102" s="99">
        <v>9.6603849292962813</v>
      </c>
      <c r="T102" s="99">
        <v>9.1413689263781048</v>
      </c>
      <c r="U102" s="99">
        <v>9.5637217115989337</v>
      </c>
      <c r="V102" s="99">
        <v>9.3558079147254531</v>
      </c>
      <c r="W102" s="99">
        <v>9.8383804719298684</v>
      </c>
      <c r="X102" s="99">
        <v>9.5788613891145715</v>
      </c>
      <c r="Y102" s="99">
        <v>8.5609675757837866</v>
      </c>
      <c r="DA102" s="63" t="s">
        <v>3011</v>
      </c>
    </row>
    <row r="103" spans="1:105" ht="12" customHeight="1" x14ac:dyDescent="0.25">
      <c r="A103" s="109" t="s">
        <v>120</v>
      </c>
      <c r="B103" s="110">
        <v>11.820686990046916</v>
      </c>
      <c r="C103" s="110">
        <v>10.235085499731769</v>
      </c>
      <c r="D103" s="110">
        <v>12.65112917789358</v>
      </c>
      <c r="E103" s="110">
        <v>9.4813606334693983</v>
      </c>
      <c r="F103" s="110">
        <v>11.729008285495935</v>
      </c>
      <c r="G103" s="110">
        <v>12.240768965151389</v>
      </c>
      <c r="H103" s="110">
        <v>13.074303905275885</v>
      </c>
      <c r="I103" s="110">
        <v>11.52263113896695</v>
      </c>
      <c r="J103" s="110">
        <v>13.115981374827298</v>
      </c>
      <c r="K103" s="110">
        <v>10.768434983703393</v>
      </c>
      <c r="L103" s="110">
        <v>11.017385587871498</v>
      </c>
      <c r="M103" s="110">
        <v>10.721922959429161</v>
      </c>
      <c r="N103" s="110">
        <v>10.40847178529825</v>
      </c>
      <c r="O103" s="110">
        <v>9.8039070961302013</v>
      </c>
      <c r="P103" s="110">
        <v>9.5028007567338069</v>
      </c>
      <c r="Q103" s="110">
        <v>9.5652504848421387</v>
      </c>
      <c r="R103" s="110">
        <v>9.6193891951364154</v>
      </c>
      <c r="S103" s="110">
        <v>9.5881324047697944</v>
      </c>
      <c r="T103" s="110">
        <v>9.4519366303513674</v>
      </c>
      <c r="U103" s="110">
        <v>9.3044464801018609</v>
      </c>
      <c r="V103" s="110">
        <v>9.2711261506707032</v>
      </c>
      <c r="W103" s="110">
        <v>9.885625955782162</v>
      </c>
      <c r="X103" s="110">
        <v>9.3799304533797319</v>
      </c>
      <c r="Y103" s="110">
        <v>9.0162306618948023</v>
      </c>
      <c r="DA103" s="60" t="s">
        <v>3012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3013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3014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3015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3016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3017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X110" s="99">
        <f>RES_hhdet_tesh!X110/RES_summary!X$19</f>
        <v>0</v>
      </c>
      <c r="Y110" s="99">
        <f>RES_hhdet_tesh!Y110/RES_summary!Y$19</f>
        <v>0</v>
      </c>
      <c r="DA110" s="63" t="s">
        <v>3018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3019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3020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3021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3022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3023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3024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3025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3026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3027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3028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3029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3030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87.321598259553355</v>
      </c>
      <c r="C124" s="118">
        <f t="shared" si="42"/>
        <v>101.96992132915473</v>
      </c>
      <c r="D124" s="118">
        <f t="shared" si="42"/>
        <v>105.55179856538884</v>
      </c>
      <c r="E124" s="118">
        <f t="shared" si="42"/>
        <v>116.41283246906541</v>
      </c>
      <c r="F124" s="118">
        <f t="shared" si="42"/>
        <v>117.15446772264187</v>
      </c>
      <c r="G124" s="118">
        <f t="shared" si="42"/>
        <v>125.70110395985736</v>
      </c>
      <c r="H124" s="118">
        <f t="shared" si="42"/>
        <v>119.00477119102405</v>
      </c>
      <c r="I124" s="118">
        <f t="shared" si="42"/>
        <v>116.01267658145119</v>
      </c>
      <c r="J124" s="118">
        <f t="shared" si="42"/>
        <v>122.69671349048848</v>
      </c>
      <c r="K124" s="118">
        <f t="shared" si="42"/>
        <v>126.42633365443318</v>
      </c>
      <c r="L124" s="118">
        <f t="shared" si="42"/>
        <v>136.2378958318626</v>
      </c>
      <c r="M124" s="118">
        <f t="shared" si="42"/>
        <v>135.82745646481922</v>
      </c>
      <c r="N124" s="118">
        <f t="shared" si="42"/>
        <v>133.81810320412998</v>
      </c>
      <c r="O124" s="118">
        <f t="shared" si="42"/>
        <v>135.22443294032033</v>
      </c>
      <c r="P124" s="118">
        <f t="shared" si="42"/>
        <v>117.59013094608046</v>
      </c>
      <c r="Q124" s="118">
        <f t="shared" si="42"/>
        <v>130.93356400619834</v>
      </c>
      <c r="R124" s="118">
        <f t="shared" ref="R124:V124" si="43">R125+R128+R130+R139</f>
        <v>131.5114071745428</v>
      </c>
      <c r="S124" s="118">
        <f t="shared" si="43"/>
        <v>133.70260205516564</v>
      </c>
      <c r="T124" s="118">
        <f t="shared" si="43"/>
        <v>130.57448942822691</v>
      </c>
      <c r="U124" s="118">
        <f t="shared" si="43"/>
        <v>130.20712387074983</v>
      </c>
      <c r="V124" s="118">
        <f t="shared" si="43"/>
        <v>135.78352459857243</v>
      </c>
      <c r="W124" s="118">
        <f t="shared" ref="W124:Y124" si="44">W125+W128+W130+W139</f>
        <v>149.71923234804902</v>
      </c>
      <c r="X124" s="118">
        <f t="shared" si="44"/>
        <v>140.76630771816906</v>
      </c>
      <c r="Y124" s="118">
        <f t="shared" si="44"/>
        <v>136.72710323991387</v>
      </c>
      <c r="DA124" s="129" t="s">
        <v>3031</v>
      </c>
    </row>
    <row r="125" spans="1:105" ht="12.95" customHeight="1" x14ac:dyDescent="0.25">
      <c r="A125" s="121" t="s">
        <v>57</v>
      </c>
      <c r="B125" s="123">
        <f t="shared" ref="B125:Q125" si="45">SUM(B126:B127)</f>
        <v>63.701699022262183</v>
      </c>
      <c r="C125" s="123">
        <f t="shared" si="45"/>
        <v>78.433728294094919</v>
      </c>
      <c r="D125" s="123">
        <f t="shared" si="45"/>
        <v>80.420781608846383</v>
      </c>
      <c r="E125" s="123">
        <f t="shared" si="45"/>
        <v>90.93947839640785</v>
      </c>
      <c r="F125" s="123">
        <f t="shared" si="45"/>
        <v>91.539638732825182</v>
      </c>
      <c r="G125" s="123">
        <f t="shared" si="45"/>
        <v>98.598054979578336</v>
      </c>
      <c r="H125" s="123">
        <f t="shared" si="45"/>
        <v>89.617624443699839</v>
      </c>
      <c r="I125" s="123">
        <f t="shared" si="45"/>
        <v>85.88828125519143</v>
      </c>
      <c r="J125" s="123">
        <f t="shared" si="45"/>
        <v>90.927818864524752</v>
      </c>
      <c r="K125" s="123">
        <f t="shared" si="45"/>
        <v>94.941067809117001</v>
      </c>
      <c r="L125" s="123">
        <f t="shared" si="45"/>
        <v>102.92175575938749</v>
      </c>
      <c r="M125" s="123">
        <f t="shared" si="45"/>
        <v>101.53932809652011</v>
      </c>
      <c r="N125" s="123">
        <f t="shared" si="45"/>
        <v>98.190852535972951</v>
      </c>
      <c r="O125" s="123">
        <f t="shared" si="45"/>
        <v>101.88506757726385</v>
      </c>
      <c r="P125" s="123">
        <f t="shared" si="45"/>
        <v>87.152950779095292</v>
      </c>
      <c r="Q125" s="123">
        <f t="shared" si="45"/>
        <v>96.588975480558446</v>
      </c>
      <c r="R125" s="123">
        <f t="shared" ref="R125:V125" si="46">SUM(R126:R127)</f>
        <v>99.618371460297936</v>
      </c>
      <c r="S125" s="123">
        <f t="shared" si="46"/>
        <v>99.694361981260897</v>
      </c>
      <c r="T125" s="123">
        <f t="shared" si="46"/>
        <v>96.066786192320194</v>
      </c>
      <c r="U125" s="123">
        <f t="shared" si="46"/>
        <v>95.709133931783498</v>
      </c>
      <c r="V125" s="123">
        <f t="shared" si="46"/>
        <v>100.76491485956824</v>
      </c>
      <c r="W125" s="123">
        <f t="shared" ref="W125:Y125" si="47">SUM(W126:W127)</f>
        <v>110.85627893938035</v>
      </c>
      <c r="X125" s="123">
        <f t="shared" si="47"/>
        <v>101.86009525930807</v>
      </c>
      <c r="Y125" s="123">
        <f t="shared" si="47"/>
        <v>97.871836058656243</v>
      </c>
      <c r="DA125" s="130" t="s">
        <v>3032</v>
      </c>
    </row>
    <row r="126" spans="1:105" ht="12" customHeight="1" x14ac:dyDescent="0.25">
      <c r="A126" s="97" t="s">
        <v>198</v>
      </c>
      <c r="B126" s="99">
        <v>63.39363865859896</v>
      </c>
      <c r="C126" s="99">
        <v>78.057324127756544</v>
      </c>
      <c r="D126" s="99">
        <v>80.034286922538243</v>
      </c>
      <c r="E126" s="99">
        <v>90.52833967016376</v>
      </c>
      <c r="F126" s="99">
        <v>91.107365208784302</v>
      </c>
      <c r="G126" s="99">
        <v>98.142932347114495</v>
      </c>
      <c r="H126" s="99">
        <v>89.219882688871493</v>
      </c>
      <c r="I126" s="99">
        <v>85.520748078930907</v>
      </c>
      <c r="J126" s="99">
        <v>90.543576674739924</v>
      </c>
      <c r="K126" s="99">
        <v>94.543872495187443</v>
      </c>
      <c r="L126" s="99">
        <v>102.50776592374667</v>
      </c>
      <c r="M126" s="99">
        <v>101.13552945444688</v>
      </c>
      <c r="N126" s="99">
        <v>97.805956067763759</v>
      </c>
      <c r="O126" s="99">
        <v>101.49059704807873</v>
      </c>
      <c r="P126" s="99">
        <v>86.81774913257243</v>
      </c>
      <c r="Q126" s="99">
        <v>96.217883969365587</v>
      </c>
      <c r="R126" s="99">
        <v>99.233335489741179</v>
      </c>
      <c r="S126" s="99">
        <v>99.314022468549496</v>
      </c>
      <c r="T126" s="99">
        <v>95.701462278603387</v>
      </c>
      <c r="U126" s="99">
        <v>95.343448241438438</v>
      </c>
      <c r="V126" s="99">
        <v>100.37993985864586</v>
      </c>
      <c r="W126" s="99">
        <v>110.43346811161307</v>
      </c>
      <c r="X126" s="99">
        <v>101.47362377113586</v>
      </c>
      <c r="Y126" s="99">
        <v>97.498944208131661</v>
      </c>
      <c r="DA126" s="63" t="s">
        <v>3033</v>
      </c>
    </row>
    <row r="127" spans="1:105" ht="12" customHeight="1" x14ac:dyDescent="0.25">
      <c r="A127" s="97" t="s">
        <v>53</v>
      </c>
      <c r="B127" s="99">
        <v>0.30806036366322187</v>
      </c>
      <c r="C127" s="99">
        <v>0.37640416633837442</v>
      </c>
      <c r="D127" s="99">
        <v>0.38649468630814543</v>
      </c>
      <c r="E127" s="99">
        <v>0.4111387262440937</v>
      </c>
      <c r="F127" s="99">
        <v>0.43227352404087421</v>
      </c>
      <c r="G127" s="99">
        <v>0.45512263246384194</v>
      </c>
      <c r="H127" s="99">
        <v>0.39774175482835078</v>
      </c>
      <c r="I127" s="99">
        <v>0.36753317626052712</v>
      </c>
      <c r="J127" s="99">
        <v>0.38424218978482427</v>
      </c>
      <c r="K127" s="99">
        <v>0.39719531392955232</v>
      </c>
      <c r="L127" s="99">
        <v>0.41398983564082303</v>
      </c>
      <c r="M127" s="99">
        <v>0.4037986420732238</v>
      </c>
      <c r="N127" s="99">
        <v>0.38489646820919832</v>
      </c>
      <c r="O127" s="99">
        <v>0.3944705291851347</v>
      </c>
      <c r="P127" s="99">
        <v>0.3352016465228646</v>
      </c>
      <c r="Q127" s="99">
        <v>0.37109151119286454</v>
      </c>
      <c r="R127" s="99">
        <v>0.3850359705567602</v>
      </c>
      <c r="S127" s="99">
        <v>0.3803395127114006</v>
      </c>
      <c r="T127" s="99">
        <v>0.36532391371681017</v>
      </c>
      <c r="U127" s="99">
        <v>0.36568569034505677</v>
      </c>
      <c r="V127" s="99">
        <v>0.3849750009223778</v>
      </c>
      <c r="W127" s="99">
        <v>0.42281082776728196</v>
      </c>
      <c r="X127" s="99">
        <v>0.38647148817221055</v>
      </c>
      <c r="Y127" s="99">
        <v>0.37289185052458501</v>
      </c>
      <c r="DA127" s="63" t="s">
        <v>3034</v>
      </c>
    </row>
    <row r="128" spans="1:105" ht="12.95" customHeight="1" x14ac:dyDescent="0.25">
      <c r="A128" s="121" t="s">
        <v>92</v>
      </c>
      <c r="B128" s="123">
        <f t="shared" ref="B128:Y128" si="48">B129</f>
        <v>1.4269051435072386</v>
      </c>
      <c r="C128" s="123">
        <f t="shared" si="48"/>
        <v>1.4375998685425688</v>
      </c>
      <c r="D128" s="123">
        <f t="shared" si="48"/>
        <v>1.4768494901091604</v>
      </c>
      <c r="E128" s="123">
        <f t="shared" si="48"/>
        <v>3.4948140353386048</v>
      </c>
      <c r="F128" s="123">
        <f t="shared" si="48"/>
        <v>1.6311290984371007</v>
      </c>
      <c r="G128" s="123">
        <f t="shared" si="48"/>
        <v>2.2790647393617127</v>
      </c>
      <c r="H128" s="123">
        <f t="shared" si="48"/>
        <v>3.8768434211795975</v>
      </c>
      <c r="I128" s="123">
        <f t="shared" si="48"/>
        <v>5.4018385863025209</v>
      </c>
      <c r="J128" s="123">
        <f t="shared" si="48"/>
        <v>6.0388677555217889</v>
      </c>
      <c r="K128" s="123">
        <f t="shared" si="48"/>
        <v>6.2940334546541177</v>
      </c>
      <c r="L128" s="123">
        <f t="shared" si="48"/>
        <v>8.516300825958993</v>
      </c>
      <c r="M128" s="123">
        <f t="shared" si="48"/>
        <v>11.594323021174455</v>
      </c>
      <c r="N128" s="123">
        <f t="shared" si="48"/>
        <v>12.805605404805782</v>
      </c>
      <c r="O128" s="123">
        <f t="shared" si="48"/>
        <v>10.618545521778969</v>
      </c>
      <c r="P128" s="123">
        <f t="shared" si="48"/>
        <v>8.6349978163728593</v>
      </c>
      <c r="Q128" s="123">
        <f t="shared" si="48"/>
        <v>12.832816797766657</v>
      </c>
      <c r="R128" s="123">
        <f t="shared" si="48"/>
        <v>9.9879777136974397</v>
      </c>
      <c r="S128" s="123">
        <f t="shared" si="48"/>
        <v>11.56204747778364</v>
      </c>
      <c r="T128" s="123">
        <f t="shared" si="48"/>
        <v>11.955704254095142</v>
      </c>
      <c r="U128" s="123">
        <f t="shared" si="48"/>
        <v>12.150211296203739</v>
      </c>
      <c r="V128" s="123">
        <f t="shared" si="48"/>
        <v>12.37066363418444</v>
      </c>
      <c r="W128" s="123">
        <f t="shared" si="48"/>
        <v>14.4156926222742</v>
      </c>
      <c r="X128" s="123">
        <f t="shared" si="48"/>
        <v>14.996466677384513</v>
      </c>
      <c r="Y128" s="123">
        <f t="shared" si="48"/>
        <v>15.666122423833405</v>
      </c>
      <c r="DA128" s="130" t="s">
        <v>3035</v>
      </c>
    </row>
    <row r="129" spans="1:105" ht="12" customHeight="1" x14ac:dyDescent="0.25">
      <c r="A129" s="97" t="s">
        <v>53</v>
      </c>
      <c r="B129" s="99">
        <f>RES_hhdet_tesh!B129/RES_summary!B$19</f>
        <v>1.4269051435072386</v>
      </c>
      <c r="C129" s="99">
        <f>RES_hhdet_tesh!C129/RES_summary!C$19</f>
        <v>1.4375998685425688</v>
      </c>
      <c r="D129" s="99">
        <f>RES_hhdet_tesh!D129/RES_summary!D$19</f>
        <v>1.4768494901091604</v>
      </c>
      <c r="E129" s="99">
        <f>RES_hhdet_tesh!E129/RES_summary!E$19</f>
        <v>3.4948140353386048</v>
      </c>
      <c r="F129" s="99">
        <f>RES_hhdet_tesh!F129/RES_summary!F$19</f>
        <v>1.6311290984371007</v>
      </c>
      <c r="G129" s="99">
        <f>RES_hhdet_tesh!G129/RES_summary!G$19</f>
        <v>2.2790647393617127</v>
      </c>
      <c r="H129" s="99">
        <f>RES_hhdet_tesh!H129/RES_summary!H$19</f>
        <v>3.8768434211795975</v>
      </c>
      <c r="I129" s="99">
        <f>RES_hhdet_tesh!I129/RES_summary!I$19</f>
        <v>5.4018385863025209</v>
      </c>
      <c r="J129" s="99">
        <f>RES_hhdet_tesh!J129/RES_summary!J$19</f>
        <v>6.0388677555217889</v>
      </c>
      <c r="K129" s="99">
        <f>RES_hhdet_tesh!K129/RES_summary!K$19</f>
        <v>6.2940334546541177</v>
      </c>
      <c r="L129" s="99">
        <f>RES_hhdet_tesh!L129/RES_summary!L$19</f>
        <v>8.516300825958993</v>
      </c>
      <c r="M129" s="99">
        <f>RES_hhdet_tesh!M129/RES_summary!M$19</f>
        <v>11.594323021174455</v>
      </c>
      <c r="N129" s="99">
        <f>RES_hhdet_tesh!N129/RES_summary!N$19</f>
        <v>12.805605404805782</v>
      </c>
      <c r="O129" s="99">
        <f>RES_hhdet_tesh!O129/RES_summary!O$19</f>
        <v>10.618545521778969</v>
      </c>
      <c r="P129" s="99">
        <f>RES_hhdet_tesh!P129/RES_summary!P$19</f>
        <v>8.6349978163728593</v>
      </c>
      <c r="Q129" s="99">
        <f>RES_hhdet_tesh!Q129/RES_summary!Q$19</f>
        <v>12.832816797766657</v>
      </c>
      <c r="R129" s="99">
        <f>RES_hhdet_tesh!R129/RES_summary!R$19</f>
        <v>9.9879777136974397</v>
      </c>
      <c r="S129" s="99">
        <f>RES_hhdet_tesh!S129/RES_summary!S$19</f>
        <v>11.56204747778364</v>
      </c>
      <c r="T129" s="99">
        <f>RES_hhdet_tesh!T129/RES_summary!T$19</f>
        <v>11.955704254095142</v>
      </c>
      <c r="U129" s="99">
        <f>RES_hhdet_tesh!U129/RES_summary!U$19</f>
        <v>12.150211296203739</v>
      </c>
      <c r="V129" s="99">
        <f>RES_hhdet_tesh!V129/RES_summary!V$19</f>
        <v>12.37066363418444</v>
      </c>
      <c r="W129" s="99">
        <f>RES_hhdet_tesh!W129/RES_summary!W$19</f>
        <v>14.4156926222742</v>
      </c>
      <c r="X129" s="99">
        <f>RES_hhdet_tesh!X129/RES_summary!X$19</f>
        <v>14.996466677384513</v>
      </c>
      <c r="Y129" s="99">
        <f>RES_hhdet_tesh!Y129/RES_summary!Y$19</f>
        <v>15.666122423833405</v>
      </c>
      <c r="DA129" s="63" t="s">
        <v>3036</v>
      </c>
    </row>
    <row r="130" spans="1:105" ht="12" customHeight="1" x14ac:dyDescent="0.25">
      <c r="A130" s="121" t="s">
        <v>55</v>
      </c>
      <c r="B130" s="123">
        <v>10.811488042345054</v>
      </c>
      <c r="C130" s="123">
        <v>11.30594513766175</v>
      </c>
      <c r="D130" s="123">
        <v>11.670390528840832</v>
      </c>
      <c r="E130" s="123">
        <v>11.46544569991131</v>
      </c>
      <c r="F130" s="123">
        <v>12.283127992579121</v>
      </c>
      <c r="G130" s="123">
        <v>12.751074991538038</v>
      </c>
      <c r="H130" s="123">
        <v>13.015562035181807</v>
      </c>
      <c r="I130" s="123">
        <v>12.991971260154347</v>
      </c>
      <c r="J130" s="123">
        <v>13.178812356592394</v>
      </c>
      <c r="K130" s="123">
        <v>13.243267136969385</v>
      </c>
      <c r="L130" s="123">
        <v>13.294161486192248</v>
      </c>
      <c r="M130" s="123">
        <v>11.961654236935708</v>
      </c>
      <c r="N130" s="123">
        <v>12.509650058192982</v>
      </c>
      <c r="O130" s="123">
        <v>12.815566591895951</v>
      </c>
      <c r="P130" s="123">
        <v>12.402191974692421</v>
      </c>
      <c r="Q130" s="123">
        <v>12.028086626739464</v>
      </c>
      <c r="R130" s="123">
        <v>12.198075648899792</v>
      </c>
      <c r="S130" s="123">
        <v>12.831983658366664</v>
      </c>
      <c r="T130" s="123">
        <v>13.210452954387979</v>
      </c>
      <c r="U130" s="123">
        <v>12.952737921436324</v>
      </c>
      <c r="V130" s="123">
        <v>13.347896447050358</v>
      </c>
      <c r="W130" s="123">
        <v>14.577112844197975</v>
      </c>
      <c r="X130" s="123">
        <v>14.468111047637002</v>
      </c>
      <c r="Y130" s="123">
        <v>14.306058512836012</v>
      </c>
      <c r="DA130" s="130" t="s">
        <v>3037</v>
      </c>
    </row>
    <row r="131" spans="1:105" ht="12" customHeight="1" x14ac:dyDescent="0.25">
      <c r="A131" s="97" t="s">
        <v>128</v>
      </c>
      <c r="B131" s="99">
        <v>10.290107383862681</v>
      </c>
      <c r="C131" s="99">
        <v>11.330696512181026</v>
      </c>
      <c r="D131" s="99">
        <v>11.330443060964727</v>
      </c>
      <c r="E131" s="99">
        <v>11.828108375466195</v>
      </c>
      <c r="F131" s="99">
        <v>12.231884769356848</v>
      </c>
      <c r="G131" s="99">
        <v>12.710186004585708</v>
      </c>
      <c r="H131" s="99">
        <v>12.831238873380929</v>
      </c>
      <c r="I131" s="99">
        <v>13.030496071070065</v>
      </c>
      <c r="J131" s="99">
        <v>13.059547057002725</v>
      </c>
      <c r="K131" s="99">
        <v>13.415515780359398</v>
      </c>
      <c r="L131" s="99">
        <v>13.414311007808546</v>
      </c>
      <c r="M131" s="99">
        <v>11.815035636953214</v>
      </c>
      <c r="N131" s="99">
        <v>12.523514998761092</v>
      </c>
      <c r="O131" s="99">
        <v>12.966409211747477</v>
      </c>
      <c r="P131" s="99">
        <v>12.474752944947216</v>
      </c>
      <c r="Q131" s="99">
        <v>11.938344698517245</v>
      </c>
      <c r="R131" s="99">
        <v>12.034330495304516</v>
      </c>
      <c r="S131" s="99">
        <v>12.800119088435082</v>
      </c>
      <c r="T131" s="99">
        <v>13.30126558844348</v>
      </c>
      <c r="U131" s="99">
        <v>12.762718006507042</v>
      </c>
      <c r="V131" s="99">
        <v>13.287627231078933</v>
      </c>
      <c r="W131" s="99">
        <v>14.54437902391753</v>
      </c>
      <c r="X131" s="99">
        <v>14.605544609217404</v>
      </c>
      <c r="Y131" s="99">
        <v>14.181162375336109</v>
      </c>
      <c r="DA131" s="63" t="s">
        <v>3038</v>
      </c>
    </row>
    <row r="132" spans="1:105" ht="12" customHeight="1" x14ac:dyDescent="0.25">
      <c r="A132" s="97" t="s">
        <v>127</v>
      </c>
      <c r="B132" s="99">
        <v>10.290107383862681</v>
      </c>
      <c r="C132" s="99">
        <v>11.330726290579291</v>
      </c>
      <c r="D132" s="99">
        <v>11.330545723329344</v>
      </c>
      <c r="E132" s="99">
        <v>11.827760809901122</v>
      </c>
      <c r="F132" s="99">
        <v>12.23153235354844</v>
      </c>
      <c r="G132" s="99">
        <v>12.710002275320168</v>
      </c>
      <c r="H132" s="99">
        <v>12.831320477762315</v>
      </c>
      <c r="I132" s="99">
        <v>13.027656068853616</v>
      </c>
      <c r="J132" s="99">
        <v>13.055203816964465</v>
      </c>
      <c r="K132" s="99">
        <v>13.411002988894273</v>
      </c>
      <c r="L132" s="99">
        <v>13.411367292655541</v>
      </c>
      <c r="M132" s="99">
        <v>11.813069445712667</v>
      </c>
      <c r="N132" s="99">
        <v>12.522800517137792</v>
      </c>
      <c r="O132" s="99">
        <v>12.96553081673744</v>
      </c>
      <c r="P132" s="99">
        <v>12.474722061216919</v>
      </c>
      <c r="Q132" s="99">
        <v>11.937077364188541</v>
      </c>
      <c r="R132" s="99">
        <v>12.035118159225515</v>
      </c>
      <c r="S132" s="99">
        <v>12.802856949913844</v>
      </c>
      <c r="T132" s="99">
        <v>13.305805733178731</v>
      </c>
      <c r="U132" s="99">
        <v>12.771919504559884</v>
      </c>
      <c r="V132" s="99">
        <v>13.293093575818355</v>
      </c>
      <c r="W132" s="99">
        <v>14.551208570394094</v>
      </c>
      <c r="X132" s="99">
        <v>14.602988796086102</v>
      </c>
      <c r="Y132" s="99">
        <v>14.184556718035344</v>
      </c>
      <c r="DA132" s="63" t="s">
        <v>3039</v>
      </c>
    </row>
    <row r="133" spans="1:105" ht="12" customHeight="1" x14ac:dyDescent="0.25">
      <c r="A133" s="100" t="s">
        <v>198</v>
      </c>
      <c r="B133" s="102">
        <v>3.1240890725179282</v>
      </c>
      <c r="C133" s="102">
        <v>3.2575472932631908</v>
      </c>
      <c r="D133" s="102">
        <v>3.434130746618596</v>
      </c>
      <c r="E133" s="102">
        <v>3.0361006834716902</v>
      </c>
      <c r="F133" s="102">
        <v>3.5396514436459605</v>
      </c>
      <c r="G133" s="102">
        <v>3.642794083159163</v>
      </c>
      <c r="H133" s="102">
        <v>3.6647008693564502</v>
      </c>
      <c r="I133" s="102">
        <v>3.6200313808405804</v>
      </c>
      <c r="J133" s="102">
        <v>3.654102146038654</v>
      </c>
      <c r="K133" s="102">
        <v>3.4949485575763957</v>
      </c>
      <c r="L133" s="102">
        <v>3.4999017729064459</v>
      </c>
      <c r="M133" s="102">
        <v>3.2174706158361599</v>
      </c>
      <c r="N133" s="102">
        <v>3.376007528046868</v>
      </c>
      <c r="O133" s="102">
        <v>3.3963351088943172</v>
      </c>
      <c r="P133" s="102">
        <v>3.4466743214138225</v>
      </c>
      <c r="Q133" s="102">
        <v>3.6206277472306678</v>
      </c>
      <c r="R133" s="102">
        <v>3.5562064891715588</v>
      </c>
      <c r="S133" s="102">
        <v>3.7280245078799821</v>
      </c>
      <c r="T133" s="102">
        <v>4.0055611421573731</v>
      </c>
      <c r="U133" s="102">
        <v>3.6368517740306991</v>
      </c>
      <c r="V133" s="102">
        <v>3.7044445457938129</v>
      </c>
      <c r="W133" s="102">
        <v>4.5625636727937753</v>
      </c>
      <c r="X133" s="102">
        <v>5.1246265318097262</v>
      </c>
      <c r="Y133" s="102">
        <v>5.0617484256767797</v>
      </c>
      <c r="DA133" s="131" t="s">
        <v>3040</v>
      </c>
    </row>
    <row r="134" spans="1:105" ht="12" customHeight="1" x14ac:dyDescent="0.25">
      <c r="A134" s="103" t="s">
        <v>52</v>
      </c>
      <c r="B134" s="105">
        <v>7.1660183113447546</v>
      </c>
      <c r="C134" s="105">
        <v>8.0731789973160986</v>
      </c>
      <c r="D134" s="105">
        <v>7.8964149767107488</v>
      </c>
      <c r="E134" s="105">
        <v>8.7916601264294343</v>
      </c>
      <c r="F134" s="105">
        <v>8.6918809099024781</v>
      </c>
      <c r="G134" s="105">
        <v>9.0672081921610026</v>
      </c>
      <c r="H134" s="105">
        <v>9.1666196084058651</v>
      </c>
      <c r="I134" s="105">
        <v>9.407624688013037</v>
      </c>
      <c r="J134" s="105">
        <v>9.4011016709258115</v>
      </c>
      <c r="K134" s="105">
        <v>9.9160544313178782</v>
      </c>
      <c r="L134" s="105">
        <v>9.9114655197490968</v>
      </c>
      <c r="M134" s="105">
        <v>8.5955988298765078</v>
      </c>
      <c r="N134" s="105">
        <v>9.1467929890909261</v>
      </c>
      <c r="O134" s="105">
        <v>9.5691957078431251</v>
      </c>
      <c r="P134" s="105">
        <v>9.0280477398030961</v>
      </c>
      <c r="Q134" s="105">
        <v>8.3164496169578754</v>
      </c>
      <c r="R134" s="105">
        <v>8.4789116700539573</v>
      </c>
      <c r="S134" s="105">
        <v>9.0748324420338609</v>
      </c>
      <c r="T134" s="105">
        <v>9.3002445910213591</v>
      </c>
      <c r="U134" s="105">
        <v>9.1350677305291867</v>
      </c>
      <c r="V134" s="105">
        <v>9.5886490300245448</v>
      </c>
      <c r="W134" s="105">
        <v>9.9886448976003166</v>
      </c>
      <c r="X134" s="105">
        <v>9.4783622642763738</v>
      </c>
      <c r="Y134" s="105">
        <v>9.1228082923585667</v>
      </c>
      <c r="DA134" s="132" t="s">
        <v>3041</v>
      </c>
    </row>
    <row r="135" spans="1:105" ht="12" customHeight="1" x14ac:dyDescent="0.25">
      <c r="A135" s="106" t="s">
        <v>122</v>
      </c>
      <c r="B135" s="102">
        <v>11.624190651460884</v>
      </c>
      <c r="C135" s="102">
        <v>11.264131248099632</v>
      </c>
      <c r="D135" s="102">
        <v>12.309204702208532</v>
      </c>
      <c r="E135" s="102">
        <v>10.72742351931913</v>
      </c>
      <c r="F135" s="102">
        <v>12.385675149651126</v>
      </c>
      <c r="G135" s="102">
        <v>12.833783335656657</v>
      </c>
      <c r="H135" s="102">
        <v>13.385275599494781</v>
      </c>
      <c r="I135" s="102">
        <v>12.906804673852019</v>
      </c>
      <c r="J135" s="102">
        <v>13.46713166738814</v>
      </c>
      <c r="K135" s="102">
        <v>12.759360347314828</v>
      </c>
      <c r="L135" s="102">
        <v>12.921048585962815</v>
      </c>
      <c r="M135" s="102">
        <v>12.446201032144666</v>
      </c>
      <c r="N135" s="102">
        <v>12.454602387459083</v>
      </c>
      <c r="O135" s="102">
        <v>12.131072220135779</v>
      </c>
      <c r="P135" s="102">
        <v>12.094278460139741</v>
      </c>
      <c r="Q135" s="102">
        <v>12.315946501600479</v>
      </c>
      <c r="R135" s="102">
        <v>12.591976433303296</v>
      </c>
      <c r="S135" s="102">
        <v>12.892598187945053</v>
      </c>
      <c r="T135" s="102">
        <v>13.052063513378846</v>
      </c>
      <c r="U135" s="102">
        <v>13.233533100331051</v>
      </c>
      <c r="V135" s="102">
        <v>13.430856045838629</v>
      </c>
      <c r="W135" s="102">
        <v>14.6210623624451</v>
      </c>
      <c r="X135" s="102">
        <v>14.279518588619039</v>
      </c>
      <c r="Y135" s="102">
        <v>14.47015660807827</v>
      </c>
      <c r="DA135" s="131" t="s">
        <v>3042</v>
      </c>
    </row>
    <row r="136" spans="1:105" ht="12" customHeight="1" x14ac:dyDescent="0.25">
      <c r="A136" s="107" t="s">
        <v>121</v>
      </c>
      <c r="B136" s="105">
        <v>11.624190651460882</v>
      </c>
      <c r="C136" s="105">
        <v>11.264314454460029</v>
      </c>
      <c r="D136" s="105">
        <v>12.309326728968232</v>
      </c>
      <c r="E136" s="105">
        <v>10.725985133621377</v>
      </c>
      <c r="F136" s="105">
        <v>12.3837022599793</v>
      </c>
      <c r="G136" s="105">
        <v>12.831965267269583</v>
      </c>
      <c r="H136" s="105">
        <v>13.38451373183322</v>
      </c>
      <c r="I136" s="105">
        <v>12.908521324936135</v>
      </c>
      <c r="J136" s="105">
        <v>13.470871452886053</v>
      </c>
      <c r="K136" s="105">
        <v>12.762155093438187</v>
      </c>
      <c r="L136" s="105">
        <v>12.91936803078922</v>
      </c>
      <c r="M136" s="105">
        <v>12.43959324565801</v>
      </c>
      <c r="N136" s="105">
        <v>12.449012294016095</v>
      </c>
      <c r="O136" s="105">
        <v>12.128997634337603</v>
      </c>
      <c r="P136" s="105">
        <v>12.111315180263766</v>
      </c>
      <c r="Q136" s="105">
        <v>12.340069682027883</v>
      </c>
      <c r="R136" s="105">
        <v>12.612594611323917</v>
      </c>
      <c r="S136" s="105">
        <v>12.910125134473573</v>
      </c>
      <c r="T136" s="105">
        <v>13.062114021402408</v>
      </c>
      <c r="U136" s="105">
        <v>13.241084869281885</v>
      </c>
      <c r="V136" s="105">
        <v>13.433260831012637</v>
      </c>
      <c r="W136" s="105">
        <v>14.62066463231405</v>
      </c>
      <c r="X136" s="105">
        <v>14.278738067168939</v>
      </c>
      <c r="Y136" s="105">
        <v>14.466305880667855</v>
      </c>
      <c r="DA136" s="132" t="s">
        <v>3043</v>
      </c>
    </row>
    <row r="137" spans="1:105" ht="12" customHeight="1" x14ac:dyDescent="0.25">
      <c r="A137" s="108" t="s">
        <v>53</v>
      </c>
      <c r="B137" s="99">
        <v>3.5296789080569466</v>
      </c>
      <c r="C137" s="99">
        <v>3.238435097048042</v>
      </c>
      <c r="D137" s="99">
        <v>3.7313731608644116</v>
      </c>
      <c r="E137" s="99">
        <v>2.7518849696233354</v>
      </c>
      <c r="F137" s="99">
        <v>3.583555022915565</v>
      </c>
      <c r="G137" s="99">
        <v>3.678342547761674</v>
      </c>
      <c r="H137" s="99">
        <v>3.8238769320164696</v>
      </c>
      <c r="I137" s="99">
        <v>3.5885802803975739</v>
      </c>
      <c r="J137" s="99">
        <v>3.7746996690429175</v>
      </c>
      <c r="K137" s="99">
        <v>3.3241187834746273</v>
      </c>
      <c r="L137" s="99">
        <v>3.3695110895298339</v>
      </c>
      <c r="M137" s="99">
        <v>3.3916032544238548</v>
      </c>
      <c r="N137" s="99">
        <v>3.3567399865119349</v>
      </c>
      <c r="O137" s="99">
        <v>3.1752220981596517</v>
      </c>
      <c r="P137" s="99">
        <v>3.3460944083320405</v>
      </c>
      <c r="Q137" s="99">
        <v>3.7485751868429582</v>
      </c>
      <c r="R137" s="99">
        <v>3.7296739251790534</v>
      </c>
      <c r="S137" s="99">
        <v>3.7605422839566844</v>
      </c>
      <c r="T137" s="99">
        <v>3.9329994997974072</v>
      </c>
      <c r="U137" s="99">
        <v>3.7700792353843098</v>
      </c>
      <c r="V137" s="99">
        <v>3.7444879840430034</v>
      </c>
      <c r="W137" s="99">
        <v>4.5867088821037516</v>
      </c>
      <c r="X137" s="99">
        <v>5.0123292645177795</v>
      </c>
      <c r="Y137" s="99">
        <v>5.1623039435139511</v>
      </c>
      <c r="DA137" s="63" t="s">
        <v>3044</v>
      </c>
    </row>
    <row r="138" spans="1:105" ht="12" customHeight="1" x14ac:dyDescent="0.25">
      <c r="A138" s="108" t="s">
        <v>52</v>
      </c>
      <c r="B138" s="99">
        <v>8.0945117434039346</v>
      </c>
      <c r="C138" s="99">
        <v>8.0258793574119878</v>
      </c>
      <c r="D138" s="99">
        <v>8.577953568103819</v>
      </c>
      <c r="E138" s="99">
        <v>7.9741001639980418</v>
      </c>
      <c r="F138" s="99">
        <v>8.8001472370637384</v>
      </c>
      <c r="G138" s="99">
        <v>9.1536227195079114</v>
      </c>
      <c r="H138" s="99">
        <v>9.5606367998167503</v>
      </c>
      <c r="I138" s="99">
        <v>9.3199410445385613</v>
      </c>
      <c r="J138" s="99">
        <v>9.6961717838431341</v>
      </c>
      <c r="K138" s="99">
        <v>9.4380363099635591</v>
      </c>
      <c r="L138" s="99">
        <v>9.5498569412593852</v>
      </c>
      <c r="M138" s="99">
        <v>9.0479899912341555</v>
      </c>
      <c r="N138" s="99">
        <v>9.0922723075041585</v>
      </c>
      <c r="O138" s="99">
        <v>8.9537755361779521</v>
      </c>
      <c r="P138" s="99">
        <v>8.7652207719317268</v>
      </c>
      <c r="Q138" s="99">
        <v>8.591494495184925</v>
      </c>
      <c r="R138" s="99">
        <v>8.882920686144864</v>
      </c>
      <c r="S138" s="99">
        <v>9.1495828505168895</v>
      </c>
      <c r="T138" s="99">
        <v>9.1291145216050023</v>
      </c>
      <c r="U138" s="99">
        <v>9.4710056338975761</v>
      </c>
      <c r="V138" s="99">
        <v>9.6887728469696306</v>
      </c>
      <c r="W138" s="99">
        <v>10.0339557502103</v>
      </c>
      <c r="X138" s="99">
        <v>9.26640880265116</v>
      </c>
      <c r="Y138" s="99">
        <v>9.3040019371539024</v>
      </c>
      <c r="DA138" s="63" t="s">
        <v>3045</v>
      </c>
    </row>
    <row r="139" spans="1:105" ht="12" customHeight="1" x14ac:dyDescent="0.25">
      <c r="A139" s="121" t="s">
        <v>54</v>
      </c>
      <c r="B139" s="123">
        <v>11.381506051438892</v>
      </c>
      <c r="C139" s="123">
        <v>10.792648028855499</v>
      </c>
      <c r="D139" s="123">
        <v>11.983776937592472</v>
      </c>
      <c r="E139" s="123">
        <v>10.513094337407637</v>
      </c>
      <c r="F139" s="123">
        <v>11.70057189880046</v>
      </c>
      <c r="G139" s="123">
        <v>12.072909249379284</v>
      </c>
      <c r="H139" s="123">
        <v>12.494741290962807</v>
      </c>
      <c r="I139" s="123">
        <v>11.730585479802897</v>
      </c>
      <c r="J139" s="123">
        <v>12.551214513849548</v>
      </c>
      <c r="K139" s="123">
        <v>11.947965253692686</v>
      </c>
      <c r="L139" s="123">
        <v>11.505677760323859</v>
      </c>
      <c r="M139" s="123">
        <v>10.732151110188939</v>
      </c>
      <c r="N139" s="123">
        <v>10.311995205158256</v>
      </c>
      <c r="O139" s="123">
        <v>9.9052532493815502</v>
      </c>
      <c r="P139" s="123">
        <v>9.3999903759199004</v>
      </c>
      <c r="Q139" s="123">
        <v>9.4836851011337782</v>
      </c>
      <c r="R139" s="123">
        <v>9.7069823516476248</v>
      </c>
      <c r="S139" s="123">
        <v>9.6142089377544373</v>
      </c>
      <c r="T139" s="123">
        <v>9.3415460274235897</v>
      </c>
      <c r="U139" s="123">
        <v>9.3950407213262768</v>
      </c>
      <c r="V139" s="123">
        <v>9.3000496577693816</v>
      </c>
      <c r="W139" s="123">
        <v>9.870147942196505</v>
      </c>
      <c r="X139" s="123">
        <v>9.4416347338394626</v>
      </c>
      <c r="Y139" s="123">
        <v>8.8830862445882204</v>
      </c>
      <c r="DA139" s="130" t="s">
        <v>3046</v>
      </c>
    </row>
    <row r="140" spans="1:105" ht="12" customHeight="1" x14ac:dyDescent="0.25">
      <c r="A140" s="97" t="s">
        <v>50</v>
      </c>
      <c r="B140" s="99">
        <v>10.254199198180988</v>
      </c>
      <c r="C140" s="99">
        <v>12.084010378940294</v>
      </c>
      <c r="D140" s="99">
        <v>10.561169447039333</v>
      </c>
      <c r="E140" s="99">
        <v>12.472362219614361</v>
      </c>
      <c r="F140" s="99">
        <v>11.649644011329864</v>
      </c>
      <c r="G140" s="99">
        <v>11.783294891202209</v>
      </c>
      <c r="H140" s="99">
        <v>11.562485449809943</v>
      </c>
      <c r="I140" s="99">
        <v>12.044093368273572</v>
      </c>
      <c r="J140" s="99">
        <v>11.77466227631094</v>
      </c>
      <c r="K140" s="99">
        <v>13.50168691998225</v>
      </c>
      <c r="L140" s="99">
        <v>12.12672791895659</v>
      </c>
      <c r="M140" s="99">
        <v>10.745214235729906</v>
      </c>
      <c r="N140" s="99">
        <v>10.178678650139958</v>
      </c>
      <c r="O140" s="99">
        <v>10.054218670070162</v>
      </c>
      <c r="P140" s="99">
        <v>9.239532626046703</v>
      </c>
      <c r="Q140" s="99">
        <v>9.3494000580272907</v>
      </c>
      <c r="R140" s="99">
        <v>9.8558783328975039</v>
      </c>
      <c r="S140" s="99">
        <v>9.6603849292963258</v>
      </c>
      <c r="T140" s="99">
        <v>9.1413689263781297</v>
      </c>
      <c r="U140" s="99">
        <v>9.5637217115989639</v>
      </c>
      <c r="V140" s="99">
        <v>9.3558079147254372</v>
      </c>
      <c r="W140" s="99">
        <v>9.8383804719299572</v>
      </c>
      <c r="X140" s="99">
        <v>9.5788613891146355</v>
      </c>
      <c r="Y140" s="99">
        <v>8.5609675757836836</v>
      </c>
      <c r="DA140" s="63" t="s">
        <v>3047</v>
      </c>
    </row>
    <row r="141" spans="1:105" ht="12" customHeight="1" x14ac:dyDescent="0.25">
      <c r="A141" s="109" t="s">
        <v>120</v>
      </c>
      <c r="B141" s="110">
        <v>11.820686990046916</v>
      </c>
      <c r="C141" s="110">
        <v>10.235085499731769</v>
      </c>
      <c r="D141" s="110">
        <v>12.651129177893582</v>
      </c>
      <c r="E141" s="110">
        <v>9.4813606334694001</v>
      </c>
      <c r="F141" s="110">
        <v>11.729008285495938</v>
      </c>
      <c r="G141" s="110">
        <v>12.240768965151382</v>
      </c>
      <c r="H141" s="110">
        <v>13.074303905275885</v>
      </c>
      <c r="I141" s="110">
        <v>11.522631138966949</v>
      </c>
      <c r="J141" s="110">
        <v>13.115981374827308</v>
      </c>
      <c r="K141" s="110">
        <v>10.768434983703393</v>
      </c>
      <c r="L141" s="110">
        <v>11.017385587871461</v>
      </c>
      <c r="M141" s="110">
        <v>10.721922959429129</v>
      </c>
      <c r="N141" s="110">
        <v>10.408471785298223</v>
      </c>
      <c r="O141" s="110">
        <v>9.8039070961302315</v>
      </c>
      <c r="P141" s="110">
        <v>9.5028007567337838</v>
      </c>
      <c r="Q141" s="110">
        <v>9.5652504848421636</v>
      </c>
      <c r="R141" s="110">
        <v>9.619389195136403</v>
      </c>
      <c r="S141" s="110">
        <v>9.5881324047697944</v>
      </c>
      <c r="T141" s="110">
        <v>9.451936630351371</v>
      </c>
      <c r="U141" s="110">
        <v>9.3044464801018609</v>
      </c>
      <c r="V141" s="110">
        <v>9.2711261506706979</v>
      </c>
      <c r="W141" s="110">
        <v>9.8856259557821744</v>
      </c>
      <c r="X141" s="110">
        <v>9.3799304533798491</v>
      </c>
      <c r="Y141" s="110">
        <v>9.0162306618947738</v>
      </c>
      <c r="DA141" s="60" t="s">
        <v>3048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91.724258194534016</v>
      </c>
      <c r="C143" s="118">
        <f t="shared" si="49"/>
        <v>115.91171807485975</v>
      </c>
      <c r="D143" s="118">
        <f t="shared" si="49"/>
        <v>105.32096088392157</v>
      </c>
      <c r="E143" s="118">
        <f t="shared" si="49"/>
        <v>114.13651176404734</v>
      </c>
      <c r="F143" s="118">
        <f t="shared" si="49"/>
        <v>127.26298287829373</v>
      </c>
      <c r="G143" s="118">
        <f t="shared" si="49"/>
        <v>134.43627791058395</v>
      </c>
      <c r="H143" s="118">
        <f t="shared" si="49"/>
        <v>118.06210452339894</v>
      </c>
      <c r="I143" s="118">
        <f t="shared" si="49"/>
        <v>130.42598338656808</v>
      </c>
      <c r="J143" s="118">
        <f t="shared" si="49"/>
        <v>135.23663992788005</v>
      </c>
      <c r="K143" s="118">
        <f t="shared" si="49"/>
        <v>139.01482843994751</v>
      </c>
      <c r="L143" s="118">
        <f t="shared" si="49"/>
        <v>153.84069820337891</v>
      </c>
      <c r="M143" s="118">
        <f t="shared" si="49"/>
        <v>151.20643299378023</v>
      </c>
      <c r="N143" s="118">
        <f t="shared" si="49"/>
        <v>152.23609080622541</v>
      </c>
      <c r="O143" s="118">
        <f t="shared" si="49"/>
        <v>151.83197439978247</v>
      </c>
      <c r="P143" s="118">
        <f t="shared" si="49"/>
        <v>127.76310497295415</v>
      </c>
      <c r="Q143" s="118">
        <f t="shared" si="49"/>
        <v>158.67321887645946</v>
      </c>
      <c r="R143" s="118">
        <f t="shared" ref="R143:V143" si="50">R144+R146+R148+R157</f>
        <v>156.67570619046211</v>
      </c>
      <c r="S143" s="118">
        <f t="shared" si="50"/>
        <v>164.10537321027766</v>
      </c>
      <c r="T143" s="118">
        <f t="shared" si="50"/>
        <v>163.45317662630734</v>
      </c>
      <c r="U143" s="118">
        <f t="shared" si="50"/>
        <v>163.48098411920697</v>
      </c>
      <c r="V143" s="118">
        <f t="shared" si="50"/>
        <v>168.93384412724956</v>
      </c>
      <c r="W143" s="118">
        <f t="shared" ref="W143:Y143" si="51">W144+W146+W148+W157</f>
        <v>184.64848669534268</v>
      </c>
      <c r="X143" s="118">
        <f t="shared" si="51"/>
        <v>172.54740898161938</v>
      </c>
      <c r="Y143" s="118">
        <f t="shared" si="51"/>
        <v>169.84934944116515</v>
      </c>
      <c r="DA143" s="129" t="s">
        <v>3049</v>
      </c>
    </row>
    <row r="144" spans="1:105" ht="12.95" customHeight="1" x14ac:dyDescent="0.25">
      <c r="A144" s="121" t="s">
        <v>57</v>
      </c>
      <c r="B144" s="123">
        <f t="shared" ref="B144:Y144" si="52">B145</f>
        <v>54.472928609519265</v>
      </c>
      <c r="C144" s="123">
        <f t="shared" si="52"/>
        <v>83.190133607367784</v>
      </c>
      <c r="D144" s="123">
        <f t="shared" si="52"/>
        <v>72.77206403622975</v>
      </c>
      <c r="E144" s="123">
        <f t="shared" si="52"/>
        <v>75.440795883035094</v>
      </c>
      <c r="F144" s="123">
        <f t="shared" si="52"/>
        <v>96.111085049080586</v>
      </c>
      <c r="G144" s="123">
        <f t="shared" si="52"/>
        <v>100.35035192611821</v>
      </c>
      <c r="H144" s="123">
        <f t="shared" si="52"/>
        <v>79.527270591947058</v>
      </c>
      <c r="I144" s="123">
        <f t="shared" si="52"/>
        <v>91.011687126996335</v>
      </c>
      <c r="J144" s="123">
        <f t="shared" si="52"/>
        <v>93.146847165181228</v>
      </c>
      <c r="K144" s="123">
        <f t="shared" si="52"/>
        <v>97.051477009705138</v>
      </c>
      <c r="L144" s="123">
        <f t="shared" si="52"/>
        <v>107.48544575438352</v>
      </c>
      <c r="M144" s="123">
        <f t="shared" si="52"/>
        <v>99.087828487190663</v>
      </c>
      <c r="N144" s="123">
        <f t="shared" si="52"/>
        <v>100.26096093636551</v>
      </c>
      <c r="O144" s="123">
        <f t="shared" si="52"/>
        <v>102.22742629688658</v>
      </c>
      <c r="P144" s="123">
        <f t="shared" si="52"/>
        <v>83.297786814420121</v>
      </c>
      <c r="Q144" s="123">
        <f t="shared" si="52"/>
        <v>98.783815780290581</v>
      </c>
      <c r="R144" s="123">
        <f t="shared" si="52"/>
        <v>101.78733091057832</v>
      </c>
      <c r="S144" s="123">
        <f t="shared" si="52"/>
        <v>101.42411764297681</v>
      </c>
      <c r="T144" s="123">
        <f t="shared" si="52"/>
        <v>97.281302720419546</v>
      </c>
      <c r="U144" s="123">
        <f t="shared" si="52"/>
        <v>95.300053077050066</v>
      </c>
      <c r="V144" s="123">
        <f t="shared" si="52"/>
        <v>99.196767186722042</v>
      </c>
      <c r="W144" s="123">
        <f t="shared" si="52"/>
        <v>109.92739741361024</v>
      </c>
      <c r="X144" s="123">
        <f t="shared" si="52"/>
        <v>99.239496951546599</v>
      </c>
      <c r="Y144" s="123">
        <f t="shared" si="52"/>
        <v>100.00284931762313</v>
      </c>
      <c r="DA144" s="130" t="s">
        <v>3050</v>
      </c>
    </row>
    <row r="145" spans="1:105" ht="12" customHeight="1" x14ac:dyDescent="0.25">
      <c r="A145" s="97" t="s">
        <v>53</v>
      </c>
      <c r="B145" s="99">
        <v>54.472928609519265</v>
      </c>
      <c r="C145" s="99">
        <v>83.190133607367784</v>
      </c>
      <c r="D145" s="99">
        <v>72.77206403622975</v>
      </c>
      <c r="E145" s="99">
        <v>75.440795883035094</v>
      </c>
      <c r="F145" s="99">
        <v>96.111085049080586</v>
      </c>
      <c r="G145" s="99">
        <v>100.35035192611821</v>
      </c>
      <c r="H145" s="99">
        <v>79.527270591947058</v>
      </c>
      <c r="I145" s="99">
        <v>91.011687126996335</v>
      </c>
      <c r="J145" s="99">
        <v>93.146847165181228</v>
      </c>
      <c r="K145" s="99">
        <v>97.051477009705138</v>
      </c>
      <c r="L145" s="99">
        <v>107.48544575438352</v>
      </c>
      <c r="M145" s="99">
        <v>99.087828487190663</v>
      </c>
      <c r="N145" s="99">
        <v>100.26096093636551</v>
      </c>
      <c r="O145" s="99">
        <v>102.22742629688658</v>
      </c>
      <c r="P145" s="99">
        <v>83.297786814420121</v>
      </c>
      <c r="Q145" s="99">
        <v>98.783815780290581</v>
      </c>
      <c r="R145" s="99">
        <v>101.78733091057832</v>
      </c>
      <c r="S145" s="99">
        <v>101.42411764297681</v>
      </c>
      <c r="T145" s="99">
        <v>97.281302720419546</v>
      </c>
      <c r="U145" s="99">
        <v>95.300053077050066</v>
      </c>
      <c r="V145" s="99">
        <v>99.196767186722042</v>
      </c>
      <c r="W145" s="99">
        <v>109.92739741361024</v>
      </c>
      <c r="X145" s="99">
        <v>99.239496951546599</v>
      </c>
      <c r="Y145" s="99">
        <v>100.00284931762313</v>
      </c>
      <c r="DA145" s="63" t="s">
        <v>3051</v>
      </c>
    </row>
    <row r="146" spans="1:105" ht="12.95" customHeight="1" x14ac:dyDescent="0.25">
      <c r="A146" s="121" t="s">
        <v>92</v>
      </c>
      <c r="B146" s="123">
        <f t="shared" ref="B146:Y146" si="53">B147</f>
        <v>14.267507930231467</v>
      </c>
      <c r="C146" s="123">
        <f t="shared" si="53"/>
        <v>10.559507003665475</v>
      </c>
      <c r="D146" s="123">
        <f t="shared" si="53"/>
        <v>8.4422844664122714</v>
      </c>
      <c r="E146" s="123">
        <f t="shared" si="53"/>
        <v>17.196282503848547</v>
      </c>
      <c r="F146" s="123">
        <f t="shared" si="53"/>
        <v>7.0819808965211424</v>
      </c>
      <c r="G146" s="123">
        <f t="shared" si="53"/>
        <v>9.2082859698999791</v>
      </c>
      <c r="H146" s="123">
        <f t="shared" si="53"/>
        <v>12.677778169132678</v>
      </c>
      <c r="I146" s="123">
        <f t="shared" si="53"/>
        <v>14.796859449381802</v>
      </c>
      <c r="J146" s="123">
        <f t="shared" si="53"/>
        <v>16.096045839280123</v>
      </c>
      <c r="K146" s="123">
        <f t="shared" si="53"/>
        <v>17.097633279105171</v>
      </c>
      <c r="L146" s="123">
        <f t="shared" si="53"/>
        <v>21.867951906306484</v>
      </c>
      <c r="M146" s="123">
        <f t="shared" si="53"/>
        <v>28.937497758729013</v>
      </c>
      <c r="N146" s="123">
        <f t="shared" si="53"/>
        <v>29.211711224297996</v>
      </c>
      <c r="O146" s="123">
        <f t="shared" si="53"/>
        <v>27.525297798473805</v>
      </c>
      <c r="P146" s="123">
        <f t="shared" si="53"/>
        <v>22.972907409428849</v>
      </c>
      <c r="Q146" s="123">
        <f t="shared" si="53"/>
        <v>38.100215255976941</v>
      </c>
      <c r="R146" s="123">
        <f t="shared" si="53"/>
        <v>32.57016311211229</v>
      </c>
      <c r="S146" s="123">
        <f t="shared" si="53"/>
        <v>40.153978623601091</v>
      </c>
      <c r="T146" s="123">
        <f t="shared" si="53"/>
        <v>43.760200524288344</v>
      </c>
      <c r="U146" s="123">
        <f t="shared" si="53"/>
        <v>45.495455853312819</v>
      </c>
      <c r="V146" s="123">
        <f t="shared" si="53"/>
        <v>46.954437327213896</v>
      </c>
      <c r="W146" s="123">
        <f t="shared" si="53"/>
        <v>50.184606600330802</v>
      </c>
      <c r="X146" s="123">
        <f t="shared" si="53"/>
        <v>49.536673764794756</v>
      </c>
      <c r="Y146" s="123">
        <f t="shared" si="53"/>
        <v>46.468615766419227</v>
      </c>
      <c r="DA146" s="130" t="s">
        <v>3052</v>
      </c>
    </row>
    <row r="147" spans="1:105" ht="12" customHeight="1" x14ac:dyDescent="0.25">
      <c r="A147" s="97" t="s">
        <v>53</v>
      </c>
      <c r="B147" s="99">
        <f>RES_hhdet_tesh!B147/RES_summary!B$19</f>
        <v>14.267507930231467</v>
      </c>
      <c r="C147" s="99">
        <f>RES_hhdet_tesh!C147/RES_summary!C$19</f>
        <v>10.559507003665475</v>
      </c>
      <c r="D147" s="99">
        <f>RES_hhdet_tesh!D147/RES_summary!D$19</f>
        <v>8.4422844664122714</v>
      </c>
      <c r="E147" s="99">
        <f>RES_hhdet_tesh!E147/RES_summary!E$19</f>
        <v>17.196282503848547</v>
      </c>
      <c r="F147" s="99">
        <f>RES_hhdet_tesh!F147/RES_summary!F$19</f>
        <v>7.0819808965211424</v>
      </c>
      <c r="G147" s="99">
        <f>RES_hhdet_tesh!G147/RES_summary!G$19</f>
        <v>9.2082859698999791</v>
      </c>
      <c r="H147" s="99">
        <f>RES_hhdet_tesh!H147/RES_summary!H$19</f>
        <v>12.677778169132678</v>
      </c>
      <c r="I147" s="99">
        <f>RES_hhdet_tesh!I147/RES_summary!I$19</f>
        <v>14.796859449381802</v>
      </c>
      <c r="J147" s="99">
        <f>RES_hhdet_tesh!J147/RES_summary!J$19</f>
        <v>16.096045839280123</v>
      </c>
      <c r="K147" s="99">
        <f>RES_hhdet_tesh!K147/RES_summary!K$19</f>
        <v>17.097633279105171</v>
      </c>
      <c r="L147" s="99">
        <f>RES_hhdet_tesh!L147/RES_summary!L$19</f>
        <v>21.867951906306484</v>
      </c>
      <c r="M147" s="99">
        <f>RES_hhdet_tesh!M147/RES_summary!M$19</f>
        <v>28.937497758729013</v>
      </c>
      <c r="N147" s="99">
        <f>RES_hhdet_tesh!N147/RES_summary!N$19</f>
        <v>29.211711224297996</v>
      </c>
      <c r="O147" s="99">
        <f>RES_hhdet_tesh!O147/RES_summary!O$19</f>
        <v>27.525297798473805</v>
      </c>
      <c r="P147" s="99">
        <f>RES_hhdet_tesh!P147/RES_summary!P$19</f>
        <v>22.972907409428849</v>
      </c>
      <c r="Q147" s="99">
        <f>RES_hhdet_tesh!Q147/RES_summary!Q$19</f>
        <v>38.100215255976941</v>
      </c>
      <c r="R147" s="99">
        <f>RES_hhdet_tesh!R147/RES_summary!R$19</f>
        <v>32.57016311211229</v>
      </c>
      <c r="S147" s="99">
        <f>RES_hhdet_tesh!S147/RES_summary!S$19</f>
        <v>40.153978623601091</v>
      </c>
      <c r="T147" s="99">
        <f>RES_hhdet_tesh!T147/RES_summary!T$19</f>
        <v>43.760200524288344</v>
      </c>
      <c r="U147" s="99">
        <f>RES_hhdet_tesh!U147/RES_summary!U$19</f>
        <v>45.495455853312819</v>
      </c>
      <c r="V147" s="99">
        <f>RES_hhdet_tesh!V147/RES_summary!V$19</f>
        <v>46.954437327213896</v>
      </c>
      <c r="W147" s="99">
        <f>RES_hhdet_tesh!W147/RES_summary!W$19</f>
        <v>50.184606600330802</v>
      </c>
      <c r="X147" s="99">
        <f>RES_hhdet_tesh!X147/RES_summary!X$19</f>
        <v>49.536673764794756</v>
      </c>
      <c r="Y147" s="99">
        <f>RES_hhdet_tesh!Y147/RES_summary!Y$19</f>
        <v>46.468615766419227</v>
      </c>
      <c r="DA147" s="63" t="s">
        <v>3053</v>
      </c>
    </row>
    <row r="148" spans="1:105" ht="12" customHeight="1" x14ac:dyDescent="0.25">
      <c r="A148" s="121" t="s">
        <v>55</v>
      </c>
      <c r="B148" s="123">
        <v>11.6024859152165</v>
      </c>
      <c r="C148" s="123">
        <v>11.276343912760341</v>
      </c>
      <c r="D148" s="123">
        <v>12.257950393798774</v>
      </c>
      <c r="E148" s="123">
        <v>10.789419974032693</v>
      </c>
      <c r="F148" s="123">
        <v>12.372473238783169</v>
      </c>
      <c r="G148" s="123">
        <v>12.811210634602009</v>
      </c>
      <c r="H148" s="123">
        <v>13.359130108396185</v>
      </c>
      <c r="I148" s="123">
        <v>12.884415450876904</v>
      </c>
      <c r="J148" s="123">
        <v>13.476258576921815</v>
      </c>
      <c r="K148" s="123">
        <v>12.844615934901308</v>
      </c>
      <c r="L148" s="123">
        <v>12.955763323222268</v>
      </c>
      <c r="M148" s="123">
        <v>12.448470130821116</v>
      </c>
      <c r="N148" s="123">
        <v>12.455884249078629</v>
      </c>
      <c r="O148" s="123">
        <v>12.169447581092717</v>
      </c>
      <c r="P148" s="123">
        <v>12.094963380854441</v>
      </c>
      <c r="Q148" s="123">
        <v>12.307024969921644</v>
      </c>
      <c r="R148" s="123">
        <v>12.609846984659768</v>
      </c>
      <c r="S148" s="123">
        <v>12.912622862408648</v>
      </c>
      <c r="T148" s="123">
        <v>13.072348579726905</v>
      </c>
      <c r="U148" s="123">
        <v>13.287752863264606</v>
      </c>
      <c r="V148" s="123">
        <v>13.48151821151399</v>
      </c>
      <c r="W148" s="123">
        <v>14.666826233363915</v>
      </c>
      <c r="X148" s="123">
        <v>14.329122265205008</v>
      </c>
      <c r="Y148" s="123">
        <v>14.492699366454344</v>
      </c>
      <c r="DA148" s="130" t="s">
        <v>3054</v>
      </c>
    </row>
    <row r="149" spans="1:105" ht="12" customHeight="1" x14ac:dyDescent="0.25">
      <c r="A149" s="97" t="s">
        <v>124</v>
      </c>
      <c r="B149" s="99">
        <v>11.074619947023077</v>
      </c>
      <c r="C149" s="99">
        <v>11.599957545592009</v>
      </c>
      <c r="D149" s="99">
        <v>11.314171730951339</v>
      </c>
      <c r="E149" s="99">
        <v>12.167066009903126</v>
      </c>
      <c r="F149" s="99">
        <v>12.306453406011444</v>
      </c>
      <c r="G149" s="99">
        <v>12.513620570425861</v>
      </c>
      <c r="H149" s="99">
        <v>12.895590911906533</v>
      </c>
      <c r="I149" s="99">
        <v>12.552846143404203</v>
      </c>
      <c r="J149" s="99">
        <v>13.924555333960551</v>
      </c>
      <c r="K149" s="99">
        <v>14.895729080993682</v>
      </c>
      <c r="L149" s="99">
        <v>13.865422024620878</v>
      </c>
      <c r="M149" s="99">
        <v>12.429619706575068</v>
      </c>
      <c r="N149" s="99">
        <v>12.163075764347372</v>
      </c>
      <c r="O149" s="99">
        <v>12.401747283281649</v>
      </c>
      <c r="P149" s="99">
        <v>11.677176723650621</v>
      </c>
      <c r="Q149" s="99">
        <v>12.034952167013525</v>
      </c>
      <c r="R149" s="99">
        <v>12.917386167533182</v>
      </c>
      <c r="S149" s="99">
        <v>13.006623032746514</v>
      </c>
      <c r="T149" s="99">
        <v>12.693717241607848</v>
      </c>
      <c r="U149" s="99">
        <v>13.637550041470107</v>
      </c>
      <c r="V149" s="99">
        <v>13.57219194954639</v>
      </c>
      <c r="W149" s="99">
        <v>14.60758910462984</v>
      </c>
      <c r="X149" s="99">
        <v>14.610409876509095</v>
      </c>
      <c r="Y149" s="99">
        <v>13.748665570174738</v>
      </c>
      <c r="DA149" s="63" t="s">
        <v>3055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3056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3057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3058</v>
      </c>
    </row>
    <row r="153" spans="1:105" ht="12" customHeight="1" x14ac:dyDescent="0.25">
      <c r="A153" s="106" t="s">
        <v>122</v>
      </c>
      <c r="B153" s="102">
        <v>11.62419065146088</v>
      </c>
      <c r="C153" s="102">
        <v>11.262022062339225</v>
      </c>
      <c r="D153" s="102">
        <v>12.30324707946245</v>
      </c>
      <c r="E153" s="102">
        <v>10.719903541618381</v>
      </c>
      <c r="F153" s="102">
        <v>12.375630368909539</v>
      </c>
      <c r="G153" s="102">
        <v>12.824799859530987</v>
      </c>
      <c r="H153" s="102">
        <v>13.380222330093417</v>
      </c>
      <c r="I153" s="102">
        <v>12.899926544777975</v>
      </c>
      <c r="J153" s="102">
        <v>13.455133043570802</v>
      </c>
      <c r="K153" s="102">
        <v>12.746278826649045</v>
      </c>
      <c r="L153" s="102">
        <v>12.91213130139899</v>
      </c>
      <c r="M153" s="102">
        <v>12.448914831696198</v>
      </c>
      <c r="N153" s="102">
        <v>12.46811940829998</v>
      </c>
      <c r="O153" s="102">
        <v>12.159627531156335</v>
      </c>
      <c r="P153" s="102">
        <v>12.109853125534043</v>
      </c>
      <c r="Q153" s="102">
        <v>12.315895982859777</v>
      </c>
      <c r="R153" s="102">
        <v>12.598291080009272</v>
      </c>
      <c r="S153" s="102">
        <v>12.908669893951911</v>
      </c>
      <c r="T153" s="102">
        <v>13.084424899021599</v>
      </c>
      <c r="U153" s="102">
        <v>13.275883557355554</v>
      </c>
      <c r="V153" s="102">
        <v>13.478528775290517</v>
      </c>
      <c r="W153" s="102">
        <v>14.668518537950241</v>
      </c>
      <c r="X153" s="102">
        <v>14.321516408121454</v>
      </c>
      <c r="Y153" s="102">
        <v>14.511057523240359</v>
      </c>
      <c r="DA153" s="131" t="s">
        <v>3059</v>
      </c>
    </row>
    <row r="154" spans="1:105" ht="12" customHeight="1" x14ac:dyDescent="0.25">
      <c r="A154" s="107" t="s">
        <v>121</v>
      </c>
      <c r="B154" s="105">
        <v>11.624190651460882</v>
      </c>
      <c r="C154" s="105">
        <v>11.261537703522123</v>
      </c>
      <c r="D154" s="105">
        <v>12.303290426257545</v>
      </c>
      <c r="E154" s="105">
        <v>10.720107586327151</v>
      </c>
      <c r="F154" s="105">
        <v>12.377467892035845</v>
      </c>
      <c r="G154" s="105">
        <v>12.827049076434928</v>
      </c>
      <c r="H154" s="105">
        <v>13.381304138629156</v>
      </c>
      <c r="I154" s="105">
        <v>12.898249330509872</v>
      </c>
      <c r="J154" s="105">
        <v>13.455104315355637</v>
      </c>
      <c r="K154" s="105">
        <v>12.748425413638167</v>
      </c>
      <c r="L154" s="105">
        <v>12.915308808367305</v>
      </c>
      <c r="M154" s="105">
        <v>12.454312722775736</v>
      </c>
      <c r="N154" s="105">
        <v>12.472499795802447</v>
      </c>
      <c r="O154" s="105">
        <v>12.164392469838468</v>
      </c>
      <c r="P154" s="105">
        <v>12.114347972712954</v>
      </c>
      <c r="Q154" s="105">
        <v>12.321903922007502</v>
      </c>
      <c r="R154" s="105">
        <v>12.60356722919084</v>
      </c>
      <c r="S154" s="105">
        <v>12.913507895036613</v>
      </c>
      <c r="T154" s="105">
        <v>13.087848777038452</v>
      </c>
      <c r="U154" s="105">
        <v>13.278533966452256</v>
      </c>
      <c r="V154" s="105">
        <v>13.479199422940686</v>
      </c>
      <c r="W154" s="105">
        <v>14.668850628657408</v>
      </c>
      <c r="X154" s="105">
        <v>14.321823759369996</v>
      </c>
      <c r="Y154" s="105">
        <v>14.509986053898416</v>
      </c>
      <c r="DA154" s="132" t="s">
        <v>3060</v>
      </c>
    </row>
    <row r="155" spans="1:105" ht="12" customHeight="1" x14ac:dyDescent="0.25">
      <c r="A155" s="108" t="s">
        <v>53</v>
      </c>
      <c r="B155" s="99">
        <v>3.5296789080569457</v>
      </c>
      <c r="C155" s="99">
        <v>3.237636794787444</v>
      </c>
      <c r="D155" s="99">
        <v>3.7295433534004099</v>
      </c>
      <c r="E155" s="99">
        <v>2.7503770117196344</v>
      </c>
      <c r="F155" s="99">
        <v>3.5817509420284894</v>
      </c>
      <c r="G155" s="99">
        <v>3.6769332987851215</v>
      </c>
      <c r="H155" s="99">
        <v>3.8229599700961443</v>
      </c>
      <c r="I155" s="99">
        <v>3.5857246569136314</v>
      </c>
      <c r="J155" s="99">
        <v>3.7702815280914619</v>
      </c>
      <c r="K155" s="99">
        <v>3.3205426565446405</v>
      </c>
      <c r="L155" s="99">
        <v>3.3684524003638576</v>
      </c>
      <c r="M155" s="99">
        <v>3.3956164585142123</v>
      </c>
      <c r="N155" s="99">
        <v>3.3630731344410614</v>
      </c>
      <c r="O155" s="99">
        <v>3.1844880298739828</v>
      </c>
      <c r="P155" s="99">
        <v>3.3469323032843898</v>
      </c>
      <c r="Q155" s="99">
        <v>3.7430569264913376</v>
      </c>
      <c r="R155" s="99">
        <v>3.7270044354513714</v>
      </c>
      <c r="S155" s="99">
        <v>3.7615276356865341</v>
      </c>
      <c r="T155" s="99">
        <v>3.9407482287457336</v>
      </c>
      <c r="U155" s="99">
        <v>3.7807419616654063</v>
      </c>
      <c r="V155" s="99">
        <v>3.7572932520745148</v>
      </c>
      <c r="W155" s="99">
        <v>4.6018255093556002</v>
      </c>
      <c r="X155" s="99">
        <v>5.0274538276889356</v>
      </c>
      <c r="Y155" s="99">
        <v>5.1778912214535744</v>
      </c>
      <c r="DA155" s="63" t="s">
        <v>3061</v>
      </c>
    </row>
    <row r="156" spans="1:105" ht="12" customHeight="1" x14ac:dyDescent="0.25">
      <c r="A156" s="108" t="s">
        <v>52</v>
      </c>
      <c r="B156" s="99">
        <v>8.0945117434039364</v>
      </c>
      <c r="C156" s="99">
        <v>8.023900908734678</v>
      </c>
      <c r="D156" s="99">
        <v>8.5737470728571363</v>
      </c>
      <c r="E156" s="99">
        <v>7.9697305746075182</v>
      </c>
      <c r="F156" s="99">
        <v>8.7957169500073586</v>
      </c>
      <c r="G156" s="99">
        <v>9.1501157776498054</v>
      </c>
      <c r="H156" s="99">
        <v>9.5583441685330115</v>
      </c>
      <c r="I156" s="99">
        <v>9.3125246735962381</v>
      </c>
      <c r="J156" s="99">
        <v>9.6848227872641761</v>
      </c>
      <c r="K156" s="99">
        <v>9.427882757093526</v>
      </c>
      <c r="L156" s="99">
        <v>9.5468564080034461</v>
      </c>
      <c r="M156" s="99">
        <v>9.0586962642615223</v>
      </c>
      <c r="N156" s="99">
        <v>9.1094266613613861</v>
      </c>
      <c r="O156" s="99">
        <v>8.9799044399644856</v>
      </c>
      <c r="P156" s="99">
        <v>8.7674156694285639</v>
      </c>
      <c r="Q156" s="99">
        <v>8.5788469955161659</v>
      </c>
      <c r="R156" s="99">
        <v>8.8765627937394687</v>
      </c>
      <c r="S156" s="99">
        <v>9.1519802593500792</v>
      </c>
      <c r="T156" s="99">
        <v>9.1471005482927161</v>
      </c>
      <c r="U156" s="99">
        <v>9.4977920047868523</v>
      </c>
      <c r="V156" s="99">
        <v>9.7219061708661698</v>
      </c>
      <c r="W156" s="99">
        <v>10.067025119301805</v>
      </c>
      <c r="X156" s="99">
        <v>9.2943699316810608</v>
      </c>
      <c r="Y156" s="99">
        <v>9.3320948324448434</v>
      </c>
      <c r="DA156" s="63" t="s">
        <v>3062</v>
      </c>
    </row>
    <row r="157" spans="1:105" ht="12" customHeight="1" x14ac:dyDescent="0.25">
      <c r="A157" s="121" t="s">
        <v>54</v>
      </c>
      <c r="B157" s="123">
        <v>11.381335739566779</v>
      </c>
      <c r="C157" s="123">
        <v>10.885733551066147</v>
      </c>
      <c r="D157" s="123">
        <v>11.848661987480769</v>
      </c>
      <c r="E157" s="123">
        <v>10.710013403131002</v>
      </c>
      <c r="F157" s="123">
        <v>11.697443693908829</v>
      </c>
      <c r="G157" s="123">
        <v>12.066429379963779</v>
      </c>
      <c r="H157" s="123">
        <v>12.497925653923025</v>
      </c>
      <c r="I157" s="123">
        <v>11.73302135931303</v>
      </c>
      <c r="J157" s="123">
        <v>12.517488346496881</v>
      </c>
      <c r="K157" s="123">
        <v>12.021102216235901</v>
      </c>
      <c r="L157" s="123">
        <v>11.531537219466635</v>
      </c>
      <c r="M157" s="123">
        <v>10.732636617039434</v>
      </c>
      <c r="N157" s="123">
        <v>10.307534396483266</v>
      </c>
      <c r="O157" s="123">
        <v>9.9098027233293653</v>
      </c>
      <c r="P157" s="123">
        <v>9.3974473682507345</v>
      </c>
      <c r="Q157" s="123">
        <v>9.482162870270276</v>
      </c>
      <c r="R157" s="123">
        <v>9.7083651831117237</v>
      </c>
      <c r="S157" s="123">
        <v>9.6146540812910803</v>
      </c>
      <c r="T157" s="123">
        <v>9.3393248018725625</v>
      </c>
      <c r="U157" s="123">
        <v>9.3977223255794904</v>
      </c>
      <c r="V157" s="123">
        <v>9.3011214017996231</v>
      </c>
      <c r="W157" s="123">
        <v>9.8696564480377411</v>
      </c>
      <c r="X157" s="123">
        <v>9.442116000073014</v>
      </c>
      <c r="Y157" s="123">
        <v>8.8851849906684635</v>
      </c>
      <c r="DA157" s="130" t="s">
        <v>3063</v>
      </c>
    </row>
    <row r="158" spans="1:105" ht="12" customHeight="1" x14ac:dyDescent="0.25">
      <c r="A158" s="97" t="s">
        <v>50</v>
      </c>
      <c r="B158" s="99">
        <v>10.25419919818099</v>
      </c>
      <c r="C158" s="99">
        <v>12.084010378940297</v>
      </c>
      <c r="D158" s="99">
        <v>10.561169447039337</v>
      </c>
      <c r="E158" s="99">
        <v>12.472362219614366</v>
      </c>
      <c r="F158" s="99">
        <v>11.649644011329865</v>
      </c>
      <c r="G158" s="99">
        <v>11.7832948912022</v>
      </c>
      <c r="H158" s="99">
        <v>11.562485449809941</v>
      </c>
      <c r="I158" s="99">
        <v>12.044093368273568</v>
      </c>
      <c r="J158" s="99">
        <v>11.774662276310941</v>
      </c>
      <c r="K158" s="99">
        <v>13.501686919982244</v>
      </c>
      <c r="L158" s="99">
        <v>12.126727918956627</v>
      </c>
      <c r="M158" s="99">
        <v>10.745214235729902</v>
      </c>
      <c r="N158" s="99">
        <v>10.178678650139961</v>
      </c>
      <c r="O158" s="99">
        <v>10.054218670070146</v>
      </c>
      <c r="P158" s="99">
        <v>9.2395326260466906</v>
      </c>
      <c r="Q158" s="99">
        <v>9.3494000580272818</v>
      </c>
      <c r="R158" s="99">
        <v>9.8558783328974986</v>
      </c>
      <c r="S158" s="99">
        <v>9.6603849292962529</v>
      </c>
      <c r="T158" s="99">
        <v>9.1413689263780764</v>
      </c>
      <c r="U158" s="99">
        <v>9.5637217115989319</v>
      </c>
      <c r="V158" s="99">
        <v>9.3558079147254372</v>
      </c>
      <c r="W158" s="99">
        <v>9.8383804719299484</v>
      </c>
      <c r="X158" s="99">
        <v>9.5788613891146337</v>
      </c>
      <c r="Y158" s="99">
        <v>8.5609675757837742</v>
      </c>
      <c r="DA158" s="63" t="s">
        <v>3064</v>
      </c>
    </row>
    <row r="159" spans="1:105" ht="12" customHeight="1" x14ac:dyDescent="0.25">
      <c r="A159" s="109" t="s">
        <v>120</v>
      </c>
      <c r="B159" s="110">
        <v>11.820686990046916</v>
      </c>
      <c r="C159" s="110">
        <v>10.23508549973177</v>
      </c>
      <c r="D159" s="110">
        <v>12.65112917789358</v>
      </c>
      <c r="E159" s="110">
        <v>9.4813606334694001</v>
      </c>
      <c r="F159" s="110">
        <v>11.729008285495935</v>
      </c>
      <c r="G159" s="110">
        <v>12.240768965151393</v>
      </c>
      <c r="H159" s="110">
        <v>13.074303905275887</v>
      </c>
      <c r="I159" s="110">
        <v>11.522631138966952</v>
      </c>
      <c r="J159" s="110">
        <v>13.115981374827289</v>
      </c>
      <c r="K159" s="110">
        <v>10.768434983703386</v>
      </c>
      <c r="L159" s="110">
        <v>11.017385587871503</v>
      </c>
      <c r="M159" s="110">
        <v>10.721922959429167</v>
      </c>
      <c r="N159" s="110">
        <v>10.408471785298289</v>
      </c>
      <c r="O159" s="110">
        <v>9.8039070961302208</v>
      </c>
      <c r="P159" s="110">
        <v>9.5028007567338477</v>
      </c>
      <c r="Q159" s="110">
        <v>9.5652504848421263</v>
      </c>
      <c r="R159" s="110">
        <v>9.6193891951364616</v>
      </c>
      <c r="S159" s="110">
        <v>9.5881324047698282</v>
      </c>
      <c r="T159" s="110">
        <v>9.4519366303513195</v>
      </c>
      <c r="U159" s="110">
        <v>9.3044464801018982</v>
      </c>
      <c r="V159" s="110">
        <v>9.2711261506707157</v>
      </c>
      <c r="W159" s="110">
        <v>9.8856259557821193</v>
      </c>
      <c r="X159" s="110">
        <v>9.3799304533797638</v>
      </c>
      <c r="Y159" s="110">
        <v>9.0162306618947543</v>
      </c>
      <c r="DA159" s="60" t="s">
        <v>3065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94.593363750637934</v>
      </c>
      <c r="C161" s="118">
        <f t="shared" si="54"/>
        <v>108.88781919964222</v>
      </c>
      <c r="D161" s="118">
        <f t="shared" si="54"/>
        <v>114.85245560281979</v>
      </c>
      <c r="E161" s="118">
        <f t="shared" si="54"/>
        <v>120.60656792570541</v>
      </c>
      <c r="F161" s="118">
        <f t="shared" si="54"/>
        <v>122.89462246038052</v>
      </c>
      <c r="G161" s="118">
        <f t="shared" si="54"/>
        <v>132.28226919960824</v>
      </c>
      <c r="H161" s="118">
        <f t="shared" si="54"/>
        <v>126.65199672964432</v>
      </c>
      <c r="I161" s="118">
        <f t="shared" si="54"/>
        <v>114.13193158135169</v>
      </c>
      <c r="J161" s="118">
        <f t="shared" si="54"/>
        <v>131.2931534687024</v>
      </c>
      <c r="K161" s="118">
        <f t="shared" si="54"/>
        <v>133.05293350206938</v>
      </c>
      <c r="L161" s="118">
        <f t="shared" si="54"/>
        <v>153.27401408370449</v>
      </c>
      <c r="M161" s="118">
        <f t="shared" si="54"/>
        <v>144.74576403457928</v>
      </c>
      <c r="N161" s="118">
        <f t="shared" si="54"/>
        <v>143.66403896438587</v>
      </c>
      <c r="O161" s="118">
        <f t="shared" si="54"/>
        <v>136.56676772154685</v>
      </c>
      <c r="P161" s="118">
        <f t="shared" si="54"/>
        <v>139.70315176834814</v>
      </c>
      <c r="Q161" s="118">
        <f t="shared" si="54"/>
        <v>128.43371001173304</v>
      </c>
      <c r="R161" s="118">
        <f t="shared" ref="R161:V161" si="55">R162+R164+R166+R175</f>
        <v>118.05997865952881</v>
      </c>
      <c r="S161" s="118">
        <f t="shared" si="55"/>
        <v>143.65216364004192</v>
      </c>
      <c r="T161" s="118">
        <f t="shared" si="55"/>
        <v>167.60212588868649</v>
      </c>
      <c r="U161" s="118">
        <f t="shared" si="55"/>
        <v>165.74091930830477</v>
      </c>
      <c r="V161" s="118">
        <f t="shared" si="55"/>
        <v>82.480137477471544</v>
      </c>
      <c r="W161" s="118">
        <f t="shared" ref="W161:Y161" si="56">W162+W164+W166+W175</f>
        <v>165.48961557679183</v>
      </c>
      <c r="X161" s="118">
        <f t="shared" si="56"/>
        <v>158.09992057049675</v>
      </c>
      <c r="Y161" s="118">
        <f t="shared" si="56"/>
        <v>159.84043881301051</v>
      </c>
      <c r="DA161" s="129" t="s">
        <v>3066</v>
      </c>
    </row>
    <row r="162" spans="1:105" ht="12.95" customHeight="1" x14ac:dyDescent="0.25">
      <c r="A162" s="121" t="s">
        <v>57</v>
      </c>
      <c r="B162" s="123">
        <f t="shared" ref="B162:Y162" si="57">B163</f>
        <v>64.47506744684496</v>
      </c>
      <c r="C162" s="123">
        <f t="shared" si="57"/>
        <v>80.080255674898808</v>
      </c>
      <c r="D162" s="123">
        <f t="shared" si="57"/>
        <v>84.117018817339513</v>
      </c>
      <c r="E162" s="123">
        <f t="shared" si="57"/>
        <v>85.071511305044197</v>
      </c>
      <c r="F162" s="123">
        <f t="shared" si="57"/>
        <v>93.16873341130848</v>
      </c>
      <c r="G162" s="123">
        <f t="shared" si="57"/>
        <v>100.65149009660129</v>
      </c>
      <c r="H162" s="123">
        <f t="shared" si="57"/>
        <v>91.780540150412634</v>
      </c>
      <c r="I162" s="123">
        <f t="shared" si="57"/>
        <v>78.954620431568529</v>
      </c>
      <c r="J162" s="123">
        <f t="shared" si="57"/>
        <v>93.79656325370722</v>
      </c>
      <c r="K162" s="123">
        <f t="shared" si="57"/>
        <v>96.303042528380573</v>
      </c>
      <c r="L162" s="123">
        <f t="shared" si="57"/>
        <v>113.24747491912851</v>
      </c>
      <c r="M162" s="123">
        <f t="shared" si="57"/>
        <v>99.419776143246793</v>
      </c>
      <c r="N162" s="123">
        <f t="shared" si="57"/>
        <v>96.515074050215432</v>
      </c>
      <c r="O162" s="123">
        <f t="shared" si="57"/>
        <v>93.62549378904761</v>
      </c>
      <c r="P162" s="123">
        <f t="shared" si="57"/>
        <v>99.14021862767423</v>
      </c>
      <c r="Q162" s="123">
        <f t="shared" si="57"/>
        <v>68.712168048445449</v>
      </c>
      <c r="R162" s="123">
        <f t="shared" si="57"/>
        <v>65.880937366933111</v>
      </c>
      <c r="S162" s="123">
        <f t="shared" si="57"/>
        <v>89.93579647285182</v>
      </c>
      <c r="T162" s="123">
        <f t="shared" si="57"/>
        <v>117.8647747719592</v>
      </c>
      <c r="U162" s="123">
        <f t="shared" si="57"/>
        <v>117.90138833072525</v>
      </c>
      <c r="V162" s="123">
        <f t="shared" si="57"/>
        <v>35.621630414653772</v>
      </c>
      <c r="W162" s="123">
        <f t="shared" si="57"/>
        <v>112.36020337857906</v>
      </c>
      <c r="X162" s="123">
        <f t="shared" si="57"/>
        <v>104.98323157816606</v>
      </c>
      <c r="Y162" s="123">
        <f t="shared" si="57"/>
        <v>105.00709886535151</v>
      </c>
      <c r="DA162" s="130" t="s">
        <v>3067</v>
      </c>
    </row>
    <row r="163" spans="1:105" ht="12" customHeight="1" x14ac:dyDescent="0.25">
      <c r="A163" s="97" t="s">
        <v>53</v>
      </c>
      <c r="B163" s="110">
        <v>64.47506744684496</v>
      </c>
      <c r="C163" s="110">
        <v>80.080255674898808</v>
      </c>
      <c r="D163" s="110">
        <v>84.117018817339513</v>
      </c>
      <c r="E163" s="110">
        <v>85.071511305044197</v>
      </c>
      <c r="F163" s="110">
        <v>93.16873341130848</v>
      </c>
      <c r="G163" s="110">
        <v>100.65149009660129</v>
      </c>
      <c r="H163" s="110">
        <v>91.780540150412634</v>
      </c>
      <c r="I163" s="110">
        <v>78.954620431568529</v>
      </c>
      <c r="J163" s="110">
        <v>93.79656325370722</v>
      </c>
      <c r="K163" s="110">
        <v>96.303042528380573</v>
      </c>
      <c r="L163" s="110">
        <v>113.24747491912851</v>
      </c>
      <c r="M163" s="110">
        <v>99.419776143246793</v>
      </c>
      <c r="N163" s="110">
        <v>96.515074050215432</v>
      </c>
      <c r="O163" s="110">
        <v>93.62549378904761</v>
      </c>
      <c r="P163" s="110">
        <v>99.14021862767423</v>
      </c>
      <c r="Q163" s="110">
        <v>68.712168048445449</v>
      </c>
      <c r="R163" s="110">
        <v>65.880937366933111</v>
      </c>
      <c r="S163" s="110">
        <v>89.93579647285182</v>
      </c>
      <c r="T163" s="110">
        <v>117.8647747719592</v>
      </c>
      <c r="U163" s="110">
        <v>117.90138833072525</v>
      </c>
      <c r="V163" s="110">
        <v>35.621630414653772</v>
      </c>
      <c r="W163" s="110">
        <v>112.36020337857906</v>
      </c>
      <c r="X163" s="110">
        <v>104.98323157816606</v>
      </c>
      <c r="Y163" s="110">
        <v>105.00709886535151</v>
      </c>
      <c r="DA163" s="60" t="s">
        <v>3068</v>
      </c>
    </row>
    <row r="164" spans="1:105" ht="12.95" customHeight="1" x14ac:dyDescent="0.25">
      <c r="A164" s="121" t="s">
        <v>92</v>
      </c>
      <c r="B164" s="123">
        <f t="shared" ref="B164:Y164" si="58">B165</f>
        <v>7.1342404928681171</v>
      </c>
      <c r="C164" s="123">
        <f t="shared" si="58"/>
        <v>6.7231951628769462</v>
      </c>
      <c r="D164" s="123">
        <f t="shared" si="58"/>
        <v>6.5086303681235824</v>
      </c>
      <c r="E164" s="123">
        <f t="shared" si="58"/>
        <v>14.199523284742718</v>
      </c>
      <c r="F164" s="123">
        <f t="shared" si="58"/>
        <v>5.6390687145793734</v>
      </c>
      <c r="G164" s="123">
        <f t="shared" si="58"/>
        <v>6.7309946115134416</v>
      </c>
      <c r="H164" s="123">
        <f t="shared" si="58"/>
        <v>8.9997638535732722</v>
      </c>
      <c r="I164" s="123">
        <f t="shared" si="58"/>
        <v>10.538578665304676</v>
      </c>
      <c r="J164" s="123">
        <f t="shared" si="58"/>
        <v>11.449179079734543</v>
      </c>
      <c r="K164" s="123">
        <f t="shared" si="58"/>
        <v>11.927425218130709</v>
      </c>
      <c r="L164" s="123">
        <f t="shared" si="58"/>
        <v>15.542002146382707</v>
      </c>
      <c r="M164" s="123">
        <f t="shared" si="58"/>
        <v>22.126528272256181</v>
      </c>
      <c r="N164" s="123">
        <f t="shared" si="58"/>
        <v>24.371874390718336</v>
      </c>
      <c r="O164" s="123">
        <f t="shared" si="58"/>
        <v>20.837182749255593</v>
      </c>
      <c r="P164" s="123">
        <f t="shared" si="58"/>
        <v>19.053243360217238</v>
      </c>
      <c r="Q164" s="123">
        <f t="shared" si="58"/>
        <v>37.894586933053574</v>
      </c>
      <c r="R164" s="123">
        <f t="shared" si="58"/>
        <v>29.772667939351631</v>
      </c>
      <c r="S164" s="123">
        <f t="shared" si="58"/>
        <v>31.086500657482802</v>
      </c>
      <c r="T164" s="123">
        <f t="shared" si="58"/>
        <v>27.25967776180843</v>
      </c>
      <c r="U164" s="123">
        <f t="shared" si="58"/>
        <v>25.134810005445956</v>
      </c>
      <c r="V164" s="123">
        <f t="shared" si="58"/>
        <v>24.165920762915601</v>
      </c>
      <c r="W164" s="123">
        <f t="shared" si="58"/>
        <v>28.717278464554482</v>
      </c>
      <c r="X164" s="123">
        <f t="shared" si="58"/>
        <v>29.528046351614041</v>
      </c>
      <c r="Y164" s="123">
        <f t="shared" si="58"/>
        <v>31.590731440489826</v>
      </c>
      <c r="DA164" s="130" t="s">
        <v>3069</v>
      </c>
    </row>
    <row r="165" spans="1:105" ht="12" customHeight="1" x14ac:dyDescent="0.25">
      <c r="A165" s="97" t="s">
        <v>53</v>
      </c>
      <c r="B165" s="99">
        <f>RES_hhdet_tesh!B165/RES_summary!B$19</f>
        <v>7.1342404928681171</v>
      </c>
      <c r="C165" s="99">
        <f>RES_hhdet_tesh!C165/RES_summary!C$19</f>
        <v>6.7231951628769462</v>
      </c>
      <c r="D165" s="99">
        <f>RES_hhdet_tesh!D165/RES_summary!D$19</f>
        <v>6.5086303681235824</v>
      </c>
      <c r="E165" s="99">
        <f>RES_hhdet_tesh!E165/RES_summary!E$19</f>
        <v>14.199523284742718</v>
      </c>
      <c r="F165" s="99">
        <f>RES_hhdet_tesh!F165/RES_summary!F$19</f>
        <v>5.6390687145793734</v>
      </c>
      <c r="G165" s="99">
        <f>RES_hhdet_tesh!G165/RES_summary!G$19</f>
        <v>6.7309946115134416</v>
      </c>
      <c r="H165" s="99">
        <f>RES_hhdet_tesh!H165/RES_summary!H$19</f>
        <v>8.9997638535732722</v>
      </c>
      <c r="I165" s="99">
        <f>RES_hhdet_tesh!I165/RES_summary!I$19</f>
        <v>10.538578665304676</v>
      </c>
      <c r="J165" s="99">
        <f>RES_hhdet_tesh!J165/RES_summary!J$19</f>
        <v>11.449179079734543</v>
      </c>
      <c r="K165" s="99">
        <f>RES_hhdet_tesh!K165/RES_summary!K$19</f>
        <v>11.927425218130709</v>
      </c>
      <c r="L165" s="99">
        <f>RES_hhdet_tesh!L165/RES_summary!L$19</f>
        <v>15.542002146382707</v>
      </c>
      <c r="M165" s="99">
        <f>RES_hhdet_tesh!M165/RES_summary!M$19</f>
        <v>22.126528272256181</v>
      </c>
      <c r="N165" s="99">
        <f>RES_hhdet_tesh!N165/RES_summary!N$19</f>
        <v>24.371874390718336</v>
      </c>
      <c r="O165" s="99">
        <f>RES_hhdet_tesh!O165/RES_summary!O$19</f>
        <v>20.837182749255593</v>
      </c>
      <c r="P165" s="99">
        <f>RES_hhdet_tesh!P165/RES_summary!P$19</f>
        <v>19.053243360217238</v>
      </c>
      <c r="Q165" s="99">
        <f>RES_hhdet_tesh!Q165/RES_summary!Q$19</f>
        <v>37.894586933053574</v>
      </c>
      <c r="R165" s="99">
        <f>RES_hhdet_tesh!R165/RES_summary!R$19</f>
        <v>29.772667939351631</v>
      </c>
      <c r="S165" s="99">
        <f>RES_hhdet_tesh!S165/RES_summary!S$19</f>
        <v>31.086500657482802</v>
      </c>
      <c r="T165" s="99">
        <f>RES_hhdet_tesh!T165/RES_summary!T$19</f>
        <v>27.25967776180843</v>
      </c>
      <c r="U165" s="99">
        <f>RES_hhdet_tesh!U165/RES_summary!U$19</f>
        <v>25.134810005445956</v>
      </c>
      <c r="V165" s="99">
        <f>RES_hhdet_tesh!V165/RES_summary!V$19</f>
        <v>24.165920762915601</v>
      </c>
      <c r="W165" s="99">
        <f>RES_hhdet_tesh!W165/RES_summary!W$19</f>
        <v>28.717278464554482</v>
      </c>
      <c r="X165" s="99">
        <f>RES_hhdet_tesh!X165/RES_summary!X$19</f>
        <v>29.528046351614041</v>
      </c>
      <c r="Y165" s="99">
        <f>RES_hhdet_tesh!Y165/RES_summary!Y$19</f>
        <v>31.590731440489826</v>
      </c>
      <c r="DA165" s="63" t="s">
        <v>3070</v>
      </c>
    </row>
    <row r="166" spans="1:105" ht="12" customHeight="1" x14ac:dyDescent="0.25">
      <c r="A166" s="121" t="s">
        <v>55</v>
      </c>
      <c r="B166" s="123">
        <v>11.602566888507399</v>
      </c>
      <c r="C166" s="123">
        <v>11.277819895498073</v>
      </c>
      <c r="D166" s="123">
        <v>12.26717917388544</v>
      </c>
      <c r="E166" s="123">
        <v>10.792663034295291</v>
      </c>
      <c r="F166" s="123">
        <v>12.386906447340513</v>
      </c>
      <c r="G166" s="123">
        <v>12.829499880126122</v>
      </c>
      <c r="H166" s="123">
        <v>13.380321394103914</v>
      </c>
      <c r="I166" s="123">
        <v>12.907489414005143</v>
      </c>
      <c r="J166" s="123">
        <v>13.500619411478519</v>
      </c>
      <c r="K166" s="123">
        <v>12.865931603166301</v>
      </c>
      <c r="L166" s="123">
        <v>12.975819479757295</v>
      </c>
      <c r="M166" s="123">
        <v>12.467076096220481</v>
      </c>
      <c r="N166" s="123">
        <v>12.472293856324084</v>
      </c>
      <c r="O166" s="123">
        <v>12.186028065155972</v>
      </c>
      <c r="P166" s="123">
        <v>12.125187078662716</v>
      </c>
      <c r="Q166" s="123">
        <v>12.356124496788738</v>
      </c>
      <c r="R166" s="123">
        <v>12.69058619057604</v>
      </c>
      <c r="S166" s="123">
        <v>13.014537929975267</v>
      </c>
      <c r="T166" s="123">
        <v>13.135204767747643</v>
      </c>
      <c r="U166" s="123">
        <v>13.31195194396857</v>
      </c>
      <c r="V166" s="123">
        <v>13.395352727902322</v>
      </c>
      <c r="W166" s="123">
        <v>14.539930395610913</v>
      </c>
      <c r="X166" s="123">
        <v>14.157787374280833</v>
      </c>
      <c r="Y166" s="123">
        <v>14.341123451890208</v>
      </c>
      <c r="DA166" s="130" t="s">
        <v>3071</v>
      </c>
    </row>
    <row r="167" spans="1:105" ht="12" customHeight="1" x14ac:dyDescent="0.25">
      <c r="A167" s="97" t="s">
        <v>124</v>
      </c>
      <c r="B167" s="99">
        <v>11.074619947023075</v>
      </c>
      <c r="C167" s="99">
        <v>11.602278425573592</v>
      </c>
      <c r="D167" s="99">
        <v>11.319819625086829</v>
      </c>
      <c r="E167" s="99">
        <v>12.177381307404952</v>
      </c>
      <c r="F167" s="99">
        <v>12.320142678033681</v>
      </c>
      <c r="G167" s="99">
        <v>12.530434664335585</v>
      </c>
      <c r="H167" s="99">
        <v>12.915618021716586</v>
      </c>
      <c r="I167" s="99">
        <v>12.575503869120682</v>
      </c>
      <c r="J167" s="99">
        <v>13.95006486012643</v>
      </c>
      <c r="K167" s="99">
        <v>14.921826056781386</v>
      </c>
      <c r="L167" s="99">
        <v>13.887370510204846</v>
      </c>
      <c r="M167" s="99">
        <v>12.447808468667731</v>
      </c>
      <c r="N167" s="99">
        <v>12.178655218657179</v>
      </c>
      <c r="O167" s="99">
        <v>12.416186518992784</v>
      </c>
      <c r="P167" s="99">
        <v>11.703355119317372</v>
      </c>
      <c r="Q167" s="99">
        <v>12.083435148466195</v>
      </c>
      <c r="R167" s="99">
        <v>13.00404664812009</v>
      </c>
      <c r="S167" s="99">
        <v>13.11714295751176</v>
      </c>
      <c r="T167" s="99">
        <v>12.763689570160748</v>
      </c>
      <c r="U167" s="99">
        <v>13.680594833271501</v>
      </c>
      <c r="V167" s="99">
        <v>13.515850792546733</v>
      </c>
      <c r="W167" s="99">
        <v>14.496227798759296</v>
      </c>
      <c r="X167" s="99">
        <v>14.439338254281722</v>
      </c>
      <c r="Y167" s="99">
        <v>13.600257779835214</v>
      </c>
      <c r="DA167" s="63" t="s">
        <v>3072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3073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3074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3075</v>
      </c>
    </row>
    <row r="171" spans="1:105" ht="12" customHeight="1" x14ac:dyDescent="0.25">
      <c r="A171" s="106" t="s">
        <v>122</v>
      </c>
      <c r="B171" s="102">
        <v>11.624190651460884</v>
      </c>
      <c r="C171" s="102">
        <v>11.26407734546844</v>
      </c>
      <c r="D171" s="102">
        <v>12.309039841549664</v>
      </c>
      <c r="E171" s="102">
        <v>10.728811648360972</v>
      </c>
      <c r="F171" s="102">
        <v>12.389988697688572</v>
      </c>
      <c r="G171" s="102">
        <v>12.84323979559964</v>
      </c>
      <c r="H171" s="102">
        <v>13.401871351175616</v>
      </c>
      <c r="I171" s="102">
        <v>12.923078747098405</v>
      </c>
      <c r="J171" s="102">
        <v>13.479547797884136</v>
      </c>
      <c r="K171" s="102">
        <v>12.768784904459942</v>
      </c>
      <c r="L171" s="102">
        <v>12.933111290328489</v>
      </c>
      <c r="M171" s="102">
        <v>12.467798059190075</v>
      </c>
      <c r="N171" s="102">
        <v>12.485352158190679</v>
      </c>
      <c r="O171" s="102">
        <v>12.175248817122613</v>
      </c>
      <c r="P171" s="102">
        <v>12.14157723262556</v>
      </c>
      <c r="Q171" s="102">
        <v>12.365081087266134</v>
      </c>
      <c r="R171" s="102">
        <v>12.675367291581736</v>
      </c>
      <c r="S171" s="102">
        <v>13.008465926849039</v>
      </c>
      <c r="T171" s="102">
        <v>13.147388242806185</v>
      </c>
      <c r="U171" s="102">
        <v>13.301457614214902</v>
      </c>
      <c r="V171" s="102">
        <v>13.392786106670576</v>
      </c>
      <c r="W171" s="102">
        <v>14.541226945756325</v>
      </c>
      <c r="X171" s="102">
        <v>14.152309374974648</v>
      </c>
      <c r="Y171" s="102">
        <v>14.357335967716658</v>
      </c>
      <c r="DA171" s="131" t="s">
        <v>3076</v>
      </c>
    </row>
    <row r="172" spans="1:105" ht="12" customHeight="1" x14ac:dyDescent="0.25">
      <c r="A172" s="107" t="s">
        <v>121</v>
      </c>
      <c r="B172" s="105">
        <v>11.62419065146088</v>
      </c>
      <c r="C172" s="105">
        <v>11.264300915509388</v>
      </c>
      <c r="D172" s="105">
        <v>12.309417657169538</v>
      </c>
      <c r="E172" s="105">
        <v>10.730062527907382</v>
      </c>
      <c r="F172" s="105">
        <v>12.391112757516096</v>
      </c>
      <c r="G172" s="105">
        <v>12.844225104593461</v>
      </c>
      <c r="H172" s="105">
        <v>13.40244047885991</v>
      </c>
      <c r="I172" s="105">
        <v>12.922462393556755</v>
      </c>
      <c r="J172" s="105">
        <v>13.477918777440719</v>
      </c>
      <c r="K172" s="105">
        <v>12.768068269183352</v>
      </c>
      <c r="L172" s="105">
        <v>12.932613056027485</v>
      </c>
      <c r="M172" s="105">
        <v>12.470308789576364</v>
      </c>
      <c r="N172" s="105">
        <v>12.488643376071181</v>
      </c>
      <c r="O172" s="105">
        <v>12.181379754063583</v>
      </c>
      <c r="P172" s="105">
        <v>12.157112632194796</v>
      </c>
      <c r="Q172" s="105">
        <v>12.386126170104019</v>
      </c>
      <c r="R172" s="105">
        <v>12.695790539616779</v>
      </c>
      <c r="S172" s="105">
        <v>13.025743739807687</v>
      </c>
      <c r="T172" s="105">
        <v>13.146110668502233</v>
      </c>
      <c r="U172" s="105">
        <v>13.298073737777171</v>
      </c>
      <c r="V172" s="105">
        <v>13.389962009681904</v>
      </c>
      <c r="W172" s="105">
        <v>14.539704125099679</v>
      </c>
      <c r="X172" s="105">
        <v>14.149440175926312</v>
      </c>
      <c r="Y172" s="105">
        <v>14.356504688081976</v>
      </c>
      <c r="DA172" s="132" t="s">
        <v>3077</v>
      </c>
    </row>
    <row r="173" spans="1:105" ht="12" customHeight="1" x14ac:dyDescent="0.25">
      <c r="A173" s="108" t="s">
        <v>53</v>
      </c>
      <c r="B173" s="99">
        <v>3.5296789080569457</v>
      </c>
      <c r="C173" s="99">
        <v>3.2384312046662096</v>
      </c>
      <c r="D173" s="99">
        <v>3.7314007242768863</v>
      </c>
      <c r="E173" s="99">
        <v>2.7529310758700909</v>
      </c>
      <c r="F173" s="99">
        <v>3.5856994483154003</v>
      </c>
      <c r="G173" s="99">
        <v>3.6818568871724953</v>
      </c>
      <c r="H173" s="99">
        <v>3.8289984983127812</v>
      </c>
      <c r="I173" s="99">
        <v>3.5924559097342179</v>
      </c>
      <c r="J173" s="99">
        <v>3.776674413866012</v>
      </c>
      <c r="K173" s="99">
        <v>3.3256589699416135</v>
      </c>
      <c r="L173" s="99">
        <v>3.3729655355457022</v>
      </c>
      <c r="M173" s="99">
        <v>3.3999777194612246</v>
      </c>
      <c r="N173" s="99">
        <v>3.3674260742674251</v>
      </c>
      <c r="O173" s="99">
        <v>3.1889350915261852</v>
      </c>
      <c r="P173" s="99">
        <v>3.358747253670586</v>
      </c>
      <c r="Q173" s="99">
        <v>3.7625658864778813</v>
      </c>
      <c r="R173" s="99">
        <v>3.7542758167007562</v>
      </c>
      <c r="S173" s="99">
        <v>3.7942203970378663</v>
      </c>
      <c r="T173" s="99">
        <v>3.9582908707414206</v>
      </c>
      <c r="U173" s="99">
        <v>3.7863054397990616</v>
      </c>
      <c r="V173" s="99">
        <v>3.7324185454877759</v>
      </c>
      <c r="W173" s="99">
        <v>4.5613104281429679</v>
      </c>
      <c r="X173" s="99">
        <v>4.9669412476589203</v>
      </c>
      <c r="Y173" s="99">
        <v>5.1231213675222378</v>
      </c>
      <c r="DA173" s="63" t="s">
        <v>3078</v>
      </c>
    </row>
    <row r="174" spans="1:105" ht="12" customHeight="1" x14ac:dyDescent="0.25">
      <c r="A174" s="115" t="s">
        <v>52</v>
      </c>
      <c r="B174" s="110">
        <v>8.0945117434039364</v>
      </c>
      <c r="C174" s="110">
        <v>8.0258697108431782</v>
      </c>
      <c r="D174" s="110">
        <v>8.5780169328926501</v>
      </c>
      <c r="E174" s="110">
        <v>7.9771314520372911</v>
      </c>
      <c r="F174" s="110">
        <v>8.8054133092006968</v>
      </c>
      <c r="G174" s="110">
        <v>9.1623682174209655</v>
      </c>
      <c r="H174" s="110">
        <v>9.5734419805471305</v>
      </c>
      <c r="I174" s="110">
        <v>9.3300064838225367</v>
      </c>
      <c r="J174" s="110">
        <v>9.7012443635747072</v>
      </c>
      <c r="K174" s="110">
        <v>9.442409299241735</v>
      </c>
      <c r="L174" s="110">
        <v>9.5596475204817857</v>
      </c>
      <c r="M174" s="110">
        <v>9.0703310701151416</v>
      </c>
      <c r="N174" s="110">
        <v>9.121217301803755</v>
      </c>
      <c r="O174" s="110">
        <v>8.9924446625373982</v>
      </c>
      <c r="P174" s="110">
        <v>8.7983653785242115</v>
      </c>
      <c r="Q174" s="110">
        <v>8.6235602836261371</v>
      </c>
      <c r="R174" s="110">
        <v>8.9415147229160201</v>
      </c>
      <c r="S174" s="110">
        <v>9.2315233427698207</v>
      </c>
      <c r="T174" s="110">
        <v>9.1878197977608114</v>
      </c>
      <c r="U174" s="110">
        <v>9.5117682979781062</v>
      </c>
      <c r="V174" s="110">
        <v>9.6575434641941289</v>
      </c>
      <c r="W174" s="110">
        <v>9.9783936969567097</v>
      </c>
      <c r="X174" s="110">
        <v>9.1824989282673926</v>
      </c>
      <c r="Y174" s="110">
        <v>9.2333833205597369</v>
      </c>
      <c r="DA174" s="60" t="s">
        <v>3079</v>
      </c>
    </row>
    <row r="175" spans="1:105" ht="12" customHeight="1" x14ac:dyDescent="0.25">
      <c r="A175" s="121" t="s">
        <v>54</v>
      </c>
      <c r="B175" s="123">
        <v>11.381488922417466</v>
      </c>
      <c r="C175" s="123">
        <v>10.806548466368397</v>
      </c>
      <c r="D175" s="123">
        <v>11.959627243471262</v>
      </c>
      <c r="E175" s="123">
        <v>10.542870301623189</v>
      </c>
      <c r="F175" s="123">
        <v>11.699913887152146</v>
      </c>
      <c r="G175" s="123">
        <v>12.070284611367393</v>
      </c>
      <c r="H175" s="123">
        <v>12.491371331554509</v>
      </c>
      <c r="I175" s="123">
        <v>11.731243070473338</v>
      </c>
      <c r="J175" s="123">
        <v>12.546791723782102</v>
      </c>
      <c r="K175" s="123">
        <v>11.956534152391807</v>
      </c>
      <c r="L175" s="123">
        <v>11.508717538435974</v>
      </c>
      <c r="M175" s="123">
        <v>10.732383522855828</v>
      </c>
      <c r="N175" s="123">
        <v>10.304796667128013</v>
      </c>
      <c r="O175" s="123">
        <v>9.9180631180876802</v>
      </c>
      <c r="P175" s="123">
        <v>9.3845027017939575</v>
      </c>
      <c r="Q175" s="123">
        <v>9.4708305334452714</v>
      </c>
      <c r="R175" s="123">
        <v>9.7157871626680166</v>
      </c>
      <c r="S175" s="123">
        <v>9.6153285797320134</v>
      </c>
      <c r="T175" s="123">
        <v>9.3424685871712398</v>
      </c>
      <c r="U175" s="123">
        <v>9.3927690281650005</v>
      </c>
      <c r="V175" s="123">
        <v>9.2972335719998505</v>
      </c>
      <c r="W175" s="123">
        <v>9.8722033380473615</v>
      </c>
      <c r="X175" s="123">
        <v>9.4308552664357972</v>
      </c>
      <c r="Y175" s="123">
        <v>8.9014850552789415</v>
      </c>
      <c r="DA175" s="130" t="s">
        <v>3080</v>
      </c>
    </row>
    <row r="176" spans="1:105" ht="12" customHeight="1" x14ac:dyDescent="0.25">
      <c r="A176" s="97" t="s">
        <v>50</v>
      </c>
      <c r="B176" s="99">
        <v>10.254199198180988</v>
      </c>
      <c r="C176" s="99">
        <v>12.084010378940297</v>
      </c>
      <c r="D176" s="99">
        <v>10.561169447039333</v>
      </c>
      <c r="E176" s="99">
        <v>12.472362219614364</v>
      </c>
      <c r="F176" s="99">
        <v>11.649644011329867</v>
      </c>
      <c r="G176" s="99">
        <v>11.783294891202203</v>
      </c>
      <c r="H176" s="99">
        <v>11.562485449809936</v>
      </c>
      <c r="I176" s="99">
        <v>12.044093368273577</v>
      </c>
      <c r="J176" s="99">
        <v>11.774662276310963</v>
      </c>
      <c r="K176" s="99">
        <v>13.501686919982232</v>
      </c>
      <c r="L176" s="99">
        <v>12.126727918956631</v>
      </c>
      <c r="M176" s="99">
        <v>10.745214235729911</v>
      </c>
      <c r="N176" s="99">
        <v>10.178678650139965</v>
      </c>
      <c r="O176" s="99">
        <v>10.054218670070135</v>
      </c>
      <c r="P176" s="99">
        <v>9.2395326260466693</v>
      </c>
      <c r="Q176" s="99">
        <v>9.3494000580273262</v>
      </c>
      <c r="R176" s="99">
        <v>9.8558783328975217</v>
      </c>
      <c r="S176" s="99">
        <v>9.660384929296308</v>
      </c>
      <c r="T176" s="99">
        <v>9.1413689263780906</v>
      </c>
      <c r="U176" s="99">
        <v>9.5637217115989657</v>
      </c>
      <c r="V176" s="99">
        <v>9.3558079147254425</v>
      </c>
      <c r="W176" s="99">
        <v>9.838380471929927</v>
      </c>
      <c r="X176" s="99">
        <v>9.5788613891145982</v>
      </c>
      <c r="Y176" s="99">
        <v>8.5609675757837564</v>
      </c>
      <c r="DA176" s="63" t="s">
        <v>3081</v>
      </c>
    </row>
    <row r="177" spans="1:105" ht="12" customHeight="1" x14ac:dyDescent="0.25">
      <c r="A177" s="109" t="s">
        <v>120</v>
      </c>
      <c r="B177" s="110">
        <v>11.820686990046916</v>
      </c>
      <c r="C177" s="110">
        <v>10.23508549973177</v>
      </c>
      <c r="D177" s="110">
        <v>12.651129177893578</v>
      </c>
      <c r="E177" s="110">
        <v>9.4813606334693983</v>
      </c>
      <c r="F177" s="110">
        <v>11.729008285495938</v>
      </c>
      <c r="G177" s="110">
        <v>12.240768965151393</v>
      </c>
      <c r="H177" s="110">
        <v>13.074303905275896</v>
      </c>
      <c r="I177" s="110">
        <v>11.522631138966956</v>
      </c>
      <c r="J177" s="110">
        <v>13.115981374827291</v>
      </c>
      <c r="K177" s="110">
        <v>10.768434983703385</v>
      </c>
      <c r="L177" s="110">
        <v>11.017385587871498</v>
      </c>
      <c r="M177" s="110">
        <v>10.721922959429177</v>
      </c>
      <c r="N177" s="110">
        <v>10.408471785298266</v>
      </c>
      <c r="O177" s="110">
        <v>9.8039070961301853</v>
      </c>
      <c r="P177" s="110">
        <v>9.5028007567338122</v>
      </c>
      <c r="Q177" s="110">
        <v>9.5652504848421831</v>
      </c>
      <c r="R177" s="110">
        <v>9.6193891951364492</v>
      </c>
      <c r="S177" s="110">
        <v>9.5881324047697785</v>
      </c>
      <c r="T177" s="110">
        <v>9.4519366303513159</v>
      </c>
      <c r="U177" s="110">
        <v>9.3044464801018609</v>
      </c>
      <c r="V177" s="110">
        <v>9.2711261506707334</v>
      </c>
      <c r="W177" s="110">
        <v>9.8856259557821531</v>
      </c>
      <c r="X177" s="110">
        <v>9.379930453379778</v>
      </c>
      <c r="Y177" s="110">
        <v>9.0162306618947934</v>
      </c>
      <c r="DA177" s="60" t="s">
        <v>3082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63.427152927450066</v>
      </c>
      <c r="C3" s="118">
        <f t="shared" si="0"/>
        <v>36.587775201061675</v>
      </c>
      <c r="D3" s="118">
        <f t="shared" si="0"/>
        <v>53.071602017003826</v>
      </c>
      <c r="E3" s="118">
        <f t="shared" si="0"/>
        <v>70.334582227782676</v>
      </c>
      <c r="F3" s="118">
        <f t="shared" si="0"/>
        <v>51.942944316080876</v>
      </c>
      <c r="G3" s="118">
        <f t="shared" si="0"/>
        <v>75.643967232064895</v>
      </c>
      <c r="H3" s="118">
        <f t="shared" si="0"/>
        <v>66.230549692144507</v>
      </c>
      <c r="I3" s="118">
        <f t="shared" si="0"/>
        <v>42.841119017233723</v>
      </c>
      <c r="J3" s="118">
        <f t="shared" si="0"/>
        <v>49.481489745970428</v>
      </c>
      <c r="K3" s="118">
        <f t="shared" si="0"/>
        <v>42.826798963210209</v>
      </c>
      <c r="L3" s="118">
        <f t="shared" si="0"/>
        <v>83.956529072024907</v>
      </c>
      <c r="M3" s="118">
        <f t="shared" si="0"/>
        <v>62.095138734320834</v>
      </c>
      <c r="N3" s="118">
        <f t="shared" si="0"/>
        <v>53.125009750263054</v>
      </c>
      <c r="O3" s="118">
        <f t="shared" si="0"/>
        <v>73.888974376020755</v>
      </c>
      <c r="P3" s="118">
        <f t="shared" si="0"/>
        <v>54.610978361995855</v>
      </c>
      <c r="Q3" s="118">
        <f t="shared" si="0"/>
        <v>53.257065408340004</v>
      </c>
      <c r="R3" s="118">
        <f t="shared" ref="R3:V3" si="1">R4+R7+R9+R19</f>
        <v>54.978658832904152</v>
      </c>
      <c r="S3" s="118">
        <f t="shared" si="1"/>
        <v>67.591868318565034</v>
      </c>
      <c r="T3" s="118">
        <f t="shared" si="1"/>
        <v>52.335194264514435</v>
      </c>
      <c r="U3" s="118">
        <f t="shared" si="1"/>
        <v>60.005732119023044</v>
      </c>
      <c r="V3" s="118">
        <f t="shared" si="1"/>
        <v>60.894655365656156</v>
      </c>
      <c r="W3" s="118">
        <f t="shared" ref="W3:Y3" si="2">W4+W7+W9+W19</f>
        <v>56.096922342879331</v>
      </c>
      <c r="X3" s="118">
        <f t="shared" si="2"/>
        <v>62.254385372385592</v>
      </c>
      <c r="Y3" s="118">
        <f t="shared" si="2"/>
        <v>51.209599325222086</v>
      </c>
      <c r="DA3" s="129" t="s">
        <v>3084</v>
      </c>
    </row>
    <row r="4" spans="1:105" ht="12.95" customHeight="1" x14ac:dyDescent="0.25">
      <c r="A4" s="121" t="s">
        <v>57</v>
      </c>
      <c r="B4" s="123">
        <f t="shared" ref="B4:Q4" si="3">SUM(B5:B6)</f>
        <v>59.954029680592427</v>
      </c>
      <c r="C4" s="123">
        <f t="shared" si="3"/>
        <v>33.881283862459291</v>
      </c>
      <c r="D4" s="123">
        <f t="shared" si="3"/>
        <v>49.897649679893249</v>
      </c>
      <c r="E4" s="123">
        <f t="shared" si="3"/>
        <v>66.328618617471363</v>
      </c>
      <c r="F4" s="123">
        <f t="shared" si="3"/>
        <v>48.527573500425049</v>
      </c>
      <c r="G4" s="123">
        <f t="shared" si="3"/>
        <v>71.487275466572939</v>
      </c>
      <c r="H4" s="123">
        <f t="shared" si="3"/>
        <v>62.113607270477516</v>
      </c>
      <c r="I4" s="123">
        <f t="shared" si="3"/>
        <v>39.312309772354951</v>
      </c>
      <c r="J4" s="123">
        <f t="shared" si="3"/>
        <v>45.788829724844852</v>
      </c>
      <c r="K4" s="123">
        <f t="shared" si="3"/>
        <v>39.074817895226836</v>
      </c>
      <c r="L4" s="123">
        <f t="shared" si="3"/>
        <v>79.009751318159701</v>
      </c>
      <c r="M4" s="123">
        <f t="shared" si="3"/>
        <v>57.552428429024324</v>
      </c>
      <c r="N4" s="123">
        <f t="shared" si="3"/>
        <v>48.568684749474457</v>
      </c>
      <c r="O4" s="123">
        <f t="shared" si="3"/>
        <v>69.183071492786567</v>
      </c>
      <c r="P4" s="123">
        <f t="shared" si="3"/>
        <v>50.235034067079866</v>
      </c>
      <c r="Q4" s="123">
        <f t="shared" si="3"/>
        <v>49.45456183457226</v>
      </c>
      <c r="R4" s="123">
        <f t="shared" ref="R4:V4" si="4">SUM(R5:R6)</f>
        <v>51.737708862801611</v>
      </c>
      <c r="S4" s="123">
        <f t="shared" si="4"/>
        <v>63.650536648637498</v>
      </c>
      <c r="T4" s="123">
        <f t="shared" si="4"/>
        <v>48.445775857121021</v>
      </c>
      <c r="U4" s="123">
        <f t="shared" si="4"/>
        <v>56.838835641944108</v>
      </c>
      <c r="V4" s="123">
        <f t="shared" si="4"/>
        <v>57.464697962542751</v>
      </c>
      <c r="W4" s="123">
        <f t="shared" ref="W4:Y4" si="5">SUM(W5:W6)</f>
        <v>52.370804562547178</v>
      </c>
      <c r="X4" s="123">
        <f t="shared" si="5"/>
        <v>58.189567256307804</v>
      </c>
      <c r="Y4" s="123">
        <f t="shared" si="5"/>
        <v>47.844209380681328</v>
      </c>
      <c r="DA4" s="130" t="s">
        <v>3085</v>
      </c>
    </row>
    <row r="5" spans="1:105" ht="12" customHeight="1" x14ac:dyDescent="0.25">
      <c r="A5" s="97" t="s">
        <v>51</v>
      </c>
      <c r="B5" s="99">
        <v>59.954029680592427</v>
      </c>
      <c r="C5" s="99">
        <v>33.881283862459291</v>
      </c>
      <c r="D5" s="99">
        <v>49.897649679893249</v>
      </c>
      <c r="E5" s="99">
        <v>66.328618617471363</v>
      </c>
      <c r="F5" s="99">
        <v>48.527573500425049</v>
      </c>
      <c r="G5" s="99">
        <v>71.487275466572939</v>
      </c>
      <c r="H5" s="99">
        <v>62.113607270477516</v>
      </c>
      <c r="I5" s="99">
        <v>39.312309772354951</v>
      </c>
      <c r="J5" s="99">
        <v>45.788829724844852</v>
      </c>
      <c r="K5" s="99">
        <v>39.074817895226836</v>
      </c>
      <c r="L5" s="99">
        <v>79.009751318159701</v>
      </c>
      <c r="M5" s="99">
        <v>57.552428429024324</v>
      </c>
      <c r="N5" s="99">
        <v>48.568684749474457</v>
      </c>
      <c r="O5" s="99">
        <v>69.183071492786567</v>
      </c>
      <c r="P5" s="99">
        <v>50.235034067079866</v>
      </c>
      <c r="Q5" s="99">
        <v>49.45456183457226</v>
      </c>
      <c r="R5" s="99">
        <v>51.737708862801611</v>
      </c>
      <c r="S5" s="99">
        <v>63.650536648637498</v>
      </c>
      <c r="T5" s="99">
        <v>48.445775857121021</v>
      </c>
      <c r="U5" s="99">
        <v>56.838835641944108</v>
      </c>
      <c r="V5" s="99">
        <v>57.464697962542751</v>
      </c>
      <c r="W5" s="99">
        <v>52.370804562547178</v>
      </c>
      <c r="X5" s="99">
        <v>58.189567256307804</v>
      </c>
      <c r="Y5" s="99">
        <v>47.844209380681328</v>
      </c>
      <c r="DA5" s="63" t="s">
        <v>3086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3087</v>
      </c>
    </row>
    <row r="7" spans="1:105" ht="12.95" customHeight="1" x14ac:dyDescent="0.25">
      <c r="A7" s="121" t="s">
        <v>92</v>
      </c>
      <c r="B7" s="123">
        <f t="shared" ref="B7:Y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3088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3089</v>
      </c>
    </row>
    <row r="9" spans="1:105" ht="12" customHeight="1" x14ac:dyDescent="0.25">
      <c r="A9" s="121" t="s">
        <v>55</v>
      </c>
      <c r="B9" s="123">
        <v>2.3412522707185475</v>
      </c>
      <c r="C9" s="123">
        <v>1.2909399441788401</v>
      </c>
      <c r="D9" s="123">
        <v>1.8586346562108447</v>
      </c>
      <c r="E9" s="123">
        <v>2.3152696606245806</v>
      </c>
      <c r="F9" s="123">
        <v>1.7786585985597474</v>
      </c>
      <c r="G9" s="123">
        <v>2.4653073467892077</v>
      </c>
      <c r="H9" s="123">
        <v>2.3823492098551147</v>
      </c>
      <c r="I9" s="123">
        <v>1.6865797361028232</v>
      </c>
      <c r="J9" s="123">
        <v>1.9004751230909964</v>
      </c>
      <c r="K9" s="123">
        <v>1.6738625868046704</v>
      </c>
      <c r="L9" s="123">
        <v>3.0255385903258274</v>
      </c>
      <c r="M9" s="123">
        <v>2.8490806070007251</v>
      </c>
      <c r="N9" s="123">
        <v>3.0535892433642173</v>
      </c>
      <c r="O9" s="123">
        <v>3.280171188315478</v>
      </c>
      <c r="P9" s="123">
        <v>3.0709495264059314</v>
      </c>
      <c r="Q9" s="123">
        <v>2.4885370687986548</v>
      </c>
      <c r="R9" s="123">
        <v>1.8741515454996041</v>
      </c>
      <c r="S9" s="123">
        <v>2.6477702709299882</v>
      </c>
      <c r="T9" s="123">
        <v>2.7215050028125631</v>
      </c>
      <c r="U9" s="123">
        <v>1.982426993659534</v>
      </c>
      <c r="V9" s="123">
        <v>2.2678770241474084</v>
      </c>
      <c r="W9" s="123">
        <v>2.5274905130313621</v>
      </c>
      <c r="X9" s="123">
        <v>2.9103106863292694</v>
      </c>
      <c r="Y9" s="123">
        <v>2.3565123007640687</v>
      </c>
      <c r="DA9" s="130" t="s">
        <v>3090</v>
      </c>
    </row>
    <row r="10" spans="1:105" ht="12" customHeight="1" x14ac:dyDescent="0.25">
      <c r="A10" s="97" t="s">
        <v>143</v>
      </c>
      <c r="B10" s="99">
        <v>8.671111152931358</v>
      </c>
      <c r="C10" s="99">
        <v>4.5128925365819521</v>
      </c>
      <c r="D10" s="99">
        <v>6.7842754930028155</v>
      </c>
      <c r="E10" s="99">
        <v>8.7849608733796369</v>
      </c>
      <c r="F10" s="99">
        <v>6.4747271846793391</v>
      </c>
      <c r="G10" s="99">
        <v>9.7914268159976192</v>
      </c>
      <c r="H10" s="99">
        <v>8.9700792531550775</v>
      </c>
      <c r="I10" s="99">
        <v>5.3601349081165166</v>
      </c>
      <c r="J10" s="99">
        <v>5.7034114958887461</v>
      </c>
      <c r="K10" s="99">
        <v>4.5617583964257102</v>
      </c>
      <c r="L10" s="99">
        <v>8.5763776490397277</v>
      </c>
      <c r="M10" s="99">
        <v>7.8404129820676225</v>
      </c>
      <c r="N10" s="99">
        <v>8.1741227840757524</v>
      </c>
      <c r="O10" s="99">
        <v>8.6166987950705813</v>
      </c>
      <c r="P10" s="99">
        <v>7.8685479345785874</v>
      </c>
      <c r="Q10" s="99">
        <v>6.3732218465474793</v>
      </c>
      <c r="R10" s="99">
        <v>5.2128269858041216</v>
      </c>
      <c r="S10" s="99">
        <v>7.8287859251999166</v>
      </c>
      <c r="T10" s="99">
        <v>7.9981781184970639</v>
      </c>
      <c r="U10" s="99">
        <v>6.2523520264657346</v>
      </c>
      <c r="V10" s="99">
        <v>6.9524844924370708</v>
      </c>
      <c r="W10" s="99">
        <v>7.3708784281343807</v>
      </c>
      <c r="X10" s="99">
        <v>7.6339094877827565</v>
      </c>
      <c r="Y10" s="99">
        <v>6.3563595596362346</v>
      </c>
      <c r="DA10" s="63" t="s">
        <v>3091</v>
      </c>
    </row>
    <row r="11" spans="1:105" ht="12" customHeight="1" x14ac:dyDescent="0.25">
      <c r="A11" s="97" t="s">
        <v>124</v>
      </c>
      <c r="B11" s="99">
        <v>4.7299060596232652</v>
      </c>
      <c r="C11" s="99">
        <v>4.934164287113834</v>
      </c>
      <c r="D11" s="99">
        <v>4.7810568367733568</v>
      </c>
      <c r="E11" s="99">
        <v>5.095607164780267</v>
      </c>
      <c r="F11" s="99">
        <v>5.120357285202414</v>
      </c>
      <c r="G11" s="99">
        <v>5.1637730250367282</v>
      </c>
      <c r="H11" s="99">
        <v>5.2813677817285321</v>
      </c>
      <c r="I11" s="99">
        <v>5.1217458419285542</v>
      </c>
      <c r="J11" s="99">
        <v>5.6820976893703978</v>
      </c>
      <c r="K11" s="99">
        <v>6.0647379850095664</v>
      </c>
      <c r="L11" s="99">
        <v>5.5724871434978738</v>
      </c>
      <c r="M11" s="99">
        <v>4.9118225796385353</v>
      </c>
      <c r="N11" s="99">
        <v>4.7402904283110292</v>
      </c>
      <c r="O11" s="99">
        <v>4.7561408142968213</v>
      </c>
      <c r="P11" s="99">
        <v>4.4725008708895873</v>
      </c>
      <c r="Q11" s="99">
        <v>4.6066845540102763</v>
      </c>
      <c r="R11" s="99">
        <v>4.9069553321150554</v>
      </c>
      <c r="S11" s="99">
        <v>4.7066861331193586</v>
      </c>
      <c r="T11" s="99">
        <v>4.324581522874781</v>
      </c>
      <c r="U11" s="99">
        <v>4.4064053571736963</v>
      </c>
      <c r="V11" s="99">
        <v>4.2851921287456527</v>
      </c>
      <c r="W11" s="99">
        <v>4.5866597986920761</v>
      </c>
      <c r="X11" s="99">
        <v>4.5835076912965844</v>
      </c>
      <c r="Y11" s="99">
        <v>4.3400711254235782</v>
      </c>
      <c r="DA11" s="63" t="s">
        <v>3092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3093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3094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3095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3096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3097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3098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3099</v>
      </c>
    </row>
    <row r="19" spans="1:105" ht="12" customHeight="1" x14ac:dyDescent="0.25">
      <c r="A19" s="121" t="s">
        <v>54</v>
      </c>
      <c r="B19" s="123">
        <v>1.1318709761390897</v>
      </c>
      <c r="C19" s="123">
        <v>1.4155513944235447</v>
      </c>
      <c r="D19" s="123">
        <v>1.3153176808997333</v>
      </c>
      <c r="E19" s="123">
        <v>1.6906939496867261</v>
      </c>
      <c r="F19" s="123">
        <v>1.6367122170960859</v>
      </c>
      <c r="G19" s="123">
        <v>1.6913844187027538</v>
      </c>
      <c r="H19" s="123">
        <v>1.7345932118118728</v>
      </c>
      <c r="I19" s="123">
        <v>1.8422295087759479</v>
      </c>
      <c r="J19" s="123">
        <v>1.7921848980345798</v>
      </c>
      <c r="K19" s="123">
        <v>2.0781184811787092</v>
      </c>
      <c r="L19" s="123">
        <v>1.9212391635393864</v>
      </c>
      <c r="M19" s="123">
        <v>1.6936296982957872</v>
      </c>
      <c r="N19" s="123">
        <v>1.5027357574243838</v>
      </c>
      <c r="O19" s="123">
        <v>1.4257316949187149</v>
      </c>
      <c r="P19" s="123">
        <v>1.3049947685100576</v>
      </c>
      <c r="Q19" s="123">
        <v>1.3139665049690874</v>
      </c>
      <c r="R19" s="123">
        <v>1.3667984246029381</v>
      </c>
      <c r="S19" s="123">
        <v>1.2935613989975556</v>
      </c>
      <c r="T19" s="123">
        <v>1.1679134045808504</v>
      </c>
      <c r="U19" s="123">
        <v>1.1844694834193958</v>
      </c>
      <c r="V19" s="123">
        <v>1.1620803789659955</v>
      </c>
      <c r="W19" s="123">
        <v>1.1986272673007921</v>
      </c>
      <c r="X19" s="123">
        <v>1.1545074297485221</v>
      </c>
      <c r="Y19" s="123">
        <v>1.008877643776692</v>
      </c>
      <c r="DA19" s="130" t="s">
        <v>3100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3101</v>
      </c>
    </row>
    <row r="21" spans="1:105" ht="12" customHeight="1" x14ac:dyDescent="0.25">
      <c r="A21" s="97" t="s">
        <v>50</v>
      </c>
      <c r="B21" s="99">
        <v>4.0370373563847979</v>
      </c>
      <c r="C21" s="99">
        <v>4.7498704304212005</v>
      </c>
      <c r="D21" s="99">
        <v>4.1430123166801502</v>
      </c>
      <c r="E21" s="99">
        <v>4.8807762882580077</v>
      </c>
      <c r="F21" s="99">
        <v>4.5507255396597639</v>
      </c>
      <c r="G21" s="99">
        <v>4.5940467414244077</v>
      </c>
      <c r="H21" s="99">
        <v>4.4997475524472392</v>
      </c>
      <c r="I21" s="99">
        <v>4.6830690494655887</v>
      </c>
      <c r="J21" s="99">
        <v>4.5775521907170971</v>
      </c>
      <c r="K21" s="99">
        <v>5.2446498717524737</v>
      </c>
      <c r="L21" s="99">
        <v>4.7044655311309809</v>
      </c>
      <c r="M21" s="99">
        <v>4.1635966974749188</v>
      </c>
      <c r="N21" s="99">
        <v>3.9409010598936476</v>
      </c>
      <c r="O21" s="99">
        <v>3.890270848966995</v>
      </c>
      <c r="P21" s="99">
        <v>3.5749577801893051</v>
      </c>
      <c r="Q21" s="99">
        <v>3.6172173366053548</v>
      </c>
      <c r="R21" s="99">
        <v>3.8115006915397984</v>
      </c>
      <c r="S21" s="99">
        <v>3.7250274311381899</v>
      </c>
      <c r="T21" s="99">
        <v>3.5051256388962653</v>
      </c>
      <c r="U21" s="99">
        <v>3.6413182947307203</v>
      </c>
      <c r="V21" s="99">
        <v>3.5450580885941183</v>
      </c>
      <c r="W21" s="99">
        <v>3.7155099636094997</v>
      </c>
      <c r="X21" s="99">
        <v>3.6170629192888475</v>
      </c>
      <c r="Y21" s="99">
        <v>3.2320882569624114</v>
      </c>
      <c r="DA21" s="63" t="s">
        <v>3102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3103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46.17550488888515</v>
      </c>
      <c r="C24" s="118">
        <f t="shared" si="7"/>
        <v>24.831237444009815</v>
      </c>
      <c r="D24" s="118">
        <f t="shared" si="7"/>
        <v>55.509482847262689</v>
      </c>
      <c r="E24" s="118">
        <f t="shared" si="7"/>
        <v>11.957913939148964</v>
      </c>
      <c r="F24" s="118">
        <f t="shared" si="7"/>
        <v>48.844265723856488</v>
      </c>
      <c r="G24" s="118">
        <f t="shared" si="7"/>
        <v>46.983828349837125</v>
      </c>
      <c r="H24" s="118">
        <f t="shared" si="7"/>
        <v>55.735093738687674</v>
      </c>
      <c r="I24" s="118">
        <f t="shared" si="7"/>
        <v>19.594332224928795</v>
      </c>
      <c r="J24" s="118">
        <f t="shared" si="7"/>
        <v>77.071266708411869</v>
      </c>
      <c r="K24" s="118">
        <f t="shared" si="7"/>
        <v>42.721571931377802</v>
      </c>
      <c r="L24" s="118">
        <f t="shared" si="7"/>
        <v>46.166010973136821</v>
      </c>
      <c r="M24" s="118">
        <f t="shared" si="7"/>
        <v>45.033848360122875</v>
      </c>
      <c r="N24" s="118">
        <f t="shared" si="7"/>
        <v>45.564398886912187</v>
      </c>
      <c r="O24" s="118">
        <f t="shared" si="7"/>
        <v>42.714349373788039</v>
      </c>
      <c r="P24" s="118">
        <f t="shared" si="7"/>
        <v>33.370852693176829</v>
      </c>
      <c r="Q24" s="118">
        <f t="shared" si="7"/>
        <v>45.436409521292717</v>
      </c>
      <c r="R24" s="118">
        <f t="shared" ref="R24:V24" si="8">R25+R28+R30+R39</f>
        <v>43.972018091820068</v>
      </c>
      <c r="S24" s="118">
        <f t="shared" si="8"/>
        <v>41.245105022268156</v>
      </c>
      <c r="T24" s="118">
        <f t="shared" si="8"/>
        <v>37.927556750172009</v>
      </c>
      <c r="U24" s="118">
        <f t="shared" si="8"/>
        <v>40.289356687097303</v>
      </c>
      <c r="V24" s="118">
        <f t="shared" si="8"/>
        <v>39.90517359319616</v>
      </c>
      <c r="W24" s="118">
        <f t="shared" ref="W24:Y24" si="9">W25+W28+W30+W39</f>
        <v>42.744710726915216</v>
      </c>
      <c r="X24" s="118">
        <f t="shared" si="9"/>
        <v>39.90432481418577</v>
      </c>
      <c r="Y24" s="118">
        <f t="shared" si="9"/>
        <v>34.745671928735497</v>
      </c>
      <c r="DA24" s="129" t="s">
        <v>3104</v>
      </c>
    </row>
    <row r="25" spans="1:105" ht="12.95" customHeight="1" x14ac:dyDescent="0.25">
      <c r="A25" s="121" t="s">
        <v>57</v>
      </c>
      <c r="B25" s="123">
        <f t="shared" ref="B25:Q25" si="10">SUM(B26:B27)</f>
        <v>44.857665283168011</v>
      </c>
      <c r="C25" s="123">
        <f t="shared" si="10"/>
        <v>23.302209002735481</v>
      </c>
      <c r="D25" s="123">
        <f t="shared" si="10"/>
        <v>54.153061609352392</v>
      </c>
      <c r="E25" s="123">
        <f t="shared" si="10"/>
        <v>10.376803219216384</v>
      </c>
      <c r="F25" s="123">
        <f t="shared" si="10"/>
        <v>47.301153541042488</v>
      </c>
      <c r="G25" s="123">
        <f t="shared" si="10"/>
        <v>45.34389605643053</v>
      </c>
      <c r="H25" s="123">
        <f t="shared" si="10"/>
        <v>53.956734628007091</v>
      </c>
      <c r="I25" s="123">
        <f t="shared" si="10"/>
        <v>17.633031074732799</v>
      </c>
      <c r="J25" s="123">
        <f t="shared" si="10"/>
        <v>74.989597627511742</v>
      </c>
      <c r="K25" s="123">
        <f t="shared" si="10"/>
        <v>40.26349640591225</v>
      </c>
      <c r="L25" s="123">
        <f t="shared" si="10"/>
        <v>43.899175598605943</v>
      </c>
      <c r="M25" s="123">
        <f t="shared" si="10"/>
        <v>42.97845079222482</v>
      </c>
      <c r="N25" s="123">
        <f t="shared" si="10"/>
        <v>43.723233530218103</v>
      </c>
      <c r="O25" s="123">
        <f t="shared" si="10"/>
        <v>40.991298949271446</v>
      </c>
      <c r="P25" s="123">
        <f t="shared" si="10"/>
        <v>31.858403456305982</v>
      </c>
      <c r="Q25" s="123">
        <f t="shared" si="10"/>
        <v>43.949387963463906</v>
      </c>
      <c r="R25" s="123">
        <f t="shared" ref="R25:V25" si="11">SUM(R26:R27)</f>
        <v>42.453818438958358</v>
      </c>
      <c r="S25" s="123">
        <f t="shared" si="11"/>
        <v>39.80086626955098</v>
      </c>
      <c r="T25" s="123">
        <f t="shared" si="11"/>
        <v>36.56594390167816</v>
      </c>
      <c r="U25" s="123">
        <f t="shared" si="11"/>
        <v>38.869922115729267</v>
      </c>
      <c r="V25" s="123">
        <f t="shared" si="11"/>
        <v>38.579141691812318</v>
      </c>
      <c r="W25" s="123">
        <f t="shared" ref="W25:Y25" si="12">SUM(W26:W27)</f>
        <v>41.449302863020343</v>
      </c>
      <c r="X25" s="123">
        <f t="shared" si="12"/>
        <v>38.750455990324994</v>
      </c>
      <c r="Y25" s="123">
        <f t="shared" si="12"/>
        <v>33.782172971696042</v>
      </c>
      <c r="DA25" s="130" t="s">
        <v>3105</v>
      </c>
    </row>
    <row r="26" spans="1:105" ht="12" customHeight="1" x14ac:dyDescent="0.25">
      <c r="A26" s="97" t="s">
        <v>74</v>
      </c>
      <c r="B26" s="99">
        <v>44.857665283168011</v>
      </c>
      <c r="C26" s="99">
        <v>23.302209002735481</v>
      </c>
      <c r="D26" s="99">
        <v>54.153061609352392</v>
      </c>
      <c r="E26" s="99">
        <v>10.376803219216384</v>
      </c>
      <c r="F26" s="99">
        <v>47.301153541042488</v>
      </c>
      <c r="G26" s="99">
        <v>45.34389605643053</v>
      </c>
      <c r="H26" s="99">
        <v>53.956734628007091</v>
      </c>
      <c r="I26" s="99">
        <v>17.633031074732799</v>
      </c>
      <c r="J26" s="99">
        <v>74.989597627511742</v>
      </c>
      <c r="K26" s="99">
        <v>40.26349640591225</v>
      </c>
      <c r="L26" s="99">
        <v>43.899175598605943</v>
      </c>
      <c r="M26" s="99">
        <v>42.97845079222482</v>
      </c>
      <c r="N26" s="99">
        <v>43.723233530218103</v>
      </c>
      <c r="O26" s="99">
        <v>40.991298949271446</v>
      </c>
      <c r="P26" s="99">
        <v>31.858403456305982</v>
      </c>
      <c r="Q26" s="99">
        <v>43.949387963463906</v>
      </c>
      <c r="R26" s="99">
        <v>42.453818438958358</v>
      </c>
      <c r="S26" s="99">
        <v>39.80086626955098</v>
      </c>
      <c r="T26" s="99">
        <v>36.56594390167816</v>
      </c>
      <c r="U26" s="99">
        <v>38.869922115729267</v>
      </c>
      <c r="V26" s="99">
        <v>38.579141691812318</v>
      </c>
      <c r="W26" s="99">
        <v>41.449302863020343</v>
      </c>
      <c r="X26" s="99">
        <v>38.750455990324994</v>
      </c>
      <c r="Y26" s="99">
        <v>33.782172971696042</v>
      </c>
      <c r="DA26" s="63" t="s">
        <v>3106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3107</v>
      </c>
    </row>
    <row r="28" spans="1:105" ht="12.95" customHeight="1" x14ac:dyDescent="0.25">
      <c r="A28" s="121" t="s">
        <v>92</v>
      </c>
      <c r="B28" s="123">
        <f t="shared" ref="B28:Y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3108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3109</v>
      </c>
    </row>
    <row r="30" spans="1:105" ht="12" customHeight="1" x14ac:dyDescent="0.25">
      <c r="A30" s="121" t="s">
        <v>55</v>
      </c>
      <c r="B30" s="123">
        <v>0.1861208371303168</v>
      </c>
      <c r="C30" s="123">
        <v>0.19533511531781822</v>
      </c>
      <c r="D30" s="123">
        <v>0.19066325063897469</v>
      </c>
      <c r="E30" s="123">
        <v>0.20471243081557169</v>
      </c>
      <c r="F30" s="123">
        <v>0.20758587554117192</v>
      </c>
      <c r="G30" s="123">
        <v>0.20320034566596926</v>
      </c>
      <c r="H30" s="123">
        <v>0.21364864634943359</v>
      </c>
      <c r="I30" s="123">
        <v>0.21183640103248813</v>
      </c>
      <c r="J30" s="123">
        <v>0.23910359269303605</v>
      </c>
      <c r="K30" s="123">
        <v>0.25785297993561734</v>
      </c>
      <c r="L30" s="123">
        <v>0.24184627461750563</v>
      </c>
      <c r="M30" s="123">
        <v>0.21817734111490295</v>
      </c>
      <c r="N30" s="123">
        <v>0.18569125161997879</v>
      </c>
      <c r="O30" s="123">
        <v>0.16468207308938801</v>
      </c>
      <c r="P30" s="123">
        <v>0.14367497440321103</v>
      </c>
      <c r="Q30" s="123">
        <v>0.14105673341052366</v>
      </c>
      <c r="R30" s="123">
        <v>0.14427879908472013</v>
      </c>
      <c r="S30" s="123">
        <v>0.13718315004159159</v>
      </c>
      <c r="T30" s="123">
        <v>0.13316598918013239</v>
      </c>
      <c r="U30" s="123">
        <v>0.13661213699109909</v>
      </c>
      <c r="V30" s="123">
        <v>0.11560556711293034</v>
      </c>
      <c r="W30" s="123">
        <v>0.10892128557977726</v>
      </c>
      <c r="X30" s="123">
        <v>9.3389056315390045E-2</v>
      </c>
      <c r="Y30" s="123">
        <v>7.5900881380162113E-2</v>
      </c>
      <c r="DA30" s="130" t="s">
        <v>3110</v>
      </c>
    </row>
    <row r="31" spans="1:105" ht="12" customHeight="1" x14ac:dyDescent="0.25">
      <c r="A31" s="97" t="s">
        <v>141</v>
      </c>
      <c r="B31" s="99">
        <v>4.7299060596232652</v>
      </c>
      <c r="C31" s="99">
        <v>4.9555926831538608</v>
      </c>
      <c r="D31" s="99">
        <v>4.8355296001537749</v>
      </c>
      <c r="E31" s="99">
        <v>5.2026202060128854</v>
      </c>
      <c r="F31" s="99">
        <v>5.2256566832660321</v>
      </c>
      <c r="G31" s="99">
        <v>5.2048317111297555</v>
      </c>
      <c r="H31" s="99">
        <v>5.249898592151002</v>
      </c>
      <c r="I31" s="99">
        <v>5.0719917007664561</v>
      </c>
      <c r="J31" s="99">
        <v>5.6149345540591407</v>
      </c>
      <c r="K31" s="99">
        <v>5.9854604036547592</v>
      </c>
      <c r="L31" s="99">
        <v>5.5536521037671731</v>
      </c>
      <c r="M31" s="99">
        <v>4.9622170143428175</v>
      </c>
      <c r="N31" s="99">
        <v>4.8092935404772028</v>
      </c>
      <c r="O31" s="99">
        <v>4.7920163803193754</v>
      </c>
      <c r="P31" s="99">
        <v>4.4405590926015694</v>
      </c>
      <c r="Q31" s="99">
        <v>4.4454572060224269</v>
      </c>
      <c r="R31" s="99">
        <v>4.6087767997949705</v>
      </c>
      <c r="S31" s="99">
        <v>4.496959927240594</v>
      </c>
      <c r="T31" s="99">
        <v>4.3135824158723262</v>
      </c>
      <c r="U31" s="99">
        <v>4.5564165690560694</v>
      </c>
      <c r="V31" s="99">
        <v>4.4061485465541859</v>
      </c>
      <c r="W31" s="99">
        <v>4.6361367708315449</v>
      </c>
      <c r="X31" s="99">
        <v>4.5621250943324121</v>
      </c>
      <c r="Y31" s="99">
        <v>4.2179204081261519</v>
      </c>
      <c r="DA31" s="63" t="s">
        <v>3111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3112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3113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3114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3115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3116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3117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3118</v>
      </c>
    </row>
    <row r="39" spans="1:105" ht="12" customHeight="1" x14ac:dyDescent="0.25">
      <c r="A39" s="121" t="s">
        <v>54</v>
      </c>
      <c r="B39" s="123">
        <v>1.1317187685868202</v>
      </c>
      <c r="C39" s="123">
        <v>1.3336933259565169</v>
      </c>
      <c r="D39" s="123">
        <v>1.1657579872713224</v>
      </c>
      <c r="E39" s="123">
        <v>1.3763982891170077</v>
      </c>
      <c r="F39" s="123">
        <v>1.3355263072728294</v>
      </c>
      <c r="G39" s="123">
        <v>1.4367319477406291</v>
      </c>
      <c r="H39" s="123">
        <v>1.5647104643311509</v>
      </c>
      <c r="I39" s="123">
        <v>1.7494647491635062</v>
      </c>
      <c r="J39" s="123">
        <v>1.8425654882070792</v>
      </c>
      <c r="K39" s="123">
        <v>2.2002225455299325</v>
      </c>
      <c r="L39" s="123">
        <v>2.0249890999133719</v>
      </c>
      <c r="M39" s="123">
        <v>1.8372202267831512</v>
      </c>
      <c r="N39" s="123">
        <v>1.6554741050741033</v>
      </c>
      <c r="O39" s="123">
        <v>1.5583683514272073</v>
      </c>
      <c r="P39" s="123">
        <v>1.3687742624676411</v>
      </c>
      <c r="Q39" s="123">
        <v>1.3459648244182862</v>
      </c>
      <c r="R39" s="123">
        <v>1.3739208537769885</v>
      </c>
      <c r="S39" s="123">
        <v>1.307055602675584</v>
      </c>
      <c r="T39" s="123">
        <v>1.2284468593137141</v>
      </c>
      <c r="U39" s="123">
        <v>1.2828224343769368</v>
      </c>
      <c r="V39" s="123">
        <v>1.210426334270913</v>
      </c>
      <c r="W39" s="123">
        <v>1.1864865783150986</v>
      </c>
      <c r="X39" s="123">
        <v>1.0604797675453914</v>
      </c>
      <c r="Y39" s="123">
        <v>0.88759807565928961</v>
      </c>
      <c r="DA39" s="130" t="s">
        <v>3119</v>
      </c>
    </row>
    <row r="40" spans="1:105" ht="12" customHeight="1" x14ac:dyDescent="0.25">
      <c r="A40" s="97" t="s">
        <v>50</v>
      </c>
      <c r="B40" s="99">
        <v>4.0370373563847979</v>
      </c>
      <c r="C40" s="99">
        <v>4.7574267255679423</v>
      </c>
      <c r="D40" s="99">
        <v>4.1578903199355475</v>
      </c>
      <c r="E40" s="99">
        <v>4.9103192974715713</v>
      </c>
      <c r="F40" s="99">
        <v>4.5760325000584308</v>
      </c>
      <c r="G40" s="99">
        <v>4.6028476157813252</v>
      </c>
      <c r="H40" s="99">
        <v>4.4956839083611664</v>
      </c>
      <c r="I40" s="99">
        <v>4.6758826508839544</v>
      </c>
      <c r="J40" s="99">
        <v>4.5698807181013423</v>
      </c>
      <c r="K40" s="99">
        <v>5.2382642387071217</v>
      </c>
      <c r="L40" s="99">
        <v>4.7034144859576763</v>
      </c>
      <c r="M40" s="99">
        <v>4.1664898013945448</v>
      </c>
      <c r="N40" s="99">
        <v>3.9444802166082464</v>
      </c>
      <c r="O40" s="99">
        <v>3.8930943337951756</v>
      </c>
      <c r="P40" s="99">
        <v>3.5762142755298068</v>
      </c>
      <c r="Q40" s="99">
        <v>3.6160117282896516</v>
      </c>
      <c r="R40" s="99">
        <v>3.805664686580875</v>
      </c>
      <c r="S40" s="99">
        <v>3.722916758535562</v>
      </c>
      <c r="T40" s="99">
        <v>3.5159346113801262</v>
      </c>
      <c r="U40" s="99">
        <v>3.6642837294293353</v>
      </c>
      <c r="V40" s="99">
        <v>3.5643282924887116</v>
      </c>
      <c r="W40" s="99">
        <v>3.7267128098449644</v>
      </c>
      <c r="X40" s="99">
        <v>3.6118109044496003</v>
      </c>
      <c r="Y40" s="99">
        <v>3.2118665249438485</v>
      </c>
      <c r="DA40" s="63" t="s">
        <v>3120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3121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45.578067718995086</v>
      </c>
      <c r="C43" s="118">
        <f t="shared" si="14"/>
        <v>49.976203557161547</v>
      </c>
      <c r="D43" s="118">
        <f t="shared" si="14"/>
        <v>56.841921902834002</v>
      </c>
      <c r="E43" s="118">
        <f t="shared" si="14"/>
        <v>60.29016185226142</v>
      </c>
      <c r="F43" s="118">
        <f t="shared" si="14"/>
        <v>62.43476539973566</v>
      </c>
      <c r="G43" s="118">
        <f t="shared" si="14"/>
        <v>63.410472112211473</v>
      </c>
      <c r="H43" s="118">
        <f t="shared" si="14"/>
        <v>60.720696961899151</v>
      </c>
      <c r="I43" s="118">
        <f t="shared" si="14"/>
        <v>57.195534113135075</v>
      </c>
      <c r="J43" s="118">
        <f t="shared" si="14"/>
        <v>55.569198625856792</v>
      </c>
      <c r="K43" s="118">
        <f t="shared" si="14"/>
        <v>62.507947574239957</v>
      </c>
      <c r="L43" s="118">
        <f t="shared" si="14"/>
        <v>65.539981759013571</v>
      </c>
      <c r="M43" s="118">
        <f t="shared" si="14"/>
        <v>63.66659162172931</v>
      </c>
      <c r="N43" s="118">
        <f t="shared" si="14"/>
        <v>57.539612887983004</v>
      </c>
      <c r="O43" s="118">
        <f t="shared" si="14"/>
        <v>54.232857247755923</v>
      </c>
      <c r="P43" s="118">
        <f t="shared" si="14"/>
        <v>45.735900067111338</v>
      </c>
      <c r="Q43" s="118">
        <f t="shared" si="14"/>
        <v>54.597929602504294</v>
      </c>
      <c r="R43" s="118">
        <f t="shared" ref="R43:V43" si="15">R44+R47+R49+R58</f>
        <v>52.885418828882493</v>
      </c>
      <c r="S43" s="118">
        <f t="shared" si="15"/>
        <v>54.016164215304713</v>
      </c>
      <c r="T43" s="118">
        <f t="shared" si="15"/>
        <v>49.830877631318756</v>
      </c>
      <c r="U43" s="118">
        <f t="shared" si="15"/>
        <v>42.300923781917916</v>
      </c>
      <c r="V43" s="118">
        <f t="shared" si="15"/>
        <v>52.257539921080713</v>
      </c>
      <c r="W43" s="118">
        <f t="shared" ref="W43:Y43" si="16">W44+W47+W49+W58</f>
        <v>42.44887025214252</v>
      </c>
      <c r="X43" s="118">
        <f t="shared" si="16"/>
        <v>53.425393897640134</v>
      </c>
      <c r="Y43" s="118">
        <f t="shared" si="16"/>
        <v>46.521492302324525</v>
      </c>
      <c r="DA43" s="129" t="s">
        <v>3122</v>
      </c>
    </row>
    <row r="44" spans="1:105" ht="12.95" customHeight="1" x14ac:dyDescent="0.25">
      <c r="A44" s="121" t="s">
        <v>57</v>
      </c>
      <c r="B44" s="123">
        <f t="shared" ref="B44:Q44" si="17">SUM(B45:B46)</f>
        <v>41.827862040079225</v>
      </c>
      <c r="C44" s="123">
        <f t="shared" si="17"/>
        <v>45.873726931680814</v>
      </c>
      <c r="D44" s="123">
        <f t="shared" si="17"/>
        <v>52.420684502244654</v>
      </c>
      <c r="E44" s="123">
        <f t="shared" si="17"/>
        <v>55.512862405807866</v>
      </c>
      <c r="F44" s="123">
        <f t="shared" si="17"/>
        <v>57.531993202785117</v>
      </c>
      <c r="G44" s="123">
        <f t="shared" si="17"/>
        <v>58.491781132961414</v>
      </c>
      <c r="H44" s="123">
        <f t="shared" si="17"/>
        <v>55.588418255020684</v>
      </c>
      <c r="I44" s="123">
        <f t="shared" si="17"/>
        <v>51.881961793456128</v>
      </c>
      <c r="J44" s="123">
        <f t="shared" si="17"/>
        <v>50.460327429140527</v>
      </c>
      <c r="K44" s="123">
        <f t="shared" si="17"/>
        <v>56.632222268170594</v>
      </c>
      <c r="L44" s="123">
        <f t="shared" si="17"/>
        <v>59.84668554493993</v>
      </c>
      <c r="M44" s="123">
        <f t="shared" si="17"/>
        <v>59.030946054279319</v>
      </c>
      <c r="N44" s="123">
        <f t="shared" si="17"/>
        <v>52.728249674140031</v>
      </c>
      <c r="O44" s="123">
        <f t="shared" si="17"/>
        <v>49.363721549120271</v>
      </c>
      <c r="P44" s="123">
        <f t="shared" si="17"/>
        <v>41.227138394823072</v>
      </c>
      <c r="Q44" s="123">
        <f t="shared" si="17"/>
        <v>50.548664307266428</v>
      </c>
      <c r="R44" s="123">
        <f t="shared" ref="R44:V44" si="18">SUM(R45:R46)</f>
        <v>49.281182370542055</v>
      </c>
      <c r="S44" s="123">
        <f t="shared" si="18"/>
        <v>49.888277387072314</v>
      </c>
      <c r="T44" s="123">
        <f t="shared" si="18"/>
        <v>45.714503446039402</v>
      </c>
      <c r="U44" s="123">
        <f t="shared" si="18"/>
        <v>38.893078675020917</v>
      </c>
      <c r="V44" s="123">
        <f t="shared" si="18"/>
        <v>48.93935801734942</v>
      </c>
      <c r="W44" s="123">
        <f t="shared" ref="W44:Y44" si="19">SUM(W45:W46)</f>
        <v>39.051629158977192</v>
      </c>
      <c r="X44" s="123">
        <f t="shared" si="19"/>
        <v>50.292029512976555</v>
      </c>
      <c r="Y44" s="123">
        <f t="shared" si="19"/>
        <v>43.570688028412526</v>
      </c>
      <c r="DA44" s="130" t="s">
        <v>3123</v>
      </c>
    </row>
    <row r="45" spans="1:105" ht="12" customHeight="1" x14ac:dyDescent="0.25">
      <c r="A45" s="97" t="s">
        <v>211</v>
      </c>
      <c r="B45" s="99">
        <v>41.827862040079225</v>
      </c>
      <c r="C45" s="99">
        <v>45.873726931680814</v>
      </c>
      <c r="D45" s="99">
        <v>52.420684502244654</v>
      </c>
      <c r="E45" s="99">
        <v>55.512862405807866</v>
      </c>
      <c r="F45" s="99">
        <v>57.531993202785117</v>
      </c>
      <c r="G45" s="99">
        <v>58.491781132961414</v>
      </c>
      <c r="H45" s="99">
        <v>55.588418255020684</v>
      </c>
      <c r="I45" s="99">
        <v>51.881961793456128</v>
      </c>
      <c r="J45" s="99">
        <v>50.460327429140527</v>
      </c>
      <c r="K45" s="99">
        <v>56.632222268170594</v>
      </c>
      <c r="L45" s="99">
        <v>59.84668554493993</v>
      </c>
      <c r="M45" s="99">
        <v>59.030946054279319</v>
      </c>
      <c r="N45" s="99">
        <v>52.728249674140031</v>
      </c>
      <c r="O45" s="99">
        <v>49.363721549120271</v>
      </c>
      <c r="P45" s="99">
        <v>41.227138394823072</v>
      </c>
      <c r="Q45" s="99">
        <v>50.548664307266428</v>
      </c>
      <c r="R45" s="99">
        <v>49.281182370542055</v>
      </c>
      <c r="S45" s="99">
        <v>49.888277387072314</v>
      </c>
      <c r="T45" s="99">
        <v>45.714503446039402</v>
      </c>
      <c r="U45" s="99">
        <v>38.893078675020917</v>
      </c>
      <c r="V45" s="99">
        <v>48.93935801734942</v>
      </c>
      <c r="W45" s="99">
        <v>39.051629158977192</v>
      </c>
      <c r="X45" s="99">
        <v>50.292029512976555</v>
      </c>
      <c r="Y45" s="99">
        <v>43.570688028412526</v>
      </c>
      <c r="DA45" s="63" t="s">
        <v>3124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3125</v>
      </c>
    </row>
    <row r="47" spans="1:105" ht="12.95" customHeight="1" x14ac:dyDescent="0.25">
      <c r="A47" s="121" t="s">
        <v>92</v>
      </c>
      <c r="B47" s="123">
        <f t="shared" ref="B47:Y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3126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3127</v>
      </c>
    </row>
    <row r="49" spans="1:105" ht="12" customHeight="1" x14ac:dyDescent="0.25">
      <c r="A49" s="121" t="s">
        <v>55</v>
      </c>
      <c r="B49" s="123">
        <v>2.6183808643008595</v>
      </c>
      <c r="C49" s="123">
        <v>2.6407271376368899</v>
      </c>
      <c r="D49" s="123">
        <v>3.0595232895613282</v>
      </c>
      <c r="E49" s="123">
        <v>3.0643074899269793</v>
      </c>
      <c r="F49" s="123">
        <v>3.2480785531908287</v>
      </c>
      <c r="G49" s="123">
        <v>3.1964341041149731</v>
      </c>
      <c r="H49" s="123">
        <v>3.3649235416381558</v>
      </c>
      <c r="I49" s="123">
        <v>3.4261086988428233</v>
      </c>
      <c r="J49" s="123">
        <v>3.2384371507951188</v>
      </c>
      <c r="K49" s="123">
        <v>3.7143562648959176</v>
      </c>
      <c r="L49" s="123">
        <v>3.7109246227593933</v>
      </c>
      <c r="M49" s="123">
        <v>2.8790714264020765</v>
      </c>
      <c r="N49" s="123">
        <v>3.1935595546820932</v>
      </c>
      <c r="O49" s="123">
        <v>3.3126017988491663</v>
      </c>
      <c r="P49" s="123">
        <v>3.1076382257837922</v>
      </c>
      <c r="Q49" s="123">
        <v>2.6591178288293462</v>
      </c>
      <c r="R49" s="123">
        <v>2.1525113365307527</v>
      </c>
      <c r="S49" s="123">
        <v>2.7517006308225782</v>
      </c>
      <c r="T49" s="123">
        <v>2.8462872368923775</v>
      </c>
      <c r="U49" s="123">
        <v>2.0893054356601319</v>
      </c>
      <c r="V49" s="123">
        <v>2.0366655115596868</v>
      </c>
      <c r="W49" s="123">
        <v>2.0849797680353963</v>
      </c>
      <c r="X49" s="123">
        <v>1.9548275523518184</v>
      </c>
      <c r="Y49" s="123">
        <v>2.0024532305945932</v>
      </c>
      <c r="DA49" s="130" t="s">
        <v>3128</v>
      </c>
    </row>
    <row r="50" spans="1:105" ht="12" customHeight="1" x14ac:dyDescent="0.25">
      <c r="A50" s="97" t="s">
        <v>138</v>
      </c>
      <c r="B50" s="99">
        <v>5.7949411225518013</v>
      </c>
      <c r="C50" s="99">
        <v>5.84596651780915</v>
      </c>
      <c r="D50" s="99">
        <v>6.8083503680497195</v>
      </c>
      <c r="E50" s="99">
        <v>6.5436072418667486</v>
      </c>
      <c r="F50" s="99">
        <v>6.9868374932168518</v>
      </c>
      <c r="G50" s="99">
        <v>6.8551136269296737</v>
      </c>
      <c r="H50" s="99">
        <v>7.2505266598075311</v>
      </c>
      <c r="I50" s="99">
        <v>7.1662126804720758</v>
      </c>
      <c r="J50" s="99">
        <v>6.5920123875700778</v>
      </c>
      <c r="K50" s="99">
        <v>7.3351730867016727</v>
      </c>
      <c r="L50" s="99">
        <v>7.3195521963214896</v>
      </c>
      <c r="M50" s="99">
        <v>5.8629479916551634</v>
      </c>
      <c r="N50" s="99">
        <v>6.2222193418133855</v>
      </c>
      <c r="O50" s="99">
        <v>6.2378815376865804</v>
      </c>
      <c r="P50" s="99">
        <v>5.9856232486847434</v>
      </c>
      <c r="Q50" s="99">
        <v>5.6974427548239372</v>
      </c>
      <c r="R50" s="99">
        <v>5.0275093678157132</v>
      </c>
      <c r="S50" s="99">
        <v>6.322002086015253</v>
      </c>
      <c r="T50" s="99">
        <v>6.4142254421013734</v>
      </c>
      <c r="U50" s="99">
        <v>4.8359829224799658</v>
      </c>
      <c r="V50" s="99">
        <v>5.1567134554505394</v>
      </c>
      <c r="W50" s="99">
        <v>5.417655272597858</v>
      </c>
      <c r="X50" s="99">
        <v>5.5372647840720974</v>
      </c>
      <c r="Y50" s="99">
        <v>5.934485091053217</v>
      </c>
      <c r="DA50" s="63" t="s">
        <v>3129</v>
      </c>
    </row>
    <row r="51" spans="1:105" ht="12" customHeight="1" x14ac:dyDescent="0.25">
      <c r="A51" s="97" t="s">
        <v>137</v>
      </c>
      <c r="B51" s="99">
        <v>1.7593567321500607</v>
      </c>
      <c r="C51" s="99">
        <v>1.6728088671938564</v>
      </c>
      <c r="D51" s="99">
        <v>2.0467995928728837</v>
      </c>
      <c r="E51" s="99">
        <v>1.6510493281988616</v>
      </c>
      <c r="F51" s="99">
        <v>1.989090123588404</v>
      </c>
      <c r="G51" s="99">
        <v>1.9342812687234689</v>
      </c>
      <c r="H51" s="99">
        <v>2.0372490575574878</v>
      </c>
      <c r="I51" s="99">
        <v>1.949889200345216</v>
      </c>
      <c r="J51" s="99">
        <v>1.8175409359381125</v>
      </c>
      <c r="K51" s="99">
        <v>1.8704950008379064</v>
      </c>
      <c r="L51" s="99">
        <v>1.8728882071865041</v>
      </c>
      <c r="M51" s="99">
        <v>1.5901878221452634</v>
      </c>
      <c r="N51" s="99">
        <v>1.6605624841538276</v>
      </c>
      <c r="O51" s="99">
        <v>1.614421216221573</v>
      </c>
      <c r="P51" s="99">
        <v>1.6402176767017267</v>
      </c>
      <c r="Q51" s="99">
        <v>1.7502918100321918</v>
      </c>
      <c r="R51" s="99">
        <v>1.5379780388770885</v>
      </c>
      <c r="S51" s="99">
        <v>1.8321290262608119</v>
      </c>
      <c r="T51" s="99">
        <v>1.9172266075574176</v>
      </c>
      <c r="U51" s="99">
        <v>1.4046288770764122</v>
      </c>
      <c r="V51" s="99">
        <v>1.4902645167690012</v>
      </c>
      <c r="W51" s="99">
        <v>1.7795784589862944</v>
      </c>
      <c r="X51" s="99">
        <v>2.0431945360063866</v>
      </c>
      <c r="Y51" s="99">
        <v>2.2090614901996366</v>
      </c>
      <c r="DA51" s="63" t="s">
        <v>3130</v>
      </c>
    </row>
    <row r="52" spans="1:105" ht="12" customHeight="1" x14ac:dyDescent="0.25">
      <c r="A52" s="100" t="s">
        <v>211</v>
      </c>
      <c r="B52" s="102">
        <v>1.7593567321500607</v>
      </c>
      <c r="C52" s="102">
        <v>1.6728088671938564</v>
      </c>
      <c r="D52" s="102">
        <v>2.0467995928728837</v>
      </c>
      <c r="E52" s="102">
        <v>1.6510493281988616</v>
      </c>
      <c r="F52" s="102">
        <v>1.989090123588404</v>
      </c>
      <c r="G52" s="102">
        <v>1.9342812687234689</v>
      </c>
      <c r="H52" s="102">
        <v>2.0372490575574878</v>
      </c>
      <c r="I52" s="102">
        <v>1.949889200345216</v>
      </c>
      <c r="J52" s="102">
        <v>1.8175409359381125</v>
      </c>
      <c r="K52" s="102">
        <v>1.8704950008379064</v>
      </c>
      <c r="L52" s="102">
        <v>1.8728882071865041</v>
      </c>
      <c r="M52" s="102">
        <v>1.5901878221452634</v>
      </c>
      <c r="N52" s="102">
        <v>1.6605624841538276</v>
      </c>
      <c r="O52" s="102">
        <v>1.614421216221573</v>
      </c>
      <c r="P52" s="102">
        <v>1.6402176767017267</v>
      </c>
      <c r="Q52" s="102">
        <v>1.7502918100321918</v>
      </c>
      <c r="R52" s="102">
        <v>1.5379780388770885</v>
      </c>
      <c r="S52" s="102">
        <v>1.8321290262608119</v>
      </c>
      <c r="T52" s="102">
        <v>1.9172266075574176</v>
      </c>
      <c r="U52" s="102">
        <v>1.4046288770764122</v>
      </c>
      <c r="V52" s="102">
        <v>1.4902645167690012</v>
      </c>
      <c r="W52" s="102">
        <v>1.7795784589862944</v>
      </c>
      <c r="X52" s="102">
        <v>2.0431945360063866</v>
      </c>
      <c r="Y52" s="102">
        <v>2.2090614901996366</v>
      </c>
      <c r="DA52" s="131" t="s">
        <v>3131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3132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3133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3134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3135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3136</v>
      </c>
    </row>
    <row r="58" spans="1:105" ht="12" customHeight="1" x14ac:dyDescent="0.25">
      <c r="A58" s="121" t="s">
        <v>54</v>
      </c>
      <c r="B58" s="123">
        <v>1.1318248146150045</v>
      </c>
      <c r="C58" s="123">
        <v>1.4617494878438442</v>
      </c>
      <c r="D58" s="123">
        <v>1.3617141110280198</v>
      </c>
      <c r="E58" s="123">
        <v>1.712991956526571</v>
      </c>
      <c r="F58" s="123">
        <v>1.6546936437597171</v>
      </c>
      <c r="G58" s="123">
        <v>1.7222568751350888</v>
      </c>
      <c r="H58" s="123">
        <v>1.7673551652403112</v>
      </c>
      <c r="I58" s="123">
        <v>1.887463620836122</v>
      </c>
      <c r="J58" s="123">
        <v>1.8704340459211417</v>
      </c>
      <c r="K58" s="123">
        <v>2.1613690411734447</v>
      </c>
      <c r="L58" s="123">
        <v>1.9823715913142457</v>
      </c>
      <c r="M58" s="123">
        <v>1.7565741410479105</v>
      </c>
      <c r="N58" s="123">
        <v>1.6178036591608804</v>
      </c>
      <c r="O58" s="123">
        <v>1.5565338997864899</v>
      </c>
      <c r="P58" s="123">
        <v>1.4011234465044713</v>
      </c>
      <c r="Q58" s="123">
        <v>1.3901474664085238</v>
      </c>
      <c r="R58" s="123">
        <v>1.4517251218096854</v>
      </c>
      <c r="S58" s="123">
        <v>1.3761861974098222</v>
      </c>
      <c r="T58" s="123">
        <v>1.2700869483869743</v>
      </c>
      <c r="U58" s="123">
        <v>1.3185396712368722</v>
      </c>
      <c r="V58" s="123">
        <v>1.2815163921716057</v>
      </c>
      <c r="W58" s="123">
        <v>1.3122613251299304</v>
      </c>
      <c r="X58" s="123">
        <v>1.1785368323117609</v>
      </c>
      <c r="Y58" s="123">
        <v>0.94835104331740783</v>
      </c>
      <c r="DA58" s="130" t="s">
        <v>3137</v>
      </c>
    </row>
    <row r="59" spans="1:105" ht="12" customHeight="1" x14ac:dyDescent="0.25">
      <c r="A59" s="97" t="s">
        <v>50</v>
      </c>
      <c r="B59" s="99">
        <v>4.037037356384797</v>
      </c>
      <c r="C59" s="99">
        <v>4.7459983483998398</v>
      </c>
      <c r="D59" s="99">
        <v>4.139460786698951</v>
      </c>
      <c r="E59" s="99">
        <v>4.8798462469071602</v>
      </c>
      <c r="F59" s="99">
        <v>4.5505422731038427</v>
      </c>
      <c r="G59" s="99">
        <v>4.5954660988964049</v>
      </c>
      <c r="H59" s="99">
        <v>4.5000943904788473</v>
      </c>
      <c r="I59" s="99">
        <v>4.6828716167914326</v>
      </c>
      <c r="J59" s="99">
        <v>4.5762815414695561</v>
      </c>
      <c r="K59" s="99">
        <v>5.2430956975320138</v>
      </c>
      <c r="L59" s="99">
        <v>4.7045308183990446</v>
      </c>
      <c r="M59" s="99">
        <v>4.1649408709172056</v>
      </c>
      <c r="N59" s="99">
        <v>3.9426286084865971</v>
      </c>
      <c r="O59" s="99">
        <v>3.8918837404462865</v>
      </c>
      <c r="P59" s="99">
        <v>3.5760514755880259</v>
      </c>
      <c r="Q59" s="99">
        <v>3.6164334101480669</v>
      </c>
      <c r="R59" s="99">
        <v>3.8060797473966415</v>
      </c>
      <c r="S59" s="99">
        <v>3.7200014012924583</v>
      </c>
      <c r="T59" s="99">
        <v>3.5081899354149297</v>
      </c>
      <c r="U59" s="99">
        <v>3.6586449162400543</v>
      </c>
      <c r="V59" s="99">
        <v>3.5669266467024374</v>
      </c>
      <c r="W59" s="99">
        <v>3.7391988929340316</v>
      </c>
      <c r="X59" s="99">
        <v>3.6275898010493464</v>
      </c>
      <c r="Y59" s="99">
        <v>3.2207150947475314</v>
      </c>
      <c r="DA59" s="63" t="s">
        <v>3138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3139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36.076348270457473</v>
      </c>
      <c r="C62" s="118">
        <f t="shared" si="21"/>
        <v>41.409097584604893</v>
      </c>
      <c r="D62" s="118">
        <f t="shared" si="21"/>
        <v>40.452860399495144</v>
      </c>
      <c r="E62" s="118">
        <f t="shared" si="21"/>
        <v>46.146817405685361</v>
      </c>
      <c r="F62" s="118">
        <f t="shared" si="21"/>
        <v>45.139643698779558</v>
      </c>
      <c r="G62" s="118">
        <f t="shared" si="21"/>
        <v>48.380014668456909</v>
      </c>
      <c r="H62" s="118">
        <f t="shared" si="21"/>
        <v>44.87292226737366</v>
      </c>
      <c r="I62" s="118">
        <f t="shared" si="21"/>
        <v>42.227230719993344</v>
      </c>
      <c r="J62" s="118">
        <f t="shared" si="21"/>
        <v>44.165145920319794</v>
      </c>
      <c r="K62" s="118">
        <f t="shared" si="21"/>
        <v>45.699644538209853</v>
      </c>
      <c r="L62" s="118">
        <f t="shared" si="21"/>
        <v>48.368302989150756</v>
      </c>
      <c r="M62" s="118">
        <f t="shared" si="21"/>
        <v>45.495412023924374</v>
      </c>
      <c r="N62" s="118">
        <f t="shared" si="21"/>
        <v>44.012085129684444</v>
      </c>
      <c r="O62" s="118">
        <f t="shared" si="21"/>
        <v>43.162483478023766</v>
      </c>
      <c r="P62" s="118">
        <f t="shared" si="21"/>
        <v>38.90722718314651</v>
      </c>
      <c r="Q62" s="118">
        <f t="shared" si="21"/>
        <v>40.44553021607674</v>
      </c>
      <c r="R62" s="118">
        <f t="shared" ref="R62:V62" si="22">R63+R66+R68+R77</f>
        <v>41.378559134641065</v>
      </c>
      <c r="S62" s="118">
        <f t="shared" si="22"/>
        <v>40.962744553790941</v>
      </c>
      <c r="T62" s="118">
        <f t="shared" si="22"/>
        <v>38.358238903269367</v>
      </c>
      <c r="U62" s="118">
        <f t="shared" si="22"/>
        <v>36.319922284188188</v>
      </c>
      <c r="V62" s="118">
        <f t="shared" si="22"/>
        <v>37.473416839550644</v>
      </c>
      <c r="W62" s="118">
        <f t="shared" ref="W62:Y62" si="23">W63+W66+W68+W77</f>
        <v>39.209858111447652</v>
      </c>
      <c r="X62" s="118">
        <f t="shared" si="23"/>
        <v>35.767723217019153</v>
      </c>
      <c r="Y62" s="118">
        <f t="shared" si="23"/>
        <v>34.33675908963162</v>
      </c>
      <c r="DA62" s="129" t="s">
        <v>3140</v>
      </c>
    </row>
    <row r="63" spans="1:105" ht="12.95" customHeight="1" x14ac:dyDescent="0.25">
      <c r="A63" s="121" t="s">
        <v>57</v>
      </c>
      <c r="B63" s="123">
        <f t="shared" ref="B63:Q63" si="24">SUM(B64:B65)</f>
        <v>29.21049995179532</v>
      </c>
      <c r="C63" s="123">
        <f t="shared" si="24"/>
        <v>33.794004109074933</v>
      </c>
      <c r="D63" s="123">
        <f t="shared" si="24"/>
        <v>33.021636614962702</v>
      </c>
      <c r="E63" s="123">
        <f t="shared" si="24"/>
        <v>38.288673926700206</v>
      </c>
      <c r="F63" s="123">
        <f t="shared" si="24"/>
        <v>37.22797755816827</v>
      </c>
      <c r="G63" s="123">
        <f t="shared" si="24"/>
        <v>40.097216679052352</v>
      </c>
      <c r="H63" s="123">
        <f t="shared" si="24"/>
        <v>36.598666494296381</v>
      </c>
      <c r="I63" s="123">
        <f t="shared" si="24"/>
        <v>33.940304314568664</v>
      </c>
      <c r="J63" s="123">
        <f t="shared" si="24"/>
        <v>35.898596653095296</v>
      </c>
      <c r="K63" s="123">
        <f t="shared" si="24"/>
        <v>37.151871286899272</v>
      </c>
      <c r="L63" s="123">
        <f t="shared" si="24"/>
        <v>39.879065796432698</v>
      </c>
      <c r="M63" s="123">
        <f t="shared" si="24"/>
        <v>37.665754159294423</v>
      </c>
      <c r="N63" s="123">
        <f t="shared" si="24"/>
        <v>36.40482076294554</v>
      </c>
      <c r="O63" s="123">
        <f t="shared" si="24"/>
        <v>35.888821635319154</v>
      </c>
      <c r="P63" s="123">
        <f t="shared" si="24"/>
        <v>31.672427041139994</v>
      </c>
      <c r="Q63" s="123">
        <f t="shared" si="24"/>
        <v>33.646393460640247</v>
      </c>
      <c r="R63" s="123">
        <f t="shared" ref="R63:V63" si="25">SUM(R64:R65)</f>
        <v>34.347531062199401</v>
      </c>
      <c r="S63" s="123">
        <f t="shared" si="25"/>
        <v>33.714357016798068</v>
      </c>
      <c r="T63" s="123">
        <f t="shared" si="25"/>
        <v>31.399528261304336</v>
      </c>
      <c r="U63" s="123">
        <f t="shared" si="25"/>
        <v>29.794714301158862</v>
      </c>
      <c r="V63" s="123">
        <f t="shared" si="25"/>
        <v>30.884706452339412</v>
      </c>
      <c r="W63" s="123">
        <f t="shared" ref="W63:Y63" si="26">SUM(W64:W65)</f>
        <v>32.394913186431594</v>
      </c>
      <c r="X63" s="123">
        <f t="shared" si="26"/>
        <v>29.201107009490528</v>
      </c>
      <c r="Y63" s="123">
        <f t="shared" si="26"/>
        <v>28.031074698646716</v>
      </c>
      <c r="DA63" s="130" t="s">
        <v>3141</v>
      </c>
    </row>
    <row r="64" spans="1:105" ht="12" customHeight="1" x14ac:dyDescent="0.25">
      <c r="A64" s="97" t="s">
        <v>212</v>
      </c>
      <c r="B64" s="99">
        <v>29.21049995179532</v>
      </c>
      <c r="C64" s="99">
        <v>33.794004109074933</v>
      </c>
      <c r="D64" s="99">
        <v>33.021636614962702</v>
      </c>
      <c r="E64" s="99">
        <v>38.288673926700206</v>
      </c>
      <c r="F64" s="99">
        <v>37.22797755816827</v>
      </c>
      <c r="G64" s="99">
        <v>40.097216679052352</v>
      </c>
      <c r="H64" s="99">
        <v>36.598666494296381</v>
      </c>
      <c r="I64" s="99">
        <v>33.940304314568664</v>
      </c>
      <c r="J64" s="99">
        <v>35.898596653095296</v>
      </c>
      <c r="K64" s="99">
        <v>37.151871286899272</v>
      </c>
      <c r="L64" s="99">
        <v>39.879065796432698</v>
      </c>
      <c r="M64" s="99">
        <v>37.665754159294423</v>
      </c>
      <c r="N64" s="99">
        <v>36.40482076294554</v>
      </c>
      <c r="O64" s="99">
        <v>35.888821635319154</v>
      </c>
      <c r="P64" s="99">
        <v>31.672427041139994</v>
      </c>
      <c r="Q64" s="99">
        <v>33.646393460640247</v>
      </c>
      <c r="R64" s="99">
        <v>34.347531062199401</v>
      </c>
      <c r="S64" s="99">
        <v>33.714357016798068</v>
      </c>
      <c r="T64" s="99">
        <v>31.399528261304336</v>
      </c>
      <c r="U64" s="99">
        <v>29.794714301158862</v>
      </c>
      <c r="V64" s="99">
        <v>30.884706452339412</v>
      </c>
      <c r="W64" s="99">
        <v>32.394913186431594</v>
      </c>
      <c r="X64" s="99">
        <v>29.201107009490528</v>
      </c>
      <c r="Y64" s="99">
        <v>28.031074698646716</v>
      </c>
      <c r="DA64" s="63" t="s">
        <v>3142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3143</v>
      </c>
    </row>
    <row r="66" spans="1:105" ht="12.95" customHeight="1" x14ac:dyDescent="0.25">
      <c r="A66" s="121" t="s">
        <v>92</v>
      </c>
      <c r="B66" s="123">
        <f t="shared" ref="B66:Y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3144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3145</v>
      </c>
    </row>
    <row r="68" spans="1:105" ht="12" customHeight="1" x14ac:dyDescent="0.25">
      <c r="A68" s="121" t="s">
        <v>55</v>
      </c>
      <c r="B68" s="123">
        <v>4.4147175884678669</v>
      </c>
      <c r="C68" s="123">
        <v>4.4418726589054334</v>
      </c>
      <c r="D68" s="123">
        <v>4.5949765087791716</v>
      </c>
      <c r="E68" s="123">
        <v>4.3137635380739505</v>
      </c>
      <c r="F68" s="123">
        <v>4.6347239195898933</v>
      </c>
      <c r="G68" s="123">
        <v>4.8344981961370683</v>
      </c>
      <c r="H68" s="123">
        <v>4.9558759483666366</v>
      </c>
      <c r="I68" s="123">
        <v>4.6779157098710415</v>
      </c>
      <c r="J68" s="123">
        <v>4.9137165944630432</v>
      </c>
      <c r="K68" s="123">
        <v>4.6983650706019402</v>
      </c>
      <c r="L68" s="123">
        <v>4.6465042029967947</v>
      </c>
      <c r="M68" s="123">
        <v>4.2750306956641282</v>
      </c>
      <c r="N68" s="123">
        <v>4.1918335031671274</v>
      </c>
      <c r="O68" s="123">
        <v>4.0277252691166785</v>
      </c>
      <c r="P68" s="123">
        <v>4.0669803296988452</v>
      </c>
      <c r="Q68" s="123">
        <v>3.7933703880457053</v>
      </c>
      <c r="R68" s="123">
        <v>3.9833375436051894</v>
      </c>
      <c r="S68" s="123">
        <v>4.0567611955820926</v>
      </c>
      <c r="T68" s="123">
        <v>3.932081518586664</v>
      </c>
      <c r="U68" s="123">
        <v>3.846742203117294</v>
      </c>
      <c r="V68" s="123">
        <v>3.9242555021513734</v>
      </c>
      <c r="W68" s="123">
        <v>4.0539060982734476</v>
      </c>
      <c r="X68" s="123">
        <v>3.8554197438070812</v>
      </c>
      <c r="Y68" s="123">
        <v>3.7709934091257273</v>
      </c>
      <c r="DA68" s="130" t="s">
        <v>3146</v>
      </c>
    </row>
    <row r="69" spans="1:105" ht="12" customHeight="1" x14ac:dyDescent="0.25">
      <c r="A69" s="97" t="s">
        <v>134</v>
      </c>
      <c r="B69" s="99">
        <v>4.6041040901110444</v>
      </c>
      <c r="C69" s="99">
        <v>4.5707294854759297</v>
      </c>
      <c r="D69" s="99">
        <v>4.7345163282726181</v>
      </c>
      <c r="E69" s="99">
        <v>4.4312872949182056</v>
      </c>
      <c r="F69" s="99">
        <v>4.7750631646370145</v>
      </c>
      <c r="G69" s="99">
        <v>4.973483103285349</v>
      </c>
      <c r="H69" s="99">
        <v>5.1050356053124029</v>
      </c>
      <c r="I69" s="99">
        <v>4.7954245252155694</v>
      </c>
      <c r="J69" s="99">
        <v>5.0676887812119338</v>
      </c>
      <c r="K69" s="99">
        <v>4.8323478701771805</v>
      </c>
      <c r="L69" s="99">
        <v>4.785419112865565</v>
      </c>
      <c r="M69" s="99">
        <v>4.40317267761798</v>
      </c>
      <c r="N69" s="99">
        <v>4.318020740691745</v>
      </c>
      <c r="O69" s="99">
        <v>4.150783327145759</v>
      </c>
      <c r="P69" s="99">
        <v>4.1837223318304906</v>
      </c>
      <c r="Q69" s="99">
        <v>3.9083099959919783</v>
      </c>
      <c r="R69" s="99">
        <v>4.0913535247704207</v>
      </c>
      <c r="S69" s="99">
        <v>4.1800866498761282</v>
      </c>
      <c r="T69" s="99">
        <v>4.0578602482568789</v>
      </c>
      <c r="U69" s="99">
        <v>3.9760714394698549</v>
      </c>
      <c r="V69" s="99">
        <v>4.0230959201047121</v>
      </c>
      <c r="W69" s="99">
        <v>4.2048839844601895</v>
      </c>
      <c r="X69" s="99">
        <v>4.0351978656259293</v>
      </c>
      <c r="Y69" s="99">
        <v>4.0449941992996097</v>
      </c>
      <c r="DA69" s="63" t="s">
        <v>3147</v>
      </c>
    </row>
    <row r="70" spans="1:105" ht="12" customHeight="1" x14ac:dyDescent="0.25">
      <c r="A70" s="97" t="s">
        <v>133</v>
      </c>
      <c r="B70" s="99">
        <v>1.3979481940057117</v>
      </c>
      <c r="C70" s="99">
        <v>1.2994240592643116</v>
      </c>
      <c r="D70" s="99">
        <v>1.4132137853977051</v>
      </c>
      <c r="E70" s="99">
        <v>1.0966331467442909</v>
      </c>
      <c r="F70" s="99">
        <v>1.3379505658539779</v>
      </c>
      <c r="G70" s="99">
        <v>1.3763789529344712</v>
      </c>
      <c r="H70" s="99">
        <v>1.4101762243066063</v>
      </c>
      <c r="I70" s="99">
        <v>1.2821477821661282</v>
      </c>
      <c r="J70" s="99">
        <v>1.3638219874075319</v>
      </c>
      <c r="K70" s="99">
        <v>1.2097541976058517</v>
      </c>
      <c r="L70" s="99">
        <v>1.2051909826928011</v>
      </c>
      <c r="M70" s="99">
        <v>1.1616500431881787</v>
      </c>
      <c r="N70" s="99">
        <v>1.132154783265255</v>
      </c>
      <c r="O70" s="99">
        <v>1.0568206132356759</v>
      </c>
      <c r="P70" s="99">
        <v>1.1074279472316741</v>
      </c>
      <c r="Q70" s="99">
        <v>1.1340146174883965</v>
      </c>
      <c r="R70" s="99">
        <v>1.1531720522801969</v>
      </c>
      <c r="S70" s="99">
        <v>1.1623380161857872</v>
      </c>
      <c r="T70" s="99">
        <v>1.1728457591012738</v>
      </c>
      <c r="U70" s="99">
        <v>1.0957889119916908</v>
      </c>
      <c r="V70" s="99">
        <v>1.0936605273240751</v>
      </c>
      <c r="W70" s="99">
        <v>1.3034952491891258</v>
      </c>
      <c r="X70" s="99">
        <v>1.4117552144867858</v>
      </c>
      <c r="Y70" s="99">
        <v>1.4434807835330554</v>
      </c>
      <c r="DA70" s="63" t="s">
        <v>3148</v>
      </c>
    </row>
    <row r="71" spans="1:105" ht="12" customHeight="1" x14ac:dyDescent="0.25">
      <c r="A71" s="100" t="s">
        <v>212</v>
      </c>
      <c r="B71" s="102">
        <v>1.3979481940057117</v>
      </c>
      <c r="C71" s="102">
        <v>1.2994240592643116</v>
      </c>
      <c r="D71" s="102">
        <v>1.4132137853977051</v>
      </c>
      <c r="E71" s="102">
        <v>1.0966331467442909</v>
      </c>
      <c r="F71" s="102">
        <v>1.3379505658539779</v>
      </c>
      <c r="G71" s="102">
        <v>1.3763789529344712</v>
      </c>
      <c r="H71" s="102">
        <v>1.4101762243066063</v>
      </c>
      <c r="I71" s="102">
        <v>1.2821477821661282</v>
      </c>
      <c r="J71" s="102">
        <v>1.3638219874075319</v>
      </c>
      <c r="K71" s="102">
        <v>1.2097541976058517</v>
      </c>
      <c r="L71" s="102">
        <v>1.2051909826928011</v>
      </c>
      <c r="M71" s="102">
        <v>1.1616500431881787</v>
      </c>
      <c r="N71" s="102">
        <v>1.132154783265255</v>
      </c>
      <c r="O71" s="102">
        <v>1.0568206132356759</v>
      </c>
      <c r="P71" s="102">
        <v>1.1074279472316741</v>
      </c>
      <c r="Q71" s="102">
        <v>1.1340146174883965</v>
      </c>
      <c r="R71" s="102">
        <v>1.1531720522801969</v>
      </c>
      <c r="S71" s="102">
        <v>1.1623380161857872</v>
      </c>
      <c r="T71" s="102">
        <v>1.1728457591012738</v>
      </c>
      <c r="U71" s="102">
        <v>1.0957889119916908</v>
      </c>
      <c r="V71" s="102">
        <v>1.0936605273240751</v>
      </c>
      <c r="W71" s="102">
        <v>1.3034952491891258</v>
      </c>
      <c r="X71" s="102">
        <v>1.4117552144867858</v>
      </c>
      <c r="Y71" s="102">
        <v>1.4434807835330554</v>
      </c>
      <c r="DA71" s="131" t="s">
        <v>3149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3150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3151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3152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3153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3154</v>
      </c>
    </row>
    <row r="77" spans="1:105" ht="12" customHeight="1" x14ac:dyDescent="0.25">
      <c r="A77" s="121" t="s">
        <v>54</v>
      </c>
      <c r="B77" s="123">
        <v>2.4511307301942868</v>
      </c>
      <c r="C77" s="123">
        <v>3.1732208166245268</v>
      </c>
      <c r="D77" s="123">
        <v>2.8362472757532706</v>
      </c>
      <c r="E77" s="123">
        <v>3.5443799409112038</v>
      </c>
      <c r="F77" s="123">
        <v>3.2769422210213905</v>
      </c>
      <c r="G77" s="123">
        <v>3.4482997932674886</v>
      </c>
      <c r="H77" s="123">
        <v>3.3183798247106404</v>
      </c>
      <c r="I77" s="123">
        <v>3.6090106955536347</v>
      </c>
      <c r="J77" s="123">
        <v>3.3528326727614597</v>
      </c>
      <c r="K77" s="123">
        <v>3.8494081807086449</v>
      </c>
      <c r="L77" s="123">
        <v>3.8427329897212652</v>
      </c>
      <c r="M77" s="123">
        <v>3.5546271689658209</v>
      </c>
      <c r="N77" s="123">
        <v>3.4154308635717756</v>
      </c>
      <c r="O77" s="123">
        <v>3.24593657358793</v>
      </c>
      <c r="P77" s="123">
        <v>3.1678198123076702</v>
      </c>
      <c r="Q77" s="123">
        <v>3.0057663673907813</v>
      </c>
      <c r="R77" s="123">
        <v>3.0476905288364771</v>
      </c>
      <c r="S77" s="123">
        <v>3.1916263414107817</v>
      </c>
      <c r="T77" s="123">
        <v>3.0266291233783646</v>
      </c>
      <c r="U77" s="123">
        <v>2.6784657799120293</v>
      </c>
      <c r="V77" s="123">
        <v>2.6644548850598637</v>
      </c>
      <c r="W77" s="123">
        <v>2.7610388267426123</v>
      </c>
      <c r="X77" s="123">
        <v>2.7111964637215422</v>
      </c>
      <c r="Y77" s="123">
        <v>2.5346909818591756</v>
      </c>
      <c r="DA77" s="130" t="s">
        <v>3155</v>
      </c>
    </row>
    <row r="78" spans="1:105" ht="12" customHeight="1" x14ac:dyDescent="0.25">
      <c r="A78" s="97" t="s">
        <v>189</v>
      </c>
      <c r="B78" s="99">
        <v>3.5690894848170838</v>
      </c>
      <c r="C78" s="99">
        <v>4.2611497071842122</v>
      </c>
      <c r="D78" s="99">
        <v>3.6494316972642449</v>
      </c>
      <c r="E78" s="99">
        <v>4.372916024779463</v>
      </c>
      <c r="F78" s="99">
        <v>3.969437883246242</v>
      </c>
      <c r="G78" s="99">
        <v>4.1541040585994446</v>
      </c>
      <c r="H78" s="99">
        <v>4.0116748555531103</v>
      </c>
      <c r="I78" s="99">
        <v>4.2804852360011933</v>
      </c>
      <c r="J78" s="99">
        <v>3.9769988740631024</v>
      </c>
      <c r="K78" s="99">
        <v>4.2923786488002991</v>
      </c>
      <c r="L78" s="99">
        <v>4.1381353327692647</v>
      </c>
      <c r="M78" s="99">
        <v>3.7237893330842984</v>
      </c>
      <c r="N78" s="99">
        <v>3.5523208616008182</v>
      </c>
      <c r="O78" s="99">
        <v>3.3690949966304404</v>
      </c>
      <c r="P78" s="99">
        <v>3.2956622934946584</v>
      </c>
      <c r="Q78" s="99">
        <v>3.142894870209588</v>
      </c>
      <c r="R78" s="99">
        <v>3.2099832848372838</v>
      </c>
      <c r="S78" s="99">
        <v>3.3886459284543737</v>
      </c>
      <c r="T78" s="99">
        <v>3.2915205520332274</v>
      </c>
      <c r="U78" s="99">
        <v>3.0452229711337786</v>
      </c>
      <c r="V78" s="99">
        <v>3.0896886493242603</v>
      </c>
      <c r="W78" s="99">
        <v>3.2480528527316497</v>
      </c>
      <c r="X78" s="99">
        <v>3.156064812671505</v>
      </c>
      <c r="Y78" s="99">
        <v>2.9333060777296227</v>
      </c>
      <c r="DA78" s="63" t="s">
        <v>3156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3157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8">
        <f t="shared" ref="B81:Q81" si="28">B82+B85+B87+B100</f>
        <v>1.1254656761280288</v>
      </c>
      <c r="C81" s="118">
        <f t="shared" si="28"/>
        <v>1.4036806137842683</v>
      </c>
      <c r="D81" s="118">
        <f t="shared" si="28"/>
        <v>1.3211473528106712</v>
      </c>
      <c r="E81" s="118">
        <f t="shared" si="28"/>
        <v>1.6461470290802254</v>
      </c>
      <c r="F81" s="118">
        <f t="shared" si="28"/>
        <v>1.591332810593699</v>
      </c>
      <c r="G81" s="118">
        <f t="shared" si="28"/>
        <v>1.6272203865472377</v>
      </c>
      <c r="H81" s="118">
        <f t="shared" si="28"/>
        <v>1.6530771149649668</v>
      </c>
      <c r="I81" s="118">
        <f t="shared" si="28"/>
        <v>1.7669115901948083</v>
      </c>
      <c r="J81" s="118">
        <f t="shared" si="28"/>
        <v>1.8490947425670432</v>
      </c>
      <c r="K81" s="118">
        <f t="shared" si="28"/>
        <v>2.1335262397266477</v>
      </c>
      <c r="L81" s="118">
        <f t="shared" si="28"/>
        <v>1.9357494213452608</v>
      </c>
      <c r="M81" s="118">
        <f t="shared" si="28"/>
        <v>1.6819758262927498</v>
      </c>
      <c r="N81" s="118">
        <f t="shared" si="28"/>
        <v>1.4886964870351191</v>
      </c>
      <c r="O81" s="118">
        <f t="shared" si="28"/>
        <v>1.4112463057267155</v>
      </c>
      <c r="P81" s="118">
        <f t="shared" si="28"/>
        <v>1.2430089656669019</v>
      </c>
      <c r="Q81" s="118">
        <f t="shared" si="28"/>
        <v>1.2368083046868039</v>
      </c>
      <c r="R81" s="118">
        <f t="shared" ref="R81:V81" si="29">R82+R85+R87+R100</f>
        <v>1.296887606922289</v>
      </c>
      <c r="S81" s="118">
        <f t="shared" si="29"/>
        <v>1.2616137995364569</v>
      </c>
      <c r="T81" s="118">
        <f t="shared" si="29"/>
        <v>1.1857291229893221</v>
      </c>
      <c r="U81" s="118">
        <f t="shared" si="29"/>
        <v>1.2236080951584603</v>
      </c>
      <c r="V81" s="118">
        <f t="shared" si="29"/>
        <v>1.162739337839966</v>
      </c>
      <c r="W81" s="118">
        <f t="shared" ref="W81:Y81" si="30">W82+W85+W87+W100</f>
        <v>1.1637072673773057</v>
      </c>
      <c r="X81" s="118">
        <f t="shared" si="30"/>
        <v>1.0572989912837711</v>
      </c>
      <c r="Y81" s="118">
        <f t="shared" si="30"/>
        <v>0.89255153137663656</v>
      </c>
      <c r="DA81" s="129" t="s">
        <v>3158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3159</v>
      </c>
    </row>
    <row r="83" spans="1:105" ht="12" customHeight="1" x14ac:dyDescent="0.25">
      <c r="A83" s="97" t="s">
        <v>199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3160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3161</v>
      </c>
    </row>
    <row r="85" spans="1:105" ht="12.95" customHeight="1" x14ac:dyDescent="0.25">
      <c r="A85" s="121" t="s">
        <v>92</v>
      </c>
      <c r="B85" s="123">
        <f t="shared" ref="B85:Y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3162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3163</v>
      </c>
    </row>
    <row r="87" spans="1:105" ht="12" customHeight="1" x14ac:dyDescent="0.25">
      <c r="A87" s="121" t="s">
        <v>55</v>
      </c>
      <c r="B87" s="123">
        <v>0.15867380169415166</v>
      </c>
      <c r="C87" s="123">
        <v>0.17004721609073878</v>
      </c>
      <c r="D87" s="123">
        <v>0.17111592017646843</v>
      </c>
      <c r="E87" s="123">
        <v>0.18961518703903757</v>
      </c>
      <c r="F87" s="123">
        <v>0.1920592705616764</v>
      </c>
      <c r="G87" s="123">
        <v>0.19098340207590347</v>
      </c>
      <c r="H87" s="123">
        <v>0.19643731446384338</v>
      </c>
      <c r="I87" s="123">
        <v>0.19084542388261344</v>
      </c>
      <c r="J87" s="123">
        <v>0.20983592190065165</v>
      </c>
      <c r="K87" s="123">
        <v>0.22160634187870615</v>
      </c>
      <c r="L87" s="123">
        <v>0.20099241345218088</v>
      </c>
      <c r="M87" s="123">
        <v>0.17278314101121536</v>
      </c>
      <c r="N87" s="123">
        <v>0.15096733471371546</v>
      </c>
      <c r="O87" s="123">
        <v>0.14155883994071972</v>
      </c>
      <c r="P87" s="123">
        <v>0.12378725214651237</v>
      </c>
      <c r="Q87" s="123">
        <v>0.12258657048894768</v>
      </c>
      <c r="R87" s="123">
        <v>0.12825094343845783</v>
      </c>
      <c r="S87" s="123">
        <v>0.12414710186116855</v>
      </c>
      <c r="T87" s="123">
        <v>0.11608494316604308</v>
      </c>
      <c r="U87" s="123">
        <v>0.11879493306534654</v>
      </c>
      <c r="V87" s="123">
        <v>0.11296386585293754</v>
      </c>
      <c r="W87" s="123">
        <v>0.11263065777024595</v>
      </c>
      <c r="X87" s="123">
        <v>0.10231870920220193</v>
      </c>
      <c r="Y87" s="123">
        <v>8.5987238159094453E-2</v>
      </c>
      <c r="DA87" s="130" t="s">
        <v>3164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3165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3166</v>
      </c>
    </row>
    <row r="90" spans="1:105" ht="12" customHeight="1" x14ac:dyDescent="0.25">
      <c r="A90" s="100" t="s">
        <v>199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3167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3168</v>
      </c>
    </row>
    <row r="92" spans="1:105" ht="12" customHeight="1" x14ac:dyDescent="0.25">
      <c r="A92" s="106" t="s">
        <v>124</v>
      </c>
      <c r="B92" s="102">
        <v>4.7299060596232652</v>
      </c>
      <c r="C92" s="102">
        <v>4.9229682585403562</v>
      </c>
      <c r="D92" s="102">
        <v>4.7669576721579112</v>
      </c>
      <c r="E92" s="102">
        <v>5.0882199645484718</v>
      </c>
      <c r="F92" s="102">
        <v>5.1102087918904902</v>
      </c>
      <c r="G92" s="102">
        <v>5.1561495654602769</v>
      </c>
      <c r="H92" s="102">
        <v>5.2644694558868688</v>
      </c>
      <c r="I92" s="102">
        <v>5.0974920526298497</v>
      </c>
      <c r="J92" s="102">
        <v>5.634611873182787</v>
      </c>
      <c r="K92" s="102">
        <v>5.9914256725314416</v>
      </c>
      <c r="L92" s="102">
        <v>5.5378432401672439</v>
      </c>
      <c r="M92" s="102">
        <v>4.9199714429538277</v>
      </c>
      <c r="N92" s="102">
        <v>4.7716550890888723</v>
      </c>
      <c r="O92" s="102">
        <v>4.7918808534952948</v>
      </c>
      <c r="P92" s="102">
        <v>4.4334011511925526</v>
      </c>
      <c r="Q92" s="102">
        <v>4.4395689293434035</v>
      </c>
      <c r="R92" s="102">
        <v>4.6180848799149032</v>
      </c>
      <c r="S92" s="102">
        <v>4.4889472799989552</v>
      </c>
      <c r="T92" s="102">
        <v>4.239269613698343</v>
      </c>
      <c r="U92" s="102">
        <v>4.4260063411958042</v>
      </c>
      <c r="V92" s="102">
        <v>4.3224662840376</v>
      </c>
      <c r="W92" s="102">
        <v>4.5726469192337786</v>
      </c>
      <c r="X92" s="102">
        <v>4.5149541083023701</v>
      </c>
      <c r="Y92" s="102">
        <v>4.2020283433987711</v>
      </c>
      <c r="DA92" s="131" t="s">
        <v>3169</v>
      </c>
    </row>
    <row r="93" spans="1:105" ht="12" customHeight="1" x14ac:dyDescent="0.25">
      <c r="A93" s="107" t="s">
        <v>123</v>
      </c>
      <c r="B93" s="105">
        <v>1.4359522444216757</v>
      </c>
      <c r="C93" s="105">
        <v>1.4031706966424513</v>
      </c>
      <c r="D93" s="105">
        <v>1.4436243855383772</v>
      </c>
      <c r="E93" s="105">
        <v>1.2906677281776342</v>
      </c>
      <c r="F93" s="105">
        <v>1.4718275793179711</v>
      </c>
      <c r="G93" s="105">
        <v>1.4716738704859227</v>
      </c>
      <c r="H93" s="105">
        <v>1.501184999979156</v>
      </c>
      <c r="I93" s="105">
        <v>1.416751047913912</v>
      </c>
      <c r="J93" s="105">
        <v>1.5723582075274127</v>
      </c>
      <c r="K93" s="105">
        <v>1.5528518789767007</v>
      </c>
      <c r="L93" s="105">
        <v>1.4410275889621369</v>
      </c>
      <c r="M93" s="105">
        <v>1.3369348040838631</v>
      </c>
      <c r="N93" s="105">
        <v>1.2816795250441824</v>
      </c>
      <c r="O93" s="105">
        <v>1.2337086816614542</v>
      </c>
      <c r="P93" s="105">
        <v>1.2150667028113962</v>
      </c>
      <c r="Q93" s="105">
        <v>1.3294389223627008</v>
      </c>
      <c r="R93" s="105">
        <v>1.33279447960519</v>
      </c>
      <c r="S93" s="105">
        <v>1.2883870964712567</v>
      </c>
      <c r="T93" s="105">
        <v>1.2720486417870589</v>
      </c>
      <c r="U93" s="105">
        <v>1.2611587827866615</v>
      </c>
      <c r="V93" s="105">
        <v>1.2054102864113831</v>
      </c>
      <c r="W93" s="105">
        <v>1.4382689739564427</v>
      </c>
      <c r="X93" s="105">
        <v>1.5854856617742357</v>
      </c>
      <c r="Y93" s="105">
        <v>1.4987951516180407</v>
      </c>
      <c r="DA93" s="132" t="s">
        <v>3170</v>
      </c>
    </row>
    <row r="94" spans="1:105" ht="12" customHeight="1" x14ac:dyDescent="0.25">
      <c r="A94" s="108" t="s">
        <v>50</v>
      </c>
      <c r="B94" s="99">
        <v>1.4359522444216757</v>
      </c>
      <c r="C94" s="99">
        <v>1.4031706966424513</v>
      </c>
      <c r="D94" s="99">
        <v>1.4436243855383772</v>
      </c>
      <c r="E94" s="99">
        <v>1.2906677281776342</v>
      </c>
      <c r="F94" s="99">
        <v>1.4718275793179711</v>
      </c>
      <c r="G94" s="99">
        <v>1.4716738704859227</v>
      </c>
      <c r="H94" s="99">
        <v>1.501184999979156</v>
      </c>
      <c r="I94" s="99">
        <v>1.416751047913912</v>
      </c>
      <c r="J94" s="99">
        <v>1.5723582075274127</v>
      </c>
      <c r="K94" s="99">
        <v>1.5528518789767007</v>
      </c>
      <c r="L94" s="99">
        <v>1.4410275889621369</v>
      </c>
      <c r="M94" s="99">
        <v>1.3369348040838631</v>
      </c>
      <c r="N94" s="99">
        <v>1.2816795250441824</v>
      </c>
      <c r="O94" s="99">
        <v>1.2337086816614542</v>
      </c>
      <c r="P94" s="99">
        <v>1.2150667028113962</v>
      </c>
      <c r="Q94" s="99">
        <v>1.3294389223627008</v>
      </c>
      <c r="R94" s="99">
        <v>1.33279447960519</v>
      </c>
      <c r="S94" s="99">
        <v>1.2883870964712567</v>
      </c>
      <c r="T94" s="99">
        <v>1.2720486417870589</v>
      </c>
      <c r="U94" s="99">
        <v>1.2611587827866615</v>
      </c>
      <c r="V94" s="99">
        <v>1.2054102864113831</v>
      </c>
      <c r="W94" s="99">
        <v>1.4382689739564427</v>
      </c>
      <c r="X94" s="99">
        <v>1.5854856617742357</v>
      </c>
      <c r="Y94" s="99">
        <v>1.4987951516180407</v>
      </c>
      <c r="DA94" s="63" t="s">
        <v>3171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3172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3173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3174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3175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3176</v>
      </c>
    </row>
    <row r="100" spans="1:105" ht="12" customHeight="1" x14ac:dyDescent="0.25">
      <c r="A100" s="121" t="s">
        <v>54</v>
      </c>
      <c r="B100" s="123">
        <v>0.96679187443387715</v>
      </c>
      <c r="C100" s="123">
        <v>1.2336333976935296</v>
      </c>
      <c r="D100" s="123">
        <v>1.1500314326342027</v>
      </c>
      <c r="E100" s="123">
        <v>1.4565318420411877</v>
      </c>
      <c r="F100" s="123">
        <v>1.3992735400320226</v>
      </c>
      <c r="G100" s="123">
        <v>1.4362369844713343</v>
      </c>
      <c r="H100" s="123">
        <v>1.4566398005011234</v>
      </c>
      <c r="I100" s="123">
        <v>1.5760661663121949</v>
      </c>
      <c r="J100" s="123">
        <v>1.6392588206663916</v>
      </c>
      <c r="K100" s="123">
        <v>1.9119198978479417</v>
      </c>
      <c r="L100" s="123">
        <v>1.7347570078930801</v>
      </c>
      <c r="M100" s="123">
        <v>1.5091926852815345</v>
      </c>
      <c r="N100" s="123">
        <v>1.3377291523214037</v>
      </c>
      <c r="O100" s="123">
        <v>1.2696874657859958</v>
      </c>
      <c r="P100" s="123">
        <v>1.1192217135203895</v>
      </c>
      <c r="Q100" s="123">
        <v>1.1142217341978562</v>
      </c>
      <c r="R100" s="123">
        <v>1.1686366634838312</v>
      </c>
      <c r="S100" s="123">
        <v>1.1374666976752883</v>
      </c>
      <c r="T100" s="123">
        <v>1.069644179823279</v>
      </c>
      <c r="U100" s="123">
        <v>1.1048131620931136</v>
      </c>
      <c r="V100" s="123">
        <v>1.0497754719870285</v>
      </c>
      <c r="W100" s="123">
        <v>1.0510766096070596</v>
      </c>
      <c r="X100" s="123">
        <v>0.95498028208156926</v>
      </c>
      <c r="Y100" s="123">
        <v>0.80656429321754208</v>
      </c>
      <c r="DA100" s="130" t="s">
        <v>3177</v>
      </c>
    </row>
    <row r="101" spans="1:105" ht="12" customHeight="1" x14ac:dyDescent="0.25">
      <c r="A101" s="97" t="s">
        <v>202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3178</v>
      </c>
    </row>
    <row r="102" spans="1:105" ht="12" customHeight="1" x14ac:dyDescent="0.25">
      <c r="A102" s="97" t="s">
        <v>50</v>
      </c>
      <c r="B102" s="99">
        <v>4.0370373563847988</v>
      </c>
      <c r="C102" s="99">
        <v>4.7464491979757417</v>
      </c>
      <c r="D102" s="99">
        <v>4.1393160191057063</v>
      </c>
      <c r="E102" s="99">
        <v>4.8781994338969028</v>
      </c>
      <c r="F102" s="99">
        <v>4.5483514661733366</v>
      </c>
      <c r="G102" s="99">
        <v>4.5922744676666865</v>
      </c>
      <c r="H102" s="99">
        <v>4.4976214668391989</v>
      </c>
      <c r="I102" s="99">
        <v>4.6801775616241921</v>
      </c>
      <c r="J102" s="99">
        <v>4.5726493097026069</v>
      </c>
      <c r="K102" s="99">
        <v>5.2395679541354623</v>
      </c>
      <c r="L102" s="99">
        <v>4.70267358402445</v>
      </c>
      <c r="M102" s="99">
        <v>4.1642974653366958</v>
      </c>
      <c r="N102" s="99">
        <v>3.9427621588208326</v>
      </c>
      <c r="O102" s="99">
        <v>3.8926039969846515</v>
      </c>
      <c r="P102" s="99">
        <v>3.5758381080516148</v>
      </c>
      <c r="Q102" s="99">
        <v>3.6157617396823571</v>
      </c>
      <c r="R102" s="99">
        <v>3.8059003799555917</v>
      </c>
      <c r="S102" s="99">
        <v>3.7207330278276154</v>
      </c>
      <c r="T102" s="99">
        <v>3.5082927133836836</v>
      </c>
      <c r="U102" s="99">
        <v>3.6539864522647578</v>
      </c>
      <c r="V102" s="99">
        <v>3.560252910262891</v>
      </c>
      <c r="W102" s="99">
        <v>3.7271007251090817</v>
      </c>
      <c r="X102" s="99">
        <v>3.6138839467153425</v>
      </c>
      <c r="Y102" s="99">
        <v>3.2150612757294788</v>
      </c>
      <c r="DA102" s="63" t="s">
        <v>3179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3180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3181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3182</v>
      </c>
    </row>
    <row r="107" spans="1:105" ht="12" customHeight="1" x14ac:dyDescent="0.25">
      <c r="A107" s="97" t="s">
        <v>197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3183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3184</v>
      </c>
    </row>
    <row r="109" spans="1:105" ht="12.95" customHeight="1" x14ac:dyDescent="0.25">
      <c r="A109" s="121" t="s">
        <v>92</v>
      </c>
      <c r="B109" s="123">
        <f t="shared" ref="B109:Y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3185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3186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3187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3188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3189</v>
      </c>
    </row>
    <row r="114" spans="1:105" ht="12" customHeight="1" x14ac:dyDescent="0.25">
      <c r="A114" s="100" t="s">
        <v>197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3190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3191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3192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3193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3194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3195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3196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3197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3198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8">
        <f t="shared" ref="B124:Q124" si="42">B125+B128+B130+B139</f>
        <v>1.1318248789292038</v>
      </c>
      <c r="C124" s="118">
        <f t="shared" si="42"/>
        <v>1.431951224503542</v>
      </c>
      <c r="D124" s="118">
        <f t="shared" si="42"/>
        <v>1.3228094210359482</v>
      </c>
      <c r="E124" s="118">
        <f t="shared" si="42"/>
        <v>1.6839306673454018</v>
      </c>
      <c r="F124" s="118">
        <f t="shared" si="42"/>
        <v>1.6306550270213356</v>
      </c>
      <c r="G124" s="118">
        <f t="shared" si="42"/>
        <v>1.6857498160896429</v>
      </c>
      <c r="H124" s="118">
        <f t="shared" si="42"/>
        <v>1.7244202453163577</v>
      </c>
      <c r="I124" s="118">
        <f t="shared" si="42"/>
        <v>1.8664862648380509</v>
      </c>
      <c r="J124" s="118">
        <f t="shared" si="42"/>
        <v>1.9254836145327476</v>
      </c>
      <c r="K124" s="118">
        <f t="shared" si="42"/>
        <v>2.2613928178960521</v>
      </c>
      <c r="L124" s="118">
        <f t="shared" si="42"/>
        <v>2.0702607584665218</v>
      </c>
      <c r="M124" s="118">
        <f t="shared" si="42"/>
        <v>1.8289230711389453</v>
      </c>
      <c r="N124" s="118">
        <f t="shared" si="42"/>
        <v>1.6554698808857835</v>
      </c>
      <c r="O124" s="118">
        <f t="shared" si="42"/>
        <v>1.5760974130517724</v>
      </c>
      <c r="P124" s="118">
        <f t="shared" si="42"/>
        <v>1.3965759851133073</v>
      </c>
      <c r="Q124" s="118">
        <f t="shared" si="42"/>
        <v>1.3666349095761339</v>
      </c>
      <c r="R124" s="118">
        <f t="shared" ref="R124:V124" si="43">R125+R128+R130+R139</f>
        <v>1.4098159512930364</v>
      </c>
      <c r="S124" s="118">
        <f t="shared" si="43"/>
        <v>1.3427772748460352</v>
      </c>
      <c r="T124" s="118">
        <f t="shared" si="43"/>
        <v>1.2463628019358342</v>
      </c>
      <c r="U124" s="118">
        <f t="shared" si="43"/>
        <v>1.2757619916408069</v>
      </c>
      <c r="V124" s="118">
        <f t="shared" si="43"/>
        <v>1.2147011038340676</v>
      </c>
      <c r="W124" s="118">
        <f t="shared" ref="W124:Y124" si="44">W125+W128+W130+W139</f>
        <v>1.2202582565518414</v>
      </c>
      <c r="X124" s="118">
        <f t="shared" si="44"/>
        <v>1.1213354762505086</v>
      </c>
      <c r="Y124" s="118">
        <f t="shared" si="44"/>
        <v>0.94117885704179849</v>
      </c>
      <c r="DA124" s="129" t="s">
        <v>3199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3200</v>
      </c>
    </row>
    <row r="126" spans="1:105" ht="12" customHeight="1" x14ac:dyDescent="0.25">
      <c r="A126" s="97" t="s">
        <v>198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3201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3202</v>
      </c>
    </row>
    <row r="128" spans="1:105" ht="12.95" customHeight="1" x14ac:dyDescent="0.25">
      <c r="A128" s="121" t="s">
        <v>92</v>
      </c>
      <c r="B128" s="123">
        <f t="shared" ref="B128:Y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3203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3204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3205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3206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3207</v>
      </c>
    </row>
    <row r="133" spans="1:105" ht="12" customHeight="1" x14ac:dyDescent="0.25">
      <c r="A133" s="100" t="s">
        <v>198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3208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3209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3210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3211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3212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3213</v>
      </c>
    </row>
    <row r="139" spans="1:105" ht="12" customHeight="1" x14ac:dyDescent="0.25">
      <c r="A139" s="121" t="s">
        <v>54</v>
      </c>
      <c r="B139" s="123">
        <v>1.1318248789292038</v>
      </c>
      <c r="C139" s="123">
        <v>1.431951224503542</v>
      </c>
      <c r="D139" s="123">
        <v>1.3228094210359482</v>
      </c>
      <c r="E139" s="123">
        <v>1.6839306673454018</v>
      </c>
      <c r="F139" s="123">
        <v>1.6306550270213356</v>
      </c>
      <c r="G139" s="123">
        <v>1.6857498160896429</v>
      </c>
      <c r="H139" s="123">
        <v>1.7244202453163577</v>
      </c>
      <c r="I139" s="123">
        <v>1.8664862648380509</v>
      </c>
      <c r="J139" s="123">
        <v>1.9254836145327476</v>
      </c>
      <c r="K139" s="123">
        <v>2.2613928178960521</v>
      </c>
      <c r="L139" s="123">
        <v>2.0702607584665218</v>
      </c>
      <c r="M139" s="123">
        <v>1.8289230711389453</v>
      </c>
      <c r="N139" s="123">
        <v>1.6554698808857835</v>
      </c>
      <c r="O139" s="123">
        <v>1.5760974130517724</v>
      </c>
      <c r="P139" s="123">
        <v>1.3965759851133073</v>
      </c>
      <c r="Q139" s="123">
        <v>1.3666349095761339</v>
      </c>
      <c r="R139" s="123">
        <v>1.4098159512930364</v>
      </c>
      <c r="S139" s="123">
        <v>1.3427772748460352</v>
      </c>
      <c r="T139" s="123">
        <v>1.2463628019358342</v>
      </c>
      <c r="U139" s="123">
        <v>1.2757619916408069</v>
      </c>
      <c r="V139" s="123">
        <v>1.2147011038340676</v>
      </c>
      <c r="W139" s="123">
        <v>1.2202582565518414</v>
      </c>
      <c r="X139" s="123">
        <v>1.1213354762505086</v>
      </c>
      <c r="Y139" s="123">
        <v>0.94117885704179849</v>
      </c>
      <c r="DA139" s="130" t="s">
        <v>3214</v>
      </c>
    </row>
    <row r="140" spans="1:105" ht="12" customHeight="1" x14ac:dyDescent="0.25">
      <c r="A140" s="97" t="s">
        <v>50</v>
      </c>
      <c r="B140" s="99">
        <v>4.0370373563847979</v>
      </c>
      <c r="C140" s="99">
        <v>4.7484723353964338</v>
      </c>
      <c r="D140" s="99">
        <v>4.1426674769419565</v>
      </c>
      <c r="E140" s="99">
        <v>4.8817241093926169</v>
      </c>
      <c r="F140" s="99">
        <v>4.5510617794274131</v>
      </c>
      <c r="G140" s="99">
        <v>4.5942341346070164</v>
      </c>
      <c r="H140" s="99">
        <v>4.498237614823247</v>
      </c>
      <c r="I140" s="99">
        <v>4.6803643757571685</v>
      </c>
      <c r="J140" s="99">
        <v>4.5730160965567208</v>
      </c>
      <c r="K140" s="99">
        <v>5.2401845509718088</v>
      </c>
      <c r="L140" s="99">
        <v>4.7033887195380046</v>
      </c>
      <c r="M140" s="99">
        <v>4.1647755868196201</v>
      </c>
      <c r="N140" s="99">
        <v>3.9430876751323232</v>
      </c>
      <c r="O140" s="99">
        <v>3.8927518360299125</v>
      </c>
      <c r="P140" s="99">
        <v>3.5762337037622678</v>
      </c>
      <c r="Q140" s="99">
        <v>3.616592175753881</v>
      </c>
      <c r="R140" s="99">
        <v>3.8063037342468737</v>
      </c>
      <c r="S140" s="99">
        <v>3.7205501222733646</v>
      </c>
      <c r="T140" s="99">
        <v>3.5064581898161684</v>
      </c>
      <c r="U140" s="99">
        <v>3.6511535528897312</v>
      </c>
      <c r="V140" s="99">
        <v>3.5563817320268969</v>
      </c>
      <c r="W140" s="99">
        <v>3.7247474578287947</v>
      </c>
      <c r="X140" s="99">
        <v>3.6151189820473397</v>
      </c>
      <c r="Y140" s="99">
        <v>3.2181896898674434</v>
      </c>
      <c r="DA140" s="63" t="s">
        <v>3215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3216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1.3190666252963772</v>
      </c>
      <c r="C143" s="118">
        <f t="shared" si="49"/>
        <v>1.8718251060094107</v>
      </c>
      <c r="D143" s="118">
        <f t="shared" si="49"/>
        <v>1.7983573892470524</v>
      </c>
      <c r="E143" s="118">
        <f t="shared" si="49"/>
        <v>2.2374595472308187</v>
      </c>
      <c r="F143" s="118">
        <f t="shared" si="49"/>
        <v>2.037984666677747</v>
      </c>
      <c r="G143" s="118">
        <f t="shared" si="49"/>
        <v>1.9707639472454261</v>
      </c>
      <c r="H143" s="118">
        <f t="shared" si="49"/>
        <v>1.9416719929269031</v>
      </c>
      <c r="I143" s="118">
        <f t="shared" si="49"/>
        <v>2.1129637329206141</v>
      </c>
      <c r="J143" s="118">
        <f t="shared" si="49"/>
        <v>2.2914726141969575</v>
      </c>
      <c r="K143" s="118">
        <f t="shared" si="49"/>
        <v>2.6730795120712831</v>
      </c>
      <c r="L143" s="118">
        <f t="shared" si="49"/>
        <v>2.4310439249056341</v>
      </c>
      <c r="M143" s="118">
        <f t="shared" si="49"/>
        <v>2.1356260192179808</v>
      </c>
      <c r="N143" s="118">
        <f t="shared" si="49"/>
        <v>1.9303723889355122</v>
      </c>
      <c r="O143" s="118">
        <f t="shared" si="49"/>
        <v>1.8341895706198266</v>
      </c>
      <c r="P143" s="118">
        <f t="shared" si="49"/>
        <v>1.5902301969984878</v>
      </c>
      <c r="Q143" s="118">
        <f t="shared" si="49"/>
        <v>1.5448089781669778</v>
      </c>
      <c r="R143" s="118">
        <f t="shared" ref="R143:V143" si="50">R144+R146+R148+R157</f>
        <v>1.5872468456078397</v>
      </c>
      <c r="S143" s="118">
        <f t="shared" si="50"/>
        <v>1.5129258401526147</v>
      </c>
      <c r="T143" s="118">
        <f t="shared" si="50"/>
        <v>1.4100249398610978</v>
      </c>
      <c r="U143" s="118">
        <f t="shared" si="50"/>
        <v>1.458156067823976</v>
      </c>
      <c r="V143" s="118">
        <f t="shared" si="50"/>
        <v>1.3982964364556671</v>
      </c>
      <c r="W143" s="118">
        <f t="shared" ref="W143:Y143" si="51">W144+W146+W148+W157</f>
        <v>1.395939453820533</v>
      </c>
      <c r="X143" s="118">
        <f t="shared" si="51"/>
        <v>1.2507124554866331</v>
      </c>
      <c r="Y143" s="118">
        <f t="shared" si="51"/>
        <v>1.0259186683992985</v>
      </c>
      <c r="DA143" s="129" t="s">
        <v>3217</v>
      </c>
    </row>
    <row r="144" spans="1:105" ht="12.95" customHeight="1" x14ac:dyDescent="0.25">
      <c r="A144" s="121" t="s">
        <v>57</v>
      </c>
      <c r="B144" s="123">
        <f t="shared" ref="B144:Y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3218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3219</v>
      </c>
    </row>
    <row r="146" spans="1:105" ht="12.95" customHeight="1" x14ac:dyDescent="0.25">
      <c r="A146" s="121" t="s">
        <v>92</v>
      </c>
      <c r="B146" s="123">
        <f t="shared" ref="B146:Y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3220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3221</v>
      </c>
    </row>
    <row r="148" spans="1:105" ht="12" customHeight="1" x14ac:dyDescent="0.25">
      <c r="A148" s="121" t="s">
        <v>55</v>
      </c>
      <c r="B148" s="123">
        <v>0.18680283111131685</v>
      </c>
      <c r="C148" s="123">
        <v>0.20675136548346432</v>
      </c>
      <c r="D148" s="123">
        <v>0.21513018714024748</v>
      </c>
      <c r="E148" s="123">
        <v>0.2406948022176941</v>
      </c>
      <c r="F148" s="123">
        <v>0.23424172706726212</v>
      </c>
      <c r="G148" s="123">
        <v>0.22403386306637049</v>
      </c>
      <c r="H148" s="123">
        <v>0.22827510381337332</v>
      </c>
      <c r="I148" s="123">
        <v>0.2256136275155276</v>
      </c>
      <c r="J148" s="123">
        <v>0.25226507618338989</v>
      </c>
      <c r="K148" s="123">
        <v>0.27263890121190065</v>
      </c>
      <c r="L148" s="123">
        <v>0.25180830021747547</v>
      </c>
      <c r="M148" s="123">
        <v>0.22000403816412925</v>
      </c>
      <c r="N148" s="123">
        <v>0.19816760143498408</v>
      </c>
      <c r="O148" s="123">
        <v>0.18691832406952455</v>
      </c>
      <c r="P148" s="123">
        <v>0.15898221326379131</v>
      </c>
      <c r="Q148" s="123">
        <v>0.15292481480806386</v>
      </c>
      <c r="R148" s="123">
        <v>0.15573996309125365</v>
      </c>
      <c r="S148" s="123">
        <v>0.14722631702358652</v>
      </c>
      <c r="T148" s="123">
        <v>0.1369453413312049</v>
      </c>
      <c r="U148" s="123">
        <v>0.140789058800771</v>
      </c>
      <c r="V148" s="123">
        <v>0.13387079977717201</v>
      </c>
      <c r="W148" s="123">
        <v>0.13268883386641839</v>
      </c>
      <c r="X148" s="123">
        <v>0.11872577592297603</v>
      </c>
      <c r="Y148" s="123">
        <v>9.9839301316387394E-2</v>
      </c>
      <c r="DA148" s="130" t="s">
        <v>3222</v>
      </c>
    </row>
    <row r="149" spans="1:105" ht="12" customHeight="1" x14ac:dyDescent="0.25">
      <c r="A149" s="97" t="s">
        <v>124</v>
      </c>
      <c r="B149" s="99">
        <v>4.7299060596232652</v>
      </c>
      <c r="C149" s="99">
        <v>4.8751532084478582</v>
      </c>
      <c r="D149" s="99">
        <v>4.6973712579276263</v>
      </c>
      <c r="E149" s="99">
        <v>5.0111692898240632</v>
      </c>
      <c r="F149" s="99">
        <v>5.0409273768384466</v>
      </c>
      <c r="G149" s="99">
        <v>5.1039509572941064</v>
      </c>
      <c r="H149" s="99">
        <v>5.236513817322983</v>
      </c>
      <c r="I149" s="99">
        <v>5.0737286856092414</v>
      </c>
      <c r="J149" s="99">
        <v>5.6050563719450963</v>
      </c>
      <c r="K149" s="99">
        <v>5.9676737790194316</v>
      </c>
      <c r="L149" s="99">
        <v>5.5290793437013903</v>
      </c>
      <c r="M149" s="99">
        <v>4.9287378917743183</v>
      </c>
      <c r="N149" s="99">
        <v>4.7944674342284124</v>
      </c>
      <c r="O149" s="99">
        <v>4.8343763100736501</v>
      </c>
      <c r="P149" s="99">
        <v>4.4670433173605311</v>
      </c>
      <c r="Q149" s="99">
        <v>4.4539352312848592</v>
      </c>
      <c r="R149" s="99">
        <v>4.593845246710333</v>
      </c>
      <c r="S149" s="99">
        <v>4.4649442848727325</v>
      </c>
      <c r="T149" s="99">
        <v>4.2376709977785048</v>
      </c>
      <c r="U149" s="99">
        <v>4.4569944980055753</v>
      </c>
      <c r="V149" s="99">
        <v>4.3650161395385529</v>
      </c>
      <c r="W149" s="99">
        <v>4.6180014286611115</v>
      </c>
      <c r="X149" s="99">
        <v>4.5423366323927326</v>
      </c>
      <c r="Y149" s="99">
        <v>4.1916163810107703</v>
      </c>
      <c r="DA149" s="63" t="s">
        <v>3223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3224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3225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3226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3227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3228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3229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3230</v>
      </c>
    </row>
    <row r="157" spans="1:105" ht="12" customHeight="1" x14ac:dyDescent="0.25">
      <c r="A157" s="121" t="s">
        <v>54</v>
      </c>
      <c r="B157" s="123">
        <v>1.1322637941850604</v>
      </c>
      <c r="C157" s="123">
        <v>1.6650737405259464</v>
      </c>
      <c r="D157" s="123">
        <v>1.5832272021068048</v>
      </c>
      <c r="E157" s="123">
        <v>1.9967647450131245</v>
      </c>
      <c r="F157" s="123">
        <v>1.8037429396104849</v>
      </c>
      <c r="G157" s="123">
        <v>1.7467300841790556</v>
      </c>
      <c r="H157" s="123">
        <v>1.7133968891135298</v>
      </c>
      <c r="I157" s="123">
        <v>1.8873501054050865</v>
      </c>
      <c r="J157" s="123">
        <v>2.0392075380135677</v>
      </c>
      <c r="K157" s="123">
        <v>2.4004406108593823</v>
      </c>
      <c r="L157" s="123">
        <v>2.1792356246881588</v>
      </c>
      <c r="M157" s="123">
        <v>1.9156219810538517</v>
      </c>
      <c r="N157" s="123">
        <v>1.7322047875005282</v>
      </c>
      <c r="O157" s="123">
        <v>1.6472712465503021</v>
      </c>
      <c r="P157" s="123">
        <v>1.4312479837346965</v>
      </c>
      <c r="Q157" s="123">
        <v>1.3918841633589141</v>
      </c>
      <c r="R157" s="123">
        <v>1.431506882516586</v>
      </c>
      <c r="S157" s="123">
        <v>1.3656995231290281</v>
      </c>
      <c r="T157" s="123">
        <v>1.2730795985298928</v>
      </c>
      <c r="U157" s="123">
        <v>1.317367009023205</v>
      </c>
      <c r="V157" s="123">
        <v>1.2644256366784952</v>
      </c>
      <c r="W157" s="123">
        <v>1.2632506199541145</v>
      </c>
      <c r="X157" s="123">
        <v>1.1319866795636571</v>
      </c>
      <c r="Y157" s="123">
        <v>0.92607936708291105</v>
      </c>
      <c r="DA157" s="130" t="s">
        <v>3231</v>
      </c>
    </row>
    <row r="158" spans="1:105" ht="12" customHeight="1" x14ac:dyDescent="0.25">
      <c r="A158" s="97" t="s">
        <v>50</v>
      </c>
      <c r="B158" s="99">
        <v>4.037037356384797</v>
      </c>
      <c r="C158" s="99">
        <v>4.7315845459945649</v>
      </c>
      <c r="D158" s="99">
        <v>4.1233849018725417</v>
      </c>
      <c r="E158" s="99">
        <v>4.8608741761413246</v>
      </c>
      <c r="F158" s="99">
        <v>4.5352321061818177</v>
      </c>
      <c r="G158" s="99">
        <v>4.5834898989754604</v>
      </c>
      <c r="H158" s="99">
        <v>4.4941755391008806</v>
      </c>
      <c r="I158" s="99">
        <v>4.6778875549809245</v>
      </c>
      <c r="J158" s="99">
        <v>4.5701919439336764</v>
      </c>
      <c r="K158" s="99">
        <v>5.2376311738349006</v>
      </c>
      <c r="L158" s="99">
        <v>4.7019559587413227</v>
      </c>
      <c r="M158" s="99">
        <v>4.164523682903936</v>
      </c>
      <c r="N158" s="99">
        <v>3.9435215585521668</v>
      </c>
      <c r="O158" s="99">
        <v>3.8937496224897417</v>
      </c>
      <c r="P158" s="99">
        <v>3.57655303405831</v>
      </c>
      <c r="Q158" s="99">
        <v>3.6159275035876557</v>
      </c>
      <c r="R158" s="99">
        <v>3.8047998797096776</v>
      </c>
      <c r="S158" s="99">
        <v>3.7205505546204858</v>
      </c>
      <c r="T158" s="99">
        <v>3.5109758293747313</v>
      </c>
      <c r="U158" s="99">
        <v>3.6618337199967059</v>
      </c>
      <c r="V158" s="99">
        <v>3.5696915144932113</v>
      </c>
      <c r="W158" s="99">
        <v>3.7373028475029733</v>
      </c>
      <c r="X158" s="99">
        <v>3.6212139537152539</v>
      </c>
      <c r="Y158" s="99">
        <v>3.2172733879460873</v>
      </c>
      <c r="DA158" s="63" t="s">
        <v>3232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3233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1.3179749532690095</v>
      </c>
      <c r="C161" s="118">
        <f t="shared" si="54"/>
        <v>1.6666983456085296</v>
      </c>
      <c r="D161" s="118">
        <f t="shared" si="54"/>
        <v>1.5711293628912619</v>
      </c>
      <c r="E161" s="118">
        <f t="shared" si="54"/>
        <v>1.9556301783562355</v>
      </c>
      <c r="F161" s="118">
        <f t="shared" si="54"/>
        <v>1.8949327932950129</v>
      </c>
      <c r="G161" s="118">
        <f t="shared" si="54"/>
        <v>1.9384511740057986</v>
      </c>
      <c r="H161" s="118">
        <f t="shared" si="54"/>
        <v>1.9679417355951483</v>
      </c>
      <c r="I161" s="118">
        <f t="shared" si="54"/>
        <v>2.1008521854383062</v>
      </c>
      <c r="J161" s="118">
        <f t="shared" si="54"/>
        <v>2.1939131968111716</v>
      </c>
      <c r="K161" s="118">
        <f t="shared" si="54"/>
        <v>2.5485260480972975</v>
      </c>
      <c r="L161" s="118">
        <f t="shared" si="54"/>
        <v>2.3319464160905268</v>
      </c>
      <c r="M161" s="118">
        <f t="shared" si="54"/>
        <v>2.092069067618731</v>
      </c>
      <c r="N161" s="118">
        <f t="shared" si="54"/>
        <v>1.9890826061044389</v>
      </c>
      <c r="O161" s="118">
        <f t="shared" si="54"/>
        <v>1.9836602936780348</v>
      </c>
      <c r="P161" s="118">
        <f t="shared" si="54"/>
        <v>1.7945549363860316</v>
      </c>
      <c r="Q161" s="118">
        <f t="shared" si="54"/>
        <v>1.7678472971371753</v>
      </c>
      <c r="R161" s="118">
        <f t="shared" ref="R161:V161" si="55">R162+R164+R166+R175</f>
        <v>1.7403259546049981</v>
      </c>
      <c r="S161" s="118">
        <f t="shared" si="55"/>
        <v>1.5605306206824048</v>
      </c>
      <c r="T161" s="118">
        <f t="shared" si="55"/>
        <v>1.3642915695103963</v>
      </c>
      <c r="U161" s="118">
        <f t="shared" si="55"/>
        <v>1.3673996075805281</v>
      </c>
      <c r="V161" s="118">
        <f t="shared" si="55"/>
        <v>1.1936211991104657</v>
      </c>
      <c r="W161" s="118">
        <f t="shared" ref="W161:Y161" si="56">W162+W164+W166+W175</f>
        <v>1.1503191279755287</v>
      </c>
      <c r="X161" s="118">
        <f t="shared" si="56"/>
        <v>1.0082923370723753</v>
      </c>
      <c r="Y161" s="118">
        <f t="shared" si="56"/>
        <v>0.89180456742051106</v>
      </c>
      <c r="DA161" s="129" t="s">
        <v>3234</v>
      </c>
    </row>
    <row r="162" spans="1:105" ht="12.95" customHeight="1" x14ac:dyDescent="0.25">
      <c r="A162" s="121" t="s">
        <v>57</v>
      </c>
      <c r="B162" s="123">
        <f t="shared" ref="B162:Y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3235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3236</v>
      </c>
    </row>
    <row r="164" spans="1:105" ht="12.95" customHeight="1" x14ac:dyDescent="0.25">
      <c r="A164" s="121" t="s">
        <v>92</v>
      </c>
      <c r="B164" s="123">
        <f t="shared" ref="B164:Y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3237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3238</v>
      </c>
    </row>
    <row r="166" spans="1:105" ht="12" customHeight="1" x14ac:dyDescent="0.25">
      <c r="A166" s="121" t="s">
        <v>55</v>
      </c>
      <c r="B166" s="123">
        <v>0.18610593068305822</v>
      </c>
      <c r="C166" s="123">
        <v>0.19993486817184147</v>
      </c>
      <c r="D166" s="123">
        <v>0.20172471958192789</v>
      </c>
      <c r="E166" s="123">
        <v>0.22427223858389408</v>
      </c>
      <c r="F166" s="123">
        <v>0.22760302649774969</v>
      </c>
      <c r="G166" s="123">
        <v>0.2270087529214358</v>
      </c>
      <c r="H166" s="123">
        <v>0.23362876551174991</v>
      </c>
      <c r="I166" s="123">
        <v>0.22842205564273202</v>
      </c>
      <c r="J166" s="123">
        <v>0.25340081331373454</v>
      </c>
      <c r="K166" s="123">
        <v>0.27080182162314759</v>
      </c>
      <c r="L166" s="123">
        <v>0.2487483230180601</v>
      </c>
      <c r="M166" s="123">
        <v>0.22108788847340546</v>
      </c>
      <c r="N166" s="123">
        <v>0.20939840985308214</v>
      </c>
      <c r="O166" s="123">
        <v>0.20738520379894687</v>
      </c>
      <c r="P166" s="123">
        <v>0.18669695575387996</v>
      </c>
      <c r="Q166" s="123">
        <v>0.18473136757906189</v>
      </c>
      <c r="R166" s="123">
        <v>0.18802244104970922</v>
      </c>
      <c r="S166" s="123">
        <v>0.16017086139729947</v>
      </c>
      <c r="T166" s="123">
        <v>0.13166115402808237</v>
      </c>
      <c r="U166" s="123">
        <v>0.12787687773301087</v>
      </c>
      <c r="V166" s="123">
        <v>0.10493245464378187</v>
      </c>
      <c r="W166" s="123">
        <v>0.10079304513314966</v>
      </c>
      <c r="X166" s="123">
        <v>9.0976419002741282E-2</v>
      </c>
      <c r="Y166" s="123">
        <v>8.6209035595545352E-2</v>
      </c>
      <c r="DA166" s="130" t="s">
        <v>3239</v>
      </c>
    </row>
    <row r="167" spans="1:105" ht="12" customHeight="1" x14ac:dyDescent="0.25">
      <c r="A167" s="97" t="s">
        <v>124</v>
      </c>
      <c r="B167" s="99">
        <v>4.7299060596232643</v>
      </c>
      <c r="C167" s="99">
        <v>4.921704950335406</v>
      </c>
      <c r="D167" s="99">
        <v>4.7662080167443861</v>
      </c>
      <c r="E167" s="99">
        <v>5.0903480630696523</v>
      </c>
      <c r="F167" s="99">
        <v>5.1101556223261886</v>
      </c>
      <c r="G167" s="99">
        <v>5.1578867774328154</v>
      </c>
      <c r="H167" s="99">
        <v>5.2673458788780643</v>
      </c>
      <c r="I167" s="99">
        <v>5.1006645025022053</v>
      </c>
      <c r="J167" s="99">
        <v>5.6380347273814824</v>
      </c>
      <c r="K167" s="99">
        <v>5.9993018944205003</v>
      </c>
      <c r="L167" s="99">
        <v>5.5540456982659681</v>
      </c>
      <c r="M167" s="99">
        <v>4.9557630600646005</v>
      </c>
      <c r="N167" s="99">
        <v>4.8236095105792387</v>
      </c>
      <c r="O167" s="99">
        <v>4.882294522690664</v>
      </c>
      <c r="P167" s="99">
        <v>4.5643981415490043</v>
      </c>
      <c r="Q167" s="99">
        <v>4.6443477735161673</v>
      </c>
      <c r="R167" s="99">
        <v>4.8239835783284333</v>
      </c>
      <c r="S167" s="99">
        <v>4.6206531946545075</v>
      </c>
      <c r="T167" s="99">
        <v>4.2178423792199196</v>
      </c>
      <c r="U167" s="99">
        <v>4.3782607185730864</v>
      </c>
      <c r="V167" s="99">
        <v>4.199267427527432</v>
      </c>
      <c r="W167" s="99">
        <v>4.422105190884702</v>
      </c>
      <c r="X167" s="99">
        <v>4.3473206747691187</v>
      </c>
      <c r="Y167" s="99">
        <v>4.0652506703374787</v>
      </c>
      <c r="DA167" s="63" t="s">
        <v>3240</v>
      </c>
    </row>
    <row r="168" spans="1:105" ht="12" customHeight="1" x14ac:dyDescent="0.25">
      <c r="A168" s="97" t="s">
        <v>123</v>
      </c>
      <c r="B168" s="99">
        <v>0</v>
      </c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3241</v>
      </c>
    </row>
    <row r="169" spans="1:105" ht="12" customHeight="1" x14ac:dyDescent="0.25">
      <c r="A169" s="100" t="s">
        <v>50</v>
      </c>
      <c r="B169" s="102">
        <v>0</v>
      </c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3242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3243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3244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3245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3246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3247</v>
      </c>
    </row>
    <row r="175" spans="1:105" ht="12" customHeight="1" x14ac:dyDescent="0.25">
      <c r="A175" s="121" t="s">
        <v>54</v>
      </c>
      <c r="B175" s="123">
        <v>1.1318690225859513</v>
      </c>
      <c r="C175" s="123">
        <v>1.4667634774366882</v>
      </c>
      <c r="D175" s="123">
        <v>1.3694046433093341</v>
      </c>
      <c r="E175" s="123">
        <v>1.7313579397723415</v>
      </c>
      <c r="F175" s="123">
        <v>1.6673297667972631</v>
      </c>
      <c r="G175" s="123">
        <v>1.7114424210843628</v>
      </c>
      <c r="H175" s="123">
        <v>1.7343129700833984</v>
      </c>
      <c r="I175" s="123">
        <v>1.8724301297955743</v>
      </c>
      <c r="J175" s="123">
        <v>1.9405123834974372</v>
      </c>
      <c r="K175" s="123">
        <v>2.2777242264741502</v>
      </c>
      <c r="L175" s="123">
        <v>2.0831980930724665</v>
      </c>
      <c r="M175" s="123">
        <v>1.8709811791453257</v>
      </c>
      <c r="N175" s="123">
        <v>1.7796841962513568</v>
      </c>
      <c r="O175" s="123">
        <v>1.776275089879088</v>
      </c>
      <c r="P175" s="123">
        <v>1.6078579806321516</v>
      </c>
      <c r="Q175" s="123">
        <v>1.5831159295581134</v>
      </c>
      <c r="R175" s="123">
        <v>1.5523035135552889</v>
      </c>
      <c r="S175" s="123">
        <v>1.4003597592851054</v>
      </c>
      <c r="T175" s="123">
        <v>1.232630415482314</v>
      </c>
      <c r="U175" s="123">
        <v>1.2395227298475173</v>
      </c>
      <c r="V175" s="123">
        <v>1.0886887444666837</v>
      </c>
      <c r="W175" s="123">
        <v>1.0495260828423791</v>
      </c>
      <c r="X175" s="123">
        <v>0.91731591806963397</v>
      </c>
      <c r="Y175" s="123">
        <v>0.80559553182496568</v>
      </c>
      <c r="DA175" s="130" t="s">
        <v>3248</v>
      </c>
    </row>
    <row r="176" spans="1:105" ht="12" customHeight="1" x14ac:dyDescent="0.25">
      <c r="A176" s="97" t="s">
        <v>50</v>
      </c>
      <c r="B176" s="99">
        <v>4.037037356384797</v>
      </c>
      <c r="C176" s="99">
        <v>4.7456014539460529</v>
      </c>
      <c r="D176" s="99">
        <v>4.1388178648441025</v>
      </c>
      <c r="E176" s="99">
        <v>4.8784240967398347</v>
      </c>
      <c r="F176" s="99">
        <v>4.5481750532773377</v>
      </c>
      <c r="G176" s="99">
        <v>4.5924480418589884</v>
      </c>
      <c r="H176" s="99">
        <v>4.4978895912226609</v>
      </c>
      <c r="I176" s="99">
        <v>4.6804685746088985</v>
      </c>
      <c r="J176" s="99">
        <v>4.5728981827287276</v>
      </c>
      <c r="K176" s="99">
        <v>5.2399617105972176</v>
      </c>
      <c r="L176" s="99">
        <v>4.7034999983740482</v>
      </c>
      <c r="M176" s="99">
        <v>4.165888377094821</v>
      </c>
      <c r="N176" s="99">
        <v>3.9446225696767119</v>
      </c>
      <c r="O176" s="99">
        <v>3.8948642907644304</v>
      </c>
      <c r="P176" s="99">
        <v>3.5782309792552636</v>
      </c>
      <c r="Q176" s="99">
        <v>3.6191106226697634</v>
      </c>
      <c r="R176" s="99">
        <v>3.8082018621809102</v>
      </c>
      <c r="S176" s="99">
        <v>3.7203587634738624</v>
      </c>
      <c r="T176" s="99">
        <v>3.4970497952006907</v>
      </c>
      <c r="U176" s="99">
        <v>3.6386806061957162</v>
      </c>
      <c r="V176" s="99">
        <v>3.5312596455137308</v>
      </c>
      <c r="W176" s="99">
        <v>3.6941652201634536</v>
      </c>
      <c r="X176" s="99">
        <v>3.5833713075253173</v>
      </c>
      <c r="Y176" s="99">
        <v>3.1962697204062263</v>
      </c>
      <c r="DA176" s="63" t="s">
        <v>3249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3250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2.8598590874038515E-2</v>
      </c>
      <c r="D3" s="117">
        <f t="shared" si="0"/>
        <v>0.13446911425409902</v>
      </c>
      <c r="E3" s="117">
        <f t="shared" si="0"/>
        <v>0.31959965134286422</v>
      </c>
      <c r="F3" s="117">
        <f t="shared" si="0"/>
        <v>0.11883740545153496</v>
      </c>
      <c r="G3" s="117">
        <f t="shared" si="0"/>
        <v>0.21122923715996245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7.4986775626986269E-3</v>
      </c>
      <c r="L3" s="117">
        <f t="shared" si="0"/>
        <v>0.25555724864101148</v>
      </c>
      <c r="M3" s="117">
        <f t="shared" si="0"/>
        <v>0.1723776264319567</v>
      </c>
      <c r="N3" s="117">
        <f t="shared" si="0"/>
        <v>0.14823226116596944</v>
      </c>
      <c r="O3" s="117">
        <f t="shared" si="0"/>
        <v>0.16697048818097368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4.9105240418839173E-2</v>
      </c>
      <c r="T3" s="117">
        <f t="shared" si="1"/>
        <v>5.729704084723123E-3</v>
      </c>
      <c r="U3" s="117">
        <f t="shared" si="1"/>
        <v>1.7056994795885259E-2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3252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2.0429305400575297E-2</v>
      </c>
      <c r="D4" s="122">
        <f t="shared" si="3"/>
        <v>0.10423176443470329</v>
      </c>
      <c r="E4" s="122">
        <f t="shared" si="3"/>
        <v>0.26039721546455602</v>
      </c>
      <c r="F4" s="122">
        <f t="shared" si="3"/>
        <v>9.0651372891360868E-2</v>
      </c>
      <c r="G4" s="122">
        <f t="shared" si="3"/>
        <v>0.17348467238474705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5.2818760430458382E-3</v>
      </c>
      <c r="L4" s="122">
        <f t="shared" si="3"/>
        <v>0.21171705733931645</v>
      </c>
      <c r="M4" s="122">
        <f t="shared" si="3"/>
        <v>0.1353670871389899</v>
      </c>
      <c r="N4" s="122">
        <f t="shared" si="3"/>
        <v>0.11211821935527647</v>
      </c>
      <c r="O4" s="122">
        <f t="shared" si="3"/>
        <v>0.13709182109900717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3.8933781680703945E-2</v>
      </c>
      <c r="T4" s="122">
        <f t="shared" si="4"/>
        <v>4.1756531613119261E-3</v>
      </c>
      <c r="U4" s="122">
        <f t="shared" si="4"/>
        <v>1.292501228698438E-2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3253</v>
      </c>
    </row>
    <row r="5" spans="1:105" ht="12" customHeight="1" x14ac:dyDescent="0.25">
      <c r="A5" s="97" t="s">
        <v>51</v>
      </c>
      <c r="B5" s="98"/>
      <c r="C5" s="98">
        <v>2.0311312396672821E-2</v>
      </c>
      <c r="D5" s="98">
        <v>0.10362432412810203</v>
      </c>
      <c r="E5" s="98">
        <v>0.25895831527390595</v>
      </c>
      <c r="F5" s="98">
        <v>9.0123960510954643E-2</v>
      </c>
      <c r="G5" s="98">
        <v>0.17248984289846564</v>
      </c>
      <c r="H5" s="98">
        <v>0</v>
      </c>
      <c r="I5" s="98">
        <v>0</v>
      </c>
      <c r="J5" s="98">
        <v>0</v>
      </c>
      <c r="K5" s="98">
        <v>5.2534441548656189E-3</v>
      </c>
      <c r="L5" s="98">
        <v>0.21061123722193503</v>
      </c>
      <c r="M5" s="98">
        <v>0.13466172911459093</v>
      </c>
      <c r="N5" s="98">
        <v>0.11153752566683624</v>
      </c>
      <c r="O5" s="98">
        <v>0.13638528726497456</v>
      </c>
      <c r="P5" s="98">
        <v>0</v>
      </c>
      <c r="Q5" s="98">
        <v>0</v>
      </c>
      <c r="R5" s="98">
        <v>0</v>
      </c>
      <c r="S5" s="98">
        <v>3.8721647936305462E-2</v>
      </c>
      <c r="T5" s="98">
        <v>4.1522961767723222E-3</v>
      </c>
      <c r="U5" s="98">
        <v>1.2850440435534653E-2</v>
      </c>
      <c r="V5" s="98">
        <v>0</v>
      </c>
      <c r="W5" s="98">
        <v>0</v>
      </c>
      <c r="X5" s="98">
        <v>0</v>
      </c>
      <c r="Y5" s="98">
        <v>0</v>
      </c>
      <c r="DA5" s="63" t="s">
        <v>3254</v>
      </c>
    </row>
    <row r="6" spans="1:105" ht="12" customHeight="1" x14ac:dyDescent="0.25">
      <c r="A6" s="97" t="s">
        <v>53</v>
      </c>
      <c r="B6" s="98"/>
      <c r="C6" s="98">
        <v>1.1799300390247438E-4</v>
      </c>
      <c r="D6" s="98">
        <v>6.0744030660125306E-4</v>
      </c>
      <c r="E6" s="98">
        <v>1.4389001906500783E-3</v>
      </c>
      <c r="F6" s="98">
        <v>5.2741238040622236E-4</v>
      </c>
      <c r="G6" s="98">
        <v>9.948294862813969E-4</v>
      </c>
      <c r="H6" s="98">
        <v>0</v>
      </c>
      <c r="I6" s="98">
        <v>0</v>
      </c>
      <c r="J6" s="98">
        <v>0</v>
      </c>
      <c r="K6" s="98">
        <v>2.8431888180219113E-5</v>
      </c>
      <c r="L6" s="98">
        <v>1.1058201173814077E-3</v>
      </c>
      <c r="M6" s="98">
        <v>7.0535802439897937E-4</v>
      </c>
      <c r="N6" s="98">
        <v>5.8069368844023187E-4</v>
      </c>
      <c r="O6" s="98">
        <v>7.0653383403259653E-4</v>
      </c>
      <c r="P6" s="98">
        <v>0</v>
      </c>
      <c r="Q6" s="98">
        <v>0</v>
      </c>
      <c r="R6" s="98">
        <v>0</v>
      </c>
      <c r="S6" s="98">
        <v>2.12133744398485E-4</v>
      </c>
      <c r="T6" s="98">
        <v>2.3356984539604311E-5</v>
      </c>
      <c r="U6" s="98">
        <v>7.4571851449728162E-5</v>
      </c>
      <c r="V6" s="98">
        <v>0</v>
      </c>
      <c r="W6" s="98">
        <v>0</v>
      </c>
      <c r="X6" s="98">
        <v>0</v>
      </c>
      <c r="Y6" s="98">
        <v>0</v>
      </c>
      <c r="DA6" s="63" t="s">
        <v>3255</v>
      </c>
    </row>
    <row r="7" spans="1:105" ht="12.95" customHeight="1" x14ac:dyDescent="0.25">
      <c r="A7" s="121" t="s">
        <v>92</v>
      </c>
      <c r="B7" s="122"/>
      <c r="C7" s="122">
        <f t="shared" ref="C7:Y7" si="6">C8</f>
        <v>3.3779386548536255E-4</v>
      </c>
      <c r="D7" s="122">
        <f t="shared" si="6"/>
        <v>1.1255318839076462E-3</v>
      </c>
      <c r="E7" s="122">
        <f t="shared" si="6"/>
        <v>9.2601425077651223E-3</v>
      </c>
      <c r="F7" s="122">
        <f t="shared" si="6"/>
        <v>2.2325307360531025E-3</v>
      </c>
      <c r="G7" s="122">
        <f t="shared" si="6"/>
        <v>2.9646823362148725E-3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2.4947826869800566E-4</v>
      </c>
      <c r="L7" s="122">
        <f t="shared" si="6"/>
        <v>2.7121676472807239E-3</v>
      </c>
      <c r="M7" s="122">
        <f t="shared" si="6"/>
        <v>3.426064360299767E-3</v>
      </c>
      <c r="N7" s="122">
        <f t="shared" si="6"/>
        <v>3.5542110543085623E-3</v>
      </c>
      <c r="O7" s="122">
        <f t="shared" si="6"/>
        <v>1.5507887602843144E-3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2.9381757582687537E-4</v>
      </c>
      <c r="T7" s="122">
        <f t="shared" si="6"/>
        <v>9.7170683397847297E-5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3256</v>
      </c>
    </row>
    <row r="8" spans="1:105" ht="12" customHeight="1" x14ac:dyDescent="0.25">
      <c r="A8" s="97" t="s">
        <v>53</v>
      </c>
      <c r="B8" s="98"/>
      <c r="C8" s="98">
        <v>3.3779386548536255E-4</v>
      </c>
      <c r="D8" s="98">
        <v>1.1255318839076462E-3</v>
      </c>
      <c r="E8" s="98">
        <v>9.2601425077651223E-3</v>
      </c>
      <c r="F8" s="98">
        <v>2.2325307360531025E-3</v>
      </c>
      <c r="G8" s="98">
        <v>2.9646823362148725E-3</v>
      </c>
      <c r="H8" s="98">
        <v>0</v>
      </c>
      <c r="I8" s="98">
        <v>0</v>
      </c>
      <c r="J8" s="98">
        <v>0</v>
      </c>
      <c r="K8" s="98">
        <v>2.4947826869800566E-4</v>
      </c>
      <c r="L8" s="98">
        <v>2.7121676472807239E-3</v>
      </c>
      <c r="M8" s="98">
        <v>3.426064360299767E-3</v>
      </c>
      <c r="N8" s="98">
        <v>3.5542110543085623E-3</v>
      </c>
      <c r="O8" s="98">
        <v>1.5507887602843144E-3</v>
      </c>
      <c r="P8" s="98">
        <v>0</v>
      </c>
      <c r="Q8" s="98">
        <v>0</v>
      </c>
      <c r="R8" s="98">
        <v>0</v>
      </c>
      <c r="S8" s="98">
        <v>2.9381757582687537E-4</v>
      </c>
      <c r="T8" s="98">
        <v>9.7170683397847297E-5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3257</v>
      </c>
    </row>
    <row r="9" spans="1:105" ht="12" customHeight="1" x14ac:dyDescent="0.25">
      <c r="A9" s="121" t="s">
        <v>55</v>
      </c>
      <c r="B9" s="122"/>
      <c r="C9" s="122">
        <v>4.06290351647826E-3</v>
      </c>
      <c r="D9" s="122">
        <v>1.544502864093783E-2</v>
      </c>
      <c r="E9" s="122">
        <v>2.5514232010280382E-2</v>
      </c>
      <c r="F9" s="122">
        <v>1.3833677926831574E-2</v>
      </c>
      <c r="G9" s="122">
        <v>1.8629885884860607E-2</v>
      </c>
      <c r="H9" s="122">
        <v>0</v>
      </c>
      <c r="I9" s="122">
        <v>0</v>
      </c>
      <c r="J9" s="122">
        <v>0</v>
      </c>
      <c r="K9" s="122">
        <v>9.3769821970432704E-4</v>
      </c>
      <c r="L9" s="122">
        <v>2.2045439384960806E-2</v>
      </c>
      <c r="M9" s="122">
        <v>1.8268726349936874E-2</v>
      </c>
      <c r="N9" s="122">
        <v>1.8525021101889694E-2</v>
      </c>
      <c r="O9" s="122">
        <v>1.6423439526718542E-2</v>
      </c>
      <c r="P9" s="122">
        <v>0</v>
      </c>
      <c r="Q9" s="122">
        <v>0</v>
      </c>
      <c r="R9" s="122">
        <v>0</v>
      </c>
      <c r="S9" s="122">
        <v>5.4426588847496602E-3</v>
      </c>
      <c r="T9" s="122">
        <v>8.2538156758569733E-4</v>
      </c>
      <c r="U9" s="122">
        <v>2.3222496712004851E-3</v>
      </c>
      <c r="V9" s="122">
        <v>0</v>
      </c>
      <c r="W9" s="122">
        <v>0</v>
      </c>
      <c r="X9" s="122">
        <v>0</v>
      </c>
      <c r="Y9" s="122">
        <v>0</v>
      </c>
      <c r="DA9" s="130" t="s">
        <v>3258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1.1845147560588773E-4</v>
      </c>
      <c r="E10" s="98">
        <v>6.1161802078959842E-4</v>
      </c>
      <c r="F10" s="98">
        <v>3.3722776537981601E-4</v>
      </c>
      <c r="G10" s="98">
        <v>0</v>
      </c>
      <c r="H10" s="98">
        <v>0</v>
      </c>
      <c r="I10" s="98">
        <v>0</v>
      </c>
      <c r="J10" s="98">
        <v>0</v>
      </c>
      <c r="K10" s="98">
        <v>1.5720636627192556E-4</v>
      </c>
      <c r="L10" s="98">
        <v>5.0847942846339441E-3</v>
      </c>
      <c r="M10" s="98">
        <v>4.7162587731698555E-3</v>
      </c>
      <c r="N10" s="98">
        <v>7.5289515274795287E-3</v>
      </c>
      <c r="O10" s="98">
        <v>8.5065917854192149E-3</v>
      </c>
      <c r="P10" s="98">
        <v>0</v>
      </c>
      <c r="Q10" s="98">
        <v>0</v>
      </c>
      <c r="R10" s="98">
        <v>0</v>
      </c>
      <c r="S10" s="98">
        <v>2.7144020791851993E-4</v>
      </c>
      <c r="T10" s="98">
        <v>0</v>
      </c>
      <c r="U10" s="98">
        <v>2.1188697325248134E-4</v>
      </c>
      <c r="V10" s="98">
        <v>0</v>
      </c>
      <c r="W10" s="98">
        <v>0</v>
      </c>
      <c r="X10" s="98">
        <v>0</v>
      </c>
      <c r="Y10" s="98">
        <v>0</v>
      </c>
      <c r="DA10" s="63" t="s">
        <v>3259</v>
      </c>
    </row>
    <row r="11" spans="1:105" ht="12" customHeight="1" x14ac:dyDescent="0.25">
      <c r="A11" s="97" t="s">
        <v>124</v>
      </c>
      <c r="B11" s="98"/>
      <c r="C11" s="98">
        <v>2.8368479319528726E-4</v>
      </c>
      <c r="D11" s="98">
        <v>8.2668312051336452E-4</v>
      </c>
      <c r="E11" s="98">
        <v>1.6227213578205828E-3</v>
      </c>
      <c r="F11" s="98">
        <v>5.9430913689105568E-4</v>
      </c>
      <c r="G11" s="98">
        <v>7.520016329286655E-4</v>
      </c>
      <c r="H11" s="98">
        <v>0</v>
      </c>
      <c r="I11" s="98">
        <v>0</v>
      </c>
      <c r="J11" s="98">
        <v>0</v>
      </c>
      <c r="K11" s="98">
        <v>0</v>
      </c>
      <c r="L11" s="98">
        <v>8.0713195195777074E-4</v>
      </c>
      <c r="M11" s="98">
        <v>5.6856141257659732E-4</v>
      </c>
      <c r="N11" s="98">
        <v>2.7026362322050821E-4</v>
      </c>
      <c r="O11" s="98">
        <v>2.6460985438811637E-4</v>
      </c>
      <c r="P11" s="98">
        <v>0</v>
      </c>
      <c r="Q11" s="98">
        <v>0</v>
      </c>
      <c r="R11" s="98">
        <v>0</v>
      </c>
      <c r="S11" s="98">
        <v>2.4277833125595184E-4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3260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3261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3262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3263</v>
      </c>
    </row>
    <row r="15" spans="1:105" ht="12" customHeight="1" x14ac:dyDescent="0.25">
      <c r="A15" s="106" t="s">
        <v>122</v>
      </c>
      <c r="B15" s="101"/>
      <c r="C15" s="101">
        <v>3.6896341029255294E-3</v>
      </c>
      <c r="D15" s="101">
        <v>1.4204296409827268E-2</v>
      </c>
      <c r="E15" s="101">
        <v>2.2359119368390468E-2</v>
      </c>
      <c r="F15" s="101">
        <v>1.260752822653303E-2</v>
      </c>
      <c r="G15" s="101">
        <v>1.7471746058374787E-2</v>
      </c>
      <c r="H15" s="101">
        <v>0</v>
      </c>
      <c r="I15" s="101">
        <v>0</v>
      </c>
      <c r="J15" s="101">
        <v>0</v>
      </c>
      <c r="K15" s="101">
        <v>6.8123217135268111E-4</v>
      </c>
      <c r="L15" s="101">
        <v>1.5250149616837067E-2</v>
      </c>
      <c r="M15" s="101">
        <v>1.1819785229190166E-2</v>
      </c>
      <c r="N15" s="101">
        <v>9.8577761738655317E-3</v>
      </c>
      <c r="O15" s="101">
        <v>6.8154782578314079E-3</v>
      </c>
      <c r="P15" s="101">
        <v>0</v>
      </c>
      <c r="Q15" s="101">
        <v>0</v>
      </c>
      <c r="R15" s="101">
        <v>0</v>
      </c>
      <c r="S15" s="101">
        <v>4.249096048622036E-3</v>
      </c>
      <c r="T15" s="101">
        <v>7.2728683276488239E-4</v>
      </c>
      <c r="U15" s="101">
        <v>1.8155412122944112E-3</v>
      </c>
      <c r="V15" s="101">
        <v>0</v>
      </c>
      <c r="W15" s="101">
        <v>0</v>
      </c>
      <c r="X15" s="101">
        <v>0</v>
      </c>
      <c r="Y15" s="101">
        <v>0</v>
      </c>
      <c r="DA15" s="131" t="s">
        <v>3264</v>
      </c>
    </row>
    <row r="16" spans="1:105" ht="12" customHeight="1" x14ac:dyDescent="0.25">
      <c r="A16" s="107" t="s">
        <v>121</v>
      </c>
      <c r="B16" s="104"/>
      <c r="C16" s="104">
        <v>8.9584620357443666E-5</v>
      </c>
      <c r="D16" s="104">
        <v>2.9559763499131152E-4</v>
      </c>
      <c r="E16" s="104">
        <v>9.2077326327973412E-4</v>
      </c>
      <c r="F16" s="104">
        <v>2.9461279802767343E-4</v>
      </c>
      <c r="G16" s="104">
        <v>4.0613819355715447E-4</v>
      </c>
      <c r="H16" s="104">
        <v>0</v>
      </c>
      <c r="I16" s="104">
        <v>0</v>
      </c>
      <c r="J16" s="104">
        <v>0</v>
      </c>
      <c r="K16" s="104">
        <v>9.9259682079720429E-5</v>
      </c>
      <c r="L16" s="104">
        <v>9.033635315320249E-4</v>
      </c>
      <c r="M16" s="104">
        <v>1.1641209350002559E-3</v>
      </c>
      <c r="N16" s="104">
        <v>8.6802977732412475E-4</v>
      </c>
      <c r="O16" s="104">
        <v>8.3675962907980264E-4</v>
      </c>
      <c r="P16" s="104">
        <v>0</v>
      </c>
      <c r="Q16" s="104">
        <v>0</v>
      </c>
      <c r="R16" s="104">
        <v>0</v>
      </c>
      <c r="S16" s="104">
        <v>6.7934429695315273E-4</v>
      </c>
      <c r="T16" s="104">
        <v>9.8094734820814981E-5</v>
      </c>
      <c r="U16" s="104">
        <v>2.9482148565359244E-4</v>
      </c>
      <c r="V16" s="104">
        <v>0</v>
      </c>
      <c r="W16" s="104">
        <v>0</v>
      </c>
      <c r="X16" s="104">
        <v>0</v>
      </c>
      <c r="Y16" s="104">
        <v>0</v>
      </c>
      <c r="DA16" s="132" t="s">
        <v>3265</v>
      </c>
    </row>
    <row r="17" spans="1:105" ht="12" customHeight="1" x14ac:dyDescent="0.25">
      <c r="A17" s="108" t="s">
        <v>53</v>
      </c>
      <c r="B17" s="98"/>
      <c r="C17" s="98">
        <v>3.5360399820387871E-5</v>
      </c>
      <c r="D17" s="98">
        <v>1.218746941382669E-4</v>
      </c>
      <c r="E17" s="98">
        <v>3.2874953022510691E-4</v>
      </c>
      <c r="F17" s="98">
        <v>1.1646223997581374E-4</v>
      </c>
      <c r="G17" s="98">
        <v>1.5902116051555999E-4</v>
      </c>
      <c r="H17" s="98">
        <v>0</v>
      </c>
      <c r="I17" s="98">
        <v>0</v>
      </c>
      <c r="J17" s="98">
        <v>0</v>
      </c>
      <c r="K17" s="98">
        <v>3.551186528730131E-5</v>
      </c>
      <c r="L17" s="98">
        <v>3.2268632131026294E-4</v>
      </c>
      <c r="M17" s="98">
        <v>4.2997238343158817E-4</v>
      </c>
      <c r="N17" s="98">
        <v>3.1491762348820378E-4</v>
      </c>
      <c r="O17" s="98">
        <v>2.9210050713369392E-4</v>
      </c>
      <c r="P17" s="98">
        <v>0</v>
      </c>
      <c r="Q17" s="98">
        <v>0</v>
      </c>
      <c r="R17" s="98">
        <v>0</v>
      </c>
      <c r="S17" s="98">
        <v>2.4791364238757683E-4</v>
      </c>
      <c r="T17" s="98">
        <v>3.6542173455714679E-5</v>
      </c>
      <c r="U17" s="98">
        <v>1.0347209330901481E-4</v>
      </c>
      <c r="V17" s="98">
        <v>0</v>
      </c>
      <c r="W17" s="98">
        <v>0</v>
      </c>
      <c r="X17" s="98">
        <v>0</v>
      </c>
      <c r="Y17" s="98">
        <v>0</v>
      </c>
      <c r="DA17" s="63" t="s">
        <v>3266</v>
      </c>
    </row>
    <row r="18" spans="1:105" ht="12" customHeight="1" x14ac:dyDescent="0.25">
      <c r="A18" s="108" t="s">
        <v>52</v>
      </c>
      <c r="B18" s="98"/>
      <c r="C18" s="98">
        <v>5.4224220537055788E-5</v>
      </c>
      <c r="D18" s="98">
        <v>1.737229408530446E-4</v>
      </c>
      <c r="E18" s="98">
        <v>5.9202373305462721E-4</v>
      </c>
      <c r="F18" s="98">
        <v>1.7815055805185971E-4</v>
      </c>
      <c r="G18" s="98">
        <v>2.4711703304159451E-4</v>
      </c>
      <c r="H18" s="98">
        <v>0</v>
      </c>
      <c r="I18" s="98">
        <v>0</v>
      </c>
      <c r="J18" s="98">
        <v>0</v>
      </c>
      <c r="K18" s="98">
        <v>6.3747816792419126E-5</v>
      </c>
      <c r="L18" s="98">
        <v>5.8067721022176202E-4</v>
      </c>
      <c r="M18" s="98">
        <v>7.341485515686677E-4</v>
      </c>
      <c r="N18" s="98">
        <v>5.5311215383592092E-4</v>
      </c>
      <c r="O18" s="98">
        <v>5.4465912194610877E-4</v>
      </c>
      <c r="P18" s="98">
        <v>0</v>
      </c>
      <c r="Q18" s="98">
        <v>0</v>
      </c>
      <c r="R18" s="98">
        <v>0</v>
      </c>
      <c r="S18" s="98">
        <v>4.314306545655759E-4</v>
      </c>
      <c r="T18" s="98">
        <v>6.1552561365100302E-5</v>
      </c>
      <c r="U18" s="98">
        <v>1.9134939234457764E-4</v>
      </c>
      <c r="V18" s="98">
        <v>0</v>
      </c>
      <c r="W18" s="98">
        <v>0</v>
      </c>
      <c r="X18" s="98">
        <v>0</v>
      </c>
      <c r="Y18" s="98">
        <v>0</v>
      </c>
      <c r="DA18" s="63" t="s">
        <v>3267</v>
      </c>
    </row>
    <row r="19" spans="1:105" ht="12" customHeight="1" x14ac:dyDescent="0.25">
      <c r="A19" s="121" t="s">
        <v>54</v>
      </c>
      <c r="B19" s="122"/>
      <c r="C19" s="122">
        <v>3.7685880914995976E-3</v>
      </c>
      <c r="D19" s="122">
        <v>1.3666789294550265E-2</v>
      </c>
      <c r="E19" s="122">
        <v>2.4428061360262703E-2</v>
      </c>
      <c r="F19" s="122">
        <v>1.2119823897289404E-2</v>
      </c>
      <c r="G19" s="122">
        <v>1.6149996554139893E-2</v>
      </c>
      <c r="H19" s="122">
        <v>0</v>
      </c>
      <c r="I19" s="122">
        <v>0</v>
      </c>
      <c r="J19" s="122">
        <v>0</v>
      </c>
      <c r="K19" s="122">
        <v>1.0296250312504555E-3</v>
      </c>
      <c r="L19" s="122">
        <v>1.9082584269453522E-2</v>
      </c>
      <c r="M19" s="122">
        <v>1.5315748582730149E-2</v>
      </c>
      <c r="N19" s="122">
        <v>1.4034809654494732E-2</v>
      </c>
      <c r="O19" s="122">
        <v>1.1904438794963668E-2</v>
      </c>
      <c r="P19" s="122">
        <v>0</v>
      </c>
      <c r="Q19" s="122">
        <v>0</v>
      </c>
      <c r="R19" s="122">
        <v>0</v>
      </c>
      <c r="S19" s="122">
        <v>4.4349822775586979E-3</v>
      </c>
      <c r="T19" s="122">
        <v>6.3149867242765173E-4</v>
      </c>
      <c r="U19" s="122">
        <v>1.809732837700392E-3</v>
      </c>
      <c r="V19" s="122">
        <v>0</v>
      </c>
      <c r="W19" s="122">
        <v>0</v>
      </c>
      <c r="X19" s="122">
        <v>0</v>
      </c>
      <c r="Y19" s="122">
        <v>0</v>
      </c>
      <c r="DA19" s="130" t="s">
        <v>3268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3269</v>
      </c>
    </row>
    <row r="21" spans="1:105" ht="12" customHeight="1" x14ac:dyDescent="0.25">
      <c r="A21" s="97" t="s">
        <v>50</v>
      </c>
      <c r="B21" s="98"/>
      <c r="C21" s="98">
        <v>2.1037616710218613E-3</v>
      </c>
      <c r="D21" s="98">
        <v>6.0100162419600327E-3</v>
      </c>
      <c r="E21" s="98">
        <v>1.406512218689693E-2</v>
      </c>
      <c r="F21" s="98">
        <v>5.018592458612952E-3</v>
      </c>
      <c r="G21" s="98">
        <v>6.1862297406430336E-3</v>
      </c>
      <c r="H21" s="98">
        <v>0</v>
      </c>
      <c r="I21" s="98">
        <v>0</v>
      </c>
      <c r="J21" s="98">
        <v>0</v>
      </c>
      <c r="K21" s="98">
        <v>6.3760403400539632E-4</v>
      </c>
      <c r="L21" s="98">
        <v>1.0344383550445558E-2</v>
      </c>
      <c r="M21" s="98">
        <v>6.9019434800289521E-3</v>
      </c>
      <c r="N21" s="98">
        <v>4.2557759959364824E-3</v>
      </c>
      <c r="O21" s="98">
        <v>4.5854915452478509E-3</v>
      </c>
      <c r="P21" s="98">
        <v>0</v>
      </c>
      <c r="Q21" s="98">
        <v>0</v>
      </c>
      <c r="R21" s="98">
        <v>0</v>
      </c>
      <c r="S21" s="98">
        <v>1.984751324176815E-3</v>
      </c>
      <c r="T21" s="98">
        <v>2.2062247869076524E-4</v>
      </c>
      <c r="U21" s="98">
        <v>6.9157334065345381E-4</v>
      </c>
      <c r="V21" s="98">
        <v>0</v>
      </c>
      <c r="W21" s="98">
        <v>0</v>
      </c>
      <c r="X21" s="98">
        <v>0</v>
      </c>
      <c r="Y21" s="98">
        <v>0</v>
      </c>
      <c r="DA21" s="63" t="s">
        <v>3270</v>
      </c>
    </row>
    <row r="22" spans="1:105" ht="12" customHeight="1" x14ac:dyDescent="0.25">
      <c r="A22" s="109" t="s">
        <v>120</v>
      </c>
      <c r="B22" s="33"/>
      <c r="C22" s="33">
        <v>1.6648264204777363E-3</v>
      </c>
      <c r="D22" s="33">
        <v>7.656773052590232E-3</v>
      </c>
      <c r="E22" s="33">
        <v>1.0362939173365773E-2</v>
      </c>
      <c r="F22" s="33">
        <v>7.1012314386764523E-3</v>
      </c>
      <c r="G22" s="33">
        <v>9.9637668134968591E-3</v>
      </c>
      <c r="H22" s="33">
        <v>0</v>
      </c>
      <c r="I22" s="33">
        <v>0</v>
      </c>
      <c r="J22" s="33">
        <v>0</v>
      </c>
      <c r="K22" s="33">
        <v>3.9202099724505929E-4</v>
      </c>
      <c r="L22" s="33">
        <v>8.7382007190079623E-3</v>
      </c>
      <c r="M22" s="33">
        <v>8.4138051027011964E-3</v>
      </c>
      <c r="N22" s="33">
        <v>9.7790336585582491E-3</v>
      </c>
      <c r="O22" s="33">
        <v>7.3189472497158167E-3</v>
      </c>
      <c r="P22" s="33">
        <v>0</v>
      </c>
      <c r="Q22" s="33">
        <v>0</v>
      </c>
      <c r="R22" s="33">
        <v>0</v>
      </c>
      <c r="S22" s="33">
        <v>2.4502309533818828E-3</v>
      </c>
      <c r="T22" s="33">
        <v>4.1087619373688652E-4</v>
      </c>
      <c r="U22" s="33">
        <v>1.1181594970469382E-3</v>
      </c>
      <c r="V22" s="33">
        <v>0</v>
      </c>
      <c r="W22" s="33">
        <v>0</v>
      </c>
      <c r="X22" s="33">
        <v>0</v>
      </c>
      <c r="Y22" s="33">
        <v>0</v>
      </c>
      <c r="DA22" s="60" t="s">
        <v>3271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0.19512568319550611</v>
      </c>
      <c r="H24" s="117">
        <f t="shared" si="7"/>
        <v>0.36363334554057797</v>
      </c>
      <c r="I24" s="117">
        <f t="shared" si="7"/>
        <v>4.3849328798982005E-2</v>
      </c>
      <c r="J24" s="117">
        <f t="shared" si="7"/>
        <v>0.45945313654432501</v>
      </c>
      <c r="K24" s="117">
        <f t="shared" si="7"/>
        <v>0.29407233409684319</v>
      </c>
      <c r="L24" s="117">
        <f t="shared" si="7"/>
        <v>0.12521597864058792</v>
      </c>
      <c r="M24" s="117">
        <f t="shared" si="7"/>
        <v>0</v>
      </c>
      <c r="N24" s="117">
        <f t="shared" si="7"/>
        <v>0.16520521220519427</v>
      </c>
      <c r="O24" s="117">
        <f t="shared" si="7"/>
        <v>0.16068022754572625</v>
      </c>
      <c r="P24" s="117">
        <f t="shared" si="7"/>
        <v>0</v>
      </c>
      <c r="Q24" s="117">
        <f t="shared" si="7"/>
        <v>0.10957118428228727</v>
      </c>
      <c r="R24" s="117">
        <f t="shared" ref="R24:V24" si="8">R25+R28+R30+R39</f>
        <v>1.077620329206053E-2</v>
      </c>
      <c r="S24" s="117">
        <f t="shared" si="8"/>
        <v>0</v>
      </c>
      <c r="T24" s="117">
        <f t="shared" si="8"/>
        <v>0</v>
      </c>
      <c r="U24" s="117">
        <f t="shared" si="8"/>
        <v>5.3567178245014398E-2</v>
      </c>
      <c r="V24" s="117">
        <f t="shared" si="8"/>
        <v>8.8874616263804856E-2</v>
      </c>
      <c r="W24" s="117">
        <f t="shared" ref="W24:Y24" si="9">W25+W28+W30+W39</f>
        <v>9.4155606116444163E-2</v>
      </c>
      <c r="X24" s="117">
        <f t="shared" si="9"/>
        <v>8.3184009293582176E-2</v>
      </c>
      <c r="Y24" s="117">
        <f t="shared" si="9"/>
        <v>3.3035582161282065E-2</v>
      </c>
      <c r="DA24" s="129" t="s">
        <v>3272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0.1590014716271326</v>
      </c>
      <c r="H25" s="122">
        <f t="shared" si="10"/>
        <v>0.29973259328806695</v>
      </c>
      <c r="I25" s="122">
        <f t="shared" si="10"/>
        <v>2.6185166753615922E-2</v>
      </c>
      <c r="J25" s="122">
        <f t="shared" si="10"/>
        <v>0.39879033365542499</v>
      </c>
      <c r="K25" s="122">
        <f t="shared" si="10"/>
        <v>0.23109712411881797</v>
      </c>
      <c r="L25" s="122">
        <f t="shared" si="10"/>
        <v>0.10145183639281175</v>
      </c>
      <c r="M25" s="122">
        <f t="shared" si="10"/>
        <v>0</v>
      </c>
      <c r="N25" s="122">
        <f t="shared" si="10"/>
        <v>0.13441914594436516</v>
      </c>
      <c r="O25" s="122">
        <f t="shared" si="10"/>
        <v>0.13075173242944438</v>
      </c>
      <c r="P25" s="122">
        <f t="shared" si="10"/>
        <v>0</v>
      </c>
      <c r="Q25" s="122">
        <f t="shared" si="10"/>
        <v>8.8632896224988558E-2</v>
      </c>
      <c r="R25" s="122">
        <f t="shared" ref="R25:V25" si="11">SUM(R26:R27)</f>
        <v>8.547414122090034E-3</v>
      </c>
      <c r="S25" s="122">
        <f t="shared" si="11"/>
        <v>0</v>
      </c>
      <c r="T25" s="122">
        <f t="shared" si="11"/>
        <v>0</v>
      </c>
      <c r="U25" s="122">
        <f t="shared" si="11"/>
        <v>4.0828296888548249E-2</v>
      </c>
      <c r="V25" s="122">
        <f t="shared" si="11"/>
        <v>6.5643076888126442E-2</v>
      </c>
      <c r="W25" s="122">
        <f t="shared" ref="W25:Y25" si="12">SUM(W26:W27)</f>
        <v>6.5675125027738104E-2</v>
      </c>
      <c r="X25" s="122">
        <f t="shared" si="12"/>
        <v>5.2982375475995686E-2</v>
      </c>
      <c r="Y25" s="122">
        <f t="shared" si="12"/>
        <v>1.8516557766222019E-2</v>
      </c>
      <c r="DA25" s="130" t="s">
        <v>3273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0.15713903650396424</v>
      </c>
      <c r="H26" s="98">
        <v>0.29632186343910188</v>
      </c>
      <c r="I26" s="98">
        <v>2.5894796008742536E-2</v>
      </c>
      <c r="J26" s="98">
        <v>0.39437373752625215</v>
      </c>
      <c r="K26" s="98">
        <v>0.22853168798519918</v>
      </c>
      <c r="L26" s="98">
        <v>0.10035400601628863</v>
      </c>
      <c r="M26" s="98">
        <v>0</v>
      </c>
      <c r="N26" s="98">
        <v>0.13291324975330313</v>
      </c>
      <c r="O26" s="98">
        <v>0.12923256810508843</v>
      </c>
      <c r="P26" s="98">
        <v>0</v>
      </c>
      <c r="Q26" s="98">
        <v>8.7510415012297088E-2</v>
      </c>
      <c r="R26" s="98">
        <v>8.4368840749320089E-3</v>
      </c>
      <c r="S26" s="98">
        <v>0</v>
      </c>
      <c r="T26" s="98">
        <v>0</v>
      </c>
      <c r="U26" s="98">
        <v>4.0301273276056662E-2</v>
      </c>
      <c r="V26" s="98">
        <v>6.4793780162218498E-2</v>
      </c>
      <c r="W26" s="98">
        <v>6.4823739730639166E-2</v>
      </c>
      <c r="X26" s="98">
        <v>5.2297127446641306E-2</v>
      </c>
      <c r="Y26" s="98">
        <v>1.8275488673455884E-2</v>
      </c>
      <c r="DA26" s="63" t="s">
        <v>3274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1.8624351231683589E-3</v>
      </c>
      <c r="H27" s="98">
        <v>3.410729848965041E-3</v>
      </c>
      <c r="I27" s="98">
        <v>2.9037074487338582E-4</v>
      </c>
      <c r="J27" s="98">
        <v>4.4165961291728313E-3</v>
      </c>
      <c r="K27" s="98">
        <v>2.5654361336187813E-3</v>
      </c>
      <c r="L27" s="98">
        <v>1.0978303765231132E-3</v>
      </c>
      <c r="M27" s="98">
        <v>0</v>
      </c>
      <c r="N27" s="98">
        <v>1.5058961910620259E-3</v>
      </c>
      <c r="O27" s="98">
        <v>1.5191643243559526E-3</v>
      </c>
      <c r="P27" s="98">
        <v>0</v>
      </c>
      <c r="Q27" s="98">
        <v>1.1224812126914734E-3</v>
      </c>
      <c r="R27" s="98">
        <v>1.1053004715802518E-4</v>
      </c>
      <c r="S27" s="98">
        <v>0</v>
      </c>
      <c r="T27" s="98">
        <v>0</v>
      </c>
      <c r="U27" s="98">
        <v>5.2702361249158571E-4</v>
      </c>
      <c r="V27" s="98">
        <v>8.4929672590794317E-4</v>
      </c>
      <c r="W27" s="98">
        <v>8.513852970989331E-4</v>
      </c>
      <c r="X27" s="98">
        <v>6.8524802935437772E-4</v>
      </c>
      <c r="Y27" s="98">
        <v>2.4106909276613522E-4</v>
      </c>
      <c r="DA27" s="63" t="s">
        <v>3275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2.8940946615430901E-3</v>
      </c>
      <c r="H28" s="122">
        <f t="shared" si="13"/>
        <v>9.4481809886747883E-3</v>
      </c>
      <c r="I28" s="122">
        <f t="shared" si="13"/>
        <v>3.479625666273376E-3</v>
      </c>
      <c r="J28" s="122">
        <f t="shared" si="13"/>
        <v>6.9256763020105541E-3</v>
      </c>
      <c r="K28" s="122">
        <f t="shared" si="13"/>
        <v>6.6527538319468196E-3</v>
      </c>
      <c r="L28" s="122">
        <f t="shared" si="13"/>
        <v>1.5067598040448466E-3</v>
      </c>
      <c r="M28" s="122">
        <f t="shared" si="13"/>
        <v>0</v>
      </c>
      <c r="N28" s="122">
        <f t="shared" si="13"/>
        <v>3.1987899488777061E-3</v>
      </c>
      <c r="O28" s="122">
        <f t="shared" si="13"/>
        <v>1.6420116285363331E-3</v>
      </c>
      <c r="P28" s="122">
        <f t="shared" si="13"/>
        <v>0</v>
      </c>
      <c r="Q28" s="122">
        <f t="shared" si="13"/>
        <v>8.0984572473108917E-4</v>
      </c>
      <c r="R28" s="122">
        <f t="shared" si="13"/>
        <v>8.2485080235526997E-5</v>
      </c>
      <c r="S28" s="122">
        <f t="shared" si="13"/>
        <v>0</v>
      </c>
      <c r="T28" s="122">
        <f t="shared" si="13"/>
        <v>0</v>
      </c>
      <c r="U28" s="122">
        <f t="shared" si="13"/>
        <v>9.5639264191552218E-5</v>
      </c>
      <c r="V28" s="122">
        <f t="shared" si="13"/>
        <v>1.9320744292505049E-3</v>
      </c>
      <c r="W28" s="122">
        <f t="shared" si="13"/>
        <v>4.327989164804911E-3</v>
      </c>
      <c r="X28" s="122">
        <f t="shared" si="13"/>
        <v>6.034820441393458E-3</v>
      </c>
      <c r="Y28" s="122">
        <f t="shared" si="13"/>
        <v>1.2245867520948278E-3</v>
      </c>
      <c r="DA28" s="130" t="s">
        <v>3276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2.8940946615430901E-3</v>
      </c>
      <c r="H29" s="98">
        <v>9.4481809886747883E-3</v>
      </c>
      <c r="I29" s="98">
        <v>3.479625666273376E-3</v>
      </c>
      <c r="J29" s="98">
        <v>6.9256763020105541E-3</v>
      </c>
      <c r="K29" s="98">
        <v>6.6527538319468196E-3</v>
      </c>
      <c r="L29" s="98">
        <v>1.5067598040448466E-3</v>
      </c>
      <c r="M29" s="98">
        <v>0</v>
      </c>
      <c r="N29" s="98">
        <v>3.1987899488777061E-3</v>
      </c>
      <c r="O29" s="98">
        <v>1.6420116285363331E-3</v>
      </c>
      <c r="P29" s="98">
        <v>0</v>
      </c>
      <c r="Q29" s="98">
        <v>8.0984572473108917E-4</v>
      </c>
      <c r="R29" s="98">
        <v>8.2485080235526997E-5</v>
      </c>
      <c r="S29" s="98">
        <v>0</v>
      </c>
      <c r="T29" s="98">
        <v>0</v>
      </c>
      <c r="U29" s="98">
        <v>9.5639264191552218E-5</v>
      </c>
      <c r="V29" s="98">
        <v>1.9320744292505049E-3</v>
      </c>
      <c r="W29" s="98">
        <v>4.327989164804911E-3</v>
      </c>
      <c r="X29" s="98">
        <v>6.034820441393458E-3</v>
      </c>
      <c r="Y29" s="98">
        <v>1.2245867520948278E-3</v>
      </c>
      <c r="DA29" s="63" t="s">
        <v>3277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1.7797897977318948E-2</v>
      </c>
      <c r="H30" s="122">
        <v>2.912002876315533E-2</v>
      </c>
      <c r="I30" s="122">
        <v>7.4803613594508905E-3</v>
      </c>
      <c r="J30" s="122">
        <v>2.7933152029803694E-2</v>
      </c>
      <c r="K30" s="122">
        <v>2.8841382319318813E-2</v>
      </c>
      <c r="L30" s="122">
        <v>1.1789865523445034E-2</v>
      </c>
      <c r="M30" s="122">
        <v>0</v>
      </c>
      <c r="N30" s="122">
        <v>1.5273088023606406E-2</v>
      </c>
      <c r="O30" s="122">
        <v>1.5484499476778591E-2</v>
      </c>
      <c r="P30" s="122">
        <v>0</v>
      </c>
      <c r="Q30" s="122">
        <v>1.0889285629118688E-2</v>
      </c>
      <c r="R30" s="122">
        <v>1.1538162723680884E-3</v>
      </c>
      <c r="S30" s="122">
        <v>0</v>
      </c>
      <c r="T30" s="122">
        <v>0</v>
      </c>
      <c r="U30" s="122">
        <v>7.1341750436700654E-3</v>
      </c>
      <c r="V30" s="122">
        <v>1.2173143348096313E-2</v>
      </c>
      <c r="W30" s="122">
        <v>1.3898211124283827E-2</v>
      </c>
      <c r="X30" s="122">
        <v>1.3946840642068905E-2</v>
      </c>
      <c r="Y30" s="122">
        <v>7.7699834290819534E-3</v>
      </c>
      <c r="DA30" s="130" t="s">
        <v>3278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7.520016329286655E-4</v>
      </c>
      <c r="H31" s="98">
        <v>1.388543472221169E-3</v>
      </c>
      <c r="I31" s="98">
        <v>4.4833645279723089E-4</v>
      </c>
      <c r="J31" s="98">
        <v>1.483199700079176E-3</v>
      </c>
      <c r="K31" s="98">
        <v>1.7498580197549205E-3</v>
      </c>
      <c r="L31" s="98">
        <v>6.457055615662166E-4</v>
      </c>
      <c r="M31" s="98">
        <v>0</v>
      </c>
      <c r="N31" s="98">
        <v>2.7026362322050821E-4</v>
      </c>
      <c r="O31" s="98">
        <v>3.9691478158217458E-4</v>
      </c>
      <c r="P31" s="98">
        <v>0</v>
      </c>
      <c r="Q31" s="98">
        <v>4.7110396677947777E-4</v>
      </c>
      <c r="R31" s="98">
        <v>0</v>
      </c>
      <c r="S31" s="98">
        <v>0</v>
      </c>
      <c r="T31" s="98">
        <v>0</v>
      </c>
      <c r="U31" s="98">
        <v>1.2239496944514908E-4</v>
      </c>
      <c r="V31" s="98">
        <v>2.4007879295112876E-4</v>
      </c>
      <c r="W31" s="98">
        <v>2.537521040218829E-4</v>
      </c>
      <c r="X31" s="98">
        <v>2.5012740957597372E-4</v>
      </c>
      <c r="Y31" s="98">
        <v>2.3291789296427066E-4</v>
      </c>
      <c r="DA31" s="63" t="s">
        <v>3279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3280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3281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3282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1.6639758150833128E-2</v>
      </c>
      <c r="H35" s="101">
        <v>2.6990915475298964E-2</v>
      </c>
      <c r="I35" s="101">
        <v>6.5242390108226321E-3</v>
      </c>
      <c r="J35" s="101">
        <v>2.4542465288052078E-2</v>
      </c>
      <c r="K35" s="101">
        <v>2.5205590340049204E-2</v>
      </c>
      <c r="L35" s="101">
        <v>1.0441543881798352E-2</v>
      </c>
      <c r="M35" s="101">
        <v>0</v>
      </c>
      <c r="N35" s="101">
        <v>1.3749003610917718E-2</v>
      </c>
      <c r="O35" s="101">
        <v>1.3507038729156789E-2</v>
      </c>
      <c r="P35" s="101">
        <v>0</v>
      </c>
      <c r="Q35" s="101">
        <v>8.7227243667100645E-3</v>
      </c>
      <c r="R35" s="101">
        <v>9.6282491672700511E-4</v>
      </c>
      <c r="S35" s="101">
        <v>0</v>
      </c>
      <c r="T35" s="101">
        <v>0</v>
      </c>
      <c r="U35" s="101">
        <v>5.9307679601617444E-3</v>
      </c>
      <c r="V35" s="101">
        <v>1.0052190714625231E-2</v>
      </c>
      <c r="W35" s="101">
        <v>1.1605123350186883E-2</v>
      </c>
      <c r="X35" s="101">
        <v>1.1298180108939975E-2</v>
      </c>
      <c r="Y35" s="101">
        <v>6.0774238199739344E-3</v>
      </c>
      <c r="DA35" s="131" t="s">
        <v>3283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4.0613819355715447E-4</v>
      </c>
      <c r="H36" s="104">
        <v>7.4056981563519974E-4</v>
      </c>
      <c r="I36" s="104">
        <v>5.0778589583102749E-4</v>
      </c>
      <c r="J36" s="104">
        <v>1.9074870416724405E-3</v>
      </c>
      <c r="K36" s="104">
        <v>1.8859339595146884E-3</v>
      </c>
      <c r="L36" s="104">
        <v>7.0261608008046384E-4</v>
      </c>
      <c r="M36" s="104">
        <v>0</v>
      </c>
      <c r="N36" s="104">
        <v>1.25382078946818E-3</v>
      </c>
      <c r="O36" s="104">
        <v>1.5805459660396272E-3</v>
      </c>
      <c r="P36" s="104">
        <v>0</v>
      </c>
      <c r="Q36" s="104">
        <v>1.6954572956291456E-3</v>
      </c>
      <c r="R36" s="104">
        <v>1.9099135564108326E-4</v>
      </c>
      <c r="S36" s="104">
        <v>0</v>
      </c>
      <c r="T36" s="104">
        <v>0</v>
      </c>
      <c r="U36" s="104">
        <v>1.0810121140631722E-3</v>
      </c>
      <c r="V36" s="104">
        <v>1.880873840519952E-3</v>
      </c>
      <c r="W36" s="104">
        <v>2.0393356700750603E-3</v>
      </c>
      <c r="X36" s="104">
        <v>2.3985331235529574E-3</v>
      </c>
      <c r="Y36" s="104">
        <v>1.4596417161437483E-3</v>
      </c>
      <c r="DA36" s="132" t="s">
        <v>3284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1.5902116051555999E-4</v>
      </c>
      <c r="H37" s="98">
        <v>2.88670404894879E-4</v>
      </c>
      <c r="I37" s="98">
        <v>1.9302076893294639E-4</v>
      </c>
      <c r="J37" s="98">
        <v>7.2858230985127894E-4</v>
      </c>
      <c r="K37" s="98">
        <v>6.7472544045872487E-4</v>
      </c>
      <c r="L37" s="98">
        <v>2.5097824990798223E-4</v>
      </c>
      <c r="M37" s="98">
        <v>0</v>
      </c>
      <c r="N37" s="98">
        <v>4.5488101170518323E-4</v>
      </c>
      <c r="O37" s="98">
        <v>5.51745402363644E-4</v>
      </c>
      <c r="P37" s="98">
        <v>0</v>
      </c>
      <c r="Q37" s="98">
        <v>6.5452682938780052E-4</v>
      </c>
      <c r="R37" s="98">
        <v>7.1306012813568618E-5</v>
      </c>
      <c r="S37" s="98">
        <v>0</v>
      </c>
      <c r="T37" s="98">
        <v>0</v>
      </c>
      <c r="U37" s="98">
        <v>3.7939767546638764E-4</v>
      </c>
      <c r="V37" s="98">
        <v>6.4165044907279621E-4</v>
      </c>
      <c r="W37" s="98">
        <v>7.6858441678296751E-4</v>
      </c>
      <c r="X37" s="98">
        <v>9.9172613934728942E-4</v>
      </c>
      <c r="Y37" s="98">
        <v>6.0760184557251081E-4</v>
      </c>
      <c r="DA37" s="63" t="s">
        <v>3285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2.4711703304159451E-4</v>
      </c>
      <c r="H38" s="98">
        <v>4.5189941074032079E-4</v>
      </c>
      <c r="I38" s="98">
        <v>3.1476512689808113E-4</v>
      </c>
      <c r="J38" s="98">
        <v>1.1789047318211615E-3</v>
      </c>
      <c r="K38" s="98">
        <v>1.2112085190559634E-3</v>
      </c>
      <c r="L38" s="98">
        <v>4.5163783017248161E-4</v>
      </c>
      <c r="M38" s="98">
        <v>0</v>
      </c>
      <c r="N38" s="98">
        <v>7.9893977776299672E-4</v>
      </c>
      <c r="O38" s="98">
        <v>1.0288005636759833E-3</v>
      </c>
      <c r="P38" s="98">
        <v>0</v>
      </c>
      <c r="Q38" s="98">
        <v>1.040930466241345E-3</v>
      </c>
      <c r="R38" s="98">
        <v>1.1968534282751464E-4</v>
      </c>
      <c r="S38" s="98">
        <v>0</v>
      </c>
      <c r="T38" s="98">
        <v>0</v>
      </c>
      <c r="U38" s="98">
        <v>7.0161443859678447E-4</v>
      </c>
      <c r="V38" s="98">
        <v>1.2392233914471557E-3</v>
      </c>
      <c r="W38" s="98">
        <v>1.2707512532920927E-3</v>
      </c>
      <c r="X38" s="98">
        <v>1.4068069842056679E-3</v>
      </c>
      <c r="Y38" s="98">
        <v>8.5203987057123746E-4</v>
      </c>
      <c r="DA38" s="63" t="s">
        <v>3286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1.5432218929511455E-2</v>
      </c>
      <c r="H39" s="122">
        <v>2.5332542500680878E-2</v>
      </c>
      <c r="I39" s="122">
        <v>6.7041750196418157E-3</v>
      </c>
      <c r="J39" s="122">
        <v>2.5803974557085774E-2</v>
      </c>
      <c r="K39" s="122">
        <v>2.74810738267596E-2</v>
      </c>
      <c r="L39" s="122">
        <v>1.0467516920286316E-2</v>
      </c>
      <c r="M39" s="122">
        <v>0</v>
      </c>
      <c r="N39" s="122">
        <v>1.2314188288344985E-2</v>
      </c>
      <c r="O39" s="122">
        <v>1.2801984010966935E-2</v>
      </c>
      <c r="P39" s="122">
        <v>0</v>
      </c>
      <c r="Q39" s="122">
        <v>9.2391567034489398E-3</v>
      </c>
      <c r="R39" s="122">
        <v>9.9248781736688187E-4</v>
      </c>
      <c r="S39" s="122">
        <v>0</v>
      </c>
      <c r="T39" s="122">
        <v>0</v>
      </c>
      <c r="U39" s="122">
        <v>5.5090670486045287E-3</v>
      </c>
      <c r="V39" s="122">
        <v>9.126321598331601E-3</v>
      </c>
      <c r="W39" s="122">
        <v>1.0254280799617327E-2</v>
      </c>
      <c r="X39" s="122">
        <v>1.021997273412413E-2</v>
      </c>
      <c r="Y39" s="122">
        <v>5.5244542138832642E-3</v>
      </c>
      <c r="DA39" s="130" t="s">
        <v>3287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5.9112861966144556E-3</v>
      </c>
      <c r="H40" s="98">
        <v>1.0413543486471888E-2</v>
      </c>
      <c r="I40" s="98">
        <v>3.6732262902428123E-3</v>
      </c>
      <c r="J40" s="98">
        <v>1.6627285479836013E-2</v>
      </c>
      <c r="K40" s="98">
        <v>1.6896506901142999E-2</v>
      </c>
      <c r="L40" s="98">
        <v>5.7468797502475315E-3</v>
      </c>
      <c r="M40" s="98">
        <v>0</v>
      </c>
      <c r="N40" s="98">
        <v>3.7694015964008839E-3</v>
      </c>
      <c r="O40" s="98">
        <v>4.9475040356621548E-3</v>
      </c>
      <c r="P40" s="98">
        <v>0</v>
      </c>
      <c r="Q40" s="98">
        <v>4.4108612886191801E-3</v>
      </c>
      <c r="R40" s="98">
        <v>4.7718283170444749E-4</v>
      </c>
      <c r="S40" s="98">
        <v>0</v>
      </c>
      <c r="T40" s="98">
        <v>0</v>
      </c>
      <c r="U40" s="98">
        <v>2.074720021960361E-3</v>
      </c>
      <c r="V40" s="98">
        <v>3.0498774159490208E-3</v>
      </c>
      <c r="W40" s="98">
        <v>3.2201395951895711E-3</v>
      </c>
      <c r="X40" s="98">
        <v>2.9217887764400479E-3</v>
      </c>
      <c r="Y40" s="98">
        <v>1.7888873630621954E-3</v>
      </c>
      <c r="DA40" s="63" t="s">
        <v>3288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9.5209327328969993E-3</v>
      </c>
      <c r="H41" s="33">
        <v>1.4918999014208992E-2</v>
      </c>
      <c r="I41" s="33">
        <v>3.0309487293990029E-3</v>
      </c>
      <c r="J41" s="33">
        <v>9.1766890772497604E-3</v>
      </c>
      <c r="K41" s="33">
        <v>1.0584566925616603E-2</v>
      </c>
      <c r="L41" s="33">
        <v>4.720637170038784E-3</v>
      </c>
      <c r="M41" s="33">
        <v>0</v>
      </c>
      <c r="N41" s="33">
        <v>8.5447866919441014E-3</v>
      </c>
      <c r="O41" s="33">
        <v>7.8544799753047789E-3</v>
      </c>
      <c r="P41" s="33">
        <v>0</v>
      </c>
      <c r="Q41" s="33">
        <v>4.8282954148297606E-3</v>
      </c>
      <c r="R41" s="33">
        <v>5.1530498566243433E-4</v>
      </c>
      <c r="S41" s="33">
        <v>0</v>
      </c>
      <c r="T41" s="33">
        <v>0</v>
      </c>
      <c r="U41" s="33">
        <v>3.4343470266441677E-3</v>
      </c>
      <c r="V41" s="33">
        <v>6.0764441823825798E-3</v>
      </c>
      <c r="W41" s="33">
        <v>7.0341412044277549E-3</v>
      </c>
      <c r="X41" s="33">
        <v>7.2981839576840828E-3</v>
      </c>
      <c r="Y41" s="33">
        <v>3.735566850821069E-3</v>
      </c>
      <c r="DA41" s="60" t="s">
        <v>3289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7.4659180195779804</v>
      </c>
      <c r="D43" s="117">
        <f t="shared" si="14"/>
        <v>6.9003624449649106</v>
      </c>
      <c r="E43" s="117">
        <f t="shared" si="14"/>
        <v>3.9264245634434491</v>
      </c>
      <c r="F43" s="117">
        <f t="shared" si="14"/>
        <v>3.079556902621909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0.30600798451401778</v>
      </c>
      <c r="L43" s="117">
        <f t="shared" si="14"/>
        <v>2.7846164222317604</v>
      </c>
      <c r="M43" s="117">
        <f t="shared" si="14"/>
        <v>3.7787556232840966</v>
      </c>
      <c r="N43" s="117">
        <f t="shared" si="14"/>
        <v>2.8495845954032233</v>
      </c>
      <c r="O43" s="117">
        <f t="shared" si="14"/>
        <v>3.1875803995858702</v>
      </c>
      <c r="P43" s="117">
        <f t="shared" si="14"/>
        <v>0.13376446747302409</v>
      </c>
      <c r="Q43" s="117">
        <f t="shared" si="14"/>
        <v>3.418009250823606</v>
      </c>
      <c r="R43" s="117">
        <f t="shared" ref="R43:V43" si="15">R44+R47+R49+R58</f>
        <v>2.8955121531158121</v>
      </c>
      <c r="S43" s="117">
        <f t="shared" si="15"/>
        <v>1.6542851707611761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0.35034328012814386</v>
      </c>
      <c r="Y43" s="117">
        <f t="shared" si="16"/>
        <v>0.72900869858096784</v>
      </c>
      <c r="DA43" s="129" t="s">
        <v>3290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6.0884394290336346</v>
      </c>
      <c r="D44" s="122">
        <f t="shared" si="17"/>
        <v>5.6946348935367732</v>
      </c>
      <c r="E44" s="122">
        <f t="shared" si="17"/>
        <v>3.245620173424355</v>
      </c>
      <c r="F44" s="122">
        <f t="shared" si="17"/>
        <v>2.5634871359727267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0.24534307908136674</v>
      </c>
      <c r="L44" s="122">
        <f t="shared" si="17"/>
        <v>2.2841942376133133</v>
      </c>
      <c r="M44" s="122">
        <f t="shared" si="17"/>
        <v>3.1225057393976754</v>
      </c>
      <c r="N44" s="122">
        <f t="shared" si="17"/>
        <v>2.2971769386677865</v>
      </c>
      <c r="O44" s="122">
        <f t="shared" si="17"/>
        <v>2.5606194789892172</v>
      </c>
      <c r="P44" s="122">
        <f t="shared" si="17"/>
        <v>0.10327066180509691</v>
      </c>
      <c r="Q44" s="122">
        <f t="shared" si="17"/>
        <v>2.7519600923659415</v>
      </c>
      <c r="R44" s="122">
        <f t="shared" ref="R44:V44" si="18">SUM(R45:R46)</f>
        <v>2.2984993477132787</v>
      </c>
      <c r="S44" s="122">
        <f t="shared" si="18"/>
        <v>1.316643532960236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0.22756382873281727</v>
      </c>
      <c r="Y44" s="122">
        <f t="shared" si="19"/>
        <v>0.4168709710115916</v>
      </c>
      <c r="DA44" s="130" t="s">
        <v>3291</v>
      </c>
    </row>
    <row r="45" spans="1:105" ht="12" customHeight="1" x14ac:dyDescent="0.25">
      <c r="A45" s="97" t="s">
        <v>211</v>
      </c>
      <c r="B45" s="98"/>
      <c r="C45" s="98">
        <v>6.0205373447474839</v>
      </c>
      <c r="D45" s="98">
        <v>5.6304080769644766</v>
      </c>
      <c r="E45" s="98">
        <v>3.2108173954557171</v>
      </c>
      <c r="F45" s="98">
        <v>2.5344932667436186</v>
      </c>
      <c r="G45" s="98">
        <v>0</v>
      </c>
      <c r="H45" s="98">
        <v>0</v>
      </c>
      <c r="I45" s="98">
        <v>0</v>
      </c>
      <c r="J45" s="98">
        <v>0</v>
      </c>
      <c r="K45" s="98">
        <v>0.24273849929345001</v>
      </c>
      <c r="L45" s="98">
        <v>2.260538601085734</v>
      </c>
      <c r="M45" s="98">
        <v>3.0897132716124749</v>
      </c>
      <c r="N45" s="98">
        <v>2.2724654496243146</v>
      </c>
      <c r="O45" s="98">
        <v>2.5319793296065898</v>
      </c>
      <c r="P45" s="98">
        <v>0.1020571803307265</v>
      </c>
      <c r="Q45" s="98">
        <v>2.718256806821957</v>
      </c>
      <c r="R45" s="98">
        <v>2.2697333111913887</v>
      </c>
      <c r="S45" s="98">
        <v>1.3002578581703892</v>
      </c>
      <c r="T45" s="98">
        <v>0</v>
      </c>
      <c r="U45" s="98">
        <v>0</v>
      </c>
      <c r="V45" s="98">
        <v>0</v>
      </c>
      <c r="W45" s="98">
        <v>0</v>
      </c>
      <c r="X45" s="98">
        <v>0.22472021850249541</v>
      </c>
      <c r="Y45" s="98">
        <v>0.41163489794009245</v>
      </c>
      <c r="DA45" s="63" t="s">
        <v>3292</v>
      </c>
    </row>
    <row r="46" spans="1:105" ht="12" customHeight="1" x14ac:dyDescent="0.25">
      <c r="A46" s="97" t="s">
        <v>53</v>
      </c>
      <c r="B46" s="98"/>
      <c r="C46" s="98">
        <v>6.790208428615023E-2</v>
      </c>
      <c r="D46" s="98">
        <v>6.4226816572296896E-2</v>
      </c>
      <c r="E46" s="98">
        <v>3.4802777968637913E-2</v>
      </c>
      <c r="F46" s="98">
        <v>2.8993869229107933E-2</v>
      </c>
      <c r="G46" s="98">
        <v>0</v>
      </c>
      <c r="H46" s="98">
        <v>0</v>
      </c>
      <c r="I46" s="98">
        <v>0</v>
      </c>
      <c r="J46" s="98">
        <v>0</v>
      </c>
      <c r="K46" s="98">
        <v>2.604579787916735E-3</v>
      </c>
      <c r="L46" s="98">
        <v>2.3655636527579217E-2</v>
      </c>
      <c r="M46" s="98">
        <v>3.2792467785200341E-2</v>
      </c>
      <c r="N46" s="98">
        <v>2.4711489043471833E-2</v>
      </c>
      <c r="O46" s="98">
        <v>2.8640149382627541E-2</v>
      </c>
      <c r="P46" s="98">
        <v>1.2134814743704095E-3</v>
      </c>
      <c r="Q46" s="98">
        <v>3.3703285543984371E-2</v>
      </c>
      <c r="R46" s="98">
        <v>2.8766036521890106E-2</v>
      </c>
      <c r="S46" s="98">
        <v>1.6385674789846712E-2</v>
      </c>
      <c r="T46" s="98">
        <v>0</v>
      </c>
      <c r="U46" s="98">
        <v>0</v>
      </c>
      <c r="V46" s="98">
        <v>0</v>
      </c>
      <c r="W46" s="98">
        <v>0</v>
      </c>
      <c r="X46" s="98">
        <v>2.8436102303218583E-3</v>
      </c>
      <c r="Y46" s="98">
        <v>5.2360730714991694E-3</v>
      </c>
      <c r="DA46" s="63" t="s">
        <v>3293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6.0718447320993907E-2</v>
      </c>
      <c r="D47" s="122">
        <f t="shared" si="20"/>
        <v>4.3895743472398212E-2</v>
      </c>
      <c r="E47" s="122">
        <f t="shared" si="20"/>
        <v>0.10515755051190902</v>
      </c>
      <c r="F47" s="122">
        <f t="shared" si="20"/>
        <v>4.115097194562746E-2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6.1537972945508081E-3</v>
      </c>
      <c r="L47" s="122">
        <f t="shared" si="20"/>
        <v>2.9733393466484973E-2</v>
      </c>
      <c r="M47" s="122">
        <f t="shared" si="20"/>
        <v>6.044556407100303E-2</v>
      </c>
      <c r="N47" s="122">
        <f t="shared" si="20"/>
        <v>5.3787060621869581E-2</v>
      </c>
      <c r="O47" s="122">
        <f t="shared" si="20"/>
        <v>3.2749009702474643E-2</v>
      </c>
      <c r="P47" s="122">
        <f t="shared" si="20"/>
        <v>1.4172245057033968E-3</v>
      </c>
      <c r="Q47" s="122">
        <f t="shared" si="20"/>
        <v>2.5712601760212082E-2</v>
      </c>
      <c r="R47" s="122">
        <f t="shared" si="20"/>
        <v>3.1179360329029206E-2</v>
      </c>
      <c r="S47" s="122">
        <f t="shared" si="20"/>
        <v>9.4021624264600118E-3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2.4631920168952888E-2</v>
      </c>
      <c r="Y47" s="122">
        <f t="shared" si="20"/>
        <v>2.6500057315332073E-2</v>
      </c>
      <c r="DA47" s="130" t="s">
        <v>3294</v>
      </c>
    </row>
    <row r="48" spans="1:105" ht="12" customHeight="1" x14ac:dyDescent="0.25">
      <c r="A48" s="97" t="s">
        <v>53</v>
      </c>
      <c r="B48" s="98"/>
      <c r="C48" s="98">
        <v>6.0718447320993907E-2</v>
      </c>
      <c r="D48" s="98">
        <v>4.3895743472398212E-2</v>
      </c>
      <c r="E48" s="98">
        <v>0.10515755051190902</v>
      </c>
      <c r="F48" s="98">
        <v>4.115097194562746E-2</v>
      </c>
      <c r="G48" s="98">
        <v>0</v>
      </c>
      <c r="H48" s="98">
        <v>0</v>
      </c>
      <c r="I48" s="98">
        <v>0</v>
      </c>
      <c r="J48" s="98">
        <v>0</v>
      </c>
      <c r="K48" s="98">
        <v>6.1537972945508081E-3</v>
      </c>
      <c r="L48" s="98">
        <v>2.9733393466484973E-2</v>
      </c>
      <c r="M48" s="98">
        <v>6.044556407100303E-2</v>
      </c>
      <c r="N48" s="98">
        <v>5.3787060621869581E-2</v>
      </c>
      <c r="O48" s="98">
        <v>3.2749009702474643E-2</v>
      </c>
      <c r="P48" s="98">
        <v>1.4172245057033968E-3</v>
      </c>
      <c r="Q48" s="98">
        <v>2.5712601760212082E-2</v>
      </c>
      <c r="R48" s="98">
        <v>3.1179360329029206E-2</v>
      </c>
      <c r="S48" s="98">
        <v>9.4021624264600118E-3</v>
      </c>
      <c r="T48" s="98">
        <v>0</v>
      </c>
      <c r="U48" s="98">
        <v>0</v>
      </c>
      <c r="V48" s="98">
        <v>0</v>
      </c>
      <c r="W48" s="98">
        <v>0</v>
      </c>
      <c r="X48" s="98">
        <v>2.4631920168952888E-2</v>
      </c>
      <c r="Y48" s="98">
        <v>2.6500057315332073E-2</v>
      </c>
      <c r="DA48" s="63" t="s">
        <v>3295</v>
      </c>
    </row>
    <row r="49" spans="1:105" ht="12" customHeight="1" x14ac:dyDescent="0.25">
      <c r="A49" s="121" t="s">
        <v>55</v>
      </c>
      <c r="B49" s="122"/>
      <c r="C49" s="122">
        <v>0.68020465448453837</v>
      </c>
      <c r="D49" s="122">
        <v>0.61976245271091723</v>
      </c>
      <c r="E49" s="122">
        <v>0.29755462719511327</v>
      </c>
      <c r="F49" s="122">
        <v>0.25363786564766111</v>
      </c>
      <c r="G49" s="122">
        <v>0</v>
      </c>
      <c r="H49" s="122">
        <v>0</v>
      </c>
      <c r="I49" s="122">
        <v>0</v>
      </c>
      <c r="J49" s="122">
        <v>0</v>
      </c>
      <c r="K49" s="122">
        <v>2.9089284373841569E-2</v>
      </c>
      <c r="L49" s="122">
        <v>0.25889865499048248</v>
      </c>
      <c r="M49" s="122">
        <v>0.32563424933821083</v>
      </c>
      <c r="N49" s="122">
        <v>0.28709905097154631</v>
      </c>
      <c r="O49" s="122">
        <v>0.34482704102398665</v>
      </c>
      <c r="P49" s="122">
        <v>1.6616130427893481E-2</v>
      </c>
      <c r="Q49" s="122">
        <v>0.34827127641791883</v>
      </c>
      <c r="R49" s="122">
        <v>0.30145342563869737</v>
      </c>
      <c r="S49" s="122">
        <v>0.18291583890427224</v>
      </c>
      <c r="T49" s="122">
        <v>0</v>
      </c>
      <c r="U49" s="122">
        <v>0</v>
      </c>
      <c r="V49" s="122">
        <v>0</v>
      </c>
      <c r="W49" s="122">
        <v>0</v>
      </c>
      <c r="X49" s="122">
        <v>5.6599713290718112E-2</v>
      </c>
      <c r="Y49" s="122">
        <v>0.1672393304138626</v>
      </c>
      <c r="DA49" s="130" t="s">
        <v>3296</v>
      </c>
    </row>
    <row r="50" spans="1:105" ht="12" customHeight="1" x14ac:dyDescent="0.25">
      <c r="A50" s="97" t="s">
        <v>138</v>
      </c>
      <c r="B50" s="98"/>
      <c r="C50" s="98">
        <v>2.4791877379605216E-2</v>
      </c>
      <c r="D50" s="98">
        <v>3.8659198296299033E-2</v>
      </c>
      <c r="E50" s="98">
        <v>4.5802809362498344E-2</v>
      </c>
      <c r="F50" s="98">
        <v>4.722650525016415E-3</v>
      </c>
      <c r="G50" s="98">
        <v>0</v>
      </c>
      <c r="H50" s="98">
        <v>0</v>
      </c>
      <c r="I50" s="98">
        <v>0</v>
      </c>
      <c r="J50" s="98">
        <v>0</v>
      </c>
      <c r="K50" s="98">
        <v>1.168484251069111E-2</v>
      </c>
      <c r="L50" s="98">
        <v>9.5923543874339226E-2</v>
      </c>
      <c r="M50" s="98">
        <v>0.13458724426017687</v>
      </c>
      <c r="N50" s="98">
        <v>0.18077593592580679</v>
      </c>
      <c r="O50" s="98">
        <v>0.24721211815371666</v>
      </c>
      <c r="P50" s="98">
        <v>1.0396975368495671E-2</v>
      </c>
      <c r="Q50" s="98">
        <v>5.7975070952111893E-2</v>
      </c>
      <c r="R50" s="98">
        <v>4.2864997279022717E-2</v>
      </c>
      <c r="S50" s="98">
        <v>4.2059695845975624E-2</v>
      </c>
      <c r="T50" s="98">
        <v>0</v>
      </c>
      <c r="U50" s="98">
        <v>0</v>
      </c>
      <c r="V50" s="98">
        <v>0</v>
      </c>
      <c r="W50" s="98">
        <v>0</v>
      </c>
      <c r="X50" s="98">
        <v>8.4893217317256087E-4</v>
      </c>
      <c r="Y50" s="98">
        <v>6.1653391982032677E-3</v>
      </c>
      <c r="DA50" s="63" t="s">
        <v>3297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1.137785921024952E-4</v>
      </c>
      <c r="M51" s="98">
        <v>0</v>
      </c>
      <c r="N51" s="98">
        <v>1.9916393675951187E-4</v>
      </c>
      <c r="O51" s="98">
        <v>3.0460131772242752E-4</v>
      </c>
      <c r="P51" s="98">
        <v>0</v>
      </c>
      <c r="Q51" s="98">
        <v>0</v>
      </c>
      <c r="R51" s="98">
        <v>0</v>
      </c>
      <c r="S51" s="98">
        <v>2.1367161832932719E-4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3298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4.5464636381883358E-5</v>
      </c>
      <c r="M52" s="101">
        <v>0</v>
      </c>
      <c r="N52" s="101">
        <v>7.8929988860155844E-5</v>
      </c>
      <c r="O52" s="101">
        <v>1.1425877547131867E-4</v>
      </c>
      <c r="P52" s="101">
        <v>0</v>
      </c>
      <c r="Q52" s="101">
        <v>0</v>
      </c>
      <c r="R52" s="101">
        <v>0</v>
      </c>
      <c r="S52" s="101">
        <v>7.9480468844660704E-5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3299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6.8313955720611844E-5</v>
      </c>
      <c r="M53" s="104">
        <v>0</v>
      </c>
      <c r="N53" s="104">
        <v>1.2023394789935603E-4</v>
      </c>
      <c r="O53" s="104">
        <v>1.9034254225110884E-4</v>
      </c>
      <c r="P53" s="104">
        <v>0</v>
      </c>
      <c r="Q53" s="104">
        <v>0</v>
      </c>
      <c r="R53" s="104">
        <v>0</v>
      </c>
      <c r="S53" s="104">
        <v>1.3419114948466648E-4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3300</v>
      </c>
    </row>
    <row r="54" spans="1:105" ht="12" customHeight="1" x14ac:dyDescent="0.25">
      <c r="A54" s="106" t="s">
        <v>122</v>
      </c>
      <c r="B54" s="101"/>
      <c r="C54" s="101">
        <v>0.64125840708845705</v>
      </c>
      <c r="D54" s="101">
        <v>0.56937788155996283</v>
      </c>
      <c r="E54" s="101">
        <v>0.2418744319174323</v>
      </c>
      <c r="F54" s="101">
        <v>0.24410320608819272</v>
      </c>
      <c r="G54" s="101">
        <v>0</v>
      </c>
      <c r="H54" s="101">
        <v>0</v>
      </c>
      <c r="I54" s="101">
        <v>0</v>
      </c>
      <c r="J54" s="101">
        <v>0</v>
      </c>
      <c r="K54" s="101">
        <v>1.6213325678193811E-2</v>
      </c>
      <c r="L54" s="101">
        <v>0.15332582858009161</v>
      </c>
      <c r="M54" s="101">
        <v>0.17348818097511345</v>
      </c>
      <c r="N54" s="101">
        <v>9.7540101088774755E-2</v>
      </c>
      <c r="O54" s="101">
        <v>8.6990286127229977E-2</v>
      </c>
      <c r="P54" s="101">
        <v>5.2951104289212566E-3</v>
      </c>
      <c r="Q54" s="101">
        <v>0.2442362822678818</v>
      </c>
      <c r="R54" s="101">
        <v>0.22325502756607427</v>
      </c>
      <c r="S54" s="101">
        <v>0.12103853601360488</v>
      </c>
      <c r="T54" s="101">
        <v>0</v>
      </c>
      <c r="U54" s="101">
        <v>0</v>
      </c>
      <c r="V54" s="101">
        <v>0</v>
      </c>
      <c r="W54" s="101">
        <v>0</v>
      </c>
      <c r="X54" s="101">
        <v>4.6052364574483591E-2</v>
      </c>
      <c r="Y54" s="101">
        <v>0.13042151517664061</v>
      </c>
      <c r="DA54" s="131" t="s">
        <v>3301</v>
      </c>
    </row>
    <row r="55" spans="1:105" ht="12" customHeight="1" x14ac:dyDescent="0.25">
      <c r="A55" s="107" t="s">
        <v>121</v>
      </c>
      <c r="B55" s="104"/>
      <c r="C55" s="104">
        <v>1.4154370016476098E-2</v>
      </c>
      <c r="D55" s="104">
        <v>1.1725372854655356E-2</v>
      </c>
      <c r="E55" s="104">
        <v>9.8773859151826023E-3</v>
      </c>
      <c r="F55" s="104">
        <v>4.8120090344520002E-3</v>
      </c>
      <c r="G55" s="104">
        <v>0</v>
      </c>
      <c r="H55" s="104">
        <v>0</v>
      </c>
      <c r="I55" s="104">
        <v>0</v>
      </c>
      <c r="J55" s="104">
        <v>0</v>
      </c>
      <c r="K55" s="104">
        <v>1.1911161849566454E-3</v>
      </c>
      <c r="L55" s="104">
        <v>9.5355039439491522E-3</v>
      </c>
      <c r="M55" s="104">
        <v>1.7558824102920527E-2</v>
      </c>
      <c r="N55" s="104">
        <v>8.5838500202052321E-3</v>
      </c>
      <c r="O55" s="104">
        <v>1.0320035425317564E-2</v>
      </c>
      <c r="P55" s="104">
        <v>9.2404463047655459E-4</v>
      </c>
      <c r="Q55" s="104">
        <v>4.6059923197925123E-2</v>
      </c>
      <c r="R55" s="104">
        <v>3.5333400793600395E-2</v>
      </c>
      <c r="S55" s="104">
        <v>1.960393542636241E-2</v>
      </c>
      <c r="T55" s="104">
        <v>0</v>
      </c>
      <c r="U55" s="104">
        <v>0</v>
      </c>
      <c r="V55" s="104">
        <v>0</v>
      </c>
      <c r="W55" s="104">
        <v>0</v>
      </c>
      <c r="X55" s="104">
        <v>9.6984165430619579E-3</v>
      </c>
      <c r="Y55" s="104">
        <v>3.0652476039018717E-2</v>
      </c>
      <c r="DA55" s="132" t="s">
        <v>3302</v>
      </c>
    </row>
    <row r="56" spans="1:105" ht="12" customHeight="1" x14ac:dyDescent="0.25">
      <c r="A56" s="108" t="s">
        <v>53</v>
      </c>
      <c r="B56" s="98"/>
      <c r="C56" s="98">
        <v>5.5869431716212828E-3</v>
      </c>
      <c r="D56" s="98">
        <v>4.8343628674845877E-3</v>
      </c>
      <c r="E56" s="98">
        <v>3.52658586968751E-3</v>
      </c>
      <c r="F56" s="98">
        <v>1.902216586271625E-3</v>
      </c>
      <c r="G56" s="98">
        <v>0</v>
      </c>
      <c r="H56" s="98">
        <v>0</v>
      </c>
      <c r="I56" s="98">
        <v>0</v>
      </c>
      <c r="J56" s="98">
        <v>0</v>
      </c>
      <c r="K56" s="98">
        <v>4.2614238344761574E-4</v>
      </c>
      <c r="L56" s="98">
        <v>3.4061333916083308E-3</v>
      </c>
      <c r="M56" s="98">
        <v>6.4854167834264547E-3</v>
      </c>
      <c r="N56" s="98">
        <v>3.1141853878277927E-3</v>
      </c>
      <c r="O56" s="98">
        <v>3.6025729213155578E-3</v>
      </c>
      <c r="P56" s="98">
        <v>3.329076646271817E-4</v>
      </c>
      <c r="Q56" s="98">
        <v>1.7781312198368579E-2</v>
      </c>
      <c r="R56" s="98">
        <v>1.319161237051019E-2</v>
      </c>
      <c r="S56" s="98">
        <v>7.1540793946129307E-3</v>
      </c>
      <c r="T56" s="98">
        <v>0</v>
      </c>
      <c r="U56" s="98">
        <v>0</v>
      </c>
      <c r="V56" s="98">
        <v>0</v>
      </c>
      <c r="W56" s="98">
        <v>0</v>
      </c>
      <c r="X56" s="98">
        <v>4.0100230851868651E-3</v>
      </c>
      <c r="Y56" s="98">
        <v>1.2759638757022728E-2</v>
      </c>
      <c r="DA56" s="63" t="s">
        <v>3303</v>
      </c>
    </row>
    <row r="57" spans="1:105" ht="12" customHeight="1" x14ac:dyDescent="0.25">
      <c r="A57" s="108" t="s">
        <v>52</v>
      </c>
      <c r="B57" s="98"/>
      <c r="C57" s="98">
        <v>8.5674268448548141E-3</v>
      </c>
      <c r="D57" s="98">
        <v>6.8910099871707688E-3</v>
      </c>
      <c r="E57" s="98">
        <v>6.3508000454950914E-3</v>
      </c>
      <c r="F57" s="98">
        <v>2.9097924481803752E-3</v>
      </c>
      <c r="G57" s="98">
        <v>0</v>
      </c>
      <c r="H57" s="98">
        <v>0</v>
      </c>
      <c r="I57" s="98">
        <v>0</v>
      </c>
      <c r="J57" s="98">
        <v>0</v>
      </c>
      <c r="K57" s="98">
        <v>7.6497380150902957E-4</v>
      </c>
      <c r="L57" s="98">
        <v>6.129370552340821E-3</v>
      </c>
      <c r="M57" s="98">
        <v>1.1073407319494072E-2</v>
      </c>
      <c r="N57" s="98">
        <v>5.4696646323774394E-3</v>
      </c>
      <c r="O57" s="98">
        <v>6.7174625040020055E-3</v>
      </c>
      <c r="P57" s="98">
        <v>5.9113696584937295E-4</v>
      </c>
      <c r="Q57" s="98">
        <v>2.8278610999556544E-2</v>
      </c>
      <c r="R57" s="98">
        <v>2.2141788423090208E-2</v>
      </c>
      <c r="S57" s="98">
        <v>1.2449856031749479E-2</v>
      </c>
      <c r="T57" s="98">
        <v>0</v>
      </c>
      <c r="U57" s="98">
        <v>0</v>
      </c>
      <c r="V57" s="98">
        <v>0</v>
      </c>
      <c r="W57" s="98">
        <v>0</v>
      </c>
      <c r="X57" s="98">
        <v>5.6883934578750928E-3</v>
      </c>
      <c r="Y57" s="98">
        <v>1.7892837281995987E-2</v>
      </c>
      <c r="DA57" s="63" t="s">
        <v>3304</v>
      </c>
    </row>
    <row r="58" spans="1:105" ht="12" customHeight="1" x14ac:dyDescent="0.25">
      <c r="A58" s="121" t="s">
        <v>54</v>
      </c>
      <c r="B58" s="122"/>
      <c r="C58" s="122">
        <v>0.63655548873881318</v>
      </c>
      <c r="D58" s="122">
        <v>0.54206935524482214</v>
      </c>
      <c r="E58" s="122">
        <v>0.27809221231207182</v>
      </c>
      <c r="F58" s="122">
        <v>0.22128092905589358</v>
      </c>
      <c r="G58" s="122">
        <v>0</v>
      </c>
      <c r="H58" s="122">
        <v>0</v>
      </c>
      <c r="I58" s="122">
        <v>0</v>
      </c>
      <c r="J58" s="122">
        <v>0</v>
      </c>
      <c r="K58" s="122">
        <v>2.5421823764258694E-2</v>
      </c>
      <c r="L58" s="122">
        <v>0.21179013616147946</v>
      </c>
      <c r="M58" s="122">
        <v>0.27017007047720765</v>
      </c>
      <c r="N58" s="122">
        <v>0.21152154514202115</v>
      </c>
      <c r="O58" s="122">
        <v>0.24938486987019148</v>
      </c>
      <c r="P58" s="122">
        <v>1.2460450734330317E-2</v>
      </c>
      <c r="Q58" s="122">
        <v>0.29206528027953343</v>
      </c>
      <c r="R58" s="122">
        <v>0.26438001943480716</v>
      </c>
      <c r="S58" s="122">
        <v>0.14532363647020796</v>
      </c>
      <c r="T58" s="122">
        <v>0</v>
      </c>
      <c r="U58" s="122">
        <v>0</v>
      </c>
      <c r="V58" s="122">
        <v>0</v>
      </c>
      <c r="W58" s="122">
        <v>0</v>
      </c>
      <c r="X58" s="122">
        <v>4.1547817935655589E-2</v>
      </c>
      <c r="Y58" s="122">
        <v>0.1183983398401816</v>
      </c>
      <c r="DA58" s="130" t="s">
        <v>3305</v>
      </c>
    </row>
    <row r="59" spans="1:105" ht="12" customHeight="1" x14ac:dyDescent="0.25">
      <c r="A59" s="97" t="s">
        <v>50</v>
      </c>
      <c r="B59" s="98"/>
      <c r="C59" s="98">
        <v>0.36296901364030515</v>
      </c>
      <c r="D59" s="98">
        <v>0.23659839450491638</v>
      </c>
      <c r="E59" s="98">
        <v>0.15964638688426305</v>
      </c>
      <c r="F59" s="98">
        <v>9.2504866399298197E-2</v>
      </c>
      <c r="G59" s="98">
        <v>0</v>
      </c>
      <c r="H59" s="98">
        <v>0</v>
      </c>
      <c r="I59" s="98">
        <v>0</v>
      </c>
      <c r="J59" s="98">
        <v>0</v>
      </c>
      <c r="K59" s="98">
        <v>1.562129883313221E-2</v>
      </c>
      <c r="L59" s="98">
        <v>0.11536861098621919</v>
      </c>
      <c r="M59" s="98">
        <v>0.1211674522049527</v>
      </c>
      <c r="N59" s="98">
        <v>6.4930982338002319E-2</v>
      </c>
      <c r="O59" s="98">
        <v>9.5329955809100045E-2</v>
      </c>
      <c r="P59" s="98">
        <v>4.7902404143217604E-3</v>
      </c>
      <c r="Q59" s="98">
        <v>0.13911177910260492</v>
      </c>
      <c r="R59" s="98">
        <v>0.13993386539732922</v>
      </c>
      <c r="S59" s="98">
        <v>6.4212542841014589E-2</v>
      </c>
      <c r="T59" s="98">
        <v>0</v>
      </c>
      <c r="U59" s="98">
        <v>0</v>
      </c>
      <c r="V59" s="98">
        <v>0</v>
      </c>
      <c r="W59" s="98">
        <v>0</v>
      </c>
      <c r="X59" s="98">
        <v>1.2037769758932997E-2</v>
      </c>
      <c r="Y59" s="98">
        <v>3.8198006634798637E-2</v>
      </c>
      <c r="DA59" s="63" t="s">
        <v>3306</v>
      </c>
    </row>
    <row r="60" spans="1:105" ht="12" customHeight="1" x14ac:dyDescent="0.25">
      <c r="A60" s="109" t="s">
        <v>120</v>
      </c>
      <c r="B60" s="33"/>
      <c r="C60" s="33">
        <v>0.27358647509850798</v>
      </c>
      <c r="D60" s="33">
        <v>0.30547096073990582</v>
      </c>
      <c r="E60" s="33">
        <v>0.11844582542780879</v>
      </c>
      <c r="F60" s="33">
        <v>0.12877606265659539</v>
      </c>
      <c r="G60" s="33">
        <v>0</v>
      </c>
      <c r="H60" s="33">
        <v>0</v>
      </c>
      <c r="I60" s="33">
        <v>0</v>
      </c>
      <c r="J60" s="33">
        <v>0</v>
      </c>
      <c r="K60" s="33">
        <v>9.8005249311264846E-3</v>
      </c>
      <c r="L60" s="33">
        <v>9.6421525175260273E-2</v>
      </c>
      <c r="M60" s="33">
        <v>0.14900261827225492</v>
      </c>
      <c r="N60" s="33">
        <v>0.14659056280401883</v>
      </c>
      <c r="O60" s="33">
        <v>0.15405491406109145</v>
      </c>
      <c r="P60" s="33">
        <v>7.6702103200085572E-3</v>
      </c>
      <c r="Q60" s="33">
        <v>0.15295350117692852</v>
      </c>
      <c r="R60" s="33">
        <v>0.12444615403747791</v>
      </c>
      <c r="S60" s="33">
        <v>8.1111093629193359E-2</v>
      </c>
      <c r="T60" s="33">
        <v>0</v>
      </c>
      <c r="U60" s="33">
        <v>0</v>
      </c>
      <c r="V60" s="33">
        <v>0</v>
      </c>
      <c r="W60" s="33">
        <v>0</v>
      </c>
      <c r="X60" s="33">
        <v>2.9510048176722592E-2</v>
      </c>
      <c r="Y60" s="33">
        <v>8.0200333205382959E-2</v>
      </c>
      <c r="DA60" s="60" t="s">
        <v>3307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10.161946167487004</v>
      </c>
      <c r="D62" s="117">
        <f t="shared" si="21"/>
        <v>10.965139217344486</v>
      </c>
      <c r="E62" s="117">
        <f t="shared" si="21"/>
        <v>13.269555068749334</v>
      </c>
      <c r="F62" s="117">
        <f t="shared" si="21"/>
        <v>13.859510950468351</v>
      </c>
      <c r="G62" s="117">
        <f t="shared" si="21"/>
        <v>15.030311322482246</v>
      </c>
      <c r="H62" s="117">
        <f t="shared" si="21"/>
        <v>14.562276339867612</v>
      </c>
      <c r="I62" s="117">
        <f t="shared" si="21"/>
        <v>12.027786819213405</v>
      </c>
      <c r="J62" s="117">
        <f t="shared" si="21"/>
        <v>14.717019487117483</v>
      </c>
      <c r="K62" s="117">
        <f t="shared" si="21"/>
        <v>11.216823675606436</v>
      </c>
      <c r="L62" s="117">
        <f t="shared" si="21"/>
        <v>9.8971435777482455</v>
      </c>
      <c r="M62" s="117">
        <f t="shared" si="21"/>
        <v>7.1422345184657496</v>
      </c>
      <c r="N62" s="117">
        <f t="shared" si="21"/>
        <v>6.9941257109981194</v>
      </c>
      <c r="O62" s="117">
        <f t="shared" si="21"/>
        <v>6.6926676629224051</v>
      </c>
      <c r="P62" s="117">
        <f t="shared" si="21"/>
        <v>5.2194274912580241</v>
      </c>
      <c r="Q62" s="117">
        <f t="shared" si="21"/>
        <v>7.2137922659791007</v>
      </c>
      <c r="R62" s="117">
        <f t="shared" ref="R62:V62" si="22">R63+R66+R68+R77</f>
        <v>12.410225601820633</v>
      </c>
      <c r="S62" s="117">
        <f t="shared" si="22"/>
        <v>12.010526211426546</v>
      </c>
      <c r="T62" s="117">
        <f t="shared" si="22"/>
        <v>12.206554847564867</v>
      </c>
      <c r="U62" s="117">
        <f t="shared" si="22"/>
        <v>9.0087055457479721</v>
      </c>
      <c r="V62" s="117">
        <f t="shared" si="22"/>
        <v>9.3891282601538979</v>
      </c>
      <c r="W62" s="117">
        <f t="shared" ref="W62:Y62" si="23">W63+W66+W68+W77</f>
        <v>8.2195686373679315</v>
      </c>
      <c r="X62" s="117">
        <f t="shared" si="23"/>
        <v>6.7937913516681352</v>
      </c>
      <c r="Y62" s="117">
        <f t="shared" si="23"/>
        <v>4.9530727386206133</v>
      </c>
      <c r="DA62" s="129" t="s">
        <v>3308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8.2507967017618551</v>
      </c>
      <c r="D63" s="122">
        <f t="shared" si="24"/>
        <v>8.7233061791893416</v>
      </c>
      <c r="E63" s="122">
        <f t="shared" si="24"/>
        <v>10.848218496440849</v>
      </c>
      <c r="F63" s="122">
        <f t="shared" si="24"/>
        <v>11.214705967285976</v>
      </c>
      <c r="G63" s="122">
        <f t="shared" si="24"/>
        <v>12.238139526472544</v>
      </c>
      <c r="H63" s="122">
        <f t="shared" si="24"/>
        <v>11.323943514293187</v>
      </c>
      <c r="I63" s="122">
        <f t="shared" si="24"/>
        <v>9.2323727988993802</v>
      </c>
      <c r="J63" s="122">
        <f t="shared" si="24"/>
        <v>11.45314188832503</v>
      </c>
      <c r="K63" s="122">
        <f t="shared" si="24"/>
        <v>8.9095145361946262</v>
      </c>
      <c r="L63" s="122">
        <f t="shared" si="24"/>
        <v>8.036914034252316</v>
      </c>
      <c r="M63" s="122">
        <f t="shared" si="24"/>
        <v>5.7419982265429113</v>
      </c>
      <c r="N63" s="122">
        <f t="shared" si="24"/>
        <v>5.5562696926925401</v>
      </c>
      <c r="O63" s="122">
        <f t="shared" si="24"/>
        <v>5.3452157563487273</v>
      </c>
      <c r="P63" s="122">
        <f t="shared" si="24"/>
        <v>3.9763999524838689</v>
      </c>
      <c r="Q63" s="122">
        <f t="shared" si="24"/>
        <v>5.581418140535396</v>
      </c>
      <c r="R63" s="122">
        <f t="shared" ref="R63:V63" si="25">SUM(R64:R65)</f>
        <v>9.4797021348703119</v>
      </c>
      <c r="S63" s="122">
        <f t="shared" si="25"/>
        <v>9.0500242809810327</v>
      </c>
      <c r="T63" s="122">
        <f t="shared" si="25"/>
        <v>8.9796060902785477</v>
      </c>
      <c r="U63" s="122">
        <f t="shared" si="25"/>
        <v>6.6549997687989446</v>
      </c>
      <c r="V63" s="122">
        <f t="shared" si="25"/>
        <v>6.7029274019382621</v>
      </c>
      <c r="W63" s="122">
        <f t="shared" ref="W63:Y63" si="26">SUM(W64:W65)</f>
        <v>5.4721721059423514</v>
      </c>
      <c r="X63" s="122">
        <f t="shared" si="26"/>
        <v>3.9362646793800442</v>
      </c>
      <c r="Y63" s="122">
        <f t="shared" si="26"/>
        <v>2.5959750610519237</v>
      </c>
      <c r="DA63" s="130" t="s">
        <v>3309</v>
      </c>
    </row>
    <row r="64" spans="1:105" ht="12" customHeight="1" x14ac:dyDescent="0.25">
      <c r="A64" s="97" t="s">
        <v>212</v>
      </c>
      <c r="B64" s="98"/>
      <c r="C64" s="98">
        <v>8.1505293972698585</v>
      </c>
      <c r="D64" s="98">
        <v>8.616192174618881</v>
      </c>
      <c r="E64" s="98">
        <v>10.721666366881546</v>
      </c>
      <c r="F64" s="98">
        <v>11.076823298150661</v>
      </c>
      <c r="G64" s="98">
        <v>12.089602944603552</v>
      </c>
      <c r="H64" s="98">
        <v>11.190424557395465</v>
      </c>
      <c r="I64" s="98">
        <v>9.1262833365138274</v>
      </c>
      <c r="J64" s="98">
        <v>11.321675480516284</v>
      </c>
      <c r="K64" s="98">
        <v>8.8069648794469888</v>
      </c>
      <c r="L64" s="98">
        <v>7.946687020247202</v>
      </c>
      <c r="M64" s="98">
        <v>5.6766134171979159</v>
      </c>
      <c r="N64" s="98">
        <v>5.4914100738941656</v>
      </c>
      <c r="O64" s="98">
        <v>5.2802230997001747</v>
      </c>
      <c r="P64" s="98">
        <v>3.9254483976236694</v>
      </c>
      <c r="Q64" s="98">
        <v>5.506529012757384</v>
      </c>
      <c r="R64" s="98">
        <v>9.3487563217254408</v>
      </c>
      <c r="S64" s="98">
        <v>8.9244567580703169</v>
      </c>
      <c r="T64" s="98">
        <v>8.8536731604016943</v>
      </c>
      <c r="U64" s="98">
        <v>6.5601018374157114</v>
      </c>
      <c r="V64" s="98">
        <v>6.6063164746860545</v>
      </c>
      <c r="W64" s="98">
        <v>5.3927958229579893</v>
      </c>
      <c r="X64" s="98">
        <v>3.879183579720304</v>
      </c>
      <c r="Y64" s="98">
        <v>2.5580440091378231</v>
      </c>
      <c r="DA64" s="63" t="s">
        <v>3310</v>
      </c>
    </row>
    <row r="65" spans="1:105" ht="12" customHeight="1" x14ac:dyDescent="0.25">
      <c r="A65" s="97" t="s">
        <v>53</v>
      </c>
      <c r="B65" s="98"/>
      <c r="C65" s="98">
        <v>0.10026730449199731</v>
      </c>
      <c r="D65" s="98">
        <v>0.10711400457045998</v>
      </c>
      <c r="E65" s="98">
        <v>0.12655212955930215</v>
      </c>
      <c r="F65" s="98">
        <v>0.13788266913531572</v>
      </c>
      <c r="G65" s="98">
        <v>0.14853658186899238</v>
      </c>
      <c r="H65" s="98">
        <v>0.13351895689772275</v>
      </c>
      <c r="I65" s="98">
        <v>0.10608946238555263</v>
      </c>
      <c r="J65" s="98">
        <v>0.13146640780874602</v>
      </c>
      <c r="K65" s="98">
        <v>0.10254965674763737</v>
      </c>
      <c r="L65" s="98">
        <v>9.022701400511432E-2</v>
      </c>
      <c r="M65" s="98">
        <v>6.5384809344995548E-2</v>
      </c>
      <c r="N65" s="98">
        <v>6.4859618798374569E-2</v>
      </c>
      <c r="O65" s="98">
        <v>6.4992656648552541E-2</v>
      </c>
      <c r="P65" s="98">
        <v>5.0951554860199338E-2</v>
      </c>
      <c r="Q65" s="98">
        <v>7.4889127778012057E-2</v>
      </c>
      <c r="R65" s="98">
        <v>0.13094581314487172</v>
      </c>
      <c r="S65" s="98">
        <v>0.12556752291071621</v>
      </c>
      <c r="T65" s="98">
        <v>0.12593292987685367</v>
      </c>
      <c r="U65" s="98">
        <v>9.4897931383233144E-2</v>
      </c>
      <c r="V65" s="98">
        <v>9.6610927252207462E-2</v>
      </c>
      <c r="W65" s="98">
        <v>7.9376282984361904E-2</v>
      </c>
      <c r="X65" s="98">
        <v>5.7081099659739995E-2</v>
      </c>
      <c r="Y65" s="98">
        <v>3.7931051914100386E-2</v>
      </c>
      <c r="DA65" s="63" t="s">
        <v>3311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8.3435084774884524E-2</v>
      </c>
      <c r="D66" s="122">
        <f t="shared" si="27"/>
        <v>7.9387515544952658E-2</v>
      </c>
      <c r="E66" s="122">
        <f t="shared" si="27"/>
        <v>0.37746852086737492</v>
      </c>
      <c r="F66" s="122">
        <f t="shared" si="27"/>
        <v>0.2051514730427175</v>
      </c>
      <c r="G66" s="122">
        <f t="shared" si="27"/>
        <v>0.2125394884367377</v>
      </c>
      <c r="H66" s="122">
        <f t="shared" si="27"/>
        <v>0.44850515153239223</v>
      </c>
      <c r="I66" s="122">
        <f t="shared" si="27"/>
        <v>0.53566351685374147</v>
      </c>
      <c r="J66" s="122">
        <f t="shared" si="27"/>
        <v>0.3553620664693794</v>
      </c>
      <c r="K66" s="122">
        <f t="shared" si="27"/>
        <v>0.23924965968138745</v>
      </c>
      <c r="L66" s="122">
        <f t="shared" si="27"/>
        <v>0.11069662027049473</v>
      </c>
      <c r="M66" s="122">
        <f t="shared" si="27"/>
        <v>0.12505134915094149</v>
      </c>
      <c r="N66" s="122">
        <f t="shared" si="27"/>
        <v>0.13873270481984423</v>
      </c>
      <c r="O66" s="122">
        <f t="shared" si="27"/>
        <v>7.2157288787346632E-2</v>
      </c>
      <c r="P66" s="122">
        <f t="shared" si="27"/>
        <v>5.4191965622848941E-2</v>
      </c>
      <c r="Q66" s="122">
        <f t="shared" si="27"/>
        <v>6.1750736510745544E-2</v>
      </c>
      <c r="R66" s="122">
        <f t="shared" si="27"/>
        <v>0.14723586822041571</v>
      </c>
      <c r="S66" s="122">
        <f t="shared" si="27"/>
        <v>7.6882265674699066E-2</v>
      </c>
      <c r="T66" s="122">
        <f t="shared" si="27"/>
        <v>0.1953130736296731</v>
      </c>
      <c r="U66" s="122">
        <f t="shared" si="27"/>
        <v>2.5535683539144444E-2</v>
      </c>
      <c r="V66" s="122">
        <f t="shared" si="27"/>
        <v>0.2118256146978281</v>
      </c>
      <c r="W66" s="122">
        <f t="shared" si="27"/>
        <v>0.39319373261388008</v>
      </c>
      <c r="X66" s="122">
        <f t="shared" si="27"/>
        <v>0.51677768514463152</v>
      </c>
      <c r="Y66" s="122">
        <f t="shared" si="27"/>
        <v>0.18089595501944794</v>
      </c>
      <c r="DA66" s="130" t="s">
        <v>3312</v>
      </c>
    </row>
    <row r="67" spans="1:105" ht="12" customHeight="1" x14ac:dyDescent="0.25">
      <c r="A67" s="97" t="s">
        <v>53</v>
      </c>
      <c r="B67" s="98"/>
      <c r="C67" s="98">
        <v>8.3435084774884524E-2</v>
      </c>
      <c r="D67" s="98">
        <v>7.9387515544952658E-2</v>
      </c>
      <c r="E67" s="98">
        <v>0.37746852086737492</v>
      </c>
      <c r="F67" s="98">
        <v>0.2051514730427175</v>
      </c>
      <c r="G67" s="98">
        <v>0.2125394884367377</v>
      </c>
      <c r="H67" s="98">
        <v>0.44850515153239223</v>
      </c>
      <c r="I67" s="98">
        <v>0.53566351685374147</v>
      </c>
      <c r="J67" s="98">
        <v>0.3553620664693794</v>
      </c>
      <c r="K67" s="98">
        <v>0.23924965968138745</v>
      </c>
      <c r="L67" s="98">
        <v>0.11069662027049473</v>
      </c>
      <c r="M67" s="98">
        <v>0.12505134915094149</v>
      </c>
      <c r="N67" s="98">
        <v>0.13873270481984423</v>
      </c>
      <c r="O67" s="98">
        <v>7.2157288787346632E-2</v>
      </c>
      <c r="P67" s="98">
        <v>5.4191965622848941E-2</v>
      </c>
      <c r="Q67" s="98">
        <v>6.1750736510745544E-2</v>
      </c>
      <c r="R67" s="98">
        <v>0.14723586822041571</v>
      </c>
      <c r="S67" s="98">
        <v>7.6882265674699066E-2</v>
      </c>
      <c r="T67" s="98">
        <v>0.1953130736296731</v>
      </c>
      <c r="U67" s="98">
        <v>2.5535683539144444E-2</v>
      </c>
      <c r="V67" s="98">
        <v>0.2118256146978281</v>
      </c>
      <c r="W67" s="98">
        <v>0.39319373261388008</v>
      </c>
      <c r="X67" s="98">
        <v>0.51677768514463152</v>
      </c>
      <c r="Y67" s="98">
        <v>0.18089595501944794</v>
      </c>
      <c r="DA67" s="63" t="s">
        <v>3313</v>
      </c>
    </row>
    <row r="68" spans="1:105" ht="12" customHeight="1" x14ac:dyDescent="0.25">
      <c r="A68" s="121" t="s">
        <v>55</v>
      </c>
      <c r="B68" s="122"/>
      <c r="C68" s="122">
        <v>1.065173139181727</v>
      </c>
      <c r="D68" s="122">
        <v>1.202153652521843</v>
      </c>
      <c r="E68" s="122">
        <v>1.1985125381956241</v>
      </c>
      <c r="F68" s="122">
        <v>1.3638404674759514</v>
      </c>
      <c r="G68" s="122">
        <v>1.4388527596713836</v>
      </c>
      <c r="H68" s="122">
        <v>1.4922325484101373</v>
      </c>
      <c r="I68" s="122">
        <v>1.2505279934377378</v>
      </c>
      <c r="J68" s="122">
        <v>1.5526220620771189</v>
      </c>
      <c r="K68" s="122">
        <v>1.1425399370046352</v>
      </c>
      <c r="L68" s="122">
        <v>0.96226902896651823</v>
      </c>
      <c r="M68" s="122">
        <v>0.68556432054437888</v>
      </c>
      <c r="N68" s="122">
        <v>0.69842918129894982</v>
      </c>
      <c r="O68" s="122">
        <v>0.68223513676731418</v>
      </c>
      <c r="P68" s="122">
        <v>0.60575847839648422</v>
      </c>
      <c r="Q68" s="122">
        <v>0.78827243809238978</v>
      </c>
      <c r="R68" s="122">
        <v>1.4127192221965912</v>
      </c>
      <c r="S68" s="122">
        <v>1.4528994583457386</v>
      </c>
      <c r="T68" s="122">
        <v>1.5658415287074805</v>
      </c>
      <c r="U68" s="122">
        <v>1.2622821944294962</v>
      </c>
      <c r="V68" s="122">
        <v>1.3290268904613334</v>
      </c>
      <c r="W68" s="122">
        <v>1.2613777711469862</v>
      </c>
      <c r="X68" s="122">
        <v>1.2027257981461605</v>
      </c>
      <c r="Y68" s="122">
        <v>1.1623179206613159</v>
      </c>
      <c r="DA68" s="130" t="s">
        <v>3314</v>
      </c>
    </row>
    <row r="69" spans="1:105" ht="12" customHeight="1" x14ac:dyDescent="0.25">
      <c r="A69" s="97" t="s">
        <v>134</v>
      </c>
      <c r="B69" s="98"/>
      <c r="C69" s="98">
        <v>1.0648887671376366</v>
      </c>
      <c r="D69" s="98">
        <v>1.1825319696451504</v>
      </c>
      <c r="E69" s="98">
        <v>1.1628169561351298</v>
      </c>
      <c r="F69" s="98">
        <v>1.2312217862375843</v>
      </c>
      <c r="G69" s="98">
        <v>1.3634865029432226</v>
      </c>
      <c r="H69" s="98">
        <v>1.3729320779258931</v>
      </c>
      <c r="I69" s="98">
        <v>1.249602592161251</v>
      </c>
      <c r="J69" s="98">
        <v>1.4489631320788983</v>
      </c>
      <c r="K69" s="98">
        <v>1.1412843607671455</v>
      </c>
      <c r="L69" s="98">
        <v>0.91448263766235538</v>
      </c>
      <c r="M69" s="98">
        <v>0.63626079988292661</v>
      </c>
      <c r="N69" s="98">
        <v>0.64253880639559002</v>
      </c>
      <c r="O69" s="98">
        <v>0.63520783559395333</v>
      </c>
      <c r="P69" s="98">
        <v>0.54280350341306205</v>
      </c>
      <c r="Q69" s="98">
        <v>0.70695901764408997</v>
      </c>
      <c r="R69" s="98">
        <v>1.3754553336195512</v>
      </c>
      <c r="S69" s="98">
        <v>1.365284214710432</v>
      </c>
      <c r="T69" s="98">
        <v>1.4748435689464403</v>
      </c>
      <c r="U69" s="98">
        <v>1.1864267806479931</v>
      </c>
      <c r="V69" s="98">
        <v>1.3262391084774909</v>
      </c>
      <c r="W69" s="98">
        <v>1.1021889235439417</v>
      </c>
      <c r="X69" s="98">
        <v>1.0482103934469691</v>
      </c>
      <c r="Y69" s="98">
        <v>0.7943318212720798</v>
      </c>
      <c r="DA69" s="63" t="s">
        <v>3315</v>
      </c>
    </row>
    <row r="70" spans="1:105" ht="12" customHeight="1" x14ac:dyDescent="0.25">
      <c r="A70" s="97" t="s">
        <v>133</v>
      </c>
      <c r="B70" s="98"/>
      <c r="C70" s="98">
        <v>2.8437204409028922E-4</v>
      </c>
      <c r="D70" s="98">
        <v>1.9915561938849014E-4</v>
      </c>
      <c r="E70" s="98">
        <v>8.1759644313797897E-4</v>
      </c>
      <c r="F70" s="98">
        <v>1.0053147627086428E-4</v>
      </c>
      <c r="G70" s="98">
        <v>5.2676809026660934E-4</v>
      </c>
      <c r="H70" s="98">
        <v>4.3602476894902958E-4</v>
      </c>
      <c r="I70" s="98">
        <v>9.2540127648675359E-4</v>
      </c>
      <c r="J70" s="98">
        <v>1.2087514865568466E-3</v>
      </c>
      <c r="K70" s="98">
        <v>1.2555762374897011E-3</v>
      </c>
      <c r="L70" s="98">
        <v>8.3712794721059014E-4</v>
      </c>
      <c r="M70" s="98">
        <v>9.7652078228989815E-4</v>
      </c>
      <c r="N70" s="98">
        <v>8.6782158202469836E-4</v>
      </c>
      <c r="O70" s="98">
        <v>1.2068471440135724E-3</v>
      </c>
      <c r="P70" s="98">
        <v>3.271284824947374E-3</v>
      </c>
      <c r="Q70" s="98">
        <v>9.6650454535667451E-4</v>
      </c>
      <c r="R70" s="98">
        <v>2.977734174478195E-3</v>
      </c>
      <c r="S70" s="98">
        <v>2.8121937392131448E-3</v>
      </c>
      <c r="T70" s="98">
        <v>2.7065649565373943E-3</v>
      </c>
      <c r="U70" s="98">
        <v>2.023794218904966E-3</v>
      </c>
      <c r="V70" s="98">
        <v>2.7877819838423331E-3</v>
      </c>
      <c r="W70" s="98">
        <v>8.4872289421417699E-4</v>
      </c>
      <c r="X70" s="98">
        <v>1.5552838500257089E-3</v>
      </c>
      <c r="Y70" s="98">
        <v>1.8836035663343091E-3</v>
      </c>
      <c r="DA70" s="63" t="s">
        <v>3316</v>
      </c>
    </row>
    <row r="71" spans="1:105" ht="12" customHeight="1" x14ac:dyDescent="0.25">
      <c r="A71" s="100" t="s">
        <v>212</v>
      </c>
      <c r="B71" s="101"/>
      <c r="C71" s="101">
        <v>1.2067770044929053E-4</v>
      </c>
      <c r="D71" s="101">
        <v>8.7680858619523734E-5</v>
      </c>
      <c r="E71" s="101">
        <v>3.1229796112340678E-4</v>
      </c>
      <c r="F71" s="101">
        <v>4.2112851312782258E-5</v>
      </c>
      <c r="G71" s="101">
        <v>2.1762864056343217E-4</v>
      </c>
      <c r="H71" s="101">
        <v>1.7845294625267754E-4</v>
      </c>
      <c r="I71" s="101">
        <v>3.6766637058345682E-4</v>
      </c>
      <c r="J71" s="101">
        <v>4.8007785505856169E-4</v>
      </c>
      <c r="K71" s="101">
        <v>4.6532891166244995E-4</v>
      </c>
      <c r="L71" s="101">
        <v>3.0791334838821876E-4</v>
      </c>
      <c r="M71" s="101">
        <v>3.6793867886072734E-4</v>
      </c>
      <c r="N71" s="101">
        <v>3.1805388142328679E-4</v>
      </c>
      <c r="O71" s="101">
        <v>4.2052232578694093E-4</v>
      </c>
      <c r="P71" s="101">
        <v>1.1640087247288488E-3</v>
      </c>
      <c r="Q71" s="101">
        <v>3.64381675711347E-4</v>
      </c>
      <c r="R71" s="101">
        <v>1.0832690377359417E-3</v>
      </c>
      <c r="S71" s="101">
        <v>9.9925709279063317E-4</v>
      </c>
      <c r="T71" s="101">
        <v>9.8106071742491588E-4</v>
      </c>
      <c r="U71" s="101">
        <v>6.912755492875358E-4</v>
      </c>
      <c r="V71" s="101">
        <v>9.2882851848048839E-4</v>
      </c>
      <c r="W71" s="101">
        <v>3.1374099781081771E-4</v>
      </c>
      <c r="X71" s="101">
        <v>6.3600998790957488E-4</v>
      </c>
      <c r="Y71" s="101">
        <v>7.8146356090177092E-4</v>
      </c>
      <c r="DA71" s="131" t="s">
        <v>3317</v>
      </c>
    </row>
    <row r="72" spans="1:105" ht="12" customHeight="1" x14ac:dyDescent="0.25">
      <c r="A72" s="103" t="s">
        <v>52</v>
      </c>
      <c r="B72" s="104"/>
      <c r="C72" s="104">
        <v>1.6369434364099869E-4</v>
      </c>
      <c r="D72" s="104">
        <v>1.114747607689664E-4</v>
      </c>
      <c r="E72" s="104">
        <v>5.0529848201457219E-4</v>
      </c>
      <c r="F72" s="104">
        <v>5.8418624958082012E-5</v>
      </c>
      <c r="G72" s="104">
        <v>3.0913944970317714E-4</v>
      </c>
      <c r="H72" s="104">
        <v>2.5757182269635202E-4</v>
      </c>
      <c r="I72" s="104">
        <v>5.5773490590329676E-4</v>
      </c>
      <c r="J72" s="104">
        <v>7.2867363149828497E-4</v>
      </c>
      <c r="K72" s="104">
        <v>7.9024732582725125E-4</v>
      </c>
      <c r="L72" s="104">
        <v>5.2921459882237132E-4</v>
      </c>
      <c r="M72" s="104">
        <v>6.0858210342917081E-4</v>
      </c>
      <c r="N72" s="104">
        <v>5.4976770060141157E-4</v>
      </c>
      <c r="O72" s="104">
        <v>7.8632481822663144E-4</v>
      </c>
      <c r="P72" s="104">
        <v>2.1072761002185253E-3</v>
      </c>
      <c r="Q72" s="104">
        <v>6.021228696453275E-4</v>
      </c>
      <c r="R72" s="104">
        <v>1.8944651367422533E-3</v>
      </c>
      <c r="S72" s="104">
        <v>1.8129366464225117E-3</v>
      </c>
      <c r="T72" s="104">
        <v>1.7255042391124782E-3</v>
      </c>
      <c r="U72" s="104">
        <v>1.3325186696174303E-3</v>
      </c>
      <c r="V72" s="104">
        <v>1.8589534653618448E-3</v>
      </c>
      <c r="W72" s="104">
        <v>5.3498189640335922E-4</v>
      </c>
      <c r="X72" s="104">
        <v>9.1927386211613387E-4</v>
      </c>
      <c r="Y72" s="104">
        <v>1.102140005432538E-3</v>
      </c>
      <c r="DA72" s="132" t="s">
        <v>3318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1.9028397077315778E-2</v>
      </c>
      <c r="E73" s="101">
        <v>3.3538679052585708E-2</v>
      </c>
      <c r="F73" s="101">
        <v>0.12996483884585644</v>
      </c>
      <c r="G73" s="101">
        <v>7.3214935863665773E-2</v>
      </c>
      <c r="H73" s="101">
        <v>0.11590216645275439</v>
      </c>
      <c r="I73" s="101">
        <v>0</v>
      </c>
      <c r="J73" s="101">
        <v>9.5138144851919529E-2</v>
      </c>
      <c r="K73" s="101">
        <v>0</v>
      </c>
      <c r="L73" s="101">
        <v>4.4239172762356178E-2</v>
      </c>
      <c r="M73" s="101">
        <v>4.3864536294994622E-2</v>
      </c>
      <c r="N73" s="101">
        <v>5.0585956681678389E-2</v>
      </c>
      <c r="O73" s="101">
        <v>4.0892869546988446E-2</v>
      </c>
      <c r="P73" s="101">
        <v>5.0905266168947534E-2</v>
      </c>
      <c r="Q73" s="101">
        <v>6.7630986185724606E-2</v>
      </c>
      <c r="R73" s="101">
        <v>2.9606866189355409E-2</v>
      </c>
      <c r="S73" s="101">
        <v>7.2963049292052676E-2</v>
      </c>
      <c r="T73" s="101">
        <v>7.3577184581380614E-2</v>
      </c>
      <c r="U73" s="101">
        <v>6.2333581622108114E-2</v>
      </c>
      <c r="V73" s="101">
        <v>0</v>
      </c>
      <c r="W73" s="101">
        <v>0.13461943086216785</v>
      </c>
      <c r="X73" s="101">
        <v>0.12636768839238299</v>
      </c>
      <c r="Y73" s="101">
        <v>0.2964567339383285</v>
      </c>
      <c r="DA73" s="131" t="s">
        <v>3319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3.9413017998841531E-4</v>
      </c>
      <c r="E74" s="104">
        <v>1.3393065647705222E-3</v>
      </c>
      <c r="F74" s="104">
        <v>2.5533109162398362E-3</v>
      </c>
      <c r="G74" s="104">
        <v>1.6245527742286179E-3</v>
      </c>
      <c r="H74" s="104">
        <v>2.962279262540799E-3</v>
      </c>
      <c r="I74" s="104">
        <v>0</v>
      </c>
      <c r="J74" s="104">
        <v>7.3120336597443571E-3</v>
      </c>
      <c r="K74" s="104">
        <v>0</v>
      </c>
      <c r="L74" s="104">
        <v>2.7100905945960751E-3</v>
      </c>
      <c r="M74" s="104">
        <v>4.4624635841676481E-3</v>
      </c>
      <c r="N74" s="104">
        <v>4.4365966396566359E-3</v>
      </c>
      <c r="O74" s="104">
        <v>4.9275844823588382E-3</v>
      </c>
      <c r="P74" s="104">
        <v>8.7784239895272696E-3</v>
      </c>
      <c r="Q74" s="104">
        <v>1.2715929717218594E-2</v>
      </c>
      <c r="R74" s="104">
        <v>4.6792882132065394E-3</v>
      </c>
      <c r="S74" s="104">
        <v>1.1840000604040665E-2</v>
      </c>
      <c r="T74" s="104">
        <v>1.4714210223122245E-2</v>
      </c>
      <c r="U74" s="104">
        <v>1.1498037940490105E-2</v>
      </c>
      <c r="V74" s="104">
        <v>0</v>
      </c>
      <c r="W74" s="104">
        <v>2.3720693846662543E-2</v>
      </c>
      <c r="X74" s="104">
        <v>2.6592432456782791E-2</v>
      </c>
      <c r="Y74" s="104">
        <v>6.9645761884573137E-2</v>
      </c>
      <c r="DA74" s="132" t="s">
        <v>3320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1.6249959218435586E-4</v>
      </c>
      <c r="E75" s="98">
        <v>4.7818113487288271E-4</v>
      </c>
      <c r="F75" s="98">
        <v>1.0093394131237192E-3</v>
      </c>
      <c r="G75" s="98">
        <v>6.3608464206223994E-4</v>
      </c>
      <c r="H75" s="98">
        <v>1.154681619579516E-3</v>
      </c>
      <c r="I75" s="98">
        <v>0</v>
      </c>
      <c r="J75" s="98">
        <v>2.7928988544299025E-3</v>
      </c>
      <c r="K75" s="98">
        <v>0</v>
      </c>
      <c r="L75" s="98">
        <v>9.6805896393078875E-4</v>
      </c>
      <c r="M75" s="98">
        <v>1.6482274698210878E-3</v>
      </c>
      <c r="N75" s="98">
        <v>1.6095789644952636E-3</v>
      </c>
      <c r="O75" s="98">
        <v>1.7201474308984196E-3</v>
      </c>
      <c r="P75" s="98">
        <v>3.1626228139582258E-3</v>
      </c>
      <c r="Q75" s="98">
        <v>4.9089512204085039E-3</v>
      </c>
      <c r="R75" s="98">
        <v>1.746997313932431E-3</v>
      </c>
      <c r="S75" s="98">
        <v>4.3207806244691966E-3</v>
      </c>
      <c r="T75" s="98">
        <v>5.4813260183572019E-3</v>
      </c>
      <c r="U75" s="98">
        <v>4.0354116390515782E-3</v>
      </c>
      <c r="V75" s="98">
        <v>0</v>
      </c>
      <c r="W75" s="98">
        <v>8.9398503215281991E-3</v>
      </c>
      <c r="X75" s="98">
        <v>1.0995224588415599E-2</v>
      </c>
      <c r="Y75" s="98">
        <v>2.8991288060174092E-2</v>
      </c>
      <c r="DA75" s="63" t="s">
        <v>3321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2.3163058780405944E-4</v>
      </c>
      <c r="E76" s="98">
        <v>8.6112542989763953E-4</v>
      </c>
      <c r="F76" s="98">
        <v>1.5439715031161172E-3</v>
      </c>
      <c r="G76" s="98">
        <v>9.8846813216637804E-4</v>
      </c>
      <c r="H76" s="98">
        <v>1.8075976429612832E-3</v>
      </c>
      <c r="I76" s="98">
        <v>0</v>
      </c>
      <c r="J76" s="98">
        <v>4.5191348053144542E-3</v>
      </c>
      <c r="K76" s="98">
        <v>0</v>
      </c>
      <c r="L76" s="98">
        <v>1.7420316306652865E-3</v>
      </c>
      <c r="M76" s="98">
        <v>2.8142361143465603E-3</v>
      </c>
      <c r="N76" s="98">
        <v>2.8270176751613728E-3</v>
      </c>
      <c r="O76" s="98">
        <v>3.2074370514604189E-3</v>
      </c>
      <c r="P76" s="98">
        <v>5.6158011755690429E-3</v>
      </c>
      <c r="Q76" s="98">
        <v>7.8069784968100913E-3</v>
      </c>
      <c r="R76" s="98">
        <v>2.9322908992741085E-3</v>
      </c>
      <c r="S76" s="98">
        <v>7.5192199795714679E-3</v>
      </c>
      <c r="T76" s="98">
        <v>9.2328842047650437E-3</v>
      </c>
      <c r="U76" s="98">
        <v>7.462626301438526E-3</v>
      </c>
      <c r="V76" s="98">
        <v>0</v>
      </c>
      <c r="W76" s="98">
        <v>1.4780843525134344E-2</v>
      </c>
      <c r="X76" s="98">
        <v>1.5597207868367191E-2</v>
      </c>
      <c r="Y76" s="98">
        <v>4.0654473824399052E-2</v>
      </c>
      <c r="DA76" s="63" t="s">
        <v>3322</v>
      </c>
    </row>
    <row r="77" spans="1:105" ht="12" customHeight="1" x14ac:dyDescent="0.25">
      <c r="A77" s="121" t="s">
        <v>54</v>
      </c>
      <c r="B77" s="122"/>
      <c r="C77" s="122">
        <v>0.76254124176853777</v>
      </c>
      <c r="D77" s="122">
        <v>0.9602918700883476</v>
      </c>
      <c r="E77" s="122">
        <v>0.84535551324548752</v>
      </c>
      <c r="F77" s="122">
        <v>1.0758130426637078</v>
      </c>
      <c r="G77" s="122">
        <v>1.1407795479015808</v>
      </c>
      <c r="H77" s="122">
        <v>1.2975951256318941</v>
      </c>
      <c r="I77" s="122">
        <v>1.009222510022546</v>
      </c>
      <c r="J77" s="122">
        <v>1.3558934702459553</v>
      </c>
      <c r="K77" s="122">
        <v>0.92551954272578696</v>
      </c>
      <c r="L77" s="122">
        <v>0.78726389425891463</v>
      </c>
      <c r="M77" s="122">
        <v>0.5896206222275181</v>
      </c>
      <c r="N77" s="122">
        <v>0.6006941321867848</v>
      </c>
      <c r="O77" s="122">
        <v>0.59305948101901684</v>
      </c>
      <c r="P77" s="122">
        <v>0.58307709475482239</v>
      </c>
      <c r="Q77" s="122">
        <v>0.78235095084056894</v>
      </c>
      <c r="R77" s="122">
        <v>1.3705683765333159</v>
      </c>
      <c r="S77" s="122">
        <v>1.4307202064250752</v>
      </c>
      <c r="T77" s="122">
        <v>1.4657941549491658</v>
      </c>
      <c r="U77" s="122">
        <v>1.0658878989803868</v>
      </c>
      <c r="V77" s="122">
        <v>1.1453483530564754</v>
      </c>
      <c r="W77" s="122">
        <v>1.0928250276647136</v>
      </c>
      <c r="X77" s="122">
        <v>1.1380231889972994</v>
      </c>
      <c r="Y77" s="122">
        <v>1.0138838018879257</v>
      </c>
      <c r="DA77" s="130" t="s">
        <v>3323</v>
      </c>
    </row>
    <row r="78" spans="1:105" ht="12" customHeight="1" x14ac:dyDescent="0.25">
      <c r="A78" s="97" t="s">
        <v>189</v>
      </c>
      <c r="B78" s="98"/>
      <c r="C78" s="98">
        <v>0.16755077716113359</v>
      </c>
      <c r="D78" s="98">
        <v>0.14478839989008063</v>
      </c>
      <c r="E78" s="98">
        <v>0.196344330966431</v>
      </c>
      <c r="F78" s="98">
        <v>0.35837669029951502</v>
      </c>
      <c r="G78" s="98">
        <v>0.40722489338791196</v>
      </c>
      <c r="H78" s="98">
        <v>1.2211056544955528</v>
      </c>
      <c r="I78" s="98">
        <v>0.42289070409398033</v>
      </c>
      <c r="J78" s="98">
        <v>1.307030580354106</v>
      </c>
      <c r="K78" s="98">
        <v>0.51585760060469987</v>
      </c>
      <c r="L78" s="98">
        <v>0.43552620554666305</v>
      </c>
      <c r="M78" s="98">
        <v>0.37604694153918428</v>
      </c>
      <c r="N78" s="98">
        <v>0.40311967545416622</v>
      </c>
      <c r="O78" s="98">
        <v>0.40955026705053255</v>
      </c>
      <c r="P78" s="98">
        <v>0.57178723462087722</v>
      </c>
      <c r="Q78" s="98">
        <v>0.7379478769363309</v>
      </c>
      <c r="R78" s="98">
        <v>1.2851136330776289</v>
      </c>
      <c r="S78" s="98">
        <v>1.3312746260067829</v>
      </c>
      <c r="T78" s="98">
        <v>1.2258424578068241</v>
      </c>
      <c r="U78" s="98">
        <v>0.74984810399362012</v>
      </c>
      <c r="V78" s="98">
        <v>0.92912163799506942</v>
      </c>
      <c r="W78" s="98">
        <v>0.87912111869209897</v>
      </c>
      <c r="X78" s="98">
        <v>1.1246167423793798</v>
      </c>
      <c r="Y78" s="98">
        <v>0.94550005770044621</v>
      </c>
      <c r="DA78" s="63" t="s">
        <v>3324</v>
      </c>
    </row>
    <row r="79" spans="1:105" ht="12" customHeight="1" x14ac:dyDescent="0.25">
      <c r="A79" s="109" t="s">
        <v>120</v>
      </c>
      <c r="B79" s="33"/>
      <c r="C79" s="33">
        <v>0.59499046460740423</v>
      </c>
      <c r="D79" s="33">
        <v>0.81550347019826697</v>
      </c>
      <c r="E79" s="33">
        <v>0.64901118227905652</v>
      </c>
      <c r="F79" s="33">
        <v>0.71743635236419268</v>
      </c>
      <c r="G79" s="33">
        <v>0.73355465451366886</v>
      </c>
      <c r="H79" s="33">
        <v>7.6489471136341344E-2</v>
      </c>
      <c r="I79" s="33">
        <v>0.58633180592856571</v>
      </c>
      <c r="J79" s="33">
        <v>4.8862889891849365E-2</v>
      </c>
      <c r="K79" s="33">
        <v>0.40966194212108709</v>
      </c>
      <c r="L79" s="33">
        <v>0.35173768871225158</v>
      </c>
      <c r="M79" s="33">
        <v>0.21357368068833382</v>
      </c>
      <c r="N79" s="33">
        <v>0.19757445673261861</v>
      </c>
      <c r="O79" s="33">
        <v>0.18350921396848435</v>
      </c>
      <c r="P79" s="33">
        <v>1.1289860133945178E-2</v>
      </c>
      <c r="Q79" s="33">
        <v>4.4403073904237984E-2</v>
      </c>
      <c r="R79" s="33">
        <v>8.5454743455687029E-2</v>
      </c>
      <c r="S79" s="33">
        <v>9.9445580418292254E-2</v>
      </c>
      <c r="T79" s="33">
        <v>0.23995169714234174</v>
      </c>
      <c r="U79" s="33">
        <v>0.31603979498676676</v>
      </c>
      <c r="V79" s="33">
        <v>0.21622671506140609</v>
      </c>
      <c r="W79" s="33">
        <v>0.21370390897261465</v>
      </c>
      <c r="X79" s="33">
        <v>1.3406446617919673E-2</v>
      </c>
      <c r="Y79" s="33">
        <v>6.838374418747957E-2</v>
      </c>
      <c r="DA79" s="60" t="s">
        <v>3325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26.881723748583383</v>
      </c>
      <c r="D81" s="117">
        <f t="shared" si="28"/>
        <v>25.639255791806086</v>
      </c>
      <c r="E81" s="117">
        <f t="shared" si="28"/>
        <v>28.589511320977579</v>
      </c>
      <c r="F81" s="117">
        <f t="shared" si="28"/>
        <v>27.327865235472679</v>
      </c>
      <c r="G81" s="117">
        <f t="shared" si="28"/>
        <v>31.164687885357097</v>
      </c>
      <c r="H81" s="117">
        <f t="shared" si="28"/>
        <v>29.419802061263145</v>
      </c>
      <c r="I81" s="117">
        <f t="shared" si="28"/>
        <v>28.911413760095787</v>
      </c>
      <c r="J81" s="117">
        <f t="shared" si="28"/>
        <v>26.939310752227371</v>
      </c>
      <c r="K81" s="117">
        <f t="shared" si="28"/>
        <v>30.288716207817028</v>
      </c>
      <c r="L81" s="117">
        <f t="shared" si="28"/>
        <v>31.720098955167686</v>
      </c>
      <c r="M81" s="117">
        <f t="shared" si="28"/>
        <v>32.132862357986824</v>
      </c>
      <c r="N81" s="117">
        <f t="shared" si="28"/>
        <v>31.415088527598755</v>
      </c>
      <c r="O81" s="117">
        <f t="shared" si="28"/>
        <v>29.231030603122864</v>
      </c>
      <c r="P81" s="117">
        <f t="shared" si="28"/>
        <v>30.183793862784114</v>
      </c>
      <c r="Q81" s="117">
        <f t="shared" si="28"/>
        <v>26.885960546572875</v>
      </c>
      <c r="R81" s="117">
        <f t="shared" ref="R81:V81" si="29">R82+R85+R87+R100</f>
        <v>18.415159509070886</v>
      </c>
      <c r="S81" s="117">
        <f t="shared" si="29"/>
        <v>17.721527263558247</v>
      </c>
      <c r="T81" s="117">
        <f t="shared" si="29"/>
        <v>15.88093743730375</v>
      </c>
      <c r="U81" s="117">
        <f t="shared" si="29"/>
        <v>16.439787523899138</v>
      </c>
      <c r="V81" s="117">
        <f t="shared" si="29"/>
        <v>14.463175596268615</v>
      </c>
      <c r="W81" s="117">
        <f t="shared" ref="W81:Y81" si="30">W82+W85+W87+W100</f>
        <v>15.426712897957406</v>
      </c>
      <c r="X81" s="117">
        <f t="shared" si="30"/>
        <v>14.492279259776664</v>
      </c>
      <c r="Y81" s="117">
        <f t="shared" si="30"/>
        <v>11.615073816152178</v>
      </c>
      <c r="DA81" s="129" t="s">
        <v>3326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21.774332306459243</v>
      </c>
      <c r="D82" s="122">
        <f t="shared" si="31"/>
        <v>20.341394085392995</v>
      </c>
      <c r="E82" s="122">
        <f t="shared" si="31"/>
        <v>23.10185831567253</v>
      </c>
      <c r="F82" s="122">
        <f t="shared" si="31"/>
        <v>21.977486925900081</v>
      </c>
      <c r="G82" s="122">
        <f t="shared" si="31"/>
        <v>25.182694719073776</v>
      </c>
      <c r="H82" s="122">
        <f t="shared" si="31"/>
        <v>22.752363534411348</v>
      </c>
      <c r="I82" s="122">
        <f t="shared" si="31"/>
        <v>21.948474946137754</v>
      </c>
      <c r="J82" s="122">
        <f t="shared" si="31"/>
        <v>20.653962668202478</v>
      </c>
      <c r="K82" s="122">
        <f t="shared" si="31"/>
        <v>23.498452417918315</v>
      </c>
      <c r="L82" s="122">
        <f t="shared" si="31"/>
        <v>25.302700945714516</v>
      </c>
      <c r="M82" s="122">
        <f t="shared" si="31"/>
        <v>25.537605681642098</v>
      </c>
      <c r="N82" s="122">
        <f t="shared" si="31"/>
        <v>24.914342322112592</v>
      </c>
      <c r="O82" s="122">
        <f t="shared" si="31"/>
        <v>23.480382135761925</v>
      </c>
      <c r="P82" s="122">
        <f t="shared" si="31"/>
        <v>23.603331863137793</v>
      </c>
      <c r="Q82" s="122">
        <f t="shared" si="31"/>
        <v>21.473703727260759</v>
      </c>
      <c r="R82" s="122">
        <f t="shared" ref="R82:V82" si="32">SUM(R83:R84)</f>
        <v>14.395031371000861</v>
      </c>
      <c r="S82" s="122">
        <f t="shared" si="32"/>
        <v>13.770203133218221</v>
      </c>
      <c r="T82" s="122">
        <f t="shared" si="32"/>
        <v>12.057388419917968</v>
      </c>
      <c r="U82" s="122">
        <f t="shared" si="32"/>
        <v>12.386085012672638</v>
      </c>
      <c r="V82" s="122">
        <f t="shared" si="32"/>
        <v>10.554253600797978</v>
      </c>
      <c r="W82" s="122">
        <f t="shared" ref="W82:Y82" si="33">SUM(W83:W84)</f>
        <v>10.603898593563949</v>
      </c>
      <c r="X82" s="122">
        <f t="shared" si="33"/>
        <v>8.8664736772434463</v>
      </c>
      <c r="Y82" s="122">
        <f t="shared" si="33"/>
        <v>6.3777388696463273</v>
      </c>
      <c r="DA82" s="130" t="s">
        <v>3327</v>
      </c>
    </row>
    <row r="83" spans="1:105" ht="12" customHeight="1" x14ac:dyDescent="0.25">
      <c r="A83" s="97" t="s">
        <v>199</v>
      </c>
      <c r="B83" s="98"/>
      <c r="C83" s="98">
        <v>21.663380397542909</v>
      </c>
      <c r="D83" s="98">
        <v>20.235557918631706</v>
      </c>
      <c r="E83" s="98">
        <v>22.986584853383707</v>
      </c>
      <c r="F83" s="98">
        <v>21.860744064283036</v>
      </c>
      <c r="G83" s="98">
        <v>25.049452821488259</v>
      </c>
      <c r="H83" s="98">
        <v>22.634442200150811</v>
      </c>
      <c r="I83" s="98">
        <v>21.836764396086352</v>
      </c>
      <c r="J83" s="98">
        <v>20.548264567848463</v>
      </c>
      <c r="K83" s="98">
        <v>23.377278043431854</v>
      </c>
      <c r="L83" s="98">
        <v>25.175066992124179</v>
      </c>
      <c r="M83" s="98">
        <v>25.408248573864874</v>
      </c>
      <c r="N83" s="98">
        <v>24.788280755566845</v>
      </c>
      <c r="O83" s="98">
        <v>23.361768175679792</v>
      </c>
      <c r="P83" s="98">
        <v>23.483793706478412</v>
      </c>
      <c r="Q83" s="98">
        <v>21.363886513797738</v>
      </c>
      <c r="R83" s="98">
        <v>14.319777905867612</v>
      </c>
      <c r="S83" s="98">
        <v>13.697878471669414</v>
      </c>
      <c r="T83" s="98">
        <v>11.993146149412018</v>
      </c>
      <c r="U83" s="98">
        <v>12.318715248246912</v>
      </c>
      <c r="V83" s="98">
        <v>10.496090920770968</v>
      </c>
      <c r="W83" s="98">
        <v>10.544948473960721</v>
      </c>
      <c r="X83" s="98">
        <v>8.8169702917105681</v>
      </c>
      <c r="Y83" s="98">
        <v>6.341662876985378</v>
      </c>
      <c r="DA83" s="63" t="s">
        <v>3328</v>
      </c>
    </row>
    <row r="84" spans="1:105" ht="12" customHeight="1" x14ac:dyDescent="0.25">
      <c r="A84" s="97" t="s">
        <v>53</v>
      </c>
      <c r="B84" s="98"/>
      <c r="C84" s="98">
        <v>0.11095190891633386</v>
      </c>
      <c r="D84" s="98">
        <v>0.10583616676129075</v>
      </c>
      <c r="E84" s="98">
        <v>0.11527346228882261</v>
      </c>
      <c r="F84" s="98">
        <v>0.11674286161704353</v>
      </c>
      <c r="G84" s="98">
        <v>0.13324189758551863</v>
      </c>
      <c r="H84" s="98">
        <v>0.11792133426053537</v>
      </c>
      <c r="I84" s="98">
        <v>0.11171055005140229</v>
      </c>
      <c r="J84" s="98">
        <v>0.10569810035401553</v>
      </c>
      <c r="K84" s="98">
        <v>0.12117437448646086</v>
      </c>
      <c r="L84" s="98">
        <v>0.12763395359033627</v>
      </c>
      <c r="M84" s="98">
        <v>0.12935710777722395</v>
      </c>
      <c r="N84" s="98">
        <v>0.12606156654574566</v>
      </c>
      <c r="O84" s="98">
        <v>0.11861396008213225</v>
      </c>
      <c r="P84" s="98">
        <v>0.11953815665938071</v>
      </c>
      <c r="Q84" s="98">
        <v>0.10981721346301973</v>
      </c>
      <c r="R84" s="98">
        <v>7.5253465133250083E-2</v>
      </c>
      <c r="S84" s="98">
        <v>7.2324661548807137E-2</v>
      </c>
      <c r="T84" s="98">
        <v>6.4242270505950549E-2</v>
      </c>
      <c r="U84" s="98">
        <v>6.7369764425725967E-2</v>
      </c>
      <c r="V84" s="98">
        <v>5.8162680027010263E-2</v>
      </c>
      <c r="W84" s="98">
        <v>5.8950119603227324E-2</v>
      </c>
      <c r="X84" s="98">
        <v>4.9503385532878294E-2</v>
      </c>
      <c r="Y84" s="98">
        <v>3.6075992660949061E-2</v>
      </c>
      <c r="DA84" s="63" t="s">
        <v>3329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0.22412622974953803</v>
      </c>
      <c r="D85" s="122">
        <f t="shared" si="34"/>
        <v>0.19381659040889671</v>
      </c>
      <c r="E85" s="122">
        <f t="shared" si="34"/>
        <v>0.85052054660303733</v>
      </c>
      <c r="F85" s="122">
        <f t="shared" si="34"/>
        <v>0.42490490387259322</v>
      </c>
      <c r="G85" s="122">
        <f t="shared" si="34"/>
        <v>0.4748432875170821</v>
      </c>
      <c r="H85" s="122">
        <f t="shared" si="34"/>
        <v>0.9849728680693467</v>
      </c>
      <c r="I85" s="122">
        <f t="shared" si="34"/>
        <v>1.3595394567510974</v>
      </c>
      <c r="J85" s="122">
        <f t="shared" si="34"/>
        <v>0.7228908615774261</v>
      </c>
      <c r="K85" s="122">
        <f t="shared" si="34"/>
        <v>0.71234361655570566</v>
      </c>
      <c r="L85" s="122">
        <f t="shared" si="34"/>
        <v>0.39487151931335279</v>
      </c>
      <c r="M85" s="122">
        <f t="shared" si="34"/>
        <v>0.61106305054775123</v>
      </c>
      <c r="N85" s="122">
        <f t="shared" si="34"/>
        <v>0.65598888692355029</v>
      </c>
      <c r="O85" s="122">
        <f t="shared" si="34"/>
        <v>0.3208308276423491</v>
      </c>
      <c r="P85" s="122">
        <f t="shared" si="34"/>
        <v>0.31644598605920127</v>
      </c>
      <c r="Q85" s="122">
        <f t="shared" si="34"/>
        <v>0.20985127342094348</v>
      </c>
      <c r="R85" s="122">
        <f t="shared" si="34"/>
        <v>0.20736749171211491</v>
      </c>
      <c r="S85" s="122">
        <f t="shared" si="34"/>
        <v>0.11145480043032807</v>
      </c>
      <c r="T85" s="122">
        <f t="shared" si="34"/>
        <v>0.24710504788072565</v>
      </c>
      <c r="U85" s="122">
        <f t="shared" si="34"/>
        <v>4.4950454170029533E-2</v>
      </c>
      <c r="V85" s="122">
        <f t="shared" si="34"/>
        <v>0.32537889819877819</v>
      </c>
      <c r="W85" s="122">
        <f t="shared" si="34"/>
        <v>0.72783712124351263</v>
      </c>
      <c r="X85" s="122">
        <f t="shared" si="34"/>
        <v>1.1269103477295945</v>
      </c>
      <c r="Y85" s="122">
        <f t="shared" si="34"/>
        <v>0.43707950355768593</v>
      </c>
      <c r="DA85" s="130" t="s">
        <v>3330</v>
      </c>
    </row>
    <row r="86" spans="1:105" ht="12" customHeight="1" x14ac:dyDescent="0.25">
      <c r="A86" s="97" t="s">
        <v>53</v>
      </c>
      <c r="B86" s="98"/>
      <c r="C86" s="98">
        <v>0.22412622974953803</v>
      </c>
      <c r="D86" s="98">
        <v>0.19381659040889671</v>
      </c>
      <c r="E86" s="98">
        <v>0.85052054660303733</v>
      </c>
      <c r="F86" s="98">
        <v>0.42490490387259322</v>
      </c>
      <c r="G86" s="98">
        <v>0.4748432875170821</v>
      </c>
      <c r="H86" s="98">
        <v>0.9849728680693467</v>
      </c>
      <c r="I86" s="98">
        <v>1.3595394567510974</v>
      </c>
      <c r="J86" s="98">
        <v>0.7228908615774261</v>
      </c>
      <c r="K86" s="98">
        <v>0.71234361655570566</v>
      </c>
      <c r="L86" s="98">
        <v>0.39487151931335279</v>
      </c>
      <c r="M86" s="98">
        <v>0.61106305054775123</v>
      </c>
      <c r="N86" s="98">
        <v>0.65598888692355029</v>
      </c>
      <c r="O86" s="98">
        <v>0.3208308276423491</v>
      </c>
      <c r="P86" s="98">
        <v>0.31644598605920127</v>
      </c>
      <c r="Q86" s="98">
        <v>0.20985127342094348</v>
      </c>
      <c r="R86" s="98">
        <v>0.20736749171211491</v>
      </c>
      <c r="S86" s="98">
        <v>0.11145480043032807</v>
      </c>
      <c r="T86" s="98">
        <v>0.24710504788072565</v>
      </c>
      <c r="U86" s="98">
        <v>4.4950454170029533E-2</v>
      </c>
      <c r="V86" s="98">
        <v>0.32537889819877819</v>
      </c>
      <c r="W86" s="98">
        <v>0.72783712124351263</v>
      </c>
      <c r="X86" s="98">
        <v>1.1269103477295945</v>
      </c>
      <c r="Y86" s="98">
        <v>0.43707950355768593</v>
      </c>
      <c r="DA86" s="63" t="s">
        <v>3331</v>
      </c>
    </row>
    <row r="87" spans="1:105" ht="12" customHeight="1" x14ac:dyDescent="0.25">
      <c r="A87" s="121" t="s">
        <v>55</v>
      </c>
      <c r="B87" s="122"/>
      <c r="C87" s="122">
        <v>2.5198215023250521</v>
      </c>
      <c r="D87" s="122">
        <v>2.7077482893780593</v>
      </c>
      <c r="E87" s="122">
        <v>2.35285346500965</v>
      </c>
      <c r="F87" s="122">
        <v>2.6233768763569949</v>
      </c>
      <c r="G87" s="122">
        <v>2.9410167044615974</v>
      </c>
      <c r="H87" s="122">
        <v>3.0333082263047353</v>
      </c>
      <c r="I87" s="122">
        <v>2.9449853891345525</v>
      </c>
      <c r="J87" s="122">
        <v>2.8778000988581667</v>
      </c>
      <c r="K87" s="122">
        <v>3.0857377267750326</v>
      </c>
      <c r="L87" s="122">
        <v>3.1646669459356311</v>
      </c>
      <c r="M87" s="122">
        <v>3.1861400423065169</v>
      </c>
      <c r="N87" s="122">
        <v>3.1892068164999161</v>
      </c>
      <c r="O87" s="122">
        <v>2.9511088045462799</v>
      </c>
      <c r="P87" s="122">
        <v>3.4214714210859856</v>
      </c>
      <c r="Q87" s="122">
        <v>2.8038333417142929</v>
      </c>
      <c r="R87" s="122">
        <v>2.0321456927333368</v>
      </c>
      <c r="S87" s="122">
        <v>2.0994775159122741</v>
      </c>
      <c r="T87" s="122">
        <v>1.9863654118875644</v>
      </c>
      <c r="U87" s="122">
        <v>2.245021600472271</v>
      </c>
      <c r="V87" s="122">
        <v>2.011098053723551</v>
      </c>
      <c r="W87" s="122">
        <v>2.3233788868462439</v>
      </c>
      <c r="X87" s="122">
        <v>2.5521336009005893</v>
      </c>
      <c r="Y87" s="122">
        <v>2.8356675009573613</v>
      </c>
      <c r="DA87" s="130" t="s">
        <v>3332</v>
      </c>
    </row>
    <row r="88" spans="1:105" ht="12" customHeight="1" x14ac:dyDescent="0.25">
      <c r="A88" s="97" t="s">
        <v>132</v>
      </c>
      <c r="B88" s="98"/>
      <c r="C88" s="98">
        <v>3.2915285322323011E-2</v>
      </c>
      <c r="D88" s="98">
        <v>5.9535019402569951E-2</v>
      </c>
      <c r="E88" s="98">
        <v>7.9809415659571614E-2</v>
      </c>
      <c r="F88" s="98">
        <v>6.0333315389635496E-2</v>
      </c>
      <c r="G88" s="98">
        <v>6.5463385773776542E-2</v>
      </c>
      <c r="H88" s="98">
        <v>6.2572204228629427E-2</v>
      </c>
      <c r="I88" s="98">
        <v>0.12635781340845559</v>
      </c>
      <c r="J88" s="98">
        <v>0.38667336666671048</v>
      </c>
      <c r="K88" s="98">
        <v>0.36063175166125239</v>
      </c>
      <c r="L88" s="98">
        <v>0.32846258349419039</v>
      </c>
      <c r="M88" s="98">
        <v>0.34418409835283131</v>
      </c>
      <c r="N88" s="98">
        <v>0.27998237017331751</v>
      </c>
      <c r="O88" s="98">
        <v>0.22769219587403763</v>
      </c>
      <c r="P88" s="98">
        <v>6.5348866747059392E-2</v>
      </c>
      <c r="Q88" s="98">
        <v>7.7535709285544943E-2</v>
      </c>
      <c r="R88" s="98">
        <v>8.2587696598630883E-2</v>
      </c>
      <c r="S88" s="98">
        <v>0.11615921764014589</v>
      </c>
      <c r="T88" s="98">
        <v>0.10628230669006676</v>
      </c>
      <c r="U88" s="98">
        <v>9.9376113432375901E-2</v>
      </c>
      <c r="V88" s="98">
        <v>9.2487846846169064E-2</v>
      </c>
      <c r="W88" s="98">
        <v>0.11621912691253213</v>
      </c>
      <c r="X88" s="98">
        <v>0.20114192240960613</v>
      </c>
      <c r="Y88" s="98">
        <v>0.69993559464889366</v>
      </c>
      <c r="DA88" s="63" t="s">
        <v>3333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9.7139743152822151E-5</v>
      </c>
      <c r="F89" s="98">
        <v>0</v>
      </c>
      <c r="G89" s="98">
        <v>0</v>
      </c>
      <c r="H89" s="98">
        <v>0</v>
      </c>
      <c r="I89" s="98">
        <v>1.0336238422546513E-4</v>
      </c>
      <c r="J89" s="98">
        <v>1.996100938398297E-4</v>
      </c>
      <c r="K89" s="98">
        <v>3.0150836337371559E-4</v>
      </c>
      <c r="L89" s="98">
        <v>1.9896437070301192E-4</v>
      </c>
      <c r="M89" s="98">
        <v>3.9026063290824287E-4</v>
      </c>
      <c r="N89" s="98">
        <v>2.8714960202357948E-4</v>
      </c>
      <c r="O89" s="98">
        <v>2.7462418837703582E-4</v>
      </c>
      <c r="P89" s="98">
        <v>2.7408695079932576E-4</v>
      </c>
      <c r="Q89" s="98">
        <v>9.1702455033861079E-5</v>
      </c>
      <c r="R89" s="98">
        <v>1.9078848250685433E-4</v>
      </c>
      <c r="S89" s="98">
        <v>0</v>
      </c>
      <c r="T89" s="98">
        <v>9.4031227558073033E-5</v>
      </c>
      <c r="U89" s="98">
        <v>9.2222507448047137E-5</v>
      </c>
      <c r="V89" s="98">
        <v>2.9076445137343136E-4</v>
      </c>
      <c r="W89" s="98">
        <v>9.5080529571022238E-5</v>
      </c>
      <c r="X89" s="98">
        <v>3.4616582455089734E-4</v>
      </c>
      <c r="Y89" s="98">
        <v>3.0995852094007912E-3</v>
      </c>
      <c r="DA89" s="63" t="s">
        <v>3334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3.6337321672982543E-5</v>
      </c>
      <c r="F90" s="101">
        <v>0</v>
      </c>
      <c r="G90" s="101">
        <v>0</v>
      </c>
      <c r="H90" s="101">
        <v>0</v>
      </c>
      <c r="I90" s="101">
        <v>3.9125391910735888E-5</v>
      </c>
      <c r="J90" s="101">
        <v>7.5036629101272938E-5</v>
      </c>
      <c r="K90" s="101">
        <v>1.049779729122886E-4</v>
      </c>
      <c r="L90" s="101">
        <v>6.8466425295510091E-5</v>
      </c>
      <c r="M90" s="101">
        <v>1.3798735305188661E-4</v>
      </c>
      <c r="N90" s="101">
        <v>9.9501406022454842E-5</v>
      </c>
      <c r="O90" s="101">
        <v>9.1884649898169504E-5</v>
      </c>
      <c r="P90" s="101">
        <v>9.559905332887306E-5</v>
      </c>
      <c r="Q90" s="101">
        <v>3.4516001281302531E-5</v>
      </c>
      <c r="R90" s="101">
        <v>6.9362859555329004E-5</v>
      </c>
      <c r="S90" s="101">
        <v>0</v>
      </c>
      <c r="T90" s="101">
        <v>3.3837185668669609E-5</v>
      </c>
      <c r="U90" s="101">
        <v>3.1146332847707536E-5</v>
      </c>
      <c r="V90" s="101">
        <v>9.5286953349723637E-5</v>
      </c>
      <c r="W90" s="101">
        <v>3.4500890592704291E-5</v>
      </c>
      <c r="X90" s="101">
        <v>1.3840095385163166E-4</v>
      </c>
      <c r="Y90" s="101">
        <v>1.2611944000005789E-3</v>
      </c>
      <c r="DA90" s="131" t="s">
        <v>3335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6.0802421479839607E-5</v>
      </c>
      <c r="F91" s="104">
        <v>0</v>
      </c>
      <c r="G91" s="104">
        <v>0</v>
      </c>
      <c r="H91" s="104">
        <v>0</v>
      </c>
      <c r="I91" s="104">
        <v>6.4236992314729233E-5</v>
      </c>
      <c r="J91" s="104">
        <v>1.2457346473855678E-4</v>
      </c>
      <c r="K91" s="104">
        <v>1.9653039046142696E-4</v>
      </c>
      <c r="L91" s="104">
        <v>1.3049794540750183E-4</v>
      </c>
      <c r="M91" s="104">
        <v>2.5227327985635626E-4</v>
      </c>
      <c r="N91" s="104">
        <v>1.8764819600112462E-4</v>
      </c>
      <c r="O91" s="104">
        <v>1.8273953847886633E-4</v>
      </c>
      <c r="P91" s="104">
        <v>1.7848789747045273E-4</v>
      </c>
      <c r="Q91" s="104">
        <v>5.7186453752558542E-5</v>
      </c>
      <c r="R91" s="104">
        <v>1.2142562295152532E-4</v>
      </c>
      <c r="S91" s="104">
        <v>0</v>
      </c>
      <c r="T91" s="104">
        <v>6.0194041889403425E-5</v>
      </c>
      <c r="U91" s="104">
        <v>6.1076174600339608E-5</v>
      </c>
      <c r="V91" s="104">
        <v>1.9547749802370775E-4</v>
      </c>
      <c r="W91" s="104">
        <v>6.0579638978317947E-5</v>
      </c>
      <c r="X91" s="104">
        <v>2.0776487069926571E-4</v>
      </c>
      <c r="Y91" s="104">
        <v>1.8383908094002123E-3</v>
      </c>
      <c r="DA91" s="132" t="s">
        <v>3336</v>
      </c>
    </row>
    <row r="92" spans="1:105" ht="12" customHeight="1" x14ac:dyDescent="0.25">
      <c r="A92" s="106" t="s">
        <v>124</v>
      </c>
      <c r="B92" s="101"/>
      <c r="C92" s="101">
        <v>0.1364523855269332</v>
      </c>
      <c r="D92" s="101">
        <v>0.13764273956547521</v>
      </c>
      <c r="E92" s="101">
        <v>0.14707756306792011</v>
      </c>
      <c r="F92" s="101">
        <v>0.12138764120999812</v>
      </c>
      <c r="G92" s="101">
        <v>0.11716185441028608</v>
      </c>
      <c r="H92" s="101">
        <v>0.13731152114187117</v>
      </c>
      <c r="I92" s="101">
        <v>0.1466060200646945</v>
      </c>
      <c r="J92" s="101">
        <v>0.13744317220733701</v>
      </c>
      <c r="K92" s="101">
        <v>0.1721860291438842</v>
      </c>
      <c r="L92" s="101">
        <v>0.14722086803709739</v>
      </c>
      <c r="M92" s="101">
        <v>0.12025073875995033</v>
      </c>
      <c r="N92" s="101">
        <v>6.0539051601393827E-2</v>
      </c>
      <c r="O92" s="101">
        <v>7.7662992262912151E-2</v>
      </c>
      <c r="P92" s="101">
        <v>9.3231478366009382E-2</v>
      </c>
      <c r="Q92" s="101">
        <v>0.10729392843402606</v>
      </c>
      <c r="R92" s="101">
        <v>8.6371834817116605E-2</v>
      </c>
      <c r="S92" s="101">
        <v>7.21051643830177E-2</v>
      </c>
      <c r="T92" s="101">
        <v>5.571385253547919E-2</v>
      </c>
      <c r="U92" s="101">
        <v>5.3976181525310737E-2</v>
      </c>
      <c r="V92" s="101">
        <v>3.8412606872180607E-2</v>
      </c>
      <c r="W92" s="101">
        <v>4.4279742151818569E-2</v>
      </c>
      <c r="X92" s="101">
        <v>4.6523698181131112E-2</v>
      </c>
      <c r="Y92" s="101">
        <v>5.1474854345103821E-2</v>
      </c>
      <c r="DA92" s="131" t="s">
        <v>3337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9.8955989211057892E-5</v>
      </c>
      <c r="F93" s="104">
        <v>0</v>
      </c>
      <c r="G93" s="104">
        <v>0</v>
      </c>
      <c r="H93" s="104">
        <v>0</v>
      </c>
      <c r="I93" s="104">
        <v>1.0277004228323677E-4</v>
      </c>
      <c r="J93" s="104">
        <v>1.1394816239015352E-4</v>
      </c>
      <c r="K93" s="104">
        <v>2.4034582404511878E-4</v>
      </c>
      <c r="L93" s="104">
        <v>1.1145416167652095E-4</v>
      </c>
      <c r="M93" s="104">
        <v>9.9865108914639901E-5</v>
      </c>
      <c r="N93" s="104">
        <v>9.6451052669290928E-5</v>
      </c>
      <c r="O93" s="104">
        <v>1.930017758731518E-4</v>
      </c>
      <c r="P93" s="104">
        <v>8.9853723245835598E-5</v>
      </c>
      <c r="Q93" s="104">
        <v>1.844886707730185E-4</v>
      </c>
      <c r="R93" s="104">
        <v>1.9586372869783458E-4</v>
      </c>
      <c r="S93" s="104">
        <v>9.7448366662806758E-5</v>
      </c>
      <c r="T93" s="104">
        <v>9.4591965528027975E-5</v>
      </c>
      <c r="U93" s="104">
        <v>2.0050593947481906E-4</v>
      </c>
      <c r="V93" s="104">
        <v>9.9033856118726718E-5</v>
      </c>
      <c r="W93" s="104">
        <v>1.0612817132681456E-4</v>
      </c>
      <c r="X93" s="104">
        <v>1.0609161999855701E-4</v>
      </c>
      <c r="Y93" s="104">
        <v>9.9127801254360266E-5</v>
      </c>
      <c r="DA93" s="132" t="s">
        <v>3338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3.7884675472467936E-5</v>
      </c>
      <c r="F94" s="98">
        <v>0</v>
      </c>
      <c r="G94" s="98">
        <v>0</v>
      </c>
      <c r="H94" s="98">
        <v>0</v>
      </c>
      <c r="I94" s="98">
        <v>4.1536317747060458E-5</v>
      </c>
      <c r="J94" s="98">
        <v>4.6156198467486806E-5</v>
      </c>
      <c r="K94" s="98">
        <v>9.1390114939249068E-5</v>
      </c>
      <c r="L94" s="98">
        <v>4.2175327331599307E-5</v>
      </c>
      <c r="M94" s="98">
        <v>3.8728080027138032E-5</v>
      </c>
      <c r="N94" s="98">
        <v>3.6378269581669701E-5</v>
      </c>
      <c r="O94" s="98">
        <v>6.9300122761592061E-5</v>
      </c>
      <c r="P94" s="98">
        <v>3.2803165831901153E-5</v>
      </c>
      <c r="Q94" s="98">
        <v>7.1410534450190398E-5</v>
      </c>
      <c r="R94" s="98">
        <v>7.2974933041196344E-5</v>
      </c>
      <c r="S94" s="98">
        <v>3.5320015366657498E-5</v>
      </c>
      <c r="T94" s="98">
        <v>3.4892665534106352E-5</v>
      </c>
      <c r="U94" s="98">
        <v>6.9599866563297758E-5</v>
      </c>
      <c r="V94" s="98">
        <v>3.3416614951161607E-5</v>
      </c>
      <c r="W94" s="98">
        <v>3.9734206101360766E-5</v>
      </c>
      <c r="X94" s="98">
        <v>4.3842170779066037E-5</v>
      </c>
      <c r="Y94" s="98">
        <v>4.1489716198829574E-5</v>
      </c>
      <c r="DA94" s="63" t="s">
        <v>3339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6.1071313738589956E-5</v>
      </c>
      <c r="F95" s="98">
        <v>0</v>
      </c>
      <c r="G95" s="98">
        <v>0</v>
      </c>
      <c r="H95" s="98">
        <v>0</v>
      </c>
      <c r="I95" s="98">
        <v>6.1233724536176323E-5</v>
      </c>
      <c r="J95" s="98">
        <v>6.7791963922666704E-5</v>
      </c>
      <c r="K95" s="98">
        <v>1.4895570910586971E-4</v>
      </c>
      <c r="L95" s="98">
        <v>6.927883434492164E-5</v>
      </c>
      <c r="M95" s="98">
        <v>6.1137028887501868E-5</v>
      </c>
      <c r="N95" s="98">
        <v>6.0072783087621227E-5</v>
      </c>
      <c r="O95" s="98">
        <v>1.2370165311155975E-4</v>
      </c>
      <c r="P95" s="98">
        <v>5.7050557413934445E-5</v>
      </c>
      <c r="Q95" s="98">
        <v>1.130781363228281E-4</v>
      </c>
      <c r="R95" s="98">
        <v>1.2288879565663824E-4</v>
      </c>
      <c r="S95" s="98">
        <v>6.212835129614926E-5</v>
      </c>
      <c r="T95" s="98">
        <v>5.9699299993921623E-5</v>
      </c>
      <c r="U95" s="98">
        <v>1.309060729115213E-4</v>
      </c>
      <c r="V95" s="98">
        <v>6.5617241167565117E-5</v>
      </c>
      <c r="W95" s="98">
        <v>6.6393965225453803E-5</v>
      </c>
      <c r="X95" s="98">
        <v>6.2249449219490971E-5</v>
      </c>
      <c r="Y95" s="98">
        <v>5.7638085055530686E-5</v>
      </c>
      <c r="DA95" s="63" t="s">
        <v>3340</v>
      </c>
    </row>
    <row r="96" spans="1:105" ht="12" customHeight="1" x14ac:dyDescent="0.25">
      <c r="A96" s="106" t="s">
        <v>122</v>
      </c>
      <c r="B96" s="101"/>
      <c r="C96" s="101">
        <v>2.2997489363534824</v>
      </c>
      <c r="D96" s="101">
        <v>2.4600233348264999</v>
      </c>
      <c r="E96" s="101">
        <v>2.0424822635531275</v>
      </c>
      <c r="F96" s="101">
        <v>2.3942232592749058</v>
      </c>
      <c r="G96" s="101">
        <v>2.6971661315987938</v>
      </c>
      <c r="H96" s="101">
        <v>2.7615892288176207</v>
      </c>
      <c r="I96" s="101">
        <v>2.4896218438107214</v>
      </c>
      <c r="J96" s="101">
        <v>2.1857230850653444</v>
      </c>
      <c r="K96" s="101">
        <v>2.3734128849927414</v>
      </c>
      <c r="L96" s="101">
        <v>2.5313874476596658</v>
      </c>
      <c r="M96" s="101">
        <v>2.4711230985826909</v>
      </c>
      <c r="N96" s="101">
        <v>2.6178881120674746</v>
      </c>
      <c r="O96" s="101">
        <v>2.3634839420294265</v>
      </c>
      <c r="P96" s="101">
        <v>2.7813770962097295</v>
      </c>
      <c r="Q96" s="101">
        <v>2.2036230516557125</v>
      </c>
      <c r="R96" s="101">
        <v>1.6083990233924619</v>
      </c>
      <c r="S96" s="101">
        <v>1.6445215735609746</v>
      </c>
      <c r="T96" s="101">
        <v>1.5193021936458395</v>
      </c>
      <c r="U96" s="101">
        <v>1.7657953830775441</v>
      </c>
      <c r="V96" s="101">
        <v>1.5813428212152008</v>
      </c>
      <c r="W96" s="101">
        <v>1.8392831051896188</v>
      </c>
      <c r="X96" s="101">
        <v>1.9032521231342585</v>
      </c>
      <c r="Y96" s="101">
        <v>1.6853911737551712</v>
      </c>
      <c r="DA96" s="131" t="s">
        <v>3341</v>
      </c>
    </row>
    <row r="97" spans="1:105" ht="12" customHeight="1" x14ac:dyDescent="0.25">
      <c r="A97" s="107" t="s">
        <v>121</v>
      </c>
      <c r="B97" s="104"/>
      <c r="C97" s="104">
        <v>5.0704895122313118E-2</v>
      </c>
      <c r="D97" s="104">
        <v>5.0547195583514268E-2</v>
      </c>
      <c r="E97" s="104">
        <v>8.328812699666685E-2</v>
      </c>
      <c r="F97" s="104">
        <v>4.7432660482455424E-2</v>
      </c>
      <c r="G97" s="104">
        <v>6.1225332678741029E-2</v>
      </c>
      <c r="H97" s="104">
        <v>7.1835272116614363E-2</v>
      </c>
      <c r="I97" s="104">
        <v>0.18219357942417264</v>
      </c>
      <c r="J97" s="104">
        <v>0.1676469166625445</v>
      </c>
      <c r="K97" s="104">
        <v>0.17896520678973593</v>
      </c>
      <c r="L97" s="104">
        <v>0.15728562821229811</v>
      </c>
      <c r="M97" s="104">
        <v>0.25009198086922163</v>
      </c>
      <c r="N97" s="104">
        <v>0.23041368200303702</v>
      </c>
      <c r="O97" s="104">
        <v>0.28180204841565354</v>
      </c>
      <c r="P97" s="104">
        <v>0.481150039089142</v>
      </c>
      <c r="Q97" s="104">
        <v>0.41510446121320255</v>
      </c>
      <c r="R97" s="104">
        <v>0.25440048571392287</v>
      </c>
      <c r="S97" s="104">
        <v>0.26659411196147292</v>
      </c>
      <c r="T97" s="104">
        <v>0.30487843582309293</v>
      </c>
      <c r="U97" s="104">
        <v>0.32558119399011731</v>
      </c>
      <c r="V97" s="104">
        <v>0.29846498048250819</v>
      </c>
      <c r="W97" s="104">
        <v>0.32339570389137667</v>
      </c>
      <c r="X97" s="104">
        <v>0.40076359973104414</v>
      </c>
      <c r="Y97" s="104">
        <v>0.39566716519753753</v>
      </c>
      <c r="DA97" s="132" t="s">
        <v>3342</v>
      </c>
    </row>
    <row r="98" spans="1:105" ht="12" customHeight="1" x14ac:dyDescent="0.25">
      <c r="A98" s="108" t="s">
        <v>53</v>
      </c>
      <c r="B98" s="98"/>
      <c r="C98" s="98">
        <v>2.0013986298339535E-2</v>
      </c>
      <c r="D98" s="98">
        <v>2.0840572697643642E-2</v>
      </c>
      <c r="E98" s="98">
        <v>2.9736889324907399E-2</v>
      </c>
      <c r="F98" s="98">
        <v>1.8750420636106012E-2</v>
      </c>
      <c r="G98" s="98">
        <v>2.3972439947720664E-2</v>
      </c>
      <c r="H98" s="98">
        <v>2.8001029274803257E-2</v>
      </c>
      <c r="I98" s="98">
        <v>6.9255851893141165E-2</v>
      </c>
      <c r="J98" s="98">
        <v>6.4034289676929063E-2</v>
      </c>
      <c r="K98" s="98">
        <v>6.4027893113004261E-2</v>
      </c>
      <c r="L98" s="98">
        <v>5.6183273943686884E-2</v>
      </c>
      <c r="M98" s="98">
        <v>9.2372400373886179E-2</v>
      </c>
      <c r="N98" s="98">
        <v>8.3593133612590978E-2</v>
      </c>
      <c r="O98" s="98">
        <v>9.8372959680247354E-2</v>
      </c>
      <c r="P98" s="98">
        <v>0.1733450209713735</v>
      </c>
      <c r="Q98" s="98">
        <v>0.16024998539511318</v>
      </c>
      <c r="R98" s="98">
        <v>9.4979609067673401E-2</v>
      </c>
      <c r="S98" s="98">
        <v>9.7288396519810499E-2</v>
      </c>
      <c r="T98" s="98">
        <v>0.1135730751003612</v>
      </c>
      <c r="U98" s="98">
        <v>0.11426768171092204</v>
      </c>
      <c r="V98" s="98">
        <v>0.10181979494497266</v>
      </c>
      <c r="W98" s="98">
        <v>0.12188130777721479</v>
      </c>
      <c r="X98" s="98">
        <v>0.16570450232659273</v>
      </c>
      <c r="Y98" s="98">
        <v>0.16470350028197706</v>
      </c>
      <c r="DA98" s="63" t="s">
        <v>3343</v>
      </c>
    </row>
    <row r="99" spans="1:105" ht="12" customHeight="1" x14ac:dyDescent="0.25">
      <c r="A99" s="108" t="s">
        <v>52</v>
      </c>
      <c r="B99" s="98"/>
      <c r="C99" s="98">
        <v>3.069090882397358E-2</v>
      </c>
      <c r="D99" s="98">
        <v>2.9706622885870625E-2</v>
      </c>
      <c r="E99" s="98">
        <v>5.3551237671759455E-2</v>
      </c>
      <c r="F99" s="98">
        <v>2.8682239846349412E-2</v>
      </c>
      <c r="G99" s="98">
        <v>3.7252892731020365E-2</v>
      </c>
      <c r="H99" s="98">
        <v>4.3834242841811102E-2</v>
      </c>
      <c r="I99" s="98">
        <v>0.11293772753103148</v>
      </c>
      <c r="J99" s="98">
        <v>0.10361262698561542</v>
      </c>
      <c r="K99" s="98">
        <v>0.11493731367673167</v>
      </c>
      <c r="L99" s="98">
        <v>0.10110235426861122</v>
      </c>
      <c r="M99" s="98">
        <v>0.15771958049533547</v>
      </c>
      <c r="N99" s="98">
        <v>0.14682054839044606</v>
      </c>
      <c r="O99" s="98">
        <v>0.18342908873540617</v>
      </c>
      <c r="P99" s="98">
        <v>0.3078050181177685</v>
      </c>
      <c r="Q99" s="98">
        <v>0.2548544758180894</v>
      </c>
      <c r="R99" s="98">
        <v>0.15942087664624949</v>
      </c>
      <c r="S99" s="98">
        <v>0.16930571544166242</v>
      </c>
      <c r="T99" s="98">
        <v>0.19130536072273172</v>
      </c>
      <c r="U99" s="98">
        <v>0.21131351227919526</v>
      </c>
      <c r="V99" s="98">
        <v>0.19664518553753552</v>
      </c>
      <c r="W99" s="98">
        <v>0.20151439611416189</v>
      </c>
      <c r="X99" s="98">
        <v>0.23505909740445138</v>
      </c>
      <c r="Y99" s="98">
        <v>0.2309636649155605</v>
      </c>
      <c r="DA99" s="63" t="s">
        <v>3344</v>
      </c>
    </row>
    <row r="100" spans="1:105" ht="12" customHeight="1" x14ac:dyDescent="0.25">
      <c r="A100" s="121" t="s">
        <v>54</v>
      </c>
      <c r="B100" s="122"/>
      <c r="C100" s="122">
        <v>2.36344371004955</v>
      </c>
      <c r="D100" s="122">
        <v>2.3962968266261329</v>
      </c>
      <c r="E100" s="122">
        <v>2.2842789936923591</v>
      </c>
      <c r="F100" s="122">
        <v>2.3020965293430091</v>
      </c>
      <c r="G100" s="122">
        <v>2.5661331743046425</v>
      </c>
      <c r="H100" s="122">
        <v>2.6491574324777147</v>
      </c>
      <c r="I100" s="122">
        <v>2.6584139680723835</v>
      </c>
      <c r="J100" s="122">
        <v>2.6846571235893002</v>
      </c>
      <c r="K100" s="122">
        <v>2.9921824465679743</v>
      </c>
      <c r="L100" s="122">
        <v>2.8578595442041865</v>
      </c>
      <c r="M100" s="122">
        <v>2.7980535834904576</v>
      </c>
      <c r="N100" s="122">
        <v>2.6555505020626997</v>
      </c>
      <c r="O100" s="122">
        <v>2.4787088351723101</v>
      </c>
      <c r="P100" s="122">
        <v>2.8425445925011328</v>
      </c>
      <c r="Q100" s="122">
        <v>2.3985722041768813</v>
      </c>
      <c r="R100" s="122">
        <v>1.7806149536245734</v>
      </c>
      <c r="S100" s="122">
        <v>1.7403918139974235</v>
      </c>
      <c r="T100" s="122">
        <v>1.590078557617491</v>
      </c>
      <c r="U100" s="122">
        <v>1.7637304565842007</v>
      </c>
      <c r="V100" s="122">
        <v>1.5724450435483082</v>
      </c>
      <c r="W100" s="122">
        <v>1.7715982963037002</v>
      </c>
      <c r="X100" s="122">
        <v>1.946761633903034</v>
      </c>
      <c r="Y100" s="122">
        <v>1.9645879419908041</v>
      </c>
      <c r="DA100" s="130" t="s">
        <v>3345</v>
      </c>
    </row>
    <row r="101" spans="1:105" ht="12" customHeight="1" x14ac:dyDescent="0.25">
      <c r="A101" s="97" t="s">
        <v>202</v>
      </c>
      <c r="B101" s="98"/>
      <c r="C101" s="98">
        <v>8.2873455988664829E-2</v>
      </c>
      <c r="D101" s="98">
        <v>9.5273476692038339E-2</v>
      </c>
      <c r="E101" s="98">
        <v>0.14471982887025664</v>
      </c>
      <c r="F101" s="98">
        <v>0.13076755021670741</v>
      </c>
      <c r="G101" s="98">
        <v>0.13486461035263955</v>
      </c>
      <c r="H101" s="98">
        <v>0.14703424429337325</v>
      </c>
      <c r="I101" s="98">
        <v>0.14340707533460928</v>
      </c>
      <c r="J101" s="98">
        <v>0.32005622236058545</v>
      </c>
      <c r="K101" s="98">
        <v>0.45734932401348544</v>
      </c>
      <c r="L101" s="98">
        <v>0.39540744253019167</v>
      </c>
      <c r="M101" s="98">
        <v>0.42013596770291722</v>
      </c>
      <c r="N101" s="98">
        <v>0.36267960843285429</v>
      </c>
      <c r="O101" s="98">
        <v>0.23783019653124443</v>
      </c>
      <c r="P101" s="98">
        <v>0.21521181446410007</v>
      </c>
      <c r="Q101" s="98">
        <v>0.13180440507865537</v>
      </c>
      <c r="R101" s="98">
        <v>0.12996597764635426</v>
      </c>
      <c r="S101" s="98">
        <v>0.10513682513387833</v>
      </c>
      <c r="T101" s="98">
        <v>0.12625533060823652</v>
      </c>
      <c r="U101" s="98">
        <v>0.14586934812080629</v>
      </c>
      <c r="V101" s="98">
        <v>0.23198984399505596</v>
      </c>
      <c r="W101" s="98">
        <v>0.16813945407213524</v>
      </c>
      <c r="X101" s="98">
        <v>0.15337539186819951</v>
      </c>
      <c r="Y101" s="98">
        <v>6.9415642290680132E-2</v>
      </c>
      <c r="DA101" s="63" t="s">
        <v>3346</v>
      </c>
    </row>
    <row r="102" spans="1:105" ht="12" customHeight="1" x14ac:dyDescent="0.25">
      <c r="A102" s="97" t="s">
        <v>50</v>
      </c>
      <c r="B102" s="98"/>
      <c r="C102" s="98">
        <v>1.3002649634695784</v>
      </c>
      <c r="D102" s="98">
        <v>1.0042859793707908</v>
      </c>
      <c r="E102" s="98">
        <v>1.228305670569112</v>
      </c>
      <c r="F102" s="98">
        <v>0.90741577157082842</v>
      </c>
      <c r="G102" s="98">
        <v>0.9286218199565266</v>
      </c>
      <c r="H102" s="98">
        <v>1.0252606905317323</v>
      </c>
      <c r="I102" s="98">
        <v>1.3698308503920886</v>
      </c>
      <c r="J102" s="98">
        <v>1.52666192847361</v>
      </c>
      <c r="K102" s="98">
        <v>1.5634050913812316</v>
      </c>
      <c r="L102" s="98">
        <v>1.3417527496890425</v>
      </c>
      <c r="M102" s="98">
        <v>1.0667337089689191</v>
      </c>
      <c r="N102" s="98">
        <v>0.70354056892824246</v>
      </c>
      <c r="O102" s="98">
        <v>0.85688356481065753</v>
      </c>
      <c r="P102" s="98">
        <v>1.0084013076846645</v>
      </c>
      <c r="Q102" s="98">
        <v>1.0798693226598957</v>
      </c>
      <c r="R102" s="98">
        <v>0.87348317343499116</v>
      </c>
      <c r="S102" s="98">
        <v>0.72233273192246783</v>
      </c>
      <c r="T102" s="98">
        <v>0.6061602602028775</v>
      </c>
      <c r="U102" s="98">
        <v>0.6233381043756463</v>
      </c>
      <c r="V102" s="98">
        <v>0.4493486059498224</v>
      </c>
      <c r="W102" s="98">
        <v>0.51057102248172415</v>
      </c>
      <c r="X102" s="98">
        <v>0.51937717289998286</v>
      </c>
      <c r="Y102" s="98">
        <v>0.61074719148311651</v>
      </c>
      <c r="DA102" s="63" t="s">
        <v>3347</v>
      </c>
    </row>
    <row r="103" spans="1:105" ht="12" customHeight="1" x14ac:dyDescent="0.25">
      <c r="A103" s="109" t="s">
        <v>120</v>
      </c>
      <c r="B103" s="33"/>
      <c r="C103" s="33">
        <v>0.98030529059130689</v>
      </c>
      <c r="D103" s="33">
        <v>1.2967373705633038</v>
      </c>
      <c r="E103" s="33">
        <v>0.91125349425299029</v>
      </c>
      <c r="F103" s="33">
        <v>1.2639132075554731</v>
      </c>
      <c r="G103" s="33">
        <v>1.5026467439954765</v>
      </c>
      <c r="H103" s="33">
        <v>1.476862497652609</v>
      </c>
      <c r="I103" s="33">
        <v>1.1451760423456854</v>
      </c>
      <c r="J103" s="33">
        <v>0.83793897275510476</v>
      </c>
      <c r="K103" s="33">
        <v>0.97142803117325704</v>
      </c>
      <c r="L103" s="33">
        <v>1.1206993519849524</v>
      </c>
      <c r="M103" s="33">
        <v>1.3111839068186213</v>
      </c>
      <c r="N103" s="33">
        <v>1.5893303247016028</v>
      </c>
      <c r="O103" s="33">
        <v>1.3839950738304079</v>
      </c>
      <c r="P103" s="33">
        <v>1.6189314703523681</v>
      </c>
      <c r="Q103" s="33">
        <v>1.1868984764383301</v>
      </c>
      <c r="R103" s="33">
        <v>0.77716580254322809</v>
      </c>
      <c r="S103" s="33">
        <v>0.9129222569410772</v>
      </c>
      <c r="T103" s="33">
        <v>0.85766296680637699</v>
      </c>
      <c r="U103" s="33">
        <v>0.99452300408774807</v>
      </c>
      <c r="V103" s="33">
        <v>0.89110659360342981</v>
      </c>
      <c r="W103" s="33">
        <v>1.0928878197498408</v>
      </c>
      <c r="X103" s="33">
        <v>1.2740090691348516</v>
      </c>
      <c r="Y103" s="33">
        <v>1.2844251082170075</v>
      </c>
      <c r="DA103" s="60" t="s">
        <v>3348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3349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3350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3351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3352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3353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3354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3355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3356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3357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3358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3359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3360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3361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3362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3363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3364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3365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3366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2.1710618427746899</v>
      </c>
      <c r="D124" s="117">
        <f t="shared" si="42"/>
        <v>1.8544451975586227</v>
      </c>
      <c r="E124" s="117">
        <f t="shared" si="42"/>
        <v>3.7056574442057184</v>
      </c>
      <c r="F124" s="117">
        <f t="shared" si="42"/>
        <v>3.4651423354451731</v>
      </c>
      <c r="G124" s="117">
        <f t="shared" si="42"/>
        <v>3.7241552430908738</v>
      </c>
      <c r="H124" s="117">
        <f t="shared" si="42"/>
        <v>3.5487129880902883</v>
      </c>
      <c r="I124" s="117">
        <f t="shared" si="42"/>
        <v>3.7235471016313215</v>
      </c>
      <c r="J124" s="117">
        <f t="shared" si="42"/>
        <v>3.9698700199147652</v>
      </c>
      <c r="K124" s="117">
        <f t="shared" si="42"/>
        <v>4.0344887767720756</v>
      </c>
      <c r="L124" s="117">
        <f t="shared" si="42"/>
        <v>3.7701883522224566</v>
      </c>
      <c r="M124" s="117">
        <f t="shared" si="42"/>
        <v>3.6708536274206578</v>
      </c>
      <c r="N124" s="117">
        <f t="shared" si="42"/>
        <v>3.0778937087909659</v>
      </c>
      <c r="O124" s="117">
        <f t="shared" si="42"/>
        <v>3.0053396016590717</v>
      </c>
      <c r="P124" s="117">
        <f t="shared" si="42"/>
        <v>2.6738864974661172E-3</v>
      </c>
      <c r="Q124" s="117">
        <f t="shared" si="42"/>
        <v>0</v>
      </c>
      <c r="R124" s="117">
        <f t="shared" ref="R124:V124" si="43">R125+R128+R130+R139</f>
        <v>1.5998283648599934</v>
      </c>
      <c r="S124" s="117">
        <f t="shared" si="43"/>
        <v>1.9970107714431344</v>
      </c>
      <c r="T124" s="117">
        <f t="shared" si="43"/>
        <v>2.3795520933900725</v>
      </c>
      <c r="U124" s="117">
        <f t="shared" si="43"/>
        <v>2.1662606488187293</v>
      </c>
      <c r="V124" s="117">
        <f t="shared" si="43"/>
        <v>2.3775695319208197</v>
      </c>
      <c r="W124" s="117">
        <f t="shared" ref="W124:Y124" si="44">W125+W128+W130+W139</f>
        <v>1.840760243196323</v>
      </c>
      <c r="X124" s="117">
        <f t="shared" si="44"/>
        <v>1.4468972393650654</v>
      </c>
      <c r="Y124" s="117">
        <f t="shared" si="44"/>
        <v>1.1626176393944156</v>
      </c>
      <c r="DA124" s="129" t="s">
        <v>3367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1.6363225197207889</v>
      </c>
      <c r="D125" s="122">
        <f t="shared" si="45"/>
        <v>1.3930219943215922</v>
      </c>
      <c r="E125" s="122">
        <f t="shared" si="45"/>
        <v>2.8273664371350509</v>
      </c>
      <c r="F125" s="122">
        <f t="shared" si="45"/>
        <v>2.636308243927183</v>
      </c>
      <c r="G125" s="122">
        <f t="shared" si="45"/>
        <v>2.8676767295164298</v>
      </c>
      <c r="H125" s="122">
        <f t="shared" si="45"/>
        <v>2.5900171618917822</v>
      </c>
      <c r="I125" s="122">
        <f t="shared" si="45"/>
        <v>2.7041562487191459</v>
      </c>
      <c r="J125" s="122">
        <f t="shared" si="45"/>
        <v>2.9782971572623196</v>
      </c>
      <c r="K125" s="122">
        <f t="shared" si="45"/>
        <v>3.0536488225014153</v>
      </c>
      <c r="L125" s="122">
        <f t="shared" si="45"/>
        <v>2.9446616159853574</v>
      </c>
      <c r="M125" s="122">
        <f t="shared" si="45"/>
        <v>2.8757388977518508</v>
      </c>
      <c r="N125" s="122">
        <f t="shared" si="45"/>
        <v>2.3938021917003791</v>
      </c>
      <c r="O125" s="122">
        <f t="shared" si="45"/>
        <v>2.3704083999430927</v>
      </c>
      <c r="P125" s="122">
        <f t="shared" si="45"/>
        <v>2.0475029343770294E-3</v>
      </c>
      <c r="Q125" s="122">
        <f t="shared" si="45"/>
        <v>0</v>
      </c>
      <c r="R125" s="122">
        <f t="shared" ref="R125:V125" si="46">SUM(R126:R127)</f>
        <v>1.216279630238986</v>
      </c>
      <c r="S125" s="122">
        <f t="shared" si="46"/>
        <v>1.5169753335345506</v>
      </c>
      <c r="T125" s="122">
        <f t="shared" si="46"/>
        <v>1.7594040857882967</v>
      </c>
      <c r="U125" s="122">
        <f t="shared" si="46"/>
        <v>1.6031015271202773</v>
      </c>
      <c r="V125" s="122">
        <f t="shared" si="46"/>
        <v>1.7172919607815298</v>
      </c>
      <c r="W125" s="122">
        <f t="shared" ref="W125:Y125" si="47">SUM(W126:W127)</f>
        <v>1.245420751569875</v>
      </c>
      <c r="X125" s="122">
        <f t="shared" si="47"/>
        <v>0.86583498963195527</v>
      </c>
      <c r="Y125" s="122">
        <f t="shared" si="47"/>
        <v>0.62532651228609537</v>
      </c>
      <c r="DA125" s="130" t="s">
        <v>3368</v>
      </c>
    </row>
    <row r="126" spans="1:105" ht="12" customHeight="1" x14ac:dyDescent="0.25">
      <c r="A126" s="97" t="s">
        <v>198</v>
      </c>
      <c r="B126" s="98"/>
      <c r="C126" s="98">
        <v>1.630522761560885</v>
      </c>
      <c r="D126" s="98">
        <v>1.3880688065319946</v>
      </c>
      <c r="E126" s="98">
        <v>2.8178927732436092</v>
      </c>
      <c r="F126" s="98">
        <v>2.6270644496253275</v>
      </c>
      <c r="G126" s="98">
        <v>2.8578302177812978</v>
      </c>
      <c r="H126" s="98">
        <v>2.5814507778394056</v>
      </c>
      <c r="I126" s="98">
        <v>2.6955165608654479</v>
      </c>
      <c r="J126" s="98">
        <v>2.9688816570199461</v>
      </c>
      <c r="K126" s="98">
        <v>3.0440713800390387</v>
      </c>
      <c r="L126" s="98">
        <v>2.9357624195814118</v>
      </c>
      <c r="M126" s="98">
        <v>2.8671200821462328</v>
      </c>
      <c r="N126" s="98">
        <v>2.3867010451893487</v>
      </c>
      <c r="O126" s="98">
        <v>2.3634253850620444</v>
      </c>
      <c r="P126" s="98">
        <v>2.0414733268888275E-3</v>
      </c>
      <c r="Q126" s="98">
        <v>0</v>
      </c>
      <c r="R126" s="98">
        <v>1.2126426187921706</v>
      </c>
      <c r="S126" s="98">
        <v>1.5124784463070999</v>
      </c>
      <c r="T126" s="98">
        <v>1.7541835275260991</v>
      </c>
      <c r="U126" s="98">
        <v>1.5983031526140061</v>
      </c>
      <c r="V126" s="98">
        <v>1.7121327897047665</v>
      </c>
      <c r="W126" s="98">
        <v>1.2416726290613915</v>
      </c>
      <c r="X126" s="98">
        <v>0.86322909320155583</v>
      </c>
      <c r="Y126" s="98">
        <v>0.62342701189737482</v>
      </c>
      <c r="DA126" s="63" t="s">
        <v>3369</v>
      </c>
    </row>
    <row r="127" spans="1:105" ht="12" customHeight="1" x14ac:dyDescent="0.25">
      <c r="A127" s="97" t="s">
        <v>53</v>
      </c>
      <c r="B127" s="98"/>
      <c r="C127" s="98">
        <v>5.799758159903844E-3</v>
      </c>
      <c r="D127" s="98">
        <v>4.9531877895976212E-3</v>
      </c>
      <c r="E127" s="98">
        <v>9.4736638914415562E-3</v>
      </c>
      <c r="F127" s="98">
        <v>9.2437943018553979E-3</v>
      </c>
      <c r="G127" s="98">
        <v>9.8465117351322472E-3</v>
      </c>
      <c r="H127" s="98">
        <v>8.5663840523764554E-3</v>
      </c>
      <c r="I127" s="98">
        <v>8.6396878536981435E-3</v>
      </c>
      <c r="J127" s="98">
        <v>9.415500242373474E-3</v>
      </c>
      <c r="K127" s="98">
        <v>9.5774424623766494E-3</v>
      </c>
      <c r="L127" s="98">
        <v>8.8991964039455713E-3</v>
      </c>
      <c r="M127" s="98">
        <v>8.6188156056178373E-3</v>
      </c>
      <c r="N127" s="98">
        <v>7.1011465110303266E-3</v>
      </c>
      <c r="O127" s="98">
        <v>6.9830148810483116E-3</v>
      </c>
      <c r="P127" s="98">
        <v>6.0296074882020071E-6</v>
      </c>
      <c r="Q127" s="98">
        <v>0</v>
      </c>
      <c r="R127" s="98">
        <v>3.6370114468153194E-3</v>
      </c>
      <c r="S127" s="98">
        <v>4.496887227450775E-3</v>
      </c>
      <c r="T127" s="98">
        <v>5.2205582621975225E-3</v>
      </c>
      <c r="U127" s="98">
        <v>4.7983745062712439E-3</v>
      </c>
      <c r="V127" s="98">
        <v>5.1591710767633714E-3</v>
      </c>
      <c r="W127" s="98">
        <v>3.7481225084834277E-3</v>
      </c>
      <c r="X127" s="98">
        <v>2.6058964303994699E-3</v>
      </c>
      <c r="Y127" s="98">
        <v>1.8995003887205275E-3</v>
      </c>
      <c r="DA127" s="63" t="s">
        <v>3370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2.4152261382203419E-2</v>
      </c>
      <c r="D128" s="122">
        <f t="shared" si="48"/>
        <v>1.7633332847886461E-2</v>
      </c>
      <c r="E128" s="122">
        <f t="shared" si="48"/>
        <v>0.14047165329575906</v>
      </c>
      <c r="F128" s="122">
        <f t="shared" si="48"/>
        <v>6.6734567407425172E-2</v>
      </c>
      <c r="G128" s="122">
        <f t="shared" si="48"/>
        <v>6.9105333503675259E-2</v>
      </c>
      <c r="H128" s="122">
        <f t="shared" si="48"/>
        <v>0.14361235102785677</v>
      </c>
      <c r="I128" s="122">
        <f t="shared" si="48"/>
        <v>0.2132513444044683</v>
      </c>
      <c r="J128" s="122">
        <f t="shared" si="48"/>
        <v>0.12606602674065159</v>
      </c>
      <c r="K128" s="122">
        <f t="shared" si="48"/>
        <v>0.11118414841641121</v>
      </c>
      <c r="L128" s="122">
        <f t="shared" si="48"/>
        <v>5.4544704906423443E-2</v>
      </c>
      <c r="M128" s="122">
        <f t="shared" si="48"/>
        <v>7.990071525984814E-2</v>
      </c>
      <c r="N128" s="122">
        <f t="shared" si="48"/>
        <v>7.511232694772095E-2</v>
      </c>
      <c r="O128" s="122">
        <f t="shared" si="48"/>
        <v>3.7127707378571524E-2</v>
      </c>
      <c r="P128" s="122">
        <f t="shared" si="48"/>
        <v>0</v>
      </c>
      <c r="Q128" s="122">
        <f t="shared" si="48"/>
        <v>0</v>
      </c>
      <c r="R128" s="122">
        <f t="shared" si="48"/>
        <v>2.020884465770412E-2</v>
      </c>
      <c r="S128" s="122">
        <f t="shared" si="48"/>
        <v>1.3907365255805437E-2</v>
      </c>
      <c r="T128" s="122">
        <f t="shared" si="48"/>
        <v>4.0908857710493712E-2</v>
      </c>
      <c r="U128" s="122">
        <f t="shared" si="48"/>
        <v>6.4078307008339982E-3</v>
      </c>
      <c r="V128" s="122">
        <f t="shared" si="48"/>
        <v>5.7259660357787685E-2</v>
      </c>
      <c r="W128" s="122">
        <f t="shared" si="48"/>
        <v>9.2357655573478373E-2</v>
      </c>
      <c r="X128" s="122">
        <f t="shared" si="48"/>
        <v>0.11835637641181865</v>
      </c>
      <c r="Y128" s="122">
        <f t="shared" si="48"/>
        <v>4.6387346169352077E-2</v>
      </c>
      <c r="DA128" s="130" t="s">
        <v>3371</v>
      </c>
    </row>
    <row r="129" spans="1:105" ht="12" customHeight="1" x14ac:dyDescent="0.25">
      <c r="A129" s="97" t="s">
        <v>53</v>
      </c>
      <c r="B129" s="98"/>
      <c r="C129" s="98">
        <v>2.4152261382203419E-2</v>
      </c>
      <c r="D129" s="98">
        <v>1.7633332847886461E-2</v>
      </c>
      <c r="E129" s="98">
        <v>0.14047165329575906</v>
      </c>
      <c r="F129" s="98">
        <v>6.6734567407425172E-2</v>
      </c>
      <c r="G129" s="98">
        <v>6.9105333503675259E-2</v>
      </c>
      <c r="H129" s="98">
        <v>0.14361235102785677</v>
      </c>
      <c r="I129" s="98">
        <v>0.2132513444044683</v>
      </c>
      <c r="J129" s="98">
        <v>0.12606602674065159</v>
      </c>
      <c r="K129" s="98">
        <v>0.11118414841641121</v>
      </c>
      <c r="L129" s="98">
        <v>5.4544704906423443E-2</v>
      </c>
      <c r="M129" s="98">
        <v>7.990071525984814E-2</v>
      </c>
      <c r="N129" s="98">
        <v>7.511232694772095E-2</v>
      </c>
      <c r="O129" s="98">
        <v>3.7127707378571524E-2</v>
      </c>
      <c r="P129" s="98">
        <v>0</v>
      </c>
      <c r="Q129" s="98">
        <v>0</v>
      </c>
      <c r="R129" s="98">
        <v>2.020884465770412E-2</v>
      </c>
      <c r="S129" s="98">
        <v>1.3907365255805437E-2</v>
      </c>
      <c r="T129" s="98">
        <v>4.0908857710493712E-2</v>
      </c>
      <c r="U129" s="98">
        <v>6.4078307008339982E-3</v>
      </c>
      <c r="V129" s="98">
        <v>5.7259660357787685E-2</v>
      </c>
      <c r="W129" s="98">
        <v>9.2357655573478373E-2</v>
      </c>
      <c r="X129" s="98">
        <v>0.11835637641181865</v>
      </c>
      <c r="Y129" s="98">
        <v>4.6387346169352077E-2</v>
      </c>
      <c r="DA129" s="63" t="s">
        <v>3372</v>
      </c>
    </row>
    <row r="130" spans="1:105" ht="12" customHeight="1" x14ac:dyDescent="0.25">
      <c r="A130" s="121" t="s">
        <v>55</v>
      </c>
      <c r="B130" s="122"/>
      <c r="C130" s="122">
        <v>0.25796583383790866</v>
      </c>
      <c r="D130" s="122">
        <v>0.22599656182094788</v>
      </c>
      <c r="E130" s="122">
        <v>0.36633780120363729</v>
      </c>
      <c r="F130" s="122">
        <v>0.40331654799044858</v>
      </c>
      <c r="G130" s="122">
        <v>0.41636243789345811</v>
      </c>
      <c r="H130" s="122">
        <v>0.43029235547667172</v>
      </c>
      <c r="I130" s="122">
        <v>0.39334297843552973</v>
      </c>
      <c r="J130" s="122">
        <v>0.39857996692649023</v>
      </c>
      <c r="K130" s="122">
        <v>0.41048079123363168</v>
      </c>
      <c r="L130" s="122">
        <v>0.38268082746189058</v>
      </c>
      <c r="M130" s="122">
        <v>0.35821945749267159</v>
      </c>
      <c r="N130" s="122">
        <v>0.31429314989178109</v>
      </c>
      <c r="O130" s="122">
        <v>0.31492025108313709</v>
      </c>
      <c r="P130" s="122">
        <v>3.4261834636701541E-4</v>
      </c>
      <c r="Q130" s="122">
        <v>0</v>
      </c>
      <c r="R130" s="122">
        <v>0.19194403751900996</v>
      </c>
      <c r="S130" s="122">
        <v>0.25209062790164843</v>
      </c>
      <c r="T130" s="122">
        <v>0.31977181108623154</v>
      </c>
      <c r="U130" s="122">
        <v>0.30747013923929617</v>
      </c>
      <c r="V130" s="122">
        <v>0.33747413287777539</v>
      </c>
      <c r="W130" s="122">
        <v>0.28361737980032109</v>
      </c>
      <c r="X130" s="122">
        <v>0.26285718071892511</v>
      </c>
      <c r="Y130" s="122">
        <v>0.28358052126939415</v>
      </c>
      <c r="DA130" s="130" t="s">
        <v>3373</v>
      </c>
    </row>
    <row r="131" spans="1:105" ht="12" customHeight="1" x14ac:dyDescent="0.25">
      <c r="A131" s="97" t="s">
        <v>128</v>
      </c>
      <c r="B131" s="98"/>
      <c r="C131" s="98">
        <v>4.226036289198136E-2</v>
      </c>
      <c r="D131" s="98">
        <v>5.4374413365547145E-2</v>
      </c>
      <c r="E131" s="98">
        <v>0.10647992431778781</v>
      </c>
      <c r="F131" s="98">
        <v>2.2956164231370018E-2</v>
      </c>
      <c r="G131" s="98">
        <v>3.7839116172367029E-2</v>
      </c>
      <c r="H131" s="98">
        <v>3.4286107469486564E-2</v>
      </c>
      <c r="I131" s="98">
        <v>0.28770889401013311</v>
      </c>
      <c r="J131" s="98">
        <v>0.37253038797044785</v>
      </c>
      <c r="K131" s="98">
        <v>0.36362932270925985</v>
      </c>
      <c r="L131" s="98">
        <v>0.26791295245217683</v>
      </c>
      <c r="M131" s="98">
        <v>0.19854298360027839</v>
      </c>
      <c r="N131" s="98">
        <v>0.24059602780524408</v>
      </c>
      <c r="O131" s="98">
        <v>0.22411750054011517</v>
      </c>
      <c r="P131" s="98">
        <v>1.0193150868877646E-4</v>
      </c>
      <c r="Q131" s="98">
        <v>0</v>
      </c>
      <c r="R131" s="98">
        <v>2.7726584243131187E-2</v>
      </c>
      <c r="S131" s="98">
        <v>5.8116122183778623E-2</v>
      </c>
      <c r="T131" s="98">
        <v>8.7742171850804421E-2</v>
      </c>
      <c r="U131" s="98">
        <v>8.4447336005383233E-2</v>
      </c>
      <c r="V131" s="98">
        <v>0.12633759864055219</v>
      </c>
      <c r="W131" s="98">
        <v>0.10907420808613107</v>
      </c>
      <c r="X131" s="98">
        <v>0.11819986934377197</v>
      </c>
      <c r="Y131" s="98">
        <v>7.1387437610063498E-2</v>
      </c>
      <c r="DA131" s="63" t="s">
        <v>3374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8.5285129157743753E-5</v>
      </c>
      <c r="F132" s="98">
        <v>0</v>
      </c>
      <c r="G132" s="98">
        <v>0</v>
      </c>
      <c r="H132" s="98">
        <v>0</v>
      </c>
      <c r="I132" s="98">
        <v>2.8231235030664361E-4</v>
      </c>
      <c r="J132" s="98">
        <v>2.8306790011657743E-4</v>
      </c>
      <c r="K132" s="98">
        <v>3.8577935198110994E-4</v>
      </c>
      <c r="L132" s="98">
        <v>1.9267818593246336E-4</v>
      </c>
      <c r="M132" s="98">
        <v>1.699175958983624E-4</v>
      </c>
      <c r="N132" s="98">
        <v>2.6941915606626925E-4</v>
      </c>
      <c r="O132" s="98">
        <v>4.6304914712153624E-4</v>
      </c>
      <c r="P132" s="98">
        <v>0</v>
      </c>
      <c r="Q132" s="98">
        <v>0</v>
      </c>
      <c r="R132" s="98">
        <v>0</v>
      </c>
      <c r="S132" s="98">
        <v>9.0412430546184927E-5</v>
      </c>
      <c r="T132" s="98">
        <v>1.8756488212892121E-4</v>
      </c>
      <c r="U132" s="98">
        <v>0</v>
      </c>
      <c r="V132" s="98">
        <v>3.7066762976458313E-4</v>
      </c>
      <c r="W132" s="98">
        <v>3.0240039110731876E-4</v>
      </c>
      <c r="X132" s="98">
        <v>4.0273923627459824E-4</v>
      </c>
      <c r="Y132" s="98">
        <v>9.6419067750786385E-5</v>
      </c>
      <c r="DA132" s="63" t="s">
        <v>3375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2.5984005862116792E-5</v>
      </c>
      <c r="F133" s="101">
        <v>0</v>
      </c>
      <c r="G133" s="101">
        <v>0</v>
      </c>
      <c r="H133" s="101">
        <v>0</v>
      </c>
      <c r="I133" s="101">
        <v>9.1980684290225026E-5</v>
      </c>
      <c r="J133" s="101">
        <v>9.268210764793781E-5</v>
      </c>
      <c r="K133" s="101">
        <v>1.1790511968887974E-4</v>
      </c>
      <c r="L133" s="101">
        <v>5.8839567187769147E-5</v>
      </c>
      <c r="M133" s="101">
        <v>5.3858402623203323E-5</v>
      </c>
      <c r="N133" s="101">
        <v>8.4249869320796974E-5</v>
      </c>
      <c r="O133" s="101">
        <v>1.4020885375493872E-4</v>
      </c>
      <c r="P133" s="101">
        <v>0</v>
      </c>
      <c r="Q133" s="101">
        <v>0</v>
      </c>
      <c r="R133" s="101">
        <v>0</v>
      </c>
      <c r="S133" s="101">
        <v>2.9673288908406308E-5</v>
      </c>
      <c r="T133" s="101">
        <v>6.3291813620757384E-5</v>
      </c>
      <c r="U133" s="101">
        <v>0</v>
      </c>
      <c r="V133" s="101">
        <v>1.1540277947372422E-4</v>
      </c>
      <c r="W133" s="101">
        <v>1.0501573736152418E-4</v>
      </c>
      <c r="X133" s="101">
        <v>1.5511530622569383E-4</v>
      </c>
      <c r="Y133" s="101">
        <v>3.7612223499195102E-5</v>
      </c>
      <c r="DA133" s="131" t="s">
        <v>3376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5.9301123295626957E-5</v>
      </c>
      <c r="F134" s="104">
        <v>0</v>
      </c>
      <c r="G134" s="104">
        <v>0</v>
      </c>
      <c r="H134" s="104">
        <v>0</v>
      </c>
      <c r="I134" s="104">
        <v>1.903316660164186E-4</v>
      </c>
      <c r="J134" s="104">
        <v>1.9038579246863959E-4</v>
      </c>
      <c r="K134" s="104">
        <v>2.6787423229223019E-4</v>
      </c>
      <c r="L134" s="104">
        <v>1.3383861874469421E-4</v>
      </c>
      <c r="M134" s="104">
        <v>1.1605919327515907E-4</v>
      </c>
      <c r="N134" s="104">
        <v>1.8516928674547226E-4</v>
      </c>
      <c r="O134" s="104">
        <v>3.2284029336659753E-4</v>
      </c>
      <c r="P134" s="104">
        <v>0</v>
      </c>
      <c r="Q134" s="104">
        <v>0</v>
      </c>
      <c r="R134" s="104">
        <v>0</v>
      </c>
      <c r="S134" s="104">
        <v>6.0739141637778623E-5</v>
      </c>
      <c r="T134" s="104">
        <v>1.2427306850816384E-4</v>
      </c>
      <c r="U134" s="104">
        <v>0</v>
      </c>
      <c r="V134" s="104">
        <v>2.5526485029085894E-4</v>
      </c>
      <c r="W134" s="104">
        <v>1.9738465374579458E-4</v>
      </c>
      <c r="X134" s="104">
        <v>2.4762393004890441E-4</v>
      </c>
      <c r="Y134" s="104">
        <v>5.8806844251591284E-5</v>
      </c>
      <c r="DA134" s="132" t="s">
        <v>3377</v>
      </c>
    </row>
    <row r="135" spans="1:105" ht="12" customHeight="1" x14ac:dyDescent="0.25">
      <c r="A135" s="106" t="s">
        <v>122</v>
      </c>
      <c r="B135" s="101"/>
      <c r="C135" s="101">
        <v>0.21104707068734027</v>
      </c>
      <c r="D135" s="101">
        <v>0.1681735093805021</v>
      </c>
      <c r="E135" s="101">
        <v>0.24956037920031651</v>
      </c>
      <c r="F135" s="101">
        <v>0.37299506380838671</v>
      </c>
      <c r="G135" s="101">
        <v>0.37009595420478014</v>
      </c>
      <c r="H135" s="101">
        <v>0.38595565765213602</v>
      </c>
      <c r="I135" s="101">
        <v>9.8141212354289381E-2</v>
      </c>
      <c r="J135" s="101">
        <v>2.3964995516568503E-2</v>
      </c>
      <c r="K135" s="101">
        <v>4.3190119663759984E-2</v>
      </c>
      <c r="L135" s="101">
        <v>0.10785015720015402</v>
      </c>
      <c r="M135" s="101">
        <v>0.14485803453107501</v>
      </c>
      <c r="N135" s="101">
        <v>6.7447942242237865E-2</v>
      </c>
      <c r="O135" s="101">
        <v>8.0670479015422653E-2</v>
      </c>
      <c r="P135" s="101">
        <v>2.4068683767823897E-4</v>
      </c>
      <c r="Q135" s="101">
        <v>0</v>
      </c>
      <c r="R135" s="101">
        <v>0.1417759689880515</v>
      </c>
      <c r="S135" s="101">
        <v>0.16680737059447651</v>
      </c>
      <c r="T135" s="101">
        <v>0.19309465409907628</v>
      </c>
      <c r="U135" s="101">
        <v>0.18833214175534024</v>
      </c>
      <c r="V135" s="101">
        <v>0.17730611091820891</v>
      </c>
      <c r="W135" s="101">
        <v>0.14815874143738589</v>
      </c>
      <c r="X135" s="101">
        <v>0.11912211636599757</v>
      </c>
      <c r="Y135" s="101">
        <v>0.17174799715246336</v>
      </c>
      <c r="DA135" s="131" t="s">
        <v>3378</v>
      </c>
    </row>
    <row r="136" spans="1:105" ht="12" customHeight="1" x14ac:dyDescent="0.25">
      <c r="A136" s="107" t="s">
        <v>121</v>
      </c>
      <c r="B136" s="104"/>
      <c r="C136" s="104">
        <v>4.6584002585870693E-3</v>
      </c>
      <c r="D136" s="104">
        <v>3.4486390748986345E-3</v>
      </c>
      <c r="E136" s="104">
        <v>1.0212212556375232E-2</v>
      </c>
      <c r="F136" s="104">
        <v>7.3653199506918364E-3</v>
      </c>
      <c r="G136" s="104">
        <v>8.4273675163109574E-3</v>
      </c>
      <c r="H136" s="104">
        <v>1.0050590355049139E-2</v>
      </c>
      <c r="I136" s="104">
        <v>7.2105597208005912E-3</v>
      </c>
      <c r="J136" s="104">
        <v>1.8015155393573054E-3</v>
      </c>
      <c r="K136" s="104">
        <v>3.2755695086307745E-3</v>
      </c>
      <c r="L136" s="104">
        <v>6.725039623627296E-3</v>
      </c>
      <c r="M136" s="104">
        <v>1.4648521765419885E-2</v>
      </c>
      <c r="N136" s="104">
        <v>5.9797606882328585E-3</v>
      </c>
      <c r="O136" s="104">
        <v>9.6692223804777221E-3</v>
      </c>
      <c r="P136" s="104">
        <v>0</v>
      </c>
      <c r="Q136" s="104">
        <v>0</v>
      </c>
      <c r="R136" s="104">
        <v>2.2441484287827284E-2</v>
      </c>
      <c r="S136" s="104">
        <v>2.707672269284709E-2</v>
      </c>
      <c r="T136" s="104">
        <v>3.8747420254221912E-2</v>
      </c>
      <c r="U136" s="104">
        <v>3.4690661478572707E-2</v>
      </c>
      <c r="V136" s="104">
        <v>3.3459755689249679E-2</v>
      </c>
      <c r="W136" s="104">
        <v>2.6082029885696821E-2</v>
      </c>
      <c r="X136" s="104">
        <v>2.513245577288099E-2</v>
      </c>
      <c r="Y136" s="104">
        <v>4.0348667439116477E-2</v>
      </c>
      <c r="DA136" s="132" t="s">
        <v>3379</v>
      </c>
    </row>
    <row r="137" spans="1:105" ht="12" customHeight="1" x14ac:dyDescent="0.25">
      <c r="A137" s="108" t="s">
        <v>53</v>
      </c>
      <c r="B137" s="98"/>
      <c r="C137" s="98">
        <v>1.8387407906601692E-3</v>
      </c>
      <c r="D137" s="98">
        <v>1.4218714316131141E-3</v>
      </c>
      <c r="E137" s="98">
        <v>3.6461311534057308E-3</v>
      </c>
      <c r="F137" s="98">
        <v>2.9115559993953435E-3</v>
      </c>
      <c r="G137" s="98">
        <v>3.29968908069787E-3</v>
      </c>
      <c r="H137" s="98">
        <v>3.9176697807162143E-3</v>
      </c>
      <c r="I137" s="98">
        <v>2.7408949188478392E-3</v>
      </c>
      <c r="J137" s="98">
        <v>6.8810551485954134E-4</v>
      </c>
      <c r="K137" s="98">
        <v>1.1718915544809434E-3</v>
      </c>
      <c r="L137" s="98">
        <v>2.402220391976401E-3</v>
      </c>
      <c r="M137" s="98">
        <v>5.4104858248474842E-3</v>
      </c>
      <c r="N137" s="98">
        <v>2.1694325173631816E-3</v>
      </c>
      <c r="O137" s="98">
        <v>3.375383637989351E-3</v>
      </c>
      <c r="P137" s="98">
        <v>0</v>
      </c>
      <c r="Q137" s="98">
        <v>0</v>
      </c>
      <c r="R137" s="98">
        <v>8.3784565055943123E-3</v>
      </c>
      <c r="S137" s="98">
        <v>9.8811294608762753E-3</v>
      </c>
      <c r="T137" s="98">
        <v>1.44341585150073E-2</v>
      </c>
      <c r="U137" s="98">
        <v>1.2175216312694075E-2</v>
      </c>
      <c r="V137" s="98">
        <v>1.1414623778242377E-2</v>
      </c>
      <c r="W137" s="98">
        <v>9.8297901725400583E-3</v>
      </c>
      <c r="X137" s="98">
        <v>1.0391565199247685E-2</v>
      </c>
      <c r="Y137" s="98">
        <v>1.6795851016897262E-2</v>
      </c>
      <c r="DA137" s="63" t="s">
        <v>3380</v>
      </c>
    </row>
    <row r="138" spans="1:105" ht="12" customHeight="1" x14ac:dyDescent="0.25">
      <c r="A138" s="108" t="s">
        <v>52</v>
      </c>
      <c r="B138" s="98"/>
      <c r="C138" s="98">
        <v>2.8196594679269003E-3</v>
      </c>
      <c r="D138" s="98">
        <v>2.0267676432855204E-3</v>
      </c>
      <c r="E138" s="98">
        <v>6.5660814029695012E-3</v>
      </c>
      <c r="F138" s="98">
        <v>4.4537639512964933E-3</v>
      </c>
      <c r="G138" s="98">
        <v>5.1276784356130865E-3</v>
      </c>
      <c r="H138" s="98">
        <v>6.132920574332925E-3</v>
      </c>
      <c r="I138" s="98">
        <v>4.4696648019527524E-3</v>
      </c>
      <c r="J138" s="98">
        <v>1.1134100244977641E-3</v>
      </c>
      <c r="K138" s="98">
        <v>2.1036779541498312E-3</v>
      </c>
      <c r="L138" s="98">
        <v>4.322819231650895E-3</v>
      </c>
      <c r="M138" s="98">
        <v>9.2380359405724016E-3</v>
      </c>
      <c r="N138" s="98">
        <v>3.8103281708696773E-3</v>
      </c>
      <c r="O138" s="98">
        <v>6.2938387424883706E-3</v>
      </c>
      <c r="P138" s="98">
        <v>0</v>
      </c>
      <c r="Q138" s="98">
        <v>0</v>
      </c>
      <c r="R138" s="98">
        <v>1.4063027782232972E-2</v>
      </c>
      <c r="S138" s="98">
        <v>1.7195593231970813E-2</v>
      </c>
      <c r="T138" s="98">
        <v>2.4313261739214609E-2</v>
      </c>
      <c r="U138" s="98">
        <v>2.2515445165878636E-2</v>
      </c>
      <c r="V138" s="98">
        <v>2.20451319110073E-2</v>
      </c>
      <c r="W138" s="98">
        <v>1.6252239713156764E-2</v>
      </c>
      <c r="X138" s="98">
        <v>1.4740890573633305E-2</v>
      </c>
      <c r="Y138" s="98">
        <v>2.3552816422219215E-2</v>
      </c>
      <c r="DA138" s="63" t="s">
        <v>3381</v>
      </c>
    </row>
    <row r="139" spans="1:105" ht="12" customHeight="1" x14ac:dyDescent="0.25">
      <c r="A139" s="121" t="s">
        <v>54</v>
      </c>
      <c r="B139" s="122"/>
      <c r="C139" s="122">
        <v>0.2526212278337891</v>
      </c>
      <c r="D139" s="122">
        <v>0.21779330856819623</v>
      </c>
      <c r="E139" s="122">
        <v>0.37148155257127119</v>
      </c>
      <c r="F139" s="122">
        <v>0.358782976120116</v>
      </c>
      <c r="G139" s="122">
        <v>0.37101074217731034</v>
      </c>
      <c r="H139" s="122">
        <v>0.38479111969397783</v>
      </c>
      <c r="I139" s="122">
        <v>0.41279653007217787</v>
      </c>
      <c r="J139" s="122">
        <v>0.46692686898530344</v>
      </c>
      <c r="K139" s="122">
        <v>0.45917501462061772</v>
      </c>
      <c r="L139" s="122">
        <v>0.38830120386878497</v>
      </c>
      <c r="M139" s="122">
        <v>0.35699455691628756</v>
      </c>
      <c r="N139" s="122">
        <v>0.29468604025108525</v>
      </c>
      <c r="O139" s="122">
        <v>0.28288324325427011</v>
      </c>
      <c r="P139" s="122">
        <v>2.837652167220728E-4</v>
      </c>
      <c r="Q139" s="122">
        <v>0</v>
      </c>
      <c r="R139" s="122">
        <v>0.17139585244429306</v>
      </c>
      <c r="S139" s="122">
        <v>0.21403744475112996</v>
      </c>
      <c r="T139" s="122">
        <v>0.25946733880505068</v>
      </c>
      <c r="U139" s="122">
        <v>0.24928115175832172</v>
      </c>
      <c r="V139" s="122">
        <v>0.26554377790372691</v>
      </c>
      <c r="W139" s="122">
        <v>0.21936445625264861</v>
      </c>
      <c r="X139" s="122">
        <v>0.19984869260236626</v>
      </c>
      <c r="Y139" s="122">
        <v>0.20732325966957399</v>
      </c>
      <c r="DA139" s="130" t="s">
        <v>3382</v>
      </c>
    </row>
    <row r="140" spans="1:105" ht="12" customHeight="1" x14ac:dyDescent="0.25">
      <c r="A140" s="97" t="s">
        <v>50</v>
      </c>
      <c r="B140" s="98"/>
      <c r="C140" s="98">
        <v>0.14403754907596344</v>
      </c>
      <c r="D140" s="98">
        <v>9.5056379337122965E-2</v>
      </c>
      <c r="E140" s="98">
        <v>0.21329685295799364</v>
      </c>
      <c r="F140" s="98">
        <v>0.14987958558830572</v>
      </c>
      <c r="G140" s="98">
        <v>0.14173339694673262</v>
      </c>
      <c r="H140" s="98">
        <v>0.15769080136657432</v>
      </c>
      <c r="I140" s="98">
        <v>0.22477319337601209</v>
      </c>
      <c r="J140" s="98">
        <v>0.30150811003435973</v>
      </c>
      <c r="K140" s="98">
        <v>0.28325559210689732</v>
      </c>
      <c r="L140" s="98">
        <v>0.21162884680286537</v>
      </c>
      <c r="M140" s="98">
        <v>0.16015065149030142</v>
      </c>
      <c r="N140" s="98">
        <v>9.0465638313621213E-2</v>
      </c>
      <c r="O140" s="98">
        <v>0.10812106380373879</v>
      </c>
      <c r="P140" s="98">
        <v>1.1140093986794791E-4</v>
      </c>
      <c r="Q140" s="98">
        <v>0</v>
      </c>
      <c r="R140" s="98">
        <v>9.0664738023845018E-2</v>
      </c>
      <c r="S140" s="98">
        <v>9.456756309313058E-2</v>
      </c>
      <c r="T140" s="98">
        <v>0.10744314712240266</v>
      </c>
      <c r="U140" s="98">
        <v>9.6013432127387832E-2</v>
      </c>
      <c r="V140" s="98">
        <v>8.9011237176586239E-2</v>
      </c>
      <c r="W140" s="98">
        <v>6.9888955658558835E-2</v>
      </c>
      <c r="X140" s="98">
        <v>5.7851417773512943E-2</v>
      </c>
      <c r="Y140" s="98">
        <v>6.682020444379376E-2</v>
      </c>
      <c r="DA140" s="63" t="s">
        <v>3383</v>
      </c>
    </row>
    <row r="141" spans="1:105" ht="12" customHeight="1" x14ac:dyDescent="0.25">
      <c r="A141" s="109" t="s">
        <v>120</v>
      </c>
      <c r="B141" s="33"/>
      <c r="C141" s="33">
        <v>0.10858367875782567</v>
      </c>
      <c r="D141" s="33">
        <v>0.12273692923107327</v>
      </c>
      <c r="E141" s="33">
        <v>0.15818469961327755</v>
      </c>
      <c r="F141" s="33">
        <v>0.20890339053181028</v>
      </c>
      <c r="G141" s="33">
        <v>0.22927734523057772</v>
      </c>
      <c r="H141" s="33">
        <v>0.22710031832740354</v>
      </c>
      <c r="I141" s="33">
        <v>0.18802333669616575</v>
      </c>
      <c r="J141" s="33">
        <v>0.16541875895094374</v>
      </c>
      <c r="K141" s="33">
        <v>0.17591942251372039</v>
      </c>
      <c r="L141" s="33">
        <v>0.17667235706591961</v>
      </c>
      <c r="M141" s="33">
        <v>0.19684390542598615</v>
      </c>
      <c r="N141" s="33">
        <v>0.20422040193746405</v>
      </c>
      <c r="O141" s="33">
        <v>0.17476217945053132</v>
      </c>
      <c r="P141" s="33">
        <v>1.7236427685412488E-4</v>
      </c>
      <c r="Q141" s="33">
        <v>0</v>
      </c>
      <c r="R141" s="33">
        <v>8.0731114420448044E-2</v>
      </c>
      <c r="S141" s="33">
        <v>0.11946988165799938</v>
      </c>
      <c r="T141" s="33">
        <v>0.15202419168264805</v>
      </c>
      <c r="U141" s="33">
        <v>0.15326771963093389</v>
      </c>
      <c r="V141" s="33">
        <v>0.17653254072714067</v>
      </c>
      <c r="W141" s="33">
        <v>0.14947550059408979</v>
      </c>
      <c r="X141" s="33">
        <v>0.14199727482885333</v>
      </c>
      <c r="Y141" s="33">
        <v>0.14050305522578022</v>
      </c>
      <c r="DA141" s="60" t="s">
        <v>3384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0.33718323798140054</v>
      </c>
      <c r="D143" s="117">
        <f t="shared" si="49"/>
        <v>0.41125197803933639</v>
      </c>
      <c r="E143" s="117">
        <f t="shared" si="49"/>
        <v>0.55703455066336438</v>
      </c>
      <c r="F143" s="117">
        <f t="shared" si="49"/>
        <v>0.81819579402264098</v>
      </c>
      <c r="G143" s="117">
        <f t="shared" si="49"/>
        <v>0.89323955057803128</v>
      </c>
      <c r="H143" s="117">
        <f t="shared" si="49"/>
        <v>0.83794420993630159</v>
      </c>
      <c r="I143" s="117">
        <f t="shared" si="49"/>
        <v>1.1158454852927293</v>
      </c>
      <c r="J143" s="117">
        <f t="shared" si="49"/>
        <v>0.93202256281954066</v>
      </c>
      <c r="K143" s="117">
        <f t="shared" si="49"/>
        <v>0.70553169557343742</v>
      </c>
      <c r="L143" s="117">
        <f t="shared" si="49"/>
        <v>0.42469382560078806</v>
      </c>
      <c r="M143" s="117">
        <f t="shared" si="49"/>
        <v>0.18457547378632599</v>
      </c>
      <c r="N143" s="117">
        <f t="shared" si="49"/>
        <v>0.15117062122167182</v>
      </c>
      <c r="O143" s="117">
        <f t="shared" si="49"/>
        <v>0.14059295614291761</v>
      </c>
      <c r="P143" s="117">
        <f t="shared" si="49"/>
        <v>0.40403634377528763</v>
      </c>
      <c r="Q143" s="117">
        <f t="shared" si="49"/>
        <v>0.38472536979948924</v>
      </c>
      <c r="R143" s="117">
        <f t="shared" ref="R143:V143" si="50">R144+R146+R148+R157</f>
        <v>0.51850531021313018</v>
      </c>
      <c r="S143" s="117">
        <f t="shared" si="50"/>
        <v>0.35520321931130544</v>
      </c>
      <c r="T143" s="117">
        <f t="shared" si="50"/>
        <v>0.30856366459906287</v>
      </c>
      <c r="U143" s="117">
        <f t="shared" si="50"/>
        <v>0.21141582367459849</v>
      </c>
      <c r="V143" s="117">
        <f t="shared" si="50"/>
        <v>0.27755324168737944</v>
      </c>
      <c r="W143" s="117">
        <f t="shared" ref="W143:Y143" si="51">W144+W146+W148+W157</f>
        <v>0.27164256224408834</v>
      </c>
      <c r="X143" s="117">
        <f t="shared" si="51"/>
        <v>0.2300027915311306</v>
      </c>
      <c r="Y143" s="117">
        <f t="shared" si="51"/>
        <v>0.29237868345392215</v>
      </c>
      <c r="DA143" s="129" t="s">
        <v>3385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0.1963678227458405</v>
      </c>
      <c r="D144" s="122">
        <f t="shared" si="52"/>
        <v>0.21391643368522953</v>
      </c>
      <c r="E144" s="122">
        <f t="shared" si="52"/>
        <v>0.27896692751276297</v>
      </c>
      <c r="F144" s="122">
        <f t="shared" si="52"/>
        <v>0.45691828630588777</v>
      </c>
      <c r="G144" s="122">
        <f t="shared" si="52"/>
        <v>0.48390974041778795</v>
      </c>
      <c r="H144" s="122">
        <f t="shared" si="52"/>
        <v>0.37164924333389882</v>
      </c>
      <c r="I144" s="122">
        <f t="shared" si="52"/>
        <v>0.51369787904120534</v>
      </c>
      <c r="J144" s="122">
        <f t="shared" si="52"/>
        <v>0.41391935370511512</v>
      </c>
      <c r="K144" s="122">
        <f t="shared" si="52"/>
        <v>0.31764442823125866</v>
      </c>
      <c r="L144" s="122">
        <f t="shared" si="52"/>
        <v>0.19374654938486446</v>
      </c>
      <c r="M144" s="122">
        <f t="shared" si="52"/>
        <v>7.7247649156594003E-2</v>
      </c>
      <c r="N144" s="122">
        <f t="shared" si="52"/>
        <v>6.1780538580445889E-2</v>
      </c>
      <c r="O144" s="122">
        <f t="shared" si="52"/>
        <v>5.7819485422740749E-2</v>
      </c>
      <c r="P144" s="122">
        <f t="shared" si="52"/>
        <v>0.14722907220304557</v>
      </c>
      <c r="Q144" s="122">
        <f t="shared" si="52"/>
        <v>0.14080496879407617</v>
      </c>
      <c r="R144" s="122">
        <f t="shared" si="52"/>
        <v>0.18945117719946994</v>
      </c>
      <c r="S144" s="122">
        <f t="shared" si="52"/>
        <v>0.13129837359003307</v>
      </c>
      <c r="T144" s="122">
        <f t="shared" si="52"/>
        <v>0.10195420286384289</v>
      </c>
      <c r="U144" s="122">
        <f t="shared" si="52"/>
        <v>7.7292182446302801E-2</v>
      </c>
      <c r="V144" s="122">
        <f t="shared" si="52"/>
        <v>8.6761851709884111E-2</v>
      </c>
      <c r="W144" s="122">
        <f t="shared" si="52"/>
        <v>7.8753174854544902E-2</v>
      </c>
      <c r="X144" s="122">
        <f t="shared" si="52"/>
        <v>5.4806164188842529E-2</v>
      </c>
      <c r="Y144" s="122">
        <f t="shared" si="52"/>
        <v>5.5060309252365554E-2</v>
      </c>
      <c r="DA144" s="130" t="s">
        <v>3386</v>
      </c>
    </row>
    <row r="145" spans="1:105" ht="12" customHeight="1" x14ac:dyDescent="0.25">
      <c r="A145" s="97" t="s">
        <v>53</v>
      </c>
      <c r="B145" s="98"/>
      <c r="C145" s="98">
        <v>0.1963678227458405</v>
      </c>
      <c r="D145" s="98">
        <v>0.21391643368522953</v>
      </c>
      <c r="E145" s="98">
        <v>0.27896692751276297</v>
      </c>
      <c r="F145" s="98">
        <v>0.45691828630588777</v>
      </c>
      <c r="G145" s="98">
        <v>0.48390974041778795</v>
      </c>
      <c r="H145" s="98">
        <v>0.37164924333389882</v>
      </c>
      <c r="I145" s="98">
        <v>0.51369787904120534</v>
      </c>
      <c r="J145" s="98">
        <v>0.41391935370511512</v>
      </c>
      <c r="K145" s="98">
        <v>0.31764442823125866</v>
      </c>
      <c r="L145" s="98">
        <v>0.19374654938486446</v>
      </c>
      <c r="M145" s="98">
        <v>7.7247649156594003E-2</v>
      </c>
      <c r="N145" s="98">
        <v>6.1780538580445889E-2</v>
      </c>
      <c r="O145" s="98">
        <v>5.7819485422740749E-2</v>
      </c>
      <c r="P145" s="98">
        <v>0.14722907220304557</v>
      </c>
      <c r="Q145" s="98">
        <v>0.14080496879407617</v>
      </c>
      <c r="R145" s="98">
        <v>0.18945117719946994</v>
      </c>
      <c r="S145" s="98">
        <v>0.13129837359003307</v>
      </c>
      <c r="T145" s="98">
        <v>0.10195420286384289</v>
      </c>
      <c r="U145" s="98">
        <v>7.7292182446302801E-2</v>
      </c>
      <c r="V145" s="98">
        <v>8.6761851709884111E-2</v>
      </c>
      <c r="W145" s="98">
        <v>7.8753174854544902E-2</v>
      </c>
      <c r="X145" s="98">
        <v>5.4806164188842529E-2</v>
      </c>
      <c r="Y145" s="98">
        <v>5.5060309252365554E-2</v>
      </c>
      <c r="DA145" s="63" t="s">
        <v>3387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1.4102893884013883E-2</v>
      </c>
      <c r="D146" s="122">
        <f t="shared" si="53"/>
        <v>1.8308651978231047E-2</v>
      </c>
      <c r="E146" s="122">
        <f t="shared" si="53"/>
        <v>6.1368063059934967E-2</v>
      </c>
      <c r="F146" s="122">
        <f t="shared" si="53"/>
        <v>3.8677086535406455E-2</v>
      </c>
      <c r="G146" s="122">
        <f t="shared" si="53"/>
        <v>5.5623087641364762E-2</v>
      </c>
      <c r="H146" s="122">
        <f t="shared" si="53"/>
        <v>9.1269428350598453E-2</v>
      </c>
      <c r="I146" s="122">
        <f t="shared" si="53"/>
        <v>0.14186930930777447</v>
      </c>
      <c r="J146" s="122">
        <f t="shared" si="53"/>
        <v>0.11258903501782025</v>
      </c>
      <c r="K146" s="122">
        <f t="shared" si="53"/>
        <v>8.0248843097858499E-2</v>
      </c>
      <c r="L146" s="122">
        <f t="shared" si="53"/>
        <v>5.5951014056865311E-2</v>
      </c>
      <c r="M146" s="122">
        <f t="shared" si="53"/>
        <v>3.1935814215651399E-2</v>
      </c>
      <c r="N146" s="122">
        <f t="shared" si="53"/>
        <v>2.6656582907314222E-2</v>
      </c>
      <c r="O146" s="122">
        <f t="shared" si="53"/>
        <v>2.1619819775728383E-2</v>
      </c>
      <c r="P146" s="122">
        <f t="shared" si="53"/>
        <v>5.4461913147744817E-2</v>
      </c>
      <c r="Q146" s="122">
        <f t="shared" si="53"/>
        <v>6.4180273684938824E-2</v>
      </c>
      <c r="R146" s="122">
        <f t="shared" si="53"/>
        <v>7.9763072587754627E-2</v>
      </c>
      <c r="S146" s="122">
        <f t="shared" si="53"/>
        <v>4.5933481020934849E-2</v>
      </c>
      <c r="T146" s="122">
        <f t="shared" si="53"/>
        <v>5.8788263455697612E-2</v>
      </c>
      <c r="U146" s="122">
        <f t="shared" si="53"/>
        <v>1.3102579194242653E-2</v>
      </c>
      <c r="V146" s="122">
        <f t="shared" si="53"/>
        <v>5.1726901764933976E-2</v>
      </c>
      <c r="W146" s="122">
        <f t="shared" si="53"/>
        <v>4.7444560467012321E-2</v>
      </c>
      <c r="X146" s="122">
        <f t="shared" si="53"/>
        <v>3.793315706018744E-2</v>
      </c>
      <c r="Y146" s="122">
        <f t="shared" si="53"/>
        <v>4.2909519793402767E-2</v>
      </c>
      <c r="DA146" s="130" t="s">
        <v>3388</v>
      </c>
    </row>
    <row r="147" spans="1:105" ht="12" customHeight="1" x14ac:dyDescent="0.25">
      <c r="A147" s="97" t="s">
        <v>53</v>
      </c>
      <c r="B147" s="98"/>
      <c r="C147" s="98">
        <v>1.4102893884013883E-2</v>
      </c>
      <c r="D147" s="98">
        <v>1.8308651978231047E-2</v>
      </c>
      <c r="E147" s="98">
        <v>6.1368063059934967E-2</v>
      </c>
      <c r="F147" s="98">
        <v>3.8677086535406455E-2</v>
      </c>
      <c r="G147" s="98">
        <v>5.5623087641364762E-2</v>
      </c>
      <c r="H147" s="98">
        <v>9.1269428350598453E-2</v>
      </c>
      <c r="I147" s="98">
        <v>0.14186930930777447</v>
      </c>
      <c r="J147" s="98">
        <v>0.11258903501782025</v>
      </c>
      <c r="K147" s="98">
        <v>8.0248843097858499E-2</v>
      </c>
      <c r="L147" s="98">
        <v>5.5951014056865311E-2</v>
      </c>
      <c r="M147" s="98">
        <v>3.1935814215651399E-2</v>
      </c>
      <c r="N147" s="98">
        <v>2.6656582907314222E-2</v>
      </c>
      <c r="O147" s="98">
        <v>2.1619819775728383E-2</v>
      </c>
      <c r="P147" s="98">
        <v>5.4461913147744817E-2</v>
      </c>
      <c r="Q147" s="98">
        <v>6.4180273684938824E-2</v>
      </c>
      <c r="R147" s="98">
        <v>7.9763072587754627E-2</v>
      </c>
      <c r="S147" s="98">
        <v>4.5933481020934849E-2</v>
      </c>
      <c r="T147" s="98">
        <v>5.8788263455697612E-2</v>
      </c>
      <c r="U147" s="98">
        <v>1.3102579194242653E-2</v>
      </c>
      <c r="V147" s="98">
        <v>5.1726901764933976E-2</v>
      </c>
      <c r="W147" s="98">
        <v>4.7444560467012321E-2</v>
      </c>
      <c r="X147" s="98">
        <v>3.793315706018744E-2</v>
      </c>
      <c r="Y147" s="98">
        <v>4.2909519793402767E-2</v>
      </c>
      <c r="DA147" s="63" t="s">
        <v>3389</v>
      </c>
    </row>
    <row r="148" spans="1:105" ht="12" customHeight="1" x14ac:dyDescent="0.25">
      <c r="A148" s="121" t="s">
        <v>55</v>
      </c>
      <c r="B148" s="122"/>
      <c r="C148" s="122">
        <v>6.5522816311712279E-2</v>
      </c>
      <c r="D148" s="122">
        <v>9.5041527307331564E-2</v>
      </c>
      <c r="E148" s="122">
        <v>0.1104339315632899</v>
      </c>
      <c r="F148" s="122">
        <v>0.17235966025991425</v>
      </c>
      <c r="G148" s="122">
        <v>0.18949988150284455</v>
      </c>
      <c r="H148" s="122">
        <v>0.2006062468655064</v>
      </c>
      <c r="I148" s="122">
        <v>0.24291123471464723</v>
      </c>
      <c r="J148" s="122">
        <v>0.21083567326180214</v>
      </c>
      <c r="K148" s="122">
        <v>0.15749735695932396</v>
      </c>
      <c r="L148" s="122">
        <v>9.280725910171414E-2</v>
      </c>
      <c r="M148" s="122">
        <v>4.0623081861226741E-2</v>
      </c>
      <c r="N148" s="122">
        <v>3.4732170973748214E-2</v>
      </c>
      <c r="O148" s="122">
        <v>3.3486826127713615E-2</v>
      </c>
      <c r="P148" s="122">
        <v>0.11126089118994391</v>
      </c>
      <c r="Q148" s="122">
        <v>9.7298771701973041E-2</v>
      </c>
      <c r="R148" s="122">
        <v>0.13364180210814633</v>
      </c>
      <c r="S148" s="122">
        <v>9.7816008157715989E-2</v>
      </c>
      <c r="T148" s="122">
        <v>8.2665633861120552E-2</v>
      </c>
      <c r="U148" s="122">
        <v>6.8193023070414943E-2</v>
      </c>
      <c r="V148" s="122">
        <v>7.9455587899919342E-2</v>
      </c>
      <c r="W148" s="122">
        <v>8.3645088612715968E-2</v>
      </c>
      <c r="X148" s="122">
        <v>7.9183361951591563E-2</v>
      </c>
      <c r="Y148" s="122">
        <v>0.11367988353628863</v>
      </c>
      <c r="DA148" s="130" t="s">
        <v>3390</v>
      </c>
    </row>
    <row r="149" spans="1:105" ht="12" customHeight="1" x14ac:dyDescent="0.25">
      <c r="A149" s="97" t="s">
        <v>124</v>
      </c>
      <c r="B149" s="98"/>
      <c r="C149" s="98">
        <v>3.5460599149410906E-3</v>
      </c>
      <c r="D149" s="98">
        <v>4.9600987230801873E-3</v>
      </c>
      <c r="E149" s="98">
        <v>7.0809659250352704E-3</v>
      </c>
      <c r="F149" s="98">
        <v>8.1717506322520148E-3</v>
      </c>
      <c r="G149" s="98">
        <v>7.6704166558723879E-3</v>
      </c>
      <c r="H149" s="98">
        <v>9.2569564814744612E-3</v>
      </c>
      <c r="I149" s="98">
        <v>1.2702866162588209E-2</v>
      </c>
      <c r="J149" s="98">
        <v>1.1700797633957946E-2</v>
      </c>
      <c r="K149" s="98">
        <v>9.9741907126030503E-3</v>
      </c>
      <c r="L149" s="98">
        <v>4.8427917117466242E-3</v>
      </c>
      <c r="M149" s="98">
        <v>1.7056842377297919E-3</v>
      </c>
      <c r="N149" s="98">
        <v>6.756590580512705E-4</v>
      </c>
      <c r="O149" s="98">
        <v>9.2613449035840731E-4</v>
      </c>
      <c r="P149" s="98">
        <v>3.0918602519339846E-3</v>
      </c>
      <c r="Q149" s="98">
        <v>3.8866077259306917E-3</v>
      </c>
      <c r="R149" s="98">
        <v>5.9226401017451382E-3</v>
      </c>
      <c r="S149" s="98">
        <v>3.5202858032113019E-3</v>
      </c>
      <c r="T149" s="98">
        <v>2.4374810484272141E-3</v>
      </c>
      <c r="U149" s="98">
        <v>1.7135295722320871E-3</v>
      </c>
      <c r="V149" s="98">
        <v>1.560512154182337E-3</v>
      </c>
      <c r="W149" s="98">
        <v>1.6493886761422391E-3</v>
      </c>
      <c r="X149" s="98">
        <v>1.625828162243829E-3</v>
      </c>
      <c r="Y149" s="98">
        <v>2.7950147155712478E-3</v>
      </c>
      <c r="DA149" s="63" t="s">
        <v>3391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3392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3393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3394</v>
      </c>
    </row>
    <row r="153" spans="1:105" ht="12" customHeight="1" x14ac:dyDescent="0.25">
      <c r="A153" s="106" t="s">
        <v>122</v>
      </c>
      <c r="B153" s="101"/>
      <c r="C153" s="101">
        <v>6.0632987091409532E-2</v>
      </c>
      <c r="D153" s="101">
        <v>8.8307842774303508E-2</v>
      </c>
      <c r="E153" s="101">
        <v>9.9335045943943073E-2</v>
      </c>
      <c r="F153" s="101">
        <v>0.16094716884935784</v>
      </c>
      <c r="G153" s="101">
        <v>0.17776808291140062</v>
      </c>
      <c r="H153" s="101">
        <v>0.18648268873842921</v>
      </c>
      <c r="I153" s="101">
        <v>0.21446700578129718</v>
      </c>
      <c r="J153" s="101">
        <v>0.184934694317616</v>
      </c>
      <c r="K153" s="101">
        <v>0.13720015931042998</v>
      </c>
      <c r="L153" s="101">
        <v>8.2845407377952707E-2</v>
      </c>
      <c r="M153" s="101">
        <v>3.5328024740579493E-2</v>
      </c>
      <c r="N153" s="101">
        <v>3.1259527077652546E-2</v>
      </c>
      <c r="O153" s="101">
        <v>2.9120679828916016E-2</v>
      </c>
      <c r="P153" s="101">
        <v>9.2183058830765524E-2</v>
      </c>
      <c r="Q153" s="101">
        <v>7.8624008675277024E-2</v>
      </c>
      <c r="R153" s="101">
        <v>0.11024345296524207</v>
      </c>
      <c r="S153" s="101">
        <v>8.1097033156557724E-2</v>
      </c>
      <c r="T153" s="101">
        <v>6.6789174142241697E-2</v>
      </c>
      <c r="U153" s="101">
        <v>5.6160741500307129E-2</v>
      </c>
      <c r="V153" s="101">
        <v>6.5520905742316268E-2</v>
      </c>
      <c r="W153" s="101">
        <v>6.975968591612336E-2</v>
      </c>
      <c r="X153" s="101">
        <v>6.4104891487681157E-2</v>
      </c>
      <c r="Y153" s="101">
        <v>8.9824324059214727E-2</v>
      </c>
      <c r="DA153" s="131" t="s">
        <v>3395</v>
      </c>
    </row>
    <row r="154" spans="1:105" ht="12" customHeight="1" x14ac:dyDescent="0.25">
      <c r="A154" s="107" t="s">
        <v>121</v>
      </c>
      <c r="B154" s="104"/>
      <c r="C154" s="104">
        <v>1.3437693053616547E-3</v>
      </c>
      <c r="D154" s="104">
        <v>1.773585809947869E-3</v>
      </c>
      <c r="E154" s="104">
        <v>4.0179196943115666E-3</v>
      </c>
      <c r="F154" s="104">
        <v>3.2407407783044077E-3</v>
      </c>
      <c r="G154" s="104">
        <v>4.0613819355715449E-3</v>
      </c>
      <c r="H154" s="104">
        <v>4.8666016456027413E-3</v>
      </c>
      <c r="I154" s="104">
        <v>1.5741362770761852E-2</v>
      </c>
      <c r="J154" s="104">
        <v>1.4200181310228169E-2</v>
      </c>
      <c r="K154" s="104">
        <v>1.0323006936290928E-2</v>
      </c>
      <c r="L154" s="104">
        <v>5.1190600120148075E-3</v>
      </c>
      <c r="M154" s="104">
        <v>3.5893728829174548E-3</v>
      </c>
      <c r="N154" s="104">
        <v>2.796984838044401E-3</v>
      </c>
      <c r="O154" s="104">
        <v>3.4400118084391886E-3</v>
      </c>
      <c r="P154" s="104">
        <v>1.5985972107244395E-2</v>
      </c>
      <c r="Q154" s="104">
        <v>1.4788155300765325E-2</v>
      </c>
      <c r="R154" s="104">
        <v>1.7475709041159117E-2</v>
      </c>
      <c r="S154" s="104">
        <v>1.3198689197946967E-2</v>
      </c>
      <c r="T154" s="104">
        <v>1.343897867045165E-2</v>
      </c>
      <c r="U154" s="104">
        <v>1.0318751997875734E-2</v>
      </c>
      <c r="V154" s="104">
        <v>1.2374170003420736E-2</v>
      </c>
      <c r="W154" s="104">
        <v>1.223601402045036E-2</v>
      </c>
      <c r="X154" s="104">
        <v>1.3452642301666588E-2</v>
      </c>
      <c r="Y154" s="104">
        <v>2.1060544761502653E-2</v>
      </c>
      <c r="DA154" s="132" t="s">
        <v>3396</v>
      </c>
    </row>
    <row r="155" spans="1:105" ht="12" customHeight="1" x14ac:dyDescent="0.25">
      <c r="A155" s="108" t="s">
        <v>53</v>
      </c>
      <c r="B155" s="98"/>
      <c r="C155" s="98">
        <v>5.3040599730581797E-4</v>
      </c>
      <c r="D155" s="98">
        <v>7.3124816482960135E-4</v>
      </c>
      <c r="E155" s="98">
        <v>1.4345434046186484E-3</v>
      </c>
      <c r="F155" s="98">
        <v>1.281084639733951E-3</v>
      </c>
      <c r="G155" s="98">
        <v>1.5902116051555999E-3</v>
      </c>
      <c r="H155" s="98">
        <v>1.8969769464520616E-3</v>
      </c>
      <c r="I155" s="98">
        <v>5.9836438369213381E-3</v>
      </c>
      <c r="J155" s="98">
        <v>5.4238905288928546E-3</v>
      </c>
      <c r="K155" s="98">
        <v>3.6932339898793367E-3</v>
      </c>
      <c r="L155" s="98">
        <v>1.8285558207581563E-3</v>
      </c>
      <c r="M155" s="98">
        <v>1.3257481822473965E-3</v>
      </c>
      <c r="N155" s="98">
        <v>1.0147345645731009E-3</v>
      </c>
      <c r="O155" s="98">
        <v>1.2008576404385193E-3</v>
      </c>
      <c r="P155" s="98">
        <v>5.7593025980502439E-3</v>
      </c>
      <c r="Q155" s="98">
        <v>5.7089284563269244E-3</v>
      </c>
      <c r="R155" s="98">
        <v>6.5245001724415271E-3</v>
      </c>
      <c r="S155" s="98">
        <v>4.8166079092443496E-3</v>
      </c>
      <c r="T155" s="98">
        <v>5.0062777634329106E-3</v>
      </c>
      <c r="U155" s="98">
        <v>3.6215232658155187E-3</v>
      </c>
      <c r="V155" s="98">
        <v>4.2213845333736602E-3</v>
      </c>
      <c r="W155" s="98">
        <v>4.611506500697804E-3</v>
      </c>
      <c r="X155" s="98">
        <v>5.5622900859043627E-3</v>
      </c>
      <c r="Y155" s="98">
        <v>8.7668266289747995E-3</v>
      </c>
      <c r="DA155" s="63" t="s">
        <v>3397</v>
      </c>
    </row>
    <row r="156" spans="1:105" ht="12" customHeight="1" x14ac:dyDescent="0.25">
      <c r="A156" s="108" t="s">
        <v>52</v>
      </c>
      <c r="B156" s="98"/>
      <c r="C156" s="98">
        <v>8.133633080558367E-4</v>
      </c>
      <c r="D156" s="98">
        <v>1.0423376451182676E-3</v>
      </c>
      <c r="E156" s="98">
        <v>2.5833762896929186E-3</v>
      </c>
      <c r="F156" s="98">
        <v>1.9596561385704565E-3</v>
      </c>
      <c r="G156" s="98">
        <v>2.4711703304159446E-3</v>
      </c>
      <c r="H156" s="98">
        <v>2.9696246991506798E-3</v>
      </c>
      <c r="I156" s="98">
        <v>9.7577189338405156E-3</v>
      </c>
      <c r="J156" s="98">
        <v>8.776290781335315E-3</v>
      </c>
      <c r="K156" s="98">
        <v>6.6297729464115905E-3</v>
      </c>
      <c r="L156" s="98">
        <v>3.2905041912566517E-3</v>
      </c>
      <c r="M156" s="98">
        <v>2.2636247006700585E-3</v>
      </c>
      <c r="N156" s="98">
        <v>1.7822502734713001E-3</v>
      </c>
      <c r="O156" s="98">
        <v>2.2391541680006695E-3</v>
      </c>
      <c r="P156" s="98">
        <v>1.0226669509194153E-2</v>
      </c>
      <c r="Q156" s="98">
        <v>9.0792268444384004E-3</v>
      </c>
      <c r="R156" s="98">
        <v>1.0951208868717588E-2</v>
      </c>
      <c r="S156" s="98">
        <v>8.3820812887026187E-3</v>
      </c>
      <c r="T156" s="98">
        <v>8.4327009070187392E-3</v>
      </c>
      <c r="U156" s="98">
        <v>6.6972287320602158E-3</v>
      </c>
      <c r="V156" s="98">
        <v>8.1527854700470768E-3</v>
      </c>
      <c r="W156" s="98">
        <v>7.6245075197525561E-3</v>
      </c>
      <c r="X156" s="98">
        <v>7.8903522157622256E-3</v>
      </c>
      <c r="Y156" s="98">
        <v>1.2293718132527855E-2</v>
      </c>
      <c r="DA156" s="63" t="s">
        <v>3398</v>
      </c>
    </row>
    <row r="157" spans="1:105" ht="12" customHeight="1" x14ac:dyDescent="0.25">
      <c r="A157" s="121" t="s">
        <v>54</v>
      </c>
      <c r="B157" s="122"/>
      <c r="C157" s="122">
        <v>6.1189705039833849E-2</v>
      </c>
      <c r="D157" s="122">
        <v>8.398536506854426E-2</v>
      </c>
      <c r="E157" s="122">
        <v>0.10626562852737649</v>
      </c>
      <c r="F157" s="122">
        <v>0.15024076092143246</v>
      </c>
      <c r="G157" s="122">
        <v>0.16420684101603406</v>
      </c>
      <c r="H157" s="122">
        <v>0.17441929138629789</v>
      </c>
      <c r="I157" s="122">
        <v>0.21736706222910224</v>
      </c>
      <c r="J157" s="122">
        <v>0.19467850083480309</v>
      </c>
      <c r="K157" s="122">
        <v>0.15014106728499627</v>
      </c>
      <c r="L157" s="122">
        <v>8.2189003057344112E-2</v>
      </c>
      <c r="M157" s="122">
        <v>3.4768928552853837E-2</v>
      </c>
      <c r="N157" s="122">
        <v>2.8001328760163494E-2</v>
      </c>
      <c r="O157" s="122">
        <v>2.7666824816734874E-2</v>
      </c>
      <c r="P157" s="122">
        <v>9.1084467234553296E-2</v>
      </c>
      <c r="Q157" s="122">
        <v>8.2441355618501203E-2</v>
      </c>
      <c r="R157" s="122">
        <v>0.1156492583177593</v>
      </c>
      <c r="S157" s="122">
        <v>8.015535654262157E-2</v>
      </c>
      <c r="T157" s="122">
        <v>6.5155564418401812E-2</v>
      </c>
      <c r="U157" s="122">
        <v>5.2828038963638094E-2</v>
      </c>
      <c r="V157" s="122">
        <v>5.9608900312641981E-2</v>
      </c>
      <c r="W157" s="122">
        <v>6.1799738309815166E-2</v>
      </c>
      <c r="X157" s="122">
        <v>5.8080108330509056E-2</v>
      </c>
      <c r="Y157" s="122">
        <v>8.0728970871865202E-2</v>
      </c>
      <c r="DA157" s="130" t="s">
        <v>3399</v>
      </c>
    </row>
    <row r="158" spans="1:105" ht="12" customHeight="1" x14ac:dyDescent="0.25">
      <c r="A158" s="97" t="s">
        <v>50</v>
      </c>
      <c r="B158" s="98"/>
      <c r="C158" s="98">
        <v>3.4922443738962902E-2</v>
      </c>
      <c r="D158" s="98">
        <v>3.6673364415225507E-2</v>
      </c>
      <c r="E158" s="98">
        <v>6.1045530316325841E-2</v>
      </c>
      <c r="F158" s="98">
        <v>6.2800224549670172E-2</v>
      </c>
      <c r="G158" s="98">
        <v>6.2687128038516074E-2</v>
      </c>
      <c r="H158" s="98">
        <v>7.1407155335807229E-2</v>
      </c>
      <c r="I158" s="98">
        <v>0.11839090889321065</v>
      </c>
      <c r="J158" s="98">
        <v>0.12567456608509386</v>
      </c>
      <c r="K158" s="98">
        <v>9.2611985939283811E-2</v>
      </c>
      <c r="L158" s="98">
        <v>4.4825662051930747E-2</v>
      </c>
      <c r="M158" s="98">
        <v>1.5593279714139485E-2</v>
      </c>
      <c r="N158" s="98">
        <v>8.6331455917568623E-3</v>
      </c>
      <c r="O158" s="98">
        <v>1.0619033052152916E-2</v>
      </c>
      <c r="P158" s="98">
        <v>3.497989511853565E-2</v>
      </c>
      <c r="Q158" s="98">
        <v>3.9245355567970659E-2</v>
      </c>
      <c r="R158" s="98">
        <v>6.119869816609539E-2</v>
      </c>
      <c r="S158" s="98">
        <v>3.5375273601504401E-2</v>
      </c>
      <c r="T158" s="98">
        <v>2.702625363961874E-2</v>
      </c>
      <c r="U158" s="98">
        <v>2.0401413549276881E-2</v>
      </c>
      <c r="V158" s="98">
        <v>1.9993640837888023E-2</v>
      </c>
      <c r="W158" s="98">
        <v>1.9678630859491821E-2</v>
      </c>
      <c r="X158" s="98">
        <v>1.6829503352294675E-2</v>
      </c>
      <c r="Y158" s="98">
        <v>2.5991481098609541E-2</v>
      </c>
      <c r="DA158" s="63" t="s">
        <v>3400</v>
      </c>
    </row>
    <row r="159" spans="1:105" ht="12" customHeight="1" x14ac:dyDescent="0.25">
      <c r="A159" s="109" t="s">
        <v>120</v>
      </c>
      <c r="B159" s="33"/>
      <c r="C159" s="33">
        <v>2.6267261300870946E-2</v>
      </c>
      <c r="D159" s="33">
        <v>4.7312000653318746E-2</v>
      </c>
      <c r="E159" s="33">
        <v>4.5220098211050649E-2</v>
      </c>
      <c r="F159" s="33">
        <v>8.7440536371762301E-2</v>
      </c>
      <c r="G159" s="33">
        <v>0.101519712977518</v>
      </c>
      <c r="H159" s="33">
        <v>0.10301213605049066</v>
      </c>
      <c r="I159" s="33">
        <v>9.897615333589159E-2</v>
      </c>
      <c r="J159" s="33">
        <v>6.9003934749709228E-2</v>
      </c>
      <c r="K159" s="33">
        <v>5.7529081345712468E-2</v>
      </c>
      <c r="L159" s="33">
        <v>3.7363341005413359E-2</v>
      </c>
      <c r="M159" s="33">
        <v>1.9175648838714355E-2</v>
      </c>
      <c r="N159" s="33">
        <v>1.936818316840663E-2</v>
      </c>
      <c r="O159" s="33">
        <v>1.704779176458196E-2</v>
      </c>
      <c r="P159" s="33">
        <v>5.6104572116017645E-2</v>
      </c>
      <c r="Q159" s="33">
        <v>4.3196000050530543E-2</v>
      </c>
      <c r="R159" s="33">
        <v>5.4450560151663899E-2</v>
      </c>
      <c r="S159" s="33">
        <v>4.4780082941117162E-2</v>
      </c>
      <c r="T159" s="33">
        <v>3.8129310778783072E-2</v>
      </c>
      <c r="U159" s="33">
        <v>3.2426625414361213E-2</v>
      </c>
      <c r="V159" s="33">
        <v>3.9615259474753958E-2</v>
      </c>
      <c r="W159" s="33">
        <v>4.2121107450323346E-2</v>
      </c>
      <c r="X159" s="33">
        <v>4.1250604978214381E-2</v>
      </c>
      <c r="Y159" s="33">
        <v>5.4737489773255661E-2</v>
      </c>
      <c r="DA159" s="60" t="s">
        <v>3401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1.3010287275244821</v>
      </c>
      <c r="D161" s="117">
        <f t="shared" si="54"/>
        <v>1.1843746794940195</v>
      </c>
      <c r="E161" s="117">
        <f t="shared" si="54"/>
        <v>0.93001744113676854</v>
      </c>
      <c r="F161" s="117">
        <f t="shared" si="54"/>
        <v>1.5154942406126275</v>
      </c>
      <c r="G161" s="117">
        <f t="shared" si="54"/>
        <v>1.2288210265690491</v>
      </c>
      <c r="H161" s="117">
        <f t="shared" si="54"/>
        <v>1.1913965539903904</v>
      </c>
      <c r="I161" s="117">
        <f t="shared" si="54"/>
        <v>1.1009843053857704</v>
      </c>
      <c r="J161" s="117">
        <f t="shared" si="54"/>
        <v>1.1813425227661531</v>
      </c>
      <c r="K161" s="117">
        <f t="shared" si="54"/>
        <v>0.90180512799356594</v>
      </c>
      <c r="L161" s="117">
        <f t="shared" si="54"/>
        <v>0.56778287748313916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1.635990069729234E-3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0.52310731355255613</v>
      </c>
      <c r="U161" s="117">
        <f t="shared" si="55"/>
        <v>0.50720723058396266</v>
      </c>
      <c r="V161" s="117">
        <f t="shared" si="55"/>
        <v>0.89180537569085849</v>
      </c>
      <c r="W161" s="117">
        <f t="shared" ref="W161:Y161" si="56">W162+W164+W166+W175</f>
        <v>1.4167655640959649</v>
      </c>
      <c r="X161" s="117">
        <f t="shared" si="56"/>
        <v>1.9792616165430856</v>
      </c>
      <c r="Y161" s="117">
        <f t="shared" si="56"/>
        <v>0.95024385761024743</v>
      </c>
      <c r="DA161" s="129" t="s">
        <v>3402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0.98684647654830315</v>
      </c>
      <c r="D162" s="122">
        <f t="shared" si="57"/>
        <v>0.89573002858138551</v>
      </c>
      <c r="E162" s="122">
        <f t="shared" si="57"/>
        <v>0.69550440798861946</v>
      </c>
      <c r="F162" s="122">
        <f t="shared" si="57"/>
        <v>1.1688839963701168</v>
      </c>
      <c r="G162" s="122">
        <f t="shared" si="57"/>
        <v>0.95103954613333774</v>
      </c>
      <c r="H162" s="122">
        <f t="shared" si="57"/>
        <v>0.8763788232112899</v>
      </c>
      <c r="I162" s="122">
        <f t="shared" si="57"/>
        <v>0.77118503536686411</v>
      </c>
      <c r="J162" s="122">
        <f t="shared" si="57"/>
        <v>0.85812040184346039</v>
      </c>
      <c r="K162" s="122">
        <f t="shared" si="57"/>
        <v>0.66454087497768022</v>
      </c>
      <c r="L162" s="122">
        <f t="shared" si="57"/>
        <v>0.43167644147716588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1.0964620359853747E-3</v>
      </c>
      <c r="R162" s="122">
        <f t="shared" si="57"/>
        <v>0</v>
      </c>
      <c r="S162" s="122">
        <f t="shared" si="57"/>
        <v>0</v>
      </c>
      <c r="T162" s="122">
        <f t="shared" si="57"/>
        <v>0.38523459892086309</v>
      </c>
      <c r="U162" s="122">
        <f t="shared" si="57"/>
        <v>0.38797600452787651</v>
      </c>
      <c r="V162" s="122">
        <f t="shared" si="57"/>
        <v>0.37529386485597865</v>
      </c>
      <c r="W162" s="122">
        <f t="shared" si="57"/>
        <v>0.92408143951660582</v>
      </c>
      <c r="X162" s="122">
        <f t="shared" si="57"/>
        <v>1.1974255639001248</v>
      </c>
      <c r="Y162" s="122">
        <f t="shared" si="57"/>
        <v>0.50362024323877896</v>
      </c>
      <c r="DA162" s="130" t="s">
        <v>3403</v>
      </c>
    </row>
    <row r="163" spans="1:105" ht="12" customHeight="1" x14ac:dyDescent="0.25">
      <c r="A163" s="97" t="s">
        <v>53</v>
      </c>
      <c r="B163" s="33"/>
      <c r="C163" s="33">
        <v>0.98684647654830315</v>
      </c>
      <c r="D163" s="33">
        <v>0.89573002858138551</v>
      </c>
      <c r="E163" s="33">
        <v>0.69550440798861946</v>
      </c>
      <c r="F163" s="33">
        <v>1.1688839963701168</v>
      </c>
      <c r="G163" s="33">
        <v>0.95103954613333774</v>
      </c>
      <c r="H163" s="33">
        <v>0.8763788232112899</v>
      </c>
      <c r="I163" s="33">
        <v>0.77118503536686411</v>
      </c>
      <c r="J163" s="33">
        <v>0.85812040184346039</v>
      </c>
      <c r="K163" s="33">
        <v>0.66454087497768022</v>
      </c>
      <c r="L163" s="33">
        <v>0.43167644147716588</v>
      </c>
      <c r="M163" s="33">
        <v>0</v>
      </c>
      <c r="N163" s="33">
        <v>0</v>
      </c>
      <c r="O163" s="33">
        <v>0</v>
      </c>
      <c r="P163" s="33">
        <v>0</v>
      </c>
      <c r="Q163" s="33">
        <v>1.0964620359853747E-3</v>
      </c>
      <c r="R163" s="33">
        <v>0</v>
      </c>
      <c r="S163" s="33">
        <v>0</v>
      </c>
      <c r="T163" s="33">
        <v>0.38523459892086309</v>
      </c>
      <c r="U163" s="33">
        <v>0.38797600452787651</v>
      </c>
      <c r="V163" s="33">
        <v>0.37529386485597865</v>
      </c>
      <c r="W163" s="33">
        <v>0.92408143951660582</v>
      </c>
      <c r="X163" s="33">
        <v>1.1974255639001248</v>
      </c>
      <c r="Y163" s="33">
        <v>0.50362024323877896</v>
      </c>
      <c r="DA163" s="60" t="s">
        <v>3404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3.1499277956510058E-2</v>
      </c>
      <c r="D164" s="122">
        <f t="shared" si="58"/>
        <v>2.6787658837001984E-2</v>
      </c>
      <c r="E164" s="122">
        <f t="shared" si="58"/>
        <v>5.1166211144600515E-2</v>
      </c>
      <c r="F164" s="122">
        <f t="shared" si="58"/>
        <v>3.6746249142063231E-2</v>
      </c>
      <c r="G164" s="122">
        <f t="shared" si="58"/>
        <v>3.7411467576044827E-2</v>
      </c>
      <c r="H164" s="122">
        <f t="shared" si="58"/>
        <v>6.1224212806612624E-2</v>
      </c>
      <c r="I164" s="122">
        <f t="shared" si="58"/>
        <v>7.7347107667448192E-2</v>
      </c>
      <c r="J164" s="122">
        <f t="shared" si="58"/>
        <v>6.9724714121592757E-2</v>
      </c>
      <c r="K164" s="122">
        <f t="shared" si="58"/>
        <v>4.8398784127413101E-2</v>
      </c>
      <c r="L164" s="122">
        <f t="shared" si="58"/>
        <v>3.2746913074574668E-2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1.0123071559138615E-4</v>
      </c>
      <c r="R164" s="122">
        <f t="shared" si="58"/>
        <v>0</v>
      </c>
      <c r="S164" s="122">
        <f t="shared" si="58"/>
        <v>0</v>
      </c>
      <c r="T164" s="122">
        <f t="shared" si="58"/>
        <v>3.3426715088859464E-2</v>
      </c>
      <c r="U164" s="122">
        <f t="shared" si="58"/>
        <v>6.3121914366424453E-3</v>
      </c>
      <c r="V164" s="122">
        <f t="shared" si="58"/>
        <v>0.137001641346854</v>
      </c>
      <c r="W164" s="122">
        <f t="shared" si="58"/>
        <v>0.11865223125399123</v>
      </c>
      <c r="X164" s="122">
        <f t="shared" si="58"/>
        <v>0.16232435391339953</v>
      </c>
      <c r="Y164" s="122">
        <f t="shared" si="58"/>
        <v>7.8128634783650008E-2</v>
      </c>
      <c r="DA164" s="130" t="s">
        <v>3405</v>
      </c>
    </row>
    <row r="165" spans="1:105" ht="12" customHeight="1" x14ac:dyDescent="0.25">
      <c r="A165" s="97" t="s">
        <v>53</v>
      </c>
      <c r="B165" s="98"/>
      <c r="C165" s="98">
        <v>3.1499277956510058E-2</v>
      </c>
      <c r="D165" s="98">
        <v>2.6787658837001984E-2</v>
      </c>
      <c r="E165" s="98">
        <v>5.1166211144600515E-2</v>
      </c>
      <c r="F165" s="98">
        <v>3.6746249142063231E-2</v>
      </c>
      <c r="G165" s="98">
        <v>3.7411467576044827E-2</v>
      </c>
      <c r="H165" s="98">
        <v>6.1224212806612624E-2</v>
      </c>
      <c r="I165" s="98">
        <v>7.7347107667448192E-2</v>
      </c>
      <c r="J165" s="98">
        <v>6.9724714121592757E-2</v>
      </c>
      <c r="K165" s="98">
        <v>4.8398784127413101E-2</v>
      </c>
      <c r="L165" s="98">
        <v>3.2746913074574668E-2</v>
      </c>
      <c r="M165" s="98">
        <v>0</v>
      </c>
      <c r="N165" s="98">
        <v>0</v>
      </c>
      <c r="O165" s="98">
        <v>0</v>
      </c>
      <c r="P165" s="98">
        <v>0</v>
      </c>
      <c r="Q165" s="98">
        <v>1.0123071559138615E-4</v>
      </c>
      <c r="R165" s="98">
        <v>0</v>
      </c>
      <c r="S165" s="98">
        <v>0</v>
      </c>
      <c r="T165" s="98">
        <v>3.3426715088859464E-2</v>
      </c>
      <c r="U165" s="98">
        <v>6.3121914366424453E-3</v>
      </c>
      <c r="V165" s="98">
        <v>0.137001641346854</v>
      </c>
      <c r="W165" s="98">
        <v>0.11865223125399123</v>
      </c>
      <c r="X165" s="98">
        <v>0.16232435391339953</v>
      </c>
      <c r="Y165" s="98">
        <v>7.8128634783650008E-2</v>
      </c>
      <c r="DA165" s="63" t="s">
        <v>3406</v>
      </c>
    </row>
    <row r="166" spans="1:105" ht="12" customHeight="1" x14ac:dyDescent="0.25">
      <c r="A166" s="121" t="s">
        <v>55</v>
      </c>
      <c r="B166" s="122"/>
      <c r="C166" s="122">
        <v>0.14620490504836653</v>
      </c>
      <c r="D166" s="122">
        <v>0.13900366141100767</v>
      </c>
      <c r="E166" s="122">
        <v>9.3443449511366725E-2</v>
      </c>
      <c r="F166" s="122">
        <v>0.16556233304618376</v>
      </c>
      <c r="G166" s="122">
        <v>0.12878235548180858</v>
      </c>
      <c r="H166" s="122">
        <v>0.1357553074019765</v>
      </c>
      <c r="I166" s="122">
        <v>0.13322078189210895</v>
      </c>
      <c r="J166" s="122">
        <v>0.13179112646777838</v>
      </c>
      <c r="K166" s="122">
        <v>9.6677419101435721E-2</v>
      </c>
      <c r="L166" s="122">
        <v>5.4827276560929457E-2</v>
      </c>
      <c r="M166" s="122">
        <v>0</v>
      </c>
      <c r="N166" s="122">
        <v>0</v>
      </c>
      <c r="O166" s="122">
        <v>0</v>
      </c>
      <c r="P166" s="122">
        <v>0</v>
      </c>
      <c r="Q166" s="122">
        <v>2.3897874977287851E-4</v>
      </c>
      <c r="R166" s="122">
        <v>0</v>
      </c>
      <c r="S166" s="122">
        <v>0</v>
      </c>
      <c r="T166" s="122">
        <v>5.8408676826942646E-2</v>
      </c>
      <c r="U166" s="122">
        <v>6.3630592795702975E-2</v>
      </c>
      <c r="V166" s="122">
        <v>0.21683759373867914</v>
      </c>
      <c r="W166" s="122">
        <v>0.21510450477926185</v>
      </c>
      <c r="X166" s="122">
        <v>0.35736217153467931</v>
      </c>
      <c r="Y166" s="122">
        <v>0.21546169497615542</v>
      </c>
      <c r="DA166" s="130" t="s">
        <v>3407</v>
      </c>
    </row>
    <row r="167" spans="1:105" ht="12" customHeight="1" x14ac:dyDescent="0.25">
      <c r="A167" s="97" t="s">
        <v>124</v>
      </c>
      <c r="B167" s="98"/>
      <c r="C167" s="98">
        <v>8.0850166060656876E-3</v>
      </c>
      <c r="D167" s="98">
        <v>7.1645870444491597E-3</v>
      </c>
      <c r="E167" s="98">
        <v>6.0483250609676261E-3</v>
      </c>
      <c r="F167" s="98">
        <v>7.8745960638064872E-3</v>
      </c>
      <c r="G167" s="98">
        <v>5.2640114305006584E-3</v>
      </c>
      <c r="H167" s="98">
        <v>6.3255869290075482E-3</v>
      </c>
      <c r="I167" s="98">
        <v>6.874492276224207E-3</v>
      </c>
      <c r="J167" s="98">
        <v>7.2511985337204172E-3</v>
      </c>
      <c r="K167" s="98">
        <v>6.124503069142224E-3</v>
      </c>
      <c r="L167" s="98">
        <v>2.9056750270479749E-3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1.7410578917337247E-3</v>
      </c>
      <c r="U167" s="98">
        <v>1.5911346027869379E-3</v>
      </c>
      <c r="V167" s="98">
        <v>4.3214182731203185E-3</v>
      </c>
      <c r="W167" s="98">
        <v>4.3137857683720098E-3</v>
      </c>
      <c r="X167" s="98">
        <v>7.1286311729152497E-3</v>
      </c>
      <c r="Y167" s="98">
        <v>5.240652591696089E-3</v>
      </c>
      <c r="DA167" s="63" t="s">
        <v>3408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3409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3410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3411</v>
      </c>
    </row>
    <row r="171" spans="1:105" ht="12" customHeight="1" x14ac:dyDescent="0.25">
      <c r="A171" s="106" t="s">
        <v>122</v>
      </c>
      <c r="B171" s="101"/>
      <c r="C171" s="101">
        <v>0.1351635959705052</v>
      </c>
      <c r="D171" s="101">
        <v>0.1291786956516367</v>
      </c>
      <c r="E171" s="101">
        <v>8.396315137817463E-2</v>
      </c>
      <c r="F171" s="101">
        <v>0.15464340473609131</v>
      </c>
      <c r="G171" s="101">
        <v>0.12077691124479713</v>
      </c>
      <c r="H171" s="101">
        <v>0.12615005414658448</v>
      </c>
      <c r="I171" s="101">
        <v>0.11771392938675727</v>
      </c>
      <c r="J171" s="101">
        <v>0.11563832173958657</v>
      </c>
      <c r="K171" s="101">
        <v>8.4200296379191394E-2</v>
      </c>
      <c r="L171" s="101">
        <v>4.8910389762108063E-2</v>
      </c>
      <c r="M171" s="101">
        <v>0</v>
      </c>
      <c r="N171" s="101">
        <v>0</v>
      </c>
      <c r="O171" s="101">
        <v>0</v>
      </c>
      <c r="P171" s="101">
        <v>0</v>
      </c>
      <c r="Q171" s="101">
        <v>2.3897874977287851E-4</v>
      </c>
      <c r="R171" s="101">
        <v>0</v>
      </c>
      <c r="S171" s="101">
        <v>0</v>
      </c>
      <c r="T171" s="101">
        <v>4.7152429657589874E-2</v>
      </c>
      <c r="U171" s="101">
        <v>5.2408622994898679E-2</v>
      </c>
      <c r="V171" s="101">
        <v>0.17875943969622704</v>
      </c>
      <c r="W171" s="101">
        <v>0.17923468285288627</v>
      </c>
      <c r="X171" s="101">
        <v>0.28933165583328896</v>
      </c>
      <c r="Y171" s="101">
        <v>0.17028941543566964</v>
      </c>
      <c r="DA171" s="131" t="s">
        <v>3412</v>
      </c>
    </row>
    <row r="172" spans="1:105" ht="12" customHeight="1" x14ac:dyDescent="0.25">
      <c r="A172" s="107" t="s">
        <v>121</v>
      </c>
      <c r="B172" s="104"/>
      <c r="C172" s="104">
        <v>2.95629247179564E-3</v>
      </c>
      <c r="D172" s="104">
        <v>2.6603787149218037E-3</v>
      </c>
      <c r="E172" s="104">
        <v>3.4319730722244626E-3</v>
      </c>
      <c r="F172" s="104">
        <v>3.0443322462859594E-3</v>
      </c>
      <c r="G172" s="104">
        <v>2.7414328065107929E-3</v>
      </c>
      <c r="H172" s="104">
        <v>3.279666326384456E-3</v>
      </c>
      <c r="I172" s="104">
        <v>8.6323602291274691E-3</v>
      </c>
      <c r="J172" s="104">
        <v>8.9016061944713898E-3</v>
      </c>
      <c r="K172" s="104">
        <v>6.3526196531021074E-3</v>
      </c>
      <c r="L172" s="104">
        <v>3.0112117717734166E-3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9.5151892776190496E-3</v>
      </c>
      <c r="U172" s="104">
        <v>9.6308351980173533E-3</v>
      </c>
      <c r="V172" s="104">
        <v>3.3756735769331768E-2</v>
      </c>
      <c r="W172" s="104">
        <v>3.1556036158003564E-2</v>
      </c>
      <c r="X172" s="104">
        <v>6.0901884528475093E-2</v>
      </c>
      <c r="Y172" s="104">
        <v>3.9931626948789684E-2</v>
      </c>
      <c r="DA172" s="132" t="s">
        <v>3413</v>
      </c>
    </row>
    <row r="173" spans="1:105" ht="12" customHeight="1" x14ac:dyDescent="0.25">
      <c r="A173" s="108" t="s">
        <v>53</v>
      </c>
      <c r="B173" s="98"/>
      <c r="C173" s="98">
        <v>1.1668931940727995E-3</v>
      </c>
      <c r="D173" s="98">
        <v>1.0968722472444023E-3</v>
      </c>
      <c r="E173" s="98">
        <v>1.2253391581117617E-3</v>
      </c>
      <c r="F173" s="98">
        <v>1.203443146416742E-3</v>
      </c>
      <c r="G173" s="98">
        <v>1.0733928334800298E-3</v>
      </c>
      <c r="H173" s="98">
        <v>1.2783975073916067E-3</v>
      </c>
      <c r="I173" s="98">
        <v>3.2813530718600889E-3</v>
      </c>
      <c r="J173" s="98">
        <v>3.4000507793059682E-3</v>
      </c>
      <c r="K173" s="98">
        <v>2.2727593783872838E-3</v>
      </c>
      <c r="L173" s="98">
        <v>1.0756210710342099E-3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3.5445908252043226E-3</v>
      </c>
      <c r="U173" s="98">
        <v>3.3800883814278171E-3</v>
      </c>
      <c r="V173" s="98">
        <v>1.1515937007043344E-2</v>
      </c>
      <c r="W173" s="98">
        <v>1.1892832554431181E-2</v>
      </c>
      <c r="X173" s="98">
        <v>2.5181220233861608E-2</v>
      </c>
      <c r="Y173" s="98">
        <v>1.6622250489590828E-2</v>
      </c>
      <c r="DA173" s="63" t="s">
        <v>3414</v>
      </c>
    </row>
    <row r="174" spans="1:105" ht="12" customHeight="1" x14ac:dyDescent="0.25">
      <c r="A174" s="115" t="s">
        <v>52</v>
      </c>
      <c r="B174" s="33"/>
      <c r="C174" s="33">
        <v>1.7893992777228407E-3</v>
      </c>
      <c r="D174" s="33">
        <v>1.5635064676774015E-3</v>
      </c>
      <c r="E174" s="33">
        <v>2.2066339141127008E-3</v>
      </c>
      <c r="F174" s="33">
        <v>1.8408890998692173E-3</v>
      </c>
      <c r="G174" s="33">
        <v>1.668039973030763E-3</v>
      </c>
      <c r="H174" s="33">
        <v>2.0012688189928493E-3</v>
      </c>
      <c r="I174" s="33">
        <v>5.3510071572673793E-3</v>
      </c>
      <c r="J174" s="33">
        <v>5.501555415165422E-3</v>
      </c>
      <c r="K174" s="33">
        <v>4.0798602747148241E-3</v>
      </c>
      <c r="L174" s="33">
        <v>1.9355907007392067E-3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5.9705984524147278E-3</v>
      </c>
      <c r="U174" s="33">
        <v>6.2507468165895353E-3</v>
      </c>
      <c r="V174" s="33">
        <v>2.2240798762288422E-2</v>
      </c>
      <c r="W174" s="33">
        <v>1.9663203603572384E-2</v>
      </c>
      <c r="X174" s="33">
        <v>3.5720664294613486E-2</v>
      </c>
      <c r="Y174" s="33">
        <v>2.3309376459198852E-2</v>
      </c>
      <c r="DA174" s="60" t="s">
        <v>3415</v>
      </c>
    </row>
    <row r="175" spans="1:105" ht="12" customHeight="1" x14ac:dyDescent="0.25">
      <c r="A175" s="121" t="s">
        <v>54</v>
      </c>
      <c r="B175" s="122"/>
      <c r="C175" s="122">
        <v>0.13647806797130246</v>
      </c>
      <c r="D175" s="122">
        <v>0.12285333066462446</v>
      </c>
      <c r="E175" s="122">
        <v>8.9903372492181888E-2</v>
      </c>
      <c r="F175" s="122">
        <v>0.14430166205426379</v>
      </c>
      <c r="G175" s="122">
        <v>0.11158765737785806</v>
      </c>
      <c r="H175" s="122">
        <v>0.11803821057051125</v>
      </c>
      <c r="I175" s="122">
        <v>0.11923138045934917</v>
      </c>
      <c r="J175" s="122">
        <v>0.12170628033332145</v>
      </c>
      <c r="K175" s="122">
        <v>9.2188049787036958E-2</v>
      </c>
      <c r="L175" s="122">
        <v>4.8532246370469129E-2</v>
      </c>
      <c r="M175" s="122">
        <v>0</v>
      </c>
      <c r="N175" s="122">
        <v>0</v>
      </c>
      <c r="O175" s="122">
        <v>0</v>
      </c>
      <c r="P175" s="122">
        <v>0</v>
      </c>
      <c r="Q175" s="122">
        <v>1.9931856837959467E-4</v>
      </c>
      <c r="R175" s="122">
        <v>0</v>
      </c>
      <c r="S175" s="122">
        <v>0</v>
      </c>
      <c r="T175" s="122">
        <v>4.6037322715890949E-2</v>
      </c>
      <c r="U175" s="122">
        <v>4.9288441823740668E-2</v>
      </c>
      <c r="V175" s="122">
        <v>0.16267227574934665</v>
      </c>
      <c r="W175" s="122">
        <v>0.15892738854610611</v>
      </c>
      <c r="X175" s="122">
        <v>0.26214952719488194</v>
      </c>
      <c r="Y175" s="122">
        <v>0.15303328461166316</v>
      </c>
      <c r="DA175" s="130" t="s">
        <v>3416</v>
      </c>
    </row>
    <row r="176" spans="1:105" ht="12" customHeight="1" x14ac:dyDescent="0.25">
      <c r="A176" s="97" t="s">
        <v>50</v>
      </c>
      <c r="B176" s="98"/>
      <c r="C176" s="98">
        <v>7.783918182780887E-2</v>
      </c>
      <c r="D176" s="98">
        <v>5.3599532606868047E-2</v>
      </c>
      <c r="E176" s="98">
        <v>5.1620448438508319E-2</v>
      </c>
      <c r="F176" s="98">
        <v>6.0358747137371986E-2</v>
      </c>
      <c r="G176" s="98">
        <v>4.261624932442979E-2</v>
      </c>
      <c r="H176" s="98">
        <v>4.8416215170869296E-2</v>
      </c>
      <c r="I176" s="98">
        <v>6.4987849750449758E-2</v>
      </c>
      <c r="J176" s="98">
        <v>7.8563923892225176E-2</v>
      </c>
      <c r="K176" s="98">
        <v>5.6906160034981619E-2</v>
      </c>
      <c r="L176" s="98">
        <v>2.6435646851138646E-2</v>
      </c>
      <c r="M176" s="98">
        <v>0</v>
      </c>
      <c r="N176" s="98">
        <v>0</v>
      </c>
      <c r="O176" s="98">
        <v>0</v>
      </c>
      <c r="P176" s="98">
        <v>0</v>
      </c>
      <c r="Q176" s="98">
        <v>1.130990074004918E-4</v>
      </c>
      <c r="R176" s="98">
        <v>0</v>
      </c>
      <c r="S176" s="98">
        <v>0</v>
      </c>
      <c r="T176" s="98">
        <v>1.9083844406751191E-2</v>
      </c>
      <c r="U176" s="98">
        <v>1.901826686796998E-2</v>
      </c>
      <c r="V176" s="98">
        <v>5.4558918218643594E-2</v>
      </c>
      <c r="W176" s="98">
        <v>5.0568118087421406E-2</v>
      </c>
      <c r="X176" s="98">
        <v>7.5966508187441245E-2</v>
      </c>
      <c r="Y176" s="98">
        <v>4.9352245486833507E-2</v>
      </c>
      <c r="DA176" s="63" t="s">
        <v>3417</v>
      </c>
    </row>
    <row r="177" spans="1:105" ht="12" customHeight="1" x14ac:dyDescent="0.25">
      <c r="A177" s="109" t="s">
        <v>120</v>
      </c>
      <c r="B177" s="33"/>
      <c r="C177" s="33">
        <v>5.8638886143493586E-2</v>
      </c>
      <c r="D177" s="33">
        <v>6.9253798057756416E-2</v>
      </c>
      <c r="E177" s="33">
        <v>3.8282924053673562E-2</v>
      </c>
      <c r="F177" s="33">
        <v>8.3942914916891792E-2</v>
      </c>
      <c r="G177" s="33">
        <v>6.897140805342826E-2</v>
      </c>
      <c r="H177" s="33">
        <v>6.9621995399641964E-2</v>
      </c>
      <c r="I177" s="33">
        <v>5.424353070889941E-2</v>
      </c>
      <c r="J177" s="33">
        <v>4.3142356441096277E-2</v>
      </c>
      <c r="K177" s="33">
        <v>3.5281889752055345E-2</v>
      </c>
      <c r="L177" s="33">
        <v>2.2096599519330479E-2</v>
      </c>
      <c r="M177" s="33">
        <v>0</v>
      </c>
      <c r="N177" s="33">
        <v>0</v>
      </c>
      <c r="O177" s="33">
        <v>0</v>
      </c>
      <c r="P177" s="33">
        <v>0</v>
      </c>
      <c r="Q177" s="33">
        <v>8.6219560979102874E-5</v>
      </c>
      <c r="R177" s="33">
        <v>0</v>
      </c>
      <c r="S177" s="33">
        <v>0</v>
      </c>
      <c r="T177" s="33">
        <v>2.6953478309139755E-2</v>
      </c>
      <c r="U177" s="33">
        <v>3.0270174955770689E-2</v>
      </c>
      <c r="V177" s="33">
        <v>0.10811335753070304</v>
      </c>
      <c r="W177" s="33">
        <v>0.10835927045868469</v>
      </c>
      <c r="X177" s="33">
        <v>0.18618301900744066</v>
      </c>
      <c r="Y177" s="33">
        <v>0.10368103912482966</v>
      </c>
      <c r="DA177" s="60" t="s">
        <v>3418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1.8096613769995964E-2</v>
      </c>
      <c r="D3" s="117">
        <f t="shared" si="0"/>
        <v>8.495819785388295E-2</v>
      </c>
      <c r="E3" s="117">
        <f t="shared" si="0"/>
        <v>0.21422295165432143</v>
      </c>
      <c r="F3" s="117">
        <f t="shared" si="0"/>
        <v>7.8641652073648399E-2</v>
      </c>
      <c r="G3" s="117">
        <f t="shared" si="0"/>
        <v>0.13880248545482357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5.4519136483653129E-3</v>
      </c>
      <c r="L3" s="117">
        <f t="shared" si="0"/>
        <v>0.17341278492296708</v>
      </c>
      <c r="M3" s="117">
        <f t="shared" si="0"/>
        <v>0.12258260522769557</v>
      </c>
      <c r="N3" s="117">
        <f t="shared" si="0"/>
        <v>0.10861910990427498</v>
      </c>
      <c r="O3" s="117">
        <f t="shared" si="0"/>
        <v>0.11647283646618529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3.6237316418265927E-2</v>
      </c>
      <c r="T3" s="117">
        <f t="shared" si="1"/>
        <v>4.5471176021409151E-3</v>
      </c>
      <c r="U3" s="117">
        <f t="shared" si="1"/>
        <v>1.2925667785061313E-2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3420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1.2352472552866095E-2</v>
      </c>
      <c r="D4" s="122">
        <f t="shared" si="3"/>
        <v>6.3500998108426451E-2</v>
      </c>
      <c r="E4" s="122">
        <f t="shared" si="3"/>
        <v>0.15985409790337712</v>
      </c>
      <c r="F4" s="122">
        <f t="shared" si="3"/>
        <v>5.6106981432107433E-2</v>
      </c>
      <c r="G4" s="122">
        <f t="shared" si="3"/>
        <v>0.10825765933114379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3.4122341595544778E-3</v>
      </c>
      <c r="L4" s="122">
        <f t="shared" si="3"/>
        <v>0.13801153613675998</v>
      </c>
      <c r="M4" s="122">
        <f t="shared" si="3"/>
        <v>8.9037449591459608E-2</v>
      </c>
      <c r="N4" s="122">
        <f t="shared" si="3"/>
        <v>7.4360665799724626E-2</v>
      </c>
      <c r="O4" s="122">
        <f t="shared" si="3"/>
        <v>9.1596138183896211E-2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2.7908250967847235E-2</v>
      </c>
      <c r="T4" s="122">
        <f t="shared" si="4"/>
        <v>3.0826934951404521E-3</v>
      </c>
      <c r="U4" s="122">
        <f t="shared" si="4"/>
        <v>9.7959495901527843E-3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3421</v>
      </c>
    </row>
    <row r="5" spans="1:105" ht="12" customHeight="1" x14ac:dyDescent="0.25">
      <c r="A5" s="97" t="s">
        <v>51</v>
      </c>
      <c r="B5" s="98"/>
      <c r="C5" s="98">
        <v>1.2234479548963621E-2</v>
      </c>
      <c r="D5" s="98">
        <v>6.2893557801825192E-2</v>
      </c>
      <c r="E5" s="98">
        <v>0.15841519771272705</v>
      </c>
      <c r="F5" s="98">
        <v>5.5579569051701208E-2</v>
      </c>
      <c r="G5" s="98">
        <v>0.10726282984486239</v>
      </c>
      <c r="H5" s="98">
        <v>0</v>
      </c>
      <c r="I5" s="98">
        <v>0</v>
      </c>
      <c r="J5" s="98">
        <v>0</v>
      </c>
      <c r="K5" s="98">
        <v>3.3838022713742586E-3</v>
      </c>
      <c r="L5" s="98">
        <v>0.13690571601937856</v>
      </c>
      <c r="M5" s="98">
        <v>8.8332091567060622E-2</v>
      </c>
      <c r="N5" s="98">
        <v>7.3779972111284398E-2</v>
      </c>
      <c r="O5" s="98">
        <v>9.0889604349863609E-2</v>
      </c>
      <c r="P5" s="98">
        <v>0</v>
      </c>
      <c r="Q5" s="98">
        <v>0</v>
      </c>
      <c r="R5" s="98">
        <v>0</v>
      </c>
      <c r="S5" s="98">
        <v>2.7696117223448752E-2</v>
      </c>
      <c r="T5" s="98">
        <v>3.0593365106008478E-3</v>
      </c>
      <c r="U5" s="98">
        <v>9.7213777387030569E-3</v>
      </c>
      <c r="V5" s="98">
        <v>0</v>
      </c>
      <c r="W5" s="98">
        <v>0</v>
      </c>
      <c r="X5" s="98">
        <v>0</v>
      </c>
      <c r="Y5" s="98">
        <v>0</v>
      </c>
      <c r="DA5" s="63" t="s">
        <v>3422</v>
      </c>
    </row>
    <row r="6" spans="1:105" ht="12" customHeight="1" x14ac:dyDescent="0.25">
      <c r="A6" s="97" t="s">
        <v>53</v>
      </c>
      <c r="B6" s="98"/>
      <c r="C6" s="98">
        <v>1.1799300390247438E-4</v>
      </c>
      <c r="D6" s="98">
        <v>6.0744030660125306E-4</v>
      </c>
      <c r="E6" s="98">
        <v>1.4389001906500783E-3</v>
      </c>
      <c r="F6" s="98">
        <v>5.2741238040622236E-4</v>
      </c>
      <c r="G6" s="98">
        <v>9.948294862813969E-4</v>
      </c>
      <c r="H6" s="98">
        <v>0</v>
      </c>
      <c r="I6" s="98">
        <v>0</v>
      </c>
      <c r="J6" s="98">
        <v>0</v>
      </c>
      <c r="K6" s="98">
        <v>2.8431888180219113E-5</v>
      </c>
      <c r="L6" s="98">
        <v>1.1058201173814077E-3</v>
      </c>
      <c r="M6" s="98">
        <v>7.0535802439897937E-4</v>
      </c>
      <c r="N6" s="98">
        <v>5.8069368844023187E-4</v>
      </c>
      <c r="O6" s="98">
        <v>7.0653383403259653E-4</v>
      </c>
      <c r="P6" s="98">
        <v>0</v>
      </c>
      <c r="Q6" s="98">
        <v>0</v>
      </c>
      <c r="R6" s="98">
        <v>0</v>
      </c>
      <c r="S6" s="98">
        <v>2.12133744398485E-4</v>
      </c>
      <c r="T6" s="98">
        <v>2.3356984539604311E-5</v>
      </c>
      <c r="U6" s="98">
        <v>7.4571851449728162E-5</v>
      </c>
      <c r="V6" s="98">
        <v>0</v>
      </c>
      <c r="W6" s="98">
        <v>0</v>
      </c>
      <c r="X6" s="98">
        <v>0</v>
      </c>
      <c r="Y6" s="98">
        <v>0</v>
      </c>
      <c r="DA6" s="63" t="s">
        <v>3423</v>
      </c>
    </row>
    <row r="7" spans="1:105" ht="12.95" customHeight="1" x14ac:dyDescent="0.25">
      <c r="A7" s="121" t="s">
        <v>92</v>
      </c>
      <c r="B7" s="122"/>
      <c r="C7" s="122">
        <f t="shared" ref="C7:Y7" si="6">C8</f>
        <v>7.5423880384952434E-4</v>
      </c>
      <c r="D7" s="122">
        <f t="shared" si="6"/>
        <v>2.616632065366312E-3</v>
      </c>
      <c r="E7" s="122">
        <f t="shared" si="6"/>
        <v>2.2392258330966516E-2</v>
      </c>
      <c r="F7" s="122">
        <f t="shared" si="6"/>
        <v>5.6086085180671007E-3</v>
      </c>
      <c r="G7" s="122">
        <f t="shared" si="6"/>
        <v>7.7307104722918003E-3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7.4939426051321735E-4</v>
      </c>
      <c r="L7" s="122">
        <f t="shared" si="6"/>
        <v>8.4297724149716424E-3</v>
      </c>
      <c r="M7" s="122">
        <f t="shared" si="6"/>
        <v>1.1058082364632481E-2</v>
      </c>
      <c r="N7" s="122">
        <f t="shared" si="6"/>
        <v>1.1964155135726011E-2</v>
      </c>
      <c r="O7" s="122">
        <f t="shared" si="6"/>
        <v>5.4642909699111489E-3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1.1275514188296407E-3</v>
      </c>
      <c r="T7" s="122">
        <f t="shared" si="6"/>
        <v>3.7322215560861365E-4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3424</v>
      </c>
    </row>
    <row r="8" spans="1:105" ht="12" customHeight="1" x14ac:dyDescent="0.25">
      <c r="A8" s="97" t="s">
        <v>53</v>
      </c>
      <c r="B8" s="98"/>
      <c r="C8" s="98">
        <v>7.5423880384952434E-4</v>
      </c>
      <c r="D8" s="98">
        <v>2.616632065366312E-3</v>
      </c>
      <c r="E8" s="98">
        <v>2.2392258330966516E-2</v>
      </c>
      <c r="F8" s="98">
        <v>5.6086085180671007E-3</v>
      </c>
      <c r="G8" s="98">
        <v>7.7307104722918003E-3</v>
      </c>
      <c r="H8" s="98">
        <v>0</v>
      </c>
      <c r="I8" s="98">
        <v>0</v>
      </c>
      <c r="J8" s="98">
        <v>0</v>
      </c>
      <c r="K8" s="98">
        <v>7.4939426051321735E-4</v>
      </c>
      <c r="L8" s="98">
        <v>8.4297724149716424E-3</v>
      </c>
      <c r="M8" s="98">
        <v>1.1058082364632481E-2</v>
      </c>
      <c r="N8" s="98">
        <v>1.1964155135726011E-2</v>
      </c>
      <c r="O8" s="98">
        <v>5.4642909699111489E-3</v>
      </c>
      <c r="P8" s="98">
        <v>0</v>
      </c>
      <c r="Q8" s="98">
        <v>0</v>
      </c>
      <c r="R8" s="98">
        <v>0</v>
      </c>
      <c r="S8" s="98">
        <v>1.1275514188296407E-3</v>
      </c>
      <c r="T8" s="98">
        <v>3.7322215560861365E-4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3425</v>
      </c>
    </row>
    <row r="9" spans="1:105" ht="12" customHeight="1" x14ac:dyDescent="0.25">
      <c r="A9" s="121" t="s">
        <v>55</v>
      </c>
      <c r="B9" s="122"/>
      <c r="C9" s="122">
        <v>2.5158533019625185E-3</v>
      </c>
      <c r="D9" s="122">
        <v>9.5876926176916288E-3</v>
      </c>
      <c r="E9" s="122">
        <v>1.597245537484069E-2</v>
      </c>
      <c r="F9" s="122">
        <v>8.6456154448943234E-3</v>
      </c>
      <c r="G9" s="122">
        <v>1.1679288189949212E-2</v>
      </c>
      <c r="H9" s="122">
        <v>0</v>
      </c>
      <c r="I9" s="122">
        <v>0</v>
      </c>
      <c r="J9" s="122">
        <v>0</v>
      </c>
      <c r="K9" s="122">
        <v>6.18125448023088E-4</v>
      </c>
      <c r="L9" s="122">
        <v>1.4236304289768841E-2</v>
      </c>
      <c r="M9" s="122">
        <v>1.1994278328949436E-2</v>
      </c>
      <c r="N9" s="122">
        <v>1.2272669890073321E-2</v>
      </c>
      <c r="O9" s="122">
        <v>1.1050630191152303E-2</v>
      </c>
      <c r="P9" s="122">
        <v>0</v>
      </c>
      <c r="Q9" s="122">
        <v>0</v>
      </c>
      <c r="R9" s="122">
        <v>0</v>
      </c>
      <c r="S9" s="122">
        <v>4.0143140629797956E-3</v>
      </c>
      <c r="T9" s="122">
        <v>6.1585033929795131E-4</v>
      </c>
      <c r="U9" s="122">
        <v>1.7607585383672554E-3</v>
      </c>
      <c r="V9" s="122">
        <v>0</v>
      </c>
      <c r="W9" s="122">
        <v>0</v>
      </c>
      <c r="X9" s="122">
        <v>0</v>
      </c>
      <c r="Y9" s="122">
        <v>0</v>
      </c>
      <c r="DA9" s="130" t="s">
        <v>3426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7.2507018143751491E-5</v>
      </c>
      <c r="E10" s="98">
        <v>3.7689335943228092E-4</v>
      </c>
      <c r="F10" s="98">
        <v>2.0923586092696679E-4</v>
      </c>
      <c r="G10" s="98">
        <v>0</v>
      </c>
      <c r="H10" s="98">
        <v>0</v>
      </c>
      <c r="I10" s="98">
        <v>0</v>
      </c>
      <c r="J10" s="98">
        <v>0</v>
      </c>
      <c r="K10" s="98">
        <v>1.0121842215351683E-4</v>
      </c>
      <c r="L10" s="98">
        <v>3.2996149547316308E-3</v>
      </c>
      <c r="M10" s="98">
        <v>3.0842815556851896E-3</v>
      </c>
      <c r="N10" s="98">
        <v>4.9592066006117503E-3</v>
      </c>
      <c r="O10" s="98">
        <v>5.639012770866262E-3</v>
      </c>
      <c r="P10" s="98">
        <v>0</v>
      </c>
      <c r="Q10" s="98">
        <v>0</v>
      </c>
      <c r="R10" s="98">
        <v>0</v>
      </c>
      <c r="S10" s="98">
        <v>1.9125535947622733E-4</v>
      </c>
      <c r="T10" s="98">
        <v>0</v>
      </c>
      <c r="U10" s="98">
        <v>1.5675378816351848E-4</v>
      </c>
      <c r="V10" s="98">
        <v>0</v>
      </c>
      <c r="W10" s="98">
        <v>0</v>
      </c>
      <c r="X10" s="98">
        <v>0</v>
      </c>
      <c r="Y10" s="98">
        <v>0</v>
      </c>
      <c r="DA10" s="63" t="s">
        <v>3427</v>
      </c>
    </row>
    <row r="11" spans="1:105" ht="12" customHeight="1" x14ac:dyDescent="0.25">
      <c r="A11" s="97" t="s">
        <v>124</v>
      </c>
      <c r="B11" s="98"/>
      <c r="C11" s="98">
        <v>1.5677010877462232E-4</v>
      </c>
      <c r="D11" s="98">
        <v>4.5848111004720849E-4</v>
      </c>
      <c r="E11" s="98">
        <v>9.0363058277909472E-4</v>
      </c>
      <c r="F11" s="98">
        <v>3.3231199222631441E-4</v>
      </c>
      <c r="G11" s="98">
        <v>4.2240394887738494E-4</v>
      </c>
      <c r="H11" s="98">
        <v>0</v>
      </c>
      <c r="I11" s="98">
        <v>0</v>
      </c>
      <c r="J11" s="98">
        <v>0</v>
      </c>
      <c r="K11" s="98">
        <v>0</v>
      </c>
      <c r="L11" s="98">
        <v>4.6838778048670344E-4</v>
      </c>
      <c r="M11" s="98">
        <v>3.3570834305157743E-4</v>
      </c>
      <c r="N11" s="98">
        <v>1.6409552827749063E-4</v>
      </c>
      <c r="O11" s="98">
        <v>1.6712929090213552E-4</v>
      </c>
      <c r="P11" s="98">
        <v>0</v>
      </c>
      <c r="Q11" s="98">
        <v>0</v>
      </c>
      <c r="R11" s="98">
        <v>0</v>
      </c>
      <c r="S11" s="98">
        <v>1.751278731541513E-4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3428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3429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3430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3431</v>
      </c>
    </row>
    <row r="15" spans="1:105" ht="12" customHeight="1" x14ac:dyDescent="0.25">
      <c r="A15" s="106" t="s">
        <v>122</v>
      </c>
      <c r="B15" s="101"/>
      <c r="C15" s="101">
        <v>2.2829795484684791E-3</v>
      </c>
      <c r="D15" s="101">
        <v>8.8074128114448685E-3</v>
      </c>
      <c r="E15" s="101">
        <v>1.3895598601476215E-2</v>
      </c>
      <c r="F15" s="101">
        <v>7.8533713921284214E-3</v>
      </c>
      <c r="G15" s="101">
        <v>1.0910464328201426E-2</v>
      </c>
      <c r="H15" s="101">
        <v>0</v>
      </c>
      <c r="I15" s="101">
        <v>0</v>
      </c>
      <c r="J15" s="101">
        <v>0</v>
      </c>
      <c r="K15" s="101">
        <v>4.3070694165140848E-4</v>
      </c>
      <c r="L15" s="101">
        <v>9.6827418721289627E-3</v>
      </c>
      <c r="M15" s="101">
        <v>7.5649471983754383E-3</v>
      </c>
      <c r="N15" s="101">
        <v>6.3920543228931795E-3</v>
      </c>
      <c r="O15" s="101">
        <v>4.5066799081578575E-3</v>
      </c>
      <c r="P15" s="101">
        <v>0</v>
      </c>
      <c r="Q15" s="101">
        <v>0</v>
      </c>
      <c r="R15" s="101">
        <v>0</v>
      </c>
      <c r="S15" s="101">
        <v>3.0391791715811954E-3</v>
      </c>
      <c r="T15" s="101">
        <v>5.2777974132730003E-4</v>
      </c>
      <c r="U15" s="101">
        <v>1.3364857937529218E-3</v>
      </c>
      <c r="V15" s="101">
        <v>0</v>
      </c>
      <c r="W15" s="101">
        <v>0</v>
      </c>
      <c r="X15" s="101">
        <v>0</v>
      </c>
      <c r="Y15" s="101">
        <v>0</v>
      </c>
      <c r="DA15" s="131" t="s">
        <v>3432</v>
      </c>
    </row>
    <row r="16" spans="1:105" ht="12" customHeight="1" x14ac:dyDescent="0.25">
      <c r="A16" s="107" t="s">
        <v>121</v>
      </c>
      <c r="B16" s="104"/>
      <c r="C16" s="104">
        <v>7.6103644719417149E-5</v>
      </c>
      <c r="D16" s="104">
        <v>2.4929167805580129E-4</v>
      </c>
      <c r="E16" s="104">
        <v>7.963328311531003E-4</v>
      </c>
      <c r="F16" s="104">
        <v>2.5069619961262137E-4</v>
      </c>
      <c r="G16" s="104">
        <v>3.4641991287040074E-4</v>
      </c>
      <c r="H16" s="104">
        <v>0</v>
      </c>
      <c r="I16" s="104">
        <v>0</v>
      </c>
      <c r="J16" s="104">
        <v>0</v>
      </c>
      <c r="K16" s="104">
        <v>8.6200084218162698E-5</v>
      </c>
      <c r="L16" s="104">
        <v>7.8555968242154453E-4</v>
      </c>
      <c r="M16" s="104">
        <v>1.0093412318372299E-3</v>
      </c>
      <c r="N16" s="104">
        <v>7.5731343829089893E-4</v>
      </c>
      <c r="O16" s="104">
        <v>7.3780822122604709E-4</v>
      </c>
      <c r="P16" s="104">
        <v>0</v>
      </c>
      <c r="Q16" s="104">
        <v>0</v>
      </c>
      <c r="R16" s="104">
        <v>0</v>
      </c>
      <c r="S16" s="104">
        <v>6.0875165876822144E-4</v>
      </c>
      <c r="T16" s="104">
        <v>8.8070597970651336E-5</v>
      </c>
      <c r="U16" s="104">
        <v>2.6751895645081499E-4</v>
      </c>
      <c r="V16" s="104">
        <v>0</v>
      </c>
      <c r="W16" s="104">
        <v>0</v>
      </c>
      <c r="X16" s="104">
        <v>0</v>
      </c>
      <c r="Y16" s="104">
        <v>0</v>
      </c>
      <c r="DA16" s="132" t="s">
        <v>3433</v>
      </c>
    </row>
    <row r="17" spans="1:105" ht="12" customHeight="1" x14ac:dyDescent="0.25">
      <c r="A17" s="108" t="s">
        <v>53</v>
      </c>
      <c r="B17" s="98"/>
      <c r="C17" s="98">
        <v>2.187942418236136E-5</v>
      </c>
      <c r="D17" s="98">
        <v>7.5568737202756663E-5</v>
      </c>
      <c r="E17" s="98">
        <v>2.043090980984731E-4</v>
      </c>
      <c r="F17" s="98">
        <v>7.2545641560761687E-5</v>
      </c>
      <c r="G17" s="98">
        <v>9.9302879828806225E-5</v>
      </c>
      <c r="H17" s="98">
        <v>0</v>
      </c>
      <c r="I17" s="98">
        <v>0</v>
      </c>
      <c r="J17" s="98">
        <v>0</v>
      </c>
      <c r="K17" s="98">
        <v>2.2452267425743569E-5</v>
      </c>
      <c r="L17" s="98">
        <v>2.0488247219978246E-4</v>
      </c>
      <c r="M17" s="98">
        <v>2.7519268026856213E-4</v>
      </c>
      <c r="N17" s="98">
        <v>2.0420128445497796E-4</v>
      </c>
      <c r="O17" s="98">
        <v>1.9314909927993829E-4</v>
      </c>
      <c r="P17" s="98">
        <v>0</v>
      </c>
      <c r="Q17" s="98">
        <v>0</v>
      </c>
      <c r="R17" s="98">
        <v>0</v>
      </c>
      <c r="S17" s="98">
        <v>1.7732100420264551E-4</v>
      </c>
      <c r="T17" s="98">
        <v>2.6518036605551031E-5</v>
      </c>
      <c r="U17" s="98">
        <v>7.6169564106237357E-5</v>
      </c>
      <c r="V17" s="98">
        <v>0</v>
      </c>
      <c r="W17" s="98">
        <v>0</v>
      </c>
      <c r="X17" s="98">
        <v>0</v>
      </c>
      <c r="Y17" s="98">
        <v>0</v>
      </c>
      <c r="DA17" s="63" t="s">
        <v>3434</v>
      </c>
    </row>
    <row r="18" spans="1:105" ht="12" customHeight="1" x14ac:dyDescent="0.25">
      <c r="A18" s="108" t="s">
        <v>52</v>
      </c>
      <c r="B18" s="98"/>
      <c r="C18" s="98">
        <v>5.4224220537055788E-5</v>
      </c>
      <c r="D18" s="98">
        <v>1.737229408530446E-4</v>
      </c>
      <c r="E18" s="98">
        <v>5.9202373305462721E-4</v>
      </c>
      <c r="F18" s="98">
        <v>1.7815055805185971E-4</v>
      </c>
      <c r="G18" s="98">
        <v>2.4711703304159451E-4</v>
      </c>
      <c r="H18" s="98">
        <v>0</v>
      </c>
      <c r="I18" s="98">
        <v>0</v>
      </c>
      <c r="J18" s="98">
        <v>0</v>
      </c>
      <c r="K18" s="98">
        <v>6.3747816792419126E-5</v>
      </c>
      <c r="L18" s="98">
        <v>5.8067721022176202E-4</v>
      </c>
      <c r="M18" s="98">
        <v>7.341485515686677E-4</v>
      </c>
      <c r="N18" s="98">
        <v>5.5311215383592092E-4</v>
      </c>
      <c r="O18" s="98">
        <v>5.4465912194610877E-4</v>
      </c>
      <c r="P18" s="98">
        <v>0</v>
      </c>
      <c r="Q18" s="98">
        <v>0</v>
      </c>
      <c r="R18" s="98">
        <v>0</v>
      </c>
      <c r="S18" s="98">
        <v>4.314306545655759E-4</v>
      </c>
      <c r="T18" s="98">
        <v>6.1552561365100302E-5</v>
      </c>
      <c r="U18" s="98">
        <v>1.9134939234457764E-4</v>
      </c>
      <c r="V18" s="98">
        <v>0</v>
      </c>
      <c r="W18" s="98">
        <v>0</v>
      </c>
      <c r="X18" s="98">
        <v>0</v>
      </c>
      <c r="Y18" s="98">
        <v>0</v>
      </c>
      <c r="DA18" s="63" t="s">
        <v>3435</v>
      </c>
    </row>
    <row r="19" spans="1:105" ht="12" customHeight="1" x14ac:dyDescent="0.25">
      <c r="A19" s="121" t="s">
        <v>54</v>
      </c>
      <c r="B19" s="122"/>
      <c r="C19" s="122">
        <v>2.4740491113178255E-3</v>
      </c>
      <c r="D19" s="122">
        <v>9.2528750623985506E-3</v>
      </c>
      <c r="E19" s="122">
        <v>1.6004140045137102E-2</v>
      </c>
      <c r="F19" s="122">
        <v>8.2804466785795366E-3</v>
      </c>
      <c r="G19" s="122">
        <v>1.1134827461438753E-2</v>
      </c>
      <c r="H19" s="122">
        <v>0</v>
      </c>
      <c r="I19" s="122">
        <v>0</v>
      </c>
      <c r="J19" s="122">
        <v>0</v>
      </c>
      <c r="K19" s="122">
        <v>6.7215978027453018E-4</v>
      </c>
      <c r="L19" s="122">
        <v>1.2735172081466604E-2</v>
      </c>
      <c r="M19" s="122">
        <v>1.0492794942654052E-2</v>
      </c>
      <c r="N19" s="122">
        <v>1.0021619078751036E-2</v>
      </c>
      <c r="O19" s="122">
        <v>8.3617771212256328E-3</v>
      </c>
      <c r="P19" s="122">
        <v>0</v>
      </c>
      <c r="Q19" s="122">
        <v>0</v>
      </c>
      <c r="R19" s="122">
        <v>0</v>
      </c>
      <c r="S19" s="122">
        <v>3.1871999686092604E-3</v>
      </c>
      <c r="T19" s="122">
        <v>4.7535161209389759E-4</v>
      </c>
      <c r="U19" s="122">
        <v>1.3689596565412744E-3</v>
      </c>
      <c r="V19" s="122">
        <v>0</v>
      </c>
      <c r="W19" s="122">
        <v>0</v>
      </c>
      <c r="X19" s="122">
        <v>0</v>
      </c>
      <c r="Y19" s="122">
        <v>0</v>
      </c>
      <c r="DA19" s="130" t="s">
        <v>3436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3437</v>
      </c>
    </row>
    <row r="21" spans="1:105" ht="12" customHeight="1" x14ac:dyDescent="0.25">
      <c r="A21" s="97" t="s">
        <v>50</v>
      </c>
      <c r="B21" s="98"/>
      <c r="C21" s="98">
        <v>1.226967763196663E-3</v>
      </c>
      <c r="D21" s="98">
        <v>3.5076238821305969E-3</v>
      </c>
      <c r="E21" s="98">
        <v>8.2145061584954285E-3</v>
      </c>
      <c r="F21" s="98">
        <v>2.9330553129835553E-3</v>
      </c>
      <c r="G21" s="98">
        <v>3.6179666451677367E-3</v>
      </c>
      <c r="H21" s="98">
        <v>0</v>
      </c>
      <c r="I21" s="98">
        <v>0</v>
      </c>
      <c r="J21" s="98">
        <v>0</v>
      </c>
      <c r="K21" s="98">
        <v>3.7392852617244583E-4</v>
      </c>
      <c r="L21" s="98">
        <v>6.0707388402894006E-3</v>
      </c>
      <c r="M21" s="98">
        <v>4.0526170586742431E-3</v>
      </c>
      <c r="N21" s="98">
        <v>2.499596407979341E-3</v>
      </c>
      <c r="O21" s="98">
        <v>2.6937227375677759E-3</v>
      </c>
      <c r="P21" s="98">
        <v>0</v>
      </c>
      <c r="Q21" s="98">
        <v>0</v>
      </c>
      <c r="R21" s="98">
        <v>0</v>
      </c>
      <c r="S21" s="98">
        <v>1.1834584752229433E-3</v>
      </c>
      <c r="T21" s="98">
        <v>1.3259700784014957E-4</v>
      </c>
      <c r="U21" s="98">
        <v>4.1863236722599717E-4</v>
      </c>
      <c r="V21" s="98">
        <v>0</v>
      </c>
      <c r="W21" s="98">
        <v>0</v>
      </c>
      <c r="X21" s="98">
        <v>0</v>
      </c>
      <c r="Y21" s="98">
        <v>0</v>
      </c>
      <c r="DA21" s="63" t="s">
        <v>3438</v>
      </c>
    </row>
    <row r="22" spans="1:105" ht="12" customHeight="1" x14ac:dyDescent="0.25">
      <c r="A22" s="109" t="s">
        <v>120</v>
      </c>
      <c r="B22" s="33"/>
      <c r="C22" s="33">
        <v>1.2470813481211627E-3</v>
      </c>
      <c r="D22" s="33">
        <v>5.7452511802679532E-3</v>
      </c>
      <c r="E22" s="33">
        <v>7.7896338866416722E-3</v>
      </c>
      <c r="F22" s="33">
        <v>5.3473913655959823E-3</v>
      </c>
      <c r="G22" s="33">
        <v>7.5168608162710163E-3</v>
      </c>
      <c r="H22" s="33">
        <v>0</v>
      </c>
      <c r="I22" s="33">
        <v>0</v>
      </c>
      <c r="J22" s="33">
        <v>0</v>
      </c>
      <c r="K22" s="33">
        <v>2.9823125410208441E-4</v>
      </c>
      <c r="L22" s="33">
        <v>6.6644332411772041E-3</v>
      </c>
      <c r="M22" s="33">
        <v>6.4401778839798095E-3</v>
      </c>
      <c r="N22" s="33">
        <v>7.5220226707716957E-3</v>
      </c>
      <c r="O22" s="33">
        <v>5.6680543836578568E-3</v>
      </c>
      <c r="P22" s="33">
        <v>0</v>
      </c>
      <c r="Q22" s="33">
        <v>0</v>
      </c>
      <c r="R22" s="33">
        <v>0</v>
      </c>
      <c r="S22" s="33">
        <v>2.0037414933863173E-3</v>
      </c>
      <c r="T22" s="33">
        <v>3.4275460425374802E-4</v>
      </c>
      <c r="U22" s="33">
        <v>9.5032728931527708E-4</v>
      </c>
      <c r="V22" s="33">
        <v>0</v>
      </c>
      <c r="W22" s="33">
        <v>0</v>
      </c>
      <c r="X22" s="33">
        <v>0</v>
      </c>
      <c r="Y22" s="33">
        <v>0</v>
      </c>
      <c r="DA22" s="60" t="s">
        <v>3439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0.1115321071753034</v>
      </c>
      <c r="H24" s="117">
        <f t="shared" si="7"/>
        <v>0.2176639645884027</v>
      </c>
      <c r="I24" s="117">
        <f t="shared" si="7"/>
        <v>3.2787619177441399E-2</v>
      </c>
      <c r="J24" s="117">
        <f t="shared" si="7"/>
        <v>0.26731503950320523</v>
      </c>
      <c r="K24" s="117">
        <f t="shared" si="7"/>
        <v>0.18122081935217835</v>
      </c>
      <c r="L24" s="117">
        <f t="shared" si="7"/>
        <v>7.4735941574762696E-2</v>
      </c>
      <c r="M24" s="117">
        <f t="shared" si="7"/>
        <v>0</v>
      </c>
      <c r="N24" s="117">
        <f t="shared" si="7"/>
        <v>0.10776602094997387</v>
      </c>
      <c r="O24" s="117">
        <f t="shared" si="7"/>
        <v>0.10504086978770445</v>
      </c>
      <c r="P24" s="117">
        <f t="shared" si="7"/>
        <v>0</v>
      </c>
      <c r="Q24" s="117">
        <f t="shared" si="7"/>
        <v>7.6699687668353916E-2</v>
      </c>
      <c r="R24" s="117">
        <f t="shared" ref="R24:V24" si="8">R25+R28+R30+R39</f>
        <v>7.6685901170325046E-3</v>
      </c>
      <c r="S24" s="117">
        <f t="shared" si="8"/>
        <v>0</v>
      </c>
      <c r="T24" s="117">
        <f t="shared" si="8"/>
        <v>0</v>
      </c>
      <c r="U24" s="117">
        <f t="shared" si="8"/>
        <v>3.7989454547231141E-2</v>
      </c>
      <c r="V24" s="117">
        <f t="shared" si="8"/>
        <v>6.9089816208669927E-2</v>
      </c>
      <c r="W24" s="117">
        <f t="shared" ref="W24:Y24" si="9">W25+W28+W30+W39</f>
        <v>8.1078854669308212E-2</v>
      </c>
      <c r="X24" s="117">
        <f t="shared" si="9"/>
        <v>7.9634331768531907E-2</v>
      </c>
      <c r="Y24" s="117">
        <f t="shared" si="9"/>
        <v>2.8358995348043457E-2</v>
      </c>
      <c r="DA24" s="129" t="s">
        <v>3440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8.2185772727577128E-2</v>
      </c>
      <c r="H25" s="122">
        <f t="shared" si="10"/>
        <v>0.15642705932104628</v>
      </c>
      <c r="I25" s="122">
        <f t="shared" si="10"/>
        <v>1.3803558084568453E-2</v>
      </c>
      <c r="J25" s="122">
        <f t="shared" si="10"/>
        <v>0.21256365592344523</v>
      </c>
      <c r="K25" s="122">
        <f t="shared" si="10"/>
        <v>0.12469490655049249</v>
      </c>
      <c r="L25" s="122">
        <f t="shared" si="10"/>
        <v>5.5464449830555387E-2</v>
      </c>
      <c r="M25" s="122">
        <f t="shared" si="10"/>
        <v>0</v>
      </c>
      <c r="N25" s="122">
        <f t="shared" si="10"/>
        <v>7.8038485534320343E-2</v>
      </c>
      <c r="O25" s="122">
        <f t="shared" si="10"/>
        <v>7.969022293880873E-2</v>
      </c>
      <c r="P25" s="122">
        <f t="shared" si="10"/>
        <v>0</v>
      </c>
      <c r="Q25" s="122">
        <f t="shared" si="10"/>
        <v>5.933063948253095E-2</v>
      </c>
      <c r="R25" s="122">
        <f t="shared" ref="R25:V25" si="11">SUM(R26:R27)</f>
        <v>5.8077978818848221E-3</v>
      </c>
      <c r="S25" s="122">
        <f t="shared" si="11"/>
        <v>0</v>
      </c>
      <c r="T25" s="122">
        <f t="shared" si="11"/>
        <v>0</v>
      </c>
      <c r="U25" s="122">
        <f t="shared" si="11"/>
        <v>2.8008683325341548E-2</v>
      </c>
      <c r="V25" s="122">
        <f t="shared" si="11"/>
        <v>4.513910986417638E-2</v>
      </c>
      <c r="W25" s="122">
        <f t="shared" ref="W25:Y25" si="12">SUM(W26:W27)</f>
        <v>4.5325852308440995E-2</v>
      </c>
      <c r="X25" s="122">
        <f t="shared" si="12"/>
        <v>3.6669584700334865E-2</v>
      </c>
      <c r="Y25" s="122">
        <f t="shared" si="12"/>
        <v>1.2847395561335979E-2</v>
      </c>
      <c r="DA25" s="130" t="s">
        <v>3441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8.0323337604408768E-2</v>
      </c>
      <c r="H26" s="98">
        <v>0.15301632947208124</v>
      </c>
      <c r="I26" s="98">
        <v>1.3513187339695068E-2</v>
      </c>
      <c r="J26" s="98">
        <v>0.20814705979427239</v>
      </c>
      <c r="K26" s="98">
        <v>0.12212947041687371</v>
      </c>
      <c r="L26" s="98">
        <v>5.4366619454032275E-2</v>
      </c>
      <c r="M26" s="98">
        <v>0</v>
      </c>
      <c r="N26" s="98">
        <v>7.6532589343258323E-2</v>
      </c>
      <c r="O26" s="98">
        <v>7.8171058614452782E-2</v>
      </c>
      <c r="P26" s="98">
        <v>0</v>
      </c>
      <c r="Q26" s="98">
        <v>5.820815826983948E-2</v>
      </c>
      <c r="R26" s="98">
        <v>5.697267834726797E-3</v>
      </c>
      <c r="S26" s="98">
        <v>0</v>
      </c>
      <c r="T26" s="98">
        <v>0</v>
      </c>
      <c r="U26" s="98">
        <v>2.7481659712849962E-2</v>
      </c>
      <c r="V26" s="98">
        <v>4.4289813138268436E-2</v>
      </c>
      <c r="W26" s="98">
        <v>4.4474467011342063E-2</v>
      </c>
      <c r="X26" s="98">
        <v>3.5984336670980485E-2</v>
      </c>
      <c r="Y26" s="98">
        <v>1.2606326468569844E-2</v>
      </c>
      <c r="DA26" s="63" t="s">
        <v>3442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1.8624351231683589E-3</v>
      </c>
      <c r="H27" s="98">
        <v>3.410729848965041E-3</v>
      </c>
      <c r="I27" s="98">
        <v>2.9037074487338582E-4</v>
      </c>
      <c r="J27" s="98">
        <v>4.4165961291728313E-3</v>
      </c>
      <c r="K27" s="98">
        <v>2.5654361336187813E-3</v>
      </c>
      <c r="L27" s="98">
        <v>1.0978303765231132E-3</v>
      </c>
      <c r="M27" s="98">
        <v>0</v>
      </c>
      <c r="N27" s="98">
        <v>1.5058961910620259E-3</v>
      </c>
      <c r="O27" s="98">
        <v>1.5191643243559526E-3</v>
      </c>
      <c r="P27" s="98">
        <v>0</v>
      </c>
      <c r="Q27" s="98">
        <v>1.1224812126914734E-3</v>
      </c>
      <c r="R27" s="98">
        <v>1.1053004715802518E-4</v>
      </c>
      <c r="S27" s="98">
        <v>0</v>
      </c>
      <c r="T27" s="98">
        <v>0</v>
      </c>
      <c r="U27" s="98">
        <v>5.2702361249158571E-4</v>
      </c>
      <c r="V27" s="98">
        <v>8.4929672590794317E-4</v>
      </c>
      <c r="W27" s="98">
        <v>8.513852970989331E-4</v>
      </c>
      <c r="X27" s="98">
        <v>6.8524802935437772E-4</v>
      </c>
      <c r="Y27" s="98">
        <v>2.4106909276613522E-4</v>
      </c>
      <c r="DA27" s="63" t="s">
        <v>3443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7.5466459372372343E-3</v>
      </c>
      <c r="H28" s="122">
        <f t="shared" si="13"/>
        <v>2.5549697636349473E-2</v>
      </c>
      <c r="I28" s="122">
        <f t="shared" si="13"/>
        <v>9.7502804889431915E-3</v>
      </c>
      <c r="J28" s="122">
        <f t="shared" si="13"/>
        <v>2.0097311745403437E-2</v>
      </c>
      <c r="K28" s="122">
        <f t="shared" si="13"/>
        <v>1.9983846947019136E-2</v>
      </c>
      <c r="L28" s="122">
        <f t="shared" si="13"/>
        <v>4.6832068972064676E-3</v>
      </c>
      <c r="M28" s="122">
        <f t="shared" si="13"/>
        <v>0</v>
      </c>
      <c r="N28" s="122">
        <f t="shared" si="13"/>
        <v>1.0767739622153409E-2</v>
      </c>
      <c r="O28" s="122">
        <f t="shared" si="13"/>
        <v>5.7857198504941577E-3</v>
      </c>
      <c r="P28" s="122">
        <f t="shared" si="13"/>
        <v>0</v>
      </c>
      <c r="Q28" s="122">
        <f t="shared" si="13"/>
        <v>3.0837854978132658E-3</v>
      </c>
      <c r="R28" s="122">
        <f t="shared" si="13"/>
        <v>3.1629876273726166E-4</v>
      </c>
      <c r="S28" s="122">
        <f t="shared" si="13"/>
        <v>0</v>
      </c>
      <c r="T28" s="122">
        <f t="shared" si="13"/>
        <v>0</v>
      </c>
      <c r="U28" s="122">
        <f t="shared" si="13"/>
        <v>3.6769107893413675E-4</v>
      </c>
      <c r="V28" s="122">
        <f t="shared" si="13"/>
        <v>7.4482386252585466E-3</v>
      </c>
      <c r="W28" s="122">
        <f t="shared" si="13"/>
        <v>1.6833553059067217E-2</v>
      </c>
      <c r="X28" s="122">
        <f t="shared" si="13"/>
        <v>2.3727315289084287E-2</v>
      </c>
      <c r="Y28" s="122">
        <f t="shared" si="13"/>
        <v>4.8731002190505641E-3</v>
      </c>
      <c r="DA28" s="130" t="s">
        <v>3444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7.5466459372372343E-3</v>
      </c>
      <c r="H29" s="98">
        <v>2.5549697636349473E-2</v>
      </c>
      <c r="I29" s="98">
        <v>9.7502804889431915E-3</v>
      </c>
      <c r="J29" s="98">
        <v>2.0097311745403437E-2</v>
      </c>
      <c r="K29" s="98">
        <v>1.9983846947019136E-2</v>
      </c>
      <c r="L29" s="98">
        <v>4.6832068972064676E-3</v>
      </c>
      <c r="M29" s="98">
        <v>0</v>
      </c>
      <c r="N29" s="98">
        <v>1.0767739622153409E-2</v>
      </c>
      <c r="O29" s="98">
        <v>5.7857198504941577E-3</v>
      </c>
      <c r="P29" s="98">
        <v>0</v>
      </c>
      <c r="Q29" s="98">
        <v>3.0837854978132658E-3</v>
      </c>
      <c r="R29" s="98">
        <v>3.1629876273726166E-4</v>
      </c>
      <c r="S29" s="98">
        <v>0</v>
      </c>
      <c r="T29" s="98">
        <v>0</v>
      </c>
      <c r="U29" s="98">
        <v>3.6769107893413675E-4</v>
      </c>
      <c r="V29" s="98">
        <v>7.4482386252585466E-3</v>
      </c>
      <c r="W29" s="98">
        <v>1.6833553059067217E-2</v>
      </c>
      <c r="X29" s="98">
        <v>2.3727315289084287E-2</v>
      </c>
      <c r="Y29" s="98">
        <v>4.8731002190505641E-3</v>
      </c>
      <c r="DA29" s="63" t="s">
        <v>3445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1.1159742269558666E-2</v>
      </c>
      <c r="H30" s="122">
        <v>1.831596428616453E-2</v>
      </c>
      <c r="I30" s="122">
        <v>4.7869968829186826E-3</v>
      </c>
      <c r="J30" s="122">
        <v>1.7944575250390529E-2</v>
      </c>
      <c r="K30" s="122">
        <v>1.8580716050340607E-2</v>
      </c>
      <c r="L30" s="122">
        <v>7.6153261540968208E-3</v>
      </c>
      <c r="M30" s="122">
        <v>0</v>
      </c>
      <c r="N30" s="122">
        <v>1.0173226377797231E-2</v>
      </c>
      <c r="O30" s="122">
        <v>1.0575751869179894E-2</v>
      </c>
      <c r="P30" s="122">
        <v>0</v>
      </c>
      <c r="Q30" s="122">
        <v>7.8718109784510597E-3</v>
      </c>
      <c r="R30" s="122">
        <v>8.484804070437689E-4</v>
      </c>
      <c r="S30" s="122">
        <v>0</v>
      </c>
      <c r="T30" s="122">
        <v>0</v>
      </c>
      <c r="U30" s="122">
        <v>5.4383206526662613E-3</v>
      </c>
      <c r="V30" s="122">
        <v>9.4030939102976926E-3</v>
      </c>
      <c r="W30" s="122">
        <v>1.0816409833485805E-2</v>
      </c>
      <c r="X30" s="122">
        <v>1.102884071687853E-2</v>
      </c>
      <c r="Y30" s="122">
        <v>6.2324651938649358E-3</v>
      </c>
      <c r="DA30" s="130" t="s">
        <v>3446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4.2240394887738494E-4</v>
      </c>
      <c r="H31" s="98">
        <v>7.838089683949391E-4</v>
      </c>
      <c r="I31" s="98">
        <v>2.5444892546081459E-4</v>
      </c>
      <c r="J31" s="98">
        <v>8.4704976373470937E-4</v>
      </c>
      <c r="K31" s="98">
        <v>1.0067576090934027E-3</v>
      </c>
      <c r="L31" s="98">
        <v>3.7471022438936277E-4</v>
      </c>
      <c r="M31" s="98">
        <v>0</v>
      </c>
      <c r="N31" s="98">
        <v>1.6409552827749063E-4</v>
      </c>
      <c r="O31" s="98">
        <v>2.5069393635320327E-4</v>
      </c>
      <c r="P31" s="98">
        <v>0</v>
      </c>
      <c r="Q31" s="98">
        <v>3.2408248270704995E-4</v>
      </c>
      <c r="R31" s="98">
        <v>0</v>
      </c>
      <c r="S31" s="98">
        <v>0</v>
      </c>
      <c r="T31" s="98">
        <v>0</v>
      </c>
      <c r="U31" s="98">
        <v>9.1564219420395027E-5</v>
      </c>
      <c r="V31" s="98">
        <v>1.8192982812484615E-4</v>
      </c>
      <c r="W31" s="98">
        <v>1.9380234638959726E-4</v>
      </c>
      <c r="X31" s="98">
        <v>1.9186503449430582E-4</v>
      </c>
      <c r="Y31" s="98">
        <v>1.7905600739131868E-4</v>
      </c>
      <c r="DA31" s="63" t="s">
        <v>3447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3448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3449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3450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1.039091840781088E-2</v>
      </c>
      <c r="H35" s="101">
        <v>1.6899513999507499E-2</v>
      </c>
      <c r="I35" s="101">
        <v>4.0965846468003289E-3</v>
      </c>
      <c r="J35" s="101">
        <v>1.5459675575206798E-2</v>
      </c>
      <c r="K35" s="101">
        <v>1.5936156841102115E-2</v>
      </c>
      <c r="L35" s="101">
        <v>6.6296250656018123E-3</v>
      </c>
      <c r="M35" s="101">
        <v>0</v>
      </c>
      <c r="N35" s="101">
        <v>8.9152336608773319E-3</v>
      </c>
      <c r="O35" s="101">
        <v>8.9314201816219352E-3</v>
      </c>
      <c r="P35" s="101">
        <v>0</v>
      </c>
      <c r="Q35" s="101">
        <v>6.0526272075149363E-3</v>
      </c>
      <c r="R35" s="101">
        <v>6.7854275215113019E-4</v>
      </c>
      <c r="S35" s="101">
        <v>0</v>
      </c>
      <c r="T35" s="101">
        <v>0</v>
      </c>
      <c r="U35" s="101">
        <v>4.3658535929262119E-3</v>
      </c>
      <c r="V35" s="101">
        <v>7.5030093366615655E-3</v>
      </c>
      <c r="W35" s="101">
        <v>8.7709720635408429E-3</v>
      </c>
      <c r="X35" s="101">
        <v>8.6692072549013465E-3</v>
      </c>
      <c r="Y35" s="101">
        <v>4.7286169655061027E-3</v>
      </c>
      <c r="DA35" s="131" t="s">
        <v>3451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3.4641991287040074E-4</v>
      </c>
      <c r="H36" s="104">
        <v>6.3264131826209482E-4</v>
      </c>
      <c r="I36" s="104">
        <v>4.3596331065753853E-4</v>
      </c>
      <c r="J36" s="104">
        <v>1.6378499114490211E-3</v>
      </c>
      <c r="K36" s="104">
        <v>1.6378016001450913E-3</v>
      </c>
      <c r="L36" s="104">
        <v>6.1099086410564571E-4</v>
      </c>
      <c r="M36" s="104">
        <v>0</v>
      </c>
      <c r="N36" s="104">
        <v>1.0938971886424093E-3</v>
      </c>
      <c r="O36" s="104">
        <v>1.3936377512047556E-3</v>
      </c>
      <c r="P36" s="104">
        <v>0</v>
      </c>
      <c r="Q36" s="104">
        <v>1.4951012882290723E-3</v>
      </c>
      <c r="R36" s="104">
        <v>1.6993765489263876E-4</v>
      </c>
      <c r="S36" s="104">
        <v>0</v>
      </c>
      <c r="T36" s="104">
        <v>0</v>
      </c>
      <c r="U36" s="104">
        <v>9.8090284031965486E-4</v>
      </c>
      <c r="V36" s="104">
        <v>1.7181547455112798E-3</v>
      </c>
      <c r="W36" s="104">
        <v>1.8516354235553656E-3</v>
      </c>
      <c r="X36" s="104">
        <v>2.1677684274828777E-3</v>
      </c>
      <c r="Y36" s="104">
        <v>1.3247922209675138E-3</v>
      </c>
      <c r="DA36" s="132" t="s">
        <v>3452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9.9302879828806225E-5</v>
      </c>
      <c r="H37" s="98">
        <v>1.8074190752177406E-4</v>
      </c>
      <c r="I37" s="98">
        <v>1.2119818375945741E-4</v>
      </c>
      <c r="J37" s="98">
        <v>4.5894517962785956E-4</v>
      </c>
      <c r="K37" s="98">
        <v>4.2659308108912783E-4</v>
      </c>
      <c r="L37" s="98">
        <v>1.593530339331641E-4</v>
      </c>
      <c r="M37" s="98">
        <v>0</v>
      </c>
      <c r="N37" s="98">
        <v>2.9495741087941262E-4</v>
      </c>
      <c r="O37" s="98">
        <v>3.6483718752877226E-4</v>
      </c>
      <c r="P37" s="98">
        <v>0</v>
      </c>
      <c r="Q37" s="98">
        <v>4.5417082198772728E-4</v>
      </c>
      <c r="R37" s="98">
        <v>5.0252312065124121E-5</v>
      </c>
      <c r="S37" s="98">
        <v>0</v>
      </c>
      <c r="T37" s="98">
        <v>0</v>
      </c>
      <c r="U37" s="98">
        <v>2.7928840172287034E-4</v>
      </c>
      <c r="V37" s="98">
        <v>4.7893135406412403E-4</v>
      </c>
      <c r="W37" s="98">
        <v>5.8088417026327282E-4</v>
      </c>
      <c r="X37" s="98">
        <v>7.6096144327720964E-4</v>
      </c>
      <c r="Y37" s="98">
        <v>4.7275235039627634E-4</v>
      </c>
      <c r="DA37" s="63" t="s">
        <v>3453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2.4711703304159451E-4</v>
      </c>
      <c r="H38" s="98">
        <v>4.5189941074032079E-4</v>
      </c>
      <c r="I38" s="98">
        <v>3.1476512689808113E-4</v>
      </c>
      <c r="J38" s="98">
        <v>1.1789047318211615E-3</v>
      </c>
      <c r="K38" s="98">
        <v>1.2112085190559634E-3</v>
      </c>
      <c r="L38" s="98">
        <v>4.5163783017248161E-4</v>
      </c>
      <c r="M38" s="98">
        <v>0</v>
      </c>
      <c r="N38" s="98">
        <v>7.9893977776299672E-4</v>
      </c>
      <c r="O38" s="98">
        <v>1.0288005636759833E-3</v>
      </c>
      <c r="P38" s="98">
        <v>0</v>
      </c>
      <c r="Q38" s="98">
        <v>1.040930466241345E-3</v>
      </c>
      <c r="R38" s="98">
        <v>1.1968534282751464E-4</v>
      </c>
      <c r="S38" s="98">
        <v>0</v>
      </c>
      <c r="T38" s="98">
        <v>0</v>
      </c>
      <c r="U38" s="98">
        <v>7.0161443859678447E-4</v>
      </c>
      <c r="V38" s="98">
        <v>1.2392233914471557E-3</v>
      </c>
      <c r="W38" s="98">
        <v>1.2707512532920927E-3</v>
      </c>
      <c r="X38" s="98">
        <v>1.4068069842056679E-3</v>
      </c>
      <c r="Y38" s="98">
        <v>8.5203987057123746E-4</v>
      </c>
      <c r="DA38" s="63" t="s">
        <v>3454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1.0639946240930365E-2</v>
      </c>
      <c r="H39" s="122">
        <v>1.7371243344842423E-2</v>
      </c>
      <c r="I39" s="122">
        <v>4.4467837210110765E-3</v>
      </c>
      <c r="J39" s="122">
        <v>1.6709496583966026E-2</v>
      </c>
      <c r="K39" s="122">
        <v>1.7961349804326093E-2</v>
      </c>
      <c r="L39" s="122">
        <v>6.9729586929040185E-3</v>
      </c>
      <c r="M39" s="122">
        <v>0</v>
      </c>
      <c r="N39" s="122">
        <v>8.7865694157028777E-3</v>
      </c>
      <c r="O39" s="122">
        <v>8.9891751292216736E-3</v>
      </c>
      <c r="P39" s="122">
        <v>0</v>
      </c>
      <c r="Q39" s="122">
        <v>6.4134517095586277E-3</v>
      </c>
      <c r="R39" s="122">
        <v>6.9601306536665186E-4</v>
      </c>
      <c r="S39" s="122">
        <v>0</v>
      </c>
      <c r="T39" s="122">
        <v>0</v>
      </c>
      <c r="U39" s="122">
        <v>4.1747594902892E-3</v>
      </c>
      <c r="V39" s="122">
        <v>7.099373808937306E-3</v>
      </c>
      <c r="W39" s="122">
        <v>8.1030394683142028E-3</v>
      </c>
      <c r="X39" s="122">
        <v>8.2085910622342363E-3</v>
      </c>
      <c r="Y39" s="122">
        <v>4.4060343737919762E-3</v>
      </c>
      <c r="DA39" s="130" t="s">
        <v>3455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3.4571681276047272E-3</v>
      </c>
      <c r="H40" s="98">
        <v>6.0944855915878718E-3</v>
      </c>
      <c r="I40" s="98">
        <v>2.1512259574928134E-3</v>
      </c>
      <c r="J40" s="98">
        <v>9.7444956683068271E-3</v>
      </c>
      <c r="K40" s="98">
        <v>9.9091059435698122E-3</v>
      </c>
      <c r="L40" s="98">
        <v>3.3726326890496667E-3</v>
      </c>
      <c r="M40" s="98">
        <v>0</v>
      </c>
      <c r="N40" s="98">
        <v>2.213928247067416E-3</v>
      </c>
      <c r="O40" s="98">
        <v>2.9063850589547057E-3</v>
      </c>
      <c r="P40" s="98">
        <v>0</v>
      </c>
      <c r="Q40" s="98">
        <v>2.5975401771736258E-3</v>
      </c>
      <c r="R40" s="98">
        <v>2.8247192871381398E-4</v>
      </c>
      <c r="S40" s="98">
        <v>0</v>
      </c>
      <c r="T40" s="98">
        <v>0</v>
      </c>
      <c r="U40" s="98">
        <v>1.2558971016779913E-3</v>
      </c>
      <c r="V40" s="98">
        <v>1.8555413997951304E-3</v>
      </c>
      <c r="W40" s="98">
        <v>1.9638727541696956E-3</v>
      </c>
      <c r="X40" s="98">
        <v>1.7830906014866491E-3</v>
      </c>
      <c r="Y40" s="98">
        <v>1.0917826163283693E-3</v>
      </c>
      <c r="DA40" s="63" t="s">
        <v>3456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7.1827781133256378E-3</v>
      </c>
      <c r="H41" s="33">
        <v>1.1276757753254551E-2</v>
      </c>
      <c r="I41" s="33">
        <v>2.2955577635182631E-3</v>
      </c>
      <c r="J41" s="33">
        <v>6.9650009156591985E-3</v>
      </c>
      <c r="K41" s="33">
        <v>8.0522438607562793E-3</v>
      </c>
      <c r="L41" s="33">
        <v>3.6003260038543518E-3</v>
      </c>
      <c r="M41" s="33">
        <v>0</v>
      </c>
      <c r="N41" s="33">
        <v>6.5726411686354621E-3</v>
      </c>
      <c r="O41" s="33">
        <v>6.0827900702669687E-3</v>
      </c>
      <c r="P41" s="33">
        <v>0</v>
      </c>
      <c r="Q41" s="33">
        <v>3.8159115323850019E-3</v>
      </c>
      <c r="R41" s="33">
        <v>4.1354113665283783E-4</v>
      </c>
      <c r="S41" s="33">
        <v>0</v>
      </c>
      <c r="T41" s="33">
        <v>0</v>
      </c>
      <c r="U41" s="33">
        <v>2.9188623886112087E-3</v>
      </c>
      <c r="V41" s="33">
        <v>5.2438324091421754E-3</v>
      </c>
      <c r="W41" s="33">
        <v>6.1391667141445071E-3</v>
      </c>
      <c r="X41" s="33">
        <v>6.4255004607475874E-3</v>
      </c>
      <c r="Y41" s="33">
        <v>3.3142517574636064E-3</v>
      </c>
      <c r="DA41" s="60" t="s">
        <v>3457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3.8575298373751652</v>
      </c>
      <c r="D43" s="117">
        <f t="shared" si="14"/>
        <v>3.575850341110975</v>
      </c>
      <c r="E43" s="117">
        <f t="shared" si="14"/>
        <v>2.1859224482871698</v>
      </c>
      <c r="F43" s="117">
        <f t="shared" si="14"/>
        <v>1.6641170119427366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0.17912009552173347</v>
      </c>
      <c r="L43" s="117">
        <f t="shared" si="14"/>
        <v>1.5854446925861243</v>
      </c>
      <c r="M43" s="117">
        <f t="shared" si="14"/>
        <v>2.2550301183912302</v>
      </c>
      <c r="N43" s="117">
        <f t="shared" si="14"/>
        <v>1.7850862649784047</v>
      </c>
      <c r="O43" s="117">
        <f t="shared" si="14"/>
        <v>2.005983725938437</v>
      </c>
      <c r="P43" s="117">
        <f t="shared" si="14"/>
        <v>8.9010179885828655E-2</v>
      </c>
      <c r="Q43" s="117">
        <f t="shared" si="14"/>
        <v>2.3303093998418998</v>
      </c>
      <c r="R43" s="117">
        <f t="shared" ref="R43:V43" si="15">R44+R47+R49+R58</f>
        <v>2.0315583334181895</v>
      </c>
      <c r="S43" s="117">
        <f t="shared" si="15"/>
        <v>1.1463920500103453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0.32708058524291928</v>
      </c>
      <c r="Y43" s="117">
        <f t="shared" si="16"/>
        <v>0.61288983393357144</v>
      </c>
      <c r="DA43" s="129" t="s">
        <v>3458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2.8841594353323261</v>
      </c>
      <c r="D44" s="122">
        <f t="shared" si="17"/>
        <v>2.7242103287751713</v>
      </c>
      <c r="E44" s="122">
        <f t="shared" si="17"/>
        <v>1.5674424950745414</v>
      </c>
      <c r="F44" s="122">
        <f t="shared" si="17"/>
        <v>1.2511621889443323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0.12659751260283766</v>
      </c>
      <c r="L44" s="122">
        <f t="shared" si="17"/>
        <v>1.1951271284267913</v>
      </c>
      <c r="M44" s="122">
        <f t="shared" si="17"/>
        <v>1.6754347384705623</v>
      </c>
      <c r="N44" s="122">
        <f t="shared" si="17"/>
        <v>1.2805976877399927</v>
      </c>
      <c r="O44" s="122">
        <f t="shared" si="17"/>
        <v>1.5023653812236333</v>
      </c>
      <c r="P44" s="122">
        <f t="shared" si="17"/>
        <v>6.4072200285423847E-2</v>
      </c>
      <c r="Q44" s="122">
        <f t="shared" si="17"/>
        <v>1.7814440557024775</v>
      </c>
      <c r="R44" s="122">
        <f t="shared" ref="R44:V44" si="18">SUM(R45:R46)</f>
        <v>1.511510492194019</v>
      </c>
      <c r="S44" s="122">
        <f t="shared" si="18"/>
        <v>0.87210916385893289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0.15216972793598585</v>
      </c>
      <c r="Y44" s="122">
        <f t="shared" si="19"/>
        <v>0.27904822292117237</v>
      </c>
      <c r="DA44" s="130" t="s">
        <v>3459</v>
      </c>
    </row>
    <row r="45" spans="1:105" ht="12" customHeight="1" x14ac:dyDescent="0.25">
      <c r="A45" s="97" t="s">
        <v>211</v>
      </c>
      <c r="B45" s="98"/>
      <c r="C45" s="98">
        <v>2.8162573510461759</v>
      </c>
      <c r="D45" s="98">
        <v>2.6599835122028743</v>
      </c>
      <c r="E45" s="98">
        <v>1.5326397171059034</v>
      </c>
      <c r="F45" s="98">
        <v>1.2221683197152244</v>
      </c>
      <c r="G45" s="98">
        <v>0</v>
      </c>
      <c r="H45" s="98">
        <v>0</v>
      </c>
      <c r="I45" s="98">
        <v>0</v>
      </c>
      <c r="J45" s="98">
        <v>0</v>
      </c>
      <c r="K45" s="98">
        <v>0.12399293281492092</v>
      </c>
      <c r="L45" s="98">
        <v>1.171471491899212</v>
      </c>
      <c r="M45" s="98">
        <v>1.6426422706853621</v>
      </c>
      <c r="N45" s="98">
        <v>1.2558861986965209</v>
      </c>
      <c r="O45" s="98">
        <v>1.4737252318410057</v>
      </c>
      <c r="P45" s="98">
        <v>6.2858718811053441E-2</v>
      </c>
      <c r="Q45" s="98">
        <v>1.7477407701584933</v>
      </c>
      <c r="R45" s="98">
        <v>1.482744455672129</v>
      </c>
      <c r="S45" s="98">
        <v>0.85572348906908613</v>
      </c>
      <c r="T45" s="98">
        <v>0</v>
      </c>
      <c r="U45" s="98">
        <v>0</v>
      </c>
      <c r="V45" s="98">
        <v>0</v>
      </c>
      <c r="W45" s="98">
        <v>0</v>
      </c>
      <c r="X45" s="98">
        <v>0.14932611770566398</v>
      </c>
      <c r="Y45" s="98">
        <v>0.27381214984967323</v>
      </c>
      <c r="DA45" s="63" t="s">
        <v>3460</v>
      </c>
    </row>
    <row r="46" spans="1:105" ht="12" customHeight="1" x14ac:dyDescent="0.25">
      <c r="A46" s="97" t="s">
        <v>53</v>
      </c>
      <c r="B46" s="98"/>
      <c r="C46" s="98">
        <v>6.790208428615023E-2</v>
      </c>
      <c r="D46" s="98">
        <v>6.4226816572296896E-2</v>
      </c>
      <c r="E46" s="98">
        <v>3.4802777968637913E-2</v>
      </c>
      <c r="F46" s="98">
        <v>2.8993869229107933E-2</v>
      </c>
      <c r="G46" s="98">
        <v>0</v>
      </c>
      <c r="H46" s="98">
        <v>0</v>
      </c>
      <c r="I46" s="98">
        <v>0</v>
      </c>
      <c r="J46" s="98">
        <v>0</v>
      </c>
      <c r="K46" s="98">
        <v>2.604579787916735E-3</v>
      </c>
      <c r="L46" s="98">
        <v>2.3655636527579217E-2</v>
      </c>
      <c r="M46" s="98">
        <v>3.2792467785200341E-2</v>
      </c>
      <c r="N46" s="98">
        <v>2.4711489043471833E-2</v>
      </c>
      <c r="O46" s="98">
        <v>2.8640149382627541E-2</v>
      </c>
      <c r="P46" s="98">
        <v>1.2134814743704095E-3</v>
      </c>
      <c r="Q46" s="98">
        <v>3.3703285543984371E-2</v>
      </c>
      <c r="R46" s="98">
        <v>2.8766036521890106E-2</v>
      </c>
      <c r="S46" s="98">
        <v>1.6385674789846712E-2</v>
      </c>
      <c r="T46" s="98">
        <v>0</v>
      </c>
      <c r="U46" s="98">
        <v>0</v>
      </c>
      <c r="V46" s="98">
        <v>0</v>
      </c>
      <c r="W46" s="98">
        <v>0</v>
      </c>
      <c r="X46" s="98">
        <v>2.8436102303218583E-3</v>
      </c>
      <c r="Y46" s="98">
        <v>5.2360730714991694E-3</v>
      </c>
      <c r="DA46" s="63" t="s">
        <v>3461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0.13557442499195196</v>
      </c>
      <c r="D47" s="122">
        <f t="shared" si="20"/>
        <v>0.10204865054928619</v>
      </c>
      <c r="E47" s="122">
        <f t="shared" si="20"/>
        <v>0.25428496748724688</v>
      </c>
      <c r="F47" s="122">
        <f t="shared" si="20"/>
        <v>0.10338029754923683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1.8485058425992702E-2</v>
      </c>
      <c r="L47" s="122">
        <f t="shared" si="20"/>
        <v>9.2415282771540957E-2</v>
      </c>
      <c r="M47" s="122">
        <f t="shared" si="20"/>
        <v>0.19509616743315877</v>
      </c>
      <c r="N47" s="122">
        <f t="shared" si="20"/>
        <v>0.18105754772065363</v>
      </c>
      <c r="O47" s="122">
        <f t="shared" si="20"/>
        <v>0.11539296812930015</v>
      </c>
      <c r="P47" s="122">
        <f t="shared" si="20"/>
        <v>5.2216400179110334E-3</v>
      </c>
      <c r="Q47" s="122">
        <f t="shared" si="20"/>
        <v>9.7910189555571195E-2</v>
      </c>
      <c r="R47" s="122">
        <f t="shared" si="20"/>
        <v>0.11956093231468491</v>
      </c>
      <c r="S47" s="122">
        <f t="shared" si="20"/>
        <v>3.6081645402548504E-2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9.6846184853405237E-2</v>
      </c>
      <c r="Y47" s="122">
        <f t="shared" si="20"/>
        <v>0.10545388874025421</v>
      </c>
      <c r="DA47" s="130" t="s">
        <v>3462</v>
      </c>
    </row>
    <row r="48" spans="1:105" ht="12" customHeight="1" x14ac:dyDescent="0.25">
      <c r="A48" s="97" t="s">
        <v>53</v>
      </c>
      <c r="B48" s="98"/>
      <c r="C48" s="98">
        <v>0.13557442499195196</v>
      </c>
      <c r="D48" s="98">
        <v>0.10204865054928619</v>
      </c>
      <c r="E48" s="98">
        <v>0.25428496748724688</v>
      </c>
      <c r="F48" s="98">
        <v>0.10338029754923683</v>
      </c>
      <c r="G48" s="98">
        <v>0</v>
      </c>
      <c r="H48" s="98">
        <v>0</v>
      </c>
      <c r="I48" s="98">
        <v>0</v>
      </c>
      <c r="J48" s="98">
        <v>0</v>
      </c>
      <c r="K48" s="98">
        <v>1.8485058425992702E-2</v>
      </c>
      <c r="L48" s="98">
        <v>9.2415282771540957E-2</v>
      </c>
      <c r="M48" s="98">
        <v>0.19509616743315877</v>
      </c>
      <c r="N48" s="98">
        <v>0.18105754772065363</v>
      </c>
      <c r="O48" s="98">
        <v>0.11539296812930015</v>
      </c>
      <c r="P48" s="98">
        <v>5.2216400179110334E-3</v>
      </c>
      <c r="Q48" s="98">
        <v>9.7910189555571195E-2</v>
      </c>
      <c r="R48" s="98">
        <v>0.11956093231468491</v>
      </c>
      <c r="S48" s="98">
        <v>3.6081645402548504E-2</v>
      </c>
      <c r="T48" s="98">
        <v>0</v>
      </c>
      <c r="U48" s="98">
        <v>0</v>
      </c>
      <c r="V48" s="98">
        <v>0</v>
      </c>
      <c r="W48" s="98">
        <v>0</v>
      </c>
      <c r="X48" s="98">
        <v>9.6846184853405237E-2</v>
      </c>
      <c r="Y48" s="98">
        <v>0.10545388874025421</v>
      </c>
      <c r="DA48" s="63" t="s">
        <v>3463</v>
      </c>
    </row>
    <row r="49" spans="1:105" ht="12" customHeight="1" x14ac:dyDescent="0.25">
      <c r="A49" s="121" t="s">
        <v>55</v>
      </c>
      <c r="B49" s="122"/>
      <c r="C49" s="122">
        <v>0.42116610409944494</v>
      </c>
      <c r="D49" s="122">
        <v>0.38229571840054094</v>
      </c>
      <c r="E49" s="122">
        <v>0.18192252253480612</v>
      </c>
      <c r="F49" s="122">
        <v>0.1585398306884423</v>
      </c>
      <c r="G49" s="122">
        <v>0</v>
      </c>
      <c r="H49" s="122">
        <v>0</v>
      </c>
      <c r="I49" s="122">
        <v>0</v>
      </c>
      <c r="J49" s="122">
        <v>0</v>
      </c>
      <c r="K49" s="122">
        <v>1.7420494249126065E-2</v>
      </c>
      <c r="L49" s="122">
        <v>0.1566581064593715</v>
      </c>
      <c r="M49" s="122">
        <v>0.19930221139063992</v>
      </c>
      <c r="N49" s="122">
        <v>0.17253701932075907</v>
      </c>
      <c r="O49" s="122">
        <v>0.2129186661057241</v>
      </c>
      <c r="P49" s="122">
        <v>1.0907762273850888E-2</v>
      </c>
      <c r="Q49" s="122">
        <v>0.24815010756768446</v>
      </c>
      <c r="R49" s="122">
        <v>0.21778183131249917</v>
      </c>
      <c r="S49" s="122">
        <v>0.13358212543066766</v>
      </c>
      <c r="T49" s="122">
        <v>0</v>
      </c>
      <c r="U49" s="122">
        <v>0</v>
      </c>
      <c r="V49" s="122">
        <v>0</v>
      </c>
      <c r="W49" s="122">
        <v>0</v>
      </c>
      <c r="X49" s="122">
        <v>4.4736967747162903E-2</v>
      </c>
      <c r="Y49" s="122">
        <v>0.13391999618917746</v>
      </c>
      <c r="DA49" s="130" t="s">
        <v>3464</v>
      </c>
    </row>
    <row r="50" spans="1:105" ht="12" customHeight="1" x14ac:dyDescent="0.25">
      <c r="A50" s="97" t="s">
        <v>138</v>
      </c>
      <c r="B50" s="98"/>
      <c r="C50" s="98">
        <v>1.2359882709955305E-2</v>
      </c>
      <c r="D50" s="98">
        <v>1.9362836845561039E-2</v>
      </c>
      <c r="E50" s="98">
        <v>2.3061510285501331E-2</v>
      </c>
      <c r="F50" s="98">
        <v>2.3904885024957877E-3</v>
      </c>
      <c r="G50" s="98">
        <v>0</v>
      </c>
      <c r="H50" s="98">
        <v>0</v>
      </c>
      <c r="I50" s="98">
        <v>0</v>
      </c>
      <c r="J50" s="98">
        <v>0</v>
      </c>
      <c r="K50" s="98">
        <v>6.1352680272045938E-3</v>
      </c>
      <c r="L50" s="98">
        <v>5.0922827697603576E-2</v>
      </c>
      <c r="M50" s="98">
        <v>7.3041367265384419E-2</v>
      </c>
      <c r="N50" s="98">
        <v>0.10163572555662398</v>
      </c>
      <c r="O50" s="98">
        <v>0.1460395673666052</v>
      </c>
      <c r="P50" s="98">
        <v>6.5016200583533574E-3</v>
      </c>
      <c r="Q50" s="98">
        <v>3.8059627427043136E-2</v>
      </c>
      <c r="R50" s="98">
        <v>2.9006264502317729E-2</v>
      </c>
      <c r="S50" s="98">
        <v>2.9252632273675774E-2</v>
      </c>
      <c r="T50" s="98">
        <v>0</v>
      </c>
      <c r="U50" s="98">
        <v>0</v>
      </c>
      <c r="V50" s="98">
        <v>0</v>
      </c>
      <c r="W50" s="98">
        <v>0</v>
      </c>
      <c r="X50" s="98">
        <v>6.3520062094948393E-4</v>
      </c>
      <c r="Y50" s="98">
        <v>4.6232394690987385E-3</v>
      </c>
      <c r="DA50" s="63" t="s">
        <v>3465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9.2449717925579617E-5</v>
      </c>
      <c r="M51" s="98">
        <v>0</v>
      </c>
      <c r="N51" s="98">
        <v>1.646099133446163E-4</v>
      </c>
      <c r="O51" s="98">
        <v>2.578404556312851E-4</v>
      </c>
      <c r="P51" s="98">
        <v>0</v>
      </c>
      <c r="Q51" s="98">
        <v>0</v>
      </c>
      <c r="R51" s="98">
        <v>0</v>
      </c>
      <c r="S51" s="98">
        <v>1.8947003063888353E-4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3466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2.413576220496778E-5</v>
      </c>
      <c r="M52" s="101">
        <v>0</v>
      </c>
      <c r="N52" s="101">
        <v>4.4375965445260271E-5</v>
      </c>
      <c r="O52" s="101">
        <v>6.7497913380176242E-5</v>
      </c>
      <c r="P52" s="101">
        <v>0</v>
      </c>
      <c r="Q52" s="101">
        <v>0</v>
      </c>
      <c r="R52" s="101">
        <v>0</v>
      </c>
      <c r="S52" s="101">
        <v>5.5278881154217064E-5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3467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6.8313955720611844E-5</v>
      </c>
      <c r="M53" s="104">
        <v>0</v>
      </c>
      <c r="N53" s="104">
        <v>1.2023394789935603E-4</v>
      </c>
      <c r="O53" s="104">
        <v>1.9034254225110884E-4</v>
      </c>
      <c r="P53" s="104">
        <v>0</v>
      </c>
      <c r="Q53" s="104">
        <v>0</v>
      </c>
      <c r="R53" s="104">
        <v>0</v>
      </c>
      <c r="S53" s="104">
        <v>1.3419114948466648E-4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3468</v>
      </c>
    </row>
    <row r="54" spans="1:105" ht="12" customHeight="1" x14ac:dyDescent="0.25">
      <c r="A54" s="106" t="s">
        <v>122</v>
      </c>
      <c r="B54" s="101"/>
      <c r="C54" s="101">
        <v>0.39678184552382173</v>
      </c>
      <c r="D54" s="101">
        <v>0.35304431165876643</v>
      </c>
      <c r="E54" s="101">
        <v>0.15031853278784427</v>
      </c>
      <c r="F54" s="101">
        <v>0.15205463759227369</v>
      </c>
      <c r="G54" s="101">
        <v>0</v>
      </c>
      <c r="H54" s="101">
        <v>0</v>
      </c>
      <c r="I54" s="101">
        <v>0</v>
      </c>
      <c r="J54" s="101">
        <v>0</v>
      </c>
      <c r="K54" s="101">
        <v>1.0250825211303521E-2</v>
      </c>
      <c r="L54" s="101">
        <v>9.7350810173837149E-2</v>
      </c>
      <c r="M54" s="101">
        <v>0.11103661387837728</v>
      </c>
      <c r="N54" s="101">
        <v>6.3247695405469373E-2</v>
      </c>
      <c r="O54" s="101">
        <v>5.7521623555033027E-2</v>
      </c>
      <c r="P54" s="101">
        <v>3.5893406431934108E-3</v>
      </c>
      <c r="Q54" s="101">
        <v>0.1694735618104182</v>
      </c>
      <c r="R54" s="101">
        <v>0.15733710065504328</v>
      </c>
      <c r="S54" s="101">
        <v>8.6573189544755777E-2</v>
      </c>
      <c r="T54" s="101">
        <v>0</v>
      </c>
      <c r="U54" s="101">
        <v>0</v>
      </c>
      <c r="V54" s="101">
        <v>0</v>
      </c>
      <c r="W54" s="101">
        <v>0</v>
      </c>
      <c r="X54" s="101">
        <v>3.5336442615087005E-2</v>
      </c>
      <c r="Y54" s="101">
        <v>0.10147612007976094</v>
      </c>
      <c r="DA54" s="131" t="s">
        <v>3469</v>
      </c>
    </row>
    <row r="55" spans="1:105" ht="12" customHeight="1" x14ac:dyDescent="0.25">
      <c r="A55" s="107" t="s">
        <v>121</v>
      </c>
      <c r="B55" s="104"/>
      <c r="C55" s="104">
        <v>1.2024375865667909E-2</v>
      </c>
      <c r="D55" s="104">
        <v>9.8885698962134505E-3</v>
      </c>
      <c r="E55" s="104">
        <v>8.5424794614605299E-3</v>
      </c>
      <c r="F55" s="104">
        <v>4.0947045936728169E-3</v>
      </c>
      <c r="G55" s="104">
        <v>0</v>
      </c>
      <c r="H55" s="104">
        <v>0</v>
      </c>
      <c r="I55" s="104">
        <v>0</v>
      </c>
      <c r="J55" s="104">
        <v>0</v>
      </c>
      <c r="K55" s="104">
        <v>1.0344010106179524E-3</v>
      </c>
      <c r="L55" s="104">
        <v>8.2920188700051911E-3</v>
      </c>
      <c r="M55" s="104">
        <v>1.5224230246878218E-2</v>
      </c>
      <c r="N55" s="104">
        <v>7.4889884453211101E-3</v>
      </c>
      <c r="O55" s="104">
        <v>9.0996347284545767E-3</v>
      </c>
      <c r="P55" s="104">
        <v>8.1680157230412046E-4</v>
      </c>
      <c r="Q55" s="104">
        <v>4.0616918330223135E-2</v>
      </c>
      <c r="R55" s="104">
        <v>3.1438466155138164E-2</v>
      </c>
      <c r="S55" s="104">
        <v>1.7566833581597247E-2</v>
      </c>
      <c r="T55" s="104">
        <v>0</v>
      </c>
      <c r="U55" s="104">
        <v>0</v>
      </c>
      <c r="V55" s="104">
        <v>0</v>
      </c>
      <c r="W55" s="104">
        <v>0</v>
      </c>
      <c r="X55" s="104">
        <v>8.7653245111264169E-3</v>
      </c>
      <c r="Y55" s="104">
        <v>2.7820636640317791E-2</v>
      </c>
      <c r="DA55" s="132" t="s">
        <v>3470</v>
      </c>
    </row>
    <row r="56" spans="1:105" ht="12" customHeight="1" x14ac:dyDescent="0.25">
      <c r="A56" s="108" t="s">
        <v>53</v>
      </c>
      <c r="B56" s="98"/>
      <c r="C56" s="98">
        <v>3.4569490208130947E-3</v>
      </c>
      <c r="D56" s="98">
        <v>2.9975599090426809E-3</v>
      </c>
      <c r="E56" s="98">
        <v>2.1916794159654385E-3</v>
      </c>
      <c r="F56" s="98">
        <v>1.1849121454924412E-3</v>
      </c>
      <c r="G56" s="98">
        <v>0</v>
      </c>
      <c r="H56" s="98">
        <v>0</v>
      </c>
      <c r="I56" s="98">
        <v>0</v>
      </c>
      <c r="J56" s="98">
        <v>0</v>
      </c>
      <c r="K56" s="98">
        <v>2.6942720910892287E-4</v>
      </c>
      <c r="L56" s="98">
        <v>2.1626483176643702E-3</v>
      </c>
      <c r="M56" s="98">
        <v>4.1508229273841454E-3</v>
      </c>
      <c r="N56" s="98">
        <v>2.0193238129436707E-3</v>
      </c>
      <c r="O56" s="98">
        <v>2.3821722244525717E-3</v>
      </c>
      <c r="P56" s="98">
        <v>2.2566460645474752E-4</v>
      </c>
      <c r="Q56" s="98">
        <v>1.2338307330666591E-2</v>
      </c>
      <c r="R56" s="98">
        <v>9.2966777320479602E-3</v>
      </c>
      <c r="S56" s="98">
        <v>5.1169775498477697E-3</v>
      </c>
      <c r="T56" s="98">
        <v>0</v>
      </c>
      <c r="U56" s="98">
        <v>0</v>
      </c>
      <c r="V56" s="98">
        <v>0</v>
      </c>
      <c r="W56" s="98">
        <v>0</v>
      </c>
      <c r="X56" s="98">
        <v>3.076931053251325E-3</v>
      </c>
      <c r="Y56" s="98">
        <v>9.9277993583218038E-3</v>
      </c>
      <c r="DA56" s="63" t="s">
        <v>3471</v>
      </c>
    </row>
    <row r="57" spans="1:105" ht="12" customHeight="1" x14ac:dyDescent="0.25">
      <c r="A57" s="108" t="s">
        <v>52</v>
      </c>
      <c r="B57" s="98"/>
      <c r="C57" s="98">
        <v>8.5674268448548141E-3</v>
      </c>
      <c r="D57" s="98">
        <v>6.8910099871707688E-3</v>
      </c>
      <c r="E57" s="98">
        <v>6.3508000454950914E-3</v>
      </c>
      <c r="F57" s="98">
        <v>2.9097924481803752E-3</v>
      </c>
      <c r="G57" s="98">
        <v>0</v>
      </c>
      <c r="H57" s="98">
        <v>0</v>
      </c>
      <c r="I57" s="98">
        <v>0</v>
      </c>
      <c r="J57" s="98">
        <v>0</v>
      </c>
      <c r="K57" s="98">
        <v>7.6497380150902957E-4</v>
      </c>
      <c r="L57" s="98">
        <v>6.129370552340821E-3</v>
      </c>
      <c r="M57" s="98">
        <v>1.1073407319494072E-2</v>
      </c>
      <c r="N57" s="98">
        <v>5.4696646323774394E-3</v>
      </c>
      <c r="O57" s="98">
        <v>6.7174625040020055E-3</v>
      </c>
      <c r="P57" s="98">
        <v>5.9113696584937295E-4</v>
      </c>
      <c r="Q57" s="98">
        <v>2.8278610999556544E-2</v>
      </c>
      <c r="R57" s="98">
        <v>2.2141788423090208E-2</v>
      </c>
      <c r="S57" s="98">
        <v>1.2449856031749479E-2</v>
      </c>
      <c r="T57" s="98">
        <v>0</v>
      </c>
      <c r="U57" s="98">
        <v>0</v>
      </c>
      <c r="V57" s="98">
        <v>0</v>
      </c>
      <c r="W57" s="98">
        <v>0</v>
      </c>
      <c r="X57" s="98">
        <v>5.6883934578750928E-3</v>
      </c>
      <c r="Y57" s="98">
        <v>1.7892837281995987E-2</v>
      </c>
      <c r="DA57" s="63" t="s">
        <v>3472</v>
      </c>
    </row>
    <row r="58" spans="1:105" ht="12" customHeight="1" x14ac:dyDescent="0.25">
      <c r="A58" s="121" t="s">
        <v>54</v>
      </c>
      <c r="B58" s="122"/>
      <c r="C58" s="122">
        <v>0.41662987295144194</v>
      </c>
      <c r="D58" s="122">
        <v>0.36729564338597637</v>
      </c>
      <c r="E58" s="122">
        <v>0.18227246319057566</v>
      </c>
      <c r="F58" s="122">
        <v>0.15103469476072529</v>
      </c>
      <c r="G58" s="122">
        <v>0</v>
      </c>
      <c r="H58" s="122">
        <v>0</v>
      </c>
      <c r="I58" s="122">
        <v>0</v>
      </c>
      <c r="J58" s="122">
        <v>0</v>
      </c>
      <c r="K58" s="122">
        <v>1.6617030243777035E-2</v>
      </c>
      <c r="L58" s="122">
        <v>0.14124417492842051</v>
      </c>
      <c r="M58" s="122">
        <v>0.18519700109686932</v>
      </c>
      <c r="N58" s="122">
        <v>0.15089401019699922</v>
      </c>
      <c r="O58" s="122">
        <v>0.17530671047977919</v>
      </c>
      <c r="P58" s="122">
        <v>8.808577308642887E-3</v>
      </c>
      <c r="Q58" s="122">
        <v>0.20280504701616672</v>
      </c>
      <c r="R58" s="122">
        <v>0.18270507759698629</v>
      </c>
      <c r="S58" s="122">
        <v>0.10461911531819604</v>
      </c>
      <c r="T58" s="122">
        <v>0</v>
      </c>
      <c r="U58" s="122">
        <v>0</v>
      </c>
      <c r="V58" s="122">
        <v>0</v>
      </c>
      <c r="W58" s="122">
        <v>0</v>
      </c>
      <c r="X58" s="122">
        <v>3.3327704706365237E-2</v>
      </c>
      <c r="Y58" s="122">
        <v>9.4467726082967399E-2</v>
      </c>
      <c r="DA58" s="130" t="s">
        <v>3473</v>
      </c>
    </row>
    <row r="59" spans="1:105" ht="12" customHeight="1" x14ac:dyDescent="0.25">
      <c r="A59" s="97" t="s">
        <v>50</v>
      </c>
      <c r="B59" s="98"/>
      <c r="C59" s="98">
        <v>0.21169283807686426</v>
      </c>
      <c r="D59" s="98">
        <v>0.13808584629856982</v>
      </c>
      <c r="E59" s="98">
        <v>9.3238879180448098E-2</v>
      </c>
      <c r="F59" s="98">
        <v>5.406334387715634E-2</v>
      </c>
      <c r="G59" s="98">
        <v>0</v>
      </c>
      <c r="H59" s="98">
        <v>0</v>
      </c>
      <c r="I59" s="98">
        <v>0</v>
      </c>
      <c r="J59" s="98">
        <v>0</v>
      </c>
      <c r="K59" s="98">
        <v>9.1612488912249223E-3</v>
      </c>
      <c r="L59" s="98">
        <v>6.7705601232672052E-2</v>
      </c>
      <c r="M59" s="98">
        <v>7.114594391894781E-2</v>
      </c>
      <c r="N59" s="98">
        <v>3.8136699481741941E-2</v>
      </c>
      <c r="O59" s="98">
        <v>5.6001077965224806E-2</v>
      </c>
      <c r="P59" s="98">
        <v>2.8153728696258826E-3</v>
      </c>
      <c r="Q59" s="98">
        <v>8.1922420972398963E-2</v>
      </c>
      <c r="R59" s="98">
        <v>8.2834893095325948E-2</v>
      </c>
      <c r="S59" s="98">
        <v>3.828836243368345E-2</v>
      </c>
      <c r="T59" s="98">
        <v>0</v>
      </c>
      <c r="U59" s="98">
        <v>0</v>
      </c>
      <c r="V59" s="98">
        <v>0</v>
      </c>
      <c r="W59" s="98">
        <v>0</v>
      </c>
      <c r="X59" s="98">
        <v>7.3463332781249936E-3</v>
      </c>
      <c r="Y59" s="98">
        <v>2.3312769983952823E-2</v>
      </c>
      <c r="DA59" s="63" t="s">
        <v>3474</v>
      </c>
    </row>
    <row r="60" spans="1:105" ht="12" customHeight="1" x14ac:dyDescent="0.25">
      <c r="A60" s="109" t="s">
        <v>120</v>
      </c>
      <c r="B60" s="33"/>
      <c r="C60" s="33">
        <v>0.20493703487457771</v>
      </c>
      <c r="D60" s="33">
        <v>0.22920979708740655</v>
      </c>
      <c r="E60" s="33">
        <v>8.9033584010127551E-2</v>
      </c>
      <c r="F60" s="33">
        <v>9.6971350883568952E-2</v>
      </c>
      <c r="G60" s="33">
        <v>0</v>
      </c>
      <c r="H60" s="33">
        <v>0</v>
      </c>
      <c r="I60" s="33">
        <v>0</v>
      </c>
      <c r="J60" s="33">
        <v>0</v>
      </c>
      <c r="K60" s="33">
        <v>7.4557813525521115E-3</v>
      </c>
      <c r="L60" s="33">
        <v>7.3538573695748455E-2</v>
      </c>
      <c r="M60" s="33">
        <v>0.11405105717792152</v>
      </c>
      <c r="N60" s="33">
        <v>0.11275731071525728</v>
      </c>
      <c r="O60" s="33">
        <v>0.11930563251455439</v>
      </c>
      <c r="P60" s="33">
        <v>5.9932044390170044E-3</v>
      </c>
      <c r="Q60" s="33">
        <v>0.12088262604376776</v>
      </c>
      <c r="R60" s="33">
        <v>9.9870184501660353E-2</v>
      </c>
      <c r="S60" s="33">
        <v>6.6330752884512581E-2</v>
      </c>
      <c r="T60" s="33">
        <v>0</v>
      </c>
      <c r="U60" s="33">
        <v>0</v>
      </c>
      <c r="V60" s="33">
        <v>0</v>
      </c>
      <c r="W60" s="33">
        <v>0</v>
      </c>
      <c r="X60" s="33">
        <v>2.5981371428240242E-2</v>
      </c>
      <c r="Y60" s="33">
        <v>7.115495609901458E-2</v>
      </c>
      <c r="DA60" s="60" t="s">
        <v>3475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5.5715286932195998</v>
      </c>
      <c r="D62" s="117">
        <f t="shared" si="21"/>
        <v>6.0903319110713054</v>
      </c>
      <c r="E62" s="117">
        <f t="shared" si="21"/>
        <v>7.8873072560753563</v>
      </c>
      <c r="F62" s="117">
        <f t="shared" si="21"/>
        <v>7.9934800185243189</v>
      </c>
      <c r="G62" s="117">
        <f t="shared" si="21"/>
        <v>8.7262750201922117</v>
      </c>
      <c r="H62" s="117">
        <f t="shared" si="21"/>
        <v>8.9768567276292739</v>
      </c>
      <c r="I62" s="117">
        <f t="shared" si="21"/>
        <v>7.9663605822430155</v>
      </c>
      <c r="J62" s="117">
        <f t="shared" si="21"/>
        <v>9.0853113650858894</v>
      </c>
      <c r="K62" s="117">
        <f t="shared" si="21"/>
        <v>7.001717633360494</v>
      </c>
      <c r="L62" s="117">
        <f t="shared" si="21"/>
        <v>6.0126581263803915</v>
      </c>
      <c r="M62" s="117">
        <f t="shared" si="21"/>
        <v>4.555769010568552</v>
      </c>
      <c r="N62" s="117">
        <f t="shared" si="21"/>
        <v>4.6645407857377528</v>
      </c>
      <c r="O62" s="117">
        <f t="shared" si="21"/>
        <v>4.5001143034115971</v>
      </c>
      <c r="P62" s="117">
        <f t="shared" si="21"/>
        <v>3.6560830619831481</v>
      </c>
      <c r="Q62" s="117">
        <f t="shared" si="21"/>
        <v>5.230319407021609</v>
      </c>
      <c r="R62" s="117">
        <f t="shared" ref="R62:V62" si="22">R63+R66+R68+R77</f>
        <v>9.3133727049783577</v>
      </c>
      <c r="S62" s="117">
        <f t="shared" si="22"/>
        <v>8.9427810312869411</v>
      </c>
      <c r="T62" s="117">
        <f t="shared" si="22"/>
        <v>9.6040015788069528</v>
      </c>
      <c r="U62" s="117">
        <f t="shared" si="22"/>
        <v>6.8371355155880398</v>
      </c>
      <c r="V62" s="117">
        <f t="shared" si="22"/>
        <v>7.7402286796721986</v>
      </c>
      <c r="W62" s="117">
        <f t="shared" ref="W62:Y62" si="23">W63+W66+W68+W77</f>
        <v>7.4683997837268468</v>
      </c>
      <c r="X62" s="117">
        <f t="shared" si="23"/>
        <v>6.736362917301979</v>
      </c>
      <c r="Y62" s="117">
        <f t="shared" si="23"/>
        <v>4.3052060601974143</v>
      </c>
      <c r="DA62" s="129" t="s">
        <v>3476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4.2588809363679268</v>
      </c>
      <c r="D63" s="122">
        <f t="shared" si="24"/>
        <v>4.5432903758954355</v>
      </c>
      <c r="E63" s="122">
        <f t="shared" si="24"/>
        <v>5.6996365603970371</v>
      </c>
      <c r="F63" s="122">
        <f t="shared" si="24"/>
        <v>5.9500020769782767</v>
      </c>
      <c r="G63" s="122">
        <f t="shared" si="24"/>
        <v>6.5546410757378251</v>
      </c>
      <c r="H63" s="122">
        <f t="shared" si="24"/>
        <v>6.1236095252346008</v>
      </c>
      <c r="I63" s="122">
        <f t="shared" si="24"/>
        <v>5.0432493012963917</v>
      </c>
      <c r="J63" s="122">
        <f t="shared" si="24"/>
        <v>6.3272663964824289</v>
      </c>
      <c r="K63" s="122">
        <f t="shared" si="24"/>
        <v>4.9845013474936533</v>
      </c>
      <c r="L63" s="122">
        <f t="shared" si="24"/>
        <v>4.5584379870200475</v>
      </c>
      <c r="M63" s="122">
        <f t="shared" si="24"/>
        <v>3.3406446157834027</v>
      </c>
      <c r="N63" s="122">
        <f t="shared" si="24"/>
        <v>3.3611522848655695</v>
      </c>
      <c r="O63" s="122">
        <f t="shared" si="24"/>
        <v>3.4092949753176631</v>
      </c>
      <c r="P63" s="122">
        <f t="shared" si="24"/>
        <v>2.6902579864684086</v>
      </c>
      <c r="Q63" s="122">
        <f t="shared" si="24"/>
        <v>3.9583912773956569</v>
      </c>
      <c r="R63" s="122">
        <f t="shared" ref="R63:V63" si="25">SUM(R64:R65)</f>
        <v>6.8805436691542585</v>
      </c>
      <c r="S63" s="122">
        <f t="shared" si="25"/>
        <v>6.6831905806746805</v>
      </c>
      <c r="T63" s="122">
        <f t="shared" si="25"/>
        <v>6.7238944022736913</v>
      </c>
      <c r="U63" s="122">
        <f t="shared" si="25"/>
        <v>5.043352983326538</v>
      </c>
      <c r="V63" s="122">
        <f t="shared" si="25"/>
        <v>5.1347557647243702</v>
      </c>
      <c r="W63" s="122">
        <f t="shared" ref="W63:Y63" si="26">SUM(W64:W65)</f>
        <v>4.2258160806882401</v>
      </c>
      <c r="X63" s="122">
        <f t="shared" si="26"/>
        <v>3.0545731313276328</v>
      </c>
      <c r="Y63" s="122">
        <f t="shared" si="26"/>
        <v>2.0214753471975349</v>
      </c>
      <c r="DA63" s="130" t="s">
        <v>3477</v>
      </c>
    </row>
    <row r="64" spans="1:105" ht="12" customHeight="1" x14ac:dyDescent="0.25">
      <c r="A64" s="97" t="s">
        <v>212</v>
      </c>
      <c r="B64" s="98"/>
      <c r="C64" s="98">
        <v>4.1586136318759293</v>
      </c>
      <c r="D64" s="98">
        <v>4.4361763713249758</v>
      </c>
      <c r="E64" s="98">
        <v>5.573084430837735</v>
      </c>
      <c r="F64" s="98">
        <v>5.8121194078429612</v>
      </c>
      <c r="G64" s="98">
        <v>6.406104493868833</v>
      </c>
      <c r="H64" s="98">
        <v>5.9900905683368784</v>
      </c>
      <c r="I64" s="98">
        <v>4.9371598389108389</v>
      </c>
      <c r="J64" s="98">
        <v>6.1957999886736825</v>
      </c>
      <c r="K64" s="98">
        <v>4.8819516907460159</v>
      </c>
      <c r="L64" s="98">
        <v>4.4682109730149335</v>
      </c>
      <c r="M64" s="98">
        <v>3.2752598064384073</v>
      </c>
      <c r="N64" s="98">
        <v>3.296292666067195</v>
      </c>
      <c r="O64" s="98">
        <v>3.3443023186691105</v>
      </c>
      <c r="P64" s="98">
        <v>2.6393064316082091</v>
      </c>
      <c r="Q64" s="98">
        <v>3.8835021496176449</v>
      </c>
      <c r="R64" s="98">
        <v>6.7495978560093866</v>
      </c>
      <c r="S64" s="98">
        <v>6.5576230577639647</v>
      </c>
      <c r="T64" s="98">
        <v>6.5979614723968378</v>
      </c>
      <c r="U64" s="98">
        <v>4.9484550519433048</v>
      </c>
      <c r="V64" s="98">
        <v>5.0381448374721627</v>
      </c>
      <c r="W64" s="98">
        <v>4.146439797703878</v>
      </c>
      <c r="X64" s="98">
        <v>2.9974920316678926</v>
      </c>
      <c r="Y64" s="98">
        <v>1.9835442952834343</v>
      </c>
      <c r="DA64" s="63" t="s">
        <v>3478</v>
      </c>
    </row>
    <row r="65" spans="1:105" ht="12" customHeight="1" x14ac:dyDescent="0.25">
      <c r="A65" s="97" t="s">
        <v>53</v>
      </c>
      <c r="B65" s="98"/>
      <c r="C65" s="98">
        <v>0.10026730449199731</v>
      </c>
      <c r="D65" s="98">
        <v>0.10711400457045998</v>
      </c>
      <c r="E65" s="98">
        <v>0.12655212955930215</v>
      </c>
      <c r="F65" s="98">
        <v>0.13788266913531572</v>
      </c>
      <c r="G65" s="98">
        <v>0.14853658186899238</v>
      </c>
      <c r="H65" s="98">
        <v>0.13351895689772275</v>
      </c>
      <c r="I65" s="98">
        <v>0.10608946238555263</v>
      </c>
      <c r="J65" s="98">
        <v>0.13146640780874602</v>
      </c>
      <c r="K65" s="98">
        <v>0.10254965674763737</v>
      </c>
      <c r="L65" s="98">
        <v>9.022701400511432E-2</v>
      </c>
      <c r="M65" s="98">
        <v>6.5384809344995548E-2</v>
      </c>
      <c r="N65" s="98">
        <v>6.4859618798374569E-2</v>
      </c>
      <c r="O65" s="98">
        <v>6.4992656648552541E-2</v>
      </c>
      <c r="P65" s="98">
        <v>5.0951554860199338E-2</v>
      </c>
      <c r="Q65" s="98">
        <v>7.4889127778012057E-2</v>
      </c>
      <c r="R65" s="98">
        <v>0.13094581314487172</v>
      </c>
      <c r="S65" s="98">
        <v>0.12556752291071621</v>
      </c>
      <c r="T65" s="98">
        <v>0.12593292987685367</v>
      </c>
      <c r="U65" s="98">
        <v>9.4897931383233144E-2</v>
      </c>
      <c r="V65" s="98">
        <v>9.6610927252207462E-2</v>
      </c>
      <c r="W65" s="98">
        <v>7.9376282984361904E-2</v>
      </c>
      <c r="X65" s="98">
        <v>5.7081099659739995E-2</v>
      </c>
      <c r="Y65" s="98">
        <v>3.7931051914100386E-2</v>
      </c>
      <c r="DA65" s="63" t="s">
        <v>3479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0.18629698455083246</v>
      </c>
      <c r="D66" s="122">
        <f t="shared" si="27"/>
        <v>0.18455978167717058</v>
      </c>
      <c r="E66" s="122">
        <f t="shared" si="27"/>
        <v>0.91276917433855043</v>
      </c>
      <c r="F66" s="122">
        <f t="shared" si="27"/>
        <v>0.5153856476061659</v>
      </c>
      <c r="G66" s="122">
        <f t="shared" si="27"/>
        <v>0.55421831504930041</v>
      </c>
      <c r="H66" s="122">
        <f t="shared" si="27"/>
        <v>1.2128441467975095</v>
      </c>
      <c r="I66" s="122">
        <f t="shared" si="27"/>
        <v>1.500986036412169</v>
      </c>
      <c r="J66" s="122">
        <f t="shared" si="27"/>
        <v>1.0312093607742818</v>
      </c>
      <c r="K66" s="122">
        <f t="shared" si="27"/>
        <v>0.71866909583217553</v>
      </c>
      <c r="L66" s="122">
        <f t="shared" si="27"/>
        <v>0.34405960004810182</v>
      </c>
      <c r="M66" s="122">
        <f t="shared" si="27"/>
        <v>0.40362000630908551</v>
      </c>
      <c r="N66" s="122">
        <f t="shared" si="27"/>
        <v>0.46700085546450532</v>
      </c>
      <c r="O66" s="122">
        <f t="shared" si="27"/>
        <v>0.25425024454115991</v>
      </c>
      <c r="P66" s="122">
        <f t="shared" si="27"/>
        <v>0.19966556830393145</v>
      </c>
      <c r="Q66" s="122">
        <f t="shared" si="27"/>
        <v>0.2351386442082615</v>
      </c>
      <c r="R66" s="122">
        <f t="shared" si="27"/>
        <v>0.56459329148601212</v>
      </c>
      <c r="S66" s="122">
        <f t="shared" si="27"/>
        <v>0.29504262126042269</v>
      </c>
      <c r="T66" s="122">
        <f t="shared" si="27"/>
        <v>0.75017653277331353</v>
      </c>
      <c r="U66" s="122">
        <f t="shared" si="27"/>
        <v>9.8173518075414523E-2</v>
      </c>
      <c r="V66" s="122">
        <f t="shared" si="27"/>
        <v>0.81659779836925528</v>
      </c>
      <c r="W66" s="122">
        <f t="shared" si="27"/>
        <v>1.5293124147058235</v>
      </c>
      <c r="X66" s="122">
        <f t="shared" si="27"/>
        <v>2.0318329582244417</v>
      </c>
      <c r="Y66" s="122">
        <f t="shared" si="27"/>
        <v>0.71985436435814931</v>
      </c>
      <c r="DA66" s="130" t="s">
        <v>3480</v>
      </c>
    </row>
    <row r="67" spans="1:105" ht="12" customHeight="1" x14ac:dyDescent="0.25">
      <c r="A67" s="97" t="s">
        <v>53</v>
      </c>
      <c r="B67" s="98"/>
      <c r="C67" s="98">
        <v>0.18629698455083246</v>
      </c>
      <c r="D67" s="98">
        <v>0.18455978167717058</v>
      </c>
      <c r="E67" s="98">
        <v>0.91276917433855043</v>
      </c>
      <c r="F67" s="98">
        <v>0.5153856476061659</v>
      </c>
      <c r="G67" s="98">
        <v>0.55421831504930041</v>
      </c>
      <c r="H67" s="98">
        <v>1.2128441467975095</v>
      </c>
      <c r="I67" s="98">
        <v>1.500986036412169</v>
      </c>
      <c r="J67" s="98">
        <v>1.0312093607742818</v>
      </c>
      <c r="K67" s="98">
        <v>0.71866909583217553</v>
      </c>
      <c r="L67" s="98">
        <v>0.34405960004810182</v>
      </c>
      <c r="M67" s="98">
        <v>0.40362000630908551</v>
      </c>
      <c r="N67" s="98">
        <v>0.46700085546450532</v>
      </c>
      <c r="O67" s="98">
        <v>0.25425024454115991</v>
      </c>
      <c r="P67" s="98">
        <v>0.19966556830393145</v>
      </c>
      <c r="Q67" s="98">
        <v>0.2351386442082615</v>
      </c>
      <c r="R67" s="98">
        <v>0.56459329148601212</v>
      </c>
      <c r="S67" s="98">
        <v>0.29504262126042269</v>
      </c>
      <c r="T67" s="98">
        <v>0.75017653277331353</v>
      </c>
      <c r="U67" s="98">
        <v>9.8173518075414523E-2</v>
      </c>
      <c r="V67" s="98">
        <v>0.81659779836925528</v>
      </c>
      <c r="W67" s="98">
        <v>1.5293124147058235</v>
      </c>
      <c r="X67" s="98">
        <v>2.0318329582244417</v>
      </c>
      <c r="Y67" s="98">
        <v>0.71985436435814931</v>
      </c>
      <c r="DA67" s="63" t="s">
        <v>3481</v>
      </c>
    </row>
    <row r="68" spans="1:105" ht="12" customHeight="1" x14ac:dyDescent="0.25">
      <c r="A68" s="121" t="s">
        <v>55</v>
      </c>
      <c r="B68" s="122"/>
      <c r="C68" s="122">
        <v>0.58306464932605551</v>
      </c>
      <c r="D68" s="122">
        <v>0.66615463353857274</v>
      </c>
      <c r="E68" s="122">
        <v>0.67246940632118379</v>
      </c>
      <c r="F68" s="122">
        <v>0.77850684950361182</v>
      </c>
      <c r="G68" s="122">
        <v>0.82590875212950732</v>
      </c>
      <c r="H68" s="122">
        <v>0.86794625969007388</v>
      </c>
      <c r="I68" s="122">
        <v>0.73032608071486194</v>
      </c>
      <c r="J68" s="122">
        <v>0.92337167455870983</v>
      </c>
      <c r="K68" s="122">
        <v>0.68413617421894246</v>
      </c>
      <c r="L68" s="122">
        <v>0.58604381344063483</v>
      </c>
      <c r="M68" s="122">
        <v>0.42695777901940762</v>
      </c>
      <c r="N68" s="122">
        <v>0.44733213826937335</v>
      </c>
      <c r="O68" s="122">
        <v>0.45353195498143972</v>
      </c>
      <c r="P68" s="122">
        <v>0.42075528204904605</v>
      </c>
      <c r="Q68" s="122">
        <v>0.56612353152905792</v>
      </c>
      <c r="R68" s="122">
        <v>1.0357220869243637</v>
      </c>
      <c r="S68" s="122">
        <v>1.0839613626755853</v>
      </c>
      <c r="T68" s="122">
        <v>1.1858301137941398</v>
      </c>
      <c r="U68" s="122">
        <v>0.96749785857015058</v>
      </c>
      <c r="V68" s="122">
        <v>1.0290016768515213</v>
      </c>
      <c r="W68" s="122">
        <v>0.98255649353083452</v>
      </c>
      <c r="X68" s="122">
        <v>0.94152331954183488</v>
      </c>
      <c r="Y68" s="122">
        <v>0.91748805823409818</v>
      </c>
      <c r="DA68" s="130" t="s">
        <v>3482</v>
      </c>
    </row>
    <row r="69" spans="1:105" ht="12" customHeight="1" x14ac:dyDescent="0.25">
      <c r="A69" s="97" t="s">
        <v>134</v>
      </c>
      <c r="B69" s="98"/>
      <c r="C69" s="98">
        <v>0.58283490566503249</v>
      </c>
      <c r="D69" s="98">
        <v>0.65386367841586368</v>
      </c>
      <c r="E69" s="98">
        <v>0.64978789398438097</v>
      </c>
      <c r="F69" s="98">
        <v>0.6952953859765536</v>
      </c>
      <c r="G69" s="98">
        <v>0.77836965499199928</v>
      </c>
      <c r="H69" s="98">
        <v>0.79248661433390644</v>
      </c>
      <c r="I69" s="98">
        <v>0.72955369167839923</v>
      </c>
      <c r="J69" s="98">
        <v>0.85615193397031841</v>
      </c>
      <c r="K69" s="98">
        <v>0.68306742397840048</v>
      </c>
      <c r="L69" s="98">
        <v>0.55488241199210431</v>
      </c>
      <c r="M69" s="98">
        <v>0.39417774971038583</v>
      </c>
      <c r="N69" s="98">
        <v>0.40990742367517385</v>
      </c>
      <c r="O69" s="98">
        <v>0.42108191408074064</v>
      </c>
      <c r="P69" s="98">
        <v>0.37557637484923878</v>
      </c>
      <c r="Q69" s="98">
        <v>0.50711818049543067</v>
      </c>
      <c r="R69" s="98">
        <v>1.0080050838185832</v>
      </c>
      <c r="S69" s="98">
        <v>1.0186061841751275</v>
      </c>
      <c r="T69" s="98">
        <v>1.1167574396024447</v>
      </c>
      <c r="U69" s="98">
        <v>0.90931627216613964</v>
      </c>
      <c r="V69" s="98">
        <v>1.0264238697826056</v>
      </c>
      <c r="W69" s="98">
        <v>0.85849641880596017</v>
      </c>
      <c r="X69" s="98">
        <v>0.81910989140192692</v>
      </c>
      <c r="Y69" s="98">
        <v>0.62190064232249731</v>
      </c>
      <c r="DA69" s="63" t="s">
        <v>3483</v>
      </c>
    </row>
    <row r="70" spans="1:105" ht="12" customHeight="1" x14ac:dyDescent="0.25">
      <c r="A70" s="97" t="s">
        <v>133</v>
      </c>
      <c r="B70" s="98"/>
      <c r="C70" s="98">
        <v>2.2974366102303142E-4</v>
      </c>
      <c r="D70" s="98">
        <v>1.5995660330285309E-4</v>
      </c>
      <c r="E70" s="98">
        <v>6.7981213472949917E-4</v>
      </c>
      <c r="F70" s="98">
        <v>8.2200588155445332E-5</v>
      </c>
      <c r="G70" s="98">
        <v>4.333764916585462E-4</v>
      </c>
      <c r="H70" s="98">
        <v>3.6057879111633565E-4</v>
      </c>
      <c r="I70" s="98">
        <v>7.7238903646270759E-4</v>
      </c>
      <c r="J70" s="98">
        <v>1.0123382568880282E-3</v>
      </c>
      <c r="K70" s="98">
        <v>1.0687502405419417E-3</v>
      </c>
      <c r="L70" s="98">
        <v>7.1604778121604643E-4</v>
      </c>
      <c r="M70" s="98">
        <v>8.3652831745244596E-4</v>
      </c>
      <c r="N70" s="98">
        <v>7.526700713631903E-4</v>
      </c>
      <c r="O70" s="98">
        <v>1.0650908156430139E-3</v>
      </c>
      <c r="P70" s="98">
        <v>2.9126765340360388E-3</v>
      </c>
      <c r="Q70" s="98">
        <v>8.6350233830024452E-4</v>
      </c>
      <c r="R70" s="98">
        <v>2.6883409322634496E-3</v>
      </c>
      <c r="S70" s="98">
        <v>2.5584586727745687E-3</v>
      </c>
      <c r="T70" s="98">
        <v>2.4683673318190743E-3</v>
      </c>
      <c r="U70" s="98">
        <v>1.8623348502454715E-3</v>
      </c>
      <c r="V70" s="98">
        <v>2.5778070689157686E-3</v>
      </c>
      <c r="W70" s="98">
        <v>7.7935517697231183E-4</v>
      </c>
      <c r="X70" s="98">
        <v>1.4162752994077489E-3</v>
      </c>
      <c r="Y70" s="98">
        <v>1.7139657909061028E-3</v>
      </c>
      <c r="DA70" s="63" t="s">
        <v>3484</v>
      </c>
    </row>
    <row r="71" spans="1:105" ht="12" customHeight="1" x14ac:dyDescent="0.25">
      <c r="A71" s="100" t="s">
        <v>212</v>
      </c>
      <c r="B71" s="101"/>
      <c r="C71" s="101">
        <v>6.6049317382032714E-5</v>
      </c>
      <c r="D71" s="101">
        <v>4.8481842533886705E-5</v>
      </c>
      <c r="E71" s="101">
        <v>1.7451365271492703E-4</v>
      </c>
      <c r="F71" s="101">
        <v>2.3781963197363318E-5</v>
      </c>
      <c r="G71" s="101">
        <v>1.2423704195536903E-4</v>
      </c>
      <c r="H71" s="101">
        <v>1.0300696841998365E-4</v>
      </c>
      <c r="I71" s="101">
        <v>2.146541305594108E-4</v>
      </c>
      <c r="J71" s="101">
        <v>2.8366462538974329E-4</v>
      </c>
      <c r="K71" s="101">
        <v>2.7850291471469046E-4</v>
      </c>
      <c r="L71" s="101">
        <v>1.8683318239367513E-4</v>
      </c>
      <c r="M71" s="101">
        <v>2.2794621402327512E-4</v>
      </c>
      <c r="N71" s="101">
        <v>2.0290237076177868E-4</v>
      </c>
      <c r="O71" s="101">
        <v>2.7876599741638244E-4</v>
      </c>
      <c r="P71" s="101">
        <v>8.0540043381751377E-4</v>
      </c>
      <c r="Q71" s="101">
        <v>2.6137946865491702E-4</v>
      </c>
      <c r="R71" s="101">
        <v>7.9387579552119654E-4</v>
      </c>
      <c r="S71" s="101">
        <v>7.4552202635205702E-4</v>
      </c>
      <c r="T71" s="101">
        <v>7.4286309270659605E-4</v>
      </c>
      <c r="U71" s="101">
        <v>5.2981618062804118E-4</v>
      </c>
      <c r="V71" s="101">
        <v>7.1885360355392362E-4</v>
      </c>
      <c r="W71" s="101">
        <v>2.4437328056895266E-4</v>
      </c>
      <c r="X71" s="101">
        <v>4.9700143729161487E-4</v>
      </c>
      <c r="Y71" s="101">
        <v>6.1182578547356464E-4</v>
      </c>
      <c r="DA71" s="131" t="s">
        <v>3485</v>
      </c>
    </row>
    <row r="72" spans="1:105" ht="12" customHeight="1" x14ac:dyDescent="0.25">
      <c r="A72" s="103" t="s">
        <v>52</v>
      </c>
      <c r="B72" s="104"/>
      <c r="C72" s="104">
        <v>1.6369434364099869E-4</v>
      </c>
      <c r="D72" s="104">
        <v>1.114747607689664E-4</v>
      </c>
      <c r="E72" s="104">
        <v>5.0529848201457219E-4</v>
      </c>
      <c r="F72" s="104">
        <v>5.8418624958082012E-5</v>
      </c>
      <c r="G72" s="104">
        <v>3.0913944970317714E-4</v>
      </c>
      <c r="H72" s="104">
        <v>2.5757182269635202E-4</v>
      </c>
      <c r="I72" s="104">
        <v>5.5773490590329676E-4</v>
      </c>
      <c r="J72" s="104">
        <v>7.2867363149828497E-4</v>
      </c>
      <c r="K72" s="104">
        <v>7.9024732582725125E-4</v>
      </c>
      <c r="L72" s="104">
        <v>5.2921459882237132E-4</v>
      </c>
      <c r="M72" s="104">
        <v>6.0858210342917081E-4</v>
      </c>
      <c r="N72" s="104">
        <v>5.4976770060141157E-4</v>
      </c>
      <c r="O72" s="104">
        <v>7.8632481822663144E-4</v>
      </c>
      <c r="P72" s="104">
        <v>2.1072761002185253E-3</v>
      </c>
      <c r="Q72" s="104">
        <v>6.021228696453275E-4</v>
      </c>
      <c r="R72" s="104">
        <v>1.8944651367422533E-3</v>
      </c>
      <c r="S72" s="104">
        <v>1.8129366464225117E-3</v>
      </c>
      <c r="T72" s="104">
        <v>1.7255042391124782E-3</v>
      </c>
      <c r="U72" s="104">
        <v>1.3325186696174303E-3</v>
      </c>
      <c r="V72" s="104">
        <v>1.8589534653618448E-3</v>
      </c>
      <c r="W72" s="104">
        <v>5.3498189640335922E-4</v>
      </c>
      <c r="X72" s="104">
        <v>9.1927386211613387E-4</v>
      </c>
      <c r="Y72" s="104">
        <v>1.102140005432538E-3</v>
      </c>
      <c r="DA72" s="132" t="s">
        <v>3486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1.1798609615331806E-2</v>
      </c>
      <c r="E73" s="101">
        <v>2.0843397902214327E-2</v>
      </c>
      <c r="F73" s="101">
        <v>8.0956562542259997E-2</v>
      </c>
      <c r="G73" s="101">
        <v>4.5720040994367876E-2</v>
      </c>
      <c r="H73" s="101">
        <v>7.2568501292002791E-2</v>
      </c>
      <c r="I73" s="101">
        <v>0</v>
      </c>
      <c r="J73" s="101">
        <v>5.9928977670948708E-2</v>
      </c>
      <c r="K73" s="101">
        <v>0</v>
      </c>
      <c r="L73" s="101">
        <v>2.8088674620049783E-2</v>
      </c>
      <c r="M73" s="101">
        <v>2.8074359602859963E-2</v>
      </c>
      <c r="N73" s="101">
        <v>3.2801331393793952E-2</v>
      </c>
      <c r="O73" s="101">
        <v>2.7040079448947145E-2</v>
      </c>
      <c r="P73" s="101">
        <v>3.4506615728882105E-2</v>
      </c>
      <c r="Q73" s="101">
        <v>4.6928589033608956E-2</v>
      </c>
      <c r="R73" s="101">
        <v>2.0865189628647255E-2</v>
      </c>
      <c r="S73" s="101">
        <v>5.2187048060579951E-2</v>
      </c>
      <c r="T73" s="101">
        <v>5.3393717164278529E-2</v>
      </c>
      <c r="U73" s="101">
        <v>4.5886012252183646E-2</v>
      </c>
      <c r="V73" s="101">
        <v>0</v>
      </c>
      <c r="W73" s="101">
        <v>0.10174327593707379</v>
      </c>
      <c r="X73" s="101">
        <v>9.6963198535798753E-2</v>
      </c>
      <c r="Y73" s="101">
        <v>0.23066193557738768</v>
      </c>
      <c r="DA73" s="131" t="s">
        <v>3487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3.3238890407440164E-4</v>
      </c>
      <c r="E74" s="104">
        <v>1.1583022998590548E-3</v>
      </c>
      <c r="F74" s="104">
        <v>2.1727003966427183E-3</v>
      </c>
      <c r="G74" s="104">
        <v>1.3856796514816029E-3</v>
      </c>
      <c r="H74" s="104">
        <v>2.5305652730483793E-3</v>
      </c>
      <c r="I74" s="104">
        <v>0</v>
      </c>
      <c r="J74" s="104">
        <v>6.2784246605545827E-3</v>
      </c>
      <c r="K74" s="104">
        <v>0</v>
      </c>
      <c r="L74" s="104">
        <v>2.3566790472646336E-3</v>
      </c>
      <c r="M74" s="104">
        <v>3.8691413887093819E-3</v>
      </c>
      <c r="N74" s="104">
        <v>3.870713129042371E-3</v>
      </c>
      <c r="O74" s="104">
        <v>4.344870636108944E-3</v>
      </c>
      <c r="P74" s="104">
        <v>7.7596149368891441E-3</v>
      </c>
      <c r="Q74" s="104">
        <v>1.1213259661718046E-2</v>
      </c>
      <c r="R74" s="104">
        <v>4.1634725448696491E-3</v>
      </c>
      <c r="S74" s="104">
        <v>1.060967176710329E-2</v>
      </c>
      <c r="T74" s="104">
        <v>1.3210589695597699E-2</v>
      </c>
      <c r="U74" s="104">
        <v>1.0433239301581784E-2</v>
      </c>
      <c r="V74" s="104">
        <v>0</v>
      </c>
      <c r="W74" s="104">
        <v>2.15374436108282E-2</v>
      </c>
      <c r="X74" s="104">
        <v>2.4033954304701469E-2</v>
      </c>
      <c r="Y74" s="104">
        <v>6.321151454330709E-2</v>
      </c>
      <c r="DA74" s="132" t="s">
        <v>3488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1.007583162703422E-4</v>
      </c>
      <c r="E75" s="98">
        <v>2.9717686996141537E-4</v>
      </c>
      <c r="F75" s="98">
        <v>6.2872889352660129E-4</v>
      </c>
      <c r="G75" s="98">
        <v>3.972115193152249E-4</v>
      </c>
      <c r="H75" s="98">
        <v>7.2296763008709625E-4</v>
      </c>
      <c r="I75" s="98">
        <v>0</v>
      </c>
      <c r="J75" s="98">
        <v>1.7592898552401281E-3</v>
      </c>
      <c r="K75" s="98">
        <v>0</v>
      </c>
      <c r="L75" s="98">
        <v>6.1464741659934732E-4</v>
      </c>
      <c r="M75" s="98">
        <v>1.0549052743628214E-3</v>
      </c>
      <c r="N75" s="98">
        <v>1.0436954538809984E-3</v>
      </c>
      <c r="O75" s="98">
        <v>1.1374335846485253E-3</v>
      </c>
      <c r="P75" s="98">
        <v>2.1438137613201012E-3</v>
      </c>
      <c r="Q75" s="98">
        <v>3.4062811649079546E-3</v>
      </c>
      <c r="R75" s="98">
        <v>1.2311816455955408E-3</v>
      </c>
      <c r="S75" s="98">
        <v>3.090451787531822E-3</v>
      </c>
      <c r="T75" s="98">
        <v>3.9777054908326547E-3</v>
      </c>
      <c r="U75" s="98">
        <v>2.9706130001432574E-3</v>
      </c>
      <c r="V75" s="98">
        <v>0</v>
      </c>
      <c r="W75" s="98">
        <v>6.7566000856938554E-3</v>
      </c>
      <c r="X75" s="98">
        <v>8.4367464363342796E-3</v>
      </c>
      <c r="Y75" s="98">
        <v>2.2557040718908045E-2</v>
      </c>
      <c r="DA75" s="63" t="s">
        <v>3489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2.3163058780405944E-4</v>
      </c>
      <c r="E76" s="98">
        <v>8.6112542989763953E-4</v>
      </c>
      <c r="F76" s="98">
        <v>1.5439715031161172E-3</v>
      </c>
      <c r="G76" s="98">
        <v>9.8846813216637804E-4</v>
      </c>
      <c r="H76" s="98">
        <v>1.8075976429612832E-3</v>
      </c>
      <c r="I76" s="98">
        <v>0</v>
      </c>
      <c r="J76" s="98">
        <v>4.5191348053144542E-3</v>
      </c>
      <c r="K76" s="98">
        <v>0</v>
      </c>
      <c r="L76" s="98">
        <v>1.7420316306652865E-3</v>
      </c>
      <c r="M76" s="98">
        <v>2.8142361143465603E-3</v>
      </c>
      <c r="N76" s="98">
        <v>2.8270176751613728E-3</v>
      </c>
      <c r="O76" s="98">
        <v>3.2074370514604189E-3</v>
      </c>
      <c r="P76" s="98">
        <v>5.6158011755690429E-3</v>
      </c>
      <c r="Q76" s="98">
        <v>7.8069784968100913E-3</v>
      </c>
      <c r="R76" s="98">
        <v>2.9322908992741085E-3</v>
      </c>
      <c r="S76" s="98">
        <v>7.5192199795714679E-3</v>
      </c>
      <c r="T76" s="98">
        <v>9.2328842047650437E-3</v>
      </c>
      <c r="U76" s="98">
        <v>7.462626301438526E-3</v>
      </c>
      <c r="V76" s="98">
        <v>0</v>
      </c>
      <c r="W76" s="98">
        <v>1.4780843525134344E-2</v>
      </c>
      <c r="X76" s="98">
        <v>1.5597207868367191E-2</v>
      </c>
      <c r="Y76" s="98">
        <v>4.0654473824399052E-2</v>
      </c>
      <c r="DA76" s="63" t="s">
        <v>3490</v>
      </c>
    </row>
    <row r="77" spans="1:105" ht="12" customHeight="1" x14ac:dyDescent="0.25">
      <c r="A77" s="121" t="s">
        <v>54</v>
      </c>
      <c r="B77" s="122"/>
      <c r="C77" s="122">
        <v>0.54328612297478562</v>
      </c>
      <c r="D77" s="122">
        <v>0.69632711996012764</v>
      </c>
      <c r="E77" s="122">
        <v>0.60243211501858496</v>
      </c>
      <c r="F77" s="122">
        <v>0.74958544443626474</v>
      </c>
      <c r="G77" s="122">
        <v>0.79150687727557867</v>
      </c>
      <c r="H77" s="122">
        <v>0.77245679590708971</v>
      </c>
      <c r="I77" s="122">
        <v>0.69179916381959317</v>
      </c>
      <c r="J77" s="122">
        <v>0.80346393327046739</v>
      </c>
      <c r="K77" s="122">
        <v>0.61441101581572277</v>
      </c>
      <c r="L77" s="122">
        <v>0.52411672587160785</v>
      </c>
      <c r="M77" s="122">
        <v>0.38454660945665653</v>
      </c>
      <c r="N77" s="122">
        <v>0.38905550713830495</v>
      </c>
      <c r="O77" s="122">
        <v>0.38303712857133387</v>
      </c>
      <c r="P77" s="122">
        <v>0.34540422516176172</v>
      </c>
      <c r="Q77" s="122">
        <v>0.47066595388863253</v>
      </c>
      <c r="R77" s="122">
        <v>0.83251365741372207</v>
      </c>
      <c r="S77" s="122">
        <v>0.88058646667625162</v>
      </c>
      <c r="T77" s="122">
        <v>0.94410052996580851</v>
      </c>
      <c r="U77" s="122">
        <v>0.72811115561593598</v>
      </c>
      <c r="V77" s="122">
        <v>0.7598734397270519</v>
      </c>
      <c r="W77" s="122">
        <v>0.73071479480194823</v>
      </c>
      <c r="X77" s="122">
        <v>0.70843350820806938</v>
      </c>
      <c r="Y77" s="122">
        <v>0.6463882904076319</v>
      </c>
      <c r="DA77" s="130" t="s">
        <v>3491</v>
      </c>
    </row>
    <row r="78" spans="1:105" ht="12" customHeight="1" x14ac:dyDescent="0.25">
      <c r="A78" s="97" t="s">
        <v>189</v>
      </c>
      <c r="B78" s="98"/>
      <c r="C78" s="98">
        <v>9.7593105615705722E-2</v>
      </c>
      <c r="D78" s="98">
        <v>8.4414994252782732E-2</v>
      </c>
      <c r="E78" s="98">
        <v>0.11458215144031558</v>
      </c>
      <c r="F78" s="98">
        <v>0.20933929288821682</v>
      </c>
      <c r="G78" s="98">
        <v>0.23809887984655914</v>
      </c>
      <c r="H78" s="98">
        <v>0.71464103790230848</v>
      </c>
      <c r="I78" s="98">
        <v>0.24772747232519818</v>
      </c>
      <c r="J78" s="98">
        <v>0.76637756475851582</v>
      </c>
      <c r="K78" s="98">
        <v>0.30275935527904457</v>
      </c>
      <c r="L78" s="98">
        <v>0.25585413724399209</v>
      </c>
      <c r="M78" s="98">
        <v>0.2210709313086574</v>
      </c>
      <c r="N78" s="98">
        <v>0.23708143745018945</v>
      </c>
      <c r="O78" s="98">
        <v>0.24092103329327835</v>
      </c>
      <c r="P78" s="98">
        <v>0.33658276694253447</v>
      </c>
      <c r="Q78" s="98">
        <v>0.43557319604616329</v>
      </c>
      <c r="R78" s="98">
        <v>0.76393475225212648</v>
      </c>
      <c r="S78" s="98">
        <v>0.79926219985846902</v>
      </c>
      <c r="T78" s="98">
        <v>0.74393184108161969</v>
      </c>
      <c r="U78" s="98">
        <v>0.45950793534303941</v>
      </c>
      <c r="V78" s="98">
        <v>0.57327472802510959</v>
      </c>
      <c r="W78" s="98">
        <v>0.54420106320079609</v>
      </c>
      <c r="X78" s="98">
        <v>0.69663014323126127</v>
      </c>
      <c r="Y78" s="98">
        <v>0.58571719190875737</v>
      </c>
      <c r="DA78" s="63" t="s">
        <v>3492</v>
      </c>
    </row>
    <row r="79" spans="1:105" ht="12" customHeight="1" x14ac:dyDescent="0.25">
      <c r="A79" s="109" t="s">
        <v>120</v>
      </c>
      <c r="B79" s="33"/>
      <c r="C79" s="33">
        <v>0.4456930173590799</v>
      </c>
      <c r="D79" s="33">
        <v>0.61191212570734488</v>
      </c>
      <c r="E79" s="33">
        <v>0.48784996357826943</v>
      </c>
      <c r="F79" s="33">
        <v>0.54024615154804789</v>
      </c>
      <c r="G79" s="33">
        <v>0.55340799742901958</v>
      </c>
      <c r="H79" s="33">
        <v>5.7815758004781267E-2</v>
      </c>
      <c r="I79" s="33">
        <v>0.44407169149439502</v>
      </c>
      <c r="J79" s="33">
        <v>3.7086368511951573E-2</v>
      </c>
      <c r="K79" s="33">
        <v>0.31165166053667825</v>
      </c>
      <c r="L79" s="33">
        <v>0.26826258862761576</v>
      </c>
      <c r="M79" s="33">
        <v>0.1634756781479991</v>
      </c>
      <c r="N79" s="33">
        <v>0.15197406968811553</v>
      </c>
      <c r="O79" s="33">
        <v>0.14211609527805552</v>
      </c>
      <c r="P79" s="33">
        <v>8.821458219227276E-3</v>
      </c>
      <c r="Q79" s="33">
        <v>3.5092757842469222E-2</v>
      </c>
      <c r="R79" s="33">
        <v>6.8578905161595607E-2</v>
      </c>
      <c r="S79" s="33">
        <v>8.1324266817782584E-2</v>
      </c>
      <c r="T79" s="33">
        <v>0.20016868888418884</v>
      </c>
      <c r="U79" s="33">
        <v>0.26860322027289657</v>
      </c>
      <c r="V79" s="33">
        <v>0.18659871170194234</v>
      </c>
      <c r="W79" s="33">
        <v>0.18651373160115217</v>
      </c>
      <c r="X79" s="33">
        <v>1.1803364976808067E-2</v>
      </c>
      <c r="Y79" s="33">
        <v>6.0671098498874587E-2</v>
      </c>
      <c r="DA79" s="60" t="s">
        <v>3493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15.216286050449028</v>
      </c>
      <c r="D81" s="117">
        <f t="shared" si="28"/>
        <v>14.807072360975646</v>
      </c>
      <c r="E81" s="117">
        <f t="shared" si="28"/>
        <v>17.819126708911579</v>
      </c>
      <c r="F81" s="117">
        <f t="shared" si="28"/>
        <v>16.680323103157978</v>
      </c>
      <c r="G81" s="117">
        <f t="shared" si="28"/>
        <v>19.334874434587171</v>
      </c>
      <c r="H81" s="117">
        <f t="shared" si="28"/>
        <v>19.716048832325473</v>
      </c>
      <c r="I81" s="117">
        <f t="shared" si="28"/>
        <v>20.554326465943532</v>
      </c>
      <c r="J81" s="117">
        <f t="shared" si="28"/>
        <v>18.223667552244358</v>
      </c>
      <c r="K81" s="117">
        <f t="shared" si="28"/>
        <v>20.598795224361265</v>
      </c>
      <c r="L81" s="117">
        <f t="shared" si="28"/>
        <v>21.080623580411007</v>
      </c>
      <c r="M81" s="117">
        <f t="shared" si="28"/>
        <v>22.282394551560337</v>
      </c>
      <c r="N81" s="117">
        <f t="shared" si="28"/>
        <v>22.329329712686441</v>
      </c>
      <c r="O81" s="117">
        <f t="shared" si="28"/>
        <v>20.243334010318662</v>
      </c>
      <c r="P81" s="117">
        <f t="shared" si="28"/>
        <v>21.168500156059949</v>
      </c>
      <c r="Q81" s="117">
        <f t="shared" si="28"/>
        <v>18.8221072695519</v>
      </c>
      <c r="R81" s="117">
        <f t="shared" ref="R81:V81" si="29">R82+R85+R87+R100</f>
        <v>13.266791293418477</v>
      </c>
      <c r="S81" s="117">
        <f t="shared" si="29"/>
        <v>12.736577081912779</v>
      </c>
      <c r="T81" s="117">
        <f t="shared" si="29"/>
        <v>12.081571419300193</v>
      </c>
      <c r="U81" s="117">
        <f t="shared" si="29"/>
        <v>12.045906806705746</v>
      </c>
      <c r="V81" s="117">
        <f t="shared" si="29"/>
        <v>11.632538526051325</v>
      </c>
      <c r="W81" s="117">
        <f t="shared" ref="W81:Y81" si="30">W82+W85+W87+W100</f>
        <v>13.765565876931507</v>
      </c>
      <c r="X81" s="117">
        <f t="shared" si="30"/>
        <v>14.531477370037571</v>
      </c>
      <c r="Y81" s="117">
        <f t="shared" si="30"/>
        <v>10.330362523117465</v>
      </c>
      <c r="DA81" s="129" t="s">
        <v>3494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11.615353150174117</v>
      </c>
      <c r="D82" s="122">
        <f t="shared" si="31"/>
        <v>11.063971475510852</v>
      </c>
      <c r="E82" s="122">
        <f t="shared" si="31"/>
        <v>12.806263732617635</v>
      </c>
      <c r="F82" s="122">
        <f t="shared" si="31"/>
        <v>12.419294298767792</v>
      </c>
      <c r="G82" s="122">
        <f t="shared" si="31"/>
        <v>14.499425435574725</v>
      </c>
      <c r="H82" s="122">
        <f t="shared" si="31"/>
        <v>13.343748748056422</v>
      </c>
      <c r="I82" s="122">
        <f t="shared" si="31"/>
        <v>13.108591411131412</v>
      </c>
      <c r="J82" s="122">
        <f t="shared" si="31"/>
        <v>12.559151037338268</v>
      </c>
      <c r="K82" s="122">
        <f t="shared" si="31"/>
        <v>14.542662002062004</v>
      </c>
      <c r="L82" s="122">
        <f t="shared" si="31"/>
        <v>15.929315917965592</v>
      </c>
      <c r="M82" s="122">
        <f t="shared" si="31"/>
        <v>16.328767185750117</v>
      </c>
      <c r="N82" s="122">
        <f t="shared" si="31"/>
        <v>16.14279990760183</v>
      </c>
      <c r="O82" s="122">
        <f t="shared" si="31"/>
        <v>15.377297101558037</v>
      </c>
      <c r="P82" s="122">
        <f t="shared" si="31"/>
        <v>15.599822642547728</v>
      </c>
      <c r="Q82" s="122">
        <f t="shared" si="31"/>
        <v>14.346709710489572</v>
      </c>
      <c r="R82" s="122">
        <f t="shared" ref="R82:V82" si="32">SUM(R83:R84)</f>
        <v>9.7725972503582437</v>
      </c>
      <c r="S82" s="122">
        <f t="shared" si="32"/>
        <v>9.5150105014746345</v>
      </c>
      <c r="T82" s="122">
        <f t="shared" si="32"/>
        <v>8.4788012367756611</v>
      </c>
      <c r="U82" s="122">
        <f t="shared" si="32"/>
        <v>8.8498649743164659</v>
      </c>
      <c r="V82" s="122">
        <f t="shared" si="32"/>
        <v>7.6409489767223375</v>
      </c>
      <c r="W82" s="122">
        <f t="shared" ref="W82:Y82" si="33">SUM(W83:W84)</f>
        <v>7.7575066912929644</v>
      </c>
      <c r="X82" s="122">
        <f t="shared" si="33"/>
        <v>6.5484147835225048</v>
      </c>
      <c r="Y82" s="122">
        <f t="shared" si="33"/>
        <v>4.7524182655674183</v>
      </c>
      <c r="DA82" s="130" t="s">
        <v>3495</v>
      </c>
    </row>
    <row r="83" spans="1:105" ht="12" customHeight="1" x14ac:dyDescent="0.25">
      <c r="A83" s="97" t="s">
        <v>199</v>
      </c>
      <c r="B83" s="98"/>
      <c r="C83" s="98">
        <v>11.504401241257783</v>
      </c>
      <c r="D83" s="98">
        <v>10.958135308749561</v>
      </c>
      <c r="E83" s="98">
        <v>12.690990270328813</v>
      </c>
      <c r="F83" s="98">
        <v>12.302551437150749</v>
      </c>
      <c r="G83" s="98">
        <v>14.366183537989206</v>
      </c>
      <c r="H83" s="98">
        <v>13.225827413795887</v>
      </c>
      <c r="I83" s="98">
        <v>12.99688086108001</v>
      </c>
      <c r="J83" s="98">
        <v>12.453452936984252</v>
      </c>
      <c r="K83" s="98">
        <v>14.421487627575543</v>
      </c>
      <c r="L83" s="98">
        <v>15.801681964375256</v>
      </c>
      <c r="M83" s="98">
        <v>16.199410077972892</v>
      </c>
      <c r="N83" s="98">
        <v>16.016738341056083</v>
      </c>
      <c r="O83" s="98">
        <v>15.258683141475904</v>
      </c>
      <c r="P83" s="98">
        <v>15.480284485888347</v>
      </c>
      <c r="Q83" s="98">
        <v>14.236892497026552</v>
      </c>
      <c r="R83" s="98">
        <v>9.6973437852249944</v>
      </c>
      <c r="S83" s="98">
        <v>9.4426858399258276</v>
      </c>
      <c r="T83" s="98">
        <v>8.4145589662697109</v>
      </c>
      <c r="U83" s="98">
        <v>8.7824952098907403</v>
      </c>
      <c r="V83" s="98">
        <v>7.5827862966953274</v>
      </c>
      <c r="W83" s="98">
        <v>7.6985565716897373</v>
      </c>
      <c r="X83" s="98">
        <v>6.4989113979896267</v>
      </c>
      <c r="Y83" s="98">
        <v>4.716342272906469</v>
      </c>
      <c r="DA83" s="63" t="s">
        <v>3496</v>
      </c>
    </row>
    <row r="84" spans="1:105" ht="12" customHeight="1" x14ac:dyDescent="0.25">
      <c r="A84" s="97" t="s">
        <v>53</v>
      </c>
      <c r="B84" s="98"/>
      <c r="C84" s="98">
        <v>0.11095190891633386</v>
      </c>
      <c r="D84" s="98">
        <v>0.10583616676129075</v>
      </c>
      <c r="E84" s="98">
        <v>0.11527346228882261</v>
      </c>
      <c r="F84" s="98">
        <v>0.11674286161704353</v>
      </c>
      <c r="G84" s="98">
        <v>0.13324189758551863</v>
      </c>
      <c r="H84" s="98">
        <v>0.11792133426053537</v>
      </c>
      <c r="I84" s="98">
        <v>0.11171055005140229</v>
      </c>
      <c r="J84" s="98">
        <v>0.10569810035401553</v>
      </c>
      <c r="K84" s="98">
        <v>0.12117437448646086</v>
      </c>
      <c r="L84" s="98">
        <v>0.12763395359033627</v>
      </c>
      <c r="M84" s="98">
        <v>0.12935710777722395</v>
      </c>
      <c r="N84" s="98">
        <v>0.12606156654574566</v>
      </c>
      <c r="O84" s="98">
        <v>0.11861396008213225</v>
      </c>
      <c r="P84" s="98">
        <v>0.11953815665938071</v>
      </c>
      <c r="Q84" s="98">
        <v>0.10981721346301973</v>
      </c>
      <c r="R84" s="98">
        <v>7.5253465133250083E-2</v>
      </c>
      <c r="S84" s="98">
        <v>7.2324661548807137E-2</v>
      </c>
      <c r="T84" s="98">
        <v>6.4242270505950549E-2</v>
      </c>
      <c r="U84" s="98">
        <v>6.7369764425725967E-2</v>
      </c>
      <c r="V84" s="98">
        <v>5.8162680027010263E-2</v>
      </c>
      <c r="W84" s="98">
        <v>5.8950119603227324E-2</v>
      </c>
      <c r="X84" s="98">
        <v>4.9503385532878294E-2</v>
      </c>
      <c r="Y84" s="98">
        <v>3.6075992660949061E-2</v>
      </c>
      <c r="DA84" s="63" t="s">
        <v>3497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0.50043744635415932</v>
      </c>
      <c r="D85" s="122">
        <f t="shared" si="34"/>
        <v>0.45058404165607902</v>
      </c>
      <c r="E85" s="122">
        <f t="shared" si="34"/>
        <v>2.0566719982289419</v>
      </c>
      <c r="F85" s="122">
        <f t="shared" si="34"/>
        <v>1.067454626600771</v>
      </c>
      <c r="G85" s="122">
        <f t="shared" si="34"/>
        <v>1.23820212731207</v>
      </c>
      <c r="H85" s="122">
        <f t="shared" si="34"/>
        <v>2.6635559785894323</v>
      </c>
      <c r="I85" s="122">
        <f t="shared" si="34"/>
        <v>3.8095738767513749</v>
      </c>
      <c r="J85" s="122">
        <f t="shared" si="34"/>
        <v>2.0977248097499483</v>
      </c>
      <c r="K85" s="122">
        <f t="shared" si="34"/>
        <v>2.1397704118520737</v>
      </c>
      <c r="L85" s="122">
        <f t="shared" si="34"/>
        <v>1.2273124208612416</v>
      </c>
      <c r="M85" s="122">
        <f t="shared" si="34"/>
        <v>1.9722879760348073</v>
      </c>
      <c r="N85" s="122">
        <f t="shared" si="34"/>
        <v>2.2081842328838306</v>
      </c>
      <c r="O85" s="122">
        <f t="shared" si="34"/>
        <v>1.1304653730104419</v>
      </c>
      <c r="P85" s="122">
        <f t="shared" si="34"/>
        <v>1.1659176211421349</v>
      </c>
      <c r="Q85" s="122">
        <f t="shared" si="34"/>
        <v>0.79908591712086252</v>
      </c>
      <c r="R85" s="122">
        <f t="shared" si="34"/>
        <v>0.79517508952147598</v>
      </c>
      <c r="S85" s="122">
        <f t="shared" si="34"/>
        <v>0.42771783820937709</v>
      </c>
      <c r="T85" s="122">
        <f t="shared" si="34"/>
        <v>0.9491039417127044</v>
      </c>
      <c r="U85" s="122">
        <f t="shared" si="34"/>
        <v>0.17281480709904423</v>
      </c>
      <c r="V85" s="122">
        <f t="shared" si="34"/>
        <v>1.2543510957537687</v>
      </c>
      <c r="W85" s="122">
        <f t="shared" si="34"/>
        <v>2.8308954418012475</v>
      </c>
      <c r="X85" s="122">
        <f t="shared" si="34"/>
        <v>4.4307129570432897</v>
      </c>
      <c r="Y85" s="122">
        <f t="shared" si="34"/>
        <v>1.7393069301835276</v>
      </c>
      <c r="DA85" s="130" t="s">
        <v>3498</v>
      </c>
    </row>
    <row r="86" spans="1:105" ht="12" customHeight="1" x14ac:dyDescent="0.25">
      <c r="A86" s="97" t="s">
        <v>53</v>
      </c>
      <c r="B86" s="98"/>
      <c r="C86" s="98">
        <v>0.50043744635415932</v>
      </c>
      <c r="D86" s="98">
        <v>0.45058404165607902</v>
      </c>
      <c r="E86" s="98">
        <v>2.0566719982289419</v>
      </c>
      <c r="F86" s="98">
        <v>1.067454626600771</v>
      </c>
      <c r="G86" s="98">
        <v>1.23820212731207</v>
      </c>
      <c r="H86" s="98">
        <v>2.6635559785894323</v>
      </c>
      <c r="I86" s="98">
        <v>3.8095738767513749</v>
      </c>
      <c r="J86" s="98">
        <v>2.0977248097499483</v>
      </c>
      <c r="K86" s="98">
        <v>2.1397704118520737</v>
      </c>
      <c r="L86" s="98">
        <v>1.2273124208612416</v>
      </c>
      <c r="M86" s="98">
        <v>1.9722879760348073</v>
      </c>
      <c r="N86" s="98">
        <v>2.2081842328838306</v>
      </c>
      <c r="O86" s="98">
        <v>1.1304653730104419</v>
      </c>
      <c r="P86" s="98">
        <v>1.1659176211421349</v>
      </c>
      <c r="Q86" s="98">
        <v>0.79908591712086252</v>
      </c>
      <c r="R86" s="98">
        <v>0.79517508952147598</v>
      </c>
      <c r="S86" s="98">
        <v>0.42771783820937709</v>
      </c>
      <c r="T86" s="98">
        <v>0.9491039417127044</v>
      </c>
      <c r="U86" s="98">
        <v>0.17281480709904423</v>
      </c>
      <c r="V86" s="98">
        <v>1.2543510957537687</v>
      </c>
      <c r="W86" s="98">
        <v>2.8308954418012475</v>
      </c>
      <c r="X86" s="98">
        <v>4.4307129570432897</v>
      </c>
      <c r="Y86" s="98">
        <v>1.7393069301835276</v>
      </c>
      <c r="DA86" s="63" t="s">
        <v>3499</v>
      </c>
    </row>
    <row r="87" spans="1:105" ht="12" customHeight="1" x14ac:dyDescent="0.25">
      <c r="A87" s="121" t="s">
        <v>55</v>
      </c>
      <c r="B87" s="122"/>
      <c r="C87" s="122">
        <v>1.5596179746950694</v>
      </c>
      <c r="D87" s="122">
        <v>1.6779331133621904</v>
      </c>
      <c r="E87" s="122">
        <v>1.4695802648952867</v>
      </c>
      <c r="F87" s="122">
        <v>1.6353102306801659</v>
      </c>
      <c r="G87" s="122">
        <v>1.8419177782419547</v>
      </c>
      <c r="H87" s="122">
        <v>1.9066629883777568</v>
      </c>
      <c r="I87" s="122">
        <v>1.8829260030569148</v>
      </c>
      <c r="J87" s="122">
        <v>1.8492744042386622</v>
      </c>
      <c r="K87" s="122">
        <v>1.9933746709299758</v>
      </c>
      <c r="L87" s="122">
        <v>2.0507986692089015</v>
      </c>
      <c r="M87" s="122">
        <v>2.1057853155479518</v>
      </c>
      <c r="N87" s="122">
        <v>2.13057500939244</v>
      </c>
      <c r="O87" s="122">
        <v>2.0213197974904116</v>
      </c>
      <c r="P87" s="122">
        <v>2.419237399598781</v>
      </c>
      <c r="Q87" s="122">
        <v>2.0251410338684948</v>
      </c>
      <c r="R87" s="122">
        <v>1.4818492257906688</v>
      </c>
      <c r="S87" s="122">
        <v>1.5544293762607126</v>
      </c>
      <c r="T87" s="122">
        <v>1.4988335417297112</v>
      </c>
      <c r="U87" s="122">
        <v>1.7134816123426233</v>
      </c>
      <c r="V87" s="122">
        <v>1.5557047842812464</v>
      </c>
      <c r="W87" s="122">
        <v>1.8109172488296941</v>
      </c>
      <c r="X87" s="122">
        <v>2.0215048375863316</v>
      </c>
      <c r="Y87" s="122">
        <v>2.2845910931157247</v>
      </c>
      <c r="DA87" s="130" t="s">
        <v>3500</v>
      </c>
    </row>
    <row r="88" spans="1:105" ht="12" customHeight="1" x14ac:dyDescent="0.25">
      <c r="A88" s="97" t="s">
        <v>132</v>
      </c>
      <c r="B88" s="98"/>
      <c r="C88" s="98">
        <v>1.8155736902883041E-2</v>
      </c>
      <c r="D88" s="98">
        <v>3.3622939209666608E-2</v>
      </c>
      <c r="E88" s="98">
        <v>4.6134117706038785E-2</v>
      </c>
      <c r="F88" s="98">
        <v>3.5684772163453067E-2</v>
      </c>
      <c r="G88" s="98">
        <v>3.9603158222232905E-2</v>
      </c>
      <c r="H88" s="98">
        <v>3.8704422346403658E-2</v>
      </c>
      <c r="I88" s="98">
        <v>7.9884519963099684E-2</v>
      </c>
      <c r="J88" s="98">
        <v>0.24974460865361922</v>
      </c>
      <c r="K88" s="98">
        <v>0.23784068529530164</v>
      </c>
      <c r="L88" s="98">
        <v>0.22107181709156948</v>
      </c>
      <c r="M88" s="98">
        <v>0.23593369949682322</v>
      </c>
      <c r="N88" s="98">
        <v>0.19494292512676761</v>
      </c>
      <c r="O88" s="98">
        <v>0.16054028767400325</v>
      </c>
      <c r="P88" s="98">
        <v>4.6572307162878517E-2</v>
      </c>
      <c r="Q88" s="98">
        <v>5.5960274956225957E-2</v>
      </c>
      <c r="R88" s="98">
        <v>6.0727682550304418E-2</v>
      </c>
      <c r="S88" s="98">
        <v>8.7188074631990437E-2</v>
      </c>
      <c r="T88" s="98">
        <v>8.1412601351530431E-2</v>
      </c>
      <c r="U88" s="98">
        <v>7.7537255824252888E-2</v>
      </c>
      <c r="V88" s="98">
        <v>7.3267274031775562E-2</v>
      </c>
      <c r="W88" s="98">
        <v>9.3181743708869433E-2</v>
      </c>
      <c r="X88" s="98">
        <v>0.16281194047427267</v>
      </c>
      <c r="Y88" s="98">
        <v>0.57160844922851772</v>
      </c>
      <c r="DA88" s="63" t="s">
        <v>3501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8.1807340026471265E-5</v>
      </c>
      <c r="F89" s="98">
        <v>0</v>
      </c>
      <c r="G89" s="98">
        <v>0</v>
      </c>
      <c r="H89" s="98">
        <v>0</v>
      </c>
      <c r="I89" s="98">
        <v>8.8972408881759886E-5</v>
      </c>
      <c r="J89" s="98">
        <v>1.7303812557395627E-4</v>
      </c>
      <c r="K89" s="98">
        <v>2.6576454109668009E-4</v>
      </c>
      <c r="L89" s="98">
        <v>1.7657928864247741E-4</v>
      </c>
      <c r="M89" s="98">
        <v>3.468618063022587E-4</v>
      </c>
      <c r="N89" s="98">
        <v>2.5692789790605577E-4</v>
      </c>
      <c r="O89" s="98">
        <v>2.4752519382753607E-4</v>
      </c>
      <c r="P89" s="98">
        <v>2.4661866542004425E-4</v>
      </c>
      <c r="Q89" s="98">
        <v>8.2097877661480381E-5</v>
      </c>
      <c r="R89" s="98">
        <v>1.7242893082108029E-4</v>
      </c>
      <c r="S89" s="98">
        <v>0</v>
      </c>
      <c r="T89" s="98">
        <v>8.6113438950801427E-5</v>
      </c>
      <c r="U89" s="98">
        <v>8.5377800962930305E-5</v>
      </c>
      <c r="V89" s="98">
        <v>2.7096217585753272E-4</v>
      </c>
      <c r="W89" s="98">
        <v>8.824163602082414E-5</v>
      </c>
      <c r="X89" s="98">
        <v>3.197918792419576E-4</v>
      </c>
      <c r="Y89" s="98">
        <v>2.8683561100242634E-3</v>
      </c>
      <c r="DA89" s="63" t="s">
        <v>3502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2.1004918546631657E-5</v>
      </c>
      <c r="F90" s="101">
        <v>0</v>
      </c>
      <c r="G90" s="101">
        <v>0</v>
      </c>
      <c r="H90" s="101">
        <v>0</v>
      </c>
      <c r="I90" s="101">
        <v>2.4735416567030649E-5</v>
      </c>
      <c r="J90" s="101">
        <v>4.8464660835399479E-5</v>
      </c>
      <c r="K90" s="101">
        <v>6.9234150635253099E-5</v>
      </c>
      <c r="L90" s="101">
        <v>4.6081343234975586E-5</v>
      </c>
      <c r="M90" s="101">
        <v>9.4588526445902438E-5</v>
      </c>
      <c r="N90" s="101">
        <v>6.9279701904931135E-5</v>
      </c>
      <c r="O90" s="101">
        <v>6.4785655348669738E-5</v>
      </c>
      <c r="P90" s="101">
        <v>6.8130767949591505E-5</v>
      </c>
      <c r="Q90" s="101">
        <v>2.4911423908921836E-5</v>
      </c>
      <c r="R90" s="101">
        <v>5.1003307869554977E-5</v>
      </c>
      <c r="S90" s="101">
        <v>0</v>
      </c>
      <c r="T90" s="101">
        <v>2.5919397061398003E-5</v>
      </c>
      <c r="U90" s="101">
        <v>2.4301626362590701E-5</v>
      </c>
      <c r="V90" s="101">
        <v>7.5484677833824969E-5</v>
      </c>
      <c r="W90" s="101">
        <v>2.7661997042506196E-5</v>
      </c>
      <c r="X90" s="101">
        <v>1.1202700854269188E-4</v>
      </c>
      <c r="Y90" s="101">
        <v>1.0299653006240511E-3</v>
      </c>
      <c r="DA90" s="131" t="s">
        <v>3503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6.0802421479839607E-5</v>
      </c>
      <c r="F91" s="104">
        <v>0</v>
      </c>
      <c r="G91" s="104">
        <v>0</v>
      </c>
      <c r="H91" s="104">
        <v>0</v>
      </c>
      <c r="I91" s="104">
        <v>6.4236992314729233E-5</v>
      </c>
      <c r="J91" s="104">
        <v>1.2457346473855678E-4</v>
      </c>
      <c r="K91" s="104">
        <v>1.9653039046142696E-4</v>
      </c>
      <c r="L91" s="104">
        <v>1.3049794540750183E-4</v>
      </c>
      <c r="M91" s="104">
        <v>2.5227327985635626E-4</v>
      </c>
      <c r="N91" s="104">
        <v>1.8764819600112462E-4</v>
      </c>
      <c r="O91" s="104">
        <v>1.8273953847886633E-4</v>
      </c>
      <c r="P91" s="104">
        <v>1.7848789747045273E-4</v>
      </c>
      <c r="Q91" s="104">
        <v>5.7186453752558542E-5</v>
      </c>
      <c r="R91" s="104">
        <v>1.2142562295152532E-4</v>
      </c>
      <c r="S91" s="104">
        <v>0</v>
      </c>
      <c r="T91" s="104">
        <v>6.0194041889403425E-5</v>
      </c>
      <c r="U91" s="104">
        <v>6.1076174600339608E-5</v>
      </c>
      <c r="V91" s="104">
        <v>1.9547749802370775E-4</v>
      </c>
      <c r="W91" s="104">
        <v>6.0579638978317947E-5</v>
      </c>
      <c r="X91" s="104">
        <v>2.0776487069926571E-4</v>
      </c>
      <c r="Y91" s="104">
        <v>1.8383908094002123E-3</v>
      </c>
      <c r="DA91" s="132" t="s">
        <v>3504</v>
      </c>
    </row>
    <row r="92" spans="1:105" ht="12" customHeight="1" x14ac:dyDescent="0.25">
      <c r="A92" s="106" t="s">
        <v>124</v>
      </c>
      <c r="B92" s="101"/>
      <c r="C92" s="101">
        <v>7.5406422320593344E-2</v>
      </c>
      <c r="D92" s="101">
        <v>7.6337104822860227E-2</v>
      </c>
      <c r="E92" s="101">
        <v>8.1901790093705226E-2</v>
      </c>
      <c r="F92" s="101">
        <v>6.7874724412224724E-2</v>
      </c>
      <c r="G92" s="101">
        <v>6.5810535235096571E-2</v>
      </c>
      <c r="H92" s="101">
        <v>7.7509997985721765E-2</v>
      </c>
      <c r="I92" s="101">
        <v>8.3204798625686374E-2</v>
      </c>
      <c r="J92" s="101">
        <v>7.8493278106083086E-2</v>
      </c>
      <c r="K92" s="101">
        <v>9.9064948734790839E-2</v>
      </c>
      <c r="L92" s="101">
        <v>8.5433931160774718E-2</v>
      </c>
      <c r="M92" s="101">
        <v>7.1002314555408619E-2</v>
      </c>
      <c r="N92" s="101">
        <v>3.6757398334157899E-2</v>
      </c>
      <c r="O92" s="101">
        <v>4.9052446879776772E-2</v>
      </c>
      <c r="P92" s="101">
        <v>6.16484049800703E-2</v>
      </c>
      <c r="Q92" s="101">
        <v>7.3809785436530634E-2</v>
      </c>
      <c r="R92" s="101">
        <v>6.0912137507882366E-2</v>
      </c>
      <c r="S92" s="101">
        <v>5.2012978326782935E-2</v>
      </c>
      <c r="T92" s="101">
        <v>4.0994155551261666E-2</v>
      </c>
      <c r="U92" s="101">
        <v>4.0379820764394204E-2</v>
      </c>
      <c r="V92" s="101">
        <v>2.9108772499975389E-2</v>
      </c>
      <c r="W92" s="101">
        <v>3.3818509444984719E-2</v>
      </c>
      <c r="X92" s="101">
        <v>3.5686896415940882E-2</v>
      </c>
      <c r="Y92" s="101">
        <v>3.9571377633481432E-2</v>
      </c>
      <c r="DA92" s="131" t="s">
        <v>3505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8.2167820055337507E-5</v>
      </c>
      <c r="F93" s="104">
        <v>0</v>
      </c>
      <c r="G93" s="104">
        <v>0</v>
      </c>
      <c r="H93" s="104">
        <v>0</v>
      </c>
      <c r="I93" s="104">
        <v>8.4807251409572187E-5</v>
      </c>
      <c r="J93" s="104">
        <v>9.4151595066530882E-5</v>
      </c>
      <c r="K93" s="104">
        <v>2.0153579993169337E-4</v>
      </c>
      <c r="L93" s="104">
        <v>9.3753652758728602E-5</v>
      </c>
      <c r="M93" s="104">
        <v>8.4004109360937695E-5</v>
      </c>
      <c r="N93" s="104">
        <v>8.2160518365093375E-5</v>
      </c>
      <c r="O93" s="104">
        <v>1.6747205766946336E-4</v>
      </c>
      <c r="P93" s="104">
        <v>7.874133060852459E-5</v>
      </c>
      <c r="Q93" s="104">
        <v>1.622029684788013E-4</v>
      </c>
      <c r="R93" s="104">
        <v>1.7435301620313711E-4</v>
      </c>
      <c r="S93" s="104">
        <v>8.7606404213538808E-5</v>
      </c>
      <c r="T93" s="104">
        <v>8.5373262454019154E-5</v>
      </c>
      <c r="U93" s="104">
        <v>1.8297404173836092E-4</v>
      </c>
      <c r="V93" s="104">
        <v>9.0940090136639004E-5</v>
      </c>
      <c r="W93" s="104">
        <v>9.6740836255565499E-5</v>
      </c>
      <c r="X93" s="104">
        <v>9.5879428529198557E-5</v>
      </c>
      <c r="Y93" s="104">
        <v>8.9533371569654099E-5</v>
      </c>
      <c r="DA93" s="132" t="s">
        <v>3506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2.1096506316747544E-5</v>
      </c>
      <c r="F94" s="98">
        <v>0</v>
      </c>
      <c r="G94" s="98">
        <v>0</v>
      </c>
      <c r="H94" s="98">
        <v>0</v>
      </c>
      <c r="I94" s="98">
        <v>2.3573526873395863E-5</v>
      </c>
      <c r="J94" s="98">
        <v>2.6359631143864174E-5</v>
      </c>
      <c r="K94" s="98">
        <v>5.2580090825823663E-5</v>
      </c>
      <c r="L94" s="98">
        <v>2.4474818413806959E-5</v>
      </c>
      <c r="M94" s="98">
        <v>2.2867080473435824E-5</v>
      </c>
      <c r="N94" s="98">
        <v>2.2087735277472142E-5</v>
      </c>
      <c r="O94" s="98">
        <v>4.3770404557903619E-5</v>
      </c>
      <c r="P94" s="98">
        <v>2.1690773194590141E-5</v>
      </c>
      <c r="Q94" s="98">
        <v>4.9124832155973211E-5</v>
      </c>
      <c r="R94" s="98">
        <v>5.1464220546498884E-5</v>
      </c>
      <c r="S94" s="98">
        <v>2.5478052917389541E-5</v>
      </c>
      <c r="T94" s="98">
        <v>2.5673962460097534E-5</v>
      </c>
      <c r="U94" s="98">
        <v>5.206796882683963E-5</v>
      </c>
      <c r="V94" s="98">
        <v>2.5322848969073894E-5</v>
      </c>
      <c r="W94" s="98">
        <v>3.0346871030111696E-5</v>
      </c>
      <c r="X94" s="98">
        <v>3.3629979309707593E-5</v>
      </c>
      <c r="Y94" s="98">
        <v>3.1895286514123413E-5</v>
      </c>
      <c r="DA94" s="63" t="s">
        <v>3507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6.1071313738589956E-5</v>
      </c>
      <c r="F95" s="98">
        <v>0</v>
      </c>
      <c r="G95" s="98">
        <v>0</v>
      </c>
      <c r="H95" s="98">
        <v>0</v>
      </c>
      <c r="I95" s="98">
        <v>6.1233724536176323E-5</v>
      </c>
      <c r="J95" s="98">
        <v>6.7791963922666704E-5</v>
      </c>
      <c r="K95" s="98">
        <v>1.4895570910586971E-4</v>
      </c>
      <c r="L95" s="98">
        <v>6.927883434492164E-5</v>
      </c>
      <c r="M95" s="98">
        <v>6.1137028887501868E-5</v>
      </c>
      <c r="N95" s="98">
        <v>6.0072783087621227E-5</v>
      </c>
      <c r="O95" s="98">
        <v>1.2370165311155975E-4</v>
      </c>
      <c r="P95" s="98">
        <v>5.7050557413934445E-5</v>
      </c>
      <c r="Q95" s="98">
        <v>1.130781363228281E-4</v>
      </c>
      <c r="R95" s="98">
        <v>1.2288879565663824E-4</v>
      </c>
      <c r="S95" s="98">
        <v>6.212835129614926E-5</v>
      </c>
      <c r="T95" s="98">
        <v>5.9699299993921623E-5</v>
      </c>
      <c r="U95" s="98">
        <v>1.309060729115213E-4</v>
      </c>
      <c r="V95" s="98">
        <v>6.5617241167565117E-5</v>
      </c>
      <c r="W95" s="98">
        <v>6.6393965225453803E-5</v>
      </c>
      <c r="X95" s="98">
        <v>6.2249449219490971E-5</v>
      </c>
      <c r="Y95" s="98">
        <v>5.7638085055530686E-5</v>
      </c>
      <c r="DA95" s="63" t="s">
        <v>3508</v>
      </c>
    </row>
    <row r="96" spans="1:105" ht="12" customHeight="1" x14ac:dyDescent="0.25">
      <c r="A96" s="106" t="s">
        <v>122</v>
      </c>
      <c r="B96" s="101"/>
      <c r="C96" s="101">
        <v>1.422981152560403</v>
      </c>
      <c r="D96" s="101">
        <v>1.5253441923821216</v>
      </c>
      <c r="E96" s="101">
        <v>1.2693484576629759</v>
      </c>
      <c r="F96" s="101">
        <v>1.4913886459668559</v>
      </c>
      <c r="G96" s="101">
        <v>1.6842812829194123</v>
      </c>
      <c r="H96" s="101">
        <v>1.7290823601742082</v>
      </c>
      <c r="I96" s="101">
        <v>1.5632392689439125</v>
      </c>
      <c r="J96" s="101">
        <v>1.3768205188742999</v>
      </c>
      <c r="K96" s="101">
        <v>1.5005829847135075</v>
      </c>
      <c r="L96" s="101">
        <v>1.6072479188646496</v>
      </c>
      <c r="M96" s="101">
        <v>1.5815782942736918</v>
      </c>
      <c r="N96" s="101">
        <v>1.6975109526178036</v>
      </c>
      <c r="O96" s="101">
        <v>1.5628346525144514</v>
      </c>
      <c r="P96" s="101">
        <v>1.8853827487610482</v>
      </c>
      <c r="Q96" s="101">
        <v>1.5290760405615131</v>
      </c>
      <c r="R96" s="101">
        <v>1.1335056674684629</v>
      </c>
      <c r="S96" s="101">
        <v>1.1762491730925395</v>
      </c>
      <c r="T96" s="101">
        <v>1.1025318796327299</v>
      </c>
      <c r="U96" s="101">
        <v>1.2998660830040916</v>
      </c>
      <c r="V96" s="101">
        <v>1.1803228061300008</v>
      </c>
      <c r="W96" s="101">
        <v>1.3901016168260731</v>
      </c>
      <c r="X96" s="101">
        <v>1.4603845003963163</v>
      </c>
      <c r="Y96" s="101">
        <v>1.3113400568741522</v>
      </c>
      <c r="DA96" s="131" t="s">
        <v>3509</v>
      </c>
    </row>
    <row r="97" spans="1:105" ht="12" customHeight="1" x14ac:dyDescent="0.25">
      <c r="A97" s="107" t="s">
        <v>121</v>
      </c>
      <c r="B97" s="104"/>
      <c r="C97" s="104">
        <v>4.3074662911190109E-2</v>
      </c>
      <c r="D97" s="104">
        <v>4.2628876947542013E-2</v>
      </c>
      <c r="E97" s="104">
        <v>7.2031924272484976E-2</v>
      </c>
      <c r="F97" s="104">
        <v>4.0362088137632042E-2</v>
      </c>
      <c r="G97" s="104">
        <v>5.2222801865212901E-2</v>
      </c>
      <c r="H97" s="104">
        <v>6.1366207871423183E-2</v>
      </c>
      <c r="I97" s="104">
        <v>0.1564236358639248</v>
      </c>
      <c r="J97" s="104">
        <v>0.14394880888401951</v>
      </c>
      <c r="K97" s="104">
        <v>0.15541875184534731</v>
      </c>
      <c r="L97" s="104">
        <v>0.13677466915050668</v>
      </c>
      <c r="M97" s="104">
        <v>0.21684014130636489</v>
      </c>
      <c r="N97" s="104">
        <v>0.20102464489743965</v>
      </c>
      <c r="O97" s="104">
        <v>0.24847741317068317</v>
      </c>
      <c r="P97" s="104">
        <v>0.42530857869875549</v>
      </c>
      <c r="Q97" s="104">
        <v>0.36605063206808464</v>
      </c>
      <c r="R97" s="104">
        <v>0.22635695631699482</v>
      </c>
      <c r="S97" s="104">
        <v>0.23889154380518629</v>
      </c>
      <c r="T97" s="104">
        <v>0.27372341849278431</v>
      </c>
      <c r="U97" s="104">
        <v>0.29543010090718341</v>
      </c>
      <c r="V97" s="104">
        <v>0.27264402935350046</v>
      </c>
      <c r="W97" s="104">
        <v>0.29363039637749033</v>
      </c>
      <c r="X97" s="104">
        <v>0.36220582899203035</v>
      </c>
      <c r="Y97" s="104">
        <v>0.35911331989797968</v>
      </c>
      <c r="DA97" s="132" t="s">
        <v>3510</v>
      </c>
    </row>
    <row r="98" spans="1:105" ht="12" customHeight="1" x14ac:dyDescent="0.25">
      <c r="A98" s="108" t="s">
        <v>53</v>
      </c>
      <c r="B98" s="98"/>
      <c r="C98" s="98">
        <v>1.2383754087216531E-2</v>
      </c>
      <c r="D98" s="98">
        <v>1.292225406167139E-2</v>
      </c>
      <c r="E98" s="98">
        <v>1.8480686600725521E-2</v>
      </c>
      <c r="F98" s="98">
        <v>1.167984829128263E-2</v>
      </c>
      <c r="G98" s="98">
        <v>1.4969909134192536E-2</v>
      </c>
      <c r="H98" s="98">
        <v>1.753196502961208E-2</v>
      </c>
      <c r="I98" s="98">
        <v>4.3485908332893321E-2</v>
      </c>
      <c r="J98" s="98">
        <v>4.0336181898404093E-2</v>
      </c>
      <c r="K98" s="98">
        <v>4.0481438168615658E-2</v>
      </c>
      <c r="L98" s="98">
        <v>3.5672314881895449E-2</v>
      </c>
      <c r="M98" s="98">
        <v>5.912056081102942E-2</v>
      </c>
      <c r="N98" s="98">
        <v>5.4204096506993593E-2</v>
      </c>
      <c r="O98" s="98">
        <v>6.5048324435276986E-2</v>
      </c>
      <c r="P98" s="98">
        <v>0.11750356058098702</v>
      </c>
      <c r="Q98" s="98">
        <v>0.11119615624999524</v>
      </c>
      <c r="R98" s="98">
        <v>6.693607967074533E-2</v>
      </c>
      <c r="S98" s="98">
        <v>6.958582836352388E-2</v>
      </c>
      <c r="T98" s="98">
        <v>8.241805777005258E-2</v>
      </c>
      <c r="U98" s="98">
        <v>8.411658862798814E-2</v>
      </c>
      <c r="V98" s="98">
        <v>7.5998843815964945E-2</v>
      </c>
      <c r="W98" s="98">
        <v>9.211600026332846E-2</v>
      </c>
      <c r="X98" s="98">
        <v>0.12714673158757897</v>
      </c>
      <c r="Y98" s="98">
        <v>0.1281496549824192</v>
      </c>
      <c r="DA98" s="63" t="s">
        <v>3511</v>
      </c>
    </row>
    <row r="99" spans="1:105" ht="12" customHeight="1" x14ac:dyDescent="0.25">
      <c r="A99" s="108" t="s">
        <v>52</v>
      </c>
      <c r="B99" s="98"/>
      <c r="C99" s="98">
        <v>3.069090882397358E-2</v>
      </c>
      <c r="D99" s="98">
        <v>2.9706622885870625E-2</v>
      </c>
      <c r="E99" s="98">
        <v>5.3551237671759455E-2</v>
      </c>
      <c r="F99" s="98">
        <v>2.8682239846349412E-2</v>
      </c>
      <c r="G99" s="98">
        <v>3.7252892731020365E-2</v>
      </c>
      <c r="H99" s="98">
        <v>4.3834242841811102E-2</v>
      </c>
      <c r="I99" s="98">
        <v>0.11293772753103148</v>
      </c>
      <c r="J99" s="98">
        <v>0.10361262698561542</v>
      </c>
      <c r="K99" s="98">
        <v>0.11493731367673167</v>
      </c>
      <c r="L99" s="98">
        <v>0.10110235426861122</v>
      </c>
      <c r="M99" s="98">
        <v>0.15771958049533547</v>
      </c>
      <c r="N99" s="98">
        <v>0.14682054839044606</v>
      </c>
      <c r="O99" s="98">
        <v>0.18342908873540617</v>
      </c>
      <c r="P99" s="98">
        <v>0.3078050181177685</v>
      </c>
      <c r="Q99" s="98">
        <v>0.2548544758180894</v>
      </c>
      <c r="R99" s="98">
        <v>0.15942087664624949</v>
      </c>
      <c r="S99" s="98">
        <v>0.16930571544166242</v>
      </c>
      <c r="T99" s="98">
        <v>0.19130536072273172</v>
      </c>
      <c r="U99" s="98">
        <v>0.21131351227919526</v>
      </c>
      <c r="V99" s="98">
        <v>0.19664518553753552</v>
      </c>
      <c r="W99" s="98">
        <v>0.20151439611416189</v>
      </c>
      <c r="X99" s="98">
        <v>0.23505909740445138</v>
      </c>
      <c r="Y99" s="98">
        <v>0.2309636649155605</v>
      </c>
      <c r="DA99" s="63" t="s">
        <v>3512</v>
      </c>
    </row>
    <row r="100" spans="1:105" ht="12" customHeight="1" x14ac:dyDescent="0.25">
      <c r="A100" s="121" t="s">
        <v>54</v>
      </c>
      <c r="B100" s="122"/>
      <c r="C100" s="122">
        <v>1.5408774792256827</v>
      </c>
      <c r="D100" s="122">
        <v>1.6145837304465243</v>
      </c>
      <c r="E100" s="122">
        <v>1.4866107131697144</v>
      </c>
      <c r="F100" s="122">
        <v>1.5582639471092488</v>
      </c>
      <c r="G100" s="122">
        <v>1.7553290934584196</v>
      </c>
      <c r="H100" s="122">
        <v>1.80208111730186</v>
      </c>
      <c r="I100" s="122">
        <v>1.7532351750038295</v>
      </c>
      <c r="J100" s="122">
        <v>1.7175173009174771</v>
      </c>
      <c r="K100" s="122">
        <v>1.922988139517213</v>
      </c>
      <c r="L100" s="122">
        <v>1.8731965723752722</v>
      </c>
      <c r="M100" s="122">
        <v>1.8755540742274641</v>
      </c>
      <c r="N100" s="122">
        <v>1.8477705628083392</v>
      </c>
      <c r="O100" s="122">
        <v>1.7142517382597693</v>
      </c>
      <c r="P100" s="122">
        <v>1.9835224927713049</v>
      </c>
      <c r="Q100" s="122">
        <v>1.6511706080729684</v>
      </c>
      <c r="R100" s="122">
        <v>1.2171697277480873</v>
      </c>
      <c r="S100" s="122">
        <v>1.2394193659680552</v>
      </c>
      <c r="T100" s="122">
        <v>1.1548326990821152</v>
      </c>
      <c r="U100" s="122">
        <v>1.3097454129476134</v>
      </c>
      <c r="V100" s="122">
        <v>1.1815336692939726</v>
      </c>
      <c r="W100" s="122">
        <v>1.3662464950076023</v>
      </c>
      <c r="X100" s="122">
        <v>1.5308447918854464</v>
      </c>
      <c r="Y100" s="122">
        <v>1.5540462342507941</v>
      </c>
      <c r="DA100" s="130" t="s">
        <v>3513</v>
      </c>
    </row>
    <row r="101" spans="1:105" ht="12" customHeight="1" x14ac:dyDescent="0.25">
      <c r="A101" s="97" t="s">
        <v>202</v>
      </c>
      <c r="B101" s="98"/>
      <c r="C101" s="98">
        <v>4.8206536567254182E-2</v>
      </c>
      <c r="D101" s="98">
        <v>5.5447171438349069E-2</v>
      </c>
      <c r="E101" s="98">
        <v>8.4265972296618835E-2</v>
      </c>
      <c r="F101" s="98">
        <v>7.6179986551077536E-2</v>
      </c>
      <c r="G101" s="98">
        <v>7.8605968619945815E-2</v>
      </c>
      <c r="H101" s="98">
        <v>8.5741789108005839E-2</v>
      </c>
      <c r="I101" s="98">
        <v>8.366832299021025E-2</v>
      </c>
      <c r="J101" s="98">
        <v>0.18682419760447538</v>
      </c>
      <c r="K101" s="98">
        <v>0.26709834567741092</v>
      </c>
      <c r="L101" s="98">
        <v>0.23103844144819152</v>
      </c>
      <c r="M101" s="98">
        <v>0.24558024442017518</v>
      </c>
      <c r="N101" s="98">
        <v>0.21204031068304394</v>
      </c>
      <c r="O101" s="98">
        <v>0.13906476411009311</v>
      </c>
      <c r="P101" s="98">
        <v>0.12588359393432</v>
      </c>
      <c r="Q101" s="98">
        <v>7.7206665632365459E-2</v>
      </c>
      <c r="R101" s="98">
        <v>7.6415904642195567E-2</v>
      </c>
      <c r="S101" s="98">
        <v>6.214365356928904E-2</v>
      </c>
      <c r="T101" s="98">
        <v>7.50564591220306E-2</v>
      </c>
      <c r="U101" s="98">
        <v>8.7169862629307843E-2</v>
      </c>
      <c r="V101" s="98">
        <v>0.13914595200943675</v>
      </c>
      <c r="W101" s="98">
        <v>0.10102707387861738</v>
      </c>
      <c r="X101" s="98">
        <v>9.2213721786851E-2</v>
      </c>
      <c r="Y101" s="98">
        <v>4.1737302295188905E-2</v>
      </c>
      <c r="DA101" s="63" t="s">
        <v>3514</v>
      </c>
    </row>
    <row r="102" spans="1:105" ht="12" customHeight="1" x14ac:dyDescent="0.25">
      <c r="A102" s="97" t="s">
        <v>50</v>
      </c>
      <c r="B102" s="98"/>
      <c r="C102" s="98">
        <v>0.75834787550641747</v>
      </c>
      <c r="D102" s="98">
        <v>0.58613110912010868</v>
      </c>
      <c r="E102" s="98">
        <v>0.71737197596510061</v>
      </c>
      <c r="F102" s="98">
        <v>0.53032810929351315</v>
      </c>
      <c r="G102" s="98">
        <v>0.54309699306906811</v>
      </c>
      <c r="H102" s="98">
        <v>0.60002980869906053</v>
      </c>
      <c r="I102" s="98">
        <v>0.80224180322501215</v>
      </c>
      <c r="J102" s="98">
        <v>0.89470711061170516</v>
      </c>
      <c r="K102" s="98">
        <v>0.91687274617483705</v>
      </c>
      <c r="L102" s="98">
        <v>0.78742541707587088</v>
      </c>
      <c r="M102" s="98">
        <v>0.62635448095731905</v>
      </c>
      <c r="N102" s="98">
        <v>0.41321899475909907</v>
      </c>
      <c r="O102" s="98">
        <v>0.50337171472286246</v>
      </c>
      <c r="P102" s="98">
        <v>0.59266872595008113</v>
      </c>
      <c r="Q102" s="98">
        <v>0.63593111824753279</v>
      </c>
      <c r="R102" s="98">
        <v>0.51706486551063657</v>
      </c>
      <c r="S102" s="98">
        <v>0.43070926977672641</v>
      </c>
      <c r="T102" s="98">
        <v>0.36431027904081092</v>
      </c>
      <c r="U102" s="98">
        <v>0.37732730699303207</v>
      </c>
      <c r="V102" s="98">
        <v>0.27338309956981588</v>
      </c>
      <c r="W102" s="98">
        <v>0.31138293557779501</v>
      </c>
      <c r="X102" s="98">
        <v>0.31696218532026671</v>
      </c>
      <c r="Y102" s="98">
        <v>0.37274742971587377</v>
      </c>
      <c r="DA102" s="63" t="s">
        <v>3515</v>
      </c>
    </row>
    <row r="103" spans="1:105" ht="12" customHeight="1" x14ac:dyDescent="0.25">
      <c r="A103" s="109" t="s">
        <v>120</v>
      </c>
      <c r="B103" s="33"/>
      <c r="C103" s="33">
        <v>0.73432306715201112</v>
      </c>
      <c r="D103" s="33">
        <v>0.97300544988806659</v>
      </c>
      <c r="E103" s="33">
        <v>0.68497276490799497</v>
      </c>
      <c r="F103" s="33">
        <v>0.95175585126465811</v>
      </c>
      <c r="G103" s="33">
        <v>1.1336261317694056</v>
      </c>
      <c r="H103" s="33">
        <v>1.1163095194947936</v>
      </c>
      <c r="I103" s="33">
        <v>0.86732504878860717</v>
      </c>
      <c r="J103" s="33">
        <v>0.63598599270129641</v>
      </c>
      <c r="K103" s="33">
        <v>0.73901704766496523</v>
      </c>
      <c r="L103" s="33">
        <v>0.85473271385120986</v>
      </c>
      <c r="M103" s="33">
        <v>1.0036193488499698</v>
      </c>
      <c r="N103" s="33">
        <v>1.222511257366196</v>
      </c>
      <c r="O103" s="33">
        <v>1.0718152594268138</v>
      </c>
      <c r="P103" s="33">
        <v>1.2649701728869038</v>
      </c>
      <c r="Q103" s="33">
        <v>0.93803282419307032</v>
      </c>
      <c r="R103" s="33">
        <v>0.623688957595255</v>
      </c>
      <c r="S103" s="33">
        <v>0.74656644262203986</v>
      </c>
      <c r="T103" s="33">
        <v>0.71546596091927361</v>
      </c>
      <c r="U103" s="33">
        <v>0.84524824332527349</v>
      </c>
      <c r="V103" s="33">
        <v>0.76900461771472006</v>
      </c>
      <c r="W103" s="33">
        <v>0.95383648555119005</v>
      </c>
      <c r="X103" s="33">
        <v>1.1216688847783287</v>
      </c>
      <c r="Y103" s="33">
        <v>1.1395615022397314</v>
      </c>
      <c r="DA103" s="60" t="s">
        <v>3516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3517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3518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3519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3520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3521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3522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3523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3524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3525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3526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3527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3528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3529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3530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3531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3532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3533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3534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1.5954924851284031</v>
      </c>
      <c r="D124" s="117">
        <f t="shared" si="42"/>
        <v>1.3691465536960099</v>
      </c>
      <c r="E124" s="117">
        <f t="shared" si="42"/>
        <v>2.9265570180613953</v>
      </c>
      <c r="F124" s="117">
        <f t="shared" si="42"/>
        <v>2.6267998433958448</v>
      </c>
      <c r="G124" s="117">
        <f t="shared" si="42"/>
        <v>2.8374885630928097</v>
      </c>
      <c r="H124" s="117">
        <f t="shared" si="42"/>
        <v>2.8599130002349904</v>
      </c>
      <c r="I124" s="117">
        <f t="shared" si="42"/>
        <v>3.1877550617967234</v>
      </c>
      <c r="J124" s="117">
        <f t="shared" si="42"/>
        <v>3.210527938337159</v>
      </c>
      <c r="K124" s="117">
        <f t="shared" si="42"/>
        <v>3.2449044490275352</v>
      </c>
      <c r="L124" s="117">
        <f t="shared" si="42"/>
        <v>2.93059407886637</v>
      </c>
      <c r="M124" s="117">
        <f t="shared" si="42"/>
        <v>2.9356062865709931</v>
      </c>
      <c r="N124" s="117">
        <f t="shared" si="42"/>
        <v>2.5190148037565905</v>
      </c>
      <c r="O124" s="117">
        <f t="shared" si="42"/>
        <v>2.3787362066507174</v>
      </c>
      <c r="P124" s="117">
        <f t="shared" si="42"/>
        <v>2.0150295606535967E-3</v>
      </c>
      <c r="Q124" s="117">
        <f t="shared" si="42"/>
        <v>0</v>
      </c>
      <c r="R124" s="117">
        <f t="shared" ref="R124:V124" si="43">R125+R128+R130+R139</f>
        <v>1.2799975778224284</v>
      </c>
      <c r="S124" s="117">
        <f t="shared" si="43"/>
        <v>1.5787080932586786</v>
      </c>
      <c r="T124" s="117">
        <f t="shared" si="43"/>
        <v>1.970627471921566</v>
      </c>
      <c r="U124" s="117">
        <f t="shared" si="43"/>
        <v>1.7107890893173818</v>
      </c>
      <c r="V124" s="117">
        <f t="shared" si="43"/>
        <v>2.0488426085004479</v>
      </c>
      <c r="W124" s="117">
        <f t="shared" ref="W124:Y124" si="44">W125+W128+W130+W139</f>
        <v>1.7446079675848072</v>
      </c>
      <c r="X124" s="117">
        <f t="shared" si="44"/>
        <v>1.5290095309833274</v>
      </c>
      <c r="Y124" s="117">
        <f t="shared" si="44"/>
        <v>1.0808590954943023</v>
      </c>
      <c r="DA124" s="129" t="s">
        <v>3535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1.208532466870788</v>
      </c>
      <c r="D125" s="122">
        <f t="shared" si="45"/>
        <v>1.0306460802859421</v>
      </c>
      <c r="E125" s="122">
        <f t="shared" si="45"/>
        <v>2.0954728849334594</v>
      </c>
      <c r="F125" s="122">
        <f t="shared" si="45"/>
        <v>1.9574957610227821</v>
      </c>
      <c r="G125" s="122">
        <f t="shared" si="45"/>
        <v>2.1331545305973405</v>
      </c>
      <c r="H125" s="122">
        <f t="shared" si="45"/>
        <v>1.9301443198431116</v>
      </c>
      <c r="I125" s="122">
        <f t="shared" si="45"/>
        <v>2.0189958030060513</v>
      </c>
      <c r="J125" s="122">
        <f t="shared" si="45"/>
        <v>2.2281022837103279</v>
      </c>
      <c r="K125" s="122">
        <f t="shared" si="45"/>
        <v>2.2892833383721447</v>
      </c>
      <c r="L125" s="122">
        <f t="shared" si="45"/>
        <v>2.2124236874654999</v>
      </c>
      <c r="M125" s="122">
        <f t="shared" si="45"/>
        <v>2.167289966823466</v>
      </c>
      <c r="N125" s="122">
        <f t="shared" si="45"/>
        <v>1.8115719095711216</v>
      </c>
      <c r="O125" s="122">
        <f t="shared" si="45"/>
        <v>1.8035946678154477</v>
      </c>
      <c r="P125" s="122">
        <f t="shared" si="45"/>
        <v>1.5677073489574556E-3</v>
      </c>
      <c r="Q125" s="122">
        <f t="shared" si="45"/>
        <v>0</v>
      </c>
      <c r="R125" s="122">
        <f t="shared" ref="R125:V125" si="46">SUM(R126:R127)</f>
        <v>0.94098521961545811</v>
      </c>
      <c r="S125" s="122">
        <f t="shared" si="46"/>
        <v>1.178721347793712</v>
      </c>
      <c r="T125" s="122">
        <f t="shared" si="46"/>
        <v>1.3728152895237156</v>
      </c>
      <c r="U125" s="122">
        <f t="shared" si="46"/>
        <v>1.2558551794636217</v>
      </c>
      <c r="V125" s="122">
        <f t="shared" si="46"/>
        <v>1.3503823184633954</v>
      </c>
      <c r="W125" s="122">
        <f t="shared" ref="W125:Y125" si="47">SUM(W126:W127)</f>
        <v>0.98271587909310598</v>
      </c>
      <c r="X125" s="122">
        <f t="shared" si="47"/>
        <v>0.68682132255537343</v>
      </c>
      <c r="Y125" s="122">
        <f t="shared" si="47"/>
        <v>0.49855632504886921</v>
      </c>
      <c r="DA125" s="130" t="s">
        <v>3536</v>
      </c>
    </row>
    <row r="126" spans="1:105" ht="12" customHeight="1" x14ac:dyDescent="0.25">
      <c r="A126" s="97" t="s">
        <v>198</v>
      </c>
      <c r="B126" s="98"/>
      <c r="C126" s="98">
        <v>1.2027327087108841</v>
      </c>
      <c r="D126" s="98">
        <v>1.0256928924963444</v>
      </c>
      <c r="E126" s="98">
        <v>2.0859992210420177</v>
      </c>
      <c r="F126" s="98">
        <v>1.9482519667209268</v>
      </c>
      <c r="G126" s="98">
        <v>2.1233080188622084</v>
      </c>
      <c r="H126" s="98">
        <v>1.9215779357907352</v>
      </c>
      <c r="I126" s="98">
        <v>2.0103561151523532</v>
      </c>
      <c r="J126" s="98">
        <v>2.2186867834679544</v>
      </c>
      <c r="K126" s="98">
        <v>2.279705895909768</v>
      </c>
      <c r="L126" s="98">
        <v>2.2035244910615543</v>
      </c>
      <c r="M126" s="98">
        <v>2.158671151217848</v>
      </c>
      <c r="N126" s="98">
        <v>1.8044707630600914</v>
      </c>
      <c r="O126" s="98">
        <v>1.7966116529343994</v>
      </c>
      <c r="P126" s="98">
        <v>1.5616777414692536E-3</v>
      </c>
      <c r="Q126" s="98">
        <v>0</v>
      </c>
      <c r="R126" s="98">
        <v>0.93734820816864284</v>
      </c>
      <c r="S126" s="98">
        <v>1.1742244605662613</v>
      </c>
      <c r="T126" s="98">
        <v>1.367594731261518</v>
      </c>
      <c r="U126" s="98">
        <v>1.2510568049573505</v>
      </c>
      <c r="V126" s="98">
        <v>1.3452231473866321</v>
      </c>
      <c r="W126" s="98">
        <v>0.97896775658462254</v>
      </c>
      <c r="X126" s="98">
        <v>0.68421542612497399</v>
      </c>
      <c r="Y126" s="98">
        <v>0.49665682466014865</v>
      </c>
      <c r="DA126" s="63" t="s">
        <v>3537</v>
      </c>
    </row>
    <row r="127" spans="1:105" ht="12" customHeight="1" x14ac:dyDescent="0.25">
      <c r="A127" s="97" t="s">
        <v>53</v>
      </c>
      <c r="B127" s="98"/>
      <c r="C127" s="98">
        <v>5.799758159903844E-3</v>
      </c>
      <c r="D127" s="98">
        <v>4.9531877895976212E-3</v>
      </c>
      <c r="E127" s="98">
        <v>9.4736638914415562E-3</v>
      </c>
      <c r="F127" s="98">
        <v>9.2437943018553979E-3</v>
      </c>
      <c r="G127" s="98">
        <v>9.8465117351322472E-3</v>
      </c>
      <c r="H127" s="98">
        <v>8.5663840523764554E-3</v>
      </c>
      <c r="I127" s="98">
        <v>8.6396878536981435E-3</v>
      </c>
      <c r="J127" s="98">
        <v>9.415500242373474E-3</v>
      </c>
      <c r="K127" s="98">
        <v>9.5774424623766494E-3</v>
      </c>
      <c r="L127" s="98">
        <v>8.8991964039455713E-3</v>
      </c>
      <c r="M127" s="98">
        <v>8.6188156056178373E-3</v>
      </c>
      <c r="N127" s="98">
        <v>7.1011465110303266E-3</v>
      </c>
      <c r="O127" s="98">
        <v>6.9830148810483116E-3</v>
      </c>
      <c r="P127" s="98">
        <v>6.0296074882020071E-6</v>
      </c>
      <c r="Q127" s="98">
        <v>0</v>
      </c>
      <c r="R127" s="98">
        <v>3.6370114468153194E-3</v>
      </c>
      <c r="S127" s="98">
        <v>4.496887227450775E-3</v>
      </c>
      <c r="T127" s="98">
        <v>5.2205582621975225E-3</v>
      </c>
      <c r="U127" s="98">
        <v>4.7983745062712439E-3</v>
      </c>
      <c r="V127" s="98">
        <v>5.1591710767633714E-3</v>
      </c>
      <c r="W127" s="98">
        <v>3.7481225084834277E-3</v>
      </c>
      <c r="X127" s="98">
        <v>2.6058964303994699E-3</v>
      </c>
      <c r="Y127" s="98">
        <v>1.8995003887205275E-3</v>
      </c>
      <c r="DA127" s="63" t="s">
        <v>3538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5.3928074475240985E-2</v>
      </c>
      <c r="D128" s="122">
        <f t="shared" si="48"/>
        <v>4.0993902357405562E-2</v>
      </c>
      <c r="E128" s="122">
        <f t="shared" si="48"/>
        <v>0.33967917298669548</v>
      </c>
      <c r="F128" s="122">
        <f t="shared" si="48"/>
        <v>0.16765191948600577</v>
      </c>
      <c r="G128" s="122">
        <f t="shared" si="48"/>
        <v>0.18019917981842082</v>
      </c>
      <c r="H128" s="122">
        <f t="shared" si="48"/>
        <v>0.38835540407251196</v>
      </c>
      <c r="I128" s="122">
        <f t="shared" si="48"/>
        <v>0.59755290425094687</v>
      </c>
      <c r="J128" s="122">
        <f t="shared" si="48"/>
        <v>0.36582539082511395</v>
      </c>
      <c r="K128" s="122">
        <f t="shared" si="48"/>
        <v>0.33398004210205728</v>
      </c>
      <c r="L128" s="122">
        <f t="shared" si="48"/>
        <v>0.16953208967887412</v>
      </c>
      <c r="M128" s="122">
        <f t="shared" si="48"/>
        <v>0.25789027800375036</v>
      </c>
      <c r="N128" s="122">
        <f t="shared" si="48"/>
        <v>0.25284247853500968</v>
      </c>
      <c r="O128" s="122">
        <f t="shared" si="48"/>
        <v>0.13082155439728455</v>
      </c>
      <c r="P128" s="122">
        <f t="shared" si="48"/>
        <v>0</v>
      </c>
      <c r="Q128" s="122">
        <f t="shared" si="48"/>
        <v>0</v>
      </c>
      <c r="R128" s="122">
        <f t="shared" si="48"/>
        <v>7.7493196870629125E-2</v>
      </c>
      <c r="S128" s="122">
        <f t="shared" si="48"/>
        <v>5.3370767157936337E-2</v>
      </c>
      <c r="T128" s="122">
        <f t="shared" si="48"/>
        <v>0.15712652751122635</v>
      </c>
      <c r="U128" s="122">
        <f t="shared" si="48"/>
        <v>2.4635302288587162E-2</v>
      </c>
      <c r="V128" s="122">
        <f t="shared" si="48"/>
        <v>0.22073870834857146</v>
      </c>
      <c r="W128" s="122">
        <f t="shared" si="48"/>
        <v>0.35922166999632116</v>
      </c>
      <c r="X128" s="122">
        <f t="shared" si="48"/>
        <v>0.46534591822061228</v>
      </c>
      <c r="Y128" s="122">
        <f t="shared" si="48"/>
        <v>0.18459303629763538</v>
      </c>
      <c r="DA128" s="130" t="s">
        <v>3539</v>
      </c>
    </row>
    <row r="129" spans="1:105" ht="12" customHeight="1" x14ac:dyDescent="0.25">
      <c r="A129" s="97" t="s">
        <v>53</v>
      </c>
      <c r="B129" s="98"/>
      <c r="C129" s="98">
        <v>5.3928074475240985E-2</v>
      </c>
      <c r="D129" s="98">
        <v>4.0993902357405562E-2</v>
      </c>
      <c r="E129" s="98">
        <v>0.33967917298669548</v>
      </c>
      <c r="F129" s="98">
        <v>0.16765191948600577</v>
      </c>
      <c r="G129" s="98">
        <v>0.18019917981842082</v>
      </c>
      <c r="H129" s="98">
        <v>0.38835540407251196</v>
      </c>
      <c r="I129" s="98">
        <v>0.59755290425094687</v>
      </c>
      <c r="J129" s="98">
        <v>0.36582539082511395</v>
      </c>
      <c r="K129" s="98">
        <v>0.33398004210205728</v>
      </c>
      <c r="L129" s="98">
        <v>0.16953208967887412</v>
      </c>
      <c r="M129" s="98">
        <v>0.25789027800375036</v>
      </c>
      <c r="N129" s="98">
        <v>0.25284247853500968</v>
      </c>
      <c r="O129" s="98">
        <v>0.13082155439728455</v>
      </c>
      <c r="P129" s="98">
        <v>0</v>
      </c>
      <c r="Q129" s="98">
        <v>0</v>
      </c>
      <c r="R129" s="98">
        <v>7.7493196870629125E-2</v>
      </c>
      <c r="S129" s="98">
        <v>5.3370767157936337E-2</v>
      </c>
      <c r="T129" s="98">
        <v>0.15712652751122635</v>
      </c>
      <c r="U129" s="98">
        <v>2.4635302288587162E-2</v>
      </c>
      <c r="V129" s="98">
        <v>0.22073870834857146</v>
      </c>
      <c r="W129" s="98">
        <v>0.35922166999632116</v>
      </c>
      <c r="X129" s="98">
        <v>0.46534591822061228</v>
      </c>
      <c r="Y129" s="98">
        <v>0.18459303629763538</v>
      </c>
      <c r="DA129" s="63" t="s">
        <v>3540</v>
      </c>
    </row>
    <row r="130" spans="1:105" ht="12" customHeight="1" x14ac:dyDescent="0.25">
      <c r="A130" s="121" t="s">
        <v>55</v>
      </c>
      <c r="B130" s="122"/>
      <c r="C130" s="122">
        <v>0.16768813411249558</v>
      </c>
      <c r="D130" s="122">
        <v>0.14993332746679203</v>
      </c>
      <c r="E130" s="122">
        <v>0.247927820910296</v>
      </c>
      <c r="F130" s="122">
        <v>0.25674778200139509</v>
      </c>
      <c r="G130" s="122">
        <v>0.26827189742334706</v>
      </c>
      <c r="H130" s="122">
        <v>0.2774680391805423</v>
      </c>
      <c r="I130" s="122">
        <v>0.29716413533075425</v>
      </c>
      <c r="J130" s="122">
        <v>0.31434915008652869</v>
      </c>
      <c r="K130" s="122">
        <v>0.32169204552291353</v>
      </c>
      <c r="L130" s="122">
        <v>0.28969698718646919</v>
      </c>
      <c r="M130" s="122">
        <v>0.26572010812033603</v>
      </c>
      <c r="N130" s="122">
        <v>0.24438001379045368</v>
      </c>
      <c r="O130" s="122">
        <v>0.24546275872031517</v>
      </c>
      <c r="P130" s="122">
        <v>2.4716967259183855E-4</v>
      </c>
      <c r="Q130" s="122">
        <v>0</v>
      </c>
      <c r="R130" s="122">
        <v>0.14306138347177208</v>
      </c>
      <c r="S130" s="122">
        <v>0.19252799128673148</v>
      </c>
      <c r="T130" s="122">
        <v>0.24929170849458454</v>
      </c>
      <c r="U130" s="122">
        <v>0.24191576142510529</v>
      </c>
      <c r="V130" s="122">
        <v>0.27122371557316216</v>
      </c>
      <c r="W130" s="122">
        <v>0.22958981345153343</v>
      </c>
      <c r="X130" s="122">
        <v>0.21651920689857801</v>
      </c>
      <c r="Y130" s="122">
        <v>0.23227199354737821</v>
      </c>
      <c r="DA130" s="130" t="s">
        <v>3541</v>
      </c>
    </row>
    <row r="131" spans="1:105" ht="12" customHeight="1" x14ac:dyDescent="0.25">
      <c r="A131" s="97" t="s">
        <v>128</v>
      </c>
      <c r="B131" s="98"/>
      <c r="C131" s="98">
        <v>3.3144314414688882E-2</v>
      </c>
      <c r="D131" s="98">
        <v>4.2748480420638092E-2</v>
      </c>
      <c r="E131" s="98">
        <v>8.3920840969266067E-2</v>
      </c>
      <c r="F131" s="98">
        <v>1.8137548909918578E-2</v>
      </c>
      <c r="G131" s="98">
        <v>2.9972340644225937E-2</v>
      </c>
      <c r="H131" s="98">
        <v>2.7228179698718394E-2</v>
      </c>
      <c r="I131" s="98">
        <v>0.22908679303260202</v>
      </c>
      <c r="J131" s="98">
        <v>0.29744198673211619</v>
      </c>
      <c r="K131" s="98">
        <v>0.29117833518737396</v>
      </c>
      <c r="L131" s="98">
        <v>0.21519078415781814</v>
      </c>
      <c r="M131" s="98">
        <v>0.16014709827625315</v>
      </c>
      <c r="N131" s="98">
        <v>0.19517434335775943</v>
      </c>
      <c r="O131" s="98">
        <v>0.18315684865442822</v>
      </c>
      <c r="P131" s="98">
        <v>8.4017825173956202E-5</v>
      </c>
      <c r="Q131" s="98">
        <v>0</v>
      </c>
      <c r="R131" s="98">
        <v>2.3178288767633101E-2</v>
      </c>
      <c r="S131" s="98">
        <v>4.8869707212634075E-2</v>
      </c>
      <c r="T131" s="98">
        <v>7.4200504218946195E-2</v>
      </c>
      <c r="U131" s="98">
        <v>7.1799571210756322E-2</v>
      </c>
      <c r="V131" s="98">
        <v>0.10796252700390795</v>
      </c>
      <c r="W131" s="98">
        <v>9.3644749214489814E-2</v>
      </c>
      <c r="X131" s="98">
        <v>0.10201965985366214</v>
      </c>
      <c r="Y131" s="98">
        <v>6.1928800441378259E-2</v>
      </c>
      <c r="DA131" s="63" t="s">
        <v>3542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7.9780097502926467E-5</v>
      </c>
      <c r="F132" s="98">
        <v>0</v>
      </c>
      <c r="G132" s="98">
        <v>0</v>
      </c>
      <c r="H132" s="98">
        <v>0</v>
      </c>
      <c r="I132" s="98">
        <v>2.6357083388256649E-4</v>
      </c>
      <c r="J132" s="98">
        <v>2.6438660186169603E-4</v>
      </c>
      <c r="K132" s="98">
        <v>3.6228745564090324E-4</v>
      </c>
      <c r="L132" s="98">
        <v>1.8109924010230782E-4</v>
      </c>
      <c r="M132" s="98">
        <v>1.5950201226323869E-4</v>
      </c>
      <c r="N132" s="98">
        <v>2.5351377718724335E-4</v>
      </c>
      <c r="O132" s="98">
        <v>4.3742399051347706E-4</v>
      </c>
      <c r="P132" s="98">
        <v>0</v>
      </c>
      <c r="Q132" s="98">
        <v>0</v>
      </c>
      <c r="R132" s="98">
        <v>0</v>
      </c>
      <c r="S132" s="98">
        <v>8.5691338833662371E-5</v>
      </c>
      <c r="T132" s="98">
        <v>1.7779675483287966E-4</v>
      </c>
      <c r="U132" s="98">
        <v>0</v>
      </c>
      <c r="V132" s="98">
        <v>3.5388296421200486E-4</v>
      </c>
      <c r="W132" s="98">
        <v>2.8754503685881293E-4</v>
      </c>
      <c r="X132" s="98">
        <v>3.8150572591804462E-4</v>
      </c>
      <c r="Y132" s="98">
        <v>9.1435552624082476E-5</v>
      </c>
      <c r="DA132" s="63" t="s">
        <v>3543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2.047897420729951E-5</v>
      </c>
      <c r="F133" s="101">
        <v>0</v>
      </c>
      <c r="G133" s="101">
        <v>0</v>
      </c>
      <c r="H133" s="101">
        <v>0</v>
      </c>
      <c r="I133" s="101">
        <v>7.3239167866147884E-5</v>
      </c>
      <c r="J133" s="101">
        <v>7.4000809393056453E-5</v>
      </c>
      <c r="K133" s="101">
        <v>9.4413223348673085E-5</v>
      </c>
      <c r="L133" s="101">
        <v>4.7260621357613614E-5</v>
      </c>
      <c r="M133" s="101">
        <v>4.3442818988079613E-5</v>
      </c>
      <c r="N133" s="101">
        <v>6.8344490441771079E-5</v>
      </c>
      <c r="O133" s="101">
        <v>1.1458369714687956E-4</v>
      </c>
      <c r="P133" s="101">
        <v>0</v>
      </c>
      <c r="Q133" s="101">
        <v>0</v>
      </c>
      <c r="R133" s="101">
        <v>0</v>
      </c>
      <c r="S133" s="101">
        <v>2.4952197195883752E-5</v>
      </c>
      <c r="T133" s="101">
        <v>5.3523686324715805E-5</v>
      </c>
      <c r="U133" s="101">
        <v>0</v>
      </c>
      <c r="V133" s="101">
        <v>9.861811392114591E-5</v>
      </c>
      <c r="W133" s="101">
        <v>9.0160383113018337E-5</v>
      </c>
      <c r="X133" s="101">
        <v>1.3388179586914023E-4</v>
      </c>
      <c r="Y133" s="101">
        <v>3.2628708372491192E-5</v>
      </c>
      <c r="DA133" s="131" t="s">
        <v>3544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5.9301123295626957E-5</v>
      </c>
      <c r="F134" s="104">
        <v>0</v>
      </c>
      <c r="G134" s="104">
        <v>0</v>
      </c>
      <c r="H134" s="104">
        <v>0</v>
      </c>
      <c r="I134" s="104">
        <v>1.903316660164186E-4</v>
      </c>
      <c r="J134" s="104">
        <v>1.9038579246863959E-4</v>
      </c>
      <c r="K134" s="104">
        <v>2.6787423229223019E-4</v>
      </c>
      <c r="L134" s="104">
        <v>1.3383861874469421E-4</v>
      </c>
      <c r="M134" s="104">
        <v>1.1605919327515907E-4</v>
      </c>
      <c r="N134" s="104">
        <v>1.8516928674547226E-4</v>
      </c>
      <c r="O134" s="104">
        <v>3.2284029336659753E-4</v>
      </c>
      <c r="P134" s="104">
        <v>0</v>
      </c>
      <c r="Q134" s="104">
        <v>0</v>
      </c>
      <c r="R134" s="104">
        <v>0</v>
      </c>
      <c r="S134" s="104">
        <v>6.0739141637778623E-5</v>
      </c>
      <c r="T134" s="104">
        <v>1.2427306850816384E-4</v>
      </c>
      <c r="U134" s="104">
        <v>0</v>
      </c>
      <c r="V134" s="104">
        <v>2.5526485029085894E-4</v>
      </c>
      <c r="W134" s="104">
        <v>1.9738465374579458E-4</v>
      </c>
      <c r="X134" s="104">
        <v>2.4762393004890441E-4</v>
      </c>
      <c r="Y134" s="104">
        <v>5.8806844251591284E-5</v>
      </c>
      <c r="DA134" s="132" t="s">
        <v>3545</v>
      </c>
    </row>
    <row r="135" spans="1:105" ht="12" customHeight="1" x14ac:dyDescent="0.25">
      <c r="A135" s="106" t="s">
        <v>122</v>
      </c>
      <c r="B135" s="101"/>
      <c r="C135" s="101">
        <v>0.13058643017239702</v>
      </c>
      <c r="D135" s="101">
        <v>0.10427644413550292</v>
      </c>
      <c r="E135" s="101">
        <v>0.15509514480710171</v>
      </c>
      <c r="F135" s="101">
        <v>0.232342828101161</v>
      </c>
      <c r="G135" s="101">
        <v>0.23111134358706031</v>
      </c>
      <c r="H135" s="101">
        <v>0.24165401301969547</v>
      </c>
      <c r="I135" s="101">
        <v>6.1623092452932599E-2</v>
      </c>
      <c r="J135" s="101">
        <v>1.5095918502848993E-2</v>
      </c>
      <c r="K135" s="101">
        <v>2.7306820100699299E-2</v>
      </c>
      <c r="L135" s="101">
        <v>6.8477048374966085E-2</v>
      </c>
      <c r="M135" s="101">
        <v>9.2712630664534529E-2</v>
      </c>
      <c r="N135" s="101">
        <v>4.3735108525058609E-2</v>
      </c>
      <c r="O135" s="101">
        <v>5.3342702185650272E-2</v>
      </c>
      <c r="P135" s="101">
        <v>1.6315184741788234E-4</v>
      </c>
      <c r="Q135" s="101">
        <v>0</v>
      </c>
      <c r="R135" s="101">
        <v>9.9915420254253928E-2</v>
      </c>
      <c r="S135" s="101">
        <v>0.11930949090721607</v>
      </c>
      <c r="T135" s="101">
        <v>0.14012552132239817</v>
      </c>
      <c r="U135" s="101">
        <v>0.1386381263386364</v>
      </c>
      <c r="V135" s="101">
        <v>0.13234223697436787</v>
      </c>
      <c r="W135" s="101">
        <v>0.11197607667787145</v>
      </c>
      <c r="X135" s="101">
        <v>9.1403598231025063E-2</v>
      </c>
      <c r="Y135" s="101">
        <v>0.13363071544520244</v>
      </c>
      <c r="DA135" s="131" t="s">
        <v>3546</v>
      </c>
    </row>
    <row r="136" spans="1:105" ht="12" customHeight="1" x14ac:dyDescent="0.25">
      <c r="A136" s="107" t="s">
        <v>121</v>
      </c>
      <c r="B136" s="104"/>
      <c r="C136" s="104">
        <v>3.957389525409691E-3</v>
      </c>
      <c r="D136" s="104">
        <v>2.9084029106510147E-3</v>
      </c>
      <c r="E136" s="104">
        <v>8.8320550364252935E-3</v>
      </c>
      <c r="F136" s="104">
        <v>6.2674049903155352E-3</v>
      </c>
      <c r="G136" s="104">
        <v>7.1882131920608158E-3</v>
      </c>
      <c r="H136" s="104">
        <v>8.5858464621284304E-3</v>
      </c>
      <c r="I136" s="104">
        <v>6.1906790113370478E-3</v>
      </c>
      <c r="J136" s="104">
        <v>1.5468582497018537E-3</v>
      </c>
      <c r="K136" s="104">
        <v>2.844602779199369E-3</v>
      </c>
      <c r="L136" s="104">
        <v>5.8480554135826087E-3</v>
      </c>
      <c r="M136" s="104">
        <v>1.2700877167285142E-2</v>
      </c>
      <c r="N136" s="104">
        <v>5.2170481304484144E-3</v>
      </c>
      <c r="O136" s="104">
        <v>8.5257838897232121E-3</v>
      </c>
      <c r="P136" s="104">
        <v>0</v>
      </c>
      <c r="Q136" s="104">
        <v>0</v>
      </c>
      <c r="R136" s="104">
        <v>1.9967674449885058E-2</v>
      </c>
      <c r="S136" s="104">
        <v>2.4263101828047681E-2</v>
      </c>
      <c r="T136" s="104">
        <v>3.4787886198407267E-2</v>
      </c>
      <c r="U136" s="104">
        <v>3.1478063875712566E-2</v>
      </c>
      <c r="V136" s="104">
        <v>3.056506863067435E-2</v>
      </c>
      <c r="W136" s="104">
        <v>2.368144252231336E-2</v>
      </c>
      <c r="X136" s="104">
        <v>2.2714443087972762E-2</v>
      </c>
      <c r="Y136" s="104">
        <v>3.6621042108173421E-2</v>
      </c>
      <c r="DA136" s="132" t="s">
        <v>3547</v>
      </c>
    </row>
    <row r="137" spans="1:105" ht="12" customHeight="1" x14ac:dyDescent="0.25">
      <c r="A137" s="108" t="s">
        <v>53</v>
      </c>
      <c r="B137" s="98"/>
      <c r="C137" s="98">
        <v>1.1377300574827907E-3</v>
      </c>
      <c r="D137" s="98">
        <v>8.8163526736549441E-4</v>
      </c>
      <c r="E137" s="98">
        <v>2.2659736334557923E-3</v>
      </c>
      <c r="F137" s="98">
        <v>1.8136410390190421E-3</v>
      </c>
      <c r="G137" s="98">
        <v>2.0605347564477293E-3</v>
      </c>
      <c r="H137" s="98">
        <v>2.4529258877955045E-3</v>
      </c>
      <c r="I137" s="98">
        <v>1.7210142093842956E-3</v>
      </c>
      <c r="J137" s="98">
        <v>4.3344822520408966E-4</v>
      </c>
      <c r="K137" s="98">
        <v>7.4092482504953792E-4</v>
      </c>
      <c r="L137" s="98">
        <v>1.5252361819317133E-3</v>
      </c>
      <c r="M137" s="98">
        <v>3.4628412267127396E-3</v>
      </c>
      <c r="N137" s="98">
        <v>1.4067199595787371E-3</v>
      </c>
      <c r="O137" s="98">
        <v>2.2319451472348419E-3</v>
      </c>
      <c r="P137" s="98">
        <v>0</v>
      </c>
      <c r="Q137" s="98">
        <v>0</v>
      </c>
      <c r="R137" s="98">
        <v>5.9046466676520842E-3</v>
      </c>
      <c r="S137" s="98">
        <v>7.0675085960768703E-3</v>
      </c>
      <c r="T137" s="98">
        <v>1.0474624459192658E-2</v>
      </c>
      <c r="U137" s="98">
        <v>8.9626187098339281E-3</v>
      </c>
      <c r="V137" s="98">
        <v>8.5199367196670504E-3</v>
      </c>
      <c r="W137" s="98">
        <v>7.4292028091565944E-3</v>
      </c>
      <c r="X137" s="98">
        <v>7.9735525143394565E-3</v>
      </c>
      <c r="Y137" s="98">
        <v>1.3068225685954209E-2</v>
      </c>
      <c r="DA137" s="63" t="s">
        <v>3548</v>
      </c>
    </row>
    <row r="138" spans="1:105" ht="12" customHeight="1" x14ac:dyDescent="0.25">
      <c r="A138" s="108" t="s">
        <v>52</v>
      </c>
      <c r="B138" s="98"/>
      <c r="C138" s="98">
        <v>2.8196594679269003E-3</v>
      </c>
      <c r="D138" s="98">
        <v>2.0267676432855204E-3</v>
      </c>
      <c r="E138" s="98">
        <v>6.5660814029695012E-3</v>
      </c>
      <c r="F138" s="98">
        <v>4.4537639512964933E-3</v>
      </c>
      <c r="G138" s="98">
        <v>5.1276784356130865E-3</v>
      </c>
      <c r="H138" s="98">
        <v>6.132920574332925E-3</v>
      </c>
      <c r="I138" s="98">
        <v>4.4696648019527524E-3</v>
      </c>
      <c r="J138" s="98">
        <v>1.1134100244977641E-3</v>
      </c>
      <c r="K138" s="98">
        <v>2.1036779541498312E-3</v>
      </c>
      <c r="L138" s="98">
        <v>4.322819231650895E-3</v>
      </c>
      <c r="M138" s="98">
        <v>9.2380359405724016E-3</v>
      </c>
      <c r="N138" s="98">
        <v>3.8103281708696773E-3</v>
      </c>
      <c r="O138" s="98">
        <v>6.2938387424883706E-3</v>
      </c>
      <c r="P138" s="98">
        <v>0</v>
      </c>
      <c r="Q138" s="98">
        <v>0</v>
      </c>
      <c r="R138" s="98">
        <v>1.4063027782232972E-2</v>
      </c>
      <c r="S138" s="98">
        <v>1.7195593231970813E-2</v>
      </c>
      <c r="T138" s="98">
        <v>2.4313261739214609E-2</v>
      </c>
      <c r="U138" s="98">
        <v>2.2515445165878636E-2</v>
      </c>
      <c r="V138" s="98">
        <v>2.20451319110073E-2</v>
      </c>
      <c r="W138" s="98">
        <v>1.6252239713156764E-2</v>
      </c>
      <c r="X138" s="98">
        <v>1.4740890573633305E-2</v>
      </c>
      <c r="Y138" s="98">
        <v>2.3552816422219215E-2</v>
      </c>
      <c r="DA138" s="63" t="s">
        <v>3549</v>
      </c>
    </row>
    <row r="139" spans="1:105" ht="12" customHeight="1" x14ac:dyDescent="0.25">
      <c r="A139" s="121" t="s">
        <v>54</v>
      </c>
      <c r="B139" s="122"/>
      <c r="C139" s="122">
        <v>0.16534380966987844</v>
      </c>
      <c r="D139" s="122">
        <v>0.1475732435858704</v>
      </c>
      <c r="E139" s="122">
        <v>0.24347713923094449</v>
      </c>
      <c r="F139" s="122">
        <v>0.24490438088566185</v>
      </c>
      <c r="G139" s="122">
        <v>0.25586295525370162</v>
      </c>
      <c r="H139" s="122">
        <v>0.26394523713882451</v>
      </c>
      <c r="I139" s="122">
        <v>0.27404221920897104</v>
      </c>
      <c r="J139" s="122">
        <v>0.30225111371518854</v>
      </c>
      <c r="K139" s="122">
        <v>0.29994902303041948</v>
      </c>
      <c r="L139" s="122">
        <v>0.25894131453552643</v>
      </c>
      <c r="M139" s="122">
        <v>0.24470593362344045</v>
      </c>
      <c r="N139" s="122">
        <v>0.21022040186000557</v>
      </c>
      <c r="O139" s="122">
        <v>0.1988572257176697</v>
      </c>
      <c r="P139" s="122">
        <v>2.0015253910430259E-4</v>
      </c>
      <c r="Q139" s="122">
        <v>0</v>
      </c>
      <c r="R139" s="122">
        <v>0.11845777786456925</v>
      </c>
      <c r="S139" s="122">
        <v>0.15408798702029863</v>
      </c>
      <c r="T139" s="122">
        <v>0.1913939463920396</v>
      </c>
      <c r="U139" s="122">
        <v>0.18838284614006759</v>
      </c>
      <c r="V139" s="122">
        <v>0.2064978661153187</v>
      </c>
      <c r="W139" s="122">
        <v>0.17308060504384637</v>
      </c>
      <c r="X139" s="122">
        <v>0.16032308330876369</v>
      </c>
      <c r="Y139" s="122">
        <v>0.16543774060041952</v>
      </c>
      <c r="DA139" s="130" t="s">
        <v>3550</v>
      </c>
    </row>
    <row r="140" spans="1:105" ht="12" customHeight="1" x14ac:dyDescent="0.25">
      <c r="A140" s="97" t="s">
        <v>50</v>
      </c>
      <c r="B140" s="98"/>
      <c r="C140" s="98">
        <v>8.4006392853531522E-2</v>
      </c>
      <c r="D140" s="98">
        <v>5.5477724666351279E-2</v>
      </c>
      <c r="E140" s="98">
        <v>0.12457256246543068</v>
      </c>
      <c r="F140" s="98">
        <v>8.7595300563427791E-2</v>
      </c>
      <c r="G140" s="98">
        <v>8.2891635803731933E-2</v>
      </c>
      <c r="H140" s="98">
        <v>9.2287924672616359E-2</v>
      </c>
      <c r="I140" s="98">
        <v>0.13163848070657946</v>
      </c>
      <c r="J140" s="98">
        <v>0.17670018811863047</v>
      </c>
      <c r="K140" s="98">
        <v>0.16611774775210905</v>
      </c>
      <c r="L140" s="98">
        <v>0.12419719877425399</v>
      </c>
      <c r="M140" s="98">
        <v>9.4035725454052338E-2</v>
      </c>
      <c r="N140" s="98">
        <v>5.3134277929617987E-2</v>
      </c>
      <c r="O140" s="98">
        <v>6.3515146654229665E-2</v>
      </c>
      <c r="P140" s="98">
        <v>6.54737876657182E-5</v>
      </c>
      <c r="Q140" s="98">
        <v>0</v>
      </c>
      <c r="R140" s="98">
        <v>5.3669666455624654E-2</v>
      </c>
      <c r="S140" s="98">
        <v>5.6388315584151992E-2</v>
      </c>
      <c r="T140" s="98">
        <v>6.4574742818152828E-2</v>
      </c>
      <c r="U140" s="98">
        <v>5.8120126983209265E-2</v>
      </c>
      <c r="V140" s="98">
        <v>5.4154319371798626E-2</v>
      </c>
      <c r="W140" s="98">
        <v>4.2623312368275608E-2</v>
      </c>
      <c r="X140" s="98">
        <v>3.530519390943565E-2</v>
      </c>
      <c r="Y140" s="98">
        <v>4.0781291845206728E-2</v>
      </c>
      <c r="DA140" s="63" t="s">
        <v>3551</v>
      </c>
    </row>
    <row r="141" spans="1:105" ht="12" customHeight="1" x14ac:dyDescent="0.25">
      <c r="A141" s="109" t="s">
        <v>120</v>
      </c>
      <c r="B141" s="33"/>
      <c r="C141" s="33">
        <v>8.1337416816346916E-2</v>
      </c>
      <c r="D141" s="33">
        <v>9.2095518919519129E-2</v>
      </c>
      <c r="E141" s="33">
        <v>0.1189045767655138</v>
      </c>
      <c r="F141" s="33">
        <v>0.15730908032223406</v>
      </c>
      <c r="G141" s="33">
        <v>0.17297131944996971</v>
      </c>
      <c r="H141" s="33">
        <v>0.17165731246620816</v>
      </c>
      <c r="I141" s="33">
        <v>0.14240373850239157</v>
      </c>
      <c r="J141" s="33">
        <v>0.12555092559655803</v>
      </c>
      <c r="K141" s="33">
        <v>0.1338312752783104</v>
      </c>
      <c r="L141" s="33">
        <v>0.13474411576127243</v>
      </c>
      <c r="M141" s="33">
        <v>0.15067020816938811</v>
      </c>
      <c r="N141" s="33">
        <v>0.15708612393038757</v>
      </c>
      <c r="O141" s="33">
        <v>0.13534207906344004</v>
      </c>
      <c r="P141" s="33">
        <v>1.3467875143858437E-4</v>
      </c>
      <c r="Q141" s="33">
        <v>0</v>
      </c>
      <c r="R141" s="33">
        <v>6.4788111408944596E-2</v>
      </c>
      <c r="S141" s="33">
        <v>9.7699671436146648E-2</v>
      </c>
      <c r="T141" s="33">
        <v>0.12681920357388679</v>
      </c>
      <c r="U141" s="33">
        <v>0.13026271915685833</v>
      </c>
      <c r="V141" s="33">
        <v>0.15234354674352008</v>
      </c>
      <c r="W141" s="33">
        <v>0.13045729267557077</v>
      </c>
      <c r="X141" s="33">
        <v>0.12501788939932804</v>
      </c>
      <c r="Y141" s="33">
        <v>0.1246564487552128</v>
      </c>
      <c r="DA141" s="60" t="s">
        <v>3552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0.42139935113457344</v>
      </c>
      <c r="D143" s="117">
        <f t="shared" si="49"/>
        <v>0.51640871632545871</v>
      </c>
      <c r="E143" s="117">
        <f t="shared" si="49"/>
        <v>0.78189626324266526</v>
      </c>
      <c r="F143" s="117">
        <f t="shared" si="49"/>
        <v>1.1636136369863186</v>
      </c>
      <c r="G143" s="117">
        <f t="shared" si="49"/>
        <v>1.3335040429852172</v>
      </c>
      <c r="H143" s="117">
        <f t="shared" si="49"/>
        <v>1.2657378271583066</v>
      </c>
      <c r="I143" s="117">
        <f t="shared" si="49"/>
        <v>1.8200408879791299</v>
      </c>
      <c r="J143" s="117">
        <f t="shared" si="49"/>
        <v>1.5375722638356708</v>
      </c>
      <c r="K143" s="117">
        <f t="shared" si="49"/>
        <v>1.2045912792815334</v>
      </c>
      <c r="L143" s="117">
        <f t="shared" si="49"/>
        <v>0.77684548291215816</v>
      </c>
      <c r="M143" s="117">
        <f t="shared" si="49"/>
        <v>0.35917675545052363</v>
      </c>
      <c r="N143" s="117">
        <f t="shared" si="49"/>
        <v>0.30793784072116864</v>
      </c>
      <c r="O143" s="117">
        <f t="shared" si="49"/>
        <v>0.29450303289273955</v>
      </c>
      <c r="P143" s="117">
        <f t="shared" si="49"/>
        <v>0.82492776452518213</v>
      </c>
      <c r="Q143" s="117">
        <f t="shared" si="49"/>
        <v>0.85668442863354444</v>
      </c>
      <c r="R143" s="117">
        <f t="shared" ref="R143:V143" si="50">R144+R146+R148+R157</f>
        <v>1.1356161135972029</v>
      </c>
      <c r="S143" s="117">
        <f t="shared" si="50"/>
        <v>0.7585218707784761</v>
      </c>
      <c r="T143" s="117">
        <f t="shared" si="50"/>
        <v>0.68729553952318811</v>
      </c>
      <c r="U143" s="117">
        <f t="shared" si="50"/>
        <v>0.40846384593928808</v>
      </c>
      <c r="V143" s="117">
        <f t="shared" si="50"/>
        <v>0.60683839530534867</v>
      </c>
      <c r="W143" s="117">
        <f t="shared" ref="W143:Y143" si="51">W144+W146+W148+W157</f>
        <v>0.574661608437113</v>
      </c>
      <c r="X143" s="117">
        <f t="shared" si="51"/>
        <v>0.45454901621712879</v>
      </c>
      <c r="Y143" s="117">
        <f t="shared" si="51"/>
        <v>0.52803108958885292</v>
      </c>
      <c r="DA143" s="129" t="s">
        <v>3553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0.30924789887968462</v>
      </c>
      <c r="D144" s="122">
        <f t="shared" si="52"/>
        <v>0.35793850733898119</v>
      </c>
      <c r="E144" s="122">
        <f t="shared" si="52"/>
        <v>0.4947042165737715</v>
      </c>
      <c r="F144" s="122">
        <f t="shared" si="52"/>
        <v>0.8563179591943938</v>
      </c>
      <c r="G144" s="122">
        <f t="shared" si="52"/>
        <v>0.95642830331025785</v>
      </c>
      <c r="H144" s="122">
        <f t="shared" si="52"/>
        <v>0.77313063340597488</v>
      </c>
      <c r="I144" s="122">
        <f t="shared" si="52"/>
        <v>1.1228219475766861</v>
      </c>
      <c r="J144" s="122">
        <f t="shared" si="52"/>
        <v>0.94946145363001644</v>
      </c>
      <c r="K144" s="122">
        <f t="shared" si="52"/>
        <v>0.76400986533797166</v>
      </c>
      <c r="L144" s="122">
        <f t="shared" si="52"/>
        <v>0.48827699531653412</v>
      </c>
      <c r="M144" s="122">
        <f t="shared" si="52"/>
        <v>0.20553605610501843</v>
      </c>
      <c r="N144" s="122">
        <f t="shared" si="52"/>
        <v>0.17511806900558166</v>
      </c>
      <c r="O144" s="122">
        <f t="shared" si="52"/>
        <v>0.17600989582947937</v>
      </c>
      <c r="P144" s="122">
        <f t="shared" si="52"/>
        <v>0.48120860803034271</v>
      </c>
      <c r="Q144" s="122">
        <f t="shared" si="52"/>
        <v>0.48477335702294838</v>
      </c>
      <c r="R144" s="122">
        <f t="shared" si="52"/>
        <v>0.65241139890283883</v>
      </c>
      <c r="S144" s="122">
        <f t="shared" si="52"/>
        <v>0.45216305429511183</v>
      </c>
      <c r="T144" s="122">
        <f t="shared" si="52"/>
        <v>0.35111843550557348</v>
      </c>
      <c r="U144" s="122">
        <f t="shared" si="52"/>
        <v>0.26619399880091366</v>
      </c>
      <c r="V144" s="122">
        <f t="shared" si="52"/>
        <v>0.29968621519138494</v>
      </c>
      <c r="W144" s="122">
        <f t="shared" si="52"/>
        <v>0.27627157820978049</v>
      </c>
      <c r="X144" s="122">
        <f t="shared" si="52"/>
        <v>0.19622343939727807</v>
      </c>
      <c r="Y144" s="122">
        <f t="shared" si="52"/>
        <v>0.20169827478052971</v>
      </c>
      <c r="DA144" s="130" t="s">
        <v>3554</v>
      </c>
    </row>
    <row r="145" spans="1:105" ht="12" customHeight="1" x14ac:dyDescent="0.25">
      <c r="A145" s="97" t="s">
        <v>53</v>
      </c>
      <c r="B145" s="98"/>
      <c r="C145" s="98">
        <v>0.30924789887968462</v>
      </c>
      <c r="D145" s="98">
        <v>0.35793850733898119</v>
      </c>
      <c r="E145" s="98">
        <v>0.4947042165737715</v>
      </c>
      <c r="F145" s="98">
        <v>0.8563179591943938</v>
      </c>
      <c r="G145" s="98">
        <v>0.95642830331025785</v>
      </c>
      <c r="H145" s="98">
        <v>0.77313063340597488</v>
      </c>
      <c r="I145" s="98">
        <v>1.1228219475766861</v>
      </c>
      <c r="J145" s="98">
        <v>0.94946145363001644</v>
      </c>
      <c r="K145" s="98">
        <v>0.76400986533797166</v>
      </c>
      <c r="L145" s="98">
        <v>0.48827699531653412</v>
      </c>
      <c r="M145" s="98">
        <v>0.20553605610501843</v>
      </c>
      <c r="N145" s="98">
        <v>0.17511806900558166</v>
      </c>
      <c r="O145" s="98">
        <v>0.17600989582947937</v>
      </c>
      <c r="P145" s="98">
        <v>0.48120860803034271</v>
      </c>
      <c r="Q145" s="98">
        <v>0.48477335702294838</v>
      </c>
      <c r="R145" s="98">
        <v>0.65241139890283883</v>
      </c>
      <c r="S145" s="98">
        <v>0.45216305429511183</v>
      </c>
      <c r="T145" s="98">
        <v>0.35111843550557348</v>
      </c>
      <c r="U145" s="98">
        <v>0.26619399880091366</v>
      </c>
      <c r="V145" s="98">
        <v>0.29968621519138494</v>
      </c>
      <c r="W145" s="98">
        <v>0.27627157820978049</v>
      </c>
      <c r="X145" s="98">
        <v>0.19622343939727807</v>
      </c>
      <c r="Y145" s="98">
        <v>0.20169827478052971</v>
      </c>
      <c r="DA145" s="63" t="s">
        <v>3555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3.1489470060717631E-2</v>
      </c>
      <c r="D146" s="122">
        <f t="shared" si="53"/>
        <v>4.2563881596625344E-2</v>
      </c>
      <c r="E146" s="122">
        <f t="shared" si="53"/>
        <v>0.14839615266793066</v>
      </c>
      <c r="F146" s="122">
        <f t="shared" si="53"/>
        <v>9.7165352975162489E-2</v>
      </c>
      <c r="G146" s="122">
        <f t="shared" si="53"/>
        <v>0.14504285362299857</v>
      </c>
      <c r="H146" s="122">
        <f t="shared" si="53"/>
        <v>0.24681007916713588</v>
      </c>
      <c r="I146" s="122">
        <f t="shared" si="53"/>
        <v>0.3975328645063409</v>
      </c>
      <c r="J146" s="122">
        <f t="shared" si="53"/>
        <v>0.32671710850973434</v>
      </c>
      <c r="K146" s="122">
        <f t="shared" si="53"/>
        <v>0.2410551537984183</v>
      </c>
      <c r="L146" s="122">
        <f t="shared" si="53"/>
        <v>0.17390308278293351</v>
      </c>
      <c r="M146" s="122">
        <f t="shared" si="53"/>
        <v>0.10307712489889563</v>
      </c>
      <c r="N146" s="122">
        <f t="shared" si="53"/>
        <v>8.9731163517945092E-2</v>
      </c>
      <c r="O146" s="122">
        <f t="shared" si="53"/>
        <v>7.6178644698173065E-2</v>
      </c>
      <c r="P146" s="122">
        <f t="shared" si="53"/>
        <v>0.20066016640258114</v>
      </c>
      <c r="Q146" s="122">
        <f t="shared" si="53"/>
        <v>0.24439000070170136</v>
      </c>
      <c r="R146" s="122">
        <f t="shared" si="53"/>
        <v>0.30586090356693207</v>
      </c>
      <c r="S146" s="122">
        <f t="shared" si="53"/>
        <v>0.17627387181036716</v>
      </c>
      <c r="T146" s="122">
        <f t="shared" si="53"/>
        <v>0.22579940414321126</v>
      </c>
      <c r="U146" s="122">
        <f t="shared" si="53"/>
        <v>5.0373677813976732E-2</v>
      </c>
      <c r="V146" s="122">
        <f t="shared" si="53"/>
        <v>0.19940966137624019</v>
      </c>
      <c r="W146" s="122">
        <f t="shared" si="53"/>
        <v>0.18453385523241611</v>
      </c>
      <c r="X146" s="122">
        <f t="shared" si="53"/>
        <v>0.14914312467424404</v>
      </c>
      <c r="Y146" s="122">
        <f t="shared" si="53"/>
        <v>0.17075343167553178</v>
      </c>
      <c r="DA146" s="130" t="s">
        <v>3556</v>
      </c>
    </row>
    <row r="147" spans="1:105" ht="12" customHeight="1" x14ac:dyDescent="0.25">
      <c r="A147" s="97" t="s">
        <v>53</v>
      </c>
      <c r="B147" s="98"/>
      <c r="C147" s="98">
        <v>3.1489470060717631E-2</v>
      </c>
      <c r="D147" s="98">
        <v>4.2563881596625344E-2</v>
      </c>
      <c r="E147" s="98">
        <v>0.14839615266793066</v>
      </c>
      <c r="F147" s="98">
        <v>9.7165352975162489E-2</v>
      </c>
      <c r="G147" s="98">
        <v>0.14504285362299857</v>
      </c>
      <c r="H147" s="98">
        <v>0.24681007916713588</v>
      </c>
      <c r="I147" s="98">
        <v>0.3975328645063409</v>
      </c>
      <c r="J147" s="98">
        <v>0.32671710850973434</v>
      </c>
      <c r="K147" s="98">
        <v>0.2410551537984183</v>
      </c>
      <c r="L147" s="98">
        <v>0.17390308278293351</v>
      </c>
      <c r="M147" s="98">
        <v>0.10307712489889563</v>
      </c>
      <c r="N147" s="98">
        <v>8.9731163517945092E-2</v>
      </c>
      <c r="O147" s="98">
        <v>7.6178644698173065E-2</v>
      </c>
      <c r="P147" s="98">
        <v>0.20066016640258114</v>
      </c>
      <c r="Q147" s="98">
        <v>0.24439000070170136</v>
      </c>
      <c r="R147" s="98">
        <v>0.30586090356693207</v>
      </c>
      <c r="S147" s="98">
        <v>0.17627387181036716</v>
      </c>
      <c r="T147" s="98">
        <v>0.22579940414321126</v>
      </c>
      <c r="U147" s="98">
        <v>5.0373677813976732E-2</v>
      </c>
      <c r="V147" s="98">
        <v>0.19940966137624019</v>
      </c>
      <c r="W147" s="98">
        <v>0.18453385523241611</v>
      </c>
      <c r="X147" s="98">
        <v>0.14914312467424404</v>
      </c>
      <c r="Y147" s="98">
        <v>0.17075343167553178</v>
      </c>
      <c r="DA147" s="63" t="s">
        <v>3557</v>
      </c>
    </row>
    <row r="148" spans="1:105" ht="12" customHeight="1" x14ac:dyDescent="0.25">
      <c r="A148" s="121" t="s">
        <v>55</v>
      </c>
      <c r="B148" s="122"/>
      <c r="C148" s="122">
        <v>4.0618144943639377E-2</v>
      </c>
      <c r="D148" s="122">
        <v>5.90021559997706E-2</v>
      </c>
      <c r="E148" s="122">
        <v>6.9152113873319335E-2</v>
      </c>
      <c r="F148" s="122">
        <v>0.1075827530947454</v>
      </c>
      <c r="G148" s="122">
        <v>0.11878236439736627</v>
      </c>
      <c r="H148" s="122">
        <v>0.12614302889897852</v>
      </c>
      <c r="I148" s="122">
        <v>0.1553885739434013</v>
      </c>
      <c r="J148" s="122">
        <v>0.13536836656617093</v>
      </c>
      <c r="K148" s="122">
        <v>0.10144770517911499</v>
      </c>
      <c r="L148" s="122">
        <v>5.9862672531000541E-2</v>
      </c>
      <c r="M148" s="122">
        <v>2.6730047120241664E-2</v>
      </c>
      <c r="N148" s="122">
        <v>2.3120011692548181E-2</v>
      </c>
      <c r="O148" s="122">
        <v>2.2873978247347122E-2</v>
      </c>
      <c r="P148" s="122">
        <v>7.8662287171963566E-2</v>
      </c>
      <c r="Q148" s="122">
        <v>7.0270843732105084E-2</v>
      </c>
      <c r="R148" s="122">
        <v>9.7419272830235631E-2</v>
      </c>
      <c r="S148" s="122">
        <v>7.2371434577267454E-2</v>
      </c>
      <c r="T148" s="122">
        <v>6.2326939139237307E-2</v>
      </c>
      <c r="U148" s="122">
        <v>5.198702310108777E-2</v>
      </c>
      <c r="V148" s="122">
        <v>6.1391350766910276E-2</v>
      </c>
      <c r="W148" s="122">
        <v>6.5092815419260069E-2</v>
      </c>
      <c r="X148" s="122">
        <v>6.2593804198557187E-2</v>
      </c>
      <c r="Y148" s="122">
        <v>9.1152490027121558E-2</v>
      </c>
      <c r="DA148" s="130" t="s">
        <v>3558</v>
      </c>
    </row>
    <row r="149" spans="1:105" ht="12" customHeight="1" x14ac:dyDescent="0.25">
      <c r="A149" s="97" t="s">
        <v>124</v>
      </c>
      <c r="B149" s="98"/>
      <c r="C149" s="98">
        <v>1.9596263596827787E-3</v>
      </c>
      <c r="D149" s="98">
        <v>2.7508866602832509E-3</v>
      </c>
      <c r="E149" s="98">
        <v>3.9431152703087767E-3</v>
      </c>
      <c r="F149" s="98">
        <v>4.569289893111823E-3</v>
      </c>
      <c r="G149" s="98">
        <v>4.3085202785493265E-3</v>
      </c>
      <c r="H149" s="98">
        <v>5.2253931226329282E-3</v>
      </c>
      <c r="I149" s="98">
        <v>7.2093862213897476E-3</v>
      </c>
      <c r="J149" s="98">
        <v>6.6822814694627083E-3</v>
      </c>
      <c r="K149" s="98">
        <v>5.7385183718323979E-3</v>
      </c>
      <c r="L149" s="98">
        <v>2.8103266829202205E-3</v>
      </c>
      <c r="M149" s="98">
        <v>1.0071250291547322E-3</v>
      </c>
      <c r="N149" s="98">
        <v>4.1023882069372663E-4</v>
      </c>
      <c r="O149" s="98">
        <v>5.849525181574743E-4</v>
      </c>
      <c r="P149" s="98">
        <v>2.0444624100533519E-3</v>
      </c>
      <c r="Q149" s="98">
        <v>2.6736804823331625E-3</v>
      </c>
      <c r="R149" s="98">
        <v>4.17683228625479E-3</v>
      </c>
      <c r="S149" s="98">
        <v>2.539354160735194E-3</v>
      </c>
      <c r="T149" s="98">
        <v>1.7934943053676976E-3</v>
      </c>
      <c r="U149" s="98">
        <v>1.2818990718855305E-3</v>
      </c>
      <c r="V149" s="98">
        <v>1.1825438828115002E-3</v>
      </c>
      <c r="W149" s="98">
        <v>1.2597152515323824E-3</v>
      </c>
      <c r="X149" s="98">
        <v>1.2471227242129878E-3</v>
      </c>
      <c r="Y149" s="98">
        <v>2.148672088695824E-3</v>
      </c>
      <c r="DA149" s="63" t="s">
        <v>3559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3560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3561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3562</v>
      </c>
    </row>
    <row r="153" spans="1:105" ht="12" customHeight="1" x14ac:dyDescent="0.25">
      <c r="A153" s="106" t="s">
        <v>122</v>
      </c>
      <c r="B153" s="101"/>
      <c r="C153" s="101">
        <v>3.7516963913165342E-2</v>
      </c>
      <c r="D153" s="101">
        <v>5.475551927115254E-2</v>
      </c>
      <c r="E153" s="101">
        <v>6.1734091703433393E-2</v>
      </c>
      <c r="F153" s="101">
        <v>0.10025580500589473</v>
      </c>
      <c r="G153" s="101">
        <v>0.11100964499011293</v>
      </c>
      <c r="H153" s="101">
        <v>0.11676027854205182</v>
      </c>
      <c r="I153" s="101">
        <v>0.13466432509162785</v>
      </c>
      <c r="J153" s="101">
        <v>0.11649320242258773</v>
      </c>
      <c r="K153" s="101">
        <v>8.6744378048593668E-2</v>
      </c>
      <c r="L153" s="101">
        <v>5.2600840981024903E-2</v>
      </c>
      <c r="M153" s="101">
        <v>2.2610786626255475E-2</v>
      </c>
      <c r="N153" s="101">
        <v>2.0269540681806007E-2</v>
      </c>
      <c r="O153" s="101">
        <v>1.925581415303812E-2</v>
      </c>
      <c r="P153" s="101">
        <v>6.2487157561048931E-2</v>
      </c>
      <c r="Q153" s="101">
        <v>5.4556557569107232E-2</v>
      </c>
      <c r="R153" s="101">
        <v>7.7693145121304402E-2</v>
      </c>
      <c r="S153" s="101">
        <v>5.800490533189253E-2</v>
      </c>
      <c r="T153" s="101">
        <v>4.8467772911890382E-2</v>
      </c>
      <c r="U153" s="101">
        <v>4.1341960553423721E-2</v>
      </c>
      <c r="V153" s="101">
        <v>4.8905157242577199E-2</v>
      </c>
      <c r="W153" s="101">
        <v>5.2723287626395499E-2</v>
      </c>
      <c r="X153" s="101">
        <v>4.9188328120201109E-2</v>
      </c>
      <c r="Y153" s="101">
        <v>6.9888958750180183E-2</v>
      </c>
      <c r="DA153" s="131" t="s">
        <v>3563</v>
      </c>
    </row>
    <row r="154" spans="1:105" ht="12" customHeight="1" x14ac:dyDescent="0.25">
      <c r="A154" s="107" t="s">
        <v>121</v>
      </c>
      <c r="B154" s="104"/>
      <c r="C154" s="104">
        <v>1.1415546707912571E-3</v>
      </c>
      <c r="D154" s="104">
        <v>1.4957500683348075E-3</v>
      </c>
      <c r="E154" s="104">
        <v>3.4749068995771652E-3</v>
      </c>
      <c r="F154" s="104">
        <v>2.7576581957388349E-3</v>
      </c>
      <c r="G154" s="104">
        <v>3.4641991287040069E-3</v>
      </c>
      <c r="H154" s="104">
        <v>4.1573572342937662E-3</v>
      </c>
      <c r="I154" s="104">
        <v>1.3514862630383696E-2</v>
      </c>
      <c r="J154" s="104">
        <v>1.2192882674120491E-2</v>
      </c>
      <c r="K154" s="104">
        <v>8.9648087586889219E-3</v>
      </c>
      <c r="L154" s="104">
        <v>4.451504867055419E-3</v>
      </c>
      <c r="M154" s="104">
        <v>3.1121354648314583E-3</v>
      </c>
      <c r="N154" s="104">
        <v>2.4402321900484514E-3</v>
      </c>
      <c r="O154" s="104">
        <v>3.0332115761515267E-3</v>
      </c>
      <c r="P154" s="104">
        <v>1.4130667200861285E-2</v>
      </c>
      <c r="Q154" s="104">
        <v>1.3040605680664688E-2</v>
      </c>
      <c r="R154" s="104">
        <v>1.5549295422676444E-2</v>
      </c>
      <c r="S154" s="104">
        <v>1.1827175084639732E-2</v>
      </c>
      <c r="T154" s="104">
        <v>1.2065671921979229E-2</v>
      </c>
      <c r="U154" s="104">
        <v>9.3631634757785232E-3</v>
      </c>
      <c r="V154" s="104">
        <v>1.1303649641521578E-2</v>
      </c>
      <c r="W154" s="104">
        <v>1.1109812541332191E-2</v>
      </c>
      <c r="X154" s="104">
        <v>1.2158353354143097E-2</v>
      </c>
      <c r="Y154" s="104">
        <v>1.9114859188245556E-2</v>
      </c>
      <c r="DA154" s="132" t="s">
        <v>3564</v>
      </c>
    </row>
    <row r="155" spans="1:105" ht="12" customHeight="1" x14ac:dyDescent="0.25">
      <c r="A155" s="108" t="s">
        <v>53</v>
      </c>
      <c r="B155" s="98"/>
      <c r="C155" s="98">
        <v>3.2819136273542034E-4</v>
      </c>
      <c r="D155" s="98">
        <v>4.5341242321653987E-4</v>
      </c>
      <c r="E155" s="98">
        <v>8.9153060988424637E-4</v>
      </c>
      <c r="F155" s="98">
        <v>7.9800205716837834E-4</v>
      </c>
      <c r="G155" s="98">
        <v>9.9302879828806214E-4</v>
      </c>
      <c r="H155" s="98">
        <v>1.1877325351430862E-3</v>
      </c>
      <c r="I155" s="98">
        <v>3.7571436965431796E-3</v>
      </c>
      <c r="J155" s="98">
        <v>3.4165918927851766E-3</v>
      </c>
      <c r="K155" s="98">
        <v>2.3350358122773314E-3</v>
      </c>
      <c r="L155" s="98">
        <v>1.1610006757987669E-3</v>
      </c>
      <c r="M155" s="98">
        <v>8.4851076416139965E-4</v>
      </c>
      <c r="N155" s="98">
        <v>6.5798191657715117E-4</v>
      </c>
      <c r="O155" s="98">
        <v>7.9405740815085733E-4</v>
      </c>
      <c r="P155" s="98">
        <v>3.9039976916671322E-3</v>
      </c>
      <c r="Q155" s="98">
        <v>3.9613788362262868E-3</v>
      </c>
      <c r="R155" s="98">
        <v>4.5980865539588557E-3</v>
      </c>
      <c r="S155" s="98">
        <v>3.4450937959371124E-3</v>
      </c>
      <c r="T155" s="98">
        <v>3.6329710149604908E-3</v>
      </c>
      <c r="U155" s="98">
        <v>2.6659347437183079E-3</v>
      </c>
      <c r="V155" s="98">
        <v>3.150864171474501E-3</v>
      </c>
      <c r="W155" s="98">
        <v>3.4853050215796358E-3</v>
      </c>
      <c r="X155" s="98">
        <v>4.2680011383808714E-3</v>
      </c>
      <c r="Y155" s="98">
        <v>6.8211410557177015E-3</v>
      </c>
      <c r="DA155" s="63" t="s">
        <v>3565</v>
      </c>
    </row>
    <row r="156" spans="1:105" ht="12" customHeight="1" x14ac:dyDescent="0.25">
      <c r="A156" s="108" t="s">
        <v>52</v>
      </c>
      <c r="B156" s="98"/>
      <c r="C156" s="98">
        <v>8.133633080558367E-4</v>
      </c>
      <c r="D156" s="98">
        <v>1.0423376451182676E-3</v>
      </c>
      <c r="E156" s="98">
        <v>2.5833762896929186E-3</v>
      </c>
      <c r="F156" s="98">
        <v>1.9596561385704565E-3</v>
      </c>
      <c r="G156" s="98">
        <v>2.4711703304159446E-3</v>
      </c>
      <c r="H156" s="98">
        <v>2.9696246991506798E-3</v>
      </c>
      <c r="I156" s="98">
        <v>9.7577189338405156E-3</v>
      </c>
      <c r="J156" s="98">
        <v>8.776290781335315E-3</v>
      </c>
      <c r="K156" s="98">
        <v>6.6297729464115905E-3</v>
      </c>
      <c r="L156" s="98">
        <v>3.2905041912566517E-3</v>
      </c>
      <c r="M156" s="98">
        <v>2.2636247006700585E-3</v>
      </c>
      <c r="N156" s="98">
        <v>1.7822502734713001E-3</v>
      </c>
      <c r="O156" s="98">
        <v>2.2391541680006695E-3</v>
      </c>
      <c r="P156" s="98">
        <v>1.0226669509194153E-2</v>
      </c>
      <c r="Q156" s="98">
        <v>9.0792268444384004E-3</v>
      </c>
      <c r="R156" s="98">
        <v>1.0951208868717588E-2</v>
      </c>
      <c r="S156" s="98">
        <v>8.3820812887026187E-3</v>
      </c>
      <c r="T156" s="98">
        <v>8.4327009070187392E-3</v>
      </c>
      <c r="U156" s="98">
        <v>6.6972287320602158E-3</v>
      </c>
      <c r="V156" s="98">
        <v>8.1527854700470768E-3</v>
      </c>
      <c r="W156" s="98">
        <v>7.6245075197525561E-3</v>
      </c>
      <c r="X156" s="98">
        <v>7.8903522157622256E-3</v>
      </c>
      <c r="Y156" s="98">
        <v>1.2293718132527855E-2</v>
      </c>
      <c r="DA156" s="63" t="s">
        <v>3566</v>
      </c>
    </row>
    <row r="157" spans="1:105" ht="12" customHeight="1" x14ac:dyDescent="0.25">
      <c r="A157" s="121" t="s">
        <v>54</v>
      </c>
      <c r="B157" s="122"/>
      <c r="C157" s="122">
        <v>4.004383725053183E-2</v>
      </c>
      <c r="D157" s="122">
        <v>5.6904171390081616E-2</v>
      </c>
      <c r="E157" s="122">
        <v>6.9643780127643815E-2</v>
      </c>
      <c r="F157" s="122">
        <v>0.10254757172201703</v>
      </c>
      <c r="G157" s="122">
        <v>0.11325052165459443</v>
      </c>
      <c r="H157" s="122">
        <v>0.11965408568621731</v>
      </c>
      <c r="I157" s="122">
        <v>0.14429750195270163</v>
      </c>
      <c r="J157" s="122">
        <v>0.12602533512974906</v>
      </c>
      <c r="K157" s="122">
        <v>9.8078554966028658E-2</v>
      </c>
      <c r="L157" s="122">
        <v>5.4802732281689928E-2</v>
      </c>
      <c r="M157" s="122">
        <v>2.3833527326367888E-2</v>
      </c>
      <c r="N157" s="122">
        <v>1.9968596505093712E-2</v>
      </c>
      <c r="O157" s="122">
        <v>1.9440514117739983E-2</v>
      </c>
      <c r="P157" s="122">
        <v>6.4396702920294729E-2</v>
      </c>
      <c r="Q157" s="122">
        <v>5.7250227176789598E-2</v>
      </c>
      <c r="R157" s="122">
        <v>7.9924538297196507E-2</v>
      </c>
      <c r="S157" s="122">
        <v>5.7713510095729649E-2</v>
      </c>
      <c r="T157" s="122">
        <v>4.8050760735166141E-2</v>
      </c>
      <c r="U157" s="122">
        <v>3.9909146223309946E-2</v>
      </c>
      <c r="V157" s="122">
        <v>4.6351167970813303E-2</v>
      </c>
      <c r="W157" s="122">
        <v>4.876335957565632E-2</v>
      </c>
      <c r="X157" s="122">
        <v>4.6588647947049464E-2</v>
      </c>
      <c r="Y157" s="122">
        <v>6.4426893105669902E-2</v>
      </c>
      <c r="DA157" s="130" t="s">
        <v>3567</v>
      </c>
    </row>
    <row r="158" spans="1:105" ht="12" customHeight="1" x14ac:dyDescent="0.25">
      <c r="A158" s="97" t="s">
        <v>50</v>
      </c>
      <c r="B158" s="98"/>
      <c r="C158" s="98">
        <v>2.0367664869064606E-2</v>
      </c>
      <c r="D158" s="98">
        <v>2.1403664097082623E-2</v>
      </c>
      <c r="E158" s="98">
        <v>3.5652650440480153E-2</v>
      </c>
      <c r="F158" s="98">
        <v>3.6702827294902318E-2</v>
      </c>
      <c r="G158" s="98">
        <v>3.6662062004366398E-2</v>
      </c>
      <c r="H158" s="98">
        <v>4.1790758342316839E-2</v>
      </c>
      <c r="I158" s="98">
        <v>6.9335667399191447E-2</v>
      </c>
      <c r="J158" s="98">
        <v>7.3652146426285758E-2</v>
      </c>
      <c r="K158" s="98">
        <v>5.4313118426547756E-2</v>
      </c>
      <c r="L158" s="98">
        <v>2.63065349745874E-2</v>
      </c>
      <c r="M158" s="98">
        <v>9.1559126140418091E-3</v>
      </c>
      <c r="N158" s="98">
        <v>5.0706098561866626E-3</v>
      </c>
      <c r="O158" s="98">
        <v>6.2380947606832694E-3</v>
      </c>
      <c r="P158" s="98">
        <v>2.0558769327035518E-2</v>
      </c>
      <c r="Q158" s="98">
        <v>2.3111447217416623E-2</v>
      </c>
      <c r="R158" s="98">
        <v>3.6227024857546641E-2</v>
      </c>
      <c r="S158" s="98">
        <v>2.1093406940738336E-2</v>
      </c>
      <c r="T158" s="98">
        <v>1.6243133460418321E-2</v>
      </c>
      <c r="U158" s="98">
        <v>1.2349654833166912E-2</v>
      </c>
      <c r="V158" s="98">
        <v>1.2164104731990298E-2</v>
      </c>
      <c r="W158" s="98">
        <v>1.2001444608814804E-2</v>
      </c>
      <c r="X158" s="98">
        <v>1.0270601864563097E-2</v>
      </c>
      <c r="Y158" s="98">
        <v>1.5862959190182775E-2</v>
      </c>
      <c r="DA158" s="63" t="s">
        <v>3568</v>
      </c>
    </row>
    <row r="159" spans="1:105" ht="12" customHeight="1" x14ac:dyDescent="0.25">
      <c r="A159" s="109" t="s">
        <v>120</v>
      </c>
      <c r="B159" s="33"/>
      <c r="C159" s="33">
        <v>1.9676172381467228E-2</v>
      </c>
      <c r="D159" s="33">
        <v>3.5500507292998994E-2</v>
      </c>
      <c r="E159" s="33">
        <v>3.3991129687163661E-2</v>
      </c>
      <c r="F159" s="33">
        <v>6.5844744427114715E-2</v>
      </c>
      <c r="G159" s="33">
        <v>7.6588459650228022E-2</v>
      </c>
      <c r="H159" s="33">
        <v>7.7863327343900474E-2</v>
      </c>
      <c r="I159" s="33">
        <v>7.4961834553510187E-2</v>
      </c>
      <c r="J159" s="33">
        <v>5.2373188703463316E-2</v>
      </c>
      <c r="K159" s="33">
        <v>4.3765436539480895E-2</v>
      </c>
      <c r="L159" s="33">
        <v>2.8496197307102532E-2</v>
      </c>
      <c r="M159" s="33">
        <v>1.4677614712326079E-2</v>
      </c>
      <c r="N159" s="33">
        <v>1.4897986648907048E-2</v>
      </c>
      <c r="O159" s="33">
        <v>1.3202419357056712E-2</v>
      </c>
      <c r="P159" s="33">
        <v>4.3837933593259208E-2</v>
      </c>
      <c r="Q159" s="33">
        <v>3.4138779959372971E-2</v>
      </c>
      <c r="R159" s="33">
        <v>4.3697513439649865E-2</v>
      </c>
      <c r="S159" s="33">
        <v>3.6620103154991313E-2</v>
      </c>
      <c r="T159" s="33">
        <v>3.180762727474782E-2</v>
      </c>
      <c r="U159" s="33">
        <v>2.7559491390143038E-2</v>
      </c>
      <c r="V159" s="33">
        <v>3.4187063238823007E-2</v>
      </c>
      <c r="W159" s="33">
        <v>3.6761914966841516E-2</v>
      </c>
      <c r="X159" s="33">
        <v>3.6318046082486365E-2</v>
      </c>
      <c r="Y159" s="33">
        <v>4.8563933915487127E-2</v>
      </c>
      <c r="DA159" s="60" t="s">
        <v>3569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0.91645978918513704</v>
      </c>
      <c r="D161" s="117">
        <f t="shared" si="54"/>
        <v>0.83940736315541886</v>
      </c>
      <c r="E161" s="117">
        <f t="shared" si="54"/>
        <v>0.71516274297407678</v>
      </c>
      <c r="F161" s="117">
        <f t="shared" si="54"/>
        <v>1.0944891430947923</v>
      </c>
      <c r="G161" s="117">
        <f t="shared" si="54"/>
        <v>0.90947726545730023</v>
      </c>
      <c r="H161" s="117">
        <f t="shared" si="54"/>
        <v>0.93757114509876338</v>
      </c>
      <c r="I161" s="117">
        <f t="shared" si="54"/>
        <v>0.91655187763148016</v>
      </c>
      <c r="J161" s="117">
        <f t="shared" si="54"/>
        <v>0.96427790481271691</v>
      </c>
      <c r="K161" s="117">
        <f t="shared" si="54"/>
        <v>0.73347942143450906</v>
      </c>
      <c r="L161" s="117">
        <f t="shared" si="54"/>
        <v>0.47331037860244013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1.4721063602758622E-3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0.50281292073912898</v>
      </c>
      <c r="U161" s="117">
        <f t="shared" si="55"/>
        <v>0.41642264103056736</v>
      </c>
      <c r="V161" s="117">
        <f t="shared" si="55"/>
        <v>1.1251329295842007</v>
      </c>
      <c r="W161" s="117">
        <f t="shared" ref="W161:Y161" si="56">W162+W164+W166+W175</f>
        <v>1.5133963877823164</v>
      </c>
      <c r="X161" s="117">
        <f t="shared" si="56"/>
        <v>2.1309313881419838</v>
      </c>
      <c r="Y161" s="117">
        <f t="shared" si="56"/>
        <v>1.0327953011569266</v>
      </c>
      <c r="DA161" s="129" t="s">
        <v>3570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0.66619171794713417</v>
      </c>
      <c r="D162" s="122">
        <f t="shared" si="57"/>
        <v>0.60756999966837688</v>
      </c>
      <c r="E162" s="122">
        <f t="shared" si="57"/>
        <v>0.47399426667453576</v>
      </c>
      <c r="F162" s="122">
        <f t="shared" si="57"/>
        <v>0.80036480779381303</v>
      </c>
      <c r="G162" s="122">
        <f t="shared" si="57"/>
        <v>0.65424999917499305</v>
      </c>
      <c r="H162" s="122">
        <f t="shared" si="57"/>
        <v>0.60569155748240999</v>
      </c>
      <c r="I162" s="122">
        <f t="shared" si="57"/>
        <v>0.5354485786632962</v>
      </c>
      <c r="J162" s="122">
        <f t="shared" si="57"/>
        <v>0.59853278359264428</v>
      </c>
      <c r="K162" s="122">
        <f t="shared" si="57"/>
        <v>0.46560716605496316</v>
      </c>
      <c r="L162" s="122">
        <f t="shared" si="57"/>
        <v>0.30380269405927246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7.8606289845306826E-4</v>
      </c>
      <c r="R162" s="122">
        <f t="shared" si="57"/>
        <v>0</v>
      </c>
      <c r="S162" s="122">
        <f t="shared" si="57"/>
        <v>0</v>
      </c>
      <c r="T162" s="122">
        <f t="shared" si="57"/>
        <v>0.2964285207323637</v>
      </c>
      <c r="U162" s="122">
        <f t="shared" si="57"/>
        <v>0.30640674504716214</v>
      </c>
      <c r="V162" s="122">
        <f t="shared" si="57"/>
        <v>0.30295406747559839</v>
      </c>
      <c r="W162" s="122">
        <f t="shared" si="57"/>
        <v>0.75908141276377872</v>
      </c>
      <c r="X162" s="122">
        <f t="shared" si="57"/>
        <v>0.9999168586567142</v>
      </c>
      <c r="Y162" s="122">
        <f t="shared" si="57"/>
        <v>0.42701661817002357</v>
      </c>
      <c r="DA162" s="130" t="s">
        <v>3571</v>
      </c>
    </row>
    <row r="163" spans="1:105" ht="12" customHeight="1" x14ac:dyDescent="0.25">
      <c r="A163" s="97" t="s">
        <v>53</v>
      </c>
      <c r="B163" s="33"/>
      <c r="C163" s="33">
        <v>0.66619171794713417</v>
      </c>
      <c r="D163" s="33">
        <v>0.60756999966837688</v>
      </c>
      <c r="E163" s="33">
        <v>0.47399426667453576</v>
      </c>
      <c r="F163" s="33">
        <v>0.80036480779381303</v>
      </c>
      <c r="G163" s="33">
        <v>0.65424999917499305</v>
      </c>
      <c r="H163" s="33">
        <v>0.60569155748240999</v>
      </c>
      <c r="I163" s="33">
        <v>0.5354485786632962</v>
      </c>
      <c r="J163" s="33">
        <v>0.59853278359264428</v>
      </c>
      <c r="K163" s="33">
        <v>0.46560716605496316</v>
      </c>
      <c r="L163" s="33">
        <v>0.30380269405927246</v>
      </c>
      <c r="M163" s="33">
        <v>0</v>
      </c>
      <c r="N163" s="33">
        <v>0</v>
      </c>
      <c r="O163" s="33">
        <v>0</v>
      </c>
      <c r="P163" s="33">
        <v>0</v>
      </c>
      <c r="Q163" s="33">
        <v>7.8606289845306826E-4</v>
      </c>
      <c r="R163" s="33">
        <v>0</v>
      </c>
      <c r="S163" s="33">
        <v>0</v>
      </c>
      <c r="T163" s="33">
        <v>0.2964285207323637</v>
      </c>
      <c r="U163" s="33">
        <v>0.30640674504716214</v>
      </c>
      <c r="V163" s="33">
        <v>0.30295406747559839</v>
      </c>
      <c r="W163" s="33">
        <v>0.75908141276377872</v>
      </c>
      <c r="X163" s="33">
        <v>0.9999168586567142</v>
      </c>
      <c r="Y163" s="33">
        <v>0.42701661817002357</v>
      </c>
      <c r="DA163" s="60" t="s">
        <v>3572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7.0332768458968145E-2</v>
      </c>
      <c r="D164" s="122">
        <f t="shared" si="58"/>
        <v>6.2275843155718234E-2</v>
      </c>
      <c r="E164" s="122">
        <f t="shared" si="58"/>
        <v>0.12372671552364553</v>
      </c>
      <c r="F164" s="122">
        <f t="shared" si="58"/>
        <v>9.2314664527104448E-2</v>
      </c>
      <c r="G164" s="122">
        <f t="shared" si="58"/>
        <v>9.7554203578920348E-2</v>
      </c>
      <c r="H164" s="122">
        <f t="shared" si="58"/>
        <v>0.16556204068354455</v>
      </c>
      <c r="I164" s="122">
        <f t="shared" si="58"/>
        <v>0.21673480629708008</v>
      </c>
      <c r="J164" s="122">
        <f t="shared" si="58"/>
        <v>0.20233104392331844</v>
      </c>
      <c r="K164" s="122">
        <f t="shared" si="58"/>
        <v>0.14538248653956418</v>
      </c>
      <c r="L164" s="122">
        <f t="shared" si="58"/>
        <v>0.1017816965659539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3.8547318722665822E-4</v>
      </c>
      <c r="R164" s="122">
        <f t="shared" si="58"/>
        <v>0</v>
      </c>
      <c r="S164" s="122">
        <f t="shared" si="58"/>
        <v>0</v>
      </c>
      <c r="T164" s="122">
        <f t="shared" si="58"/>
        <v>0.12838842152936308</v>
      </c>
      <c r="U164" s="122">
        <f t="shared" si="58"/>
        <v>2.4267611209653022E-2</v>
      </c>
      <c r="V164" s="122">
        <f t="shared" si="58"/>
        <v>0.52814782979106067</v>
      </c>
      <c r="W164" s="122">
        <f t="shared" si="58"/>
        <v>0.46149344518537105</v>
      </c>
      <c r="X164" s="122">
        <f t="shared" si="58"/>
        <v>0.63821635818394051</v>
      </c>
      <c r="Y164" s="122">
        <f t="shared" si="58"/>
        <v>0.310903793975426</v>
      </c>
      <c r="DA164" s="130" t="s">
        <v>3573</v>
      </c>
    </row>
    <row r="165" spans="1:105" ht="12" customHeight="1" x14ac:dyDescent="0.25">
      <c r="A165" s="97" t="s">
        <v>53</v>
      </c>
      <c r="B165" s="98"/>
      <c r="C165" s="98">
        <v>7.0332768458968145E-2</v>
      </c>
      <c r="D165" s="98">
        <v>6.2275843155718234E-2</v>
      </c>
      <c r="E165" s="98">
        <v>0.12372671552364553</v>
      </c>
      <c r="F165" s="98">
        <v>9.2314664527104448E-2</v>
      </c>
      <c r="G165" s="98">
        <v>9.7554203578920348E-2</v>
      </c>
      <c r="H165" s="98">
        <v>0.16556204068354455</v>
      </c>
      <c r="I165" s="98">
        <v>0.21673480629708008</v>
      </c>
      <c r="J165" s="98">
        <v>0.20233104392331844</v>
      </c>
      <c r="K165" s="98">
        <v>0.14538248653956418</v>
      </c>
      <c r="L165" s="98">
        <v>0.1017816965659539</v>
      </c>
      <c r="M165" s="98">
        <v>0</v>
      </c>
      <c r="N165" s="98">
        <v>0</v>
      </c>
      <c r="O165" s="98">
        <v>0</v>
      </c>
      <c r="P165" s="98">
        <v>0</v>
      </c>
      <c r="Q165" s="98">
        <v>3.8547318722665822E-4</v>
      </c>
      <c r="R165" s="98">
        <v>0</v>
      </c>
      <c r="S165" s="98">
        <v>0</v>
      </c>
      <c r="T165" s="98">
        <v>0.12838842152936308</v>
      </c>
      <c r="U165" s="98">
        <v>2.4267611209653022E-2</v>
      </c>
      <c r="V165" s="98">
        <v>0.52814782979106067</v>
      </c>
      <c r="W165" s="98">
        <v>0.46149344518537105</v>
      </c>
      <c r="X165" s="98">
        <v>0.63821635818394051</v>
      </c>
      <c r="Y165" s="98">
        <v>0.310903793975426</v>
      </c>
      <c r="DA165" s="63" t="s">
        <v>3574</v>
      </c>
    </row>
    <row r="166" spans="1:105" ht="12" customHeight="1" x14ac:dyDescent="0.25">
      <c r="A166" s="121" t="s">
        <v>55</v>
      </c>
      <c r="B166" s="122"/>
      <c r="C166" s="122">
        <v>9.0612519168046107E-2</v>
      </c>
      <c r="D166" s="122">
        <v>8.6314731360328231E-2</v>
      </c>
      <c r="E166" s="122">
        <v>5.8517094935029407E-2</v>
      </c>
      <c r="F166" s="122">
        <v>0.10332278060282628</v>
      </c>
      <c r="G166" s="122">
        <v>8.0715911497377529E-2</v>
      </c>
      <c r="H166" s="122">
        <v>8.5357276874913707E-2</v>
      </c>
      <c r="I166" s="122">
        <v>8.5225772864910898E-2</v>
      </c>
      <c r="J166" s="122">
        <v>8.4626785504671551E-2</v>
      </c>
      <c r="K166" s="122">
        <v>6.2275835009903413E-2</v>
      </c>
      <c r="L166" s="122">
        <v>3.5359287802309625E-2</v>
      </c>
      <c r="M166" s="122">
        <v>0</v>
      </c>
      <c r="N166" s="122">
        <v>0</v>
      </c>
      <c r="O166" s="122">
        <v>0</v>
      </c>
      <c r="P166" s="122">
        <v>0</v>
      </c>
      <c r="Q166" s="122">
        <v>1.6582540294561471E-4</v>
      </c>
      <c r="R166" s="122">
        <v>0</v>
      </c>
      <c r="S166" s="122">
        <v>0</v>
      </c>
      <c r="T166" s="122">
        <v>4.4041635260183384E-2</v>
      </c>
      <c r="U166" s="122">
        <v>4.8509177342859436E-2</v>
      </c>
      <c r="V166" s="122">
        <v>0.16753810253690213</v>
      </c>
      <c r="W166" s="122">
        <v>0.16740905246487381</v>
      </c>
      <c r="X166" s="122">
        <v>0.28251771151730048</v>
      </c>
      <c r="Y166" s="122">
        <v>0.17276713758482548</v>
      </c>
      <c r="DA166" s="130" t="s">
        <v>3575</v>
      </c>
    </row>
    <row r="167" spans="1:105" ht="12" customHeight="1" x14ac:dyDescent="0.25">
      <c r="A167" s="97" t="s">
        <v>124</v>
      </c>
      <c r="B167" s="98"/>
      <c r="C167" s="98">
        <v>4.4679481000767362E-3</v>
      </c>
      <c r="D167" s="98">
        <v>3.9735029537424742E-3</v>
      </c>
      <c r="E167" s="98">
        <v>3.3680776267220798E-3</v>
      </c>
      <c r="F167" s="98">
        <v>4.4031338969986664E-3</v>
      </c>
      <c r="G167" s="98">
        <v>2.9568276421416944E-3</v>
      </c>
      <c r="H167" s="98">
        <v>3.5706853004658342E-3</v>
      </c>
      <c r="I167" s="98">
        <v>3.9015501903991575E-3</v>
      </c>
      <c r="J167" s="98">
        <v>4.1411321782585794E-3</v>
      </c>
      <c r="K167" s="98">
        <v>3.5236516318269107E-3</v>
      </c>
      <c r="L167" s="98">
        <v>1.6861960097521325E-3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1.2810673609769271E-3</v>
      </c>
      <c r="U167" s="98">
        <v>1.1903348524651353E-3</v>
      </c>
      <c r="V167" s="98">
        <v>3.2747369062472317E-3</v>
      </c>
      <c r="W167" s="98">
        <v>3.2946398886231536E-3</v>
      </c>
      <c r="X167" s="98">
        <v>5.4681534830877147E-3</v>
      </c>
      <c r="Y167" s="98">
        <v>4.0287601663046698E-3</v>
      </c>
      <c r="DA167" s="63" t="s">
        <v>3576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3577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3578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3579</v>
      </c>
    </row>
    <row r="171" spans="1:105" ht="12" customHeight="1" x14ac:dyDescent="0.25">
      <c r="A171" s="106" t="s">
        <v>122</v>
      </c>
      <c r="B171" s="101"/>
      <c r="C171" s="101">
        <v>8.3633150792228605E-2</v>
      </c>
      <c r="D171" s="101">
        <v>8.0097603304083539E-2</v>
      </c>
      <c r="E171" s="101">
        <v>5.2180867664918501E-2</v>
      </c>
      <c r="F171" s="101">
        <v>9.6329119309830527E-2</v>
      </c>
      <c r="G171" s="101">
        <v>7.5420749443360635E-2</v>
      </c>
      <c r="H171" s="101">
        <v>7.8984894307858586E-2</v>
      </c>
      <c r="I171" s="101">
        <v>7.3912846393333578E-2</v>
      </c>
      <c r="J171" s="101">
        <v>7.2842353739650867E-2</v>
      </c>
      <c r="K171" s="101">
        <v>5.3235377988114091E-2</v>
      </c>
      <c r="L171" s="101">
        <v>3.1054559517819009E-2</v>
      </c>
      <c r="M171" s="101">
        <v>0</v>
      </c>
      <c r="N171" s="101">
        <v>0</v>
      </c>
      <c r="O171" s="101">
        <v>0</v>
      </c>
      <c r="P171" s="101">
        <v>0</v>
      </c>
      <c r="Q171" s="101">
        <v>1.6582540294561471E-4</v>
      </c>
      <c r="R171" s="101">
        <v>0</v>
      </c>
      <c r="S171" s="101">
        <v>0</v>
      </c>
      <c r="T171" s="101">
        <v>3.4217719896053281E-2</v>
      </c>
      <c r="U171" s="101">
        <v>3.8579889913001014E-2</v>
      </c>
      <c r="V171" s="101">
        <v>0.13342700940858401</v>
      </c>
      <c r="W171" s="101">
        <v>0.13546279075913079</v>
      </c>
      <c r="X171" s="101">
        <v>0.22200709013638667</v>
      </c>
      <c r="Y171" s="101">
        <v>0.132495847373481</v>
      </c>
      <c r="DA171" s="131" t="s">
        <v>3580</v>
      </c>
    </row>
    <row r="172" spans="1:105" ht="12" customHeight="1" x14ac:dyDescent="0.25">
      <c r="A172" s="107" t="s">
        <v>121</v>
      </c>
      <c r="B172" s="104"/>
      <c r="C172" s="104">
        <v>2.5114202757407656E-3</v>
      </c>
      <c r="D172" s="104">
        <v>2.2436251025022115E-3</v>
      </c>
      <c r="E172" s="104">
        <v>2.9681496433888277E-3</v>
      </c>
      <c r="F172" s="104">
        <v>2.590527395997088E-3</v>
      </c>
      <c r="G172" s="104">
        <v>2.338334411875205E-3</v>
      </c>
      <c r="H172" s="104">
        <v>2.8016972665892773E-3</v>
      </c>
      <c r="I172" s="104">
        <v>7.4113762811781553E-3</v>
      </c>
      <c r="J172" s="104">
        <v>7.6432995867620999E-3</v>
      </c>
      <c r="K172" s="104">
        <v>5.5168053899624127E-3</v>
      </c>
      <c r="L172" s="104">
        <v>2.6185322747384818E-3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8.5428480031531778E-3</v>
      </c>
      <c r="U172" s="104">
        <v>8.7389525773932889E-3</v>
      </c>
      <c r="V172" s="104">
        <v>3.083635622207086E-2</v>
      </c>
      <c r="W172" s="104">
        <v>2.8651621817119867E-2</v>
      </c>
      <c r="X172" s="104">
        <v>5.504246789782611E-2</v>
      </c>
      <c r="Y172" s="104">
        <v>3.6242530045039842E-2</v>
      </c>
      <c r="DA172" s="132" t="s">
        <v>3581</v>
      </c>
    </row>
    <row r="173" spans="1:105" ht="12" customHeight="1" x14ac:dyDescent="0.25">
      <c r="A173" s="108" t="s">
        <v>53</v>
      </c>
      <c r="B173" s="98"/>
      <c r="C173" s="98">
        <v>7.2202099801792479E-4</v>
      </c>
      <c r="D173" s="98">
        <v>6.8011863482480997E-4</v>
      </c>
      <c r="E173" s="98">
        <v>7.6151572927612684E-4</v>
      </c>
      <c r="F173" s="98">
        <v>7.4963829612787077E-4</v>
      </c>
      <c r="G173" s="98">
        <v>6.70294438844442E-4</v>
      </c>
      <c r="H173" s="98">
        <v>8.0042844759642775E-4</v>
      </c>
      <c r="I173" s="98">
        <v>2.060369123910776E-3</v>
      </c>
      <c r="J173" s="98">
        <v>2.141744171596678E-3</v>
      </c>
      <c r="K173" s="98">
        <v>1.4369451152475884E-3</v>
      </c>
      <c r="L173" s="98">
        <v>6.8294157399927493E-4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2.5722495507384492E-3</v>
      </c>
      <c r="U173" s="98">
        <v>2.4882057608037536E-3</v>
      </c>
      <c r="V173" s="98">
        <v>8.595557459782438E-3</v>
      </c>
      <c r="W173" s="98">
        <v>8.9884182135474833E-3</v>
      </c>
      <c r="X173" s="98">
        <v>1.9321803603212624E-2</v>
      </c>
      <c r="Y173" s="98">
        <v>1.2933153585840986E-2</v>
      </c>
      <c r="DA173" s="63" t="s">
        <v>3582</v>
      </c>
    </row>
    <row r="174" spans="1:105" ht="12" customHeight="1" x14ac:dyDescent="0.25">
      <c r="A174" s="115" t="s">
        <v>52</v>
      </c>
      <c r="B174" s="33"/>
      <c r="C174" s="33">
        <v>1.7893992777228407E-3</v>
      </c>
      <c r="D174" s="33">
        <v>1.5635064676774015E-3</v>
      </c>
      <c r="E174" s="33">
        <v>2.2066339141127008E-3</v>
      </c>
      <c r="F174" s="33">
        <v>1.8408890998692173E-3</v>
      </c>
      <c r="G174" s="33">
        <v>1.668039973030763E-3</v>
      </c>
      <c r="H174" s="33">
        <v>2.0012688189928493E-3</v>
      </c>
      <c r="I174" s="33">
        <v>5.3510071572673793E-3</v>
      </c>
      <c r="J174" s="33">
        <v>5.501555415165422E-3</v>
      </c>
      <c r="K174" s="33">
        <v>4.0798602747148241E-3</v>
      </c>
      <c r="L174" s="33">
        <v>1.9355907007392067E-3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5.9705984524147278E-3</v>
      </c>
      <c r="U174" s="33">
        <v>6.2507468165895353E-3</v>
      </c>
      <c r="V174" s="33">
        <v>2.2240798762288422E-2</v>
      </c>
      <c r="W174" s="33">
        <v>1.9663203603572384E-2</v>
      </c>
      <c r="X174" s="33">
        <v>3.5720664294613486E-2</v>
      </c>
      <c r="Y174" s="33">
        <v>2.3309376459198852E-2</v>
      </c>
      <c r="DA174" s="60" t="s">
        <v>3583</v>
      </c>
    </row>
    <row r="175" spans="1:105" ht="12" customHeight="1" x14ac:dyDescent="0.25">
      <c r="A175" s="121" t="s">
        <v>54</v>
      </c>
      <c r="B175" s="122"/>
      <c r="C175" s="122">
        <v>8.9322783610988582E-2</v>
      </c>
      <c r="D175" s="122">
        <v>8.3246788970995522E-2</v>
      </c>
      <c r="E175" s="122">
        <v>5.89246658408661E-2</v>
      </c>
      <c r="F175" s="122">
        <v>9.8486890171048544E-2</v>
      </c>
      <c r="G175" s="122">
        <v>7.6957151206009336E-2</v>
      </c>
      <c r="H175" s="122">
        <v>8.0960270057895162E-2</v>
      </c>
      <c r="I175" s="122">
        <v>7.9142719806193071E-2</v>
      </c>
      <c r="J175" s="122">
        <v>7.8787291792082631E-2</v>
      </c>
      <c r="K175" s="122">
        <v>6.0213933830078392E-2</v>
      </c>
      <c r="L175" s="122">
        <v>3.2366700174904159E-2</v>
      </c>
      <c r="M175" s="122">
        <v>0</v>
      </c>
      <c r="N175" s="122">
        <v>0</v>
      </c>
      <c r="O175" s="122">
        <v>0</v>
      </c>
      <c r="P175" s="122">
        <v>0</v>
      </c>
      <c r="Q175" s="122">
        <v>1.3474487165052114E-4</v>
      </c>
      <c r="R175" s="122">
        <v>0</v>
      </c>
      <c r="S175" s="122">
        <v>0</v>
      </c>
      <c r="T175" s="122">
        <v>3.3954343217218803E-2</v>
      </c>
      <c r="U175" s="122">
        <v>3.723910743089278E-2</v>
      </c>
      <c r="V175" s="122">
        <v>0.12649292978063961</v>
      </c>
      <c r="W175" s="122">
        <v>0.12541247736829306</v>
      </c>
      <c r="X175" s="122">
        <v>0.21028045978402882</v>
      </c>
      <c r="Y175" s="122">
        <v>0.12210775142665165</v>
      </c>
      <c r="DA175" s="130" t="s">
        <v>3584</v>
      </c>
    </row>
    <row r="176" spans="1:105" ht="12" customHeight="1" x14ac:dyDescent="0.25">
      <c r="A176" s="97" t="s">
        <v>50</v>
      </c>
      <c r="B176" s="98"/>
      <c r="C176" s="98">
        <v>4.5397807238276529E-2</v>
      </c>
      <c r="D176" s="98">
        <v>3.1282278295736141E-2</v>
      </c>
      <c r="E176" s="98">
        <v>3.0148084457983223E-2</v>
      </c>
      <c r="F176" s="98">
        <v>3.5275935521018431E-2</v>
      </c>
      <c r="G176" s="98">
        <v>2.4923770222266634E-2</v>
      </c>
      <c r="H176" s="98">
        <v>2.8335400542707251E-2</v>
      </c>
      <c r="I176" s="98">
        <v>3.8060151555642081E-2</v>
      </c>
      <c r="J176" s="98">
        <v>4.6042742032749766E-2</v>
      </c>
      <c r="K176" s="98">
        <v>3.337312096089079E-2</v>
      </c>
      <c r="L176" s="98">
        <v>1.5514110369628466E-2</v>
      </c>
      <c r="M176" s="98">
        <v>0</v>
      </c>
      <c r="N176" s="98">
        <v>0</v>
      </c>
      <c r="O176" s="98">
        <v>0</v>
      </c>
      <c r="P176" s="98">
        <v>0</v>
      </c>
      <c r="Q176" s="98">
        <v>6.6603594286503227E-5</v>
      </c>
      <c r="R176" s="98">
        <v>0</v>
      </c>
      <c r="S176" s="98">
        <v>0</v>
      </c>
      <c r="T176" s="98">
        <v>1.1469641178172936E-2</v>
      </c>
      <c r="U176" s="98">
        <v>1.1512390098714921E-2</v>
      </c>
      <c r="V176" s="98">
        <v>3.3193573929668443E-2</v>
      </c>
      <c r="W176" s="98">
        <v>3.0840075843257438E-2</v>
      </c>
      <c r="X176" s="98">
        <v>4.6360355638652873E-2</v>
      </c>
      <c r="Y176" s="98">
        <v>3.012035570929442E-2</v>
      </c>
      <c r="DA176" s="63" t="s">
        <v>3585</v>
      </c>
    </row>
    <row r="177" spans="1:105" ht="12" customHeight="1" x14ac:dyDescent="0.25">
      <c r="A177" s="109" t="s">
        <v>120</v>
      </c>
      <c r="B177" s="33"/>
      <c r="C177" s="33">
        <v>4.3924976372712053E-2</v>
      </c>
      <c r="D177" s="33">
        <v>5.1964510675259389E-2</v>
      </c>
      <c r="E177" s="33">
        <v>2.8776581382882874E-2</v>
      </c>
      <c r="F177" s="33">
        <v>6.3210954650030113E-2</v>
      </c>
      <c r="G177" s="33">
        <v>5.2033380983742702E-2</v>
      </c>
      <c r="H177" s="33">
        <v>5.2624869515187904E-2</v>
      </c>
      <c r="I177" s="33">
        <v>4.108256825055099E-2</v>
      </c>
      <c r="J177" s="33">
        <v>3.2744549759332858E-2</v>
      </c>
      <c r="K177" s="33">
        <v>2.6840812869187602E-2</v>
      </c>
      <c r="L177" s="33">
        <v>1.6852589805275691E-2</v>
      </c>
      <c r="M177" s="33">
        <v>0</v>
      </c>
      <c r="N177" s="33">
        <v>0</v>
      </c>
      <c r="O177" s="33">
        <v>0</v>
      </c>
      <c r="P177" s="33">
        <v>0</v>
      </c>
      <c r="Q177" s="33">
        <v>6.8141277364017899E-5</v>
      </c>
      <c r="R177" s="33">
        <v>0</v>
      </c>
      <c r="S177" s="33">
        <v>0</v>
      </c>
      <c r="T177" s="33">
        <v>2.2484702039045869E-2</v>
      </c>
      <c r="U177" s="33">
        <v>2.5726717332177861E-2</v>
      </c>
      <c r="V177" s="33">
        <v>9.3299355850971169E-2</v>
      </c>
      <c r="W177" s="33">
        <v>9.4572401525035626E-2</v>
      </c>
      <c r="X177" s="33">
        <v>0.16392010414537594</v>
      </c>
      <c r="Y177" s="33">
        <v>9.1987395717357229E-2</v>
      </c>
      <c r="DA177" s="60" t="s">
        <v>3586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0.63277991037047454</v>
      </c>
      <c r="D3" s="119">
        <f>IF(RES_hhdet_in_tes!D3=0,"",RES_hhdet_in_tes!D3/RES_hhdet_in_fec!D3)</f>
        <v>0.63180454727575608</v>
      </c>
      <c r="E3" s="119">
        <f>IF(RES_hhdet_in_tes!E3=0,"",RES_hhdet_in_tes!E3/RES_hhdet_in_fec!E3)</f>
        <v>0.67028531087008159</v>
      </c>
      <c r="F3" s="119">
        <f>IF(RES_hhdet_in_tes!F3=0,"",RES_hhdet_in_tes!F3/RES_hhdet_in_fec!F3)</f>
        <v>0.66175840657948859</v>
      </c>
      <c r="G3" s="119">
        <f>IF(RES_hhdet_in_tes!G3=0,"",RES_hhdet_in_tes!G3/RES_hhdet_in_fec!G3)</f>
        <v>0.65711777082123057</v>
      </c>
      <c r="H3" s="119" t="str">
        <f>IF(RES_hhdet_in_tes!H3=0,"",RES_hhdet_in_tes!H3/RES_hhdet_in_fec!H3)</f>
        <v/>
      </c>
      <c r="I3" s="119" t="str">
        <f>IF(RES_hhdet_in_tes!I3=0,"",RES_hhdet_in_tes!I3/RES_hhdet_in_fec!I3)</f>
        <v/>
      </c>
      <c r="J3" s="119" t="str">
        <f>IF(RES_hhdet_in_tes!J3=0,"",RES_hhdet_in_tes!J3/RES_hhdet_in_fec!J3)</f>
        <v/>
      </c>
      <c r="K3" s="119">
        <f>IF(RES_hhdet_in_tes!K3=0,"",RES_hhdet_in_tes!K3/RES_hhdet_in_fec!K3)</f>
        <v>0.7270500168570091</v>
      </c>
      <c r="L3" s="119">
        <f>IF(RES_hhdet_in_tes!L3=0,"",RES_hhdet_in_tes!L3/RES_hhdet_in_fec!L3)</f>
        <v>0.67856727150230411</v>
      </c>
      <c r="M3" s="119">
        <f>IF(RES_hhdet_in_tes!M3=0,"",RES_hhdet_in_tes!M3/RES_hhdet_in_fec!M3)</f>
        <v>0.71112828134968598</v>
      </c>
      <c r="N3" s="119">
        <f>IF(RES_hhdet_in_tes!N3=0,"",RES_hhdet_in_tes!N3/RES_hhdet_in_fec!N3)</f>
        <v>0.73276295625456811</v>
      </c>
      <c r="O3" s="119">
        <f>IF(RES_hhdet_in_tes!O3=0,"",RES_hhdet_in_tes!O3/RES_hhdet_in_fec!O3)</f>
        <v>0.69756540652827415</v>
      </c>
      <c r="P3" s="119" t="str">
        <f>IF(RES_hhdet_in_tes!P3=0,"",RES_hhdet_in_tes!P3/RES_hhdet_in_fec!P3)</f>
        <v/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>
        <f>IF(RES_hhdet_in_tes!S3=0,"",RES_hhdet_in_tes!S3/RES_hhdet_in_fec!S3)</f>
        <v>0.73795212301543933</v>
      </c>
      <c r="T3" s="119">
        <f>IF(RES_hhdet_in_tes!T3=0,"",RES_hhdet_in_tes!T3/RES_hhdet_in_fec!T3)</f>
        <v>0.79360426557886465</v>
      </c>
      <c r="U3" s="119">
        <f>IF(RES_hhdet_in_tes!U3=0,"",RES_hhdet_in_tes!U3/RES_hhdet_in_fec!U3)</f>
        <v>0.75779279642973418</v>
      </c>
      <c r="V3" s="119" t="str">
        <f>IF(RES_hhdet_in_tes!V3=0,"",RES_hhdet_in_tes!V3/RES_hhdet_in_fec!V3)</f>
        <v/>
      </c>
      <c r="W3" s="119" t="str">
        <f>IF(RES_hhdet_in_tes!W3=0,"",RES_hhdet_in_tes!W3/RES_hhdet_in_fec!W3)</f>
        <v/>
      </c>
      <c r="X3" s="119" t="str">
        <f>IF(RES_hhdet_in_tes!X3=0,"",RES_hhdet_in_tes!X3/RES_hhdet_in_fec!X3)</f>
        <v/>
      </c>
      <c r="Y3" s="119" t="str">
        <f>IF(RES_hhdet_in_tes!Y3=0,"",RES_hhdet_in_tes!Y3/RES_hhdet_in_fec!Y3)</f>
        <v/>
      </c>
      <c r="DA3" s="129" t="s">
        <v>3588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0.60464476450179483</v>
      </c>
      <c r="D4" s="124">
        <f>IF(RES_hhdet_in_tes!D4=0,"",RES_hhdet_in_tes!D4/RES_hhdet_in_fec!D4)</f>
        <v>0.60922885123188231</v>
      </c>
      <c r="E4" s="124">
        <f>IF(RES_hhdet_in_tes!E4=0,"",RES_hhdet_in_tes!E4/RES_hhdet_in_fec!E4)</f>
        <v>0.61388558866957499</v>
      </c>
      <c r="F4" s="124">
        <f>IF(RES_hhdet_in_tes!F4=0,"",RES_hhdet_in_tes!F4/RES_hhdet_in_fec!F4)</f>
        <v>0.61893140327116281</v>
      </c>
      <c r="G4" s="124">
        <f>IF(RES_hhdet_in_tes!G4=0,"",RES_hhdet_in_tes!G4/RES_hhdet_in_fec!G4)</f>
        <v>0.62401858240856278</v>
      </c>
      <c r="H4" s="124" t="str">
        <f>IF(RES_hhdet_in_tes!H4=0,"",RES_hhdet_in_tes!H4/RES_hhdet_in_fec!H4)</f>
        <v/>
      </c>
      <c r="I4" s="124" t="str">
        <f>IF(RES_hhdet_in_tes!I4=0,"",RES_hhdet_in_tes!I4/RES_hhdet_in_fec!I4)</f>
        <v/>
      </c>
      <c r="J4" s="124" t="str">
        <f>IF(RES_hhdet_in_tes!J4=0,"",RES_hhdet_in_tes!J4/RES_hhdet_in_fec!J4)</f>
        <v/>
      </c>
      <c r="K4" s="124">
        <f>IF(RES_hhdet_in_tes!K4=0,"",RES_hhdet_in_tes!K4/RES_hhdet_in_fec!K4)</f>
        <v>0.64602692902023962</v>
      </c>
      <c r="L4" s="124">
        <f>IF(RES_hhdet_in_tes!L4=0,"",RES_hhdet_in_tes!L4/RES_hhdet_in_fec!L4)</f>
        <v>0.65186781769581514</v>
      </c>
      <c r="M4" s="124">
        <f>IF(RES_hhdet_in_tes!M4=0,"",RES_hhdet_in_tes!M4/RES_hhdet_in_fec!M4)</f>
        <v>0.65774813858585335</v>
      </c>
      <c r="N4" s="124">
        <f>IF(RES_hhdet_in_tes!N4=0,"",RES_hhdet_in_tes!N4/RES_hhdet_in_fec!N4)</f>
        <v>0.6632344522355732</v>
      </c>
      <c r="O4" s="124">
        <f>IF(RES_hhdet_in_tes!O4=0,"",RES_hhdet_in_tes!O4/RES_hhdet_in_fec!O4)</f>
        <v>0.66813714669196678</v>
      </c>
      <c r="P4" s="124" t="str">
        <f>IF(RES_hhdet_in_tes!P4=0,"",RES_hhdet_in_tes!P4/RES_hhdet_in_fec!P4)</f>
        <v/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>
        <f>IF(RES_hhdet_in_tes!S4=0,"",RES_hhdet_in_tes!S4/RES_hhdet_in_fec!S4)</f>
        <v>0.71681325992740397</v>
      </c>
      <c r="T4" s="124">
        <f>IF(RES_hhdet_in_tes!T4=0,"",RES_hhdet_in_tes!T4/RES_hhdet_in_fec!T4)</f>
        <v>0.73825420264836294</v>
      </c>
      <c r="U4" s="124">
        <f>IF(RES_hhdet_in_tes!U4=0,"",RES_hhdet_in_tes!U4/RES_hhdet_in_fec!U4)</f>
        <v>0.75790640446952651</v>
      </c>
      <c r="V4" s="124" t="str">
        <f>IF(RES_hhdet_in_tes!V4=0,"",RES_hhdet_in_tes!V4/RES_hhdet_in_fec!V4)</f>
        <v/>
      </c>
      <c r="W4" s="124" t="str">
        <f>IF(RES_hhdet_in_tes!W4=0,"",RES_hhdet_in_tes!W4/RES_hhdet_in_fec!W4)</f>
        <v/>
      </c>
      <c r="X4" s="124" t="str">
        <f>IF(RES_hhdet_in_tes!X4=0,"",RES_hhdet_in_tes!X4/RES_hhdet_in_fec!X4)</f>
        <v/>
      </c>
      <c r="Y4" s="124" t="str">
        <f>IF(RES_hhdet_in_tes!Y4=0,"",RES_hhdet_in_tes!Y4/RES_hhdet_in_fec!Y4)</f>
        <v/>
      </c>
      <c r="DA4" s="130" t="s">
        <v>3589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0.60234805659174151</v>
      </c>
      <c r="D5" s="111">
        <f>IF(RES_hhdet_in_tes!D5=0,"",RES_hhdet_in_tes!D5/RES_hhdet_in_fec!D5)</f>
        <v>0.60693817142850726</v>
      </c>
      <c r="E5" s="111">
        <f>IF(RES_hhdet_in_tes!E5=0,"",RES_hhdet_in_tes!E5/RES_hhdet_in_fec!E5)</f>
        <v>0.61174014646012731</v>
      </c>
      <c r="F5" s="111">
        <f>IF(RES_hhdet_in_tes!F5=0,"",RES_hhdet_in_tes!F5/RES_hhdet_in_fec!F5)</f>
        <v>0.6167013603995517</v>
      </c>
      <c r="G5" s="111">
        <f>IF(RES_hhdet_in_tes!G5=0,"",RES_hhdet_in_tes!G5/RES_hhdet_in_fec!G5)</f>
        <v>0.62185012196921963</v>
      </c>
      <c r="H5" s="111" t="str">
        <f>IF(RES_hhdet_in_tes!H5=0,"",RES_hhdet_in_tes!H5/RES_hhdet_in_fec!H5)</f>
        <v/>
      </c>
      <c r="I5" s="111" t="str">
        <f>IF(RES_hhdet_in_tes!I5=0,"",RES_hhdet_in_tes!I5/RES_hhdet_in_fec!I5)</f>
        <v/>
      </c>
      <c r="J5" s="111" t="str">
        <f>IF(RES_hhdet_in_tes!J5=0,"",RES_hhdet_in_tes!J5/RES_hhdet_in_fec!J5)</f>
        <v/>
      </c>
      <c r="K5" s="111">
        <f>IF(RES_hhdet_in_tes!K5=0,"",RES_hhdet_in_tes!K5/RES_hhdet_in_fec!K5)</f>
        <v>0.644111210022145</v>
      </c>
      <c r="L5" s="111">
        <f>IF(RES_hhdet_in_tes!L5=0,"",RES_hhdet_in_tes!L5/RES_hhdet_in_fec!L5)</f>
        <v>0.65003994005843069</v>
      </c>
      <c r="M5" s="111">
        <f>IF(RES_hhdet_in_tes!M5=0,"",RES_hhdet_in_tes!M5/RES_hhdet_in_fec!M5)</f>
        <v>0.65595542362220882</v>
      </c>
      <c r="N5" s="111">
        <f>IF(RES_hhdet_in_tes!N5=0,"",RES_hhdet_in_tes!N5/RES_hhdet_in_fec!N5)</f>
        <v>0.6614811622383121</v>
      </c>
      <c r="O5" s="111">
        <f>IF(RES_hhdet_in_tes!O5=0,"",RES_hhdet_in_tes!O5/RES_hhdet_in_fec!O5)</f>
        <v>0.66641795586997443</v>
      </c>
      <c r="P5" s="111" t="str">
        <f>IF(RES_hhdet_in_tes!P5=0,"",RES_hhdet_in_tes!P5/RES_hhdet_in_fec!P5)</f>
        <v/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>
        <f>IF(RES_hhdet_in_tes!S5=0,"",RES_hhdet_in_tes!S5/RES_hhdet_in_fec!S5)</f>
        <v>0.71526184187736597</v>
      </c>
      <c r="T5" s="111">
        <f>IF(RES_hhdet_in_tes!T5=0,"",RES_hhdet_in_tes!T5/RES_hhdet_in_fec!T5)</f>
        <v>0.7367818624583139</v>
      </c>
      <c r="U5" s="111">
        <f>IF(RES_hhdet_in_tes!U5=0,"",RES_hhdet_in_tes!U5/RES_hhdet_in_fec!U5)</f>
        <v>0.7565015212880204</v>
      </c>
      <c r="V5" s="111" t="str">
        <f>IF(RES_hhdet_in_tes!V5=0,"",RES_hhdet_in_tes!V5/RES_hhdet_in_fec!V5)</f>
        <v/>
      </c>
      <c r="W5" s="111" t="str">
        <f>IF(RES_hhdet_in_tes!W5=0,"",RES_hhdet_in_tes!W5/RES_hhdet_in_fec!W5)</f>
        <v/>
      </c>
      <c r="X5" s="111" t="str">
        <f>IF(RES_hhdet_in_tes!X5=0,"",RES_hhdet_in_tes!X5/RES_hhdet_in_fec!X5)</f>
        <v/>
      </c>
      <c r="Y5" s="111" t="str">
        <f>IF(RES_hhdet_in_tes!Y5=0,"",RES_hhdet_in_tes!Y5/RES_hhdet_in_fec!Y5)</f>
        <v/>
      </c>
      <c r="DA5" s="63" t="s">
        <v>3590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>
        <f>IF(RES_hhdet_in_tes!D6=0,"",RES_hhdet_in_tes!D6/RES_hhdet_in_fec!D6)</f>
        <v>1</v>
      </c>
      <c r="E6" s="111">
        <f>IF(RES_hhdet_in_tes!E6=0,"",RES_hhdet_in_tes!E6/RES_hhdet_in_fec!E6)</f>
        <v>1</v>
      </c>
      <c r="F6" s="111">
        <f>IF(RES_hhdet_in_tes!F6=0,"",RES_hhdet_in_tes!F6/RES_hhdet_in_fec!F6)</f>
        <v>1</v>
      </c>
      <c r="G6" s="111">
        <f>IF(RES_hhdet_in_tes!G6=0,"",RES_hhdet_in_tes!G6/RES_hhdet_in_fec!G6)</f>
        <v>1</v>
      </c>
      <c r="H6" s="111" t="str">
        <f>IF(RES_hhdet_in_tes!H6=0,"",RES_hhdet_in_tes!H6/RES_hhdet_in_fec!H6)</f>
        <v/>
      </c>
      <c r="I6" s="111" t="str">
        <f>IF(RES_hhdet_in_tes!I6=0,"",RES_hhdet_in_tes!I6/RES_hhdet_in_fec!I6)</f>
        <v/>
      </c>
      <c r="J6" s="111" t="str">
        <f>IF(RES_hhdet_in_tes!J6=0,"",RES_hhdet_in_tes!J6/RES_hhdet_in_fec!J6)</f>
        <v/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 t="str">
        <f>IF(RES_hhdet_in_tes!P6=0,"",RES_hhdet_in_tes!P6/RES_hhdet_in_fec!P6)</f>
        <v/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>
        <f>IF(RES_hhdet_in_tes!S6=0,"",RES_hhdet_in_tes!S6/RES_hhdet_in_fec!S6)</f>
        <v>1</v>
      </c>
      <c r="T6" s="111">
        <f>IF(RES_hhdet_in_tes!T6=0,"",RES_hhdet_in_tes!T6/RES_hhdet_in_fec!T6)</f>
        <v>1</v>
      </c>
      <c r="U6" s="111">
        <f>IF(RES_hhdet_in_tes!U6=0,"",RES_hhdet_in_tes!U6/RES_hhdet_in_fec!U6)</f>
        <v>1</v>
      </c>
      <c r="V6" s="111" t="str">
        <f>IF(RES_hhdet_in_tes!V6=0,"",RES_hhdet_in_tes!V6/RES_hhdet_in_fec!V6)</f>
        <v/>
      </c>
      <c r="W6" s="111" t="str">
        <f>IF(RES_hhdet_in_tes!W6=0,"",RES_hhdet_in_tes!W6/RES_hhdet_in_fec!W6)</f>
        <v/>
      </c>
      <c r="X6" s="111" t="str">
        <f>IF(RES_hhdet_in_tes!X6=0,"",RES_hhdet_in_tes!X6/RES_hhdet_in_fec!X6)</f>
        <v/>
      </c>
      <c r="Y6" s="111" t="str">
        <f>IF(RES_hhdet_in_tes!Y6=0,"",RES_hhdet_in_tes!Y6/RES_hhdet_in_fec!Y6)</f>
        <v/>
      </c>
      <c r="DA6" s="63" t="s">
        <v>3591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2.232837481420181</v>
      </c>
      <c r="D7" s="124">
        <f>IF(RES_hhdet_in_tes!D7=0,"",RES_hhdet_in_tes!D7/RES_hhdet_in_fec!D7)</f>
        <v>2.3247960389019204</v>
      </c>
      <c r="E7" s="124">
        <f>IF(RES_hhdet_in_tes!E7=0,"",RES_hhdet_in_tes!E7/RES_hhdet_in_fec!E7)</f>
        <v>2.4181332319874578</v>
      </c>
      <c r="F7" s="124">
        <f>IF(RES_hhdet_in_tes!F7=0,"",RES_hhdet_in_tes!F7/RES_hhdet_in_fec!F7)</f>
        <v>2.512220068236362</v>
      </c>
      <c r="G7" s="124">
        <f>IF(RES_hhdet_in_tes!G7=0,"",RES_hhdet_in_tes!G7/RES_hhdet_in_fec!G7)</f>
        <v>2.6076016232355959</v>
      </c>
      <c r="H7" s="124" t="str">
        <f>IF(RES_hhdet_in_tes!H7=0,"",RES_hhdet_in_tes!H7/RES_hhdet_in_fec!H7)</f>
        <v/>
      </c>
      <c r="I7" s="124" t="str">
        <f>IF(RES_hhdet_in_tes!I7=0,"",RES_hhdet_in_tes!I7/RES_hhdet_in_fec!I7)</f>
        <v/>
      </c>
      <c r="J7" s="124" t="str">
        <f>IF(RES_hhdet_in_tes!J7=0,"",RES_hhdet_in_tes!J7/RES_hhdet_in_fec!J7)</f>
        <v/>
      </c>
      <c r="K7" s="124">
        <f>IF(RES_hhdet_in_tes!K7=0,"",RES_hhdet_in_tes!K7/RES_hhdet_in_fec!K7)</f>
        <v>3.0038458436648918</v>
      </c>
      <c r="L7" s="124">
        <f>IF(RES_hhdet_in_tes!L7=0,"",RES_hhdet_in_tes!L7/RES_hhdet_in_fec!L7)</f>
        <v>3.1081310270121056</v>
      </c>
      <c r="M7" s="124">
        <f>IF(RES_hhdet_in_tes!M7=0,"",RES_hhdet_in_tes!M7/RES_hhdet_in_fec!M7)</f>
        <v>3.2276341602832419</v>
      </c>
      <c r="N7" s="124">
        <f>IF(RES_hhdet_in_tes!N7=0,"",RES_hhdet_in_tes!N7/RES_hhdet_in_fec!N7)</f>
        <v>3.3661915268713614</v>
      </c>
      <c r="O7" s="124">
        <f>IF(RES_hhdet_in_tes!O7=0,"",RES_hhdet_in_tes!O7/RES_hhdet_in_fec!O7)</f>
        <v>3.5235559541386867</v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>
        <f>IF(RES_hhdet_in_tes!S7=0,"",RES_hhdet_in_tes!S7/RES_hhdet_in_fec!S7)</f>
        <v>3.8375900953386877</v>
      </c>
      <c r="T7" s="124">
        <f>IF(RES_hhdet_in_tes!T7=0,"",RES_hhdet_in_tes!T7/RES_hhdet_in_fec!T7)</f>
        <v>3.8408925671596332</v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 t="str">
        <f>IF(RES_hhdet_in_tes!W7=0,"",RES_hhdet_in_tes!W7/RES_hhdet_in_fec!W7)</f>
        <v/>
      </c>
      <c r="X7" s="124" t="str">
        <f>IF(RES_hhdet_in_tes!X7=0,"",RES_hhdet_in_tes!X7/RES_hhdet_in_fec!X7)</f>
        <v/>
      </c>
      <c r="Y7" s="124" t="str">
        <f>IF(RES_hhdet_in_tes!Y7=0,"",RES_hhdet_in_tes!Y7/RES_hhdet_in_fec!Y7)</f>
        <v/>
      </c>
      <c r="DA7" s="130" t="s">
        <v>3592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2.232837481420181</v>
      </c>
      <c r="D8" s="111">
        <f>IF(RES_hhdet_in_tes!D8=0,"",RES_hhdet_in_tes!D8/RES_hhdet_in_fec!D8)</f>
        <v>2.3247960389019204</v>
      </c>
      <c r="E8" s="111">
        <f>IF(RES_hhdet_in_tes!E8=0,"",RES_hhdet_in_tes!E8/RES_hhdet_in_fec!E8)</f>
        <v>2.4181332319874578</v>
      </c>
      <c r="F8" s="111">
        <f>IF(RES_hhdet_in_tes!F8=0,"",RES_hhdet_in_tes!F8/RES_hhdet_in_fec!F8)</f>
        <v>2.512220068236362</v>
      </c>
      <c r="G8" s="111">
        <f>IF(RES_hhdet_in_tes!G8=0,"",RES_hhdet_in_tes!G8/RES_hhdet_in_fec!G8)</f>
        <v>2.6076016232355959</v>
      </c>
      <c r="H8" s="111" t="str">
        <f>IF(RES_hhdet_in_tes!H8=0,"",RES_hhdet_in_tes!H8/RES_hhdet_in_fec!H8)</f>
        <v/>
      </c>
      <c r="I8" s="111" t="str">
        <f>IF(RES_hhdet_in_tes!I8=0,"",RES_hhdet_in_tes!I8/RES_hhdet_in_fec!I8)</f>
        <v/>
      </c>
      <c r="J8" s="111" t="str">
        <f>IF(RES_hhdet_in_tes!J8=0,"",RES_hhdet_in_tes!J8/RES_hhdet_in_fec!J8)</f>
        <v/>
      </c>
      <c r="K8" s="111">
        <f>IF(RES_hhdet_in_tes!K8=0,"",RES_hhdet_in_tes!K8/RES_hhdet_in_fec!K8)</f>
        <v>3.0038458436648918</v>
      </c>
      <c r="L8" s="111">
        <f>IF(RES_hhdet_in_tes!L8=0,"",RES_hhdet_in_tes!L8/RES_hhdet_in_fec!L8)</f>
        <v>3.1081310270121056</v>
      </c>
      <c r="M8" s="111">
        <f>IF(RES_hhdet_in_tes!M8=0,"",RES_hhdet_in_tes!M8/RES_hhdet_in_fec!M8)</f>
        <v>3.2276341602832419</v>
      </c>
      <c r="N8" s="111">
        <f>IF(RES_hhdet_in_tes!N8=0,"",RES_hhdet_in_tes!N8/RES_hhdet_in_fec!N8)</f>
        <v>3.3661915268713614</v>
      </c>
      <c r="O8" s="111">
        <f>IF(RES_hhdet_in_tes!O8=0,"",RES_hhdet_in_tes!O8/RES_hhdet_in_fec!O8)</f>
        <v>3.5235559541386867</v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>
        <f>IF(RES_hhdet_in_tes!S8=0,"",RES_hhdet_in_tes!S8/RES_hhdet_in_fec!S8)</f>
        <v>3.8375900953386877</v>
      </c>
      <c r="T8" s="111">
        <f>IF(RES_hhdet_in_tes!T8=0,"",RES_hhdet_in_tes!T8/RES_hhdet_in_fec!T8)</f>
        <v>3.8408925671596332</v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 t="str">
        <f>IF(RES_hhdet_in_tes!W8=0,"",RES_hhdet_in_tes!W8/RES_hhdet_in_fec!W8)</f>
        <v/>
      </c>
      <c r="X8" s="111" t="str">
        <f>IF(RES_hhdet_in_tes!X8=0,"",RES_hhdet_in_tes!X8/RES_hhdet_in_fec!X8)</f>
        <v/>
      </c>
      <c r="Y8" s="111" t="str">
        <f>IF(RES_hhdet_in_tes!Y8=0,"",RES_hhdet_in_tes!Y8/RES_hhdet_in_fec!Y8)</f>
        <v/>
      </c>
      <c r="DA8" s="63" t="s">
        <v>3593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0.61922546074716278</v>
      </c>
      <c r="D9" s="124">
        <f>IF(RES_hhdet_in_tes!D9=0,"",RES_hhdet_in_tes!D9/RES_hhdet_in_fec!D9)</f>
        <v>0.62076237219003694</v>
      </c>
      <c r="E9" s="124">
        <f>IF(RES_hhdet_in_tes!E9=0,"",RES_hhdet_in_tes!E9/RES_hhdet_in_fec!E9)</f>
        <v>0.62602140516731797</v>
      </c>
      <c r="F9" s="124">
        <f>IF(RES_hhdet_in_tes!F9=0,"",RES_hhdet_in_tes!F9/RES_hhdet_in_fec!F9)</f>
        <v>0.62496868082532342</v>
      </c>
      <c r="G9" s="124">
        <f>IF(RES_hhdet_in_tes!G9=0,"",RES_hhdet_in_tes!G9/RES_hhdet_in_fec!G9)</f>
        <v>0.62691141868132805</v>
      </c>
      <c r="H9" s="124" t="str">
        <f>IF(RES_hhdet_in_tes!H9=0,"",RES_hhdet_in_tes!H9/RES_hhdet_in_fec!H9)</f>
        <v/>
      </c>
      <c r="I9" s="124" t="str">
        <f>IF(RES_hhdet_in_tes!I9=0,"",RES_hhdet_in_tes!I9/RES_hhdet_in_fec!I9)</f>
        <v/>
      </c>
      <c r="J9" s="124" t="str">
        <f>IF(RES_hhdet_in_tes!J9=0,"",RES_hhdet_in_tes!J9/RES_hhdet_in_fec!J9)</f>
        <v/>
      </c>
      <c r="K9" s="124">
        <f>IF(RES_hhdet_in_tes!K9=0,"",RES_hhdet_in_tes!K9/RES_hhdet_in_fec!K9)</f>
        <v>0.6591944348769202</v>
      </c>
      <c r="L9" s="124">
        <f>IF(RES_hhdet_in_tes!L9=0,"",RES_hhdet_in_tes!L9/RES_hhdet_in_fec!L9)</f>
        <v>0.64577094795764045</v>
      </c>
      <c r="M9" s="124">
        <f>IF(RES_hhdet_in_tes!M9=0,"",RES_hhdet_in_tes!M9/RES_hhdet_in_fec!M9)</f>
        <v>0.65654704653183893</v>
      </c>
      <c r="N9" s="124">
        <f>IF(RES_hhdet_in_tes!N9=0,"",RES_hhdet_in_tes!N9/RES_hhdet_in_fec!N9)</f>
        <v>0.66249154711199842</v>
      </c>
      <c r="O9" s="124">
        <f>IF(RES_hhdet_in_tes!O9=0,"",RES_hhdet_in_tes!O9/RES_hhdet_in_fec!O9)</f>
        <v>0.67285723999376246</v>
      </c>
      <c r="P9" s="124" t="str">
        <f>IF(RES_hhdet_in_tes!P9=0,"",RES_hhdet_in_tes!P9/RES_hhdet_in_fec!P9)</f>
        <v/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>
        <f>IF(RES_hhdet_in_tes!S9=0,"",RES_hhdet_in_tes!S9/RES_hhdet_in_fec!S9)</f>
        <v>0.73756488289720135</v>
      </c>
      <c r="T9" s="124">
        <f>IF(RES_hhdet_in_tes!T9=0,"",RES_hhdet_in_tes!T9/RES_hhdet_in_fec!T9)</f>
        <v>0.74614016532906047</v>
      </c>
      <c r="U9" s="124">
        <f>IF(RES_hhdet_in_tes!U9=0,"",RES_hhdet_in_tes!U9/RES_hhdet_in_fec!U9)</f>
        <v>0.75821241798563055</v>
      </c>
      <c r="V9" s="124" t="str">
        <f>IF(RES_hhdet_in_tes!V9=0,"",RES_hhdet_in_tes!V9/RES_hhdet_in_fec!V9)</f>
        <v/>
      </c>
      <c r="W9" s="124" t="str">
        <f>IF(RES_hhdet_in_tes!W9=0,"",RES_hhdet_in_tes!W9/RES_hhdet_in_fec!W9)</f>
        <v/>
      </c>
      <c r="X9" s="124" t="str">
        <f>IF(RES_hhdet_in_tes!X9=0,"",RES_hhdet_in_tes!X9/RES_hhdet_in_fec!X9)</f>
        <v/>
      </c>
      <c r="Y9" s="124" t="str">
        <f>IF(RES_hhdet_in_tes!Y9=0,"",RES_hhdet_in_tes!Y9/RES_hhdet_in_fec!Y9)</f>
        <v/>
      </c>
      <c r="DA9" s="130" t="s">
        <v>3594</v>
      </c>
    </row>
    <row r="10" spans="1:105" ht="12" customHeight="1" x14ac:dyDescent="0.25">
      <c r="A10" s="97" t="s">
        <v>143</v>
      </c>
      <c r="B10" s="111"/>
      <c r="C10" s="111" t="str">
        <f>IF(RES_hhdet_in_tes!C10=0,"",RES_hhdet_in_tes!C10/RES_hhdet_in_fec!C10)</f>
        <v/>
      </c>
      <c r="D10" s="111">
        <f>IF(RES_hhdet_in_tes!D10=0,"",RES_hhdet_in_tes!D10/RES_hhdet_in_fec!D10)</f>
        <v>0.61212422870101812</v>
      </c>
      <c r="E10" s="111">
        <f>IF(RES_hhdet_in_tes!E10=0,"",RES_hhdet_in_tes!E10/RES_hhdet_in_fec!E10)</f>
        <v>0.61622343786684353</v>
      </c>
      <c r="F10" s="111">
        <f>IF(RES_hhdet_in_tes!F10=0,"",RES_hhdet_in_tes!F10/RES_hhdet_in_fec!F10)</f>
        <v>0.62045858143177113</v>
      </c>
      <c r="G10" s="111" t="str">
        <f>IF(RES_hhdet_in_tes!G10=0,"",RES_hhdet_in_tes!G10/RES_hhdet_in_fec!G10)</f>
        <v/>
      </c>
      <c r="H10" s="111" t="str">
        <f>IF(RES_hhdet_in_tes!H10=0,"",RES_hhdet_in_tes!H10/RES_hhdet_in_fec!H10)</f>
        <v/>
      </c>
      <c r="I10" s="111" t="str">
        <f>IF(RES_hhdet_in_tes!I10=0,"",RES_hhdet_in_tes!I10/RES_hhdet_in_fec!I10)</f>
        <v/>
      </c>
      <c r="J10" s="111" t="str">
        <f>IF(RES_hhdet_in_tes!J10=0,"",RES_hhdet_in_tes!J10/RES_hhdet_in_fec!J10)</f>
        <v/>
      </c>
      <c r="K10" s="111">
        <f>IF(RES_hhdet_in_tes!K10=0,"",RES_hhdet_in_tes!K10/RES_hhdet_in_fec!K10)</f>
        <v>0.64385701771412773</v>
      </c>
      <c r="L10" s="111">
        <f>IF(RES_hhdet_in_tes!L10=0,"",RES_hhdet_in_tes!L10/RES_hhdet_in_fec!L10)</f>
        <v>0.64891808203587353</v>
      </c>
      <c r="M10" s="111">
        <f>IF(RES_hhdet_in_tes!M10=0,"",RES_hhdet_in_tes!M10/RES_hhdet_in_fec!M10)</f>
        <v>0.65396783849759077</v>
      </c>
      <c r="N10" s="111">
        <f>IF(RES_hhdet_in_tes!N10=0,"",RES_hhdet_in_tes!N10/RES_hhdet_in_fec!N10)</f>
        <v>0.65868488892661881</v>
      </c>
      <c r="O10" s="111">
        <f>IF(RES_hhdet_in_tes!O10=0,"",RES_hhdet_in_tes!O10/RES_hhdet_in_fec!O10)</f>
        <v>0.66289918607965326</v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>
        <f>IF(RES_hhdet_in_tes!S10=0,"",RES_hhdet_in_tes!S10/RES_hhdet_in_fec!S10)</f>
        <v>0.70459480171647149</v>
      </c>
      <c r="T10" s="111" t="str">
        <f>IF(RES_hhdet_in_tes!T10=0,"",RES_hhdet_in_tes!T10/RES_hhdet_in_fec!T10)</f>
        <v/>
      </c>
      <c r="U10" s="111">
        <f>IF(RES_hhdet_in_tes!U10=0,"",RES_hhdet_in_tes!U10/RES_hhdet_in_fec!U10)</f>
        <v>0.73979908135613892</v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X10" s="111" t="str">
        <f>IF(RES_hhdet_in_tes!X10=0,"",RES_hhdet_in_tes!X10/RES_hhdet_in_fec!X10)</f>
        <v/>
      </c>
      <c r="Y10" s="111" t="str">
        <f>IF(RES_hhdet_in_tes!Y10=0,"",RES_hhdet_in_tes!Y10/RES_hhdet_in_fec!Y10)</f>
        <v/>
      </c>
      <c r="DA10" s="63" t="s">
        <v>3595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0.5526207697241724</v>
      </c>
      <c r="D11" s="111">
        <f>IF(RES_hhdet_in_tes!D11=0,"",RES_hhdet_in_tes!D11/RES_hhdet_in_fec!D11)</f>
        <v>0.55460320728756973</v>
      </c>
      <c r="E11" s="111">
        <f>IF(RES_hhdet_in_tes!E11=0,"",RES_hhdet_in_tes!E11/RES_hhdet_in_fec!E11)</f>
        <v>0.5568612124466813</v>
      </c>
      <c r="F11" s="111">
        <f>IF(RES_hhdet_in_tes!F11=0,"",RES_hhdet_in_tes!F11/RES_hhdet_in_fec!F11)</f>
        <v>0.55915679500520854</v>
      </c>
      <c r="G11" s="111">
        <f>IF(RES_hhdet_in_tes!G11=0,"",RES_hhdet_in_tes!G11/RES_hhdet_in_fec!G11)</f>
        <v>0.56170615911076616</v>
      </c>
      <c r="H11" s="111" t="str">
        <f>IF(RES_hhdet_in_tes!H11=0,"",RES_hhdet_in_tes!H11/RES_hhdet_in_fec!H11)</f>
        <v/>
      </c>
      <c r="I11" s="111" t="str">
        <f>IF(RES_hhdet_in_tes!I11=0,"",RES_hhdet_in_tes!I11/RES_hhdet_in_fec!I11)</f>
        <v/>
      </c>
      <c r="J11" s="111" t="str">
        <f>IF(RES_hhdet_in_tes!J11=0,"",RES_hhdet_in_tes!J11/RES_hhdet_in_fec!J11)</f>
        <v/>
      </c>
      <c r="K11" s="111" t="str">
        <f>IF(RES_hhdet_in_tes!K11=0,"",RES_hhdet_in_tes!K11/RES_hhdet_in_fec!K11)</f>
        <v/>
      </c>
      <c r="L11" s="111">
        <f>IF(RES_hhdet_in_tes!L11=0,"",RES_hhdet_in_tes!L11/RES_hhdet_in_fec!L11)</f>
        <v>0.5803112853488045</v>
      </c>
      <c r="M11" s="111">
        <f>IF(RES_hhdet_in_tes!M11=0,"",RES_hhdet_in_tes!M11/RES_hhdet_in_fec!M11)</f>
        <v>0.59045221083544841</v>
      </c>
      <c r="N11" s="111">
        <f>IF(RES_hhdet_in_tes!N11=0,"",RES_hhdet_in_tes!N11/RES_hhdet_in_fec!N11)</f>
        <v>0.60716838737710932</v>
      </c>
      <c r="O11" s="111">
        <f>IF(RES_hhdet_in_tes!O11=0,"",RES_hhdet_in_tes!O11/RES_hhdet_in_fec!O11)</f>
        <v>0.6316064505178961</v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>
        <f>IF(RES_hhdet_in_tes!S11=0,"",RES_hhdet_in_tes!S11/RES_hhdet_in_fec!S11)</f>
        <v>0.72134886275958754</v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 t="str">
        <f>IF(RES_hhdet_in_tes!W11=0,"",RES_hhdet_in_tes!W11/RES_hhdet_in_fec!W11)</f>
        <v/>
      </c>
      <c r="X11" s="111" t="str">
        <f>IF(RES_hhdet_in_tes!X11=0,"",RES_hhdet_in_tes!X11/RES_hhdet_in_fec!X11)</f>
        <v/>
      </c>
      <c r="Y11" s="111" t="str">
        <f>IF(RES_hhdet_in_tes!Y11=0,"",RES_hhdet_in_tes!Y11/RES_hhdet_in_fec!Y11)</f>
        <v/>
      </c>
      <c r="DA11" s="63" t="s">
        <v>3596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 t="str">
        <f>IF(RES_hhdet_in_tes!K12=0,"",RES_hhdet_in_tes!K12/RES_hhdet_in_fec!K12)</f>
        <v/>
      </c>
      <c r="L12" s="111" t="str">
        <f>IF(RES_hhdet_in_tes!L12=0,"",RES_hhdet_in_tes!L12/RES_hhdet_in_fec!L12)</f>
        <v/>
      </c>
      <c r="M12" s="111" t="str">
        <f>IF(RES_hhdet_in_tes!M12=0,"",RES_hhdet_in_tes!M12/RES_hhdet_in_fec!M12)</f>
        <v/>
      </c>
      <c r="N12" s="111" t="str">
        <f>IF(RES_hhdet_in_tes!N12=0,"",RES_hhdet_in_tes!N12/RES_hhdet_in_fec!N12)</f>
        <v/>
      </c>
      <c r="O12" s="111" t="str">
        <f>IF(RES_hhdet_in_tes!O12=0,"",RES_hhdet_in_tes!O12/RES_hhdet_in_fec!O12)</f>
        <v/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X12" s="111" t="str">
        <f>IF(RES_hhdet_in_tes!X12=0,"",RES_hhdet_in_tes!X12/RES_hhdet_in_fec!X12)</f>
        <v/>
      </c>
      <c r="Y12" s="111" t="str">
        <f>IF(RES_hhdet_in_tes!Y12=0,"",RES_hhdet_in_tes!Y12/RES_hhdet_in_fec!Y12)</f>
        <v/>
      </c>
      <c r="DA12" s="63" t="s">
        <v>3597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 t="str">
        <f>IF(RES_hhdet_in_tes!K13=0,"",RES_hhdet_in_tes!K13/RES_hhdet_in_fec!K13)</f>
        <v/>
      </c>
      <c r="L13" s="112" t="str">
        <f>IF(RES_hhdet_in_tes!L13=0,"",RES_hhdet_in_tes!L13/RES_hhdet_in_fec!L13)</f>
        <v/>
      </c>
      <c r="M13" s="112" t="str">
        <f>IF(RES_hhdet_in_tes!M13=0,"",RES_hhdet_in_tes!M13/RES_hhdet_in_fec!M13)</f>
        <v/>
      </c>
      <c r="N13" s="112" t="str">
        <f>IF(RES_hhdet_in_tes!N13=0,"",RES_hhdet_in_tes!N13/RES_hhdet_in_fec!N13)</f>
        <v/>
      </c>
      <c r="O13" s="112" t="str">
        <f>IF(RES_hhdet_in_tes!O13=0,"",RES_hhdet_in_tes!O13/RES_hhdet_in_fec!O13)</f>
        <v/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X13" s="112" t="str">
        <f>IF(RES_hhdet_in_tes!X13=0,"",RES_hhdet_in_tes!X13/RES_hhdet_in_fec!X13)</f>
        <v/>
      </c>
      <c r="Y13" s="112" t="str">
        <f>IF(RES_hhdet_in_tes!Y13=0,"",RES_hhdet_in_tes!Y13/RES_hhdet_in_fec!Y13)</f>
        <v/>
      </c>
      <c r="DA13" s="131" t="s">
        <v>3598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 t="str">
        <f>IF(RES_hhdet_in_tes!K14=0,"",RES_hhdet_in_tes!K14/RES_hhdet_in_fec!K14)</f>
        <v/>
      </c>
      <c r="L14" s="113" t="str">
        <f>IF(RES_hhdet_in_tes!L14=0,"",RES_hhdet_in_tes!L14/RES_hhdet_in_fec!L14)</f>
        <v/>
      </c>
      <c r="M14" s="113" t="str">
        <f>IF(RES_hhdet_in_tes!M14=0,"",RES_hhdet_in_tes!M14/RES_hhdet_in_fec!M14)</f>
        <v/>
      </c>
      <c r="N14" s="113" t="str">
        <f>IF(RES_hhdet_in_tes!N14=0,"",RES_hhdet_in_tes!N14/RES_hhdet_in_fec!N14)</f>
        <v/>
      </c>
      <c r="O14" s="113" t="str">
        <f>IF(RES_hhdet_in_tes!O14=0,"",RES_hhdet_in_tes!O14/RES_hhdet_in_fec!O14)</f>
        <v/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X14" s="113" t="str">
        <f>IF(RES_hhdet_in_tes!X14=0,"",RES_hhdet_in_tes!X14/RES_hhdet_in_fec!X14)</f>
        <v/>
      </c>
      <c r="Y14" s="113" t="str">
        <f>IF(RES_hhdet_in_tes!Y14=0,"",RES_hhdet_in_tes!Y14/RES_hhdet_in_fec!Y14)</f>
        <v/>
      </c>
      <c r="DA14" s="132" t="s">
        <v>3599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0.61875499975954062</v>
      </c>
      <c r="D15" s="112">
        <f>IF(RES_hhdet_in_tes!D15=0,"",RES_hhdet_in_tes!D15/RES_hhdet_in_fec!D15)</f>
        <v>0.62005273315413523</v>
      </c>
      <c r="E15" s="112">
        <f>IF(RES_hhdet_in_tes!E15=0,"",RES_hhdet_in_tes!E15/RES_hhdet_in_fec!E15)</f>
        <v>0.62147342981319287</v>
      </c>
      <c r="F15" s="112">
        <f>IF(RES_hhdet_in_tes!F15=0,"",RES_hhdet_in_tes!F15/RES_hhdet_in_fec!F15)</f>
        <v>0.62291126785666817</v>
      </c>
      <c r="G15" s="112">
        <f>IF(RES_hhdet_in_tes!G15=0,"",RES_hhdet_in_tes!G15/RES_hhdet_in_fec!G15)</f>
        <v>0.6244633073161957</v>
      </c>
      <c r="H15" s="112" t="str">
        <f>IF(RES_hhdet_in_tes!H15=0,"",RES_hhdet_in_tes!H15/RES_hhdet_in_fec!H15)</f>
        <v/>
      </c>
      <c r="I15" s="112" t="str">
        <f>IF(RES_hhdet_in_tes!I15=0,"",RES_hhdet_in_tes!I15/RES_hhdet_in_fec!I15)</f>
        <v/>
      </c>
      <c r="J15" s="112" t="str">
        <f>IF(RES_hhdet_in_tes!J15=0,"",RES_hhdet_in_tes!J15/RES_hhdet_in_fec!J15)</f>
        <v/>
      </c>
      <c r="K15" s="112">
        <f>IF(RES_hhdet_in_tes!K15=0,"",RES_hhdet_in_tes!K15/RES_hhdet_in_fec!K15)</f>
        <v>0.6322469192789002</v>
      </c>
      <c r="L15" s="112">
        <f>IF(RES_hhdet_in_tes!L15=0,"",RES_hhdet_in_tes!L15/RES_hhdet_in_fec!L15)</f>
        <v>0.63492766401705614</v>
      </c>
      <c r="M15" s="112">
        <f>IF(RES_hhdet_in_tes!M15=0,"",RES_hhdet_in_tes!M15/RES_hhdet_in_fec!M15)</f>
        <v>0.64002408264517607</v>
      </c>
      <c r="N15" s="112">
        <f>IF(RES_hhdet_in_tes!N15=0,"",RES_hhdet_in_tes!N15/RES_hhdet_in_fec!N15)</f>
        <v>0.6484276179692019</v>
      </c>
      <c r="O15" s="112">
        <f>IF(RES_hhdet_in_tes!O15=0,"",RES_hhdet_in_tes!O15/RES_hhdet_in_fec!O15)</f>
        <v>0.66124191695269552</v>
      </c>
      <c r="P15" s="112" t="str">
        <f>IF(RES_hhdet_in_tes!P15=0,"",RES_hhdet_in_tes!P15/RES_hhdet_in_fec!P15)</f>
        <v/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>
        <f>IF(RES_hhdet_in_tes!S15=0,"",RES_hhdet_in_tes!S15/RES_hhdet_in_fec!S15)</f>
        <v>0.71525311190995278</v>
      </c>
      <c r="T15" s="112">
        <f>IF(RES_hhdet_in_tes!T15=0,"",RES_hhdet_in_tes!T15/RES_hhdet_in_fec!T15)</f>
        <v>0.7256830696643739</v>
      </c>
      <c r="U15" s="112">
        <f>IF(RES_hhdet_in_tes!U15=0,"",RES_hhdet_in_tes!U15/RES_hhdet_in_fec!U15)</f>
        <v>0.7361363017829391</v>
      </c>
      <c r="V15" s="112" t="str">
        <f>IF(RES_hhdet_in_tes!V15=0,"",RES_hhdet_in_tes!V15/RES_hhdet_in_fec!V15)</f>
        <v/>
      </c>
      <c r="W15" s="112" t="str">
        <f>IF(RES_hhdet_in_tes!W15=0,"",RES_hhdet_in_tes!W15/RES_hhdet_in_fec!W15)</f>
        <v/>
      </c>
      <c r="X15" s="112" t="str">
        <f>IF(RES_hhdet_in_tes!X15=0,"",RES_hhdet_in_tes!X15/RES_hhdet_in_fec!X15)</f>
        <v/>
      </c>
      <c r="Y15" s="112" t="str">
        <f>IF(RES_hhdet_in_tes!Y15=0,"",RES_hhdet_in_tes!Y15/RES_hhdet_in_fec!Y15)</f>
        <v/>
      </c>
      <c r="DA15" s="131" t="s">
        <v>3600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0.84951685251065112</v>
      </c>
      <c r="D16" s="113">
        <f>IF(RES_hhdet_in_tes!D16=0,"",RES_hhdet_in_tes!D16/RES_hhdet_in_fec!D16)</f>
        <v>0.84334801279153915</v>
      </c>
      <c r="E16" s="113">
        <f>IF(RES_hhdet_in_tes!E16=0,"",RES_hhdet_in_tes!E16/RES_hhdet_in_fec!E16)</f>
        <v>0.86485225289515344</v>
      </c>
      <c r="F16" s="113">
        <f>IF(RES_hhdet_in_tes!F16=0,"",RES_hhdet_in_tes!F16/RES_hhdet_in_fec!F16)</f>
        <v>0.85093451910759521</v>
      </c>
      <c r="G16" s="113">
        <f>IF(RES_hhdet_in_tes!G16=0,"",RES_hhdet_in_tes!G16/RES_hhdet_in_fec!G16)</f>
        <v>0.85296068768191391</v>
      </c>
      <c r="H16" s="113" t="str">
        <f>IF(RES_hhdet_in_tes!H16=0,"",RES_hhdet_in_tes!H16/RES_hhdet_in_fec!H16)</f>
        <v/>
      </c>
      <c r="I16" s="113" t="str">
        <f>IF(RES_hhdet_in_tes!I16=0,"",RES_hhdet_in_tes!I16/RES_hhdet_in_fec!I16)</f>
        <v/>
      </c>
      <c r="J16" s="113" t="str">
        <f>IF(RES_hhdet_in_tes!J16=0,"",RES_hhdet_in_tes!J16/RES_hhdet_in_fec!J16)</f>
        <v/>
      </c>
      <c r="K16" s="113">
        <f>IF(RES_hhdet_in_tes!K16=0,"",RES_hhdet_in_tes!K16/RES_hhdet_in_fec!K16)</f>
        <v>0.86842998498555624</v>
      </c>
      <c r="L16" s="113">
        <f>IF(RES_hhdet_in_tes!L16=0,"",RES_hhdet_in_tes!L16/RES_hhdet_in_fec!L16)</f>
        <v>0.86959419436525687</v>
      </c>
      <c r="M16" s="113">
        <f>IF(RES_hhdet_in_tes!M16=0,"",RES_hhdet_in_tes!M16/RES_hhdet_in_fec!M16)</f>
        <v>0.86704156027999624</v>
      </c>
      <c r="N16" s="113">
        <f>IF(RES_hhdet_in_tes!N16=0,"",RES_hhdet_in_tes!N16/RES_hhdet_in_fec!N16)</f>
        <v>0.87245098967165502</v>
      </c>
      <c r="O16" s="113">
        <f>IF(RES_hhdet_in_tes!O16=0,"",RES_hhdet_in_tes!O16/RES_hhdet_in_fec!O16)</f>
        <v>0.88174452445492146</v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>
        <f>IF(RES_hhdet_in_tes!S16=0,"",RES_hhdet_in_tes!S16/RES_hhdet_in_fec!S16)</f>
        <v>0.89608709677620313</v>
      </c>
      <c r="T16" s="113">
        <f>IF(RES_hhdet_in_tes!T16=0,"",RES_hhdet_in_tes!T16/RES_hhdet_in_fec!T16)</f>
        <v>0.89781167288464292</v>
      </c>
      <c r="U16" s="113">
        <f>IF(RES_hhdet_in_tes!U16=0,"",RES_hhdet_in_tes!U16/RES_hhdet_in_fec!U16)</f>
        <v>0.90739301397165739</v>
      </c>
      <c r="V16" s="113" t="str">
        <f>IF(RES_hhdet_in_tes!V16=0,"",RES_hhdet_in_tes!V16/RES_hhdet_in_fec!V16)</f>
        <v/>
      </c>
      <c r="W16" s="113" t="str">
        <f>IF(RES_hhdet_in_tes!W16=0,"",RES_hhdet_in_tes!W16/RES_hhdet_in_fec!W16)</f>
        <v/>
      </c>
      <c r="X16" s="113" t="str">
        <f>IF(RES_hhdet_in_tes!X16=0,"",RES_hhdet_in_tes!X16/RES_hhdet_in_fec!X16)</f>
        <v/>
      </c>
      <c r="Y16" s="113" t="str">
        <f>IF(RES_hhdet_in_tes!Y16=0,"",RES_hhdet_in_tes!Y16/RES_hhdet_in_fec!Y16)</f>
        <v/>
      </c>
      <c r="DA16" s="132" t="s">
        <v>3601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0.61875499975954074</v>
      </c>
      <c r="D17" s="111">
        <f>IF(RES_hhdet_in_tes!D17=0,"",RES_hhdet_in_tes!D17/RES_hhdet_in_fec!D17)</f>
        <v>0.62005273315413523</v>
      </c>
      <c r="E17" s="111">
        <f>IF(RES_hhdet_in_tes!E17=0,"",RES_hhdet_in_tes!E17/RES_hhdet_in_fec!E17)</f>
        <v>0.62147342981319287</v>
      </c>
      <c r="F17" s="111">
        <f>IF(RES_hhdet_in_tes!F17=0,"",RES_hhdet_in_tes!F17/RES_hhdet_in_fec!F17)</f>
        <v>0.62291126785666828</v>
      </c>
      <c r="G17" s="111">
        <f>IF(RES_hhdet_in_tes!G17=0,"",RES_hhdet_in_tes!G17/RES_hhdet_in_fec!G17)</f>
        <v>0.6244633073161957</v>
      </c>
      <c r="H17" s="111" t="str">
        <f>IF(RES_hhdet_in_tes!H17=0,"",RES_hhdet_in_tes!H17/RES_hhdet_in_fec!H17)</f>
        <v/>
      </c>
      <c r="I17" s="111" t="str">
        <f>IF(RES_hhdet_in_tes!I17=0,"",RES_hhdet_in_tes!I17/RES_hhdet_in_fec!I17)</f>
        <v/>
      </c>
      <c r="J17" s="111" t="str">
        <f>IF(RES_hhdet_in_tes!J17=0,"",RES_hhdet_in_tes!J17/RES_hhdet_in_fec!J17)</f>
        <v/>
      </c>
      <c r="K17" s="111">
        <f>IF(RES_hhdet_in_tes!K17=0,"",RES_hhdet_in_tes!K17/RES_hhdet_in_fec!K17)</f>
        <v>0.6322469192789002</v>
      </c>
      <c r="L17" s="111">
        <f>IF(RES_hhdet_in_tes!L17=0,"",RES_hhdet_in_tes!L17/RES_hhdet_in_fec!L17)</f>
        <v>0.63492766401705614</v>
      </c>
      <c r="M17" s="111">
        <f>IF(RES_hhdet_in_tes!M17=0,"",RES_hhdet_in_tes!M17/RES_hhdet_in_fec!M17)</f>
        <v>0.64002408264517607</v>
      </c>
      <c r="N17" s="111">
        <f>IF(RES_hhdet_in_tes!N17=0,"",RES_hhdet_in_tes!N17/RES_hhdet_in_fec!N17)</f>
        <v>0.6484276179692019</v>
      </c>
      <c r="O17" s="111">
        <f>IF(RES_hhdet_in_tes!O17=0,"",RES_hhdet_in_tes!O17/RES_hhdet_in_fec!O17)</f>
        <v>0.66124191695269552</v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>
        <f>IF(RES_hhdet_in_tes!S17=0,"",RES_hhdet_in_tes!S17/RES_hhdet_in_fec!S17)</f>
        <v>0.71525311190995278</v>
      </c>
      <c r="T17" s="111">
        <f>IF(RES_hhdet_in_tes!T17=0,"",RES_hhdet_in_tes!T17/RES_hhdet_in_fec!T17)</f>
        <v>0.7256830696643739</v>
      </c>
      <c r="U17" s="111">
        <f>IF(RES_hhdet_in_tes!U17=0,"",RES_hhdet_in_tes!U17/RES_hhdet_in_fec!U17)</f>
        <v>0.7361363017829391</v>
      </c>
      <c r="V17" s="111" t="str">
        <f>IF(RES_hhdet_in_tes!V17=0,"",RES_hhdet_in_tes!V17/RES_hhdet_in_fec!V17)</f>
        <v/>
      </c>
      <c r="W17" s="111" t="str">
        <f>IF(RES_hhdet_in_tes!W17=0,"",RES_hhdet_in_tes!W17/RES_hhdet_in_fec!W17)</f>
        <v/>
      </c>
      <c r="X17" s="111" t="str">
        <f>IF(RES_hhdet_in_tes!X17=0,"",RES_hhdet_in_tes!X17/RES_hhdet_in_fec!X17)</f>
        <v/>
      </c>
      <c r="Y17" s="111" t="str">
        <f>IF(RES_hhdet_in_tes!Y17=0,"",RES_hhdet_in_tes!Y17/RES_hhdet_in_fec!Y17)</f>
        <v/>
      </c>
      <c r="DA17" s="63" t="s">
        <v>3602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>
        <f>IF(RES_hhdet_in_tes!D18=0,"",RES_hhdet_in_tes!D18/RES_hhdet_in_fec!D18)</f>
        <v>1</v>
      </c>
      <c r="E18" s="111">
        <f>IF(RES_hhdet_in_tes!E18=0,"",RES_hhdet_in_tes!E18/RES_hhdet_in_fec!E18)</f>
        <v>1</v>
      </c>
      <c r="F18" s="111">
        <f>IF(RES_hhdet_in_tes!F18=0,"",RES_hhdet_in_tes!F18/RES_hhdet_in_fec!F18)</f>
        <v>1</v>
      </c>
      <c r="G18" s="111">
        <f>IF(RES_hhdet_in_tes!G18=0,"",RES_hhdet_in_tes!G18/RES_hhdet_in_fec!G18)</f>
        <v>1</v>
      </c>
      <c r="H18" s="111" t="str">
        <f>IF(RES_hhdet_in_tes!H18=0,"",RES_hhdet_in_tes!H18/RES_hhdet_in_fec!H18)</f>
        <v/>
      </c>
      <c r="I18" s="111" t="str">
        <f>IF(RES_hhdet_in_tes!I18=0,"",RES_hhdet_in_tes!I18/RES_hhdet_in_fec!I18)</f>
        <v/>
      </c>
      <c r="J18" s="111" t="str">
        <f>IF(RES_hhdet_in_tes!J18=0,"",RES_hhdet_in_tes!J18/RES_hhdet_in_fec!J18)</f>
        <v/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>
        <f>IF(RES_hhdet_in_tes!S18=0,"",RES_hhdet_in_tes!S18/RES_hhdet_in_fec!S18)</f>
        <v>1</v>
      </c>
      <c r="T18" s="111">
        <f>IF(RES_hhdet_in_tes!T18=0,"",RES_hhdet_in_tes!T18/RES_hhdet_in_fec!T18)</f>
        <v>1</v>
      </c>
      <c r="U18" s="111">
        <f>IF(RES_hhdet_in_tes!U18=0,"",RES_hhdet_in_tes!U18/RES_hhdet_in_fec!U18)</f>
        <v>1</v>
      </c>
      <c r="V18" s="111" t="str">
        <f>IF(RES_hhdet_in_tes!V18=0,"",RES_hhdet_in_tes!V18/RES_hhdet_in_fec!V18)</f>
        <v/>
      </c>
      <c r="W18" s="111" t="str">
        <f>IF(RES_hhdet_in_tes!W18=0,"",RES_hhdet_in_tes!W18/RES_hhdet_in_fec!W18)</f>
        <v/>
      </c>
      <c r="X18" s="111" t="str">
        <f>IF(RES_hhdet_in_tes!X18=0,"",RES_hhdet_in_tes!X18/RES_hhdet_in_fec!X18)</f>
        <v/>
      </c>
      <c r="Y18" s="111" t="str">
        <f>IF(RES_hhdet_in_tes!Y18=0,"",RES_hhdet_in_tes!Y18/RES_hhdet_in_fec!Y18)</f>
        <v/>
      </c>
      <c r="DA18" s="63" t="s">
        <v>3603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0.65649231257145724</v>
      </c>
      <c r="D19" s="124">
        <f>IF(RES_hhdet_in_tes!D19=0,"",RES_hhdet_in_tes!D19/RES_hhdet_in_fec!D19)</f>
        <v>0.67703356384430424</v>
      </c>
      <c r="E19" s="124">
        <f>IF(RES_hhdet_in_tes!E19=0,"",RES_hhdet_in_tes!E19/RES_hhdet_in_fec!E19)</f>
        <v>0.65515391537255385</v>
      </c>
      <c r="F19" s="124">
        <f>IF(RES_hhdet_in_tes!F19=0,"",RES_hhdet_in_tes!F19/RES_hhdet_in_fec!F19)</f>
        <v>0.68321509856520746</v>
      </c>
      <c r="G19" s="124">
        <f>IF(RES_hhdet_in_tes!G19=0,"",RES_hhdet_in_tes!G19/RES_hhdet_in_fec!G19)</f>
        <v>0.68946314781624207</v>
      </c>
      <c r="H19" s="124" t="str">
        <f>IF(RES_hhdet_in_tes!H19=0,"",RES_hhdet_in_tes!H19/RES_hhdet_in_fec!H19)</f>
        <v/>
      </c>
      <c r="I19" s="124" t="str">
        <f>IF(RES_hhdet_in_tes!I19=0,"",RES_hhdet_in_tes!I19/RES_hhdet_in_fec!I19)</f>
        <v/>
      </c>
      <c r="J19" s="124" t="str">
        <f>IF(RES_hhdet_in_tes!J19=0,"",RES_hhdet_in_tes!J19/RES_hhdet_in_fec!J19)</f>
        <v/>
      </c>
      <c r="K19" s="124">
        <f>IF(RES_hhdet_in_tes!K19=0,"",RES_hhdet_in_tes!K19/RES_hhdet_in_fec!K19)</f>
        <v>0.65281996831235534</v>
      </c>
      <c r="L19" s="124">
        <f>IF(RES_hhdet_in_tes!L19=0,"",RES_hhdet_in_tes!L19/RES_hhdet_in_fec!L19)</f>
        <v>0.66737145774602713</v>
      </c>
      <c r="M19" s="124">
        <f>IF(RES_hhdet_in_tes!M19=0,"",RES_hhdet_in_tes!M19/RES_hhdet_in_fec!M19)</f>
        <v>0.68509840612594008</v>
      </c>
      <c r="N19" s="124">
        <f>IF(RES_hhdet_in_tes!N19=0,"",RES_hhdet_in_tes!N19/RES_hhdet_in_fec!N19)</f>
        <v>0.71405450629261313</v>
      </c>
      <c r="O19" s="124">
        <f>IF(RES_hhdet_in_tes!O19=0,"",RES_hhdet_in_tes!O19/RES_hhdet_in_fec!O19)</f>
        <v>0.70240834240444783</v>
      </c>
      <c r="P19" s="124" t="str">
        <f>IF(RES_hhdet_in_tes!P19=0,"",RES_hhdet_in_tes!P19/RES_hhdet_in_fec!P19)</f>
        <v/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>
        <f>IF(RES_hhdet_in_tes!S19=0,"",RES_hhdet_in_tes!S19/RES_hhdet_in_fec!S19)</f>
        <v>0.718649989817705</v>
      </c>
      <c r="T19" s="124">
        <f>IF(RES_hhdet_in_tes!T19=0,"",RES_hhdet_in_tes!T19/RES_hhdet_in_fec!T19)</f>
        <v>0.75273572669047328</v>
      </c>
      <c r="U19" s="124">
        <f>IF(RES_hhdet_in_tes!U19=0,"",RES_hhdet_in_tes!U19/RES_hhdet_in_fec!U19)</f>
        <v>0.75644295556950636</v>
      </c>
      <c r="V19" s="124" t="str">
        <f>IF(RES_hhdet_in_tes!V19=0,"",RES_hhdet_in_tes!V19/RES_hhdet_in_fec!V19)</f>
        <v/>
      </c>
      <c r="W19" s="124" t="str">
        <f>IF(RES_hhdet_in_tes!W19=0,"",RES_hhdet_in_tes!W19/RES_hhdet_in_fec!W19)</f>
        <v/>
      </c>
      <c r="X19" s="124" t="str">
        <f>IF(RES_hhdet_in_tes!X19=0,"",RES_hhdet_in_tes!X19/RES_hhdet_in_fec!X19)</f>
        <v/>
      </c>
      <c r="Y19" s="124" t="str">
        <f>IF(RES_hhdet_in_tes!Y19=0,"",RES_hhdet_in_tes!Y19/RES_hhdet_in_fec!Y19)</f>
        <v/>
      </c>
      <c r="DA19" s="130" t="s">
        <v>3604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X20" s="111" t="str">
        <f>IF(RES_hhdet_in_tes!X20=0,"",RES_hhdet_in_tes!X20/RES_hhdet_in_fec!X20)</f>
        <v/>
      </c>
      <c r="Y20" s="111" t="str">
        <f>IF(RES_hhdet_in_tes!Y20=0,"",RES_hhdet_in_tes!Y20/RES_hhdet_in_fec!Y20)</f>
        <v/>
      </c>
      <c r="DA20" s="63" t="s">
        <v>3605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0.58322564770404206</v>
      </c>
      <c r="D21" s="111">
        <f>IF(RES_hhdet_in_tes!D21=0,"",RES_hhdet_in_tes!D21/RES_hhdet_in_fec!D21)</f>
        <v>0.58362968433287687</v>
      </c>
      <c r="E21" s="111">
        <f>IF(RES_hhdet_in_tes!E21=0,"",RES_hhdet_in_tes!E21/RES_hhdet_in_fec!E21)</f>
        <v>0.5840337573567661</v>
      </c>
      <c r="F21" s="111">
        <f>IF(RES_hhdet_in_tes!F21=0,"",RES_hhdet_in_tes!F21/RES_hhdet_in_fec!F21)</f>
        <v>0.58443783534361715</v>
      </c>
      <c r="G21" s="111">
        <f>IF(RES_hhdet_in_tes!G21=0,"",RES_hhdet_in_tes!G21/RES_hhdet_in_fec!G21)</f>
        <v>0.58484194684817248</v>
      </c>
      <c r="H21" s="111" t="str">
        <f>IF(RES_hhdet_in_tes!H21=0,"",RES_hhdet_in_tes!H21/RES_hhdet_in_fec!H21)</f>
        <v/>
      </c>
      <c r="I21" s="111" t="str">
        <f>IF(RES_hhdet_in_tes!I21=0,"",RES_hhdet_in_tes!I21/RES_hhdet_in_fec!I21)</f>
        <v/>
      </c>
      <c r="J21" s="111" t="str">
        <f>IF(RES_hhdet_in_tes!J21=0,"",RES_hhdet_in_tes!J21/RES_hhdet_in_fec!J21)</f>
        <v/>
      </c>
      <c r="K21" s="111">
        <f>IF(RES_hhdet_in_tes!K21=0,"",RES_hhdet_in_tes!K21/RES_hhdet_in_fec!K21)</f>
        <v>0.58645884628967249</v>
      </c>
      <c r="L21" s="111">
        <f>IF(RES_hhdet_in_tes!L21=0,"",RES_hhdet_in_tes!L21/RES_hhdet_in_fec!L21)</f>
        <v>0.58686327809528283</v>
      </c>
      <c r="M21" s="111">
        <f>IF(RES_hhdet_in_tes!M21=0,"",RES_hhdet_in_tes!M21/RES_hhdet_in_fec!M21)</f>
        <v>0.58717042096920258</v>
      </c>
      <c r="N21" s="111">
        <f>IF(RES_hhdet_in_tes!N21=0,"",RES_hhdet_in_tes!N21/RES_hhdet_in_fec!N21)</f>
        <v>0.58734209938822346</v>
      </c>
      <c r="O21" s="111">
        <f>IF(RES_hhdet_in_tes!O21=0,"",RES_hhdet_in_tes!O21/RES_hhdet_in_fec!O21)</f>
        <v>0.58744470706949636</v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>
        <f>IF(RES_hhdet_in_tes!S21=0,"",RES_hhdet_in_tes!S21/RES_hhdet_in_fec!S21)</f>
        <v>0.59627544307788194</v>
      </c>
      <c r="T21" s="111">
        <f>IF(RES_hhdet_in_tes!T21=0,"",RES_hhdet_in_tes!T21/RES_hhdet_in_fec!T21)</f>
        <v>0.60101313622717345</v>
      </c>
      <c r="U21" s="111">
        <f>IF(RES_hhdet_in_tes!U21=0,"",RES_hhdet_in_tes!U21/RES_hhdet_in_fec!U21)</f>
        <v>0.6053332923886855</v>
      </c>
      <c r="V21" s="111" t="str">
        <f>IF(RES_hhdet_in_tes!V21=0,"",RES_hhdet_in_tes!V21/RES_hhdet_in_fec!V21)</f>
        <v/>
      </c>
      <c r="W21" s="111" t="str">
        <f>IF(RES_hhdet_in_tes!W21=0,"",RES_hhdet_in_tes!W21/RES_hhdet_in_fec!W21)</f>
        <v/>
      </c>
      <c r="X21" s="111" t="str">
        <f>IF(RES_hhdet_in_tes!X21=0,"",RES_hhdet_in_tes!X21/RES_hhdet_in_fec!X21)</f>
        <v/>
      </c>
      <c r="Y21" s="111" t="str">
        <f>IF(RES_hhdet_in_tes!Y21=0,"",RES_hhdet_in_tes!Y21/RES_hhdet_in_fec!Y21)</f>
        <v/>
      </c>
      <c r="DA21" s="63" t="s">
        <v>3606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0.74907589931405694</v>
      </c>
      <c r="D22" s="45">
        <f>IF(RES_hhdet_in_tes!D22=0,"",RES_hhdet_in_tes!D22/RES_hhdet_in_fec!D22)</f>
        <v>0.75034889251737391</v>
      </c>
      <c r="E22" s="45">
        <f>IF(RES_hhdet_in_tes!E22=0,"",RES_hhdet_in_tes!E22/RES_hhdet_in_fec!E22)</f>
        <v>0.75168190764470943</v>
      </c>
      <c r="F22" s="45">
        <f>IF(RES_hhdet_in_tes!F22=0,"",RES_hhdet_in_tes!F22/RES_hhdet_in_fec!F22)</f>
        <v>0.75302310757986568</v>
      </c>
      <c r="G22" s="45">
        <f>IF(RES_hhdet_in_tes!G22=0,"",RES_hhdet_in_tes!G22/RES_hhdet_in_fec!G22)</f>
        <v>0.75441958417661092</v>
      </c>
      <c r="H22" s="45" t="str">
        <f>IF(RES_hhdet_in_tes!H22=0,"",RES_hhdet_in_tes!H22/RES_hhdet_in_fec!H22)</f>
        <v/>
      </c>
      <c r="I22" s="45" t="str">
        <f>IF(RES_hhdet_in_tes!I22=0,"",RES_hhdet_in_tes!I22/RES_hhdet_in_fec!I22)</f>
        <v/>
      </c>
      <c r="J22" s="45" t="str">
        <f>IF(RES_hhdet_in_tes!J22=0,"",RES_hhdet_in_tes!J22/RES_hhdet_in_fec!J22)</f>
        <v/>
      </c>
      <c r="K22" s="45">
        <f>IF(RES_hhdet_in_tes!K22=0,"",RES_hhdet_in_tes!K22/RES_hhdet_in_fec!K22)</f>
        <v>0.7607532662737827</v>
      </c>
      <c r="L22" s="45">
        <f>IF(RES_hhdet_in_tes!L22=0,"",RES_hhdet_in_tes!L22/RES_hhdet_in_fec!L22)</f>
        <v>0.76267797633444723</v>
      </c>
      <c r="M22" s="45">
        <f>IF(RES_hhdet_in_tes!M22=0,"",RES_hhdet_in_tes!M22/RES_hhdet_in_fec!M22)</f>
        <v>0.76542988640326759</v>
      </c>
      <c r="N22" s="45">
        <f>IF(RES_hhdet_in_tes!N22=0,"",RES_hhdet_in_tes!N22/RES_hhdet_in_fec!N22)</f>
        <v>0.76919897542112448</v>
      </c>
      <c r="O22" s="45">
        <f>IF(RES_hhdet_in_tes!O22=0,"",RES_hhdet_in_tes!O22/RES_hhdet_in_fec!O22)</f>
        <v>0.77443574741954024</v>
      </c>
      <c r="P22" s="45" t="str">
        <f>IF(RES_hhdet_in_tes!P22=0,"",RES_hhdet_in_tes!P22/RES_hhdet_in_fec!P22)</f>
        <v/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>
        <f>IF(RES_hhdet_in_tes!S22=0,"",RES_hhdet_in_tes!S22/RES_hhdet_in_fec!S22)</f>
        <v>0.81777658168128708</v>
      </c>
      <c r="T22" s="45">
        <f>IF(RES_hhdet_in_tes!T22=0,"",RES_hhdet_in_tes!T22/RES_hhdet_in_fec!T22)</f>
        <v>0.83420409719147259</v>
      </c>
      <c r="U22" s="45">
        <f>IF(RES_hhdet_in_tes!U22=0,"",RES_hhdet_in_tes!U22/RES_hhdet_in_fec!U22)</f>
        <v>0.84990315945542083</v>
      </c>
      <c r="V22" s="45" t="str">
        <f>IF(RES_hhdet_in_tes!V22=0,"",RES_hhdet_in_tes!V22/RES_hhdet_in_fec!V22)</f>
        <v/>
      </c>
      <c r="W22" s="45" t="str">
        <f>IF(RES_hhdet_in_tes!W22=0,"",RES_hhdet_in_tes!W22/RES_hhdet_in_fec!W22)</f>
        <v/>
      </c>
      <c r="X22" s="45" t="str">
        <f>IF(RES_hhdet_in_tes!X22=0,"",RES_hhdet_in_tes!X22/RES_hhdet_in_fec!X22)</f>
        <v/>
      </c>
      <c r="Y22" s="45" t="str">
        <f>IF(RES_hhdet_in_tes!Y22=0,"",RES_hhdet_in_tes!Y22/RES_hhdet_in_fec!Y22)</f>
        <v/>
      </c>
      <c r="DA22" s="60" t="s">
        <v>3607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 t="str">
        <f>IF(RES_hhdet_in_tes!C24=0,"",RES_hhdet_in_tes!C24/RES_hhdet_in_fec!C24)</f>
        <v/>
      </c>
      <c r="D24" s="119" t="str">
        <f>IF(RES_hhdet_in_tes!D24=0,"",RES_hhdet_in_tes!D24/RES_hhdet_in_fec!D24)</f>
        <v/>
      </c>
      <c r="E24" s="119" t="str">
        <f>IF(RES_hhdet_in_tes!E24=0,"",RES_hhdet_in_tes!E24/RES_hhdet_in_fec!E24)</f>
        <v/>
      </c>
      <c r="F24" s="119" t="str">
        <f>IF(RES_hhdet_in_tes!F24=0,"",RES_hhdet_in_tes!F24/RES_hhdet_in_fec!F24)</f>
        <v/>
      </c>
      <c r="G24" s="119">
        <f>IF(RES_hhdet_in_tes!G24=0,"",RES_hhdet_in_tes!G24/RES_hhdet_in_fec!G24)</f>
        <v>0.57159111680625785</v>
      </c>
      <c r="H24" s="119">
        <f>IF(RES_hhdet_in_tes!H24=0,"",RES_hhdet_in_tes!H24/RES_hhdet_in_fec!H24)</f>
        <v>0.59858087069771637</v>
      </c>
      <c r="I24" s="119">
        <f>IF(RES_hhdet_in_tes!I24=0,"",RES_hhdet_in_tes!I24/RES_hhdet_in_fec!I24)</f>
        <v>0.74773366150595644</v>
      </c>
      <c r="J24" s="119">
        <f>IF(RES_hhdet_in_tes!J24=0,"",RES_hhdet_in_tes!J24/RES_hhdet_in_fec!J24)</f>
        <v>0.58181132794903978</v>
      </c>
      <c r="K24" s="119">
        <f>IF(RES_hhdet_in_tes!K24=0,"",RES_hhdet_in_tes!K24/RES_hhdet_in_fec!K24)</f>
        <v>0.61624572712269876</v>
      </c>
      <c r="L24" s="119">
        <f>IF(RES_hhdet_in_tes!L24=0,"",RES_hhdet_in_tes!L24/RES_hhdet_in_fec!L24)</f>
        <v>0.59685626695679184</v>
      </c>
      <c r="M24" s="119" t="str">
        <f>IF(RES_hhdet_in_tes!M24=0,"",RES_hhdet_in_tes!M24/RES_hhdet_in_fec!M24)</f>
        <v/>
      </c>
      <c r="N24" s="119">
        <f>IF(RES_hhdet_in_tes!N24=0,"",RES_hhdet_in_tes!N24/RES_hhdet_in_fec!N24)</f>
        <v>0.65231610741265444</v>
      </c>
      <c r="O24" s="119">
        <f>IF(RES_hhdet_in_tes!O24=0,"",RES_hhdet_in_tes!O24/RES_hhdet_in_fec!O24)</f>
        <v>0.65372617024588175</v>
      </c>
      <c r="P24" s="119" t="str">
        <f>IF(RES_hhdet_in_tes!P24=0,"",RES_hhdet_in_tes!P24/RES_hhdet_in_fec!P24)</f>
        <v/>
      </c>
      <c r="Q24" s="119">
        <f>IF(RES_hhdet_in_tes!Q24=0,"",RES_hhdet_in_tes!Q24/RES_hhdet_in_fec!Q24)</f>
        <v>0.69999871016044868</v>
      </c>
      <c r="R24" s="119">
        <f>IF(RES_hhdet_in_tes!R24=0,"",RES_hhdet_in_tes!R24/RES_hhdet_in_fec!R24)</f>
        <v>0.71162262897196926</v>
      </c>
      <c r="S24" s="119" t="str">
        <f>IF(RES_hhdet_in_tes!S24=0,"",RES_hhdet_in_tes!S24/RES_hhdet_in_fec!S24)</f>
        <v/>
      </c>
      <c r="T24" s="119" t="str">
        <f>IF(RES_hhdet_in_tes!T24=0,"",RES_hhdet_in_tes!T24/RES_hhdet_in_fec!T24)</f>
        <v/>
      </c>
      <c r="U24" s="119">
        <f>IF(RES_hhdet_in_tes!U24=0,"",RES_hhdet_in_tes!U24/RES_hhdet_in_fec!U24)</f>
        <v>0.70919275182778352</v>
      </c>
      <c r="V24" s="119">
        <f>IF(RES_hhdet_in_tes!V24=0,"",RES_hhdet_in_tes!V24/RES_hhdet_in_fec!V24)</f>
        <v>0.77738525479077092</v>
      </c>
      <c r="W24" s="119">
        <f>IF(RES_hhdet_in_tes!W24=0,"",RES_hhdet_in_tes!W24/RES_hhdet_in_fec!W24)</f>
        <v>0.86111553006239838</v>
      </c>
      <c r="X24" s="119">
        <f>IF(RES_hhdet_in_tes!X24=0,"",RES_hhdet_in_tes!X24/RES_hhdet_in_fec!X24)</f>
        <v>0.95732740516843384</v>
      </c>
      <c r="Y24" s="119">
        <f>IF(RES_hhdet_in_tes!Y24=0,"",RES_hhdet_in_tes!Y24/RES_hhdet_in_fec!Y24)</f>
        <v>0.85843788705138668</v>
      </c>
      <c r="DA24" s="129" t="s">
        <v>3608</v>
      </c>
    </row>
    <row r="25" spans="1:105" ht="12.95" customHeight="1" x14ac:dyDescent="0.25">
      <c r="A25" s="121" t="s">
        <v>57</v>
      </c>
      <c r="B25" s="124"/>
      <c r="C25" s="124" t="str">
        <f>IF(RES_hhdet_in_tes!C25=0,"",RES_hhdet_in_tes!C25/RES_hhdet_in_fec!C25)</f>
        <v/>
      </c>
      <c r="D25" s="124" t="str">
        <f>IF(RES_hhdet_in_tes!D25=0,"",RES_hhdet_in_tes!D25/RES_hhdet_in_fec!D25)</f>
        <v/>
      </c>
      <c r="E25" s="124" t="str">
        <f>IF(RES_hhdet_in_tes!E25=0,"",RES_hhdet_in_tes!E25/RES_hhdet_in_fec!E25)</f>
        <v/>
      </c>
      <c r="F25" s="124" t="str">
        <f>IF(RES_hhdet_in_tes!F25=0,"",RES_hhdet_in_tes!F25/RES_hhdet_in_fec!F25)</f>
        <v/>
      </c>
      <c r="G25" s="124">
        <f>IF(RES_hhdet_in_tes!G25=0,"",RES_hhdet_in_tes!G25/RES_hhdet_in_fec!G25)</f>
        <v>0.51688686831973096</v>
      </c>
      <c r="H25" s="124">
        <f>IF(RES_hhdet_in_tes!H25=0,"",RES_hhdet_in_tes!H25/RES_hhdet_in_fec!H25)</f>
        <v>0.52188871955846117</v>
      </c>
      <c r="I25" s="124">
        <f>IF(RES_hhdet_in_tes!I25=0,"",RES_hhdet_in_tes!I25/RES_hhdet_in_fec!I25)</f>
        <v>0.52715181134610545</v>
      </c>
      <c r="J25" s="124">
        <f>IF(RES_hhdet_in_tes!J25=0,"",RES_hhdet_in_tes!J25/RES_hhdet_in_fec!J25)</f>
        <v>0.53302108397419423</v>
      </c>
      <c r="K25" s="124">
        <f>IF(RES_hhdet_in_tes!K25=0,"",RES_hhdet_in_tes!K25/RES_hhdet_in_fec!K25)</f>
        <v>0.53957792432925711</v>
      </c>
      <c r="L25" s="124">
        <f>IF(RES_hhdet_in_tes!L25=0,"",RES_hhdet_in_tes!L25/RES_hhdet_in_fec!L25)</f>
        <v>0.54670720415352936</v>
      </c>
      <c r="M25" s="124" t="str">
        <f>IF(RES_hhdet_in_tes!M25=0,"",RES_hhdet_in_tes!M25/RES_hhdet_in_fec!M25)</f>
        <v/>
      </c>
      <c r="N25" s="124">
        <f>IF(RES_hhdet_in_tes!N25=0,"",RES_hhdet_in_tes!N25/RES_hhdet_in_fec!N25)</f>
        <v>0.58056078980459935</v>
      </c>
      <c r="O25" s="124">
        <f>IF(RES_hhdet_in_tes!O25=0,"",RES_hhdet_in_tes!O25/RES_hhdet_in_fec!O25)</f>
        <v>0.60947737714917682</v>
      </c>
      <c r="P25" s="124" t="str">
        <f>IF(RES_hhdet_in_tes!P25=0,"",RES_hhdet_in_tes!P25/RES_hhdet_in_fec!P25)</f>
        <v/>
      </c>
      <c r="Q25" s="124">
        <f>IF(RES_hhdet_in_tes!Q25=0,"",RES_hhdet_in_tes!Q25/RES_hhdet_in_fec!Q25)</f>
        <v>0.66939750374312679</v>
      </c>
      <c r="R25" s="124">
        <f>IF(RES_hhdet_in_tes!R25=0,"",RES_hhdet_in_tes!R25/RES_hhdet_in_fec!R25)</f>
        <v>0.67948010929704261</v>
      </c>
      <c r="S25" s="124" t="str">
        <f>IF(RES_hhdet_in_tes!S25=0,"",RES_hhdet_in_tes!S25/RES_hhdet_in_fec!S25)</f>
        <v/>
      </c>
      <c r="T25" s="124" t="str">
        <f>IF(RES_hhdet_in_tes!T25=0,"",RES_hhdet_in_tes!T25/RES_hhdet_in_fec!T25)</f>
        <v/>
      </c>
      <c r="U25" s="124">
        <f>IF(RES_hhdet_in_tes!U25=0,"",RES_hhdet_in_tes!U25/RES_hhdet_in_fec!U25)</f>
        <v>0.68601155227705768</v>
      </c>
      <c r="V25" s="124">
        <f>IF(RES_hhdet_in_tes!V25=0,"",RES_hhdet_in_tes!V25/RES_hhdet_in_fec!V25)</f>
        <v>0.6876446383082504</v>
      </c>
      <c r="W25" s="124">
        <f>IF(RES_hhdet_in_tes!W25=0,"",RES_hhdet_in_tes!W25/RES_hhdet_in_fec!W25)</f>
        <v>0.69015250887299373</v>
      </c>
      <c r="X25" s="124">
        <f>IF(RES_hhdet_in_tes!X25=0,"",RES_hhdet_in_tes!X25/RES_hhdet_in_fec!X25)</f>
        <v>0.69210910931972969</v>
      </c>
      <c r="Y25" s="124">
        <f>IF(RES_hhdet_in_tes!Y25=0,"",RES_hhdet_in_tes!Y25/RES_hhdet_in_fec!Y25)</f>
        <v>0.6938328237644823</v>
      </c>
      <c r="DA25" s="130" t="s">
        <v>3609</v>
      </c>
    </row>
    <row r="26" spans="1:105" ht="12" customHeight="1" x14ac:dyDescent="0.25">
      <c r="A26" s="97" t="s">
        <v>74</v>
      </c>
      <c r="B26" s="111"/>
      <c r="C26" s="111" t="str">
        <f>IF(RES_hhdet_in_tes!C26=0,"",RES_hhdet_in_tes!C26/RES_hhdet_in_fec!C26)</f>
        <v/>
      </c>
      <c r="D26" s="111" t="str">
        <f>IF(RES_hhdet_in_tes!D26=0,"",RES_hhdet_in_tes!D26/RES_hhdet_in_fec!D26)</f>
        <v/>
      </c>
      <c r="E26" s="111" t="str">
        <f>IF(RES_hhdet_in_tes!E26=0,"",RES_hhdet_in_tes!E26/RES_hhdet_in_fec!E26)</f>
        <v/>
      </c>
      <c r="F26" s="111" t="str">
        <f>IF(RES_hhdet_in_tes!F26=0,"",RES_hhdet_in_tes!F26/RES_hhdet_in_fec!F26)</f>
        <v/>
      </c>
      <c r="G26" s="111">
        <f>IF(RES_hhdet_in_tes!G26=0,"",RES_hhdet_in_tes!G26/RES_hhdet_in_fec!G26)</f>
        <v>0.51116093996403245</v>
      </c>
      <c r="H26" s="111">
        <f>IF(RES_hhdet_in_tes!H26=0,"",RES_hhdet_in_tes!H26/RES_hhdet_in_fec!H26)</f>
        <v>0.51638555352000937</v>
      </c>
      <c r="I26" s="111">
        <f>IF(RES_hhdet_in_tes!I26=0,"",RES_hhdet_in_tes!I26/RES_hhdet_in_fec!I26)</f>
        <v>0.52184953822894686</v>
      </c>
      <c r="J26" s="111">
        <f>IF(RES_hhdet_in_tes!J26=0,"",RES_hhdet_in_tes!J26/RES_hhdet_in_fec!J26)</f>
        <v>0.5277913815962878</v>
      </c>
      <c r="K26" s="111">
        <f>IF(RES_hhdet_in_tes!K26=0,"",RES_hhdet_in_tes!K26/RES_hhdet_in_fec!K26)</f>
        <v>0.53440934818975039</v>
      </c>
      <c r="L26" s="111">
        <f>IF(RES_hhdet_in_tes!L26=0,"",RES_hhdet_in_tes!L26/RES_hhdet_in_fec!L26)</f>
        <v>0.54174837270779141</v>
      </c>
      <c r="M26" s="111" t="str">
        <f>IF(RES_hhdet_in_tes!M26=0,"",RES_hhdet_in_tes!M26/RES_hhdet_in_fec!M26)</f>
        <v/>
      </c>
      <c r="N26" s="111">
        <f>IF(RES_hhdet_in_tes!N26=0,"",RES_hhdet_in_tes!N26/RES_hhdet_in_fec!N26)</f>
        <v>0.57580857804100416</v>
      </c>
      <c r="O26" s="111">
        <f>IF(RES_hhdet_in_tes!O26=0,"",RES_hhdet_in_tes!O26/RES_hhdet_in_fec!O26)</f>
        <v>0.60488667648302241</v>
      </c>
      <c r="P26" s="111" t="str">
        <f>IF(RES_hhdet_in_tes!P26=0,"",RES_hhdet_in_tes!P26/RES_hhdet_in_fec!P26)</f>
        <v/>
      </c>
      <c r="Q26" s="111">
        <f>IF(RES_hhdet_in_tes!Q26=0,"",RES_hhdet_in_tes!Q26/RES_hhdet_in_fec!Q26)</f>
        <v>0.66515692174080066</v>
      </c>
      <c r="R26" s="111">
        <f>IF(RES_hhdet_in_tes!R26=0,"",RES_hhdet_in_tes!R26/RES_hhdet_in_fec!R26)</f>
        <v>0.67528103789581939</v>
      </c>
      <c r="S26" s="111" t="str">
        <f>IF(RES_hhdet_in_tes!S26=0,"",RES_hhdet_in_tes!S26/RES_hhdet_in_fec!S26)</f>
        <v/>
      </c>
      <c r="T26" s="111" t="str">
        <f>IF(RES_hhdet_in_tes!T26=0,"",RES_hhdet_in_tes!T26/RES_hhdet_in_fec!T26)</f>
        <v/>
      </c>
      <c r="U26" s="111">
        <f>IF(RES_hhdet_in_tes!U26=0,"",RES_hhdet_in_tes!U26/RES_hhdet_in_fec!U26)</f>
        <v>0.68190549525831123</v>
      </c>
      <c r="V26" s="111">
        <f>IF(RES_hhdet_in_tes!V26=0,"",RES_hhdet_in_tes!V26/RES_hhdet_in_fec!V26)</f>
        <v>0.68355038133882484</v>
      </c>
      <c r="W26" s="111">
        <f>IF(RES_hhdet_in_tes!W26=0,"",RES_hhdet_in_tes!W26/RES_hhdet_in_fec!W26)</f>
        <v>0.68608301829153884</v>
      </c>
      <c r="X26" s="111">
        <f>IF(RES_hhdet_in_tes!X26=0,"",RES_hhdet_in_tes!X26/RES_hhdet_in_fec!X26)</f>
        <v>0.68807482222986838</v>
      </c>
      <c r="Y26" s="111">
        <f>IF(RES_hhdet_in_tes!Y26=0,"",RES_hhdet_in_tes!Y26/RES_hhdet_in_fec!Y26)</f>
        <v>0.68979422076301689</v>
      </c>
      <c r="DA26" s="63" t="s">
        <v>3610</v>
      </c>
    </row>
    <row r="27" spans="1:105" ht="12" customHeight="1" x14ac:dyDescent="0.25">
      <c r="A27" s="97" t="s">
        <v>53</v>
      </c>
      <c r="B27" s="111"/>
      <c r="C27" s="111" t="str">
        <f>IF(RES_hhdet_in_tes!C27=0,"",RES_hhdet_in_tes!C27/RES_hhdet_in_fec!C27)</f>
        <v/>
      </c>
      <c r="D27" s="111" t="str">
        <f>IF(RES_hhdet_in_tes!D27=0,"",RES_hhdet_in_tes!D27/RES_hhdet_in_fec!D27)</f>
        <v/>
      </c>
      <c r="E27" s="111" t="str">
        <f>IF(RES_hhdet_in_tes!E27=0,"",RES_hhdet_in_tes!E27/RES_hhdet_in_fec!E27)</f>
        <v/>
      </c>
      <c r="F27" s="111" t="str">
        <f>IF(RES_hhdet_in_tes!F27=0,"",RES_hhdet_in_tes!F27/RES_hhdet_in_fec!F27)</f>
        <v/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 t="str">
        <f>IF(RES_hhdet_in_tes!M27=0,"",RES_hhdet_in_tes!M27/RES_hhdet_in_fec!M27)</f>
        <v/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 t="str">
        <f>IF(RES_hhdet_in_tes!P27=0,"",RES_hhdet_in_tes!P27/RES_hhdet_in_fec!P27)</f>
        <v/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 t="str">
        <f>IF(RES_hhdet_in_tes!S27=0,"",RES_hhdet_in_tes!S27/RES_hhdet_in_fec!S27)</f>
        <v/>
      </c>
      <c r="T27" s="111" t="str">
        <f>IF(RES_hhdet_in_tes!T27=0,"",RES_hhdet_in_tes!T27/RES_hhdet_in_fec!T27)</f>
        <v/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X27" s="111">
        <f>IF(RES_hhdet_in_tes!X27=0,"",RES_hhdet_in_tes!X27/RES_hhdet_in_fec!X27)</f>
        <v>1</v>
      </c>
      <c r="Y27" s="111">
        <f>IF(RES_hhdet_in_tes!Y27=0,"",RES_hhdet_in_tes!Y27/RES_hhdet_in_fec!Y27)</f>
        <v>1</v>
      </c>
      <c r="DA27" s="63" t="s">
        <v>3611</v>
      </c>
    </row>
    <row r="28" spans="1:105" ht="12.95" customHeight="1" x14ac:dyDescent="0.25">
      <c r="A28" s="121" t="s">
        <v>92</v>
      </c>
      <c r="B28" s="124"/>
      <c r="C28" s="124" t="str">
        <f>IF(RES_hhdet_in_tes!C28=0,"",RES_hhdet_in_tes!C28/RES_hhdet_in_fec!C28)</f>
        <v/>
      </c>
      <c r="D28" s="124" t="str">
        <f>IF(RES_hhdet_in_tes!D28=0,"",RES_hhdet_in_tes!D28/RES_hhdet_in_fec!D28)</f>
        <v/>
      </c>
      <c r="E28" s="124" t="str">
        <f>IF(RES_hhdet_in_tes!E28=0,"",RES_hhdet_in_tes!E28/RES_hhdet_in_fec!E28)</f>
        <v/>
      </c>
      <c r="F28" s="124" t="str">
        <f>IF(RES_hhdet_in_tes!F28=0,"",RES_hhdet_in_tes!F28/RES_hhdet_in_fec!F28)</f>
        <v/>
      </c>
      <c r="G28" s="124">
        <f>IF(RES_hhdet_in_tes!G28=0,"",RES_hhdet_in_tes!G28/RES_hhdet_in_fec!G28)</f>
        <v>2.6076016232355959</v>
      </c>
      <c r="H28" s="124">
        <f>IF(RES_hhdet_in_tes!H28=0,"",RES_hhdet_in_tes!H28/RES_hhdet_in_fec!H28)</f>
        <v>2.704192232025934</v>
      </c>
      <c r="I28" s="124">
        <f>IF(RES_hhdet_in_tes!I28=0,"",RES_hhdet_in_tes!I28/RES_hhdet_in_fec!I28)</f>
        <v>2.8021061528108531</v>
      </c>
      <c r="J28" s="124">
        <f>IF(RES_hhdet_in_tes!J28=0,"",RES_hhdet_in_tes!J28/RES_hhdet_in_fec!J28)</f>
        <v>2.9018554822680782</v>
      </c>
      <c r="K28" s="124">
        <f>IF(RES_hhdet_in_tes!K28=0,"",RES_hhdet_in_tes!K28/RES_hhdet_in_fec!K28)</f>
        <v>3.0038458436648918</v>
      </c>
      <c r="L28" s="124">
        <f>IF(RES_hhdet_in_tes!L28=0,"",RES_hhdet_in_tes!L28/RES_hhdet_in_fec!L28)</f>
        <v>3.1081310270121052</v>
      </c>
      <c r="M28" s="124" t="str">
        <f>IF(RES_hhdet_in_tes!M28=0,"",RES_hhdet_in_tes!M28/RES_hhdet_in_fec!M28)</f>
        <v/>
      </c>
      <c r="N28" s="124">
        <f>IF(RES_hhdet_in_tes!N28=0,"",RES_hhdet_in_tes!N28/RES_hhdet_in_fec!N28)</f>
        <v>3.3661915268713614</v>
      </c>
      <c r="O28" s="124">
        <f>IF(RES_hhdet_in_tes!O28=0,"",RES_hhdet_in_tes!O28/RES_hhdet_in_fec!O28)</f>
        <v>3.5235559541386867</v>
      </c>
      <c r="P28" s="124" t="str">
        <f>IF(RES_hhdet_in_tes!P28=0,"",RES_hhdet_in_tes!P28/RES_hhdet_in_fec!P28)</f>
        <v/>
      </c>
      <c r="Q28" s="124">
        <f>IF(RES_hhdet_in_tes!Q28=0,"",RES_hhdet_in_tes!Q28/RES_hhdet_in_fec!Q28)</f>
        <v>3.8078678489501723</v>
      </c>
      <c r="R28" s="124">
        <f>IF(RES_hhdet_in_tes!R28=0,"",RES_hhdet_in_tes!R28/RES_hhdet_in_fec!R28)</f>
        <v>3.834617870699836</v>
      </c>
      <c r="S28" s="124" t="str">
        <f>IF(RES_hhdet_in_tes!S28=0,"",RES_hhdet_in_tes!S28/RES_hhdet_in_fec!S28)</f>
        <v/>
      </c>
      <c r="T28" s="124" t="str">
        <f>IF(RES_hhdet_in_tes!T28=0,"",RES_hhdet_in_tes!T28/RES_hhdet_in_fec!T28)</f>
        <v/>
      </c>
      <c r="U28" s="124">
        <f>IF(RES_hhdet_in_tes!U28=0,"",RES_hhdet_in_tes!U28/RES_hhdet_in_fec!U28)</f>
        <v>3.8445619802940181</v>
      </c>
      <c r="V28" s="124">
        <f>IF(RES_hhdet_in_tes!V28=0,"",RES_hhdet_in_tes!V28/RES_hhdet_in_fec!V28)</f>
        <v>3.855047462197347</v>
      </c>
      <c r="W28" s="124">
        <f>IF(RES_hhdet_in_tes!W28=0,"",RES_hhdet_in_tes!W28/RES_hhdet_in_fec!W28)</f>
        <v>3.8894628470785482</v>
      </c>
      <c r="X28" s="124">
        <f>IF(RES_hhdet_in_tes!X28=0,"",RES_hhdet_in_tes!X28/RES_hhdet_in_fec!X28)</f>
        <v>3.9317350896368306</v>
      </c>
      <c r="Y28" s="124">
        <f>IF(RES_hhdet_in_tes!Y28=0,"",RES_hhdet_in_tes!Y28/RES_hhdet_in_fec!Y28)</f>
        <v>3.9793834211536594</v>
      </c>
      <c r="DA28" s="130" t="s">
        <v>3612</v>
      </c>
    </row>
    <row r="29" spans="1:105" ht="12" customHeight="1" x14ac:dyDescent="0.25">
      <c r="A29" s="97" t="s">
        <v>53</v>
      </c>
      <c r="B29" s="111"/>
      <c r="C29" s="111" t="str">
        <f>IF(RES_hhdet_in_tes!C29=0,"",RES_hhdet_in_tes!C29/RES_hhdet_in_fec!C29)</f>
        <v/>
      </c>
      <c r="D29" s="111" t="str">
        <f>IF(RES_hhdet_in_tes!D29=0,"",RES_hhdet_in_tes!D29/RES_hhdet_in_fec!D29)</f>
        <v/>
      </c>
      <c r="E29" s="111" t="str">
        <f>IF(RES_hhdet_in_tes!E29=0,"",RES_hhdet_in_tes!E29/RES_hhdet_in_fec!E29)</f>
        <v/>
      </c>
      <c r="F29" s="111" t="str">
        <f>IF(RES_hhdet_in_tes!F29=0,"",RES_hhdet_in_tes!F29/RES_hhdet_in_fec!F29)</f>
        <v/>
      </c>
      <c r="G29" s="111">
        <f>IF(RES_hhdet_in_tes!G29=0,"",RES_hhdet_in_tes!G29/RES_hhdet_in_fec!G29)</f>
        <v>2.6076016232355959</v>
      </c>
      <c r="H29" s="111">
        <f>IF(RES_hhdet_in_tes!H29=0,"",RES_hhdet_in_tes!H29/RES_hhdet_in_fec!H29)</f>
        <v>2.704192232025934</v>
      </c>
      <c r="I29" s="111">
        <f>IF(RES_hhdet_in_tes!I29=0,"",RES_hhdet_in_tes!I29/RES_hhdet_in_fec!I29)</f>
        <v>2.8021061528108531</v>
      </c>
      <c r="J29" s="111">
        <f>IF(RES_hhdet_in_tes!J29=0,"",RES_hhdet_in_tes!J29/RES_hhdet_in_fec!J29)</f>
        <v>2.9018554822680782</v>
      </c>
      <c r="K29" s="111">
        <f>IF(RES_hhdet_in_tes!K29=0,"",RES_hhdet_in_tes!K29/RES_hhdet_in_fec!K29)</f>
        <v>3.0038458436648918</v>
      </c>
      <c r="L29" s="111">
        <f>IF(RES_hhdet_in_tes!L29=0,"",RES_hhdet_in_tes!L29/RES_hhdet_in_fec!L29)</f>
        <v>3.1081310270121052</v>
      </c>
      <c r="M29" s="111" t="str">
        <f>IF(RES_hhdet_in_tes!M29=0,"",RES_hhdet_in_tes!M29/RES_hhdet_in_fec!M29)</f>
        <v/>
      </c>
      <c r="N29" s="111">
        <f>IF(RES_hhdet_in_tes!N29=0,"",RES_hhdet_in_tes!N29/RES_hhdet_in_fec!N29)</f>
        <v>3.3661915268713614</v>
      </c>
      <c r="O29" s="111">
        <f>IF(RES_hhdet_in_tes!O29=0,"",RES_hhdet_in_tes!O29/RES_hhdet_in_fec!O29)</f>
        <v>3.5235559541386867</v>
      </c>
      <c r="P29" s="111" t="str">
        <f>IF(RES_hhdet_in_tes!P29=0,"",RES_hhdet_in_tes!P29/RES_hhdet_in_fec!P29)</f>
        <v/>
      </c>
      <c r="Q29" s="111">
        <f>IF(RES_hhdet_in_tes!Q29=0,"",RES_hhdet_in_tes!Q29/RES_hhdet_in_fec!Q29)</f>
        <v>3.8078678489501723</v>
      </c>
      <c r="R29" s="111">
        <f>IF(RES_hhdet_in_tes!R29=0,"",RES_hhdet_in_tes!R29/RES_hhdet_in_fec!R29)</f>
        <v>3.834617870699836</v>
      </c>
      <c r="S29" s="111" t="str">
        <f>IF(RES_hhdet_in_tes!S29=0,"",RES_hhdet_in_tes!S29/RES_hhdet_in_fec!S29)</f>
        <v/>
      </c>
      <c r="T29" s="111" t="str">
        <f>IF(RES_hhdet_in_tes!T29=0,"",RES_hhdet_in_tes!T29/RES_hhdet_in_fec!T29)</f>
        <v/>
      </c>
      <c r="U29" s="111">
        <f>IF(RES_hhdet_in_tes!U29=0,"",RES_hhdet_in_tes!U29/RES_hhdet_in_fec!U29)</f>
        <v>3.8445619802940181</v>
      </c>
      <c r="V29" s="111">
        <f>IF(RES_hhdet_in_tes!V29=0,"",RES_hhdet_in_tes!V29/RES_hhdet_in_fec!V29)</f>
        <v>3.855047462197347</v>
      </c>
      <c r="W29" s="111">
        <f>IF(RES_hhdet_in_tes!W29=0,"",RES_hhdet_in_tes!W29/RES_hhdet_in_fec!W29)</f>
        <v>3.8894628470785482</v>
      </c>
      <c r="X29" s="111">
        <f>IF(RES_hhdet_in_tes!X29=0,"",RES_hhdet_in_tes!X29/RES_hhdet_in_fec!X29)</f>
        <v>3.9317350896368306</v>
      </c>
      <c r="Y29" s="111">
        <f>IF(RES_hhdet_in_tes!Y29=0,"",RES_hhdet_in_tes!Y29/RES_hhdet_in_fec!Y29)</f>
        <v>3.9793834211536594</v>
      </c>
      <c r="DA29" s="63" t="s">
        <v>3613</v>
      </c>
    </row>
    <row r="30" spans="1:105" ht="12" customHeight="1" x14ac:dyDescent="0.25">
      <c r="A30" s="121" t="s">
        <v>55</v>
      </c>
      <c r="B30" s="124"/>
      <c r="C30" s="124" t="str">
        <f>IF(RES_hhdet_in_tes!C30=0,"",RES_hhdet_in_tes!C30/RES_hhdet_in_fec!C30)</f>
        <v/>
      </c>
      <c r="D30" s="124" t="str">
        <f>IF(RES_hhdet_in_tes!D30=0,"",RES_hhdet_in_tes!D30/RES_hhdet_in_fec!D30)</f>
        <v/>
      </c>
      <c r="E30" s="124" t="str">
        <f>IF(RES_hhdet_in_tes!E30=0,"",RES_hhdet_in_tes!E30/RES_hhdet_in_fec!E30)</f>
        <v/>
      </c>
      <c r="F30" s="124" t="str">
        <f>IF(RES_hhdet_in_tes!F30=0,"",RES_hhdet_in_tes!F30/RES_hhdet_in_fec!F30)</f>
        <v/>
      </c>
      <c r="G30" s="124">
        <f>IF(RES_hhdet_in_tes!G30=0,"",RES_hhdet_in_tes!G30/RES_hhdet_in_fec!G30)</f>
        <v>0.62702585910877073</v>
      </c>
      <c r="H30" s="124">
        <f>IF(RES_hhdet_in_tes!H30=0,"",RES_hhdet_in_tes!H30/RES_hhdet_in_fec!H30)</f>
        <v>0.6289816687729084</v>
      </c>
      <c r="I30" s="124">
        <f>IF(RES_hhdet_in_tes!I30=0,"",RES_hhdet_in_tes!I30/RES_hhdet_in_fec!I30)</f>
        <v>0.63994192965967633</v>
      </c>
      <c r="J30" s="124">
        <f>IF(RES_hhdet_in_tes!J30=0,"",RES_hhdet_in_tes!J30/RES_hhdet_in_fec!J30)</f>
        <v>0.64241139815672421</v>
      </c>
      <c r="K30" s="124">
        <f>IF(RES_hhdet_in_tes!K30=0,"",RES_hhdet_in_tes!K30/RES_hhdet_in_fec!K30)</f>
        <v>0.64423805504962539</v>
      </c>
      <c r="L30" s="124">
        <f>IF(RES_hhdet_in_tes!L30=0,"",RES_hhdet_in_tes!L30/RES_hhdet_in_fec!L30)</f>
        <v>0.64592137535014049</v>
      </c>
      <c r="M30" s="124" t="str">
        <f>IF(RES_hhdet_in_tes!M30=0,"",RES_hhdet_in_tes!M30/RES_hhdet_in_fec!M30)</f>
        <v/>
      </c>
      <c r="N30" s="124">
        <f>IF(RES_hhdet_in_tes!N30=0,"",RES_hhdet_in_tes!N30/RES_hhdet_in_fec!N30)</f>
        <v>0.6660883746674725</v>
      </c>
      <c r="O30" s="124">
        <f>IF(RES_hhdet_in_tes!O30=0,"",RES_hhdet_in_tes!O30/RES_hhdet_in_fec!O30)</f>
        <v>0.68298958484514627</v>
      </c>
      <c r="P30" s="124" t="str">
        <f>IF(RES_hhdet_in_tes!P30=0,"",RES_hhdet_in_tes!P30/RES_hhdet_in_fec!P30)</f>
        <v/>
      </c>
      <c r="Q30" s="124">
        <f>IF(RES_hhdet_in_tes!Q30=0,"",RES_hhdet_in_tes!Q30/RES_hhdet_in_fec!Q30)</f>
        <v>0.72289507746966464</v>
      </c>
      <c r="R30" s="124">
        <f>IF(RES_hhdet_in_tes!R30=0,"",RES_hhdet_in_tes!R30/RES_hhdet_in_fec!R30)</f>
        <v>0.73536873015523585</v>
      </c>
      <c r="S30" s="124" t="str">
        <f>IF(RES_hhdet_in_tes!S30=0,"",RES_hhdet_in_tes!S30/RES_hhdet_in_fec!S30)</f>
        <v/>
      </c>
      <c r="T30" s="124" t="str">
        <f>IF(RES_hhdet_in_tes!T30=0,"",RES_hhdet_in_tes!T30/RES_hhdet_in_fec!T30)</f>
        <v/>
      </c>
      <c r="U30" s="124">
        <f>IF(RES_hhdet_in_tes!U30=0,"",RES_hhdet_in_tes!U30/RES_hhdet_in_fec!U30)</f>
        <v>0.76229145197264492</v>
      </c>
      <c r="V30" s="124">
        <f>IF(RES_hhdet_in_tes!V30=0,"",RES_hhdet_in_tes!V30/RES_hhdet_in_fec!V30)</f>
        <v>0.77244583764539232</v>
      </c>
      <c r="W30" s="124">
        <f>IF(RES_hhdet_in_tes!W30=0,"",RES_hhdet_in_tes!W30/RES_hhdet_in_fec!W30)</f>
        <v>0.778259139738257</v>
      </c>
      <c r="X30" s="124">
        <f>IF(RES_hhdet_in_tes!X30=0,"",RES_hhdet_in_tes!X30/RES_hhdet_in_fec!X30)</f>
        <v>0.79077699386708467</v>
      </c>
      <c r="Y30" s="124">
        <f>IF(RES_hhdet_in_tes!Y30=0,"",RES_hhdet_in_tes!Y30/RES_hhdet_in_fec!Y30)</f>
        <v>0.80212078323586855</v>
      </c>
      <c r="DA30" s="130" t="s">
        <v>3614</v>
      </c>
    </row>
    <row r="31" spans="1:105" ht="12" customHeight="1" x14ac:dyDescent="0.25">
      <c r="A31" s="97" t="s">
        <v>141</v>
      </c>
      <c r="B31" s="111"/>
      <c r="C31" s="111" t="str">
        <f>IF(RES_hhdet_in_tes!C31=0,"",RES_hhdet_in_tes!C31/RES_hhdet_in_fec!C31)</f>
        <v/>
      </c>
      <c r="D31" s="111" t="str">
        <f>IF(RES_hhdet_in_tes!D31=0,"",RES_hhdet_in_tes!D31/RES_hhdet_in_fec!D31)</f>
        <v/>
      </c>
      <c r="E31" s="111" t="str">
        <f>IF(RES_hhdet_in_tes!E31=0,"",RES_hhdet_in_tes!E31/RES_hhdet_in_fec!E31)</f>
        <v/>
      </c>
      <c r="F31" s="111" t="str">
        <f>IF(RES_hhdet_in_tes!F31=0,"",RES_hhdet_in_tes!F31/RES_hhdet_in_fec!F31)</f>
        <v/>
      </c>
      <c r="G31" s="111">
        <f>IF(RES_hhdet_in_tes!G31=0,"",RES_hhdet_in_tes!G31/RES_hhdet_in_fec!G31)</f>
        <v>0.56170615911076616</v>
      </c>
      <c r="H31" s="111">
        <f>IF(RES_hhdet_in_tes!H31=0,"",RES_hhdet_in_tes!H31/RES_hhdet_in_fec!H31)</f>
        <v>0.56448284412811889</v>
      </c>
      <c r="I31" s="111">
        <f>IF(RES_hhdet_in_tes!I31=0,"",RES_hhdet_in_tes!I31/RES_hhdet_in_fec!I31)</f>
        <v>0.56754012276555665</v>
      </c>
      <c r="J31" s="111">
        <f>IF(RES_hhdet_in_tes!J31=0,"",RES_hhdet_in_tes!J31/RES_hhdet_in_fec!J31)</f>
        <v>0.57109623450536851</v>
      </c>
      <c r="K31" s="111">
        <f>IF(RES_hhdet_in_tes!K31=0,"",RES_hhdet_in_tes!K31/RES_hhdet_in_fec!K31)</f>
        <v>0.57533674031131166</v>
      </c>
      <c r="L31" s="111">
        <f>IF(RES_hhdet_in_tes!L31=0,"",RES_hhdet_in_tes!L31/RES_hhdet_in_fec!L31)</f>
        <v>0.5803112853488045</v>
      </c>
      <c r="M31" s="111" t="str">
        <f>IF(RES_hhdet_in_tes!M31=0,"",RES_hhdet_in_tes!M31/RES_hhdet_in_fec!M31)</f>
        <v/>
      </c>
      <c r="N31" s="111">
        <f>IF(RES_hhdet_in_tes!N31=0,"",RES_hhdet_in_tes!N31/RES_hhdet_in_fec!N31)</f>
        <v>0.60716838737710932</v>
      </c>
      <c r="O31" s="111">
        <f>IF(RES_hhdet_in_tes!O31=0,"",RES_hhdet_in_tes!O31/RES_hhdet_in_fec!O31)</f>
        <v>0.6316064505178961</v>
      </c>
      <c r="P31" s="111" t="str">
        <f>IF(RES_hhdet_in_tes!P31=0,"",RES_hhdet_in_tes!P31/RES_hhdet_in_fec!P31)</f>
        <v/>
      </c>
      <c r="Q31" s="111">
        <f>IF(RES_hhdet_in_tes!Q31=0,"",RES_hhdet_in_tes!Q31/RES_hhdet_in_fec!Q31)</f>
        <v>0.68792136250203118</v>
      </c>
      <c r="R31" s="111" t="str">
        <f>IF(RES_hhdet_in_tes!R31=0,"",RES_hhdet_in_tes!R31/RES_hhdet_in_fec!R31)</f>
        <v/>
      </c>
      <c r="S31" s="111" t="str">
        <f>IF(RES_hhdet_in_tes!S31=0,"",RES_hhdet_in_tes!S31/RES_hhdet_in_fec!S31)</f>
        <v/>
      </c>
      <c r="T31" s="111" t="str">
        <f>IF(RES_hhdet_in_tes!T31=0,"",RES_hhdet_in_tes!T31/RES_hhdet_in_fec!T31)</f>
        <v/>
      </c>
      <c r="U31" s="111">
        <f>IF(RES_hhdet_in_tes!U31=0,"",RES_hhdet_in_tes!U31/RES_hhdet_in_fec!U31)</f>
        <v>0.74810443464695864</v>
      </c>
      <c r="V31" s="111">
        <f>IF(RES_hhdet_in_tes!V31=0,"",RES_hhdet_in_tes!V31/RES_hhdet_in_fec!V31)</f>
        <v>0.75779216434947838</v>
      </c>
      <c r="W31" s="111">
        <f>IF(RES_hhdet_in_tes!W31=0,"",RES_hhdet_in_tes!W31/RES_hhdet_in_fec!W31)</f>
        <v>0.76374675645205392</v>
      </c>
      <c r="X31" s="111">
        <f>IF(RES_hhdet_in_tes!X31=0,"",RES_hhdet_in_tes!X31/RES_hhdet_in_fec!X31)</f>
        <v>0.76706921012600471</v>
      </c>
      <c r="Y31" s="111">
        <f>IF(RES_hhdet_in_tes!Y31=0,"",RES_hhdet_in_tes!Y31/RES_hhdet_in_fec!Y31)</f>
        <v>0.76875161934761993</v>
      </c>
      <c r="DA31" s="63" t="s">
        <v>3615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 t="str">
        <f>IF(RES_hhdet_in_tes!K32=0,"",RES_hhdet_in_tes!K32/RES_hhdet_in_fec!K32)</f>
        <v/>
      </c>
      <c r="L32" s="111" t="str">
        <f>IF(RES_hhdet_in_tes!L32=0,"",RES_hhdet_in_tes!L32/RES_hhdet_in_fec!L32)</f>
        <v/>
      </c>
      <c r="M32" s="111" t="str">
        <f>IF(RES_hhdet_in_tes!M32=0,"",RES_hhdet_in_tes!M32/RES_hhdet_in_fec!M32)</f>
        <v/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 t="str">
        <f>IF(RES_hhdet_in_tes!P32=0,"",RES_hhdet_in_tes!P32/RES_hhdet_in_fec!P32)</f>
        <v/>
      </c>
      <c r="Q32" s="111" t="str">
        <f>IF(RES_hhdet_in_tes!Q32=0,"",RES_hhdet_in_tes!Q32/RES_hhdet_in_fec!Q32)</f>
        <v/>
      </c>
      <c r="R32" s="111" t="str">
        <f>IF(RES_hhdet_in_tes!R32=0,"",RES_hhdet_in_tes!R32/RES_hhdet_in_fec!R32)</f>
        <v/>
      </c>
      <c r="S32" s="111" t="str">
        <f>IF(RES_hhdet_in_tes!S32=0,"",RES_hhdet_in_tes!S32/RES_hhdet_in_fec!S32)</f>
        <v/>
      </c>
      <c r="T32" s="111" t="str">
        <f>IF(RES_hhdet_in_tes!T32=0,"",RES_hhdet_in_tes!T32/RES_hhdet_in_fec!T32)</f>
        <v/>
      </c>
      <c r="U32" s="111" t="str">
        <f>IF(RES_hhdet_in_tes!U32=0,"",RES_hhdet_in_tes!U32/RES_hhdet_in_fec!U32)</f>
        <v/>
      </c>
      <c r="V32" s="111" t="str">
        <f>IF(RES_hhdet_in_tes!V32=0,"",RES_hhdet_in_tes!V32/RES_hhdet_in_fec!V32)</f>
        <v/>
      </c>
      <c r="W32" s="111" t="str">
        <f>IF(RES_hhdet_in_tes!W32=0,"",RES_hhdet_in_tes!W32/RES_hhdet_in_fec!W32)</f>
        <v/>
      </c>
      <c r="X32" s="111" t="str">
        <f>IF(RES_hhdet_in_tes!X32=0,"",RES_hhdet_in_tes!X32/RES_hhdet_in_fec!X32)</f>
        <v/>
      </c>
      <c r="Y32" s="111" t="str">
        <f>IF(RES_hhdet_in_tes!Y32=0,"",RES_hhdet_in_tes!Y32/RES_hhdet_in_fec!Y32)</f>
        <v/>
      </c>
      <c r="DA32" s="63" t="s">
        <v>3616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 t="str">
        <f>IF(RES_hhdet_in_tes!K33=0,"",RES_hhdet_in_tes!K33/RES_hhdet_in_fec!K33)</f>
        <v/>
      </c>
      <c r="L33" s="112" t="str">
        <f>IF(RES_hhdet_in_tes!L33=0,"",RES_hhdet_in_tes!L33/RES_hhdet_in_fec!L33)</f>
        <v/>
      </c>
      <c r="M33" s="112" t="str">
        <f>IF(RES_hhdet_in_tes!M33=0,"",RES_hhdet_in_tes!M33/RES_hhdet_in_fec!M33)</f>
        <v/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 t="str">
        <f>IF(RES_hhdet_in_tes!P33=0,"",RES_hhdet_in_tes!P33/RES_hhdet_in_fec!P33)</f>
        <v/>
      </c>
      <c r="Q33" s="112" t="str">
        <f>IF(RES_hhdet_in_tes!Q33=0,"",RES_hhdet_in_tes!Q33/RES_hhdet_in_fec!Q33)</f>
        <v/>
      </c>
      <c r="R33" s="112" t="str">
        <f>IF(RES_hhdet_in_tes!R33=0,"",RES_hhdet_in_tes!R33/RES_hhdet_in_fec!R33)</f>
        <v/>
      </c>
      <c r="S33" s="112" t="str">
        <f>IF(RES_hhdet_in_tes!S33=0,"",RES_hhdet_in_tes!S33/RES_hhdet_in_fec!S33)</f>
        <v/>
      </c>
      <c r="T33" s="112" t="str">
        <f>IF(RES_hhdet_in_tes!T33=0,"",RES_hhdet_in_tes!T33/RES_hhdet_in_fec!T33)</f>
        <v/>
      </c>
      <c r="U33" s="112" t="str">
        <f>IF(RES_hhdet_in_tes!U33=0,"",RES_hhdet_in_tes!U33/RES_hhdet_in_fec!U33)</f>
        <v/>
      </c>
      <c r="V33" s="112" t="str">
        <f>IF(RES_hhdet_in_tes!V33=0,"",RES_hhdet_in_tes!V33/RES_hhdet_in_fec!V33)</f>
        <v/>
      </c>
      <c r="W33" s="112" t="str">
        <f>IF(RES_hhdet_in_tes!W33=0,"",RES_hhdet_in_tes!W33/RES_hhdet_in_fec!W33)</f>
        <v/>
      </c>
      <c r="X33" s="112" t="str">
        <f>IF(RES_hhdet_in_tes!X33=0,"",RES_hhdet_in_tes!X33/RES_hhdet_in_fec!X33)</f>
        <v/>
      </c>
      <c r="Y33" s="112" t="str">
        <f>IF(RES_hhdet_in_tes!Y33=0,"",RES_hhdet_in_tes!Y33/RES_hhdet_in_fec!Y33)</f>
        <v/>
      </c>
      <c r="DA33" s="131" t="s">
        <v>3617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 t="str">
        <f>IF(RES_hhdet_in_tes!K34=0,"",RES_hhdet_in_tes!K34/RES_hhdet_in_fec!K34)</f>
        <v/>
      </c>
      <c r="L34" s="113" t="str">
        <f>IF(RES_hhdet_in_tes!L34=0,"",RES_hhdet_in_tes!L34/RES_hhdet_in_fec!L34)</f>
        <v/>
      </c>
      <c r="M34" s="113" t="str">
        <f>IF(RES_hhdet_in_tes!M34=0,"",RES_hhdet_in_tes!M34/RES_hhdet_in_fec!M34)</f>
        <v/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 t="str">
        <f>IF(RES_hhdet_in_tes!P34=0,"",RES_hhdet_in_tes!P34/RES_hhdet_in_fec!P34)</f>
        <v/>
      </c>
      <c r="Q34" s="113" t="str">
        <f>IF(RES_hhdet_in_tes!Q34=0,"",RES_hhdet_in_tes!Q34/RES_hhdet_in_fec!Q34)</f>
        <v/>
      </c>
      <c r="R34" s="113" t="str">
        <f>IF(RES_hhdet_in_tes!R34=0,"",RES_hhdet_in_tes!R34/RES_hhdet_in_fec!R34)</f>
        <v/>
      </c>
      <c r="S34" s="113" t="str">
        <f>IF(RES_hhdet_in_tes!S34=0,"",RES_hhdet_in_tes!S34/RES_hhdet_in_fec!S34)</f>
        <v/>
      </c>
      <c r="T34" s="113" t="str">
        <f>IF(RES_hhdet_in_tes!T34=0,"",RES_hhdet_in_tes!T34/RES_hhdet_in_fec!T34)</f>
        <v/>
      </c>
      <c r="U34" s="113" t="str">
        <f>IF(RES_hhdet_in_tes!U34=0,"",RES_hhdet_in_tes!U34/RES_hhdet_in_fec!U34)</f>
        <v/>
      </c>
      <c r="V34" s="113" t="str">
        <f>IF(RES_hhdet_in_tes!V34=0,"",RES_hhdet_in_tes!V34/RES_hhdet_in_fec!V34)</f>
        <v/>
      </c>
      <c r="W34" s="113" t="str">
        <f>IF(RES_hhdet_in_tes!W34=0,"",RES_hhdet_in_tes!W34/RES_hhdet_in_fec!W34)</f>
        <v/>
      </c>
      <c r="X34" s="113" t="str">
        <f>IF(RES_hhdet_in_tes!X34=0,"",RES_hhdet_in_tes!X34/RES_hhdet_in_fec!X34)</f>
        <v/>
      </c>
      <c r="Y34" s="113" t="str">
        <f>IF(RES_hhdet_in_tes!Y34=0,"",RES_hhdet_in_tes!Y34/RES_hhdet_in_fec!Y34)</f>
        <v/>
      </c>
      <c r="DA34" s="132" t="s">
        <v>3618</v>
      </c>
    </row>
    <row r="35" spans="1:105" ht="12" customHeight="1" x14ac:dyDescent="0.25">
      <c r="A35" s="106" t="s">
        <v>122</v>
      </c>
      <c r="B35" s="112"/>
      <c r="C35" s="112" t="str">
        <f>IF(RES_hhdet_in_tes!C35=0,"",RES_hhdet_in_tes!C35/RES_hhdet_in_fec!C35)</f>
        <v/>
      </c>
      <c r="D35" s="112" t="str">
        <f>IF(RES_hhdet_in_tes!D35=0,"",RES_hhdet_in_tes!D35/RES_hhdet_in_fec!D35)</f>
        <v/>
      </c>
      <c r="E35" s="112" t="str">
        <f>IF(RES_hhdet_in_tes!E35=0,"",RES_hhdet_in_tes!E35/RES_hhdet_in_fec!E35)</f>
        <v/>
      </c>
      <c r="F35" s="112" t="str">
        <f>IF(RES_hhdet_in_tes!F35=0,"",RES_hhdet_in_tes!F35/RES_hhdet_in_fec!F35)</f>
        <v/>
      </c>
      <c r="G35" s="112">
        <f>IF(RES_hhdet_in_tes!G35=0,"",RES_hhdet_in_tes!G35/RES_hhdet_in_fec!G35)</f>
        <v>0.6244633073161957</v>
      </c>
      <c r="H35" s="112">
        <f>IF(RES_hhdet_in_tes!H35=0,"",RES_hhdet_in_tes!H35/RES_hhdet_in_fec!H35)</f>
        <v>0.62611859219718857</v>
      </c>
      <c r="I35" s="112">
        <f>IF(RES_hhdet_in_tes!I35=0,"",RES_hhdet_in_tes!I35/RES_hhdet_in_fec!I35)</f>
        <v>0.62790229481243309</v>
      </c>
      <c r="J35" s="112">
        <f>IF(RES_hhdet_in_tes!J35=0,"",RES_hhdet_in_tes!J35/RES_hhdet_in_fec!J35)</f>
        <v>0.62991534850954756</v>
      </c>
      <c r="K35" s="112">
        <f>IF(RES_hhdet_in_tes!K35=0,"",RES_hhdet_in_tes!K35/RES_hhdet_in_fec!K35)</f>
        <v>0.6322469192789002</v>
      </c>
      <c r="L35" s="112">
        <f>IF(RES_hhdet_in_tes!L35=0,"",RES_hhdet_in_tes!L35/RES_hhdet_in_fec!L35)</f>
        <v>0.63492766401705614</v>
      </c>
      <c r="M35" s="112" t="str">
        <f>IF(RES_hhdet_in_tes!M35=0,"",RES_hhdet_in_tes!M35/RES_hhdet_in_fec!M35)</f>
        <v/>
      </c>
      <c r="N35" s="112">
        <f>IF(RES_hhdet_in_tes!N35=0,"",RES_hhdet_in_tes!N35/RES_hhdet_in_fec!N35)</f>
        <v>0.6484276179692019</v>
      </c>
      <c r="O35" s="112">
        <f>IF(RES_hhdet_in_tes!O35=0,"",RES_hhdet_in_tes!O35/RES_hhdet_in_fec!O35)</f>
        <v>0.66124191695269552</v>
      </c>
      <c r="P35" s="112" t="str">
        <f>IF(RES_hhdet_in_tes!P35=0,"",RES_hhdet_in_tes!P35/RES_hhdet_in_fec!P35)</f>
        <v/>
      </c>
      <c r="Q35" s="112">
        <f>IF(RES_hhdet_in_tes!Q35=0,"",RES_hhdet_in_tes!Q35/RES_hhdet_in_fec!Q35)</f>
        <v>0.69389183391080778</v>
      </c>
      <c r="R35" s="112">
        <f>IF(RES_hhdet_in_tes!R35=0,"",RES_hhdet_in_tes!R35/RES_hhdet_in_fec!R35)</f>
        <v>0.70474157903780243</v>
      </c>
      <c r="S35" s="112" t="str">
        <f>IF(RES_hhdet_in_tes!S35=0,"",RES_hhdet_in_tes!S35/RES_hhdet_in_fec!S35)</f>
        <v/>
      </c>
      <c r="T35" s="112" t="str">
        <f>IF(RES_hhdet_in_tes!T35=0,"",RES_hhdet_in_tes!T35/RES_hhdet_in_fec!T35)</f>
        <v/>
      </c>
      <c r="U35" s="112">
        <f>IF(RES_hhdet_in_tes!U35=0,"",RES_hhdet_in_tes!U35/RES_hhdet_in_fec!U35)</f>
        <v>0.7361363017829391</v>
      </c>
      <c r="V35" s="112">
        <f>IF(RES_hhdet_in_tes!V35=0,"",RES_hhdet_in_tes!V35/RES_hhdet_in_fec!V35)</f>
        <v>0.7464053905926411</v>
      </c>
      <c r="W35" s="112">
        <f>IF(RES_hhdet_in_tes!W35=0,"",RES_hhdet_in_tes!W35/RES_hhdet_in_fec!W35)</f>
        <v>0.75578447543167215</v>
      </c>
      <c r="X35" s="112">
        <f>IF(RES_hhdet_in_tes!X35=0,"",RES_hhdet_in_tes!X35/RES_hhdet_in_fec!X35)</f>
        <v>0.76731005978932965</v>
      </c>
      <c r="Y35" s="112">
        <f>IF(RES_hhdet_in_tes!Y35=0,"",RES_hhdet_in_tes!Y35/RES_hhdet_in_fec!Y35)</f>
        <v>0.77806272946855026</v>
      </c>
      <c r="DA35" s="131" t="s">
        <v>3619</v>
      </c>
    </row>
    <row r="36" spans="1:105" ht="12" customHeight="1" x14ac:dyDescent="0.25">
      <c r="A36" s="107" t="s">
        <v>121</v>
      </c>
      <c r="B36" s="113"/>
      <c r="C36" s="113" t="str">
        <f>IF(RES_hhdet_in_tes!C36=0,"",RES_hhdet_in_tes!C36/RES_hhdet_in_fec!C36)</f>
        <v/>
      </c>
      <c r="D36" s="113" t="str">
        <f>IF(RES_hhdet_in_tes!D36=0,"",RES_hhdet_in_tes!D36/RES_hhdet_in_fec!D36)</f>
        <v/>
      </c>
      <c r="E36" s="113" t="str">
        <f>IF(RES_hhdet_in_tes!E36=0,"",RES_hhdet_in_tes!E36/RES_hhdet_in_fec!E36)</f>
        <v/>
      </c>
      <c r="F36" s="113" t="str">
        <f>IF(RES_hhdet_in_tes!F36=0,"",RES_hhdet_in_tes!F36/RES_hhdet_in_fec!F36)</f>
        <v/>
      </c>
      <c r="G36" s="113">
        <f>IF(RES_hhdet_in_tes!G36=0,"",RES_hhdet_in_tes!G36/RES_hhdet_in_fec!G36)</f>
        <v>0.85296068768191391</v>
      </c>
      <c r="H36" s="113">
        <f>IF(RES_hhdet_in_tes!H36=0,"",RES_hhdet_in_tes!H36/RES_hhdet_in_fec!H36)</f>
        <v>0.85426289987186055</v>
      </c>
      <c r="I36" s="113">
        <f>IF(RES_hhdet_in_tes!I36=0,"",RES_hhdet_in_tes!I36/RES_hhdet_in_fec!I36)</f>
        <v>0.85855734520560834</v>
      </c>
      <c r="J36" s="113">
        <f>IF(RES_hhdet_in_tes!J36=0,"",RES_hhdet_in_tes!J36/RES_hhdet_in_fec!J36)</f>
        <v>0.85864274601466872</v>
      </c>
      <c r="K36" s="113">
        <f>IF(RES_hhdet_in_tes!K36=0,"",RES_hhdet_in_tes!K36/RES_hhdet_in_fec!K36)</f>
        <v>0.86842998498555612</v>
      </c>
      <c r="L36" s="113">
        <f>IF(RES_hhdet_in_tes!L36=0,"",RES_hhdet_in_tes!L36/RES_hhdet_in_fec!L36)</f>
        <v>0.86959419436525676</v>
      </c>
      <c r="M36" s="113" t="str">
        <f>IF(RES_hhdet_in_tes!M36=0,"",RES_hhdet_in_tes!M36/RES_hhdet_in_fec!M36)</f>
        <v/>
      </c>
      <c r="N36" s="113">
        <f>IF(RES_hhdet_in_tes!N36=0,"",RES_hhdet_in_tes!N36/RES_hhdet_in_fec!N36)</f>
        <v>0.87245098967165491</v>
      </c>
      <c r="O36" s="113">
        <f>IF(RES_hhdet_in_tes!O36=0,"",RES_hhdet_in_tes!O36/RES_hhdet_in_fec!O36)</f>
        <v>0.88174452445492146</v>
      </c>
      <c r="P36" s="113" t="str">
        <f>IF(RES_hhdet_in_tes!P36=0,"",RES_hhdet_in_tes!P36/RES_hhdet_in_fec!P36)</f>
        <v/>
      </c>
      <c r="Q36" s="113">
        <f>IF(RES_hhdet_in_tes!Q36=0,"",RES_hhdet_in_tes!Q36/RES_hhdet_in_fec!Q36)</f>
        <v>0.88182774764272331</v>
      </c>
      <c r="R36" s="113">
        <f>IF(RES_hhdet_in_tes!R36=0,"",RES_hhdet_in_tes!R36/RES_hhdet_in_fec!R36)</f>
        <v>0.88976621126241306</v>
      </c>
      <c r="S36" s="113" t="str">
        <f>IF(RES_hhdet_in_tes!S36=0,"",RES_hhdet_in_tes!S36/RES_hhdet_in_fec!S36)</f>
        <v/>
      </c>
      <c r="T36" s="113" t="str">
        <f>IF(RES_hhdet_in_tes!T36=0,"",RES_hhdet_in_tes!T36/RES_hhdet_in_fec!T36)</f>
        <v/>
      </c>
      <c r="U36" s="113">
        <f>IF(RES_hhdet_in_tes!U36=0,"",RES_hhdet_in_tes!U36/RES_hhdet_in_fec!U36)</f>
        <v>0.90739301397165739</v>
      </c>
      <c r="V36" s="113">
        <f>IF(RES_hhdet_in_tes!V36=0,"",RES_hhdet_in_tes!V36/RES_hhdet_in_fec!V36)</f>
        <v>0.91348750165843673</v>
      </c>
      <c r="W36" s="113">
        <f>IF(RES_hhdet_in_tes!W36=0,"",RES_hhdet_in_tes!W36/RES_hhdet_in_fec!W36)</f>
        <v>0.90796010226566271</v>
      </c>
      <c r="X36" s="113">
        <f>IF(RES_hhdet_in_tes!X36=0,"",RES_hhdet_in_tes!X36/RES_hhdet_in_fec!X36)</f>
        <v>0.90378923942970324</v>
      </c>
      <c r="Y36" s="113">
        <f>IF(RES_hhdet_in_tes!Y36=0,"",RES_hhdet_in_tes!Y36/RES_hhdet_in_fec!Y36)</f>
        <v>0.90761466071790853</v>
      </c>
      <c r="DA36" s="132" t="s">
        <v>3620</v>
      </c>
    </row>
    <row r="37" spans="1:105" ht="12" customHeight="1" x14ac:dyDescent="0.25">
      <c r="A37" s="108" t="s">
        <v>53</v>
      </c>
      <c r="B37" s="111"/>
      <c r="C37" s="111" t="str">
        <f>IF(RES_hhdet_in_tes!C37=0,"",RES_hhdet_in_tes!C37/RES_hhdet_in_fec!C37)</f>
        <v/>
      </c>
      <c r="D37" s="111" t="str">
        <f>IF(RES_hhdet_in_tes!D37=0,"",RES_hhdet_in_tes!D37/RES_hhdet_in_fec!D37)</f>
        <v/>
      </c>
      <c r="E37" s="111" t="str">
        <f>IF(RES_hhdet_in_tes!E37=0,"",RES_hhdet_in_tes!E37/RES_hhdet_in_fec!E37)</f>
        <v/>
      </c>
      <c r="F37" s="111" t="str">
        <f>IF(RES_hhdet_in_tes!F37=0,"",RES_hhdet_in_tes!F37/RES_hhdet_in_fec!F37)</f>
        <v/>
      </c>
      <c r="G37" s="111">
        <f>IF(RES_hhdet_in_tes!G37=0,"",RES_hhdet_in_tes!G37/RES_hhdet_in_fec!G37)</f>
        <v>0.6244633073161957</v>
      </c>
      <c r="H37" s="111">
        <f>IF(RES_hhdet_in_tes!H37=0,"",RES_hhdet_in_tes!H37/RES_hhdet_in_fec!H37)</f>
        <v>0.62611859219718857</v>
      </c>
      <c r="I37" s="111">
        <f>IF(RES_hhdet_in_tes!I37=0,"",RES_hhdet_in_tes!I37/RES_hhdet_in_fec!I37)</f>
        <v>0.62790229481243298</v>
      </c>
      <c r="J37" s="111">
        <f>IF(RES_hhdet_in_tes!J37=0,"",RES_hhdet_in_tes!J37/RES_hhdet_in_fec!J37)</f>
        <v>0.62991534850954756</v>
      </c>
      <c r="K37" s="111">
        <f>IF(RES_hhdet_in_tes!K37=0,"",RES_hhdet_in_tes!K37/RES_hhdet_in_fec!K37)</f>
        <v>0.6322469192789002</v>
      </c>
      <c r="L37" s="111">
        <f>IF(RES_hhdet_in_tes!L37=0,"",RES_hhdet_in_tes!L37/RES_hhdet_in_fec!L37)</f>
        <v>0.63492766401705614</v>
      </c>
      <c r="M37" s="111" t="str">
        <f>IF(RES_hhdet_in_tes!M37=0,"",RES_hhdet_in_tes!M37/RES_hhdet_in_fec!M37)</f>
        <v/>
      </c>
      <c r="N37" s="111">
        <f>IF(RES_hhdet_in_tes!N37=0,"",RES_hhdet_in_tes!N37/RES_hhdet_in_fec!N37)</f>
        <v>0.6484276179692019</v>
      </c>
      <c r="O37" s="111">
        <f>IF(RES_hhdet_in_tes!O37=0,"",RES_hhdet_in_tes!O37/RES_hhdet_in_fec!O37)</f>
        <v>0.66124191695269552</v>
      </c>
      <c r="P37" s="111" t="str">
        <f>IF(RES_hhdet_in_tes!P37=0,"",RES_hhdet_in_tes!P37/RES_hhdet_in_fec!P37)</f>
        <v/>
      </c>
      <c r="Q37" s="111">
        <f>IF(RES_hhdet_in_tes!Q37=0,"",RES_hhdet_in_tes!Q37/RES_hhdet_in_fec!Q37)</f>
        <v>0.69389183391080778</v>
      </c>
      <c r="R37" s="111">
        <f>IF(RES_hhdet_in_tes!R37=0,"",RES_hhdet_in_tes!R37/RES_hhdet_in_fec!R37)</f>
        <v>0.70474157903780243</v>
      </c>
      <c r="S37" s="111" t="str">
        <f>IF(RES_hhdet_in_tes!S37=0,"",RES_hhdet_in_tes!S37/RES_hhdet_in_fec!S37)</f>
        <v/>
      </c>
      <c r="T37" s="111" t="str">
        <f>IF(RES_hhdet_in_tes!T37=0,"",RES_hhdet_in_tes!T37/RES_hhdet_in_fec!T37)</f>
        <v/>
      </c>
      <c r="U37" s="111">
        <f>IF(RES_hhdet_in_tes!U37=0,"",RES_hhdet_in_tes!U37/RES_hhdet_in_fec!U37)</f>
        <v>0.7361363017829391</v>
      </c>
      <c r="V37" s="111">
        <f>IF(RES_hhdet_in_tes!V37=0,"",RES_hhdet_in_tes!V37/RES_hhdet_in_fec!V37)</f>
        <v>0.7464053905926411</v>
      </c>
      <c r="W37" s="111">
        <f>IF(RES_hhdet_in_tes!W37=0,"",RES_hhdet_in_tes!W37/RES_hhdet_in_fec!W37)</f>
        <v>0.75578447543167215</v>
      </c>
      <c r="X37" s="111">
        <f>IF(RES_hhdet_in_tes!X37=0,"",RES_hhdet_in_tes!X37/RES_hhdet_in_fec!X37)</f>
        <v>0.76731005978932953</v>
      </c>
      <c r="Y37" s="111">
        <f>IF(RES_hhdet_in_tes!Y37=0,"",RES_hhdet_in_tes!Y37/RES_hhdet_in_fec!Y37)</f>
        <v>0.77806272946855026</v>
      </c>
      <c r="DA37" s="63" t="s">
        <v>3621</v>
      </c>
    </row>
    <row r="38" spans="1:105" ht="12" customHeight="1" x14ac:dyDescent="0.25">
      <c r="A38" s="108" t="s">
        <v>52</v>
      </c>
      <c r="B38" s="111"/>
      <c r="C38" s="111" t="str">
        <f>IF(RES_hhdet_in_tes!C38=0,"",RES_hhdet_in_tes!C38/RES_hhdet_in_fec!C38)</f>
        <v/>
      </c>
      <c r="D38" s="111" t="str">
        <f>IF(RES_hhdet_in_tes!D38=0,"",RES_hhdet_in_tes!D38/RES_hhdet_in_fec!D38)</f>
        <v/>
      </c>
      <c r="E38" s="111" t="str">
        <f>IF(RES_hhdet_in_tes!E38=0,"",RES_hhdet_in_tes!E38/RES_hhdet_in_fec!E38)</f>
        <v/>
      </c>
      <c r="F38" s="111" t="str">
        <f>IF(RES_hhdet_in_tes!F38=0,"",RES_hhdet_in_tes!F38/RES_hhdet_in_fec!F38)</f>
        <v/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 t="str">
        <f>IF(RES_hhdet_in_tes!M38=0,"",RES_hhdet_in_tes!M38/RES_hhdet_in_fec!M38)</f>
        <v/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 t="str">
        <f>IF(RES_hhdet_in_tes!P38=0,"",RES_hhdet_in_tes!P38/RES_hhdet_in_fec!P38)</f>
        <v/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 t="str">
        <f>IF(RES_hhdet_in_tes!S38=0,"",RES_hhdet_in_tes!S38/RES_hhdet_in_fec!S38)</f>
        <v/>
      </c>
      <c r="T38" s="111" t="str">
        <f>IF(RES_hhdet_in_tes!T38=0,"",RES_hhdet_in_tes!T38/RES_hhdet_in_fec!T38)</f>
        <v/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X38" s="111">
        <f>IF(RES_hhdet_in_tes!X38=0,"",RES_hhdet_in_tes!X38/RES_hhdet_in_fec!X38)</f>
        <v>1</v>
      </c>
      <c r="Y38" s="111">
        <f>IF(RES_hhdet_in_tes!Y38=0,"",RES_hhdet_in_tes!Y38/RES_hhdet_in_fec!Y38)</f>
        <v>1</v>
      </c>
      <c r="DA38" s="63" t="s">
        <v>3622</v>
      </c>
    </row>
    <row r="39" spans="1:105" ht="12" customHeight="1" x14ac:dyDescent="0.25">
      <c r="A39" s="121" t="s">
        <v>54</v>
      </c>
      <c r="B39" s="124"/>
      <c r="C39" s="124" t="str">
        <f>IF(RES_hhdet_in_tes!C39=0,"",RES_hhdet_in_tes!C39/RES_hhdet_in_fec!C39)</f>
        <v/>
      </c>
      <c r="D39" s="124" t="str">
        <f>IF(RES_hhdet_in_tes!D39=0,"",RES_hhdet_in_tes!D39/RES_hhdet_in_fec!D39)</f>
        <v/>
      </c>
      <c r="E39" s="124" t="str">
        <f>IF(RES_hhdet_in_tes!E39=0,"",RES_hhdet_in_tes!E39/RES_hhdet_in_fec!E39)</f>
        <v/>
      </c>
      <c r="F39" s="124" t="str">
        <f>IF(RES_hhdet_in_tes!F39=0,"",RES_hhdet_in_tes!F39/RES_hhdet_in_fec!F39)</f>
        <v/>
      </c>
      <c r="G39" s="124">
        <f>IF(RES_hhdet_in_tes!G39=0,"",RES_hhdet_in_tes!G39/RES_hhdet_in_fec!G39)</f>
        <v>0.68946314781624207</v>
      </c>
      <c r="H39" s="124">
        <f>IF(RES_hhdet_in_tes!H39=0,"",RES_hhdet_in_tes!H39/RES_hhdet_in_fec!H39)</f>
        <v>0.68572838057512486</v>
      </c>
      <c r="I39" s="124">
        <f>IF(RES_hhdet_in_tes!I39=0,"",RES_hhdet_in_tes!I39/RES_hhdet_in_fec!I39)</f>
        <v>0.66328574477589564</v>
      </c>
      <c r="J39" s="124">
        <f>IF(RES_hhdet_in_tes!J39=0,"",RES_hhdet_in_tes!J39/RES_hhdet_in_fec!J39)</f>
        <v>0.64755514880081122</v>
      </c>
      <c r="K39" s="124">
        <f>IF(RES_hhdet_in_tes!K39=0,"",RES_hhdet_in_tes!K39/RES_hhdet_in_fec!K39)</f>
        <v>0.65358980939224764</v>
      </c>
      <c r="L39" s="124">
        <f>IF(RES_hhdet_in_tes!L39=0,"",RES_hhdet_in_tes!L39/RES_hhdet_in_fec!L39)</f>
        <v>0.6661521300615475</v>
      </c>
      <c r="M39" s="124" t="str">
        <f>IF(RES_hhdet_in_tes!M39=0,"",RES_hhdet_in_tes!M39/RES_hhdet_in_fec!M39)</f>
        <v/>
      </c>
      <c r="N39" s="124">
        <f>IF(RES_hhdet_in_tes!N39=0,"",RES_hhdet_in_tes!N39/RES_hhdet_in_fec!N39)</f>
        <v>0.7135321638714186</v>
      </c>
      <c r="O39" s="124">
        <f>IF(RES_hhdet_in_tes!O39=0,"",RES_hhdet_in_tes!O39/RES_hhdet_in_fec!O39)</f>
        <v>0.70217046994598775</v>
      </c>
      <c r="P39" s="124" t="str">
        <f>IF(RES_hhdet_in_tes!P39=0,"",RES_hhdet_in_tes!P39/RES_hhdet_in_fec!P39)</f>
        <v/>
      </c>
      <c r="Q39" s="124">
        <f>IF(RES_hhdet_in_tes!Q39=0,"",RES_hhdet_in_tes!Q39/RES_hhdet_in_fec!Q39)</f>
        <v>0.69415985846029782</v>
      </c>
      <c r="R39" s="124">
        <f>IF(RES_hhdet_in_tes!R39=0,"",RES_hhdet_in_tes!R39/RES_hhdet_in_fec!R39)</f>
        <v>0.70128121795309095</v>
      </c>
      <c r="S39" s="124" t="str">
        <f>IF(RES_hhdet_in_tes!S39=0,"",RES_hhdet_in_tes!S39/RES_hhdet_in_fec!S39)</f>
        <v/>
      </c>
      <c r="T39" s="124" t="str">
        <f>IF(RES_hhdet_in_tes!T39=0,"",RES_hhdet_in_tes!T39/RES_hhdet_in_fec!T39)</f>
        <v/>
      </c>
      <c r="U39" s="124">
        <f>IF(RES_hhdet_in_tes!U39=0,"",RES_hhdet_in_tes!U39/RES_hhdet_in_fec!U39)</f>
        <v>0.75779790905733946</v>
      </c>
      <c r="V39" s="124">
        <f>IF(RES_hhdet_in_tes!V39=0,"",RES_hhdet_in_tes!V39/RES_hhdet_in_fec!V39)</f>
        <v>0.77790090261942502</v>
      </c>
      <c r="W39" s="124">
        <f>IF(RES_hhdet_in_tes!W39=0,"",RES_hhdet_in_tes!W39/RES_hhdet_in_fec!W39)</f>
        <v>0.79021041325653918</v>
      </c>
      <c r="X39" s="124">
        <f>IF(RES_hhdet_in_tes!X39=0,"",RES_hhdet_in_tes!X39/RES_hhdet_in_fec!X39)</f>
        <v>0.80319109216661988</v>
      </c>
      <c r="Y39" s="124">
        <f>IF(RES_hhdet_in_tes!Y39=0,"",RES_hhdet_in_tes!Y39/RES_hhdet_in_fec!Y39)</f>
        <v>0.79755107078620802</v>
      </c>
      <c r="DA39" s="130" t="s">
        <v>3623</v>
      </c>
    </row>
    <row r="40" spans="1:105" ht="12" customHeight="1" x14ac:dyDescent="0.25">
      <c r="A40" s="97" t="s">
        <v>50</v>
      </c>
      <c r="B40" s="111"/>
      <c r="C40" s="111" t="str">
        <f>IF(RES_hhdet_in_tes!C40=0,"",RES_hhdet_in_tes!C40/RES_hhdet_in_fec!C40)</f>
        <v/>
      </c>
      <c r="D40" s="111" t="str">
        <f>IF(RES_hhdet_in_tes!D40=0,"",RES_hhdet_in_tes!D40/RES_hhdet_in_fec!D40)</f>
        <v/>
      </c>
      <c r="E40" s="111" t="str">
        <f>IF(RES_hhdet_in_tes!E40=0,"",RES_hhdet_in_tes!E40/RES_hhdet_in_fec!E40)</f>
        <v/>
      </c>
      <c r="F40" s="111" t="str">
        <f>IF(RES_hhdet_in_tes!F40=0,"",RES_hhdet_in_tes!F40/RES_hhdet_in_fec!F40)</f>
        <v/>
      </c>
      <c r="G40" s="111">
        <f>IF(RES_hhdet_in_tes!G40=0,"",RES_hhdet_in_tes!G40/RES_hhdet_in_fec!G40)</f>
        <v>0.58484194684817248</v>
      </c>
      <c r="H40" s="111">
        <f>IF(RES_hhdet_in_tes!H40=0,"",RES_hhdet_in_tes!H40/RES_hhdet_in_fec!H40)</f>
        <v>0.58524608837569525</v>
      </c>
      <c r="I40" s="111">
        <f>IF(RES_hhdet_in_tes!I40=0,"",RES_hhdet_in_tes!I40/RES_hhdet_in_fec!I40)</f>
        <v>0.58565026696207445</v>
      </c>
      <c r="J40" s="111">
        <f>IF(RES_hhdet_in_tes!J40=0,"",RES_hhdet_in_tes!J40/RES_hhdet_in_fec!J40)</f>
        <v>0.58605451143086595</v>
      </c>
      <c r="K40" s="111">
        <f>IF(RES_hhdet_in_tes!K40=0,"",RES_hhdet_in_tes!K40/RES_hhdet_in_fec!K40)</f>
        <v>0.58645884628967249</v>
      </c>
      <c r="L40" s="111">
        <f>IF(RES_hhdet_in_tes!L40=0,"",RES_hhdet_in_tes!L40/RES_hhdet_in_fec!L40)</f>
        <v>0.58686327809528283</v>
      </c>
      <c r="M40" s="111" t="str">
        <f>IF(RES_hhdet_in_tes!M40=0,"",RES_hhdet_in_tes!M40/RES_hhdet_in_fec!M40)</f>
        <v/>
      </c>
      <c r="N40" s="111">
        <f>IF(RES_hhdet_in_tes!N40=0,"",RES_hhdet_in_tes!N40/RES_hhdet_in_fec!N40)</f>
        <v>0.58734209938822346</v>
      </c>
      <c r="O40" s="111">
        <f>IF(RES_hhdet_in_tes!O40=0,"",RES_hhdet_in_tes!O40/RES_hhdet_in_fec!O40)</f>
        <v>0.58744470706949636</v>
      </c>
      <c r="P40" s="111" t="str">
        <f>IF(RES_hhdet_in_tes!P40=0,"",RES_hhdet_in_tes!P40/RES_hhdet_in_fec!P40)</f>
        <v/>
      </c>
      <c r="Q40" s="111">
        <f>IF(RES_hhdet_in_tes!Q40=0,"",RES_hhdet_in_tes!Q40/RES_hhdet_in_fec!Q40)</f>
        <v>0.5888963644981875</v>
      </c>
      <c r="R40" s="111">
        <f>IF(RES_hhdet_in_tes!R40=0,"",RES_hhdet_in_tes!R40/RES_hhdet_in_fec!R40)</f>
        <v>0.59195744261136474</v>
      </c>
      <c r="S40" s="111" t="str">
        <f>IF(RES_hhdet_in_tes!S40=0,"",RES_hhdet_in_tes!S40/RES_hhdet_in_fec!S40)</f>
        <v/>
      </c>
      <c r="T40" s="111" t="str">
        <f>IF(RES_hhdet_in_tes!T40=0,"",RES_hhdet_in_tes!T40/RES_hhdet_in_fec!T40)</f>
        <v/>
      </c>
      <c r="U40" s="111">
        <f>IF(RES_hhdet_in_tes!U40=0,"",RES_hhdet_in_tes!U40/RES_hhdet_in_fec!U40)</f>
        <v>0.6053332923886855</v>
      </c>
      <c r="V40" s="111">
        <f>IF(RES_hhdet_in_tes!V40=0,"",RES_hhdet_in_tes!V40/RES_hhdet_in_fec!V40)</f>
        <v>0.60839868189185808</v>
      </c>
      <c r="W40" s="111">
        <f>IF(RES_hhdet_in_tes!W40=0,"",RES_hhdet_in_tes!W40/RES_hhdet_in_fec!W40)</f>
        <v>0.60987193136081463</v>
      </c>
      <c r="X40" s="111">
        <f>IF(RES_hhdet_in_tes!X40=0,"",RES_hhdet_in_tes!X40/RES_hhdet_in_fec!X40)</f>
        <v>0.61027361589744822</v>
      </c>
      <c r="Y40" s="111">
        <f>IF(RES_hhdet_in_tes!Y40=0,"",RES_hhdet_in_tes!Y40/RES_hhdet_in_fec!Y40)</f>
        <v>0.61031378435111161</v>
      </c>
      <c r="DA40" s="63" t="s">
        <v>3624</v>
      </c>
    </row>
    <row r="41" spans="1:105" ht="12" customHeight="1" x14ac:dyDescent="0.25">
      <c r="A41" s="109" t="s">
        <v>120</v>
      </c>
      <c r="B41" s="45"/>
      <c r="C41" s="45" t="str">
        <f>IF(RES_hhdet_in_tes!C41=0,"",RES_hhdet_in_tes!C41/RES_hhdet_in_fec!C41)</f>
        <v/>
      </c>
      <c r="D41" s="45" t="str">
        <f>IF(RES_hhdet_in_tes!D41=0,"",RES_hhdet_in_tes!D41/RES_hhdet_in_fec!D41)</f>
        <v/>
      </c>
      <c r="E41" s="45" t="str">
        <f>IF(RES_hhdet_in_tes!E41=0,"",RES_hhdet_in_tes!E41/RES_hhdet_in_fec!E41)</f>
        <v/>
      </c>
      <c r="F41" s="45" t="str">
        <f>IF(RES_hhdet_in_tes!F41=0,"",RES_hhdet_in_tes!F41/RES_hhdet_in_fec!F41)</f>
        <v/>
      </c>
      <c r="G41" s="45">
        <f>IF(RES_hhdet_in_tes!G41=0,"",RES_hhdet_in_tes!G41/RES_hhdet_in_fec!G41)</f>
        <v>0.75441958417661092</v>
      </c>
      <c r="H41" s="45">
        <f>IF(RES_hhdet_in_tes!H41=0,"",RES_hhdet_in_tes!H41/RES_hhdet_in_fec!H41)</f>
        <v>0.75586557399155685</v>
      </c>
      <c r="I41" s="45">
        <f>IF(RES_hhdet_in_tes!I41=0,"",RES_hhdet_in_tes!I41/RES_hhdet_in_fec!I41)</f>
        <v>0.7573726804588482</v>
      </c>
      <c r="J41" s="45">
        <f>IF(RES_hhdet_in_tes!J41=0,"",RES_hhdet_in_tes!J41/RES_hhdet_in_fec!J41)</f>
        <v>0.75898843875253086</v>
      </c>
      <c r="K41" s="45">
        <f>IF(RES_hhdet_in_tes!K41=0,"",RES_hhdet_in_tes!K41/RES_hhdet_in_fec!K41)</f>
        <v>0.76075326627378259</v>
      </c>
      <c r="L41" s="45">
        <f>IF(RES_hhdet_in_tes!L41=0,"",RES_hhdet_in_tes!L41/RES_hhdet_in_fec!L41)</f>
        <v>0.76267797633444723</v>
      </c>
      <c r="M41" s="45" t="str">
        <f>IF(RES_hhdet_in_tes!M41=0,"",RES_hhdet_in_tes!M41/RES_hhdet_in_fec!M41)</f>
        <v/>
      </c>
      <c r="N41" s="45">
        <f>IF(RES_hhdet_in_tes!N41=0,"",RES_hhdet_in_tes!N41/RES_hhdet_in_fec!N41)</f>
        <v>0.76919897542112448</v>
      </c>
      <c r="O41" s="45">
        <f>IF(RES_hhdet_in_tes!O41=0,"",RES_hhdet_in_tes!O41/RES_hhdet_in_fec!O41)</f>
        <v>0.77443574741954024</v>
      </c>
      <c r="P41" s="45" t="str">
        <f>IF(RES_hhdet_in_tes!P41=0,"",RES_hhdet_in_tes!P41/RES_hhdet_in_fec!P41)</f>
        <v/>
      </c>
      <c r="Q41" s="45">
        <f>IF(RES_hhdet_in_tes!Q41=0,"",RES_hhdet_in_tes!Q41/RES_hhdet_in_fec!Q41)</f>
        <v>0.79032271320116521</v>
      </c>
      <c r="R41" s="45">
        <f>IF(RES_hhdet_in_tes!R41=0,"",RES_hhdet_in_tes!R41/RES_hhdet_in_fec!R41)</f>
        <v>0.80251724349459352</v>
      </c>
      <c r="S41" s="45" t="str">
        <f>IF(RES_hhdet_in_tes!S41=0,"",RES_hhdet_in_tes!S41/RES_hhdet_in_fec!S41)</f>
        <v/>
      </c>
      <c r="T41" s="45" t="str">
        <f>IF(RES_hhdet_in_tes!T41=0,"",RES_hhdet_in_tes!T41/RES_hhdet_in_fec!T41)</f>
        <v/>
      </c>
      <c r="U41" s="45">
        <f>IF(RES_hhdet_in_tes!U41=0,"",RES_hhdet_in_tes!U41/RES_hhdet_in_fec!U41)</f>
        <v>0.84990315945542094</v>
      </c>
      <c r="V41" s="45">
        <f>IF(RES_hhdet_in_tes!V41=0,"",RES_hhdet_in_tes!V41/RES_hhdet_in_fec!V41)</f>
        <v>0.86297713790338204</v>
      </c>
      <c r="W41" s="45">
        <f>IF(RES_hhdet_in_tes!W41=0,"",RES_hhdet_in_tes!W41/RES_hhdet_in_fec!W41)</f>
        <v>0.8727670565214285</v>
      </c>
      <c r="X41" s="45">
        <f>IF(RES_hhdet_in_tes!X41=0,"",RES_hhdet_in_tes!X41/RES_hhdet_in_fec!X41)</f>
        <v>0.88042456835886307</v>
      </c>
      <c r="Y41" s="45">
        <f>IF(RES_hhdet_in_tes!Y41=0,"",RES_hhdet_in_tes!Y41/RES_hhdet_in_fec!Y41)</f>
        <v>0.88721521788189694</v>
      </c>
      <c r="DA41" s="60" t="s">
        <v>3625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0.5166852659324026</v>
      </c>
      <c r="D43" s="119">
        <f>IF(RES_hhdet_in_tes!D43=0,"",RES_hhdet_in_tes!D43/RES_hhdet_in_fec!D43)</f>
        <v>0.51821195910081774</v>
      </c>
      <c r="E43" s="119">
        <f>IF(RES_hhdet_in_tes!E43=0,"",RES_hhdet_in_tes!E43/RES_hhdet_in_fec!E43)</f>
        <v>0.55672085709705565</v>
      </c>
      <c r="F43" s="119">
        <f>IF(RES_hhdet_in_tes!F43=0,"",RES_hhdet_in_tes!F43/RES_hhdet_in_fec!F43)</f>
        <v>0.5403754710705041</v>
      </c>
      <c r="G43" s="119" t="str">
        <f>IF(RES_hhdet_in_tes!G43=0,"",RES_hhdet_in_tes!G43/RES_hhdet_in_fec!G43)</f>
        <v/>
      </c>
      <c r="H43" s="119" t="str">
        <f>IF(RES_hhdet_in_tes!H43=0,"",RES_hhdet_in_tes!H43/RES_hhdet_in_fec!H43)</f>
        <v/>
      </c>
      <c r="I43" s="119" t="str">
        <f>IF(RES_hhdet_in_tes!I43=0,"",RES_hhdet_in_tes!I43/RES_hhdet_in_fec!I43)</f>
        <v/>
      </c>
      <c r="J43" s="119" t="str">
        <f>IF(RES_hhdet_in_tes!J43=0,"",RES_hhdet_in_tes!J43/RES_hhdet_in_fec!J43)</f>
        <v/>
      </c>
      <c r="K43" s="119">
        <f>IF(RES_hhdet_in_tes!K43=0,"",RES_hhdet_in_tes!K43/RES_hhdet_in_fec!K43)</f>
        <v>0.58534451578510438</v>
      </c>
      <c r="L43" s="119">
        <f>IF(RES_hhdet_in_tes!L43=0,"",RES_hhdet_in_tes!L43/RES_hhdet_in_fec!L43)</f>
        <v>0.56935837910323495</v>
      </c>
      <c r="M43" s="119">
        <f>IF(RES_hhdet_in_tes!M43=0,"",RES_hhdet_in_tes!M43/RES_hhdet_in_fec!M43)</f>
        <v>0.59676526962899901</v>
      </c>
      <c r="N43" s="119">
        <f>IF(RES_hhdet_in_tes!N43=0,"",RES_hhdet_in_tes!N43/RES_hhdet_in_fec!N43)</f>
        <v>0.6264373648910081</v>
      </c>
      <c r="O43" s="119">
        <f>IF(RES_hhdet_in_tes!O43=0,"",RES_hhdet_in_tes!O43/RES_hhdet_in_fec!O43)</f>
        <v>0.6293123543484751</v>
      </c>
      <c r="P43" s="119">
        <f>IF(RES_hhdet_in_tes!P43=0,"",RES_hhdet_in_tes!P43/RES_hhdet_in_fec!P43)</f>
        <v>0.6654246943701928</v>
      </c>
      <c r="Q43" s="119">
        <f>IF(RES_hhdet_in_tes!Q43=0,"",RES_hhdet_in_tes!Q43/RES_hhdet_in_fec!Q43)</f>
        <v>0.68177387152489033</v>
      </c>
      <c r="R43" s="119">
        <f>IF(RES_hhdet_in_tes!R43=0,"",RES_hhdet_in_tes!R43/RES_hhdet_in_fec!R43)</f>
        <v>0.70162314160279504</v>
      </c>
      <c r="S43" s="119">
        <f>IF(RES_hhdet_in_tes!S43=0,"",RES_hhdet_in_tes!S43/RES_hhdet_in_fec!S43)</f>
        <v>0.69298333218018449</v>
      </c>
      <c r="T43" s="119" t="str">
        <f>IF(RES_hhdet_in_tes!T43=0,"",RES_hhdet_in_tes!T43/RES_hhdet_in_fec!T43)</f>
        <v/>
      </c>
      <c r="U43" s="119" t="str">
        <f>IF(RES_hhdet_in_tes!U43=0,"",RES_hhdet_in_tes!U43/RES_hhdet_in_fec!U43)</f>
        <v/>
      </c>
      <c r="V43" s="119" t="str">
        <f>IF(RES_hhdet_in_tes!V43=0,"",RES_hhdet_in_tes!V43/RES_hhdet_in_fec!V43)</f>
        <v/>
      </c>
      <c r="W43" s="119" t="str">
        <f>IF(RES_hhdet_in_tes!W43=0,"",RES_hhdet_in_tes!W43/RES_hhdet_in_fec!W43)</f>
        <v/>
      </c>
      <c r="X43" s="119">
        <f>IF(RES_hhdet_in_tes!X43=0,"",RES_hhdet_in_tes!X43/RES_hhdet_in_fec!X43)</f>
        <v>0.93360028233818027</v>
      </c>
      <c r="Y43" s="119">
        <f>IF(RES_hhdet_in_tes!Y43=0,"",RES_hhdet_in_tes!Y43/RES_hhdet_in_fec!Y43)</f>
        <v>0.84071676391046579</v>
      </c>
      <c r="DA43" s="129" t="s">
        <v>3626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0.47371078729613048</v>
      </c>
      <c r="D44" s="124">
        <f>IF(RES_hhdet_in_tes!D44=0,"",RES_hhdet_in_tes!D44/RES_hhdet_in_fec!D44)</f>
        <v>0.47838191204620722</v>
      </c>
      <c r="E44" s="124">
        <f>IF(RES_hhdet_in_tes!E44=0,"",RES_hhdet_in_tes!E44/RES_hhdet_in_fec!E44)</f>
        <v>0.48294082835354712</v>
      </c>
      <c r="F44" s="124">
        <f>IF(RES_hhdet_in_tes!F44=0,"",RES_hhdet_in_tes!F44/RES_hhdet_in_fec!F44)</f>
        <v>0.48807039886688303</v>
      </c>
      <c r="G44" s="124" t="str">
        <f>IF(RES_hhdet_in_tes!G44=0,"",RES_hhdet_in_tes!G44/RES_hhdet_in_fec!G44)</f>
        <v/>
      </c>
      <c r="H44" s="124" t="str">
        <f>IF(RES_hhdet_in_tes!H44=0,"",RES_hhdet_in_tes!H44/RES_hhdet_in_fec!H44)</f>
        <v/>
      </c>
      <c r="I44" s="124" t="str">
        <f>IF(RES_hhdet_in_tes!I44=0,"",RES_hhdet_in_tes!I44/RES_hhdet_in_fec!I44)</f>
        <v/>
      </c>
      <c r="J44" s="124" t="str">
        <f>IF(RES_hhdet_in_tes!J44=0,"",RES_hhdet_in_tes!J44/RES_hhdet_in_fec!J44)</f>
        <v/>
      </c>
      <c r="K44" s="124">
        <f>IF(RES_hhdet_in_tes!K44=0,"",RES_hhdet_in_tes!K44/RES_hhdet_in_fec!K44)</f>
        <v>0.5160019719197062</v>
      </c>
      <c r="L44" s="124">
        <f>IF(RES_hhdet_in_tes!L44=0,"",RES_hhdet_in_tes!L44/RES_hhdet_in_fec!L44)</f>
        <v>0.52321606838284651</v>
      </c>
      <c r="M44" s="124">
        <f>IF(RES_hhdet_in_tes!M44=0,"",RES_hhdet_in_tes!M44/RES_hhdet_in_fec!M44)</f>
        <v>0.53656738475483157</v>
      </c>
      <c r="N44" s="124">
        <f>IF(RES_hhdet_in_tes!N44=0,"",RES_hhdet_in_tes!N44/RES_hhdet_in_fec!N44)</f>
        <v>0.55746584696373291</v>
      </c>
      <c r="O44" s="124">
        <f>IF(RES_hhdet_in_tes!O44=0,"",RES_hhdet_in_tes!O44/RES_hhdet_in_fec!O44)</f>
        <v>0.58671950032055498</v>
      </c>
      <c r="P44" s="124">
        <f>IF(RES_hhdet_in_tes!P44=0,"",RES_hhdet_in_tes!P44/RES_hhdet_in_fec!P44)</f>
        <v>0.62042984101668242</v>
      </c>
      <c r="Q44" s="124">
        <f>IF(RES_hhdet_in_tes!Q44=0,"",RES_hhdet_in_tes!Q44/RES_hhdet_in_fec!Q44)</f>
        <v>0.64733644235767873</v>
      </c>
      <c r="R44" s="124">
        <f>IF(RES_hhdet_in_tes!R44=0,"",RES_hhdet_in_tes!R44/RES_hhdet_in_fec!R44)</f>
        <v>0.6576075358462834</v>
      </c>
      <c r="S44" s="124">
        <f>IF(RES_hhdet_in_tes!S44=0,"",RES_hhdet_in_tes!S44/RES_hhdet_in_fec!S44)</f>
        <v>0.66237302810287035</v>
      </c>
      <c r="T44" s="124" t="str">
        <f>IF(RES_hhdet_in_tes!T44=0,"",RES_hhdet_in_tes!T44/RES_hhdet_in_fec!T44)</f>
        <v/>
      </c>
      <c r="U44" s="124" t="str">
        <f>IF(RES_hhdet_in_tes!U44=0,"",RES_hhdet_in_tes!U44/RES_hhdet_in_fec!U44)</f>
        <v/>
      </c>
      <c r="V44" s="124" t="str">
        <f>IF(RES_hhdet_in_tes!V44=0,"",RES_hhdet_in_tes!V44/RES_hhdet_in_fec!V44)</f>
        <v/>
      </c>
      <c r="W44" s="124" t="str">
        <f>IF(RES_hhdet_in_tes!W44=0,"",RES_hhdet_in_tes!W44/RES_hhdet_in_fec!W44)</f>
        <v/>
      </c>
      <c r="X44" s="124">
        <f>IF(RES_hhdet_in_tes!X44=0,"",RES_hhdet_in_tes!X44/RES_hhdet_in_fec!X44)</f>
        <v>0.66869031332149165</v>
      </c>
      <c r="Y44" s="124">
        <f>IF(RES_hhdet_in_tes!Y44=0,"",RES_hhdet_in_tes!Y44/RES_hhdet_in_fec!Y44)</f>
        <v>0.66938751394472396</v>
      </c>
      <c r="DA44" s="130" t="s">
        <v>3627</v>
      </c>
    </row>
    <row r="45" spans="1:105" ht="12" customHeight="1" x14ac:dyDescent="0.25">
      <c r="A45" s="97" t="s">
        <v>211</v>
      </c>
      <c r="B45" s="111"/>
      <c r="C45" s="111">
        <f>IF(RES_hhdet_in_tes!C45=0,"",RES_hhdet_in_tes!C45/RES_hhdet_in_fec!C45)</f>
        <v>0.46777508215328523</v>
      </c>
      <c r="D45" s="111">
        <f>IF(RES_hhdet_in_tes!D45=0,"",RES_hhdet_in_tes!D45/RES_hhdet_in_fec!D45)</f>
        <v>0.47243174488285972</v>
      </c>
      <c r="E45" s="111">
        <f>IF(RES_hhdet_in_tes!E45=0,"",RES_hhdet_in_tes!E45/RES_hhdet_in_fec!E45)</f>
        <v>0.4773363067220997</v>
      </c>
      <c r="F45" s="111">
        <f>IF(RES_hhdet_in_tes!F45=0,"",RES_hhdet_in_tes!F45/RES_hhdet_in_fec!F45)</f>
        <v>0.48221407243488057</v>
      </c>
      <c r="G45" s="111" t="str">
        <f>IF(RES_hhdet_in_tes!G45=0,"",RES_hhdet_in_tes!G45/RES_hhdet_in_fec!G45)</f>
        <v/>
      </c>
      <c r="H45" s="111" t="str">
        <f>IF(RES_hhdet_in_tes!H45=0,"",RES_hhdet_in_tes!H45/RES_hhdet_in_fec!H45)</f>
        <v/>
      </c>
      <c r="I45" s="111" t="str">
        <f>IF(RES_hhdet_in_tes!I45=0,"",RES_hhdet_in_tes!I45/RES_hhdet_in_fec!I45)</f>
        <v/>
      </c>
      <c r="J45" s="111" t="str">
        <f>IF(RES_hhdet_in_tes!J45=0,"",RES_hhdet_in_tes!J45/RES_hhdet_in_fec!J45)</f>
        <v/>
      </c>
      <c r="K45" s="111">
        <f>IF(RES_hhdet_in_tes!K45=0,"",RES_hhdet_in_tes!K45/RES_hhdet_in_fec!K45)</f>
        <v>0.51080868167115145</v>
      </c>
      <c r="L45" s="111">
        <f>IF(RES_hhdet_in_tes!L45=0,"",RES_hhdet_in_tes!L45/RES_hhdet_in_fec!L45)</f>
        <v>0.51822671434876433</v>
      </c>
      <c r="M45" s="111">
        <f>IF(RES_hhdet_in_tes!M45=0,"",RES_hhdet_in_tes!M45/RES_hhdet_in_fec!M45)</f>
        <v>0.53164877329477622</v>
      </c>
      <c r="N45" s="111">
        <f>IF(RES_hhdet_in_tes!N45=0,"",RES_hhdet_in_tes!N45/RES_hhdet_in_fec!N45)</f>
        <v>0.55265359431719618</v>
      </c>
      <c r="O45" s="111">
        <f>IF(RES_hhdet_in_tes!O45=0,"",RES_hhdet_in_tes!O45/RES_hhdet_in_fec!O45)</f>
        <v>0.58204473259660772</v>
      </c>
      <c r="P45" s="111">
        <f>IF(RES_hhdet_in_tes!P45=0,"",RES_hhdet_in_tes!P45/RES_hhdet_in_fec!P45)</f>
        <v>0.61591667149095708</v>
      </c>
      <c r="Q45" s="111">
        <f>IF(RES_hhdet_in_tes!Q45=0,"",RES_hhdet_in_tes!Q45/RES_hhdet_in_fec!Q45)</f>
        <v>0.64296381628557753</v>
      </c>
      <c r="R45" s="111">
        <f>IF(RES_hhdet_in_tes!R45=0,"",RES_hhdet_in_tes!R45/RES_hhdet_in_fec!R45)</f>
        <v>0.65326813875495915</v>
      </c>
      <c r="S45" s="111">
        <f>IF(RES_hhdet_in_tes!S45=0,"",RES_hhdet_in_tes!S45/RES_hhdet_in_fec!S45)</f>
        <v>0.6581182983759748</v>
      </c>
      <c r="T45" s="111" t="str">
        <f>IF(RES_hhdet_in_tes!T45=0,"",RES_hhdet_in_tes!T45/RES_hhdet_in_fec!T45)</f>
        <v/>
      </c>
      <c r="U45" s="111" t="str">
        <f>IF(RES_hhdet_in_tes!U45=0,"",RES_hhdet_in_tes!U45/RES_hhdet_in_fec!U45)</f>
        <v/>
      </c>
      <c r="V45" s="111" t="str">
        <f>IF(RES_hhdet_in_tes!V45=0,"",RES_hhdet_in_tes!V45/RES_hhdet_in_fec!V45)</f>
        <v/>
      </c>
      <c r="W45" s="111" t="str">
        <f>IF(RES_hhdet_in_tes!W45=0,"",RES_hhdet_in_tes!W45/RES_hhdet_in_fec!W45)</f>
        <v/>
      </c>
      <c r="X45" s="111">
        <f>IF(RES_hhdet_in_tes!X45=0,"",RES_hhdet_in_tes!X45/RES_hhdet_in_fec!X45)</f>
        <v>0.66449791968320726</v>
      </c>
      <c r="Y45" s="111">
        <f>IF(RES_hhdet_in_tes!Y45=0,"",RES_hhdet_in_tes!Y45/RES_hhdet_in_fec!Y45)</f>
        <v>0.66518206114177092</v>
      </c>
      <c r="DA45" s="63" t="s">
        <v>3628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 t="str">
        <f>IF(RES_hhdet_in_tes!G46=0,"",RES_hhdet_in_tes!G46/RES_hhdet_in_fec!G46)</f>
        <v/>
      </c>
      <c r="H46" s="111" t="str">
        <f>IF(RES_hhdet_in_tes!H46=0,"",RES_hhdet_in_tes!H46/RES_hhdet_in_fec!H46)</f>
        <v/>
      </c>
      <c r="I46" s="111" t="str">
        <f>IF(RES_hhdet_in_tes!I46=0,"",RES_hhdet_in_tes!I46/RES_hhdet_in_fec!I46)</f>
        <v/>
      </c>
      <c r="J46" s="111" t="str">
        <f>IF(RES_hhdet_in_tes!J46=0,"",RES_hhdet_in_tes!J46/RES_hhdet_in_fec!J46)</f>
        <v/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 t="str">
        <f>IF(RES_hhdet_in_tes!T46=0,"",RES_hhdet_in_tes!T46/RES_hhdet_in_fec!T46)</f>
        <v/>
      </c>
      <c r="U46" s="111" t="str">
        <f>IF(RES_hhdet_in_tes!U46=0,"",RES_hhdet_in_tes!U46/RES_hhdet_in_fec!U46)</f>
        <v/>
      </c>
      <c r="V46" s="111" t="str">
        <f>IF(RES_hhdet_in_tes!V46=0,"",RES_hhdet_in_tes!V46/RES_hhdet_in_fec!V46)</f>
        <v/>
      </c>
      <c r="W46" s="111" t="str">
        <f>IF(RES_hhdet_in_tes!W46=0,"",RES_hhdet_in_tes!W46/RES_hhdet_in_fec!W46)</f>
        <v/>
      </c>
      <c r="X46" s="111">
        <f>IF(RES_hhdet_in_tes!X46=0,"",RES_hhdet_in_tes!X46/RES_hhdet_in_fec!X46)</f>
        <v>1</v>
      </c>
      <c r="Y46" s="111">
        <f>IF(RES_hhdet_in_tes!Y46=0,"",RES_hhdet_in_tes!Y46/RES_hhdet_in_fec!Y46)</f>
        <v>1</v>
      </c>
      <c r="DA46" s="63" t="s">
        <v>3629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2.232837481420181</v>
      </c>
      <c r="D47" s="124">
        <f>IF(RES_hhdet_in_tes!D47=0,"",RES_hhdet_in_tes!D47/RES_hhdet_in_fec!D47)</f>
        <v>2.3247960389019204</v>
      </c>
      <c r="E47" s="124">
        <f>IF(RES_hhdet_in_tes!E47=0,"",RES_hhdet_in_tes!E47/RES_hhdet_in_fec!E47)</f>
        <v>2.4181332319874578</v>
      </c>
      <c r="F47" s="124">
        <f>IF(RES_hhdet_in_tes!F47=0,"",RES_hhdet_in_tes!F47/RES_hhdet_in_fec!F47)</f>
        <v>2.512220068236362</v>
      </c>
      <c r="G47" s="124" t="str">
        <f>IF(RES_hhdet_in_tes!G47=0,"",RES_hhdet_in_tes!G47/RES_hhdet_in_fec!G47)</f>
        <v/>
      </c>
      <c r="H47" s="124" t="str">
        <f>IF(RES_hhdet_in_tes!H47=0,"",RES_hhdet_in_tes!H47/RES_hhdet_in_fec!H47)</f>
        <v/>
      </c>
      <c r="I47" s="124" t="str">
        <f>IF(RES_hhdet_in_tes!I47=0,"",RES_hhdet_in_tes!I47/RES_hhdet_in_fec!I47)</f>
        <v/>
      </c>
      <c r="J47" s="124" t="str">
        <f>IF(RES_hhdet_in_tes!J47=0,"",RES_hhdet_in_tes!J47/RES_hhdet_in_fec!J47)</f>
        <v/>
      </c>
      <c r="K47" s="124">
        <f>IF(RES_hhdet_in_tes!K47=0,"",RES_hhdet_in_tes!K47/RES_hhdet_in_fec!K47)</f>
        <v>3.0038458436648918</v>
      </c>
      <c r="L47" s="124">
        <f>IF(RES_hhdet_in_tes!L47=0,"",RES_hhdet_in_tes!L47/RES_hhdet_in_fec!L47)</f>
        <v>3.1081310270121052</v>
      </c>
      <c r="M47" s="124">
        <f>IF(RES_hhdet_in_tes!M47=0,"",RES_hhdet_in_tes!M47/RES_hhdet_in_fec!M47)</f>
        <v>3.2276341602832419</v>
      </c>
      <c r="N47" s="124">
        <f>IF(RES_hhdet_in_tes!N47=0,"",RES_hhdet_in_tes!N47/RES_hhdet_in_fec!N47)</f>
        <v>3.3661915268713614</v>
      </c>
      <c r="O47" s="124">
        <f>IF(RES_hhdet_in_tes!O47=0,"",RES_hhdet_in_tes!O47/RES_hhdet_in_fec!O47)</f>
        <v>3.5235559541386867</v>
      </c>
      <c r="P47" s="124">
        <f>IF(RES_hhdet_in_tes!P47=0,"",RES_hhdet_in_tes!P47/RES_hhdet_in_fec!P47)</f>
        <v>3.6844127355245169</v>
      </c>
      <c r="Q47" s="124">
        <f>IF(RES_hhdet_in_tes!Q47=0,"",RES_hhdet_in_tes!Q47/RES_hhdet_in_fec!Q47)</f>
        <v>3.8078678489501723</v>
      </c>
      <c r="R47" s="124">
        <f>IF(RES_hhdet_in_tes!R47=0,"",RES_hhdet_in_tes!R47/RES_hhdet_in_fec!R47)</f>
        <v>3.834617870699836</v>
      </c>
      <c r="S47" s="124">
        <f>IF(RES_hhdet_in_tes!S47=0,"",RES_hhdet_in_tes!S47/RES_hhdet_in_fec!S47)</f>
        <v>3.8375900953386877</v>
      </c>
      <c r="T47" s="124" t="str">
        <f>IF(RES_hhdet_in_tes!T47=0,"",RES_hhdet_in_tes!T47/RES_hhdet_in_fec!T47)</f>
        <v/>
      </c>
      <c r="U47" s="124" t="str">
        <f>IF(RES_hhdet_in_tes!U47=0,"",RES_hhdet_in_tes!U47/RES_hhdet_in_fec!U47)</f>
        <v/>
      </c>
      <c r="V47" s="124" t="str">
        <f>IF(RES_hhdet_in_tes!V47=0,"",RES_hhdet_in_tes!V47/RES_hhdet_in_fec!V47)</f>
        <v/>
      </c>
      <c r="W47" s="124" t="str">
        <f>IF(RES_hhdet_in_tes!W47=0,"",RES_hhdet_in_tes!W47/RES_hhdet_in_fec!W47)</f>
        <v/>
      </c>
      <c r="X47" s="124">
        <f>IF(RES_hhdet_in_tes!X47=0,"",RES_hhdet_in_tes!X47/RES_hhdet_in_fec!X47)</f>
        <v>3.9317350896368306</v>
      </c>
      <c r="Y47" s="124">
        <f>IF(RES_hhdet_in_tes!Y47=0,"",RES_hhdet_in_tes!Y47/RES_hhdet_in_fec!Y47)</f>
        <v>3.9793834211536598</v>
      </c>
      <c r="DA47" s="130" t="s">
        <v>3630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2.232837481420181</v>
      </c>
      <c r="D48" s="111">
        <f>IF(RES_hhdet_in_tes!D48=0,"",RES_hhdet_in_tes!D48/RES_hhdet_in_fec!D48)</f>
        <v>2.3247960389019204</v>
      </c>
      <c r="E48" s="111">
        <f>IF(RES_hhdet_in_tes!E48=0,"",RES_hhdet_in_tes!E48/RES_hhdet_in_fec!E48)</f>
        <v>2.4181332319874578</v>
      </c>
      <c r="F48" s="111">
        <f>IF(RES_hhdet_in_tes!F48=0,"",RES_hhdet_in_tes!F48/RES_hhdet_in_fec!F48)</f>
        <v>2.512220068236362</v>
      </c>
      <c r="G48" s="111" t="str">
        <f>IF(RES_hhdet_in_tes!G48=0,"",RES_hhdet_in_tes!G48/RES_hhdet_in_fec!G48)</f>
        <v/>
      </c>
      <c r="H48" s="111" t="str">
        <f>IF(RES_hhdet_in_tes!H48=0,"",RES_hhdet_in_tes!H48/RES_hhdet_in_fec!H48)</f>
        <v/>
      </c>
      <c r="I48" s="111" t="str">
        <f>IF(RES_hhdet_in_tes!I48=0,"",RES_hhdet_in_tes!I48/RES_hhdet_in_fec!I48)</f>
        <v/>
      </c>
      <c r="J48" s="111" t="str">
        <f>IF(RES_hhdet_in_tes!J48=0,"",RES_hhdet_in_tes!J48/RES_hhdet_in_fec!J48)</f>
        <v/>
      </c>
      <c r="K48" s="111">
        <f>IF(RES_hhdet_in_tes!K48=0,"",RES_hhdet_in_tes!K48/RES_hhdet_in_fec!K48)</f>
        <v>3.0038458436648918</v>
      </c>
      <c r="L48" s="111">
        <f>IF(RES_hhdet_in_tes!L48=0,"",RES_hhdet_in_tes!L48/RES_hhdet_in_fec!L48)</f>
        <v>3.1081310270121052</v>
      </c>
      <c r="M48" s="111">
        <f>IF(RES_hhdet_in_tes!M48=0,"",RES_hhdet_in_tes!M48/RES_hhdet_in_fec!M48)</f>
        <v>3.2276341602832419</v>
      </c>
      <c r="N48" s="111">
        <f>IF(RES_hhdet_in_tes!N48=0,"",RES_hhdet_in_tes!N48/RES_hhdet_in_fec!N48)</f>
        <v>3.3661915268713614</v>
      </c>
      <c r="O48" s="111">
        <f>IF(RES_hhdet_in_tes!O48=0,"",RES_hhdet_in_tes!O48/RES_hhdet_in_fec!O48)</f>
        <v>3.5235559541386867</v>
      </c>
      <c r="P48" s="111">
        <f>IF(RES_hhdet_in_tes!P48=0,"",RES_hhdet_in_tes!P48/RES_hhdet_in_fec!P48)</f>
        <v>3.6844127355245169</v>
      </c>
      <c r="Q48" s="111">
        <f>IF(RES_hhdet_in_tes!Q48=0,"",RES_hhdet_in_tes!Q48/RES_hhdet_in_fec!Q48)</f>
        <v>3.8078678489501723</v>
      </c>
      <c r="R48" s="111">
        <f>IF(RES_hhdet_in_tes!R48=0,"",RES_hhdet_in_tes!R48/RES_hhdet_in_fec!R48)</f>
        <v>3.834617870699836</v>
      </c>
      <c r="S48" s="111">
        <f>IF(RES_hhdet_in_tes!S48=0,"",RES_hhdet_in_tes!S48/RES_hhdet_in_fec!S48)</f>
        <v>3.8375900953386877</v>
      </c>
      <c r="T48" s="111" t="str">
        <f>IF(RES_hhdet_in_tes!T48=0,"",RES_hhdet_in_tes!T48/RES_hhdet_in_fec!T48)</f>
        <v/>
      </c>
      <c r="U48" s="111" t="str">
        <f>IF(RES_hhdet_in_tes!U48=0,"",RES_hhdet_in_tes!U48/RES_hhdet_in_fec!U48)</f>
        <v/>
      </c>
      <c r="V48" s="111" t="str">
        <f>IF(RES_hhdet_in_tes!V48=0,"",RES_hhdet_in_tes!V48/RES_hhdet_in_fec!V48)</f>
        <v/>
      </c>
      <c r="W48" s="111" t="str">
        <f>IF(RES_hhdet_in_tes!W48=0,"",RES_hhdet_in_tes!W48/RES_hhdet_in_fec!W48)</f>
        <v/>
      </c>
      <c r="X48" s="111">
        <f>IF(RES_hhdet_in_tes!X48=0,"",RES_hhdet_in_tes!X48/RES_hhdet_in_fec!X48)</f>
        <v>3.9317350896368306</v>
      </c>
      <c r="Y48" s="111">
        <f>IF(RES_hhdet_in_tes!Y48=0,"",RES_hhdet_in_tes!Y48/RES_hhdet_in_fec!Y48)</f>
        <v>3.9793834211536598</v>
      </c>
      <c r="DA48" s="63" t="s">
        <v>3631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0.61917556918014061</v>
      </c>
      <c r="D49" s="124">
        <f>IF(RES_hhdet_in_tes!D49=0,"",RES_hhdet_in_tes!D49/RES_hhdet_in_fec!D49)</f>
        <v>0.61684233487900475</v>
      </c>
      <c r="E49" s="124">
        <f>IF(RES_hhdet_in_tes!E49=0,"",RES_hhdet_in_tes!E49/RES_hhdet_in_fec!E49)</f>
        <v>0.61139201312273805</v>
      </c>
      <c r="F49" s="124">
        <f>IF(RES_hhdet_in_tes!F49=0,"",RES_hhdet_in_tes!F49/RES_hhdet_in_fec!F49)</f>
        <v>0.62506373125169157</v>
      </c>
      <c r="G49" s="124" t="str">
        <f>IF(RES_hhdet_in_tes!G49=0,"",RES_hhdet_in_tes!G49/RES_hhdet_in_fec!G49)</f>
        <v/>
      </c>
      <c r="H49" s="124" t="str">
        <f>IF(RES_hhdet_in_tes!H49=0,"",RES_hhdet_in_tes!H49/RES_hhdet_in_fec!H49)</f>
        <v/>
      </c>
      <c r="I49" s="124" t="str">
        <f>IF(RES_hhdet_in_tes!I49=0,"",RES_hhdet_in_tes!I49/RES_hhdet_in_fec!I49)</f>
        <v/>
      </c>
      <c r="J49" s="124" t="str">
        <f>IF(RES_hhdet_in_tes!J49=0,"",RES_hhdet_in_tes!J49/RES_hhdet_in_fec!J49)</f>
        <v/>
      </c>
      <c r="K49" s="124">
        <f>IF(RES_hhdet_in_tes!K49=0,"",RES_hhdet_in_tes!K49/RES_hhdet_in_fec!K49)</f>
        <v>0.59886293609860608</v>
      </c>
      <c r="L49" s="124">
        <f>IF(RES_hhdet_in_tes!L49=0,"",RES_hhdet_in_tes!L49/RES_hhdet_in_fec!L49)</f>
        <v>0.6050943233564906</v>
      </c>
      <c r="M49" s="124">
        <f>IF(RES_hhdet_in_tes!M49=0,"",RES_hhdet_in_tes!M49/RES_hhdet_in_fec!M49)</f>
        <v>0.61204314901053392</v>
      </c>
      <c r="N49" s="124">
        <f>IF(RES_hhdet_in_tes!N49=0,"",RES_hhdet_in_tes!N49/RES_hhdet_in_fec!N49)</f>
        <v>0.60096687445288277</v>
      </c>
      <c r="O49" s="124">
        <f>IF(RES_hhdet_in_tes!O49=0,"",RES_hhdet_in_tes!O49/RES_hhdet_in_fec!O49)</f>
        <v>0.61746510793773035</v>
      </c>
      <c r="P49" s="124">
        <f>IF(RES_hhdet_in_tes!P49=0,"",RES_hhdet_in_tes!P49/RES_hhdet_in_fec!P49)</f>
        <v>0.65645622614637389</v>
      </c>
      <c r="Q49" s="124">
        <f>IF(RES_hhdet_in_tes!Q49=0,"",RES_hhdet_in_tes!Q49/RES_hhdet_in_fec!Q49)</f>
        <v>0.71251959139435062</v>
      </c>
      <c r="R49" s="124">
        <f>IF(RES_hhdet_in_tes!R49=0,"",RES_hhdet_in_tes!R49/RES_hhdet_in_fec!R49)</f>
        <v>0.72243939789730049</v>
      </c>
      <c r="S49" s="124">
        <f>IF(RES_hhdet_in_tes!S49=0,"",RES_hhdet_in_tes!S49/RES_hhdet_in_fec!S49)</f>
        <v>0.73029282882701574</v>
      </c>
      <c r="T49" s="124" t="str">
        <f>IF(RES_hhdet_in_tes!T49=0,"",RES_hhdet_in_tes!T49/RES_hhdet_in_fec!T49)</f>
        <v/>
      </c>
      <c r="U49" s="124" t="str">
        <f>IF(RES_hhdet_in_tes!U49=0,"",RES_hhdet_in_tes!U49/RES_hhdet_in_fec!U49)</f>
        <v/>
      </c>
      <c r="V49" s="124" t="str">
        <f>IF(RES_hhdet_in_tes!V49=0,"",RES_hhdet_in_tes!V49/RES_hhdet_in_fec!V49)</f>
        <v/>
      </c>
      <c r="W49" s="124" t="str">
        <f>IF(RES_hhdet_in_tes!W49=0,"",RES_hhdet_in_tes!W49/RES_hhdet_in_fec!W49)</f>
        <v/>
      </c>
      <c r="X49" s="124">
        <f>IF(RES_hhdet_in_tes!X49=0,"",RES_hhdet_in_tes!X49/RES_hhdet_in_fec!X49)</f>
        <v>0.79040979443440751</v>
      </c>
      <c r="Y49" s="124">
        <f>IF(RES_hhdet_in_tes!Y49=0,"",RES_hhdet_in_tes!Y49/RES_hhdet_in_fec!Y49)</f>
        <v>0.80076855042273432</v>
      </c>
      <c r="DA49" s="130" t="s">
        <v>3632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0.49854565351000957</v>
      </c>
      <c r="D50" s="111">
        <f>IF(RES_hhdet_in_tes!D50=0,"",RES_hhdet_in_tes!D50/RES_hhdet_in_fec!D50)</f>
        <v>0.50085976168353974</v>
      </c>
      <c r="E50" s="111">
        <f>IF(RES_hhdet_in_tes!E50=0,"",RES_hhdet_in_tes!E50/RES_hhdet_in_fec!E50)</f>
        <v>0.50349554113558914</v>
      </c>
      <c r="F50" s="111">
        <f>IF(RES_hhdet_in_tes!F50=0,"",RES_hhdet_in_tes!F50/RES_hhdet_in_fec!F50)</f>
        <v>0.50617518485289126</v>
      </c>
      <c r="G50" s="111" t="str">
        <f>IF(RES_hhdet_in_tes!G50=0,"",RES_hhdet_in_tes!G50/RES_hhdet_in_fec!G50)</f>
        <v/>
      </c>
      <c r="H50" s="111" t="str">
        <f>IF(RES_hhdet_in_tes!H50=0,"",RES_hhdet_in_tes!H50/RES_hhdet_in_fec!H50)</f>
        <v/>
      </c>
      <c r="I50" s="111" t="str">
        <f>IF(RES_hhdet_in_tes!I50=0,"",RES_hhdet_in_tes!I50/RES_hhdet_in_fec!I50)</f>
        <v/>
      </c>
      <c r="J50" s="111" t="str">
        <f>IF(RES_hhdet_in_tes!J50=0,"",RES_hhdet_in_tes!J50/RES_hhdet_in_fec!J50)</f>
        <v/>
      </c>
      <c r="K50" s="111">
        <f>IF(RES_hhdet_in_tes!K50=0,"",RES_hhdet_in_tes!K50/RES_hhdet_in_fec!K50)</f>
        <v>0.52506210687829957</v>
      </c>
      <c r="L50" s="111">
        <f>IF(RES_hhdet_in_tes!L50=0,"",RES_hhdet_in_tes!L50/RES_hhdet_in_fec!L50)</f>
        <v>0.53086891539696424</v>
      </c>
      <c r="M50" s="111">
        <f>IF(RES_hhdet_in_tes!M50=0,"",RES_hhdet_in_tes!M50/RES_hhdet_in_fec!M50)</f>
        <v>0.54270646276243495</v>
      </c>
      <c r="N50" s="111">
        <f>IF(RES_hhdet_in_tes!N50=0,"",RES_hhdet_in_tes!N50/RES_hhdet_in_fec!N50)</f>
        <v>0.56221932989099188</v>
      </c>
      <c r="O50" s="111">
        <f>IF(RES_hhdet_in_tes!O50=0,"",RES_hhdet_in_tes!O50/RES_hhdet_in_fec!O50)</f>
        <v>0.59074598954650637</v>
      </c>
      <c r="P50" s="111">
        <f>IF(RES_hhdet_in_tes!P50=0,"",RES_hhdet_in_tes!P50/RES_hhdet_in_fec!P50)</f>
        <v>0.62533764175821749</v>
      </c>
      <c r="Q50" s="111">
        <f>IF(RES_hhdet_in_tes!Q50=0,"",RES_hhdet_in_tes!Q50/RES_hhdet_in_fec!Q50)</f>
        <v>0.65648263645042959</v>
      </c>
      <c r="R50" s="111">
        <f>IF(RES_hhdet_in_tes!R50=0,"",RES_hhdet_in_tes!R50/RES_hhdet_in_fec!R50)</f>
        <v>0.67668882173271061</v>
      </c>
      <c r="S50" s="111">
        <f>IF(RES_hhdet_in_tes!S50=0,"",RES_hhdet_in_tes!S50/RES_hhdet_in_fec!S50)</f>
        <v>0.69550270598247177</v>
      </c>
      <c r="T50" s="111" t="str">
        <f>IF(RES_hhdet_in_tes!T50=0,"",RES_hhdet_in_tes!T50/RES_hhdet_in_fec!T50)</f>
        <v/>
      </c>
      <c r="U50" s="111" t="str">
        <f>IF(RES_hhdet_in_tes!U50=0,"",RES_hhdet_in_tes!U50/RES_hhdet_in_fec!U50)</f>
        <v/>
      </c>
      <c r="V50" s="111" t="str">
        <f>IF(RES_hhdet_in_tes!V50=0,"",RES_hhdet_in_tes!V50/RES_hhdet_in_fec!V50)</f>
        <v/>
      </c>
      <c r="W50" s="111" t="str">
        <f>IF(RES_hhdet_in_tes!W50=0,"",RES_hhdet_in_tes!W50/RES_hhdet_in_fec!W50)</f>
        <v/>
      </c>
      <c r="X50" s="111">
        <f>IF(RES_hhdet_in_tes!X50=0,"",RES_hhdet_in_tes!X50/RES_hhdet_in_fec!X50)</f>
        <v>0.74823483079415332</v>
      </c>
      <c r="Y50" s="111">
        <f>IF(RES_hhdet_in_tes!Y50=0,"",RES_hhdet_in_tes!Y50/RES_hhdet_in_fec!Y50)</f>
        <v>0.74987593066186287</v>
      </c>
      <c r="DA50" s="63" t="s">
        <v>3633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 t="str">
        <f>IF(RES_hhdet_in_tes!E51=0,"",RES_hhdet_in_tes!E51/RES_hhdet_in_fec!E51)</f>
        <v/>
      </c>
      <c r="F51" s="111" t="str">
        <f>IF(RES_hhdet_in_tes!F51=0,"",RES_hhdet_in_tes!F51/RES_hhdet_in_fec!F51)</f>
        <v/>
      </c>
      <c r="G51" s="111" t="str">
        <f>IF(RES_hhdet_in_tes!G51=0,"",RES_hhdet_in_tes!G51/RES_hhdet_in_fec!G51)</f>
        <v/>
      </c>
      <c r="H51" s="111" t="str">
        <f>IF(RES_hhdet_in_tes!H51=0,"",RES_hhdet_in_tes!H51/RES_hhdet_in_fec!H51)</f>
        <v/>
      </c>
      <c r="I51" s="111" t="str">
        <f>IF(RES_hhdet_in_tes!I51=0,"",RES_hhdet_in_tes!I51/RES_hhdet_in_fec!I51)</f>
        <v/>
      </c>
      <c r="J51" s="111" t="str">
        <f>IF(RES_hhdet_in_tes!J51=0,"",RES_hhdet_in_tes!J51/RES_hhdet_in_fec!J51)</f>
        <v/>
      </c>
      <c r="K51" s="111" t="str">
        <f>IF(RES_hhdet_in_tes!K51=0,"",RES_hhdet_in_tes!K51/RES_hhdet_in_fec!K51)</f>
        <v/>
      </c>
      <c r="L51" s="111">
        <f>IF(RES_hhdet_in_tes!L51=0,"",RES_hhdet_in_tes!L51/RES_hhdet_in_fec!L51)</f>
        <v>0.81254053348013056</v>
      </c>
      <c r="M51" s="111" t="str">
        <f>IF(RES_hhdet_in_tes!M51=0,"",RES_hhdet_in_tes!M51/RES_hhdet_in_fec!M51)</f>
        <v/>
      </c>
      <c r="N51" s="111">
        <f>IF(RES_hhdet_in_tes!N51=0,"",RES_hhdet_in_tes!N51/RES_hhdet_in_fec!N51)</f>
        <v>0.82650461736645042</v>
      </c>
      <c r="O51" s="111">
        <f>IF(RES_hhdet_in_tes!O51=0,"",RES_hhdet_in_tes!O51/RES_hhdet_in_fec!O51)</f>
        <v>0.84648503020018462</v>
      </c>
      <c r="P51" s="111" t="str">
        <f>IF(RES_hhdet_in_tes!P51=0,"",RES_hhdet_in_tes!P51/RES_hhdet_in_fec!P51)</f>
        <v/>
      </c>
      <c r="Q51" s="111" t="str">
        <f>IF(RES_hhdet_in_tes!Q51=0,"",RES_hhdet_in_tes!Q51/RES_hhdet_in_fec!Q51)</f>
        <v/>
      </c>
      <c r="R51" s="111" t="str">
        <f>IF(RES_hhdet_in_tes!R51=0,"",RES_hhdet_in_tes!R51/RES_hhdet_in_fec!R51)</f>
        <v/>
      </c>
      <c r="S51" s="111">
        <f>IF(RES_hhdet_in_tes!S51=0,"",RES_hhdet_in_tes!S51/RES_hhdet_in_fec!S51)</f>
        <v>0.88673466378139987</v>
      </c>
      <c r="T51" s="111" t="str">
        <f>IF(RES_hhdet_in_tes!T51=0,"",RES_hhdet_in_tes!T51/RES_hhdet_in_fec!T51)</f>
        <v/>
      </c>
      <c r="U51" s="111" t="str">
        <f>IF(RES_hhdet_in_tes!U51=0,"",RES_hhdet_in_tes!U51/RES_hhdet_in_fec!U51)</f>
        <v/>
      </c>
      <c r="V51" s="111" t="str">
        <f>IF(RES_hhdet_in_tes!V51=0,"",RES_hhdet_in_tes!V51/RES_hhdet_in_fec!V51)</f>
        <v/>
      </c>
      <c r="W51" s="111" t="str">
        <f>IF(RES_hhdet_in_tes!W51=0,"",RES_hhdet_in_tes!W51/RES_hhdet_in_fec!W51)</f>
        <v/>
      </c>
      <c r="X51" s="111" t="str">
        <f>IF(RES_hhdet_in_tes!X51=0,"",RES_hhdet_in_tes!X51/RES_hhdet_in_fec!X51)</f>
        <v/>
      </c>
      <c r="Y51" s="111" t="str">
        <f>IF(RES_hhdet_in_tes!Y51=0,"",RES_hhdet_in_tes!Y51/RES_hhdet_in_fec!Y51)</f>
        <v/>
      </c>
      <c r="DA51" s="63" t="s">
        <v>3634</v>
      </c>
    </row>
    <row r="52" spans="1:105" ht="12" customHeight="1" x14ac:dyDescent="0.25">
      <c r="A52" s="100" t="s">
        <v>211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 t="str">
        <f>IF(RES_hhdet_in_tes!E52=0,"",RES_hhdet_in_tes!E52/RES_hhdet_in_fec!E52)</f>
        <v/>
      </c>
      <c r="F52" s="112" t="str">
        <f>IF(RES_hhdet_in_tes!F52=0,"",RES_hhdet_in_tes!F52/RES_hhdet_in_fec!F52)</f>
        <v/>
      </c>
      <c r="G52" s="112" t="str">
        <f>IF(RES_hhdet_in_tes!G52=0,"",RES_hhdet_in_tes!G52/RES_hhdet_in_fec!G52)</f>
        <v/>
      </c>
      <c r="H52" s="112" t="str">
        <f>IF(RES_hhdet_in_tes!H52=0,"",RES_hhdet_in_tes!H52/RES_hhdet_in_fec!H52)</f>
        <v/>
      </c>
      <c r="I52" s="112" t="str">
        <f>IF(RES_hhdet_in_tes!I52=0,"",RES_hhdet_in_tes!I52/RES_hhdet_in_fec!I52)</f>
        <v/>
      </c>
      <c r="J52" s="112" t="str">
        <f>IF(RES_hhdet_in_tes!J52=0,"",RES_hhdet_in_tes!J52/RES_hhdet_in_fec!J52)</f>
        <v/>
      </c>
      <c r="K52" s="112" t="str">
        <f>IF(RES_hhdet_in_tes!K52=0,"",RES_hhdet_in_tes!K52/RES_hhdet_in_fec!K52)</f>
        <v/>
      </c>
      <c r="L52" s="112">
        <f>IF(RES_hhdet_in_tes!L52=0,"",RES_hhdet_in_tes!L52/RES_hhdet_in_fec!L52)</f>
        <v>0.53086891539696424</v>
      </c>
      <c r="M52" s="112" t="str">
        <f>IF(RES_hhdet_in_tes!M52=0,"",RES_hhdet_in_tes!M52/RES_hhdet_in_fec!M52)</f>
        <v/>
      </c>
      <c r="N52" s="112">
        <f>IF(RES_hhdet_in_tes!N52=0,"",RES_hhdet_in_tes!N52/RES_hhdet_in_fec!N52)</f>
        <v>0.56221932989099188</v>
      </c>
      <c r="O52" s="112">
        <f>IF(RES_hhdet_in_tes!O52=0,"",RES_hhdet_in_tes!O52/RES_hhdet_in_fec!O52)</f>
        <v>0.59074598954650637</v>
      </c>
      <c r="P52" s="112" t="str">
        <f>IF(RES_hhdet_in_tes!P52=0,"",RES_hhdet_in_tes!P52/RES_hhdet_in_fec!P52)</f>
        <v/>
      </c>
      <c r="Q52" s="112" t="str">
        <f>IF(RES_hhdet_in_tes!Q52=0,"",RES_hhdet_in_tes!Q52/RES_hhdet_in_fec!Q52)</f>
        <v/>
      </c>
      <c r="R52" s="112" t="str">
        <f>IF(RES_hhdet_in_tes!R52=0,"",RES_hhdet_in_tes!R52/RES_hhdet_in_fec!R52)</f>
        <v/>
      </c>
      <c r="S52" s="112">
        <f>IF(RES_hhdet_in_tes!S52=0,"",RES_hhdet_in_tes!S52/RES_hhdet_in_fec!S52)</f>
        <v>0.69550270598247177</v>
      </c>
      <c r="T52" s="112" t="str">
        <f>IF(RES_hhdet_in_tes!T52=0,"",RES_hhdet_in_tes!T52/RES_hhdet_in_fec!T52)</f>
        <v/>
      </c>
      <c r="U52" s="112" t="str">
        <f>IF(RES_hhdet_in_tes!U52=0,"",RES_hhdet_in_tes!U52/RES_hhdet_in_fec!U52)</f>
        <v/>
      </c>
      <c r="V52" s="112" t="str">
        <f>IF(RES_hhdet_in_tes!V52=0,"",RES_hhdet_in_tes!V52/RES_hhdet_in_fec!V52)</f>
        <v/>
      </c>
      <c r="W52" s="112" t="str">
        <f>IF(RES_hhdet_in_tes!W52=0,"",RES_hhdet_in_tes!W52/RES_hhdet_in_fec!W52)</f>
        <v/>
      </c>
      <c r="X52" s="112" t="str">
        <f>IF(RES_hhdet_in_tes!X52=0,"",RES_hhdet_in_tes!X52/RES_hhdet_in_fec!X52)</f>
        <v/>
      </c>
      <c r="Y52" s="112" t="str">
        <f>IF(RES_hhdet_in_tes!Y52=0,"",RES_hhdet_in_tes!Y52/RES_hhdet_in_fec!Y52)</f>
        <v/>
      </c>
      <c r="DA52" s="131" t="s">
        <v>3635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 t="str">
        <f>IF(RES_hhdet_in_tes!E53=0,"",RES_hhdet_in_tes!E53/RES_hhdet_in_fec!E53)</f>
        <v/>
      </c>
      <c r="F53" s="113" t="str">
        <f>IF(RES_hhdet_in_tes!F53=0,"",RES_hhdet_in_tes!F53/RES_hhdet_in_fec!F53)</f>
        <v/>
      </c>
      <c r="G53" s="113" t="str">
        <f>IF(RES_hhdet_in_tes!G53=0,"",RES_hhdet_in_tes!G53/RES_hhdet_in_fec!G53)</f>
        <v/>
      </c>
      <c r="H53" s="113" t="str">
        <f>IF(RES_hhdet_in_tes!H53=0,"",RES_hhdet_in_tes!H53/RES_hhdet_in_fec!H53)</f>
        <v/>
      </c>
      <c r="I53" s="113" t="str">
        <f>IF(RES_hhdet_in_tes!I53=0,"",RES_hhdet_in_tes!I53/RES_hhdet_in_fec!I53)</f>
        <v/>
      </c>
      <c r="J53" s="113" t="str">
        <f>IF(RES_hhdet_in_tes!J53=0,"",RES_hhdet_in_tes!J53/RES_hhdet_in_fec!J53)</f>
        <v/>
      </c>
      <c r="K53" s="113" t="str">
        <f>IF(RES_hhdet_in_tes!K53=0,"",RES_hhdet_in_tes!K53/RES_hhdet_in_fec!K53)</f>
        <v/>
      </c>
      <c r="L53" s="113">
        <f>IF(RES_hhdet_in_tes!L53=0,"",RES_hhdet_in_tes!L53/RES_hhdet_in_fec!L53)</f>
        <v>1</v>
      </c>
      <c r="M53" s="113" t="str">
        <f>IF(RES_hhdet_in_tes!M53=0,"",RES_hhdet_in_tes!M53/RES_hhdet_in_fec!M53)</f>
        <v/>
      </c>
      <c r="N53" s="113">
        <f>IF(RES_hhdet_in_tes!N53=0,"",RES_hhdet_in_tes!N53/RES_hhdet_in_fec!N53)</f>
        <v>1</v>
      </c>
      <c r="O53" s="113">
        <f>IF(RES_hhdet_in_tes!O53=0,"",RES_hhdet_in_tes!O53/RES_hhdet_in_fec!O53)</f>
        <v>1</v>
      </c>
      <c r="P53" s="113" t="str">
        <f>IF(RES_hhdet_in_tes!P53=0,"",RES_hhdet_in_tes!P53/RES_hhdet_in_fec!P53)</f>
        <v/>
      </c>
      <c r="Q53" s="113" t="str">
        <f>IF(RES_hhdet_in_tes!Q53=0,"",RES_hhdet_in_tes!Q53/RES_hhdet_in_fec!Q53)</f>
        <v/>
      </c>
      <c r="R53" s="113" t="str">
        <f>IF(RES_hhdet_in_tes!R53=0,"",RES_hhdet_in_tes!R53/RES_hhdet_in_fec!R53)</f>
        <v/>
      </c>
      <c r="S53" s="113">
        <f>IF(RES_hhdet_in_tes!S53=0,"",RES_hhdet_in_tes!S53/RES_hhdet_in_fec!S53)</f>
        <v>1</v>
      </c>
      <c r="T53" s="113" t="str">
        <f>IF(RES_hhdet_in_tes!T53=0,"",RES_hhdet_in_tes!T53/RES_hhdet_in_fec!T53)</f>
        <v/>
      </c>
      <c r="U53" s="113" t="str">
        <f>IF(RES_hhdet_in_tes!U53=0,"",RES_hhdet_in_tes!U53/RES_hhdet_in_fec!U53)</f>
        <v/>
      </c>
      <c r="V53" s="113" t="str">
        <f>IF(RES_hhdet_in_tes!V53=0,"",RES_hhdet_in_tes!V53/RES_hhdet_in_fec!V53)</f>
        <v/>
      </c>
      <c r="W53" s="113" t="str">
        <f>IF(RES_hhdet_in_tes!W53=0,"",RES_hhdet_in_tes!W53/RES_hhdet_in_fec!W53)</f>
        <v/>
      </c>
      <c r="X53" s="113" t="str">
        <f>IF(RES_hhdet_in_tes!X53=0,"",RES_hhdet_in_tes!X53/RES_hhdet_in_fec!X53)</f>
        <v/>
      </c>
      <c r="Y53" s="113" t="str">
        <f>IF(RES_hhdet_in_tes!Y53=0,"",RES_hhdet_in_tes!Y53/RES_hhdet_in_fec!Y53)</f>
        <v/>
      </c>
      <c r="DA53" s="132" t="s">
        <v>3636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0.61875499975954074</v>
      </c>
      <c r="D54" s="112">
        <f>IF(RES_hhdet_in_tes!D54=0,"",RES_hhdet_in_tes!D54/RES_hhdet_in_fec!D54)</f>
        <v>0.62005273315413523</v>
      </c>
      <c r="E54" s="112">
        <f>IF(RES_hhdet_in_tes!E54=0,"",RES_hhdet_in_tes!E54/RES_hhdet_in_fec!E54)</f>
        <v>0.62147342981319287</v>
      </c>
      <c r="F54" s="112">
        <f>IF(RES_hhdet_in_tes!F54=0,"",RES_hhdet_in_tes!F54/RES_hhdet_in_fec!F54)</f>
        <v>0.62291126785666817</v>
      </c>
      <c r="G54" s="112" t="str">
        <f>IF(RES_hhdet_in_tes!G54=0,"",RES_hhdet_in_tes!G54/RES_hhdet_in_fec!G54)</f>
        <v/>
      </c>
      <c r="H54" s="112" t="str">
        <f>IF(RES_hhdet_in_tes!H54=0,"",RES_hhdet_in_tes!H54/RES_hhdet_in_fec!H54)</f>
        <v/>
      </c>
      <c r="I54" s="112" t="str">
        <f>IF(RES_hhdet_in_tes!I54=0,"",RES_hhdet_in_tes!I54/RES_hhdet_in_fec!I54)</f>
        <v/>
      </c>
      <c r="J54" s="112" t="str">
        <f>IF(RES_hhdet_in_tes!J54=0,"",RES_hhdet_in_tes!J54/RES_hhdet_in_fec!J54)</f>
        <v/>
      </c>
      <c r="K54" s="112">
        <f>IF(RES_hhdet_in_tes!K54=0,"",RES_hhdet_in_tes!K54/RES_hhdet_in_fec!K54)</f>
        <v>0.6322469192789002</v>
      </c>
      <c r="L54" s="112">
        <f>IF(RES_hhdet_in_tes!L54=0,"",RES_hhdet_in_tes!L54/RES_hhdet_in_fec!L54)</f>
        <v>0.63492766401705614</v>
      </c>
      <c r="M54" s="112">
        <f>IF(RES_hhdet_in_tes!M54=0,"",RES_hhdet_in_tes!M54/RES_hhdet_in_fec!M54)</f>
        <v>0.64002408264517607</v>
      </c>
      <c r="N54" s="112">
        <f>IF(RES_hhdet_in_tes!N54=0,"",RES_hhdet_in_tes!N54/RES_hhdet_in_fec!N54)</f>
        <v>0.6484276179692019</v>
      </c>
      <c r="O54" s="112">
        <f>IF(RES_hhdet_in_tes!O54=0,"",RES_hhdet_in_tes!O54/RES_hhdet_in_fec!O54)</f>
        <v>0.66124191695269552</v>
      </c>
      <c r="P54" s="112">
        <f>IF(RES_hhdet_in_tes!P54=0,"",RES_hhdet_in_tes!P54/RES_hhdet_in_fec!P54)</f>
        <v>0.67785945002938253</v>
      </c>
      <c r="Q54" s="112">
        <f>IF(RES_hhdet_in_tes!Q54=0,"",RES_hhdet_in_tes!Q54/RES_hhdet_in_fec!Q54)</f>
        <v>0.69389183391080778</v>
      </c>
      <c r="R54" s="112">
        <f>IF(RES_hhdet_in_tes!R54=0,"",RES_hhdet_in_tes!R54/RES_hhdet_in_fec!R54)</f>
        <v>0.70474157903780243</v>
      </c>
      <c r="S54" s="112">
        <f>IF(RES_hhdet_in_tes!S54=0,"",RES_hhdet_in_tes!S54/RES_hhdet_in_fec!S54)</f>
        <v>0.71525311190995278</v>
      </c>
      <c r="T54" s="112" t="str">
        <f>IF(RES_hhdet_in_tes!T54=0,"",RES_hhdet_in_tes!T54/RES_hhdet_in_fec!T54)</f>
        <v/>
      </c>
      <c r="U54" s="112" t="str">
        <f>IF(RES_hhdet_in_tes!U54=0,"",RES_hhdet_in_tes!U54/RES_hhdet_in_fec!U54)</f>
        <v/>
      </c>
      <c r="V54" s="112" t="str">
        <f>IF(RES_hhdet_in_tes!V54=0,"",RES_hhdet_in_tes!V54/RES_hhdet_in_fec!V54)</f>
        <v/>
      </c>
      <c r="W54" s="112" t="str">
        <f>IF(RES_hhdet_in_tes!W54=0,"",RES_hhdet_in_tes!W54/RES_hhdet_in_fec!W54)</f>
        <v/>
      </c>
      <c r="X54" s="112">
        <f>IF(RES_hhdet_in_tes!X54=0,"",RES_hhdet_in_tes!X54/RES_hhdet_in_fec!X54)</f>
        <v>0.76731005978932953</v>
      </c>
      <c r="Y54" s="112">
        <f>IF(RES_hhdet_in_tes!Y54=0,"",RES_hhdet_in_tes!Y54/RES_hhdet_in_fec!Y54)</f>
        <v>0.77806272946855026</v>
      </c>
      <c r="DA54" s="131" t="s">
        <v>3637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0.84951685251065123</v>
      </c>
      <c r="D55" s="113">
        <f>IF(RES_hhdet_in_tes!D55=0,"",RES_hhdet_in_tes!D55/RES_hhdet_in_fec!D55)</f>
        <v>0.84334801279153904</v>
      </c>
      <c r="E55" s="113">
        <f>IF(RES_hhdet_in_tes!E55=0,"",RES_hhdet_in_tes!E55/RES_hhdet_in_fec!E55)</f>
        <v>0.86485225289515333</v>
      </c>
      <c r="F55" s="113">
        <f>IF(RES_hhdet_in_tes!F55=0,"",RES_hhdet_in_tes!F55/RES_hhdet_in_fec!F55)</f>
        <v>0.85093451910759532</v>
      </c>
      <c r="G55" s="113" t="str">
        <f>IF(RES_hhdet_in_tes!G55=0,"",RES_hhdet_in_tes!G55/RES_hhdet_in_fec!G55)</f>
        <v/>
      </c>
      <c r="H55" s="113" t="str">
        <f>IF(RES_hhdet_in_tes!H55=0,"",RES_hhdet_in_tes!H55/RES_hhdet_in_fec!H55)</f>
        <v/>
      </c>
      <c r="I55" s="113" t="str">
        <f>IF(RES_hhdet_in_tes!I55=0,"",RES_hhdet_in_tes!I55/RES_hhdet_in_fec!I55)</f>
        <v/>
      </c>
      <c r="J55" s="113" t="str">
        <f>IF(RES_hhdet_in_tes!J55=0,"",RES_hhdet_in_tes!J55/RES_hhdet_in_fec!J55)</f>
        <v/>
      </c>
      <c r="K55" s="113">
        <f>IF(RES_hhdet_in_tes!K55=0,"",RES_hhdet_in_tes!K55/RES_hhdet_in_fec!K55)</f>
        <v>0.86842998498555612</v>
      </c>
      <c r="L55" s="113">
        <f>IF(RES_hhdet_in_tes!L55=0,"",RES_hhdet_in_tes!L55/RES_hhdet_in_fec!L55)</f>
        <v>0.86959419436525676</v>
      </c>
      <c r="M55" s="113">
        <f>IF(RES_hhdet_in_tes!M55=0,"",RES_hhdet_in_tes!M55/RES_hhdet_in_fec!M55)</f>
        <v>0.86704156027999613</v>
      </c>
      <c r="N55" s="113">
        <f>IF(RES_hhdet_in_tes!N55=0,"",RES_hhdet_in_tes!N55/RES_hhdet_in_fec!N55)</f>
        <v>0.87245098967165491</v>
      </c>
      <c r="O55" s="113">
        <f>IF(RES_hhdet_in_tes!O55=0,"",RES_hhdet_in_tes!O55/RES_hhdet_in_fec!O55)</f>
        <v>0.88174452445492124</v>
      </c>
      <c r="P55" s="113">
        <f>IF(RES_hhdet_in_tes!P55=0,"",RES_hhdet_in_tes!P55/RES_hhdet_in_fec!P55)</f>
        <v>0.88394169000568079</v>
      </c>
      <c r="Q55" s="113">
        <f>IF(RES_hhdet_in_tes!Q55=0,"",RES_hhdet_in_tes!Q55/RES_hhdet_in_fec!Q55)</f>
        <v>0.88182774764272331</v>
      </c>
      <c r="R55" s="113">
        <f>IF(RES_hhdet_in_tes!R55=0,"",RES_hhdet_in_tes!R55/RES_hhdet_in_fec!R55)</f>
        <v>0.88976621126241318</v>
      </c>
      <c r="S55" s="113">
        <f>IF(RES_hhdet_in_tes!S55=0,"",RES_hhdet_in_tes!S55/RES_hhdet_in_fec!S55)</f>
        <v>0.89608709677620291</v>
      </c>
      <c r="T55" s="113" t="str">
        <f>IF(RES_hhdet_in_tes!T55=0,"",RES_hhdet_in_tes!T55/RES_hhdet_in_fec!T55)</f>
        <v/>
      </c>
      <c r="U55" s="113" t="str">
        <f>IF(RES_hhdet_in_tes!U55=0,"",RES_hhdet_in_tes!U55/RES_hhdet_in_fec!U55)</f>
        <v/>
      </c>
      <c r="V55" s="113" t="str">
        <f>IF(RES_hhdet_in_tes!V55=0,"",RES_hhdet_in_tes!V55/RES_hhdet_in_fec!V55)</f>
        <v/>
      </c>
      <c r="W55" s="113" t="str">
        <f>IF(RES_hhdet_in_tes!W55=0,"",RES_hhdet_in_tes!W55/RES_hhdet_in_fec!W55)</f>
        <v/>
      </c>
      <c r="X55" s="113">
        <f>IF(RES_hhdet_in_tes!X55=0,"",RES_hhdet_in_tes!X55/RES_hhdet_in_fec!X55)</f>
        <v>0.90378923942970302</v>
      </c>
      <c r="Y55" s="113">
        <f>IF(RES_hhdet_in_tes!Y55=0,"",RES_hhdet_in_tes!Y55/RES_hhdet_in_fec!Y55)</f>
        <v>0.90761466071790842</v>
      </c>
      <c r="DA55" s="132" t="s">
        <v>3638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0.61875499975954074</v>
      </c>
      <c r="D56" s="111">
        <f>IF(RES_hhdet_in_tes!D56=0,"",RES_hhdet_in_tes!D56/RES_hhdet_in_fec!D56)</f>
        <v>0.62005273315413523</v>
      </c>
      <c r="E56" s="111">
        <f>IF(RES_hhdet_in_tes!E56=0,"",RES_hhdet_in_tes!E56/RES_hhdet_in_fec!E56)</f>
        <v>0.62147342981319287</v>
      </c>
      <c r="F56" s="111">
        <f>IF(RES_hhdet_in_tes!F56=0,"",RES_hhdet_in_tes!F56/RES_hhdet_in_fec!F56)</f>
        <v>0.62291126785666817</v>
      </c>
      <c r="G56" s="111" t="str">
        <f>IF(RES_hhdet_in_tes!G56=0,"",RES_hhdet_in_tes!G56/RES_hhdet_in_fec!G56)</f>
        <v/>
      </c>
      <c r="H56" s="111" t="str">
        <f>IF(RES_hhdet_in_tes!H56=0,"",RES_hhdet_in_tes!H56/RES_hhdet_in_fec!H56)</f>
        <v/>
      </c>
      <c r="I56" s="111" t="str">
        <f>IF(RES_hhdet_in_tes!I56=0,"",RES_hhdet_in_tes!I56/RES_hhdet_in_fec!I56)</f>
        <v/>
      </c>
      <c r="J56" s="111" t="str">
        <f>IF(RES_hhdet_in_tes!J56=0,"",RES_hhdet_in_tes!J56/RES_hhdet_in_fec!J56)</f>
        <v/>
      </c>
      <c r="K56" s="111">
        <f>IF(RES_hhdet_in_tes!K56=0,"",RES_hhdet_in_tes!K56/RES_hhdet_in_fec!K56)</f>
        <v>0.6322469192789002</v>
      </c>
      <c r="L56" s="111">
        <f>IF(RES_hhdet_in_tes!L56=0,"",RES_hhdet_in_tes!L56/RES_hhdet_in_fec!L56)</f>
        <v>0.63492766401705614</v>
      </c>
      <c r="M56" s="111">
        <f>IF(RES_hhdet_in_tes!M56=0,"",RES_hhdet_in_tes!M56/RES_hhdet_in_fec!M56)</f>
        <v>0.64002408264517607</v>
      </c>
      <c r="N56" s="111">
        <f>IF(RES_hhdet_in_tes!N56=0,"",RES_hhdet_in_tes!N56/RES_hhdet_in_fec!N56)</f>
        <v>0.6484276179692019</v>
      </c>
      <c r="O56" s="111">
        <f>IF(RES_hhdet_in_tes!O56=0,"",RES_hhdet_in_tes!O56/RES_hhdet_in_fec!O56)</f>
        <v>0.66124191695269552</v>
      </c>
      <c r="P56" s="111">
        <f>IF(RES_hhdet_in_tes!P56=0,"",RES_hhdet_in_tes!P56/RES_hhdet_in_fec!P56)</f>
        <v>0.67785945002938253</v>
      </c>
      <c r="Q56" s="111">
        <f>IF(RES_hhdet_in_tes!Q56=0,"",RES_hhdet_in_tes!Q56/RES_hhdet_in_fec!Q56)</f>
        <v>0.69389183391080778</v>
      </c>
      <c r="R56" s="111">
        <f>IF(RES_hhdet_in_tes!R56=0,"",RES_hhdet_in_tes!R56/RES_hhdet_in_fec!R56)</f>
        <v>0.70474157903780243</v>
      </c>
      <c r="S56" s="111">
        <f>IF(RES_hhdet_in_tes!S56=0,"",RES_hhdet_in_tes!S56/RES_hhdet_in_fec!S56)</f>
        <v>0.71525311190995278</v>
      </c>
      <c r="T56" s="111" t="str">
        <f>IF(RES_hhdet_in_tes!T56=0,"",RES_hhdet_in_tes!T56/RES_hhdet_in_fec!T56)</f>
        <v/>
      </c>
      <c r="U56" s="111" t="str">
        <f>IF(RES_hhdet_in_tes!U56=0,"",RES_hhdet_in_tes!U56/RES_hhdet_in_fec!U56)</f>
        <v/>
      </c>
      <c r="V56" s="111" t="str">
        <f>IF(RES_hhdet_in_tes!V56=0,"",RES_hhdet_in_tes!V56/RES_hhdet_in_fec!V56)</f>
        <v/>
      </c>
      <c r="W56" s="111" t="str">
        <f>IF(RES_hhdet_in_tes!W56=0,"",RES_hhdet_in_tes!W56/RES_hhdet_in_fec!W56)</f>
        <v/>
      </c>
      <c r="X56" s="111">
        <f>IF(RES_hhdet_in_tes!X56=0,"",RES_hhdet_in_tes!X56/RES_hhdet_in_fec!X56)</f>
        <v>0.76731005978932953</v>
      </c>
      <c r="Y56" s="111">
        <f>IF(RES_hhdet_in_tes!Y56=0,"",RES_hhdet_in_tes!Y56/RES_hhdet_in_fec!Y56)</f>
        <v>0.77806272946855026</v>
      </c>
      <c r="DA56" s="63" t="s">
        <v>3639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 t="str">
        <f>IF(RES_hhdet_in_tes!G57=0,"",RES_hhdet_in_tes!G57/RES_hhdet_in_fec!G57)</f>
        <v/>
      </c>
      <c r="H57" s="111" t="str">
        <f>IF(RES_hhdet_in_tes!H57=0,"",RES_hhdet_in_tes!H57/RES_hhdet_in_fec!H57)</f>
        <v/>
      </c>
      <c r="I57" s="111" t="str">
        <f>IF(RES_hhdet_in_tes!I57=0,"",RES_hhdet_in_tes!I57/RES_hhdet_in_fec!I57)</f>
        <v/>
      </c>
      <c r="J57" s="111" t="str">
        <f>IF(RES_hhdet_in_tes!J57=0,"",RES_hhdet_in_tes!J57/RES_hhdet_in_fec!J57)</f>
        <v/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 t="str">
        <f>IF(RES_hhdet_in_tes!T57=0,"",RES_hhdet_in_tes!T57/RES_hhdet_in_fec!T57)</f>
        <v/>
      </c>
      <c r="U57" s="111" t="str">
        <f>IF(RES_hhdet_in_tes!U57=0,"",RES_hhdet_in_tes!U57/RES_hhdet_in_fec!U57)</f>
        <v/>
      </c>
      <c r="V57" s="111" t="str">
        <f>IF(RES_hhdet_in_tes!V57=0,"",RES_hhdet_in_tes!V57/RES_hhdet_in_fec!V57)</f>
        <v/>
      </c>
      <c r="W57" s="111" t="str">
        <f>IF(RES_hhdet_in_tes!W57=0,"",RES_hhdet_in_tes!W57/RES_hhdet_in_fec!W57)</f>
        <v/>
      </c>
      <c r="X57" s="111">
        <f>IF(RES_hhdet_in_tes!X57=0,"",RES_hhdet_in_tes!X57/RES_hhdet_in_fec!X57)</f>
        <v>1</v>
      </c>
      <c r="Y57" s="111">
        <f>IF(RES_hhdet_in_tes!Y57=0,"",RES_hhdet_in_tes!Y57/RES_hhdet_in_fec!Y57)</f>
        <v>1</v>
      </c>
      <c r="DA57" s="63" t="s">
        <v>3640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0.65450676385949835</v>
      </c>
      <c r="D58" s="124">
        <f>IF(RES_hhdet_in_tes!D58=0,"",RES_hhdet_in_tes!D58/RES_hhdet_in_fec!D58)</f>
        <v>0.677580534358172</v>
      </c>
      <c r="E58" s="124">
        <f>IF(RES_hhdet_in_tes!E58=0,"",RES_hhdet_in_tes!E58/RES_hhdet_in_fec!E58)</f>
        <v>0.6554389339965826</v>
      </c>
      <c r="F58" s="124">
        <f>IF(RES_hhdet_in_tes!F58=0,"",RES_hhdet_in_tes!F58/RES_hhdet_in_fec!F58)</f>
        <v>0.6825472733015111</v>
      </c>
      <c r="G58" s="124" t="str">
        <f>IF(RES_hhdet_in_tes!G58=0,"",RES_hhdet_in_tes!G58/RES_hhdet_in_fec!G58)</f>
        <v/>
      </c>
      <c r="H58" s="124" t="str">
        <f>IF(RES_hhdet_in_tes!H58=0,"",RES_hhdet_in_tes!H58/RES_hhdet_in_fec!H58)</f>
        <v/>
      </c>
      <c r="I58" s="124" t="str">
        <f>IF(RES_hhdet_in_tes!I58=0,"",RES_hhdet_in_tes!I58/RES_hhdet_in_fec!I58)</f>
        <v/>
      </c>
      <c r="J58" s="124" t="str">
        <f>IF(RES_hhdet_in_tes!J58=0,"",RES_hhdet_in_tes!J58/RES_hhdet_in_fec!J58)</f>
        <v/>
      </c>
      <c r="K58" s="124">
        <f>IF(RES_hhdet_in_tes!K58=0,"",RES_hhdet_in_tes!K58/RES_hhdet_in_fec!K58)</f>
        <v>0.6536521690131224</v>
      </c>
      <c r="L58" s="124">
        <f>IF(RES_hhdet_in_tes!L58=0,"",RES_hhdet_in_tes!L58/RES_hhdet_in_fec!L58)</f>
        <v>0.66690629454399541</v>
      </c>
      <c r="M58" s="124">
        <f>IF(RES_hhdet_in_tes!M58=0,"",RES_hhdet_in_tes!M58/RES_hhdet_in_fec!M58)</f>
        <v>0.68548303951563383</v>
      </c>
      <c r="N58" s="124">
        <f>IF(RES_hhdet_in_tes!N58=0,"",RES_hhdet_in_tes!N58/RES_hhdet_in_fec!N58)</f>
        <v>0.71337418651932116</v>
      </c>
      <c r="O58" s="124">
        <f>IF(RES_hhdet_in_tes!O58=0,"",RES_hhdet_in_tes!O58/RES_hhdet_in_fec!O58)</f>
        <v>0.70295648076416561</v>
      </c>
      <c r="P58" s="124">
        <f>IF(RES_hhdet_in_tes!P58=0,"",RES_hhdet_in_tes!P58/RES_hhdet_in_fec!P58)</f>
        <v>0.70692284705030783</v>
      </c>
      <c r="Q58" s="124">
        <f>IF(RES_hhdet_in_tes!Q58=0,"",RES_hhdet_in_tes!Q58/RES_hhdet_in_fec!Q58)</f>
        <v>0.69438259426818405</v>
      </c>
      <c r="R58" s="124">
        <f>IF(RES_hhdet_in_tes!R58=0,"",RES_hhdet_in_tes!R58/RES_hhdet_in_fec!R58)</f>
        <v>0.69106991514553207</v>
      </c>
      <c r="S58" s="124">
        <f>IF(RES_hhdet_in_tes!S58=0,"",RES_hhdet_in_tes!S58/RES_hhdet_in_fec!S58)</f>
        <v>0.71990433118320329</v>
      </c>
      <c r="T58" s="124" t="str">
        <f>IF(RES_hhdet_in_tes!T58=0,"",RES_hhdet_in_tes!T58/RES_hhdet_in_fec!T58)</f>
        <v/>
      </c>
      <c r="U58" s="124" t="str">
        <f>IF(RES_hhdet_in_tes!U58=0,"",RES_hhdet_in_tes!U58/RES_hhdet_in_fec!U58)</f>
        <v/>
      </c>
      <c r="V58" s="124" t="str">
        <f>IF(RES_hhdet_in_tes!V58=0,"",RES_hhdet_in_tes!V58/RES_hhdet_in_fec!V58)</f>
        <v/>
      </c>
      <c r="W58" s="124" t="str">
        <f>IF(RES_hhdet_in_tes!W58=0,"",RES_hhdet_in_tes!W58/RES_hhdet_in_fec!W58)</f>
        <v/>
      </c>
      <c r="X58" s="124">
        <f>IF(RES_hhdet_in_tes!X58=0,"",RES_hhdet_in_tes!X58/RES_hhdet_in_fec!X58)</f>
        <v>0.80215294959603645</v>
      </c>
      <c r="Y58" s="124">
        <f>IF(RES_hhdet_in_tes!Y58=0,"",RES_hhdet_in_tes!Y58/RES_hhdet_in_fec!Y58)</f>
        <v>0.79788049571035702</v>
      </c>
      <c r="DA58" s="130" t="s">
        <v>3641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0.58322564770404206</v>
      </c>
      <c r="D59" s="111">
        <f>IF(RES_hhdet_in_tes!D59=0,"",RES_hhdet_in_tes!D59/RES_hhdet_in_fec!D59)</f>
        <v>0.58362968433287687</v>
      </c>
      <c r="E59" s="111">
        <f>IF(RES_hhdet_in_tes!E59=0,"",RES_hhdet_in_tes!E59/RES_hhdet_in_fec!E59)</f>
        <v>0.5840337573567661</v>
      </c>
      <c r="F59" s="111">
        <f>IF(RES_hhdet_in_tes!F59=0,"",RES_hhdet_in_tes!F59/RES_hhdet_in_fec!F59)</f>
        <v>0.58443783534361715</v>
      </c>
      <c r="G59" s="111" t="str">
        <f>IF(RES_hhdet_in_tes!G59=0,"",RES_hhdet_in_tes!G59/RES_hhdet_in_fec!G59)</f>
        <v/>
      </c>
      <c r="H59" s="111" t="str">
        <f>IF(RES_hhdet_in_tes!H59=0,"",RES_hhdet_in_tes!H59/RES_hhdet_in_fec!H59)</f>
        <v/>
      </c>
      <c r="I59" s="111" t="str">
        <f>IF(RES_hhdet_in_tes!I59=0,"",RES_hhdet_in_tes!I59/RES_hhdet_in_fec!I59)</f>
        <v/>
      </c>
      <c r="J59" s="111" t="str">
        <f>IF(RES_hhdet_in_tes!J59=0,"",RES_hhdet_in_tes!J59/RES_hhdet_in_fec!J59)</f>
        <v/>
      </c>
      <c r="K59" s="111">
        <f>IF(RES_hhdet_in_tes!K59=0,"",RES_hhdet_in_tes!K59/RES_hhdet_in_fec!K59)</f>
        <v>0.58645884628967249</v>
      </c>
      <c r="L59" s="111">
        <f>IF(RES_hhdet_in_tes!L59=0,"",RES_hhdet_in_tes!L59/RES_hhdet_in_fec!L59)</f>
        <v>0.58686327809528283</v>
      </c>
      <c r="M59" s="111">
        <f>IF(RES_hhdet_in_tes!M59=0,"",RES_hhdet_in_tes!M59/RES_hhdet_in_fec!M59)</f>
        <v>0.58717042096920258</v>
      </c>
      <c r="N59" s="111">
        <f>IF(RES_hhdet_in_tes!N59=0,"",RES_hhdet_in_tes!N59/RES_hhdet_in_fec!N59)</f>
        <v>0.58734209938822346</v>
      </c>
      <c r="O59" s="111">
        <f>IF(RES_hhdet_in_tes!O59=0,"",RES_hhdet_in_tes!O59/RES_hhdet_in_fec!O59)</f>
        <v>0.58744470706949636</v>
      </c>
      <c r="P59" s="111">
        <f>IF(RES_hhdet_in_tes!P59=0,"",RES_hhdet_in_tes!P59/RES_hhdet_in_fec!P59)</f>
        <v>0.58773101684177265</v>
      </c>
      <c r="Q59" s="111">
        <f>IF(RES_hhdet_in_tes!Q59=0,"",RES_hhdet_in_tes!Q59/RES_hhdet_in_fec!Q59)</f>
        <v>0.5888963644981875</v>
      </c>
      <c r="R59" s="111">
        <f>IF(RES_hhdet_in_tes!R59=0,"",RES_hhdet_in_tes!R59/RES_hhdet_in_fec!R59)</f>
        <v>0.59195744261136474</v>
      </c>
      <c r="S59" s="111">
        <f>IF(RES_hhdet_in_tes!S59=0,"",RES_hhdet_in_tes!S59/RES_hhdet_in_fec!S59)</f>
        <v>0.59627544307788194</v>
      </c>
      <c r="T59" s="111" t="str">
        <f>IF(RES_hhdet_in_tes!T59=0,"",RES_hhdet_in_tes!T59/RES_hhdet_in_fec!T59)</f>
        <v/>
      </c>
      <c r="U59" s="111" t="str">
        <f>IF(RES_hhdet_in_tes!U59=0,"",RES_hhdet_in_tes!U59/RES_hhdet_in_fec!U59)</f>
        <v/>
      </c>
      <c r="V59" s="111" t="str">
        <f>IF(RES_hhdet_in_tes!V59=0,"",RES_hhdet_in_tes!V59/RES_hhdet_in_fec!V59)</f>
        <v/>
      </c>
      <c r="W59" s="111" t="str">
        <f>IF(RES_hhdet_in_tes!W59=0,"",RES_hhdet_in_tes!W59/RES_hhdet_in_fec!W59)</f>
        <v/>
      </c>
      <c r="X59" s="111">
        <f>IF(RES_hhdet_in_tes!X59=0,"",RES_hhdet_in_tes!X59/RES_hhdet_in_fec!X59)</f>
        <v>0.61027361589744822</v>
      </c>
      <c r="Y59" s="111">
        <f>IF(RES_hhdet_in_tes!Y59=0,"",RES_hhdet_in_tes!Y59/RES_hhdet_in_fec!Y59)</f>
        <v>0.6103137843511115</v>
      </c>
      <c r="DA59" s="63" t="s">
        <v>3642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0.74907589931405694</v>
      </c>
      <c r="D60" s="45">
        <f>IF(RES_hhdet_in_tes!D60=0,"",RES_hhdet_in_tes!D60/RES_hhdet_in_fec!D60)</f>
        <v>0.75034889251737391</v>
      </c>
      <c r="E60" s="45">
        <f>IF(RES_hhdet_in_tes!E60=0,"",RES_hhdet_in_tes!E60/RES_hhdet_in_fec!E60)</f>
        <v>0.75168190764470943</v>
      </c>
      <c r="F60" s="45">
        <f>IF(RES_hhdet_in_tes!F60=0,"",RES_hhdet_in_tes!F60/RES_hhdet_in_fec!F60)</f>
        <v>0.75302310757986568</v>
      </c>
      <c r="G60" s="45" t="str">
        <f>IF(RES_hhdet_in_tes!G60=0,"",RES_hhdet_in_tes!G60/RES_hhdet_in_fec!G60)</f>
        <v/>
      </c>
      <c r="H60" s="45" t="str">
        <f>IF(RES_hhdet_in_tes!H60=0,"",RES_hhdet_in_tes!H60/RES_hhdet_in_fec!H60)</f>
        <v/>
      </c>
      <c r="I60" s="45" t="str">
        <f>IF(RES_hhdet_in_tes!I60=0,"",RES_hhdet_in_tes!I60/RES_hhdet_in_fec!I60)</f>
        <v/>
      </c>
      <c r="J60" s="45" t="str">
        <f>IF(RES_hhdet_in_tes!J60=0,"",RES_hhdet_in_tes!J60/RES_hhdet_in_fec!J60)</f>
        <v/>
      </c>
      <c r="K60" s="45">
        <f>IF(RES_hhdet_in_tes!K60=0,"",RES_hhdet_in_tes!K60/RES_hhdet_in_fec!K60)</f>
        <v>0.76075326627378259</v>
      </c>
      <c r="L60" s="45">
        <f>IF(RES_hhdet_in_tes!L60=0,"",RES_hhdet_in_tes!L60/RES_hhdet_in_fec!L60)</f>
        <v>0.76267797633444712</v>
      </c>
      <c r="M60" s="45">
        <f>IF(RES_hhdet_in_tes!M60=0,"",RES_hhdet_in_tes!M60/RES_hhdet_in_fec!M60)</f>
        <v>0.76542988640326759</v>
      </c>
      <c r="N60" s="45">
        <f>IF(RES_hhdet_in_tes!N60=0,"",RES_hhdet_in_tes!N60/RES_hhdet_in_fec!N60)</f>
        <v>0.76919897542112448</v>
      </c>
      <c r="O60" s="45">
        <f>IF(RES_hhdet_in_tes!O60=0,"",RES_hhdet_in_tes!O60/RES_hhdet_in_fec!O60)</f>
        <v>0.77443574741954024</v>
      </c>
      <c r="P60" s="45">
        <f>IF(RES_hhdet_in_tes!P60=0,"",RES_hhdet_in_tes!P60/RES_hhdet_in_fec!P60)</f>
        <v>0.78136116077327045</v>
      </c>
      <c r="Q60" s="45">
        <f>IF(RES_hhdet_in_tes!Q60=0,"",RES_hhdet_in_tes!Q60/RES_hhdet_in_fec!Q60)</f>
        <v>0.79032271320116521</v>
      </c>
      <c r="R60" s="45">
        <f>IF(RES_hhdet_in_tes!R60=0,"",RES_hhdet_in_tes!R60/RES_hhdet_in_fec!R60)</f>
        <v>0.80251724349459352</v>
      </c>
      <c r="S60" s="45">
        <f>IF(RES_hhdet_in_tes!S60=0,"",RES_hhdet_in_tes!S60/RES_hhdet_in_fec!S60)</f>
        <v>0.8177765816812872</v>
      </c>
      <c r="T60" s="45" t="str">
        <f>IF(RES_hhdet_in_tes!T60=0,"",RES_hhdet_in_tes!T60/RES_hhdet_in_fec!T60)</f>
        <v/>
      </c>
      <c r="U60" s="45" t="str">
        <f>IF(RES_hhdet_in_tes!U60=0,"",RES_hhdet_in_tes!U60/RES_hhdet_in_fec!U60)</f>
        <v/>
      </c>
      <c r="V60" s="45" t="str">
        <f>IF(RES_hhdet_in_tes!V60=0,"",RES_hhdet_in_tes!V60/RES_hhdet_in_fec!V60)</f>
        <v/>
      </c>
      <c r="W60" s="45" t="str">
        <f>IF(RES_hhdet_in_tes!W60=0,"",RES_hhdet_in_tes!W60/RES_hhdet_in_fec!W60)</f>
        <v/>
      </c>
      <c r="X60" s="45">
        <f>IF(RES_hhdet_in_tes!X60=0,"",RES_hhdet_in_tes!X60/RES_hhdet_in_fec!X60)</f>
        <v>0.88042456835886307</v>
      </c>
      <c r="Y60" s="45">
        <f>IF(RES_hhdet_in_tes!Y60=0,"",RES_hhdet_in_tes!Y60/RES_hhdet_in_fec!Y60)</f>
        <v>0.88721521788189694</v>
      </c>
      <c r="DA60" s="60" t="s">
        <v>3643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0.54827378549254902</v>
      </c>
      <c r="D62" s="119">
        <f>IF(RES_hhdet_in_tes!D62=0,"",RES_hhdet_in_tes!D62/RES_hhdet_in_fec!D62)</f>
        <v>0.55542677483179725</v>
      </c>
      <c r="E62" s="119">
        <f>IF(RES_hhdet_in_tes!E62=0,"",RES_hhdet_in_tes!E62/RES_hhdet_in_fec!E62)</f>
        <v>0.59439123732569443</v>
      </c>
      <c r="F62" s="119">
        <f>IF(RES_hhdet_in_tes!F62=0,"",RES_hhdet_in_tes!F62/RES_hhdet_in_fec!F62)</f>
        <v>0.57675051068480865</v>
      </c>
      <c r="G62" s="119">
        <f>IF(RES_hhdet_in_tes!G62=0,"",RES_hhdet_in_tes!G62/RES_hhdet_in_fec!G62)</f>
        <v>0.58057846128173696</v>
      </c>
      <c r="H62" s="119">
        <f>IF(RES_hhdet_in_tes!H62=0,"",RES_hhdet_in_tes!H62/RES_hhdet_in_fec!H62)</f>
        <v>0.6164459812545271</v>
      </c>
      <c r="I62" s="119">
        <f>IF(RES_hhdet_in_tes!I62=0,"",RES_hhdet_in_tes!I62/RES_hhdet_in_fec!I62)</f>
        <v>0.66232971218922887</v>
      </c>
      <c r="J62" s="119">
        <f>IF(RES_hhdet_in_tes!J62=0,"",RES_hhdet_in_tes!J62/RES_hhdet_in_fec!J62)</f>
        <v>0.61733365054240097</v>
      </c>
      <c r="K62" s="119">
        <f>IF(RES_hhdet_in_tes!K62=0,"",RES_hhdet_in_tes!K62/RES_hhdet_in_fec!K62)</f>
        <v>0.62421571702043777</v>
      </c>
      <c r="L62" s="119">
        <f>IF(RES_hhdet_in_tes!L62=0,"",RES_hhdet_in_tes!L62/RES_hhdet_in_fec!L62)</f>
        <v>0.60751448932181351</v>
      </c>
      <c r="M62" s="119">
        <f>IF(RES_hhdet_in_tes!M62=0,"",RES_hhdet_in_tes!M62/RES_hhdet_in_fec!M62)</f>
        <v>0.63786326237117086</v>
      </c>
      <c r="N62" s="119">
        <f>IF(RES_hhdet_in_tes!N62=0,"",RES_hhdet_in_tes!N62/RES_hhdet_in_fec!N62)</f>
        <v>0.66692264029553516</v>
      </c>
      <c r="O62" s="119">
        <f>IF(RES_hhdet_in_tes!O62=0,"",RES_hhdet_in_tes!O62/RES_hhdet_in_fec!O62)</f>
        <v>0.67239470567803261</v>
      </c>
      <c r="P62" s="119">
        <f>IF(RES_hhdet_in_tes!P62=0,"",RES_hhdet_in_tes!P62/RES_hhdet_in_fec!P62)</f>
        <v>0.70047587941525991</v>
      </c>
      <c r="Q62" s="119">
        <f>IF(RES_hhdet_in_tes!Q62=0,"",RES_hhdet_in_tes!Q62/RES_hhdet_in_fec!Q62)</f>
        <v>0.72504436143639317</v>
      </c>
      <c r="R62" s="119">
        <f>IF(RES_hhdet_in_tes!R62=0,"",RES_hhdet_in_tes!R62/RES_hhdet_in_fec!R62)</f>
        <v>0.75045958097748411</v>
      </c>
      <c r="S62" s="119">
        <f>IF(RES_hhdet_in_tes!S62=0,"",RES_hhdet_in_tes!S62/RES_hhdet_in_fec!S62)</f>
        <v>0.74457861994247843</v>
      </c>
      <c r="T62" s="119">
        <f>IF(RES_hhdet_in_tes!T62=0,"",RES_hhdet_in_tes!T62/RES_hhdet_in_fec!T62)</f>
        <v>0.78679051532078215</v>
      </c>
      <c r="U62" s="119">
        <f>IF(RES_hhdet_in_tes!U62=0,"",RES_hhdet_in_tes!U62/RES_hhdet_in_fec!U62)</f>
        <v>0.75894760694172159</v>
      </c>
      <c r="V62" s="119">
        <f>IF(RES_hhdet_in_tes!V62=0,"",RES_hhdet_in_tes!V62/RES_hhdet_in_fec!V62)</f>
        <v>0.82438203688414924</v>
      </c>
      <c r="W62" s="119">
        <f>IF(RES_hhdet_in_tes!W62=0,"",RES_hhdet_in_tes!W62/RES_hhdet_in_fec!W62)</f>
        <v>0.90861213200092894</v>
      </c>
      <c r="X62" s="119">
        <f>IF(RES_hhdet_in_tes!X62=0,"",RES_hhdet_in_tes!X62/RES_hhdet_in_fec!X62)</f>
        <v>0.99154692403792244</v>
      </c>
      <c r="Y62" s="119">
        <f>IF(RES_hhdet_in_tes!Y62=0,"",RES_hhdet_in_tes!Y62/RES_hhdet_in_fec!Y62)</f>
        <v>0.86919903813009136</v>
      </c>
      <c r="DA62" s="129" t="s">
        <v>3644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0.51617814500974135</v>
      </c>
      <c r="D63" s="124">
        <f>IF(RES_hhdet_in_tes!D63=0,"",RES_hhdet_in_tes!D63/RES_hhdet_in_fec!D63)</f>
        <v>0.52082206935875819</v>
      </c>
      <c r="E63" s="124">
        <f>IF(RES_hhdet_in_tes!E63=0,"",RES_hhdet_in_tes!E63/RES_hhdet_in_fec!E63)</f>
        <v>0.52539839258095788</v>
      </c>
      <c r="F63" s="124">
        <f>IF(RES_hhdet_in_tes!F63=0,"",RES_hhdet_in_tes!F63/RES_hhdet_in_fec!F63)</f>
        <v>0.53055355123307002</v>
      </c>
      <c r="G63" s="124">
        <f>IF(RES_hhdet_in_tes!G63=0,"",RES_hhdet_in_tes!G63/RES_hhdet_in_fec!G63)</f>
        <v>0.53559130140323707</v>
      </c>
      <c r="H63" s="124">
        <f>IF(RES_hhdet_in_tes!H63=0,"",RES_hhdet_in_tes!H63/RES_hhdet_in_fec!H63)</f>
        <v>0.54076651985285196</v>
      </c>
      <c r="I63" s="124">
        <f>IF(RES_hhdet_in_tes!I63=0,"",RES_hhdet_in_tes!I63/RES_hhdet_in_fec!I63)</f>
        <v>0.54625711192009196</v>
      </c>
      <c r="J63" s="124">
        <f>IF(RES_hhdet_in_tes!J63=0,"",RES_hhdet_in_tes!J63/RES_hhdet_in_fec!J63)</f>
        <v>0.55244809312388277</v>
      </c>
      <c r="K63" s="124">
        <f>IF(RES_hhdet_in_tes!K63=0,"",RES_hhdet_in_tes!K63/RES_hhdet_in_fec!K63)</f>
        <v>0.55945824289800206</v>
      </c>
      <c r="L63" s="124">
        <f>IF(RES_hhdet_in_tes!L63=0,"",RES_hhdet_in_tes!L63/RES_hhdet_in_fec!L63)</f>
        <v>0.56718760056317119</v>
      </c>
      <c r="M63" s="124">
        <f>IF(RES_hhdet_in_tes!M63=0,"",RES_hhdet_in_tes!M63/RES_hhdet_in_fec!M63)</f>
        <v>0.58179130051642436</v>
      </c>
      <c r="N63" s="124">
        <f>IF(RES_hhdet_in_tes!N63=0,"",RES_hhdet_in_tes!N63/RES_hhdet_in_fec!N63)</f>
        <v>0.60492965078460259</v>
      </c>
      <c r="O63" s="124">
        <f>IF(RES_hhdet_in_tes!O63=0,"",RES_hhdet_in_tes!O63/RES_hhdet_in_fec!O63)</f>
        <v>0.63782177010690477</v>
      </c>
      <c r="P63" s="124">
        <f>IF(RES_hhdet_in_tes!P63=0,"",RES_hhdet_in_tes!P63/RES_hhdet_in_fec!P63)</f>
        <v>0.67655618615223345</v>
      </c>
      <c r="Q63" s="124">
        <f>IF(RES_hhdet_in_tes!Q63=0,"",RES_hhdet_in_tes!Q63/RES_hhdet_in_fec!Q63)</f>
        <v>0.70920887447001946</v>
      </c>
      <c r="R63" s="124">
        <f>IF(RES_hhdet_in_tes!R63=0,"",RES_hhdet_in_tes!R63/RES_hhdet_in_fec!R63)</f>
        <v>0.72581855118049954</v>
      </c>
      <c r="S63" s="124">
        <f>IF(RES_hhdet_in_tes!S63=0,"",RES_hhdet_in_tes!S63/RES_hhdet_in_fec!S63)</f>
        <v>0.73847211600521978</v>
      </c>
      <c r="T63" s="124">
        <f>IF(RES_hhdet_in_tes!T63=0,"",RES_hhdet_in_tes!T63/RES_hhdet_in_fec!T63)</f>
        <v>0.74879614257835625</v>
      </c>
      <c r="U63" s="124">
        <f>IF(RES_hhdet_in_tes!U63=0,"",RES_hhdet_in_tes!U63/RES_hhdet_in_fec!U63)</f>
        <v>0.75782917483658052</v>
      </c>
      <c r="V63" s="124">
        <f>IF(RES_hhdet_in_tes!V63=0,"",RES_hhdet_in_tes!V63/RES_hhdet_in_fec!V63)</f>
        <v>0.76604675193700755</v>
      </c>
      <c r="W63" s="124">
        <f>IF(RES_hhdet_in_tes!W63=0,"",RES_hhdet_in_tes!W63/RES_hhdet_in_fec!W63)</f>
        <v>0.77223742215624647</v>
      </c>
      <c r="X63" s="124">
        <f>IF(RES_hhdet_in_tes!X63=0,"",RES_hhdet_in_tes!X63/RES_hhdet_in_fec!X63)</f>
        <v>0.77600806351485574</v>
      </c>
      <c r="Y63" s="124">
        <f>IF(RES_hhdet_in_tes!Y63=0,"",RES_hhdet_in_tes!Y63/RES_hhdet_in_fec!Y63)</f>
        <v>0.77869598114644678</v>
      </c>
      <c r="DA63" s="130" t="s">
        <v>3645</v>
      </c>
    </row>
    <row r="64" spans="1:105" ht="12" customHeight="1" x14ac:dyDescent="0.25">
      <c r="A64" s="97" t="s">
        <v>212</v>
      </c>
      <c r="B64" s="111"/>
      <c r="C64" s="111">
        <f>IF(RES_hhdet_in_tes!C64=0,"",RES_hhdet_in_tes!C64/RES_hhdet_in_fec!C64)</f>
        <v>0.51022619871402697</v>
      </c>
      <c r="D64" s="111">
        <f>IF(RES_hhdet_in_tes!D64=0,"",RES_hhdet_in_tes!D64/RES_hhdet_in_fec!D64)</f>
        <v>0.51486506816698296</v>
      </c>
      <c r="E64" s="111">
        <f>IF(RES_hhdet_in_tes!E64=0,"",RES_hhdet_in_tes!E64/RES_hhdet_in_fec!E64)</f>
        <v>0.51979647940292106</v>
      </c>
      <c r="F64" s="111">
        <f>IF(RES_hhdet_in_tes!F64=0,"",RES_hhdet_in_tes!F64/RES_hhdet_in_fec!F64)</f>
        <v>0.52470995080451699</v>
      </c>
      <c r="G64" s="111">
        <f>IF(RES_hhdet_in_tes!G64=0,"",RES_hhdet_in_tes!G64/RES_hhdet_in_fec!G64)</f>
        <v>0.52988543322908155</v>
      </c>
      <c r="H64" s="111">
        <f>IF(RES_hhdet_in_tes!H64=0,"",RES_hhdet_in_tes!H64/RES_hhdet_in_fec!H64)</f>
        <v>0.53528715891106926</v>
      </c>
      <c r="I64" s="111">
        <f>IF(RES_hhdet_in_tes!I64=0,"",RES_hhdet_in_tes!I64/RES_hhdet_in_fec!I64)</f>
        <v>0.54098252890719445</v>
      </c>
      <c r="J64" s="111">
        <f>IF(RES_hhdet_in_tes!J64=0,"",RES_hhdet_in_tes!J64/RES_hhdet_in_fec!J64)</f>
        <v>0.54725115547925474</v>
      </c>
      <c r="K64" s="111">
        <f>IF(RES_hhdet_in_tes!K64=0,"",RES_hhdet_in_tes!K64/RES_hhdet_in_fec!K64)</f>
        <v>0.55432850676390633</v>
      </c>
      <c r="L64" s="111">
        <f>IF(RES_hhdet_in_tes!L64=0,"",RES_hhdet_in_tes!L64/RES_hhdet_in_fec!L64)</f>
        <v>0.56227343062970392</v>
      </c>
      <c r="M64" s="111">
        <f>IF(RES_hhdet_in_tes!M64=0,"",RES_hhdet_in_tes!M64/RES_hhdet_in_fec!M64)</f>
        <v>0.57697425660793678</v>
      </c>
      <c r="N64" s="111">
        <f>IF(RES_hhdet_in_tes!N64=0,"",RES_hhdet_in_tes!N64/RES_hhdet_in_fec!N64)</f>
        <v>0.6002634335646454</v>
      </c>
      <c r="O64" s="111">
        <f>IF(RES_hhdet_in_tes!O64=0,"",RES_hhdet_in_tes!O64/RES_hhdet_in_fec!O64)</f>
        <v>0.63336382867212737</v>
      </c>
      <c r="P64" s="111">
        <f>IF(RES_hhdet_in_tes!P64=0,"",RES_hhdet_in_tes!P64/RES_hhdet_in_fec!P64)</f>
        <v>0.6723579485100234</v>
      </c>
      <c r="Q64" s="111">
        <f>IF(RES_hhdet_in_tes!Q64=0,"",RES_hhdet_in_tes!Q64/RES_hhdet_in_fec!Q64)</f>
        <v>0.70525409756680613</v>
      </c>
      <c r="R64" s="111">
        <f>IF(RES_hhdet_in_tes!R64=0,"",RES_hhdet_in_tes!R64/RES_hhdet_in_fec!R64)</f>
        <v>0.72197815663716602</v>
      </c>
      <c r="S64" s="111">
        <f>IF(RES_hhdet_in_tes!S64=0,"",RES_hhdet_in_tes!S64/RES_hhdet_in_fec!S64)</f>
        <v>0.73479240647717381</v>
      </c>
      <c r="T64" s="111">
        <f>IF(RES_hhdet_in_tes!T64=0,"",RES_hhdet_in_tes!T64/RES_hhdet_in_fec!T64)</f>
        <v>0.7452230676310041</v>
      </c>
      <c r="U64" s="111">
        <f>IF(RES_hhdet_in_tes!U64=0,"",RES_hhdet_in_tes!U64/RES_hhdet_in_fec!U64)</f>
        <v>0.7543259502039531</v>
      </c>
      <c r="V64" s="111">
        <f>IF(RES_hhdet_in_tes!V64=0,"",RES_hhdet_in_tes!V64/RES_hhdet_in_fec!V64)</f>
        <v>0.76262541414375484</v>
      </c>
      <c r="W64" s="111">
        <f>IF(RES_hhdet_in_tes!W64=0,"",RES_hhdet_in_tes!W64/RES_hhdet_in_fec!W64)</f>
        <v>0.76888499654517317</v>
      </c>
      <c r="X64" s="111">
        <f>IF(RES_hhdet_in_tes!X64=0,"",RES_hhdet_in_tes!X64/RES_hhdet_in_fec!X64)</f>
        <v>0.77271208491865628</v>
      </c>
      <c r="Y64" s="111">
        <f>IF(RES_hhdet_in_tes!Y64=0,"",RES_hhdet_in_tes!Y64/RES_hhdet_in_fec!Y64)</f>
        <v>0.77541445268253173</v>
      </c>
      <c r="DA64" s="63" t="s">
        <v>3646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X65" s="111">
        <f>IF(RES_hhdet_in_tes!X65=0,"",RES_hhdet_in_tes!X65/RES_hhdet_in_fec!X65)</f>
        <v>1</v>
      </c>
      <c r="Y65" s="111">
        <f>IF(RES_hhdet_in_tes!Y65=0,"",RES_hhdet_in_tes!Y65/RES_hhdet_in_fec!Y65)</f>
        <v>1</v>
      </c>
      <c r="DA65" s="63" t="s">
        <v>3647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2.232837481420181</v>
      </c>
      <c r="D66" s="124">
        <f>IF(RES_hhdet_in_tes!D66=0,"",RES_hhdet_in_tes!D66/RES_hhdet_in_fec!D66)</f>
        <v>2.3247960389019204</v>
      </c>
      <c r="E66" s="124">
        <f>IF(RES_hhdet_in_tes!E66=0,"",RES_hhdet_in_tes!E66/RES_hhdet_in_fec!E66)</f>
        <v>2.4181332319874578</v>
      </c>
      <c r="F66" s="124">
        <f>IF(RES_hhdet_in_tes!F66=0,"",RES_hhdet_in_tes!F66/RES_hhdet_in_fec!F66)</f>
        <v>2.512220068236362</v>
      </c>
      <c r="G66" s="124">
        <f>IF(RES_hhdet_in_tes!G66=0,"",RES_hhdet_in_tes!G66/RES_hhdet_in_fec!G66)</f>
        <v>2.6076016232355959</v>
      </c>
      <c r="H66" s="124">
        <f>IF(RES_hhdet_in_tes!H66=0,"",RES_hhdet_in_tes!H66/RES_hhdet_in_fec!H66)</f>
        <v>2.704192232025934</v>
      </c>
      <c r="I66" s="124">
        <f>IF(RES_hhdet_in_tes!I66=0,"",RES_hhdet_in_tes!I66/RES_hhdet_in_fec!I66)</f>
        <v>2.8021061528108531</v>
      </c>
      <c r="J66" s="124">
        <f>IF(RES_hhdet_in_tes!J66=0,"",RES_hhdet_in_tes!J66/RES_hhdet_in_fec!J66)</f>
        <v>2.9018554822680782</v>
      </c>
      <c r="K66" s="124">
        <f>IF(RES_hhdet_in_tes!K66=0,"",RES_hhdet_in_tes!K66/RES_hhdet_in_fec!K66)</f>
        <v>3.0038458436648918</v>
      </c>
      <c r="L66" s="124">
        <f>IF(RES_hhdet_in_tes!L66=0,"",RES_hhdet_in_tes!L66/RES_hhdet_in_fec!L66)</f>
        <v>3.1081310270121052</v>
      </c>
      <c r="M66" s="124">
        <f>IF(RES_hhdet_in_tes!M66=0,"",RES_hhdet_in_tes!M66/RES_hhdet_in_fec!M66)</f>
        <v>3.2276341602832419</v>
      </c>
      <c r="N66" s="124">
        <f>IF(RES_hhdet_in_tes!N66=0,"",RES_hhdet_in_tes!N66/RES_hhdet_in_fec!N66)</f>
        <v>3.3661915268713614</v>
      </c>
      <c r="O66" s="124">
        <f>IF(RES_hhdet_in_tes!O66=0,"",RES_hhdet_in_tes!O66/RES_hhdet_in_fec!O66)</f>
        <v>3.5235559541386867</v>
      </c>
      <c r="P66" s="124">
        <f>IF(RES_hhdet_in_tes!P66=0,"",RES_hhdet_in_tes!P66/RES_hhdet_in_fec!P66)</f>
        <v>3.6844127355245169</v>
      </c>
      <c r="Q66" s="124">
        <f>IF(RES_hhdet_in_tes!Q66=0,"",RES_hhdet_in_tes!Q66/RES_hhdet_in_fec!Q66)</f>
        <v>3.8078678489501723</v>
      </c>
      <c r="R66" s="124">
        <f>IF(RES_hhdet_in_tes!R66=0,"",RES_hhdet_in_tes!R66/RES_hhdet_in_fec!R66)</f>
        <v>3.834617870699836</v>
      </c>
      <c r="S66" s="124">
        <f>IF(RES_hhdet_in_tes!S66=0,"",RES_hhdet_in_tes!S66/RES_hhdet_in_fec!S66)</f>
        <v>3.8375900953386877</v>
      </c>
      <c r="T66" s="124">
        <f>IF(RES_hhdet_in_tes!T66=0,"",RES_hhdet_in_tes!T66/RES_hhdet_in_fec!T66)</f>
        <v>3.8408925671596332</v>
      </c>
      <c r="U66" s="124">
        <f>IF(RES_hhdet_in_tes!U66=0,"",RES_hhdet_in_tes!U66/RES_hhdet_in_fec!U66)</f>
        <v>3.8445619802940181</v>
      </c>
      <c r="V66" s="124">
        <f>IF(RES_hhdet_in_tes!V66=0,"",RES_hhdet_in_tes!V66/RES_hhdet_in_fec!V66)</f>
        <v>3.855047462197347</v>
      </c>
      <c r="W66" s="124">
        <f>IF(RES_hhdet_in_tes!W66=0,"",RES_hhdet_in_tes!W66/RES_hhdet_in_fec!W66)</f>
        <v>3.8894628470785482</v>
      </c>
      <c r="X66" s="124">
        <f>IF(RES_hhdet_in_tes!X66=0,"",RES_hhdet_in_tes!X66/RES_hhdet_in_fec!X66)</f>
        <v>3.9317350896368306</v>
      </c>
      <c r="Y66" s="124">
        <f>IF(RES_hhdet_in_tes!Y66=0,"",RES_hhdet_in_tes!Y66/RES_hhdet_in_fec!Y66)</f>
        <v>3.9793834211536598</v>
      </c>
      <c r="DA66" s="130" t="s">
        <v>3648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2.232837481420181</v>
      </c>
      <c r="D67" s="111">
        <f>IF(RES_hhdet_in_tes!D67=0,"",RES_hhdet_in_tes!D67/RES_hhdet_in_fec!D67)</f>
        <v>2.3247960389019204</v>
      </c>
      <c r="E67" s="111">
        <f>IF(RES_hhdet_in_tes!E67=0,"",RES_hhdet_in_tes!E67/RES_hhdet_in_fec!E67)</f>
        <v>2.4181332319874578</v>
      </c>
      <c r="F67" s="111">
        <f>IF(RES_hhdet_in_tes!F67=0,"",RES_hhdet_in_tes!F67/RES_hhdet_in_fec!F67)</f>
        <v>2.512220068236362</v>
      </c>
      <c r="G67" s="111">
        <f>IF(RES_hhdet_in_tes!G67=0,"",RES_hhdet_in_tes!G67/RES_hhdet_in_fec!G67)</f>
        <v>2.6076016232355959</v>
      </c>
      <c r="H67" s="111">
        <f>IF(RES_hhdet_in_tes!H67=0,"",RES_hhdet_in_tes!H67/RES_hhdet_in_fec!H67)</f>
        <v>2.704192232025934</v>
      </c>
      <c r="I67" s="111">
        <f>IF(RES_hhdet_in_tes!I67=0,"",RES_hhdet_in_tes!I67/RES_hhdet_in_fec!I67)</f>
        <v>2.8021061528108531</v>
      </c>
      <c r="J67" s="111">
        <f>IF(RES_hhdet_in_tes!J67=0,"",RES_hhdet_in_tes!J67/RES_hhdet_in_fec!J67)</f>
        <v>2.9018554822680782</v>
      </c>
      <c r="K67" s="111">
        <f>IF(RES_hhdet_in_tes!K67=0,"",RES_hhdet_in_tes!K67/RES_hhdet_in_fec!K67)</f>
        <v>3.0038458436648918</v>
      </c>
      <c r="L67" s="111">
        <f>IF(RES_hhdet_in_tes!L67=0,"",RES_hhdet_in_tes!L67/RES_hhdet_in_fec!L67)</f>
        <v>3.1081310270121052</v>
      </c>
      <c r="M67" s="111">
        <f>IF(RES_hhdet_in_tes!M67=0,"",RES_hhdet_in_tes!M67/RES_hhdet_in_fec!M67)</f>
        <v>3.2276341602832419</v>
      </c>
      <c r="N67" s="111">
        <f>IF(RES_hhdet_in_tes!N67=0,"",RES_hhdet_in_tes!N67/RES_hhdet_in_fec!N67)</f>
        <v>3.3661915268713614</v>
      </c>
      <c r="O67" s="111">
        <f>IF(RES_hhdet_in_tes!O67=0,"",RES_hhdet_in_tes!O67/RES_hhdet_in_fec!O67)</f>
        <v>3.5235559541386867</v>
      </c>
      <c r="P67" s="111">
        <f>IF(RES_hhdet_in_tes!P67=0,"",RES_hhdet_in_tes!P67/RES_hhdet_in_fec!P67)</f>
        <v>3.6844127355245169</v>
      </c>
      <c r="Q67" s="111">
        <f>IF(RES_hhdet_in_tes!Q67=0,"",RES_hhdet_in_tes!Q67/RES_hhdet_in_fec!Q67)</f>
        <v>3.8078678489501723</v>
      </c>
      <c r="R67" s="111">
        <f>IF(RES_hhdet_in_tes!R67=0,"",RES_hhdet_in_tes!R67/RES_hhdet_in_fec!R67)</f>
        <v>3.834617870699836</v>
      </c>
      <c r="S67" s="111">
        <f>IF(RES_hhdet_in_tes!S67=0,"",RES_hhdet_in_tes!S67/RES_hhdet_in_fec!S67)</f>
        <v>3.8375900953386877</v>
      </c>
      <c r="T67" s="111">
        <f>IF(RES_hhdet_in_tes!T67=0,"",RES_hhdet_in_tes!T67/RES_hhdet_in_fec!T67)</f>
        <v>3.8408925671596332</v>
      </c>
      <c r="U67" s="111">
        <f>IF(RES_hhdet_in_tes!U67=0,"",RES_hhdet_in_tes!U67/RES_hhdet_in_fec!U67)</f>
        <v>3.8445619802940181</v>
      </c>
      <c r="V67" s="111">
        <f>IF(RES_hhdet_in_tes!V67=0,"",RES_hhdet_in_tes!V67/RES_hhdet_in_fec!V67)</f>
        <v>3.855047462197347</v>
      </c>
      <c r="W67" s="111">
        <f>IF(RES_hhdet_in_tes!W67=0,"",RES_hhdet_in_tes!W67/RES_hhdet_in_fec!W67)</f>
        <v>3.8894628470785482</v>
      </c>
      <c r="X67" s="111">
        <f>IF(RES_hhdet_in_tes!X67=0,"",RES_hhdet_in_tes!X67/RES_hhdet_in_fec!X67)</f>
        <v>3.9317350896368306</v>
      </c>
      <c r="Y67" s="111">
        <f>IF(RES_hhdet_in_tes!Y67=0,"",RES_hhdet_in_tes!Y67/RES_hhdet_in_fec!Y67)</f>
        <v>3.9793834211536598</v>
      </c>
      <c r="DA67" s="63" t="s">
        <v>3649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0.54738955375270693</v>
      </c>
      <c r="D68" s="124">
        <f>IF(RES_hhdet_in_tes!D68=0,"",RES_hhdet_in_tes!D68/RES_hhdet_in_fec!D68)</f>
        <v>0.55413435058083704</v>
      </c>
      <c r="E68" s="124">
        <f>IF(RES_hhdet_in_tes!E68=0,"",RES_hhdet_in_tes!E68/RES_hhdet_in_fec!E68)</f>
        <v>0.5610866677570141</v>
      </c>
      <c r="F68" s="124">
        <f>IF(RES_hhdet_in_tes!F68=0,"",RES_hhdet_in_tes!F68/RES_hhdet_in_fec!F68)</f>
        <v>0.5708195848920572</v>
      </c>
      <c r="G68" s="124">
        <f>IF(RES_hhdet_in_tes!G68=0,"",RES_hhdet_in_tes!G68/RES_hhdet_in_fec!G68)</f>
        <v>0.5740050513008258</v>
      </c>
      <c r="H68" s="124">
        <f>IF(RES_hhdet_in_tes!H68=0,"",RES_hhdet_in_tes!H68/RES_hhdet_in_fec!H68)</f>
        <v>0.5816427611197772</v>
      </c>
      <c r="I68" s="124">
        <f>IF(RES_hhdet_in_tes!I68=0,"",RES_hhdet_in_tes!I68/RES_hhdet_in_fec!I68)</f>
        <v>0.58401418004820049</v>
      </c>
      <c r="J68" s="124">
        <f>IF(RES_hhdet_in_tes!J68=0,"",RES_hhdet_in_tes!J68/RES_hhdet_in_fec!J68)</f>
        <v>0.59471760521257222</v>
      </c>
      <c r="K68" s="124">
        <f>IF(RES_hhdet_in_tes!K68=0,"",RES_hhdet_in_tes!K68/RES_hhdet_in_fec!K68)</f>
        <v>0.59878534838136421</v>
      </c>
      <c r="L68" s="124">
        <f>IF(RES_hhdet_in_tes!L68=0,"",RES_hhdet_in_tes!L68/RES_hhdet_in_fec!L68)</f>
        <v>0.60902283644112376</v>
      </c>
      <c r="M68" s="124">
        <f>IF(RES_hhdet_in_tes!M68=0,"",RES_hhdet_in_tes!M68/RES_hhdet_in_fec!M68)</f>
        <v>0.6227829632096048</v>
      </c>
      <c r="N68" s="124">
        <f>IF(RES_hhdet_in_tes!N68=0,"",RES_hhdet_in_tes!N68/RES_hhdet_in_fec!N68)</f>
        <v>0.64048317316498404</v>
      </c>
      <c r="O68" s="124">
        <f>IF(RES_hhdet_in_tes!O68=0,"",RES_hhdet_in_tes!O68/RES_hhdet_in_fec!O68)</f>
        <v>0.66477366898814994</v>
      </c>
      <c r="P68" s="124">
        <f>IF(RES_hhdet_in_tes!P68=0,"",RES_hhdet_in_tes!P68/RES_hhdet_in_fec!P68)</f>
        <v>0.69459247712526628</v>
      </c>
      <c r="Q68" s="124">
        <f>IF(RES_hhdet_in_tes!Q68=0,"",RES_hhdet_in_tes!Q68/RES_hhdet_in_fec!Q68)</f>
        <v>0.71818257771268823</v>
      </c>
      <c r="R68" s="124">
        <f>IF(RES_hhdet_in_tes!R68=0,"",RES_hhdet_in_tes!R68/RES_hhdet_in_fec!R68)</f>
        <v>0.73314079022295253</v>
      </c>
      <c r="S68" s="124">
        <f>IF(RES_hhdet_in_tes!S68=0,"",RES_hhdet_in_tes!S68/RES_hhdet_in_fec!S68)</f>
        <v>0.74606770375547959</v>
      </c>
      <c r="T68" s="124">
        <f>IF(RES_hhdet_in_tes!T68=0,"",RES_hhdet_in_tes!T68/RES_hhdet_in_fec!T68)</f>
        <v>0.75731170240003787</v>
      </c>
      <c r="U68" s="124">
        <f>IF(RES_hhdet_in_tes!U68=0,"",RES_hhdet_in_tes!U68/RES_hhdet_in_fec!U68)</f>
        <v>0.76646716783280222</v>
      </c>
      <c r="V68" s="124">
        <f>IF(RES_hhdet_in_tes!V68=0,"",RES_hhdet_in_tes!V68/RES_hhdet_in_fec!V68)</f>
        <v>0.77425196151925346</v>
      </c>
      <c r="W68" s="124">
        <f>IF(RES_hhdet_in_tes!W68=0,"",RES_hhdet_in_tes!W68/RES_hhdet_in_fec!W68)</f>
        <v>0.77895497764907007</v>
      </c>
      <c r="X68" s="124">
        <f>IF(RES_hhdet_in_tes!X68=0,"",RES_hhdet_in_tes!X68/RES_hhdet_in_fec!X68)</f>
        <v>0.78282458145744105</v>
      </c>
      <c r="Y68" s="124">
        <f>IF(RES_hhdet_in_tes!Y68=0,"",RES_hhdet_in_tes!Y68/RES_hhdet_in_fec!Y68)</f>
        <v>0.78936067484194117</v>
      </c>
      <c r="DA68" s="130" t="s">
        <v>3650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0.54731998651057345</v>
      </c>
      <c r="D69" s="111">
        <f>IF(RES_hhdet_in_tes!D69=0,"",RES_hhdet_in_tes!D69/RES_hhdet_in_fec!D69)</f>
        <v>0.55293530762815024</v>
      </c>
      <c r="E69" s="111">
        <f>IF(RES_hhdet_in_tes!E69=0,"",RES_hhdet_in_tes!E69/RES_hhdet_in_fec!E69)</f>
        <v>0.55880496973839255</v>
      </c>
      <c r="F69" s="111">
        <f>IF(RES_hhdet_in_tes!F69=0,"",RES_hhdet_in_tes!F69/RES_hhdet_in_fec!F69)</f>
        <v>0.5647198528717271</v>
      </c>
      <c r="G69" s="111">
        <f>IF(RES_hhdet_in_tes!G69=0,"",RES_hhdet_in_tes!G69/RES_hhdet_in_fec!G69)</f>
        <v>0.5708671507285259</v>
      </c>
      <c r="H69" s="111">
        <f>IF(RES_hhdet_in_tes!H69=0,"",RES_hhdet_in_tes!H69/RES_hhdet_in_fec!H69)</f>
        <v>0.57722201052445843</v>
      </c>
      <c r="I69" s="111">
        <f>IF(RES_hhdet_in_tes!I69=0,"",RES_hhdet_in_tes!I69/RES_hhdet_in_fec!I69)</f>
        <v>0.58382856778217718</v>
      </c>
      <c r="J69" s="111">
        <f>IF(RES_hhdet_in_tes!J69=0,"",RES_hhdet_in_tes!J69/RES_hhdet_in_fec!J69)</f>
        <v>0.59087213126116978</v>
      </c>
      <c r="K69" s="111">
        <f>IF(RES_hhdet_in_tes!K69=0,"",RES_hhdet_in_tes!K69/RES_hhdet_in_fec!K69)</f>
        <v>0.59850765283356555</v>
      </c>
      <c r="L69" s="111">
        <f>IF(RES_hhdet_in_tes!L69=0,"",RES_hhdet_in_tes!L69/RES_hhdet_in_fec!L69)</f>
        <v>0.60677194857468419</v>
      </c>
      <c r="M69" s="111">
        <f>IF(RES_hhdet_in_tes!M69=0,"",RES_hhdet_in_tes!M69/RES_hhdet_in_fec!M69)</f>
        <v>0.61952229303284978</v>
      </c>
      <c r="N69" s="111">
        <f>IF(RES_hhdet_in_tes!N69=0,"",RES_hhdet_in_tes!N69/RES_hhdet_in_fec!N69)</f>
        <v>0.63794967649441447</v>
      </c>
      <c r="O69" s="111">
        <f>IF(RES_hhdet_in_tes!O69=0,"",RES_hhdet_in_tes!O69/RES_hhdet_in_fec!O69)</f>
        <v>0.66290415590828866</v>
      </c>
      <c r="P69" s="111">
        <f>IF(RES_hhdet_in_tes!P69=0,"",RES_hhdet_in_tes!P69/RES_hhdet_in_fec!P69)</f>
        <v>0.69191958505734452</v>
      </c>
      <c r="Q69" s="111">
        <f>IF(RES_hhdet_in_tes!Q69=0,"",RES_hhdet_in_tes!Q69/RES_hhdet_in_fec!Q69)</f>
        <v>0.7173233070643612</v>
      </c>
      <c r="R69" s="111">
        <f>IF(RES_hhdet_in_tes!R69=0,"",RES_hhdet_in_tes!R69/RES_hhdet_in_fec!R69)</f>
        <v>0.73285192123686649</v>
      </c>
      <c r="S69" s="111">
        <f>IF(RES_hhdet_in_tes!S69=0,"",RES_hhdet_in_tes!S69/RES_hhdet_in_fec!S69)</f>
        <v>0.74607629180797885</v>
      </c>
      <c r="T69" s="111">
        <f>IF(RES_hhdet_in_tes!T69=0,"",RES_hhdet_in_tes!T69/RES_hhdet_in_fec!T69)</f>
        <v>0.75720399309887776</v>
      </c>
      <c r="U69" s="111">
        <f>IF(RES_hhdet_in_tes!U69=0,"",RES_hhdet_in_tes!U69/RES_hhdet_in_fec!U69)</f>
        <v>0.76643269268542347</v>
      </c>
      <c r="V69" s="111">
        <f>IF(RES_hhdet_in_tes!V69=0,"",RES_hhdet_in_tes!V69/RES_hhdet_in_fec!V69)</f>
        <v>0.77393575805567205</v>
      </c>
      <c r="W69" s="111">
        <f>IF(RES_hhdet_in_tes!W69=0,"",RES_hhdet_in_tes!W69/RES_hhdet_in_fec!W69)</f>
        <v>0.77890133031420716</v>
      </c>
      <c r="X69" s="111">
        <f>IF(RES_hhdet_in_tes!X69=0,"",RES_hhdet_in_tes!X69/RES_hhdet_in_fec!X69)</f>
        <v>0.78143652889029214</v>
      </c>
      <c r="Y69" s="111">
        <f>IF(RES_hhdet_in_tes!Y69=0,"",RES_hhdet_in_tes!Y69/RES_hhdet_in_fec!Y69)</f>
        <v>0.78292298718003872</v>
      </c>
      <c r="DA69" s="63" t="s">
        <v>3651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0.80789819462734147</v>
      </c>
      <c r="D70" s="111">
        <f>IF(RES_hhdet_in_tes!D70=0,"",RES_hhdet_in_tes!D70/RES_hhdet_in_fec!D70)</f>
        <v>0.80317393902317136</v>
      </c>
      <c r="E70" s="111">
        <f>IF(RES_hhdet_in_tes!E70=0,"",RES_hhdet_in_tes!E70/RES_hhdet_in_fec!E70)</f>
        <v>0.83147638475571606</v>
      </c>
      <c r="F70" s="111">
        <f>IF(RES_hhdet_in_tes!F70=0,"",RES_hhdet_in_tes!F70/RES_hhdet_in_fec!F70)</f>
        <v>0.81766021155374657</v>
      </c>
      <c r="G70" s="111">
        <f>IF(RES_hhdet_in_tes!G70=0,"",RES_hhdet_in_tes!G70/RES_hhdet_in_fec!G70)</f>
        <v>0.8227083220610506</v>
      </c>
      <c r="H70" s="111">
        <f>IF(RES_hhdet_in_tes!H70=0,"",RES_hhdet_in_tes!H70/RES_hhdet_in_fec!H70)</f>
        <v>0.82696859626909536</v>
      </c>
      <c r="I70" s="111">
        <f>IF(RES_hhdet_in_tes!I70=0,"",RES_hhdet_in_tes!I70/RES_hhdet_in_fec!I70)</f>
        <v>0.83465309167829282</v>
      </c>
      <c r="J70" s="111">
        <f>IF(RES_hhdet_in_tes!J70=0,"",RES_hhdet_in_tes!J70/RES_hhdet_in_fec!J70)</f>
        <v>0.83750735212884375</v>
      </c>
      <c r="K70" s="111">
        <f>IF(RES_hhdet_in_tes!K70=0,"",RES_hhdet_in_tes!K70/RES_hhdet_in_fec!K70)</f>
        <v>0.85120298443901388</v>
      </c>
      <c r="L70" s="111">
        <f>IF(RES_hhdet_in_tes!L70=0,"",RES_hhdet_in_tes!L70/RES_hhdet_in_fec!L70)</f>
        <v>0.85536241335867802</v>
      </c>
      <c r="M70" s="111">
        <f>IF(RES_hhdet_in_tes!M70=0,"",RES_hhdet_in_tes!M70/RES_hhdet_in_fec!M70)</f>
        <v>0.85664159188791045</v>
      </c>
      <c r="N70" s="111">
        <f>IF(RES_hhdet_in_tes!N70=0,"",RES_hhdet_in_tes!N70/RES_hhdet_in_fec!N70)</f>
        <v>0.8673096947037775</v>
      </c>
      <c r="O70" s="111">
        <f>IF(RES_hhdet_in_tes!O70=0,"",RES_hhdet_in_tes!O70/RES_hhdet_in_fec!O70)</f>
        <v>0.88253994793481139</v>
      </c>
      <c r="P70" s="111">
        <f>IF(RES_hhdet_in_tes!P70=0,"",RES_hhdet_in_tes!P70/RES_hhdet_in_fec!P70)</f>
        <v>0.89037692830152626</v>
      </c>
      <c r="Q70" s="111">
        <f>IF(RES_hhdet_in_tes!Q70=0,"",RES_hhdet_in_tes!Q70/RES_hhdet_in_fec!Q70)</f>
        <v>0.89342811934896949</v>
      </c>
      <c r="R70" s="111">
        <f>IF(RES_hhdet_in_tes!R70=0,"",RES_hhdet_in_tes!R70/RES_hhdet_in_fec!R70)</f>
        <v>0.9028142791606113</v>
      </c>
      <c r="S70" s="111">
        <f>IF(RES_hhdet_in_tes!S70=0,"",RES_hhdet_in_tes!S70/RES_hhdet_in_fec!S70)</f>
        <v>0.90977326245325774</v>
      </c>
      <c r="T70" s="111">
        <f>IF(RES_hhdet_in_tes!T70=0,"",RES_hhdet_in_tes!T70/RES_hhdet_in_fec!T70)</f>
        <v>0.91199264435055172</v>
      </c>
      <c r="U70" s="111">
        <f>IF(RES_hhdet_in_tes!U70=0,"",RES_hhdet_in_tes!U70/RES_hhdet_in_fec!U70)</f>
        <v>0.92021947332824339</v>
      </c>
      <c r="V70" s="111">
        <f>IF(RES_hhdet_in_tes!V70=0,"",RES_hhdet_in_tes!V70/RES_hhdet_in_fec!V70)</f>
        <v>0.92468029561007448</v>
      </c>
      <c r="W70" s="111">
        <f>IF(RES_hhdet_in_tes!W70=0,"",RES_hhdet_in_tes!W70/RES_hhdet_in_fec!W70)</f>
        <v>0.91826812059065288</v>
      </c>
      <c r="X70" s="111">
        <f>IF(RES_hhdet_in_tes!X70=0,"",RES_hhdet_in_tes!X70/RES_hhdet_in_fec!X70)</f>
        <v>0.91062174881089253</v>
      </c>
      <c r="Y70" s="111">
        <f>IF(RES_hhdet_in_tes!Y70=0,"",RES_hhdet_in_tes!Y70/RES_hhdet_in_fec!Y70)</f>
        <v>0.90993976733738124</v>
      </c>
      <c r="DA70" s="63" t="s">
        <v>3652</v>
      </c>
    </row>
    <row r="71" spans="1:105" ht="12" customHeight="1" x14ac:dyDescent="0.25">
      <c r="A71" s="100" t="s">
        <v>212</v>
      </c>
      <c r="B71" s="112"/>
      <c r="C71" s="112">
        <f>IF(RES_hhdet_in_tes!C71=0,"",RES_hhdet_in_tes!C71/RES_hhdet_in_fec!C71)</f>
        <v>0.54731998651057345</v>
      </c>
      <c r="D71" s="112">
        <f>IF(RES_hhdet_in_tes!D71=0,"",RES_hhdet_in_tes!D71/RES_hhdet_in_fec!D71)</f>
        <v>0.55293530762815024</v>
      </c>
      <c r="E71" s="112">
        <f>IF(RES_hhdet_in_tes!E71=0,"",RES_hhdet_in_tes!E71/RES_hhdet_in_fec!E71)</f>
        <v>0.55880496973839255</v>
      </c>
      <c r="F71" s="112">
        <f>IF(RES_hhdet_in_tes!F71=0,"",RES_hhdet_in_tes!F71/RES_hhdet_in_fec!F71)</f>
        <v>0.5647198528717271</v>
      </c>
      <c r="G71" s="112">
        <f>IF(RES_hhdet_in_tes!G71=0,"",RES_hhdet_in_tes!G71/RES_hhdet_in_fec!G71)</f>
        <v>0.5708671507285259</v>
      </c>
      <c r="H71" s="112">
        <f>IF(RES_hhdet_in_tes!H71=0,"",RES_hhdet_in_tes!H71/RES_hhdet_in_fec!H71)</f>
        <v>0.57722201052445843</v>
      </c>
      <c r="I71" s="112">
        <f>IF(RES_hhdet_in_tes!I71=0,"",RES_hhdet_in_tes!I71/RES_hhdet_in_fec!I71)</f>
        <v>0.58382856778217718</v>
      </c>
      <c r="J71" s="112">
        <f>IF(RES_hhdet_in_tes!J71=0,"",RES_hhdet_in_tes!J71/RES_hhdet_in_fec!J71)</f>
        <v>0.59087213126116978</v>
      </c>
      <c r="K71" s="112">
        <f>IF(RES_hhdet_in_tes!K71=0,"",RES_hhdet_in_tes!K71/RES_hhdet_in_fec!K71)</f>
        <v>0.59850765283356555</v>
      </c>
      <c r="L71" s="112">
        <f>IF(RES_hhdet_in_tes!L71=0,"",RES_hhdet_in_tes!L71/RES_hhdet_in_fec!L71)</f>
        <v>0.60677194857468431</v>
      </c>
      <c r="M71" s="112">
        <f>IF(RES_hhdet_in_tes!M71=0,"",RES_hhdet_in_tes!M71/RES_hhdet_in_fec!M71)</f>
        <v>0.61952229303284978</v>
      </c>
      <c r="N71" s="112">
        <f>IF(RES_hhdet_in_tes!N71=0,"",RES_hhdet_in_tes!N71/RES_hhdet_in_fec!N71)</f>
        <v>0.63794967649441447</v>
      </c>
      <c r="O71" s="112">
        <f>IF(RES_hhdet_in_tes!O71=0,"",RES_hhdet_in_tes!O71/RES_hhdet_in_fec!O71)</f>
        <v>0.66290415590828866</v>
      </c>
      <c r="P71" s="112">
        <f>IF(RES_hhdet_in_tes!P71=0,"",RES_hhdet_in_tes!P71/RES_hhdet_in_fec!P71)</f>
        <v>0.69191958505734452</v>
      </c>
      <c r="Q71" s="112">
        <f>IF(RES_hhdet_in_tes!Q71=0,"",RES_hhdet_in_tes!Q71/RES_hhdet_in_fec!Q71)</f>
        <v>0.71732330706436109</v>
      </c>
      <c r="R71" s="112">
        <f>IF(RES_hhdet_in_tes!R71=0,"",RES_hhdet_in_tes!R71/RES_hhdet_in_fec!R71)</f>
        <v>0.73285192123686649</v>
      </c>
      <c r="S71" s="112">
        <f>IF(RES_hhdet_in_tes!S71=0,"",RES_hhdet_in_tes!S71/RES_hhdet_in_fec!S71)</f>
        <v>0.74607629180797885</v>
      </c>
      <c r="T71" s="112">
        <f>IF(RES_hhdet_in_tes!T71=0,"",RES_hhdet_in_tes!T71/RES_hhdet_in_fec!T71)</f>
        <v>0.75720399309887776</v>
      </c>
      <c r="U71" s="112">
        <f>IF(RES_hhdet_in_tes!U71=0,"",RES_hhdet_in_tes!U71/RES_hhdet_in_fec!U71)</f>
        <v>0.76643269268542336</v>
      </c>
      <c r="V71" s="112">
        <f>IF(RES_hhdet_in_tes!V71=0,"",RES_hhdet_in_tes!V71/RES_hhdet_in_fec!V71)</f>
        <v>0.77393575805567205</v>
      </c>
      <c r="W71" s="112">
        <f>IF(RES_hhdet_in_tes!W71=0,"",RES_hhdet_in_tes!W71/RES_hhdet_in_fec!W71)</f>
        <v>0.77890133031420716</v>
      </c>
      <c r="X71" s="112">
        <f>IF(RES_hhdet_in_tes!X71=0,"",RES_hhdet_in_tes!X71/RES_hhdet_in_fec!X71)</f>
        <v>0.78143652889029214</v>
      </c>
      <c r="Y71" s="112">
        <f>IF(RES_hhdet_in_tes!Y71=0,"",RES_hhdet_in_tes!Y71/RES_hhdet_in_fec!Y71)</f>
        <v>0.78292298718003872</v>
      </c>
      <c r="DA71" s="131" t="s">
        <v>3653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X72" s="113">
        <f>IF(RES_hhdet_in_tes!X72=0,"",RES_hhdet_in_tes!X72/RES_hhdet_in_fec!X72)</f>
        <v>1</v>
      </c>
      <c r="Y72" s="113">
        <f>IF(RES_hhdet_in_tes!Y72=0,"",RES_hhdet_in_tes!Y72/RES_hhdet_in_fec!Y72)</f>
        <v>1</v>
      </c>
      <c r="DA72" s="132" t="s">
        <v>3654</v>
      </c>
    </row>
    <row r="73" spans="1:105" ht="12" customHeight="1" x14ac:dyDescent="0.25">
      <c r="A73" s="106" t="s">
        <v>122</v>
      </c>
      <c r="B73" s="112"/>
      <c r="C73" s="112" t="str">
        <f>IF(RES_hhdet_in_tes!C73=0,"",RES_hhdet_in_tes!C73/RES_hhdet_in_fec!C73)</f>
        <v/>
      </c>
      <c r="D73" s="112">
        <f>IF(RES_hhdet_in_tes!D73=0,"",RES_hhdet_in_tes!D73/RES_hhdet_in_fec!D73)</f>
        <v>0.62005273315413523</v>
      </c>
      <c r="E73" s="112">
        <f>IF(RES_hhdet_in_tes!E73=0,"",RES_hhdet_in_tes!E73/RES_hhdet_in_fec!E73)</f>
        <v>0.62147342981319287</v>
      </c>
      <c r="F73" s="112">
        <f>IF(RES_hhdet_in_tes!F73=0,"",RES_hhdet_in_tes!F73/RES_hhdet_in_fec!F73)</f>
        <v>0.62291126785666817</v>
      </c>
      <c r="G73" s="112">
        <f>IF(RES_hhdet_in_tes!G73=0,"",RES_hhdet_in_tes!G73/RES_hhdet_in_fec!G73)</f>
        <v>0.6244633073161957</v>
      </c>
      <c r="H73" s="112">
        <f>IF(RES_hhdet_in_tes!H73=0,"",RES_hhdet_in_tes!H73/RES_hhdet_in_fec!H73)</f>
        <v>0.62611859219718857</v>
      </c>
      <c r="I73" s="112" t="str">
        <f>IF(RES_hhdet_in_tes!I73=0,"",RES_hhdet_in_tes!I73/RES_hhdet_in_fec!I73)</f>
        <v/>
      </c>
      <c r="J73" s="112">
        <f>IF(RES_hhdet_in_tes!J73=0,"",RES_hhdet_in_tes!J73/RES_hhdet_in_fec!J73)</f>
        <v>0.62991534850954756</v>
      </c>
      <c r="K73" s="112" t="str">
        <f>IF(RES_hhdet_in_tes!K73=0,"",RES_hhdet_in_tes!K73/RES_hhdet_in_fec!K73)</f>
        <v/>
      </c>
      <c r="L73" s="112">
        <f>IF(RES_hhdet_in_tes!L73=0,"",RES_hhdet_in_tes!L73/RES_hhdet_in_fec!L73)</f>
        <v>0.63492766401705614</v>
      </c>
      <c r="M73" s="112">
        <f>IF(RES_hhdet_in_tes!M73=0,"",RES_hhdet_in_tes!M73/RES_hhdet_in_fec!M73)</f>
        <v>0.64002408264517607</v>
      </c>
      <c r="N73" s="112">
        <f>IF(RES_hhdet_in_tes!N73=0,"",RES_hhdet_in_tes!N73/RES_hhdet_in_fec!N73)</f>
        <v>0.6484276179692019</v>
      </c>
      <c r="O73" s="112">
        <f>IF(RES_hhdet_in_tes!O73=0,"",RES_hhdet_in_tes!O73/RES_hhdet_in_fec!O73)</f>
        <v>0.66124191695269552</v>
      </c>
      <c r="P73" s="112">
        <f>IF(RES_hhdet_in_tes!P73=0,"",RES_hhdet_in_tes!P73/RES_hhdet_in_fec!P73)</f>
        <v>0.67785945002938242</v>
      </c>
      <c r="Q73" s="112">
        <f>IF(RES_hhdet_in_tes!Q73=0,"",RES_hhdet_in_tes!Q73/RES_hhdet_in_fec!Q73)</f>
        <v>0.69389183391080778</v>
      </c>
      <c r="R73" s="112">
        <f>IF(RES_hhdet_in_tes!R73=0,"",RES_hhdet_in_tes!R73/RES_hhdet_in_fec!R73)</f>
        <v>0.70474157903780243</v>
      </c>
      <c r="S73" s="112">
        <f>IF(RES_hhdet_in_tes!S73=0,"",RES_hhdet_in_tes!S73/RES_hhdet_in_fec!S73)</f>
        <v>0.71525311190995278</v>
      </c>
      <c r="T73" s="112">
        <f>IF(RES_hhdet_in_tes!T73=0,"",RES_hhdet_in_tes!T73/RES_hhdet_in_fec!T73)</f>
        <v>0.7256830696643739</v>
      </c>
      <c r="U73" s="112">
        <f>IF(RES_hhdet_in_tes!U73=0,"",RES_hhdet_in_tes!U73/RES_hhdet_in_fec!U73)</f>
        <v>0.7361363017829391</v>
      </c>
      <c r="V73" s="112" t="str">
        <f>IF(RES_hhdet_in_tes!V73=0,"",RES_hhdet_in_tes!V73/RES_hhdet_in_fec!V73)</f>
        <v/>
      </c>
      <c r="W73" s="112">
        <f>IF(RES_hhdet_in_tes!W73=0,"",RES_hhdet_in_tes!W73/RES_hhdet_in_fec!W73)</f>
        <v>0.75578447543167215</v>
      </c>
      <c r="X73" s="112">
        <f>IF(RES_hhdet_in_tes!X73=0,"",RES_hhdet_in_tes!X73/RES_hhdet_in_fec!X73)</f>
        <v>0.76731005978932953</v>
      </c>
      <c r="Y73" s="112">
        <f>IF(RES_hhdet_in_tes!Y73=0,"",RES_hhdet_in_tes!Y73/RES_hhdet_in_fec!Y73)</f>
        <v>0.77806272946855026</v>
      </c>
      <c r="DA73" s="131" t="s">
        <v>3655</v>
      </c>
    </row>
    <row r="74" spans="1:105" ht="12" customHeight="1" x14ac:dyDescent="0.25">
      <c r="A74" s="107" t="s">
        <v>121</v>
      </c>
      <c r="B74" s="113"/>
      <c r="C74" s="113" t="str">
        <f>IF(RES_hhdet_in_tes!C74=0,"",RES_hhdet_in_tes!C74/RES_hhdet_in_fec!C74)</f>
        <v/>
      </c>
      <c r="D74" s="113">
        <f>IF(RES_hhdet_in_tes!D74=0,"",RES_hhdet_in_tes!D74/RES_hhdet_in_fec!D74)</f>
        <v>0.84334801279153904</v>
      </c>
      <c r="E74" s="113">
        <f>IF(RES_hhdet_in_tes!E74=0,"",RES_hhdet_in_tes!E74/RES_hhdet_in_fec!E74)</f>
        <v>0.86485225289515344</v>
      </c>
      <c r="F74" s="113">
        <f>IF(RES_hhdet_in_tes!F74=0,"",RES_hhdet_in_tes!F74/RES_hhdet_in_fec!F74)</f>
        <v>0.85093451910759521</v>
      </c>
      <c r="G74" s="113">
        <f>IF(RES_hhdet_in_tes!G74=0,"",RES_hhdet_in_tes!G74/RES_hhdet_in_fec!G74)</f>
        <v>0.85296068768191391</v>
      </c>
      <c r="H74" s="113">
        <f>IF(RES_hhdet_in_tes!H74=0,"",RES_hhdet_in_tes!H74/RES_hhdet_in_fec!H74)</f>
        <v>0.85426289987186055</v>
      </c>
      <c r="I74" s="113" t="str">
        <f>IF(RES_hhdet_in_tes!I74=0,"",RES_hhdet_in_tes!I74/RES_hhdet_in_fec!I74)</f>
        <v/>
      </c>
      <c r="J74" s="113">
        <f>IF(RES_hhdet_in_tes!J74=0,"",RES_hhdet_in_tes!J74/RES_hhdet_in_fec!J74)</f>
        <v>0.85864274601466872</v>
      </c>
      <c r="K74" s="113" t="str">
        <f>IF(RES_hhdet_in_tes!K74=0,"",RES_hhdet_in_tes!K74/RES_hhdet_in_fec!K74)</f>
        <v/>
      </c>
      <c r="L74" s="113">
        <f>IF(RES_hhdet_in_tes!L74=0,"",RES_hhdet_in_tes!L74/RES_hhdet_in_fec!L74)</f>
        <v>0.86959419436525676</v>
      </c>
      <c r="M74" s="113">
        <f>IF(RES_hhdet_in_tes!M74=0,"",RES_hhdet_in_tes!M74/RES_hhdet_in_fec!M74)</f>
        <v>0.86704156027999624</v>
      </c>
      <c r="N74" s="113">
        <f>IF(RES_hhdet_in_tes!N74=0,"",RES_hhdet_in_tes!N74/RES_hhdet_in_fec!N74)</f>
        <v>0.87245098967165502</v>
      </c>
      <c r="O74" s="113">
        <f>IF(RES_hhdet_in_tes!O74=0,"",RES_hhdet_in_tes!O74/RES_hhdet_in_fec!O74)</f>
        <v>0.88174452445492146</v>
      </c>
      <c r="P74" s="113">
        <f>IF(RES_hhdet_in_tes!P74=0,"",RES_hhdet_in_tes!P74/RES_hhdet_in_fec!P74)</f>
        <v>0.88394169000568068</v>
      </c>
      <c r="Q74" s="113">
        <f>IF(RES_hhdet_in_tes!Q74=0,"",RES_hhdet_in_tes!Q74/RES_hhdet_in_fec!Q74)</f>
        <v>0.88182774764272343</v>
      </c>
      <c r="R74" s="113">
        <f>IF(RES_hhdet_in_tes!R74=0,"",RES_hhdet_in_tes!R74/RES_hhdet_in_fec!R74)</f>
        <v>0.88976621126241306</v>
      </c>
      <c r="S74" s="113">
        <f>IF(RES_hhdet_in_tes!S74=0,"",RES_hhdet_in_tes!S74/RES_hhdet_in_fec!S74)</f>
        <v>0.89608709677620313</v>
      </c>
      <c r="T74" s="113">
        <f>IF(RES_hhdet_in_tes!T74=0,"",RES_hhdet_in_tes!T74/RES_hhdet_in_fec!T74)</f>
        <v>0.89781167288464303</v>
      </c>
      <c r="U74" s="113">
        <f>IF(RES_hhdet_in_tes!U74=0,"",RES_hhdet_in_tes!U74/RES_hhdet_in_fec!U74)</f>
        <v>0.90739301397165739</v>
      </c>
      <c r="V74" s="113" t="str">
        <f>IF(RES_hhdet_in_tes!V74=0,"",RES_hhdet_in_tes!V74/RES_hhdet_in_fec!V74)</f>
        <v/>
      </c>
      <c r="W74" s="113">
        <f>IF(RES_hhdet_in_tes!W74=0,"",RES_hhdet_in_tes!W74/RES_hhdet_in_fec!W74)</f>
        <v>0.90796010226566282</v>
      </c>
      <c r="X74" s="113">
        <f>IF(RES_hhdet_in_tes!X74=0,"",RES_hhdet_in_tes!X74/RES_hhdet_in_fec!X74)</f>
        <v>0.90378923942970302</v>
      </c>
      <c r="Y74" s="113">
        <f>IF(RES_hhdet_in_tes!Y74=0,"",RES_hhdet_in_tes!Y74/RES_hhdet_in_fec!Y74)</f>
        <v>0.90761466071790853</v>
      </c>
      <c r="DA74" s="132" t="s">
        <v>3656</v>
      </c>
    </row>
    <row r="75" spans="1:105" ht="12" customHeight="1" x14ac:dyDescent="0.25">
      <c r="A75" s="108" t="s">
        <v>53</v>
      </c>
      <c r="B75" s="111"/>
      <c r="C75" s="111" t="str">
        <f>IF(RES_hhdet_in_tes!C75=0,"",RES_hhdet_in_tes!C75/RES_hhdet_in_fec!C75)</f>
        <v/>
      </c>
      <c r="D75" s="111">
        <f>IF(RES_hhdet_in_tes!D75=0,"",RES_hhdet_in_tes!D75/RES_hhdet_in_fec!D75)</f>
        <v>0.62005273315413523</v>
      </c>
      <c r="E75" s="111">
        <f>IF(RES_hhdet_in_tes!E75=0,"",RES_hhdet_in_tes!E75/RES_hhdet_in_fec!E75)</f>
        <v>0.62147342981319287</v>
      </c>
      <c r="F75" s="111">
        <f>IF(RES_hhdet_in_tes!F75=0,"",RES_hhdet_in_tes!F75/RES_hhdet_in_fec!F75)</f>
        <v>0.62291126785666817</v>
      </c>
      <c r="G75" s="111">
        <f>IF(RES_hhdet_in_tes!G75=0,"",RES_hhdet_in_tes!G75/RES_hhdet_in_fec!G75)</f>
        <v>0.6244633073161957</v>
      </c>
      <c r="H75" s="111">
        <f>IF(RES_hhdet_in_tes!H75=0,"",RES_hhdet_in_tes!H75/RES_hhdet_in_fec!H75)</f>
        <v>0.62611859219718857</v>
      </c>
      <c r="I75" s="111" t="str">
        <f>IF(RES_hhdet_in_tes!I75=0,"",RES_hhdet_in_tes!I75/RES_hhdet_in_fec!I75)</f>
        <v/>
      </c>
      <c r="J75" s="111">
        <f>IF(RES_hhdet_in_tes!J75=0,"",RES_hhdet_in_tes!J75/RES_hhdet_in_fec!J75)</f>
        <v>0.62991534850954756</v>
      </c>
      <c r="K75" s="111" t="str">
        <f>IF(RES_hhdet_in_tes!K75=0,"",RES_hhdet_in_tes!K75/RES_hhdet_in_fec!K75)</f>
        <v/>
      </c>
      <c r="L75" s="111">
        <f>IF(RES_hhdet_in_tes!L75=0,"",RES_hhdet_in_tes!L75/RES_hhdet_in_fec!L75)</f>
        <v>0.63492766401705614</v>
      </c>
      <c r="M75" s="111">
        <f>IF(RES_hhdet_in_tes!M75=0,"",RES_hhdet_in_tes!M75/RES_hhdet_in_fec!M75)</f>
        <v>0.64002408264517607</v>
      </c>
      <c r="N75" s="111">
        <f>IF(RES_hhdet_in_tes!N75=0,"",RES_hhdet_in_tes!N75/RES_hhdet_in_fec!N75)</f>
        <v>0.6484276179692019</v>
      </c>
      <c r="O75" s="111">
        <f>IF(RES_hhdet_in_tes!O75=0,"",RES_hhdet_in_tes!O75/RES_hhdet_in_fec!O75)</f>
        <v>0.66124191695269552</v>
      </c>
      <c r="P75" s="111">
        <f>IF(RES_hhdet_in_tes!P75=0,"",RES_hhdet_in_tes!P75/RES_hhdet_in_fec!P75)</f>
        <v>0.67785945002938253</v>
      </c>
      <c r="Q75" s="111">
        <f>IF(RES_hhdet_in_tes!Q75=0,"",RES_hhdet_in_tes!Q75/RES_hhdet_in_fec!Q75)</f>
        <v>0.69389183391080778</v>
      </c>
      <c r="R75" s="111">
        <f>IF(RES_hhdet_in_tes!R75=0,"",RES_hhdet_in_tes!R75/RES_hhdet_in_fec!R75)</f>
        <v>0.70474157903780243</v>
      </c>
      <c r="S75" s="111">
        <f>IF(RES_hhdet_in_tes!S75=0,"",RES_hhdet_in_tes!S75/RES_hhdet_in_fec!S75)</f>
        <v>0.71525311190995278</v>
      </c>
      <c r="T75" s="111">
        <f>IF(RES_hhdet_in_tes!T75=0,"",RES_hhdet_in_tes!T75/RES_hhdet_in_fec!T75)</f>
        <v>0.7256830696643739</v>
      </c>
      <c r="U75" s="111">
        <f>IF(RES_hhdet_in_tes!U75=0,"",RES_hhdet_in_tes!U75/RES_hhdet_in_fec!U75)</f>
        <v>0.7361363017829391</v>
      </c>
      <c r="V75" s="111" t="str">
        <f>IF(RES_hhdet_in_tes!V75=0,"",RES_hhdet_in_tes!V75/RES_hhdet_in_fec!V75)</f>
        <v/>
      </c>
      <c r="W75" s="111">
        <f>IF(RES_hhdet_in_tes!W75=0,"",RES_hhdet_in_tes!W75/RES_hhdet_in_fec!W75)</f>
        <v>0.75578447543167215</v>
      </c>
      <c r="X75" s="111">
        <f>IF(RES_hhdet_in_tes!X75=0,"",RES_hhdet_in_tes!X75/RES_hhdet_in_fec!X75)</f>
        <v>0.76731005978932953</v>
      </c>
      <c r="Y75" s="111">
        <f>IF(RES_hhdet_in_tes!Y75=0,"",RES_hhdet_in_tes!Y75/RES_hhdet_in_fec!Y75)</f>
        <v>0.77806272946855026</v>
      </c>
      <c r="DA75" s="63" t="s">
        <v>3657</v>
      </c>
    </row>
    <row r="76" spans="1:105" ht="12" customHeight="1" x14ac:dyDescent="0.25">
      <c r="A76" s="108" t="s">
        <v>52</v>
      </c>
      <c r="B76" s="111"/>
      <c r="C76" s="111" t="str">
        <f>IF(RES_hhdet_in_tes!C76=0,"",RES_hhdet_in_tes!C76/RES_hhdet_in_fec!C76)</f>
        <v/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 t="str">
        <f>IF(RES_hhdet_in_tes!I76=0,"",RES_hhdet_in_tes!I76/RES_hhdet_in_fec!I76)</f>
        <v/>
      </c>
      <c r="J76" s="111">
        <f>IF(RES_hhdet_in_tes!J76=0,"",RES_hhdet_in_tes!J76/RES_hhdet_in_fec!J76)</f>
        <v>1</v>
      </c>
      <c r="K76" s="111" t="str">
        <f>IF(RES_hhdet_in_tes!K76=0,"",RES_hhdet_in_tes!K76/RES_hhdet_in_fec!K76)</f>
        <v/>
      </c>
      <c r="L76" s="111">
        <f>IF(RES_hhdet_in_tes!L76=0,"",RES_hhdet_in_tes!L76/RES_hhdet_in_fec!L76)</f>
        <v>1</v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>
        <f>IF(RES_hhdet_in_tes!R76=0,"",RES_hhdet_in_tes!R76/RES_hhdet_in_fec!R76)</f>
        <v>1</v>
      </c>
      <c r="S76" s="111">
        <f>IF(RES_hhdet_in_tes!S76=0,"",RES_hhdet_in_tes!S76/RES_hhdet_in_fec!S76)</f>
        <v>1</v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 t="str">
        <f>IF(RES_hhdet_in_tes!V76=0,"",RES_hhdet_in_tes!V76/RES_hhdet_in_fec!V76)</f>
        <v/>
      </c>
      <c r="W76" s="111">
        <f>IF(RES_hhdet_in_tes!W76=0,"",RES_hhdet_in_tes!W76/RES_hhdet_in_fec!W76)</f>
        <v>1</v>
      </c>
      <c r="X76" s="111">
        <f>IF(RES_hhdet_in_tes!X76=0,"",RES_hhdet_in_tes!X76/RES_hhdet_in_fec!X76)</f>
        <v>1</v>
      </c>
      <c r="Y76" s="111">
        <f>IF(RES_hhdet_in_tes!Y76=0,"",RES_hhdet_in_tes!Y76/RES_hhdet_in_fec!Y76)</f>
        <v>1</v>
      </c>
      <c r="DA76" s="63" t="s">
        <v>3658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0.71246785513496858</v>
      </c>
      <c r="D77" s="124">
        <f>IF(RES_hhdet_in_tes!D77=0,"",RES_hhdet_in_tes!D77/RES_hhdet_in_fec!D77)</f>
        <v>0.72512029066336359</v>
      </c>
      <c r="E77" s="124">
        <f>IF(RES_hhdet_in_tes!E77=0,"",RES_hhdet_in_tes!E77/RES_hhdet_in_fec!E77)</f>
        <v>0.71263758925014697</v>
      </c>
      <c r="F77" s="124">
        <f>IF(RES_hhdet_in_tes!F77=0,"",RES_hhdet_in_tes!F77/RES_hhdet_in_fec!F77)</f>
        <v>0.69676181149495531</v>
      </c>
      <c r="G77" s="124">
        <f>IF(RES_hhdet_in_tes!G77=0,"",RES_hhdet_in_tes!G77/RES_hhdet_in_fec!G77)</f>
        <v>0.69382982779760083</v>
      </c>
      <c r="H77" s="124">
        <f>IF(RES_hhdet_in_tes!H77=0,"",RES_hhdet_in_tes!H77/RES_hhdet_in_fec!H77)</f>
        <v>0.59529878052749619</v>
      </c>
      <c r="I77" s="124">
        <f>IF(RES_hhdet_in_tes!I77=0,"",RES_hhdet_in_tes!I77/RES_hhdet_in_fec!I77)</f>
        <v>0.68547734216128253</v>
      </c>
      <c r="J77" s="124">
        <f>IF(RES_hhdet_in_tes!J77=0,"",RES_hhdet_in_tes!J77/RES_hhdet_in_fec!J77)</f>
        <v>0.59257157800510774</v>
      </c>
      <c r="K77" s="124">
        <f>IF(RES_hhdet_in_tes!K77=0,"",RES_hhdet_in_tes!K77/RES_hhdet_in_fec!K77)</f>
        <v>0.66385525907556175</v>
      </c>
      <c r="L77" s="124">
        <f>IF(RES_hhdet_in_tes!L77=0,"",RES_hhdet_in_tes!L77/RES_hhdet_in_fec!L77)</f>
        <v>0.66574465016585249</v>
      </c>
      <c r="M77" s="124">
        <f>IF(RES_hhdet_in_tes!M77=0,"",RES_hhdet_in_tes!M77/RES_hhdet_in_fec!M77)</f>
        <v>0.65219328320621517</v>
      </c>
      <c r="N77" s="124">
        <f>IF(RES_hhdet_in_tes!N77=0,"",RES_hhdet_in_tes!N77/RES_hhdet_in_fec!N77)</f>
        <v>0.6476765566561733</v>
      </c>
      <c r="O77" s="124">
        <f>IF(RES_hhdet_in_tes!O77=0,"",RES_hhdet_in_tes!O77/RES_hhdet_in_fec!O77)</f>
        <v>0.64586629306251919</v>
      </c>
      <c r="P77" s="124">
        <f>IF(RES_hhdet_in_tes!P77=0,"",RES_hhdet_in_tes!P77/RES_hhdet_in_fec!P77)</f>
        <v>0.59238174208678263</v>
      </c>
      <c r="Q77" s="124">
        <f>IF(RES_hhdet_in_tes!Q77=0,"",RES_hhdet_in_tes!Q77/RES_hhdet_in_fec!Q77)</f>
        <v>0.60160462946065618</v>
      </c>
      <c r="R77" s="124">
        <f>IF(RES_hhdet_in_tes!R77=0,"",RES_hhdet_in_tes!R77/RES_hhdet_in_fec!R77)</f>
        <v>0.60742219918969897</v>
      </c>
      <c r="S77" s="124">
        <f>IF(RES_hhdet_in_tes!S77=0,"",RES_hhdet_in_tes!S77/RES_hhdet_in_fec!S77)</f>
        <v>0.61548474867532854</v>
      </c>
      <c r="T77" s="124">
        <f>IF(RES_hhdet_in_tes!T77=0,"",RES_hhdet_in_tes!T77/RES_hhdet_in_fec!T77)</f>
        <v>0.64408807115112987</v>
      </c>
      <c r="U77" s="124">
        <f>IF(RES_hhdet_in_tes!U77=0,"",RES_hhdet_in_tes!U77/RES_hhdet_in_fec!U77)</f>
        <v>0.68310293822871682</v>
      </c>
      <c r="V77" s="124">
        <f>IF(RES_hhdet_in_tes!V77=0,"",RES_hhdet_in_tes!V77/RES_hhdet_in_fec!V77)</f>
        <v>0.66344308061320767</v>
      </c>
      <c r="W77" s="124">
        <f>IF(RES_hhdet_in_tes!W77=0,"",RES_hhdet_in_tes!W77/RES_hhdet_in_fec!W77)</f>
        <v>0.66864756599089958</v>
      </c>
      <c r="X77" s="124">
        <f>IF(RES_hhdet_in_tes!X77=0,"",RES_hhdet_in_tes!X77/RES_hhdet_in_fec!X77)</f>
        <v>0.62251236623065909</v>
      </c>
      <c r="Y77" s="124">
        <f>IF(RES_hhdet_in_tes!Y77=0,"",RES_hhdet_in_tes!Y77/RES_hhdet_in_fec!Y77)</f>
        <v>0.63753685501633395</v>
      </c>
      <c r="DA77" s="130" t="s">
        <v>3659</v>
      </c>
    </row>
    <row r="78" spans="1:105" ht="12" customHeight="1" x14ac:dyDescent="0.25">
      <c r="A78" s="97" t="s">
        <v>189</v>
      </c>
      <c r="B78" s="111"/>
      <c r="C78" s="111">
        <f>IF(RES_hhdet_in_tes!C78=0,"",RES_hhdet_in_tes!C78/RES_hhdet_in_fec!C78)</f>
        <v>0.5824688328473131</v>
      </c>
      <c r="D78" s="111">
        <f>IF(RES_hhdet_in_tes!D78=0,"",RES_hhdet_in_tes!D78/RES_hhdet_in_fec!D78)</f>
        <v>0.58302318636623007</v>
      </c>
      <c r="E78" s="111">
        <f>IF(RES_hhdet_in_tes!E78=0,"",RES_hhdet_in_tes!E78/RES_hhdet_in_fec!E78)</f>
        <v>0.58357758982053676</v>
      </c>
      <c r="F78" s="111">
        <f>IF(RES_hhdet_in_tes!F78=0,"",RES_hhdet_in_tes!F78/RES_hhdet_in_fec!F78)</f>
        <v>0.58413200008421451</v>
      </c>
      <c r="G78" s="111">
        <f>IF(RES_hhdet_in_tes!G78=0,"",RES_hhdet_in_tes!G78/RES_hhdet_in_fec!G78)</f>
        <v>0.58468645633544869</v>
      </c>
      <c r="H78" s="111">
        <f>IF(RES_hhdet_in_tes!H78=0,"",RES_hhdet_in_tes!H78/RES_hhdet_in_fec!H78)</f>
        <v>0.5852409537793285</v>
      </c>
      <c r="I78" s="111">
        <f>IF(RES_hhdet_in_tes!I78=0,"",RES_hhdet_in_tes!I78/RES_hhdet_in_fec!I78)</f>
        <v>0.5857955020693596</v>
      </c>
      <c r="J78" s="111">
        <f>IF(RES_hhdet_in_tes!J78=0,"",RES_hhdet_in_tes!J78/RES_hhdet_in_fec!J78)</f>
        <v>0.58635014075254899</v>
      </c>
      <c r="K78" s="111">
        <f>IF(RES_hhdet_in_tes!K78=0,"",RES_hhdet_in_tes!K78/RES_hhdet_in_fec!K78)</f>
        <v>0.58690490345425417</v>
      </c>
      <c r="L78" s="111">
        <f>IF(RES_hhdet_in_tes!L78=0,"",RES_hhdet_in_tes!L78/RES_hhdet_in_fec!L78)</f>
        <v>0.58745979917063662</v>
      </c>
      <c r="M78" s="111">
        <f>IF(RES_hhdet_in_tes!M78=0,"",RES_hhdet_in_tes!M78/RES_hhdet_in_fec!M78)</f>
        <v>0.58788121079724753</v>
      </c>
      <c r="N78" s="111">
        <f>IF(RES_hhdet_in_tes!N78=0,"",RES_hhdet_in_tes!N78/RES_hhdet_in_fec!N78)</f>
        <v>0.58811676007400704</v>
      </c>
      <c r="O78" s="111">
        <f>IF(RES_hhdet_in_tes!O78=0,"",RES_hhdet_in_tes!O78/RES_hhdet_in_fec!O78)</f>
        <v>0.58825754168914313</v>
      </c>
      <c r="P78" s="111">
        <f>IF(RES_hhdet_in_tes!P78=0,"",RES_hhdet_in_tes!P78/RES_hhdet_in_fec!P78)</f>
        <v>0.58865036951324257</v>
      </c>
      <c r="Q78" s="111">
        <f>IF(RES_hhdet_in_tes!Q78=0,"",RES_hhdet_in_tes!Q78/RES_hhdet_in_fec!Q78)</f>
        <v>0.59024927052367404</v>
      </c>
      <c r="R78" s="111">
        <f>IF(RES_hhdet_in_tes!R78=0,"",RES_hhdet_in_tes!R78/RES_hhdet_in_fec!R78)</f>
        <v>0.59444918533984614</v>
      </c>
      <c r="S78" s="111">
        <f>IF(RES_hhdet_in_tes!S78=0,"",RES_hhdet_in_tes!S78/RES_hhdet_in_fec!S78)</f>
        <v>0.60037364511024394</v>
      </c>
      <c r="T78" s="111">
        <f>IF(RES_hhdet_in_tes!T78=0,"",RES_hhdet_in_tes!T78/RES_hhdet_in_fec!T78)</f>
        <v>0.60687393909703613</v>
      </c>
      <c r="U78" s="111">
        <f>IF(RES_hhdet_in_tes!U78=0,"",RES_hhdet_in_tes!U78/RES_hhdet_in_fec!U78)</f>
        <v>0.6128013565624072</v>
      </c>
      <c r="V78" s="111">
        <f>IF(RES_hhdet_in_tes!V78=0,"",RES_hhdet_in_tes!V78/RES_hhdet_in_fec!V78)</f>
        <v>0.6170071867685335</v>
      </c>
      <c r="W78" s="111">
        <f>IF(RES_hhdet_in_tes!W78=0,"",RES_hhdet_in_tes!W78/RES_hhdet_in_fec!W78)</f>
        <v>0.61902854069803737</v>
      </c>
      <c r="X78" s="111">
        <f>IF(RES_hhdet_in_tes!X78=0,"",RES_hhdet_in_tes!X78/RES_hhdet_in_fec!X78)</f>
        <v>0.61943781999668923</v>
      </c>
      <c r="Y78" s="111">
        <f>IF(RES_hhdet_in_tes!Y78=0,"",RES_hhdet_in_tes!Y78/RES_hhdet_in_fec!Y78)</f>
        <v>0.61947874792655444</v>
      </c>
      <c r="DA78" s="63" t="s">
        <v>3660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0.74907589931405694</v>
      </c>
      <c r="D79" s="45">
        <f>IF(RES_hhdet_in_tes!D79=0,"",RES_hhdet_in_tes!D79/RES_hhdet_in_fec!D79)</f>
        <v>0.75034889251737391</v>
      </c>
      <c r="E79" s="45">
        <f>IF(RES_hhdet_in_tes!E79=0,"",RES_hhdet_in_tes!E79/RES_hhdet_in_fec!E79)</f>
        <v>0.75168190764470943</v>
      </c>
      <c r="F79" s="45">
        <f>IF(RES_hhdet_in_tes!F79=0,"",RES_hhdet_in_tes!F79/RES_hhdet_in_fec!F79)</f>
        <v>0.75302310757986568</v>
      </c>
      <c r="G79" s="45">
        <f>IF(RES_hhdet_in_tes!G79=0,"",RES_hhdet_in_tes!G79/RES_hhdet_in_fec!G79)</f>
        <v>0.75441958417661092</v>
      </c>
      <c r="H79" s="45">
        <f>IF(RES_hhdet_in_tes!H79=0,"",RES_hhdet_in_tes!H79/RES_hhdet_in_fec!H79)</f>
        <v>0.75586557399155685</v>
      </c>
      <c r="I79" s="45">
        <f>IF(RES_hhdet_in_tes!I79=0,"",RES_hhdet_in_tes!I79/RES_hhdet_in_fec!I79)</f>
        <v>0.7573726804588482</v>
      </c>
      <c r="J79" s="45">
        <f>IF(RES_hhdet_in_tes!J79=0,"",RES_hhdet_in_tes!J79/RES_hhdet_in_fec!J79)</f>
        <v>0.75898843875253086</v>
      </c>
      <c r="K79" s="45">
        <f>IF(RES_hhdet_in_tes!K79=0,"",RES_hhdet_in_tes!K79/RES_hhdet_in_fec!K79)</f>
        <v>0.76075326627378259</v>
      </c>
      <c r="L79" s="45">
        <f>IF(RES_hhdet_in_tes!L79=0,"",RES_hhdet_in_tes!L79/RES_hhdet_in_fec!L79)</f>
        <v>0.76267797633444723</v>
      </c>
      <c r="M79" s="45">
        <f>IF(RES_hhdet_in_tes!M79=0,"",RES_hhdet_in_tes!M79/RES_hhdet_in_fec!M79)</f>
        <v>0.76542988640326759</v>
      </c>
      <c r="N79" s="45">
        <f>IF(RES_hhdet_in_tes!N79=0,"",RES_hhdet_in_tes!N79/RES_hhdet_in_fec!N79)</f>
        <v>0.76919897542112448</v>
      </c>
      <c r="O79" s="45">
        <f>IF(RES_hhdet_in_tes!O79=0,"",RES_hhdet_in_tes!O79/RES_hhdet_in_fec!O79)</f>
        <v>0.77443574741954024</v>
      </c>
      <c r="P79" s="45">
        <f>IF(RES_hhdet_in_tes!P79=0,"",RES_hhdet_in_tes!P79/RES_hhdet_in_fec!P79)</f>
        <v>0.78136116077327056</v>
      </c>
      <c r="Q79" s="45">
        <f>IF(RES_hhdet_in_tes!Q79=0,"",RES_hhdet_in_tes!Q79/RES_hhdet_in_fec!Q79)</f>
        <v>0.79032271320116521</v>
      </c>
      <c r="R79" s="45">
        <f>IF(RES_hhdet_in_tes!R79=0,"",RES_hhdet_in_tes!R79/RES_hhdet_in_fec!R79)</f>
        <v>0.80251724349459352</v>
      </c>
      <c r="S79" s="45">
        <f>IF(RES_hhdet_in_tes!S79=0,"",RES_hhdet_in_tes!S79/RES_hhdet_in_fec!S79)</f>
        <v>0.81777658168128708</v>
      </c>
      <c r="T79" s="45">
        <f>IF(RES_hhdet_in_tes!T79=0,"",RES_hhdet_in_tes!T79/RES_hhdet_in_fec!T79)</f>
        <v>0.83420409719147259</v>
      </c>
      <c r="U79" s="45">
        <f>IF(RES_hhdet_in_tes!U79=0,"",RES_hhdet_in_tes!U79/RES_hhdet_in_fec!U79)</f>
        <v>0.84990315945542094</v>
      </c>
      <c r="V79" s="45">
        <f>IF(RES_hhdet_in_tes!V79=0,"",RES_hhdet_in_tes!V79/RES_hhdet_in_fec!V79)</f>
        <v>0.86297713790338204</v>
      </c>
      <c r="W79" s="45">
        <f>IF(RES_hhdet_in_tes!W79=0,"",RES_hhdet_in_tes!W79/RES_hhdet_in_fec!W79)</f>
        <v>0.87276705652142839</v>
      </c>
      <c r="X79" s="45">
        <f>IF(RES_hhdet_in_tes!X79=0,"",RES_hhdet_in_tes!X79/RES_hhdet_in_fec!X79)</f>
        <v>0.88042456835886307</v>
      </c>
      <c r="Y79" s="45">
        <f>IF(RES_hhdet_in_tes!Y79=0,"",RES_hhdet_in_tes!Y79/RES_hhdet_in_fec!Y79)</f>
        <v>0.88721521788189694</v>
      </c>
      <c r="DA79" s="60" t="s">
        <v>3661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9"/>
      <c r="C81" s="119">
        <f>IF(RES_hhdet_in_tes!C81=0,"",RES_hhdet_in_tes!C81/RES_hhdet_in_fec!C81)</f>
        <v>0.56604577119988064</v>
      </c>
      <c r="D81" s="119">
        <f>IF(RES_hhdet_in_tes!D81=0,"",RES_hhdet_in_tes!D81/RES_hhdet_in_fec!D81)</f>
        <v>0.57751568458971259</v>
      </c>
      <c r="E81" s="119">
        <f>IF(RES_hhdet_in_tes!E81=0,"",RES_hhdet_in_tes!E81/RES_hhdet_in_fec!E81)</f>
        <v>0.62327496643276936</v>
      </c>
      <c r="F81" s="119">
        <f>IF(RES_hhdet_in_tes!F81=0,"",RES_hhdet_in_tes!F81/RES_hhdet_in_fec!F81)</f>
        <v>0.61037783081227437</v>
      </c>
      <c r="G81" s="119">
        <f>IF(RES_hhdet_in_tes!G81=0,"",RES_hhdet_in_tes!G81/RES_hhdet_in_fec!G81)</f>
        <v>0.62040969271737101</v>
      </c>
      <c r="H81" s="119">
        <f>IF(RES_hhdet_in_tes!H81=0,"",RES_hhdet_in_tes!H81/RES_hhdet_in_fec!H81)</f>
        <v>0.67016252493029049</v>
      </c>
      <c r="I81" s="119">
        <f>IF(RES_hhdet_in_tes!I81=0,"",RES_hhdet_in_tes!I81/RES_hhdet_in_fec!I81)</f>
        <v>0.71094158993750411</v>
      </c>
      <c r="J81" s="119">
        <f>IF(RES_hhdet_in_tes!J81=0,"",RES_hhdet_in_tes!J81/RES_hhdet_in_fec!J81)</f>
        <v>0.67647118814046148</v>
      </c>
      <c r="K81" s="119">
        <f>IF(RES_hhdet_in_tes!K81=0,"",RES_hhdet_in_tes!K81/RES_hhdet_in_fec!K81)</f>
        <v>0.68008148919316191</v>
      </c>
      <c r="L81" s="119">
        <f>IF(RES_hhdet_in_tes!L81=0,"",RES_hhdet_in_tes!L81/RES_hhdet_in_fec!L81)</f>
        <v>0.66458252889455927</v>
      </c>
      <c r="M81" s="119">
        <f>IF(RES_hhdet_in_tes!M81=0,"",RES_hhdet_in_tes!M81/RES_hhdet_in_fec!M81)</f>
        <v>0.69344567886034925</v>
      </c>
      <c r="N81" s="119">
        <f>IF(RES_hhdet_in_tes!N81=0,"",RES_hhdet_in_tes!N81/RES_hhdet_in_fec!N81)</f>
        <v>0.71078359983196282</v>
      </c>
      <c r="O81" s="119">
        <f>IF(RES_hhdet_in_tes!O81=0,"",RES_hhdet_in_tes!O81/RES_hhdet_in_fec!O81)</f>
        <v>0.69252891850333831</v>
      </c>
      <c r="P81" s="119">
        <f>IF(RES_hhdet_in_tes!P81=0,"",RES_hhdet_in_tes!P81/RES_hhdet_in_fec!P81)</f>
        <v>0.70132006109941658</v>
      </c>
      <c r="Q81" s="119">
        <f>IF(RES_hhdet_in_tes!Q81=0,"",RES_hhdet_in_tes!Q81/RES_hhdet_in_fec!Q81)</f>
        <v>0.70007196644313807</v>
      </c>
      <c r="R81" s="119">
        <f>IF(RES_hhdet_in_tes!R81=0,"",RES_hhdet_in_tes!R81/RES_hhdet_in_fec!R81)</f>
        <v>0.72042771537675576</v>
      </c>
      <c r="S81" s="119">
        <f>IF(RES_hhdet_in_tes!S81=0,"",RES_hhdet_in_tes!S81/RES_hhdet_in_fec!S81)</f>
        <v>0.71870651397544638</v>
      </c>
      <c r="T81" s="119">
        <f>IF(RES_hhdet_in_tes!T81=0,"",RES_hhdet_in_tes!T81/RES_hhdet_in_fec!T81)</f>
        <v>0.76075933596470302</v>
      </c>
      <c r="U81" s="119">
        <f>IF(RES_hhdet_in_tes!U81=0,"",RES_hhdet_in_tes!U81/RES_hhdet_in_fec!U81)</f>
        <v>0.73272886217015631</v>
      </c>
      <c r="V81" s="119">
        <f>IF(RES_hhdet_in_tes!V81=0,"",RES_hhdet_in_tes!V81/RES_hhdet_in_fec!V81)</f>
        <v>0.80428661386455325</v>
      </c>
      <c r="W81" s="119">
        <f>IF(RES_hhdet_in_tes!W81=0,"",RES_hhdet_in_tes!W81/RES_hhdet_in_fec!W81)</f>
        <v>0.89232009229614651</v>
      </c>
      <c r="X81" s="119">
        <f>IF(RES_hhdet_in_tes!X81=0,"",RES_hhdet_in_tes!X81/RES_hhdet_in_fec!X81)</f>
        <v>1.0027047581376451</v>
      </c>
      <c r="Y81" s="119">
        <f>IF(RES_hhdet_in_tes!Y81=0,"",RES_hhdet_in_tes!Y81/RES_hhdet_in_fec!Y81)</f>
        <v>0.88939275691488373</v>
      </c>
      <c r="DA81" s="129" t="s">
        <v>3662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0.53344244896678106</v>
      </c>
      <c r="D82" s="124">
        <f>IF(RES_hhdet_in_tes!D82=0,"",RES_hhdet_in_tes!D82/RES_hhdet_in_fec!D82)</f>
        <v>0.54391412058900179</v>
      </c>
      <c r="E82" s="124">
        <f>IF(RES_hhdet_in_tes!E82=0,"",RES_hhdet_in_tes!E82/RES_hhdet_in_fec!E82)</f>
        <v>0.55433911669044122</v>
      </c>
      <c r="F82" s="124">
        <f>IF(RES_hhdet_in_tes!F82=0,"",RES_hhdet_in_tes!F82/RES_hhdet_in_fec!F82)</f>
        <v>0.56509164767750908</v>
      </c>
      <c r="G82" s="124">
        <f>IF(RES_hhdet_in_tes!G82=0,"",RES_hhdet_in_tes!G82/RES_hhdet_in_fec!G82)</f>
        <v>0.57576941615357102</v>
      </c>
      <c r="H82" s="124">
        <f>IF(RES_hhdet_in_tes!H82=0,"",RES_hhdet_in_tes!H82/RES_hhdet_in_fec!H82)</f>
        <v>0.58647747641140413</v>
      </c>
      <c r="I82" s="124">
        <f>IF(RES_hhdet_in_tes!I82=0,"",RES_hhdet_in_tes!I82/RES_hhdet_in_fec!I82)</f>
        <v>0.59724383782018142</v>
      </c>
      <c r="J82" s="124">
        <f>IF(RES_hhdet_in_tes!J82=0,"",RES_hhdet_in_tes!J82/RES_hhdet_in_fec!J82)</f>
        <v>0.60807464596968286</v>
      </c>
      <c r="K82" s="124">
        <f>IF(RES_hhdet_in_tes!K82=0,"",RES_hhdet_in_tes!K82/RES_hhdet_in_fec!K82)</f>
        <v>0.61887743683804308</v>
      </c>
      <c r="L82" s="124">
        <f>IF(RES_hhdet_in_tes!L82=0,"",RES_hhdet_in_tes!L82/RES_hhdet_in_fec!L82)</f>
        <v>0.6295500212463887</v>
      </c>
      <c r="M82" s="124">
        <f>IF(RES_hhdet_in_tes!M82=0,"",RES_hhdet_in_tes!M82/RES_hhdet_in_fec!M82)</f>
        <v>0.63940086589590406</v>
      </c>
      <c r="N82" s="124">
        <f>IF(RES_hhdet_in_tes!N82=0,"",RES_hhdet_in_tes!N82/RES_hhdet_in_fec!N82)</f>
        <v>0.64793201036153281</v>
      </c>
      <c r="O82" s="124">
        <f>IF(RES_hhdet_in_tes!O82=0,"",RES_hhdet_in_tes!O82/RES_hhdet_in_fec!O82)</f>
        <v>0.65489978027817364</v>
      </c>
      <c r="P82" s="124">
        <f>IF(RES_hhdet_in_tes!P82=0,"",RES_hhdet_in_tes!P82/RES_hhdet_in_fec!P82)</f>
        <v>0.66091612544373679</v>
      </c>
      <c r="Q82" s="124">
        <f>IF(RES_hhdet_in_tes!Q82=0,"",RES_hhdet_in_tes!Q82/RES_hhdet_in_fec!Q82)</f>
        <v>0.6681059724353231</v>
      </c>
      <c r="R82" s="124">
        <f>IF(RES_hhdet_in_tes!R82=0,"",RES_hhdet_in_tes!R82/RES_hhdet_in_fec!R82)</f>
        <v>0.67888683244173942</v>
      </c>
      <c r="S82" s="124">
        <f>IF(RES_hhdet_in_tes!S82=0,"",RES_hhdet_in_tes!S82/RES_hhdet_in_fec!S82)</f>
        <v>0.69098548579296737</v>
      </c>
      <c r="T82" s="124">
        <f>IF(RES_hhdet_in_tes!T82=0,"",RES_hhdet_in_tes!T82/RES_hhdet_in_fec!T82)</f>
        <v>0.70320379019798929</v>
      </c>
      <c r="U82" s="124">
        <f>IF(RES_hhdet_in_tes!U82=0,"",RES_hhdet_in_tes!U82/RES_hhdet_in_fec!U82)</f>
        <v>0.7145005839425338</v>
      </c>
      <c r="V82" s="124">
        <f>IF(RES_hhdet_in_tes!V82=0,"",RES_hhdet_in_tes!V82/RES_hhdet_in_fec!V82)</f>
        <v>0.72396867326976366</v>
      </c>
      <c r="W82" s="124">
        <f>IF(RES_hhdet_in_tes!W82=0,"",RES_hhdet_in_tes!W82/RES_hhdet_in_fec!W82)</f>
        <v>0.73157118797810772</v>
      </c>
      <c r="X82" s="124">
        <f>IF(RES_hhdet_in_tes!X82=0,"",RES_hhdet_in_tes!X82/RES_hhdet_in_fec!X82)</f>
        <v>0.73855909597178016</v>
      </c>
      <c r="Y82" s="124">
        <f>IF(RES_hhdet_in_tes!Y82=0,"",RES_hhdet_in_tes!Y82/RES_hhdet_in_fec!Y82)</f>
        <v>0.74515723561302849</v>
      </c>
      <c r="DA82" s="130" t="s">
        <v>3663</v>
      </c>
    </row>
    <row r="83" spans="1:105" ht="12" customHeight="1" x14ac:dyDescent="0.25">
      <c r="A83" s="97" t="s">
        <v>199</v>
      </c>
      <c r="B83" s="111"/>
      <c r="C83" s="111">
        <f>IF(RES_hhdet_in_tes!C83=0,"",RES_hhdet_in_tes!C83/RES_hhdet_in_fec!C83)</f>
        <v>0.53105291187900794</v>
      </c>
      <c r="D83" s="111">
        <f>IF(RES_hhdet_in_tes!D83=0,"",RES_hhdet_in_tes!D83/RES_hhdet_in_fec!D83)</f>
        <v>0.54152869680257043</v>
      </c>
      <c r="E83" s="111">
        <f>IF(RES_hhdet_in_tes!E83=0,"",RES_hhdet_in_tes!E83/RES_hhdet_in_fec!E83)</f>
        <v>0.55210420996752174</v>
      </c>
      <c r="F83" s="111">
        <f>IF(RES_hhdet_in_tes!F83=0,"",RES_hhdet_in_tes!F83/RES_hhdet_in_fec!F83)</f>
        <v>0.56276910799441415</v>
      </c>
      <c r="G83" s="111">
        <f>IF(RES_hhdet_in_tes!G83=0,"",RES_hhdet_in_tes!G83/RES_hhdet_in_fec!G83)</f>
        <v>0.57351286833959958</v>
      </c>
      <c r="H83" s="111">
        <f>IF(RES_hhdet_in_tes!H83=0,"",RES_hhdet_in_tes!H83/RES_hhdet_in_fec!H83)</f>
        <v>0.58432309914435465</v>
      </c>
      <c r="I83" s="111">
        <f>IF(RES_hhdet_in_tes!I83=0,"",RES_hhdet_in_tes!I83/RES_hhdet_in_fec!I83)</f>
        <v>0.59518345416637586</v>
      </c>
      <c r="J83" s="111">
        <f>IF(RES_hhdet_in_tes!J83=0,"",RES_hhdet_in_tes!J83/RES_hhdet_in_fec!J83)</f>
        <v>0.60605862338710437</v>
      </c>
      <c r="K83" s="111">
        <f>IF(RES_hhdet_in_tes!K83=0,"",RES_hhdet_in_tes!K83/RES_hhdet_in_fec!K83)</f>
        <v>0.61690191650124315</v>
      </c>
      <c r="L83" s="111">
        <f>IF(RES_hhdet_in_tes!L83=0,"",RES_hhdet_in_tes!L83/RES_hhdet_in_fec!L83)</f>
        <v>0.62767189335856333</v>
      </c>
      <c r="M83" s="111">
        <f>IF(RES_hhdet_in_tes!M83=0,"",RES_hhdet_in_tes!M83/RES_hhdet_in_fec!M83)</f>
        <v>0.63756500299023888</v>
      </c>
      <c r="N83" s="111">
        <f>IF(RES_hhdet_in_tes!N83=0,"",RES_hhdet_in_tes!N83/RES_hhdet_in_fec!N83)</f>
        <v>0.64614155773829185</v>
      </c>
      <c r="O83" s="111">
        <f>IF(RES_hhdet_in_tes!O83=0,"",RES_hhdet_in_tes!O83/RES_hhdet_in_fec!O83)</f>
        <v>0.65314761394476084</v>
      </c>
      <c r="P83" s="111">
        <f>IF(RES_hhdet_in_tes!P83=0,"",RES_hhdet_in_tes!P83/RES_hhdet_in_fec!P83)</f>
        <v>0.65919010698930824</v>
      </c>
      <c r="Q83" s="111">
        <f>IF(RES_hhdet_in_tes!Q83=0,"",RES_hhdet_in_tes!Q83/RES_hhdet_in_fec!Q83)</f>
        <v>0.66639993092229455</v>
      </c>
      <c r="R83" s="111">
        <f>IF(RES_hhdet_in_tes!R83=0,"",RES_hhdet_in_tes!R83/RES_hhdet_in_fec!R83)</f>
        <v>0.6771993147499481</v>
      </c>
      <c r="S83" s="111">
        <f>IF(RES_hhdet_in_tes!S83=0,"",RES_hhdet_in_tes!S83/RES_hhdet_in_fec!S83)</f>
        <v>0.68935389224365129</v>
      </c>
      <c r="T83" s="111">
        <f>IF(RES_hhdet_in_tes!T83=0,"",RES_hhdet_in_tes!T83/RES_hhdet_in_fec!T83)</f>
        <v>0.7016139769698585</v>
      </c>
      <c r="U83" s="111">
        <f>IF(RES_hhdet_in_tes!U83=0,"",RES_hhdet_in_tes!U83/RES_hhdet_in_fec!U83)</f>
        <v>0.71293921751625722</v>
      </c>
      <c r="V83" s="111">
        <f>IF(RES_hhdet_in_tes!V83=0,"",RES_hhdet_in_tes!V83/RES_hhdet_in_fec!V83)</f>
        <v>0.72243908269597479</v>
      </c>
      <c r="W83" s="111">
        <f>IF(RES_hhdet_in_tes!W83=0,"",RES_hhdet_in_tes!W83/RES_hhdet_in_fec!W83)</f>
        <v>0.73007057272022224</v>
      </c>
      <c r="X83" s="111">
        <f>IF(RES_hhdet_in_tes!X83=0,"",RES_hhdet_in_tes!X83/RES_hhdet_in_fec!X83)</f>
        <v>0.73709122101723468</v>
      </c>
      <c r="Y83" s="111">
        <f>IF(RES_hhdet_in_tes!Y83=0,"",RES_hhdet_in_tes!Y83/RES_hhdet_in_fec!Y83)</f>
        <v>0.74370750454468593</v>
      </c>
      <c r="DA83" s="63" t="s">
        <v>3664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X84" s="111">
        <f>IF(RES_hhdet_in_tes!X84=0,"",RES_hhdet_in_tes!X84/RES_hhdet_in_fec!X84)</f>
        <v>1</v>
      </c>
      <c r="Y84" s="111">
        <f>IF(RES_hhdet_in_tes!Y84=0,"",RES_hhdet_in_tes!Y84/RES_hhdet_in_fec!Y84)</f>
        <v>1</v>
      </c>
      <c r="DA84" s="63" t="s">
        <v>3665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2.232837481420181</v>
      </c>
      <c r="D85" s="124">
        <f>IF(RES_hhdet_in_tes!D85=0,"",RES_hhdet_in_tes!D85/RES_hhdet_in_fec!D85)</f>
        <v>2.3247960389019204</v>
      </c>
      <c r="E85" s="124">
        <f>IF(RES_hhdet_in_tes!E85=0,"",RES_hhdet_in_tes!E85/RES_hhdet_in_fec!E85)</f>
        <v>2.4181332319874578</v>
      </c>
      <c r="F85" s="124">
        <f>IF(RES_hhdet_in_tes!F85=0,"",RES_hhdet_in_tes!F85/RES_hhdet_in_fec!F85)</f>
        <v>2.512220068236362</v>
      </c>
      <c r="G85" s="124">
        <f>IF(RES_hhdet_in_tes!G85=0,"",RES_hhdet_in_tes!G85/RES_hhdet_in_fec!G85)</f>
        <v>2.6076016232355959</v>
      </c>
      <c r="H85" s="124">
        <f>IF(RES_hhdet_in_tes!H85=0,"",RES_hhdet_in_tes!H85/RES_hhdet_in_fec!H85)</f>
        <v>2.704192232025934</v>
      </c>
      <c r="I85" s="124">
        <f>IF(RES_hhdet_in_tes!I85=0,"",RES_hhdet_in_tes!I85/RES_hhdet_in_fec!I85)</f>
        <v>2.8021061528108531</v>
      </c>
      <c r="J85" s="124">
        <f>IF(RES_hhdet_in_tes!J85=0,"",RES_hhdet_in_tes!J85/RES_hhdet_in_fec!J85)</f>
        <v>2.9018554822680782</v>
      </c>
      <c r="K85" s="124">
        <f>IF(RES_hhdet_in_tes!K85=0,"",RES_hhdet_in_tes!K85/RES_hhdet_in_fec!K85)</f>
        <v>3.0038458436648918</v>
      </c>
      <c r="L85" s="124">
        <f>IF(RES_hhdet_in_tes!L85=0,"",RES_hhdet_in_tes!L85/RES_hhdet_in_fec!L85)</f>
        <v>3.1081310270121052</v>
      </c>
      <c r="M85" s="124">
        <f>IF(RES_hhdet_in_tes!M85=0,"",RES_hhdet_in_tes!M85/RES_hhdet_in_fec!M85)</f>
        <v>3.2276341602832419</v>
      </c>
      <c r="N85" s="124">
        <f>IF(RES_hhdet_in_tes!N85=0,"",RES_hhdet_in_tes!N85/RES_hhdet_in_fec!N85)</f>
        <v>3.3661915268713614</v>
      </c>
      <c r="O85" s="124">
        <f>IF(RES_hhdet_in_tes!O85=0,"",RES_hhdet_in_tes!O85/RES_hhdet_in_fec!O85)</f>
        <v>3.5235559541386867</v>
      </c>
      <c r="P85" s="124">
        <f>IF(RES_hhdet_in_tes!P85=0,"",RES_hhdet_in_tes!P85/RES_hhdet_in_fec!P85)</f>
        <v>3.6844127355245169</v>
      </c>
      <c r="Q85" s="124">
        <f>IF(RES_hhdet_in_tes!Q85=0,"",RES_hhdet_in_tes!Q85/RES_hhdet_in_fec!Q85)</f>
        <v>3.8078678489501723</v>
      </c>
      <c r="R85" s="124">
        <f>IF(RES_hhdet_in_tes!R85=0,"",RES_hhdet_in_tes!R85/RES_hhdet_in_fec!R85)</f>
        <v>3.834617870699836</v>
      </c>
      <c r="S85" s="124">
        <f>IF(RES_hhdet_in_tes!S85=0,"",RES_hhdet_in_tes!S85/RES_hhdet_in_fec!S85)</f>
        <v>3.8375900953386877</v>
      </c>
      <c r="T85" s="124">
        <f>IF(RES_hhdet_in_tes!T85=0,"",RES_hhdet_in_tes!T85/RES_hhdet_in_fec!T85)</f>
        <v>3.8408925671596332</v>
      </c>
      <c r="U85" s="124">
        <f>IF(RES_hhdet_in_tes!U85=0,"",RES_hhdet_in_tes!U85/RES_hhdet_in_fec!U85)</f>
        <v>3.8445619802940176</v>
      </c>
      <c r="V85" s="124">
        <f>IF(RES_hhdet_in_tes!V85=0,"",RES_hhdet_in_tes!V85/RES_hhdet_in_fec!V85)</f>
        <v>3.8550474621973465</v>
      </c>
      <c r="W85" s="124">
        <f>IF(RES_hhdet_in_tes!W85=0,"",RES_hhdet_in_tes!W85/RES_hhdet_in_fec!W85)</f>
        <v>3.8894628470785486</v>
      </c>
      <c r="X85" s="124">
        <f>IF(RES_hhdet_in_tes!X85=0,"",RES_hhdet_in_tes!X85/RES_hhdet_in_fec!X85)</f>
        <v>3.931735089636831</v>
      </c>
      <c r="Y85" s="124">
        <f>IF(RES_hhdet_in_tes!Y85=0,"",RES_hhdet_in_tes!Y85/RES_hhdet_in_fec!Y85)</f>
        <v>3.9793834211536598</v>
      </c>
      <c r="DA85" s="130" t="s">
        <v>3666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2.232837481420181</v>
      </c>
      <c r="D86" s="111">
        <f>IF(RES_hhdet_in_tes!D86=0,"",RES_hhdet_in_tes!D86/RES_hhdet_in_fec!D86)</f>
        <v>2.3247960389019204</v>
      </c>
      <c r="E86" s="111">
        <f>IF(RES_hhdet_in_tes!E86=0,"",RES_hhdet_in_tes!E86/RES_hhdet_in_fec!E86)</f>
        <v>2.4181332319874578</v>
      </c>
      <c r="F86" s="111">
        <f>IF(RES_hhdet_in_tes!F86=0,"",RES_hhdet_in_tes!F86/RES_hhdet_in_fec!F86)</f>
        <v>2.512220068236362</v>
      </c>
      <c r="G86" s="111">
        <f>IF(RES_hhdet_in_tes!G86=0,"",RES_hhdet_in_tes!G86/RES_hhdet_in_fec!G86)</f>
        <v>2.6076016232355959</v>
      </c>
      <c r="H86" s="111">
        <f>IF(RES_hhdet_in_tes!H86=0,"",RES_hhdet_in_tes!H86/RES_hhdet_in_fec!H86)</f>
        <v>2.704192232025934</v>
      </c>
      <c r="I86" s="111">
        <f>IF(RES_hhdet_in_tes!I86=0,"",RES_hhdet_in_tes!I86/RES_hhdet_in_fec!I86)</f>
        <v>2.8021061528108531</v>
      </c>
      <c r="J86" s="111">
        <f>IF(RES_hhdet_in_tes!J86=0,"",RES_hhdet_in_tes!J86/RES_hhdet_in_fec!J86)</f>
        <v>2.9018554822680782</v>
      </c>
      <c r="K86" s="111">
        <f>IF(RES_hhdet_in_tes!K86=0,"",RES_hhdet_in_tes!K86/RES_hhdet_in_fec!K86)</f>
        <v>3.0038458436648918</v>
      </c>
      <c r="L86" s="111">
        <f>IF(RES_hhdet_in_tes!L86=0,"",RES_hhdet_in_tes!L86/RES_hhdet_in_fec!L86)</f>
        <v>3.1081310270121052</v>
      </c>
      <c r="M86" s="111">
        <f>IF(RES_hhdet_in_tes!M86=0,"",RES_hhdet_in_tes!M86/RES_hhdet_in_fec!M86)</f>
        <v>3.2276341602832419</v>
      </c>
      <c r="N86" s="111">
        <f>IF(RES_hhdet_in_tes!N86=0,"",RES_hhdet_in_tes!N86/RES_hhdet_in_fec!N86)</f>
        <v>3.3661915268713614</v>
      </c>
      <c r="O86" s="111">
        <f>IF(RES_hhdet_in_tes!O86=0,"",RES_hhdet_in_tes!O86/RES_hhdet_in_fec!O86)</f>
        <v>3.5235559541386867</v>
      </c>
      <c r="P86" s="111">
        <f>IF(RES_hhdet_in_tes!P86=0,"",RES_hhdet_in_tes!P86/RES_hhdet_in_fec!P86)</f>
        <v>3.6844127355245169</v>
      </c>
      <c r="Q86" s="111">
        <f>IF(RES_hhdet_in_tes!Q86=0,"",RES_hhdet_in_tes!Q86/RES_hhdet_in_fec!Q86)</f>
        <v>3.8078678489501723</v>
      </c>
      <c r="R86" s="111">
        <f>IF(RES_hhdet_in_tes!R86=0,"",RES_hhdet_in_tes!R86/RES_hhdet_in_fec!R86)</f>
        <v>3.834617870699836</v>
      </c>
      <c r="S86" s="111">
        <f>IF(RES_hhdet_in_tes!S86=0,"",RES_hhdet_in_tes!S86/RES_hhdet_in_fec!S86)</f>
        <v>3.8375900953386877</v>
      </c>
      <c r="T86" s="111">
        <f>IF(RES_hhdet_in_tes!T86=0,"",RES_hhdet_in_tes!T86/RES_hhdet_in_fec!T86)</f>
        <v>3.8408925671596332</v>
      </c>
      <c r="U86" s="111">
        <f>IF(RES_hhdet_in_tes!U86=0,"",RES_hhdet_in_tes!U86/RES_hhdet_in_fec!U86)</f>
        <v>3.8445619802940176</v>
      </c>
      <c r="V86" s="111">
        <f>IF(RES_hhdet_in_tes!V86=0,"",RES_hhdet_in_tes!V86/RES_hhdet_in_fec!V86)</f>
        <v>3.8550474621973465</v>
      </c>
      <c r="W86" s="111">
        <f>IF(RES_hhdet_in_tes!W86=0,"",RES_hhdet_in_tes!W86/RES_hhdet_in_fec!W86)</f>
        <v>3.8894628470785486</v>
      </c>
      <c r="X86" s="111">
        <f>IF(RES_hhdet_in_tes!X86=0,"",RES_hhdet_in_tes!X86/RES_hhdet_in_fec!X86)</f>
        <v>3.931735089636831</v>
      </c>
      <c r="Y86" s="111">
        <f>IF(RES_hhdet_in_tes!Y86=0,"",RES_hhdet_in_tes!Y86/RES_hhdet_in_fec!Y86)</f>
        <v>3.9793834211536598</v>
      </c>
      <c r="DA86" s="63" t="s">
        <v>3667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0.61893986270694246</v>
      </c>
      <c r="D87" s="124">
        <f>IF(RES_hhdet_in_tes!D87=0,"",RES_hhdet_in_tes!D87/RES_hhdet_in_fec!D87)</f>
        <v>0.61967839475492514</v>
      </c>
      <c r="E87" s="124">
        <f>IF(RES_hhdet_in_tes!E87=0,"",RES_hhdet_in_tes!E87/RES_hhdet_in_fec!E87)</f>
        <v>0.6245948958360904</v>
      </c>
      <c r="F87" s="124">
        <f>IF(RES_hhdet_in_tes!F87=0,"",RES_hhdet_in_tes!F87/RES_hhdet_in_fec!F87)</f>
        <v>0.62336077039417692</v>
      </c>
      <c r="G87" s="124">
        <f>IF(RES_hhdet_in_tes!G87=0,"",RES_hhdet_in_tes!G87/RES_hhdet_in_fec!G87)</f>
        <v>0.62628606476383442</v>
      </c>
      <c r="H87" s="124">
        <f>IF(RES_hhdet_in_tes!H87=0,"",RES_hhdet_in_tes!H87/RES_hhdet_in_fec!H87)</f>
        <v>0.62857541869410005</v>
      </c>
      <c r="I87" s="124">
        <f>IF(RES_hhdet_in_tes!I87=0,"",RES_hhdet_in_tes!I87/RES_hhdet_in_fec!I87)</f>
        <v>0.63936684032590507</v>
      </c>
      <c r="J87" s="124">
        <f>IF(RES_hhdet_in_tes!J87=0,"",RES_hhdet_in_tes!J87/RES_hhdet_in_fec!J87)</f>
        <v>0.6426000210968108</v>
      </c>
      <c r="K87" s="124">
        <f>IF(RES_hhdet_in_tes!K87=0,"",RES_hhdet_in_tes!K87/RES_hhdet_in_fec!K87)</f>
        <v>0.64599614336416478</v>
      </c>
      <c r="L87" s="124">
        <f>IF(RES_hhdet_in_tes!L87=0,"",RES_hhdet_in_tes!L87/RES_hhdet_in_fec!L87)</f>
        <v>0.64802985724697948</v>
      </c>
      <c r="M87" s="124">
        <f>IF(RES_hhdet_in_tes!M87=0,"",RES_hhdet_in_tes!M87/RES_hhdet_in_fec!M87)</f>
        <v>0.66092051434861832</v>
      </c>
      <c r="N87" s="124">
        <f>IF(RES_hhdet_in_tes!N87=0,"",RES_hhdet_in_tes!N87/RES_hhdet_in_fec!N87)</f>
        <v>0.66805796299240916</v>
      </c>
      <c r="O87" s="124">
        <f>IF(RES_hhdet_in_tes!O87=0,"",RES_hhdet_in_tes!O87/RES_hhdet_in_fec!O87)</f>
        <v>0.68493570768265211</v>
      </c>
      <c r="P87" s="124">
        <f>IF(RES_hhdet_in_tes!P87=0,"",RES_hhdet_in_tes!P87/RES_hhdet_in_fec!P87)</f>
        <v>0.70707514453851772</v>
      </c>
      <c r="Q87" s="124">
        <f>IF(RES_hhdet_in_tes!Q87=0,"",RES_hhdet_in_tes!Q87/RES_hhdet_in_fec!Q87)</f>
        <v>0.72227582279562397</v>
      </c>
      <c r="R87" s="124">
        <f>IF(RES_hhdet_in_tes!R87=0,"",RES_hhdet_in_tes!R87/RES_hhdet_in_fec!R87)</f>
        <v>0.72920422541038776</v>
      </c>
      <c r="S87" s="124">
        <f>IF(RES_hhdet_in_tes!S87=0,"",RES_hhdet_in_tes!S87/RES_hhdet_in_fec!S87)</f>
        <v>0.74038867502959438</v>
      </c>
      <c r="T87" s="124">
        <f>IF(RES_hhdet_in_tes!T87=0,"",RES_hhdet_in_tes!T87/RES_hhdet_in_fec!T87)</f>
        <v>0.7545608339532196</v>
      </c>
      <c r="U87" s="124">
        <f>IF(RES_hhdet_in_tes!U87=0,"",RES_hhdet_in_tes!U87/RES_hhdet_in_fec!U87)</f>
        <v>0.76323613633925347</v>
      </c>
      <c r="V87" s="124">
        <f>IF(RES_hhdet_in_tes!V87=0,"",RES_hhdet_in_tes!V87/RES_hhdet_in_fec!V87)</f>
        <v>0.77355988754544147</v>
      </c>
      <c r="W87" s="124">
        <f>IF(RES_hhdet_in_tes!W87=0,"",RES_hhdet_in_tes!W87/RES_hhdet_in_fec!W87)</f>
        <v>0.77943260097703404</v>
      </c>
      <c r="X87" s="124">
        <f>IF(RES_hhdet_in_tes!X87=0,"",RES_hhdet_in_tes!X87/RES_hhdet_in_fec!X87)</f>
        <v>0.79208425329809895</v>
      </c>
      <c r="Y87" s="124">
        <f>IF(RES_hhdet_in_tes!Y87=0,"",RES_hhdet_in_tes!Y87/RES_hhdet_in_fec!Y87)</f>
        <v>0.80566254412564753</v>
      </c>
      <c r="DA87" s="130" t="s">
        <v>3668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0.55158983812818096</v>
      </c>
      <c r="D88" s="111">
        <f>IF(RES_hhdet_in_tes!D88=0,"",RES_hhdet_in_tes!D88/RES_hhdet_in_fec!D88)</f>
        <v>0.56475901993600774</v>
      </c>
      <c r="E88" s="111">
        <f>IF(RES_hhdet_in_tes!E88=0,"",RES_hhdet_in_tes!E88/RES_hhdet_in_fec!E88)</f>
        <v>0.57805357080704145</v>
      </c>
      <c r="F88" s="111">
        <f>IF(RES_hhdet_in_tes!F88=0,"",RES_hhdet_in_tes!F88/RES_hhdet_in_fec!F88)</f>
        <v>0.5914604880073151</v>
      </c>
      <c r="G88" s="111">
        <f>IF(RES_hhdet_in_tes!G88=0,"",RES_hhdet_in_tes!G88/RES_hhdet_in_fec!G88)</f>
        <v>0.60496654357430468</v>
      </c>
      <c r="H88" s="111">
        <f>IF(RES_hhdet_in_tes!H88=0,"",RES_hhdet_in_tes!H88/RES_hhdet_in_fec!H88)</f>
        <v>0.61855615961655297</v>
      </c>
      <c r="I88" s="111">
        <f>IF(RES_hhdet_in_tes!I88=0,"",RES_hhdet_in_tes!I88/RES_hhdet_in_fec!I88)</f>
        <v>0.63220878715960738</v>
      </c>
      <c r="J88" s="111">
        <f>IF(RES_hhdet_in_tes!J88=0,"",RES_hhdet_in_tes!J88/RES_hhdet_in_fec!J88)</f>
        <v>0.64588003773449509</v>
      </c>
      <c r="K88" s="111">
        <f>IF(RES_hhdet_in_tes!K88=0,"",RES_hhdet_in_tes!K88/RES_hhdet_in_fec!K88)</f>
        <v>0.65951121663493872</v>
      </c>
      <c r="L88" s="111">
        <f>IF(RES_hhdet_in_tes!L88=0,"",RES_hhdet_in_tes!L88/RES_hhdet_in_fec!L88)</f>
        <v>0.67305022916097124</v>
      </c>
      <c r="M88" s="111">
        <f>IF(RES_hhdet_in_tes!M88=0,"",RES_hhdet_in_tes!M88/RES_hhdet_in_fec!M88)</f>
        <v>0.68548692582236026</v>
      </c>
      <c r="N88" s="111">
        <f>IF(RES_hhdet_in_tes!N88=0,"",RES_hhdet_in_tes!N88/RES_hhdet_in_fec!N88)</f>
        <v>0.69626857221792959</v>
      </c>
      <c r="O88" s="111">
        <f>IF(RES_hhdet_in_tes!O88=0,"",RES_hhdet_in_tes!O88/RES_hhdet_in_fec!O88)</f>
        <v>0.70507593401583368</v>
      </c>
      <c r="P88" s="111">
        <f>IF(RES_hhdet_in_tes!P88=0,"",RES_hhdet_in_tes!P88/RES_hhdet_in_fec!P88)</f>
        <v>0.71267199388693614</v>
      </c>
      <c r="Q88" s="111">
        <f>IF(RES_hhdet_in_tes!Q88=0,"",RES_hhdet_in_tes!Q88/RES_hhdet_in_fec!Q88)</f>
        <v>0.72173551350562914</v>
      </c>
      <c r="R88" s="111">
        <f>IF(RES_hhdet_in_tes!R88=0,"",RES_hhdet_in_tes!R88/RES_hhdet_in_fec!R88)</f>
        <v>0.73531149373781113</v>
      </c>
      <c r="S88" s="111">
        <f>IF(RES_hhdet_in_tes!S88=0,"",RES_hhdet_in_tes!S88/RES_hhdet_in_fec!S88)</f>
        <v>0.75059109731690621</v>
      </c>
      <c r="T88" s="111">
        <f>IF(RES_hhdet_in_tes!T88=0,"",RES_hhdet_in_tes!T88/RES_hhdet_in_fec!T88)</f>
        <v>0.76600333476897831</v>
      </c>
      <c r="U88" s="111">
        <f>IF(RES_hhdet_in_tes!U88=0,"",RES_hhdet_in_tes!U88/RES_hhdet_in_fec!U88)</f>
        <v>0.78024037312563987</v>
      </c>
      <c r="V88" s="111">
        <f>IF(RES_hhdet_in_tes!V88=0,"",RES_hhdet_in_tes!V88/RES_hhdet_in_fec!V88)</f>
        <v>0.79218271946191776</v>
      </c>
      <c r="W88" s="111">
        <f>IF(RES_hhdet_in_tes!W88=0,"",RES_hhdet_in_tes!W88/RES_hhdet_in_fec!W88)</f>
        <v>0.8017763184454062</v>
      </c>
      <c r="X88" s="111">
        <f>IF(RES_hhdet_in_tes!X88=0,"",RES_hhdet_in_tes!X88/RES_hhdet_in_fec!X88)</f>
        <v>0.80943812470242704</v>
      </c>
      <c r="Y88" s="111">
        <f>IF(RES_hhdet_in_tes!Y88=0,"",RES_hhdet_in_tes!Y88/RES_hhdet_in_fec!Y88)</f>
        <v>0.81665863773545011</v>
      </c>
      <c r="DA88" s="63" t="s">
        <v>3669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>
        <f>IF(RES_hhdet_in_tes!E89=0,"",RES_hhdet_in_tes!E89/RES_hhdet_in_fec!E89)</f>
        <v>0.84216137876512964</v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>
        <f>IF(RES_hhdet_in_tes!I89=0,"",RES_hhdet_in_tes!I89/RES_hhdet_in_fec!I89)</f>
        <v>0.86078131370967326</v>
      </c>
      <c r="J89" s="111">
        <f>IF(RES_hhdet_in_tes!J89=0,"",RES_hhdet_in_tes!J89/RES_hhdet_in_fec!J89)</f>
        <v>0.8668806383749551</v>
      </c>
      <c r="K89" s="111">
        <f>IF(RES_hhdet_in_tes!K89=0,"",RES_hhdet_in_tes!K89/RES_hhdet_in_fec!K89)</f>
        <v>0.88144998076643233</v>
      </c>
      <c r="L89" s="111">
        <f>IF(RES_hhdet_in_tes!L89=0,"",RES_hhdet_in_tes!L89/RES_hhdet_in_fec!L89)</f>
        <v>0.88749200682795593</v>
      </c>
      <c r="M89" s="111">
        <f>IF(RES_hhdet_in_tes!M89=0,"",RES_hhdet_in_tes!M89/RES_hhdet_in_fec!M89)</f>
        <v>0.8887952743719657</v>
      </c>
      <c r="N89" s="111">
        <f>IF(RES_hhdet_in_tes!N89=0,"",RES_hhdet_in_tes!N89/RES_hhdet_in_fec!N89)</f>
        <v>0.89475275638709739</v>
      </c>
      <c r="O89" s="111">
        <f>IF(RES_hhdet_in_tes!O89=0,"",RES_hhdet_in_tes!O89/RES_hhdet_in_fec!O89)</f>
        <v>0.90132335134188868</v>
      </c>
      <c r="P89" s="111">
        <f>IF(RES_hhdet_in_tes!P89=0,"",RES_hhdet_in_tes!P89/RES_hhdet_in_fec!P89)</f>
        <v>0.89978258614948592</v>
      </c>
      <c r="Q89" s="111">
        <f>IF(RES_hhdet_in_tes!Q89=0,"",RES_hhdet_in_tes!Q89/RES_hhdet_in_fec!Q89)</f>
        <v>0.89526368330232586</v>
      </c>
      <c r="R89" s="111">
        <f>IF(RES_hhdet_in_tes!R89=0,"",RES_hhdet_in_tes!R89/RES_hhdet_in_fec!R89)</f>
        <v>0.90377012571964632</v>
      </c>
      <c r="S89" s="111" t="str">
        <f>IF(RES_hhdet_in_tes!S89=0,"",RES_hhdet_in_tes!S89/RES_hhdet_in_fec!S89)</f>
        <v/>
      </c>
      <c r="T89" s="111">
        <f>IF(RES_hhdet_in_tes!T89=0,"",RES_hhdet_in_tes!T89/RES_hhdet_in_fec!T89)</f>
        <v>0.91579617949386405</v>
      </c>
      <c r="U89" s="111">
        <f>IF(RES_hhdet_in_tes!U89=0,"",RES_hhdet_in_tes!U89/RES_hhdet_in_fec!U89)</f>
        <v>0.92578052067199812</v>
      </c>
      <c r="V89" s="111">
        <f>IF(RES_hhdet_in_tes!V89=0,"",RES_hhdet_in_tes!V89/RES_hhdet_in_fec!V89)</f>
        <v>0.93189581662282917</v>
      </c>
      <c r="W89" s="111">
        <f>IF(RES_hhdet_in_tes!W89=0,"",RES_hhdet_in_tes!W89/RES_hhdet_in_fec!W89)</f>
        <v>0.92807261822106646</v>
      </c>
      <c r="X89" s="111">
        <f>IF(RES_hhdet_in_tes!X89=0,"",RES_hhdet_in_tes!X89/RES_hhdet_in_fec!X89)</f>
        <v>0.92381123889639793</v>
      </c>
      <c r="Y89" s="111">
        <f>IF(RES_hhdet_in_tes!Y89=0,"",RES_hhdet_in_tes!Y89/RES_hhdet_in_fec!Y89)</f>
        <v>0.92539998620614505</v>
      </c>
      <c r="DA89" s="63" t="s">
        <v>3670</v>
      </c>
    </row>
    <row r="90" spans="1:105" ht="12" customHeight="1" x14ac:dyDescent="0.25">
      <c r="A90" s="100" t="s">
        <v>199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>
        <f>IF(RES_hhdet_in_tes!E90=0,"",RES_hhdet_in_tes!E90/RES_hhdet_in_fec!E90)</f>
        <v>0.57805357080704145</v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>
        <f>IF(RES_hhdet_in_tes!I90=0,"",RES_hhdet_in_tes!I90/RES_hhdet_in_fec!I90)</f>
        <v>0.63220878715960738</v>
      </c>
      <c r="J90" s="112">
        <f>IF(RES_hhdet_in_tes!J90=0,"",RES_hhdet_in_tes!J90/RES_hhdet_in_fec!J90)</f>
        <v>0.64588003773449509</v>
      </c>
      <c r="K90" s="112">
        <f>IF(RES_hhdet_in_tes!K90=0,"",RES_hhdet_in_tes!K90/RES_hhdet_in_fec!K90)</f>
        <v>0.65951121663493883</v>
      </c>
      <c r="L90" s="112">
        <f>IF(RES_hhdet_in_tes!L90=0,"",RES_hhdet_in_tes!L90/RES_hhdet_in_fec!L90)</f>
        <v>0.67305022916097124</v>
      </c>
      <c r="M90" s="112">
        <f>IF(RES_hhdet_in_tes!M90=0,"",RES_hhdet_in_tes!M90/RES_hhdet_in_fec!M90)</f>
        <v>0.68548692582236026</v>
      </c>
      <c r="N90" s="112">
        <f>IF(RES_hhdet_in_tes!N90=0,"",RES_hhdet_in_tes!N90/RES_hhdet_in_fec!N90)</f>
        <v>0.69626857221792959</v>
      </c>
      <c r="O90" s="112">
        <f>IF(RES_hhdet_in_tes!O90=0,"",RES_hhdet_in_tes!O90/RES_hhdet_in_fec!O90)</f>
        <v>0.70507593401583368</v>
      </c>
      <c r="P90" s="112">
        <f>IF(RES_hhdet_in_tes!P90=0,"",RES_hhdet_in_tes!P90/RES_hhdet_in_fec!P90)</f>
        <v>0.71267199388693614</v>
      </c>
      <c r="Q90" s="112">
        <f>IF(RES_hhdet_in_tes!Q90=0,"",RES_hhdet_in_tes!Q90/RES_hhdet_in_fec!Q90)</f>
        <v>0.72173551350562914</v>
      </c>
      <c r="R90" s="112">
        <f>IF(RES_hhdet_in_tes!R90=0,"",RES_hhdet_in_tes!R90/RES_hhdet_in_fec!R90)</f>
        <v>0.73531149373781113</v>
      </c>
      <c r="S90" s="112" t="str">
        <f>IF(RES_hhdet_in_tes!S90=0,"",RES_hhdet_in_tes!S90/RES_hhdet_in_fec!S90)</f>
        <v/>
      </c>
      <c r="T90" s="112">
        <f>IF(RES_hhdet_in_tes!T90=0,"",RES_hhdet_in_tes!T90/RES_hhdet_in_fec!T90)</f>
        <v>0.76600333476897831</v>
      </c>
      <c r="U90" s="112">
        <f>IF(RES_hhdet_in_tes!U90=0,"",RES_hhdet_in_tes!U90/RES_hhdet_in_fec!U90)</f>
        <v>0.78024037312563987</v>
      </c>
      <c r="V90" s="112">
        <f>IF(RES_hhdet_in_tes!V90=0,"",RES_hhdet_in_tes!V90/RES_hhdet_in_fec!V90)</f>
        <v>0.79218271946191776</v>
      </c>
      <c r="W90" s="112">
        <f>IF(RES_hhdet_in_tes!W90=0,"",RES_hhdet_in_tes!W90/RES_hhdet_in_fec!W90)</f>
        <v>0.8017763184454062</v>
      </c>
      <c r="X90" s="112">
        <f>IF(RES_hhdet_in_tes!X90=0,"",RES_hhdet_in_tes!X90/RES_hhdet_in_fec!X90)</f>
        <v>0.80943812470242704</v>
      </c>
      <c r="Y90" s="112">
        <f>IF(RES_hhdet_in_tes!Y90=0,"",RES_hhdet_in_tes!Y90/RES_hhdet_in_fec!Y90)</f>
        <v>0.81665863773545011</v>
      </c>
      <c r="DA90" s="131" t="s">
        <v>3671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>
        <f>IF(RES_hhdet_in_tes!E91=0,"",RES_hhdet_in_tes!E91/RES_hhdet_in_fec!E91)</f>
        <v>1</v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>
        <f>IF(RES_hhdet_in_tes!I91=0,"",RES_hhdet_in_tes!I91/RES_hhdet_in_fec!I91)</f>
        <v>1</v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>
        <f>IF(RES_hhdet_in_tes!M91=0,"",RES_hhdet_in_tes!M91/RES_hhdet_in_fec!M91)</f>
        <v>1</v>
      </c>
      <c r="N91" s="113">
        <f>IF(RES_hhdet_in_tes!N91=0,"",RES_hhdet_in_tes!N91/RES_hhdet_in_fec!N91)</f>
        <v>1</v>
      </c>
      <c r="O91" s="113">
        <f>IF(RES_hhdet_in_tes!O91=0,"",RES_hhdet_in_tes!O91/RES_hhdet_in_fec!O91)</f>
        <v>1</v>
      </c>
      <c r="P91" s="113">
        <f>IF(RES_hhdet_in_tes!P91=0,"",RES_hhdet_in_tes!P91/RES_hhdet_in_fec!P91)</f>
        <v>1</v>
      </c>
      <c r="Q91" s="113">
        <f>IF(RES_hhdet_in_tes!Q91=0,"",RES_hhdet_in_tes!Q91/RES_hhdet_in_fec!Q91)</f>
        <v>1</v>
      </c>
      <c r="R91" s="113">
        <f>IF(RES_hhdet_in_tes!R91=0,"",RES_hhdet_in_tes!R91/RES_hhdet_in_fec!R91)</f>
        <v>1</v>
      </c>
      <c r="S91" s="113" t="str">
        <f>IF(RES_hhdet_in_tes!S91=0,"",RES_hhdet_in_tes!S91/RES_hhdet_in_fec!S91)</f>
        <v/>
      </c>
      <c r="T91" s="113">
        <f>IF(RES_hhdet_in_tes!T91=0,"",RES_hhdet_in_tes!T91/RES_hhdet_in_fec!T91)</f>
        <v>1</v>
      </c>
      <c r="U91" s="113">
        <f>IF(RES_hhdet_in_tes!U91=0,"",RES_hhdet_in_tes!U91/RES_hhdet_in_fec!U91)</f>
        <v>1</v>
      </c>
      <c r="V91" s="113">
        <f>IF(RES_hhdet_in_tes!V91=0,"",RES_hhdet_in_tes!V91/RES_hhdet_in_fec!V91)</f>
        <v>1</v>
      </c>
      <c r="W91" s="113">
        <f>IF(RES_hhdet_in_tes!W91=0,"",RES_hhdet_in_tes!W91/RES_hhdet_in_fec!W91)</f>
        <v>1</v>
      </c>
      <c r="X91" s="113">
        <f>IF(RES_hhdet_in_tes!X91=0,"",RES_hhdet_in_tes!X91/RES_hhdet_in_fec!X91)</f>
        <v>1</v>
      </c>
      <c r="Y91" s="113">
        <f>IF(RES_hhdet_in_tes!Y91=0,"",RES_hhdet_in_tes!Y91/RES_hhdet_in_fec!Y91)</f>
        <v>1</v>
      </c>
      <c r="DA91" s="132" t="s">
        <v>3672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0.5526207697241724</v>
      </c>
      <c r="D92" s="112">
        <f>IF(RES_hhdet_in_tes!D92=0,"",RES_hhdet_in_tes!D92/RES_hhdet_in_fec!D92)</f>
        <v>0.55460320728756973</v>
      </c>
      <c r="E92" s="112">
        <f>IF(RES_hhdet_in_tes!E92=0,"",RES_hhdet_in_tes!E92/RES_hhdet_in_fec!E92)</f>
        <v>0.5568612124466813</v>
      </c>
      <c r="F92" s="112">
        <f>IF(RES_hhdet_in_tes!F92=0,"",RES_hhdet_in_tes!F92/RES_hhdet_in_fec!F92)</f>
        <v>0.55915679500520854</v>
      </c>
      <c r="G92" s="112">
        <f>IF(RES_hhdet_in_tes!G92=0,"",RES_hhdet_in_tes!G92/RES_hhdet_in_fec!G92)</f>
        <v>0.56170615911076616</v>
      </c>
      <c r="H92" s="112">
        <f>IF(RES_hhdet_in_tes!H92=0,"",RES_hhdet_in_tes!H92/RES_hhdet_in_fec!H92)</f>
        <v>0.56448284412811889</v>
      </c>
      <c r="I92" s="112">
        <f>IF(RES_hhdet_in_tes!I92=0,"",RES_hhdet_in_tes!I92/RES_hhdet_in_fec!I92)</f>
        <v>0.56754012276555665</v>
      </c>
      <c r="J92" s="112">
        <f>IF(RES_hhdet_in_tes!J92=0,"",RES_hhdet_in_tes!J92/RES_hhdet_in_fec!J92)</f>
        <v>0.57109623450536851</v>
      </c>
      <c r="K92" s="112">
        <f>IF(RES_hhdet_in_tes!K92=0,"",RES_hhdet_in_tes!K92/RES_hhdet_in_fec!K92)</f>
        <v>0.57533674031131166</v>
      </c>
      <c r="L92" s="112">
        <f>IF(RES_hhdet_in_tes!L92=0,"",RES_hhdet_in_tes!L92/RES_hhdet_in_fec!L92)</f>
        <v>0.5803112853488045</v>
      </c>
      <c r="M92" s="112">
        <f>IF(RES_hhdet_in_tes!M92=0,"",RES_hhdet_in_tes!M92/RES_hhdet_in_fec!M92)</f>
        <v>0.59045221083544841</v>
      </c>
      <c r="N92" s="112">
        <f>IF(RES_hhdet_in_tes!N92=0,"",RES_hhdet_in_tes!N92/RES_hhdet_in_fec!N92)</f>
        <v>0.60716838737710932</v>
      </c>
      <c r="O92" s="112">
        <f>IF(RES_hhdet_in_tes!O92=0,"",RES_hhdet_in_tes!O92/RES_hhdet_in_fec!O92)</f>
        <v>0.6316064505178961</v>
      </c>
      <c r="P92" s="112">
        <f>IF(RES_hhdet_in_tes!P92=0,"",RES_hhdet_in_tes!P92/RES_hhdet_in_fec!P92)</f>
        <v>0.66124023838869284</v>
      </c>
      <c r="Q92" s="112">
        <f>IF(RES_hhdet_in_tes!Q92=0,"",RES_hhdet_in_tes!Q92/RES_hhdet_in_fec!Q92)</f>
        <v>0.68792136250203118</v>
      </c>
      <c r="R92" s="112">
        <f>IF(RES_hhdet_in_tes!R92=0,"",RES_hhdet_in_tes!R92/RES_hhdet_in_fec!R92)</f>
        <v>0.70523148705660232</v>
      </c>
      <c r="S92" s="112">
        <f>IF(RES_hhdet_in_tes!S92=0,"",RES_hhdet_in_tes!S92/RES_hhdet_in_fec!S92)</f>
        <v>0.72134886275958754</v>
      </c>
      <c r="T92" s="112">
        <f>IF(RES_hhdet_in_tes!T92=0,"",RES_hhdet_in_tes!T92/RES_hhdet_in_fec!T92)</f>
        <v>0.73579825637001395</v>
      </c>
      <c r="U92" s="112">
        <f>IF(RES_hhdet_in_tes!U92=0,"",RES_hhdet_in_tes!U92/RES_hhdet_in_fec!U92)</f>
        <v>0.74810443464695864</v>
      </c>
      <c r="V92" s="112">
        <f>IF(RES_hhdet_in_tes!V92=0,"",RES_hhdet_in_tes!V92/RES_hhdet_in_fec!V92)</f>
        <v>0.75779216434947838</v>
      </c>
      <c r="W92" s="112">
        <f>IF(RES_hhdet_in_tes!W92=0,"",RES_hhdet_in_tes!W92/RES_hhdet_in_fec!W92)</f>
        <v>0.76374675645205381</v>
      </c>
      <c r="X92" s="112">
        <f>IF(RES_hhdet_in_tes!X92=0,"",RES_hhdet_in_tes!X92/RES_hhdet_in_fec!X92)</f>
        <v>0.7670692101260046</v>
      </c>
      <c r="Y92" s="112">
        <f>IF(RES_hhdet_in_tes!Y92=0,"",RES_hhdet_in_tes!Y92/RES_hhdet_in_fec!Y92)</f>
        <v>0.76875161934761993</v>
      </c>
      <c r="DA92" s="131" t="s">
        <v>3673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>
        <f>IF(RES_hhdet_in_tes!E93=0,"",RES_hhdet_in_tes!E93/RES_hhdet_in_fec!E93)</f>
        <v>0.83034711400930161</v>
      </c>
      <c r="F93" s="113" t="str">
        <f>IF(RES_hhdet_in_tes!F93=0,"",RES_hhdet_in_tes!F93/RES_hhdet_in_fec!F93)</f>
        <v/>
      </c>
      <c r="G93" s="113" t="str">
        <f>IF(RES_hhdet_in_tes!G93=0,"",RES_hhdet_in_tes!G93/RES_hhdet_in_fec!G93)</f>
        <v/>
      </c>
      <c r="H93" s="113" t="str">
        <f>IF(RES_hhdet_in_tes!H93=0,"",RES_hhdet_in_tes!H93/RES_hhdet_in_fec!H93)</f>
        <v/>
      </c>
      <c r="I93" s="113">
        <f>IF(RES_hhdet_in_tes!I93=0,"",RES_hhdet_in_tes!I93/RES_hhdet_in_fec!I93)</f>
        <v>0.82521374444744611</v>
      </c>
      <c r="J93" s="113">
        <f>IF(RES_hhdet_in_tes!J93=0,"",RES_hhdet_in_tes!J93/RES_hhdet_in_fec!J93)</f>
        <v>0.82626690147191617</v>
      </c>
      <c r="K93" s="113">
        <f>IF(RES_hhdet_in_tes!K93=0,"",RES_hhdet_in_tes!K93/RES_hhdet_in_fec!K93)</f>
        <v>0.83852424202660658</v>
      </c>
      <c r="L93" s="113">
        <f>IF(RES_hhdet_in_tes!L93=0,"",RES_hhdet_in_tes!L93/RES_hhdet_in_fec!L93)</f>
        <v>0.84118575159925002</v>
      </c>
      <c r="M93" s="113">
        <f>IF(RES_hhdet_in_tes!M93=0,"",RES_hhdet_in_tes!M93/RES_hhdet_in_fec!M93)</f>
        <v>0.84117576472820499</v>
      </c>
      <c r="N93" s="113">
        <f>IF(RES_hhdet_in_tes!N93=0,"",RES_hhdet_in_tes!N93/RES_hhdet_in_fec!N93)</f>
        <v>0.85183640915567194</v>
      </c>
      <c r="O93" s="113">
        <f>IF(RES_hhdet_in_tes!O93=0,"",RES_hhdet_in_tes!O93/RES_hhdet_in_fec!O93)</f>
        <v>0.86772288447507573</v>
      </c>
      <c r="P93" s="113">
        <f>IF(RES_hhdet_in_tes!P93=0,"",RES_hhdet_in_tes!P93/RES_hhdet_in_fec!P93)</f>
        <v>0.87632796687892367</v>
      </c>
      <c r="Q93" s="113">
        <f>IF(RES_hhdet_in_tes!Q93=0,"",RES_hhdet_in_tes!Q93/RES_hhdet_in_fec!Q93)</f>
        <v>0.87920286811738202</v>
      </c>
      <c r="R93" s="113">
        <f>IF(RES_hhdet_in_tes!R93=0,"",RES_hhdet_in_tes!R93/RES_hhdet_in_fec!R93)</f>
        <v>0.89017510981891523</v>
      </c>
      <c r="S93" s="113">
        <f>IF(RES_hhdet_in_tes!S93=0,"",RES_hhdet_in_tes!S93/RES_hhdet_in_fec!S93)</f>
        <v>0.89900331030356462</v>
      </c>
      <c r="T93" s="113">
        <f>IF(RES_hhdet_in_tes!T93=0,"",RES_hhdet_in_tes!T93/RES_hhdet_in_fec!T93)</f>
        <v>0.90254243029470316</v>
      </c>
      <c r="U93" s="113">
        <f>IF(RES_hhdet_in_tes!U93=0,"",RES_hhdet_in_tes!U93/RES_hhdet_in_fec!U93)</f>
        <v>0.9125617037461381</v>
      </c>
      <c r="V93" s="113">
        <f>IF(RES_hhdet_in_tes!V93=0,"",RES_hhdet_in_tes!V93/RES_hhdet_in_fec!V93)</f>
        <v>0.91827273723054359</v>
      </c>
      <c r="W93" s="113">
        <f>IF(RES_hhdet_in_tes!W93=0,"",RES_hhdet_in_tes!W93/RES_hhdet_in_fec!W93)</f>
        <v>0.91154718908383525</v>
      </c>
      <c r="X93" s="113">
        <f>IF(RES_hhdet_in_tes!X93=0,"",RES_hhdet_in_tes!X93/RES_hhdet_in_fec!X93)</f>
        <v>0.90374177084394269</v>
      </c>
      <c r="Y93" s="113">
        <f>IF(RES_hhdet_in_tes!Y93=0,"",RES_hhdet_in_tes!Y93/RES_hhdet_in_fec!Y93)</f>
        <v>0.90321151520261178</v>
      </c>
      <c r="DA93" s="132" t="s">
        <v>3674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>
        <f>IF(RES_hhdet_in_tes!E94=0,"",RES_hhdet_in_tes!E94/RES_hhdet_in_fec!E94)</f>
        <v>0.5568612124466813</v>
      </c>
      <c r="F94" s="111" t="str">
        <f>IF(RES_hhdet_in_tes!F94=0,"",RES_hhdet_in_tes!F94/RES_hhdet_in_fec!F94)</f>
        <v/>
      </c>
      <c r="G94" s="111" t="str">
        <f>IF(RES_hhdet_in_tes!G94=0,"",RES_hhdet_in_tes!G94/RES_hhdet_in_fec!G94)</f>
        <v/>
      </c>
      <c r="H94" s="111" t="str">
        <f>IF(RES_hhdet_in_tes!H94=0,"",RES_hhdet_in_tes!H94/RES_hhdet_in_fec!H94)</f>
        <v/>
      </c>
      <c r="I94" s="111">
        <f>IF(RES_hhdet_in_tes!I94=0,"",RES_hhdet_in_tes!I94/RES_hhdet_in_fec!I94)</f>
        <v>0.56754012276555665</v>
      </c>
      <c r="J94" s="111">
        <f>IF(RES_hhdet_in_tes!J94=0,"",RES_hhdet_in_tes!J94/RES_hhdet_in_fec!J94)</f>
        <v>0.57109623450536851</v>
      </c>
      <c r="K94" s="111">
        <f>IF(RES_hhdet_in_tes!K94=0,"",RES_hhdet_in_tes!K94/RES_hhdet_in_fec!K94)</f>
        <v>0.57533674031131166</v>
      </c>
      <c r="L94" s="111">
        <f>IF(RES_hhdet_in_tes!L94=0,"",RES_hhdet_in_tes!L94/RES_hhdet_in_fec!L94)</f>
        <v>0.5803112853488045</v>
      </c>
      <c r="M94" s="111">
        <f>IF(RES_hhdet_in_tes!M94=0,"",RES_hhdet_in_tes!M94/RES_hhdet_in_fec!M94)</f>
        <v>0.59045221083544841</v>
      </c>
      <c r="N94" s="111">
        <f>IF(RES_hhdet_in_tes!N94=0,"",RES_hhdet_in_tes!N94/RES_hhdet_in_fec!N94)</f>
        <v>0.60716838737710932</v>
      </c>
      <c r="O94" s="111">
        <f>IF(RES_hhdet_in_tes!O94=0,"",RES_hhdet_in_tes!O94/RES_hhdet_in_fec!O94)</f>
        <v>0.6316064505178961</v>
      </c>
      <c r="P94" s="111">
        <f>IF(RES_hhdet_in_tes!P94=0,"",RES_hhdet_in_tes!P94/RES_hhdet_in_fec!P94)</f>
        <v>0.66124023838869284</v>
      </c>
      <c r="Q94" s="111">
        <f>IF(RES_hhdet_in_tes!Q94=0,"",RES_hhdet_in_tes!Q94/RES_hhdet_in_fec!Q94)</f>
        <v>0.68792136250203118</v>
      </c>
      <c r="R94" s="111">
        <f>IF(RES_hhdet_in_tes!R94=0,"",RES_hhdet_in_tes!R94/RES_hhdet_in_fec!R94)</f>
        <v>0.70523148705660232</v>
      </c>
      <c r="S94" s="111">
        <f>IF(RES_hhdet_in_tes!S94=0,"",RES_hhdet_in_tes!S94/RES_hhdet_in_fec!S94)</f>
        <v>0.72134886275958754</v>
      </c>
      <c r="T94" s="111">
        <f>IF(RES_hhdet_in_tes!T94=0,"",RES_hhdet_in_tes!T94/RES_hhdet_in_fec!T94)</f>
        <v>0.73579825637001395</v>
      </c>
      <c r="U94" s="111">
        <f>IF(RES_hhdet_in_tes!U94=0,"",RES_hhdet_in_tes!U94/RES_hhdet_in_fec!U94)</f>
        <v>0.74810443464695864</v>
      </c>
      <c r="V94" s="111">
        <f>IF(RES_hhdet_in_tes!V94=0,"",RES_hhdet_in_tes!V94/RES_hhdet_in_fec!V94)</f>
        <v>0.75779216434947838</v>
      </c>
      <c r="W94" s="111">
        <f>IF(RES_hhdet_in_tes!W94=0,"",RES_hhdet_in_tes!W94/RES_hhdet_in_fec!W94)</f>
        <v>0.76374675645205392</v>
      </c>
      <c r="X94" s="111">
        <f>IF(RES_hhdet_in_tes!X94=0,"",RES_hhdet_in_tes!X94/RES_hhdet_in_fec!X94)</f>
        <v>0.76706921012600482</v>
      </c>
      <c r="Y94" s="111">
        <f>IF(RES_hhdet_in_tes!Y94=0,"",RES_hhdet_in_tes!Y94/RES_hhdet_in_fec!Y94)</f>
        <v>0.76875161934761993</v>
      </c>
      <c r="DA94" s="63" t="s">
        <v>3675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>
        <f>IF(RES_hhdet_in_tes!E95=0,"",RES_hhdet_in_tes!E95/RES_hhdet_in_fec!E95)</f>
        <v>1</v>
      </c>
      <c r="F95" s="111" t="str">
        <f>IF(RES_hhdet_in_tes!F95=0,"",RES_hhdet_in_tes!F95/RES_hhdet_in_fec!F95)</f>
        <v/>
      </c>
      <c r="G95" s="111" t="str">
        <f>IF(RES_hhdet_in_tes!G95=0,"",RES_hhdet_in_tes!G95/RES_hhdet_in_fec!G95)</f>
        <v/>
      </c>
      <c r="H95" s="111" t="str">
        <f>IF(RES_hhdet_in_tes!H95=0,"",RES_hhdet_in_tes!H95/RES_hhdet_in_fec!H95)</f>
        <v/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X95" s="111">
        <f>IF(RES_hhdet_in_tes!X95=0,"",RES_hhdet_in_tes!X95/RES_hhdet_in_fec!X95)</f>
        <v>1</v>
      </c>
      <c r="Y95" s="111">
        <f>IF(RES_hhdet_in_tes!Y95=0,"",RES_hhdet_in_tes!Y95/RES_hhdet_in_fec!Y95)</f>
        <v>1</v>
      </c>
      <c r="DA95" s="63" t="s">
        <v>3676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0.61875499975954074</v>
      </c>
      <c r="D96" s="112">
        <f>IF(RES_hhdet_in_tes!D96=0,"",RES_hhdet_in_tes!D96/RES_hhdet_in_fec!D96)</f>
        <v>0.62005273315413523</v>
      </c>
      <c r="E96" s="112">
        <f>IF(RES_hhdet_in_tes!E96=0,"",RES_hhdet_in_tes!E96/RES_hhdet_in_fec!E96)</f>
        <v>0.62147342981319287</v>
      </c>
      <c r="F96" s="112">
        <f>IF(RES_hhdet_in_tes!F96=0,"",RES_hhdet_in_tes!F96/RES_hhdet_in_fec!F96)</f>
        <v>0.62291126785666817</v>
      </c>
      <c r="G96" s="112">
        <f>IF(RES_hhdet_in_tes!G96=0,"",RES_hhdet_in_tes!G96/RES_hhdet_in_fec!G96)</f>
        <v>0.6244633073161957</v>
      </c>
      <c r="H96" s="112">
        <f>IF(RES_hhdet_in_tes!H96=0,"",RES_hhdet_in_tes!H96/RES_hhdet_in_fec!H96)</f>
        <v>0.62611859219718857</v>
      </c>
      <c r="I96" s="112">
        <f>IF(RES_hhdet_in_tes!I96=0,"",RES_hhdet_in_tes!I96/RES_hhdet_in_fec!I96)</f>
        <v>0.62790229481243298</v>
      </c>
      <c r="J96" s="112">
        <f>IF(RES_hhdet_in_tes!J96=0,"",RES_hhdet_in_tes!J96/RES_hhdet_in_fec!J96)</f>
        <v>0.62991534850954756</v>
      </c>
      <c r="K96" s="112">
        <f>IF(RES_hhdet_in_tes!K96=0,"",RES_hhdet_in_tes!K96/RES_hhdet_in_fec!K96)</f>
        <v>0.6322469192789002</v>
      </c>
      <c r="L96" s="112">
        <f>IF(RES_hhdet_in_tes!L96=0,"",RES_hhdet_in_tes!L96/RES_hhdet_in_fec!L96)</f>
        <v>0.63492766401705614</v>
      </c>
      <c r="M96" s="112">
        <f>IF(RES_hhdet_in_tes!M96=0,"",RES_hhdet_in_tes!M96/RES_hhdet_in_fec!M96)</f>
        <v>0.64002408264517607</v>
      </c>
      <c r="N96" s="112">
        <f>IF(RES_hhdet_in_tes!N96=0,"",RES_hhdet_in_tes!N96/RES_hhdet_in_fec!N96)</f>
        <v>0.6484276179692019</v>
      </c>
      <c r="O96" s="112">
        <f>IF(RES_hhdet_in_tes!O96=0,"",RES_hhdet_in_tes!O96/RES_hhdet_in_fec!O96)</f>
        <v>0.66124191695269552</v>
      </c>
      <c r="P96" s="112">
        <f>IF(RES_hhdet_in_tes!P96=0,"",RES_hhdet_in_tes!P96/RES_hhdet_in_fec!P96)</f>
        <v>0.67785945002938253</v>
      </c>
      <c r="Q96" s="112">
        <f>IF(RES_hhdet_in_tes!Q96=0,"",RES_hhdet_in_tes!Q96/RES_hhdet_in_fec!Q96)</f>
        <v>0.69389183391080778</v>
      </c>
      <c r="R96" s="112">
        <f>IF(RES_hhdet_in_tes!R96=0,"",RES_hhdet_in_tes!R96/RES_hhdet_in_fec!R96)</f>
        <v>0.70474157903780243</v>
      </c>
      <c r="S96" s="112">
        <f>IF(RES_hhdet_in_tes!S96=0,"",RES_hhdet_in_tes!S96/RES_hhdet_in_fec!S96)</f>
        <v>0.71525311190995289</v>
      </c>
      <c r="T96" s="112">
        <f>IF(RES_hhdet_in_tes!T96=0,"",RES_hhdet_in_tes!T96/RES_hhdet_in_fec!T96)</f>
        <v>0.7256830696643739</v>
      </c>
      <c r="U96" s="112">
        <f>IF(RES_hhdet_in_tes!U96=0,"",RES_hhdet_in_tes!U96/RES_hhdet_in_fec!U96)</f>
        <v>0.7361363017829391</v>
      </c>
      <c r="V96" s="112">
        <f>IF(RES_hhdet_in_tes!V96=0,"",RES_hhdet_in_tes!V96/RES_hhdet_in_fec!V96)</f>
        <v>0.74640539059264099</v>
      </c>
      <c r="W96" s="112">
        <f>IF(RES_hhdet_in_tes!W96=0,"",RES_hhdet_in_tes!W96/RES_hhdet_in_fec!W96)</f>
        <v>0.75578447543167215</v>
      </c>
      <c r="X96" s="112">
        <f>IF(RES_hhdet_in_tes!X96=0,"",RES_hhdet_in_tes!X96/RES_hhdet_in_fec!X96)</f>
        <v>0.76731005978932953</v>
      </c>
      <c r="Y96" s="112">
        <f>IF(RES_hhdet_in_tes!Y96=0,"",RES_hhdet_in_tes!Y96/RES_hhdet_in_fec!Y96)</f>
        <v>0.77806272946855026</v>
      </c>
      <c r="DA96" s="131" t="s">
        <v>3677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0.84951685251065112</v>
      </c>
      <c r="D97" s="113">
        <f>IF(RES_hhdet_in_tes!D97=0,"",RES_hhdet_in_tes!D97/RES_hhdet_in_fec!D97)</f>
        <v>0.84334801279153893</v>
      </c>
      <c r="E97" s="113">
        <f>IF(RES_hhdet_in_tes!E97=0,"",RES_hhdet_in_tes!E97/RES_hhdet_in_fec!E97)</f>
        <v>0.86485225289515344</v>
      </c>
      <c r="F97" s="113">
        <f>IF(RES_hhdet_in_tes!F97=0,"",RES_hhdet_in_tes!F97/RES_hhdet_in_fec!F97)</f>
        <v>0.85093451910759521</v>
      </c>
      <c r="G97" s="113">
        <f>IF(RES_hhdet_in_tes!G97=0,"",RES_hhdet_in_tes!G97/RES_hhdet_in_fec!G97)</f>
        <v>0.8529606876819138</v>
      </c>
      <c r="H97" s="113">
        <f>IF(RES_hhdet_in_tes!H97=0,"",RES_hhdet_in_tes!H97/RES_hhdet_in_fec!H97)</f>
        <v>0.85426289987186044</v>
      </c>
      <c r="I97" s="113">
        <f>IF(RES_hhdet_in_tes!I97=0,"",RES_hhdet_in_tes!I97/RES_hhdet_in_fec!I97)</f>
        <v>0.85855734520560834</v>
      </c>
      <c r="J97" s="113">
        <f>IF(RES_hhdet_in_tes!J97=0,"",RES_hhdet_in_tes!J97/RES_hhdet_in_fec!J97)</f>
        <v>0.85864274601466861</v>
      </c>
      <c r="K97" s="113">
        <f>IF(RES_hhdet_in_tes!K97=0,"",RES_hhdet_in_tes!K97/RES_hhdet_in_fec!K97)</f>
        <v>0.86842998498555612</v>
      </c>
      <c r="L97" s="113">
        <f>IF(RES_hhdet_in_tes!L97=0,"",RES_hhdet_in_tes!L97/RES_hhdet_in_fec!L97)</f>
        <v>0.86959419436525676</v>
      </c>
      <c r="M97" s="113">
        <f>IF(RES_hhdet_in_tes!M97=0,"",RES_hhdet_in_tes!M97/RES_hhdet_in_fec!M97)</f>
        <v>0.86704156027999624</v>
      </c>
      <c r="N97" s="113">
        <f>IF(RES_hhdet_in_tes!N97=0,"",RES_hhdet_in_tes!N97/RES_hhdet_in_fec!N97)</f>
        <v>0.87245098967165502</v>
      </c>
      <c r="O97" s="113">
        <f>IF(RES_hhdet_in_tes!O97=0,"",RES_hhdet_in_tes!O97/RES_hhdet_in_fec!O97)</f>
        <v>0.88174452445492146</v>
      </c>
      <c r="P97" s="113">
        <f>IF(RES_hhdet_in_tes!P97=0,"",RES_hhdet_in_tes!P97/RES_hhdet_in_fec!P97)</f>
        <v>0.88394169000568068</v>
      </c>
      <c r="Q97" s="113">
        <f>IF(RES_hhdet_in_tes!Q97=0,"",RES_hhdet_in_tes!Q97/RES_hhdet_in_fec!Q97)</f>
        <v>0.88182774764272343</v>
      </c>
      <c r="R97" s="113">
        <f>IF(RES_hhdet_in_tes!R97=0,"",RES_hhdet_in_tes!R97/RES_hhdet_in_fec!R97)</f>
        <v>0.88976621126241318</v>
      </c>
      <c r="S97" s="113">
        <f>IF(RES_hhdet_in_tes!S97=0,"",RES_hhdet_in_tes!S97/RES_hhdet_in_fec!S97)</f>
        <v>0.89608709677620302</v>
      </c>
      <c r="T97" s="113">
        <f>IF(RES_hhdet_in_tes!T97=0,"",RES_hhdet_in_tes!T97/RES_hhdet_in_fec!T97)</f>
        <v>0.89781167288464292</v>
      </c>
      <c r="U97" s="113">
        <f>IF(RES_hhdet_in_tes!U97=0,"",RES_hhdet_in_tes!U97/RES_hhdet_in_fec!U97)</f>
        <v>0.90739301397165739</v>
      </c>
      <c r="V97" s="113">
        <f>IF(RES_hhdet_in_tes!V97=0,"",RES_hhdet_in_tes!V97/RES_hhdet_in_fec!V97)</f>
        <v>0.91348750165843662</v>
      </c>
      <c r="W97" s="113">
        <f>IF(RES_hhdet_in_tes!W97=0,"",RES_hhdet_in_tes!W97/RES_hhdet_in_fec!W97)</f>
        <v>0.90796010226566271</v>
      </c>
      <c r="X97" s="113">
        <f>IF(RES_hhdet_in_tes!X97=0,"",RES_hhdet_in_tes!X97/RES_hhdet_in_fec!X97)</f>
        <v>0.90378923942970313</v>
      </c>
      <c r="Y97" s="113">
        <f>IF(RES_hhdet_in_tes!Y97=0,"",RES_hhdet_in_tes!Y97/RES_hhdet_in_fec!Y97)</f>
        <v>0.90761466071790853</v>
      </c>
      <c r="DA97" s="132" t="s">
        <v>3678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0.61875499975954074</v>
      </c>
      <c r="D98" s="111">
        <f>IF(RES_hhdet_in_tes!D98=0,"",RES_hhdet_in_tes!D98/RES_hhdet_in_fec!D98)</f>
        <v>0.62005273315413523</v>
      </c>
      <c r="E98" s="111">
        <f>IF(RES_hhdet_in_tes!E98=0,"",RES_hhdet_in_tes!E98/RES_hhdet_in_fec!E98)</f>
        <v>0.62147342981319287</v>
      </c>
      <c r="F98" s="111">
        <f>IF(RES_hhdet_in_tes!F98=0,"",RES_hhdet_in_tes!F98/RES_hhdet_in_fec!F98)</f>
        <v>0.62291126785666817</v>
      </c>
      <c r="G98" s="111">
        <f>IF(RES_hhdet_in_tes!G98=0,"",RES_hhdet_in_tes!G98/RES_hhdet_in_fec!G98)</f>
        <v>0.6244633073161957</v>
      </c>
      <c r="H98" s="111">
        <f>IF(RES_hhdet_in_tes!H98=0,"",RES_hhdet_in_tes!H98/RES_hhdet_in_fec!H98)</f>
        <v>0.62611859219718857</v>
      </c>
      <c r="I98" s="111">
        <f>IF(RES_hhdet_in_tes!I98=0,"",RES_hhdet_in_tes!I98/RES_hhdet_in_fec!I98)</f>
        <v>0.62790229481243298</v>
      </c>
      <c r="J98" s="111">
        <f>IF(RES_hhdet_in_tes!J98=0,"",RES_hhdet_in_tes!J98/RES_hhdet_in_fec!J98)</f>
        <v>0.62991534850954756</v>
      </c>
      <c r="K98" s="111">
        <f>IF(RES_hhdet_in_tes!K98=0,"",RES_hhdet_in_tes!K98/RES_hhdet_in_fec!K98)</f>
        <v>0.6322469192789002</v>
      </c>
      <c r="L98" s="111">
        <f>IF(RES_hhdet_in_tes!L98=0,"",RES_hhdet_in_tes!L98/RES_hhdet_in_fec!L98)</f>
        <v>0.63492766401705614</v>
      </c>
      <c r="M98" s="111">
        <f>IF(RES_hhdet_in_tes!M98=0,"",RES_hhdet_in_tes!M98/RES_hhdet_in_fec!M98)</f>
        <v>0.64002408264517607</v>
      </c>
      <c r="N98" s="111">
        <f>IF(RES_hhdet_in_tes!N98=0,"",RES_hhdet_in_tes!N98/RES_hhdet_in_fec!N98)</f>
        <v>0.6484276179692019</v>
      </c>
      <c r="O98" s="111">
        <f>IF(RES_hhdet_in_tes!O98=0,"",RES_hhdet_in_tes!O98/RES_hhdet_in_fec!O98)</f>
        <v>0.66124191695269552</v>
      </c>
      <c r="P98" s="111">
        <f>IF(RES_hhdet_in_tes!P98=0,"",RES_hhdet_in_tes!P98/RES_hhdet_in_fec!P98)</f>
        <v>0.67785945002938253</v>
      </c>
      <c r="Q98" s="111">
        <f>IF(RES_hhdet_in_tes!Q98=0,"",RES_hhdet_in_tes!Q98/RES_hhdet_in_fec!Q98)</f>
        <v>0.69389183391080778</v>
      </c>
      <c r="R98" s="111">
        <f>IF(RES_hhdet_in_tes!R98=0,"",RES_hhdet_in_tes!R98/RES_hhdet_in_fec!R98)</f>
        <v>0.70474157903780243</v>
      </c>
      <c r="S98" s="111">
        <f>IF(RES_hhdet_in_tes!S98=0,"",RES_hhdet_in_tes!S98/RES_hhdet_in_fec!S98)</f>
        <v>0.71525311190995278</v>
      </c>
      <c r="T98" s="111">
        <f>IF(RES_hhdet_in_tes!T98=0,"",RES_hhdet_in_tes!T98/RES_hhdet_in_fec!T98)</f>
        <v>0.72568306966437379</v>
      </c>
      <c r="U98" s="111">
        <f>IF(RES_hhdet_in_tes!U98=0,"",RES_hhdet_in_tes!U98/RES_hhdet_in_fec!U98)</f>
        <v>0.7361363017829391</v>
      </c>
      <c r="V98" s="111">
        <f>IF(RES_hhdet_in_tes!V98=0,"",RES_hhdet_in_tes!V98/RES_hhdet_in_fec!V98)</f>
        <v>0.7464053905926411</v>
      </c>
      <c r="W98" s="111">
        <f>IF(RES_hhdet_in_tes!W98=0,"",RES_hhdet_in_tes!W98/RES_hhdet_in_fec!W98)</f>
        <v>0.75578447543167215</v>
      </c>
      <c r="X98" s="111">
        <f>IF(RES_hhdet_in_tes!X98=0,"",RES_hhdet_in_tes!X98/RES_hhdet_in_fec!X98)</f>
        <v>0.76731005978932953</v>
      </c>
      <c r="Y98" s="111">
        <f>IF(RES_hhdet_in_tes!Y98=0,"",RES_hhdet_in_tes!Y98/RES_hhdet_in_fec!Y98)</f>
        <v>0.77806272946855026</v>
      </c>
      <c r="DA98" s="63" t="s">
        <v>3679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X99" s="111">
        <f>IF(RES_hhdet_in_tes!X99=0,"",RES_hhdet_in_tes!X99/RES_hhdet_in_fec!X99)</f>
        <v>1</v>
      </c>
      <c r="Y99" s="111">
        <f>IF(RES_hhdet_in_tes!Y99=0,"",RES_hhdet_in_tes!Y99/RES_hhdet_in_fec!Y99)</f>
        <v>1</v>
      </c>
      <c r="DA99" s="63" t="s">
        <v>3680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0.65196284247166525</v>
      </c>
      <c r="D100" s="124">
        <f>IF(RES_hhdet_in_tes!D100=0,"",RES_hhdet_in_tes!D100/RES_hhdet_in_fec!D100)</f>
        <v>0.67378286049803693</v>
      </c>
      <c r="E100" s="124">
        <f>IF(RES_hhdet_in_tes!E100=0,"",RES_hhdet_in_tes!E100/RES_hhdet_in_fec!E100)</f>
        <v>0.65080085106711238</v>
      </c>
      <c r="F100" s="124">
        <f>IF(RES_hhdet_in_tes!F100=0,"",RES_hhdet_in_tes!F100/RES_hhdet_in_fec!F100)</f>
        <v>0.67688905623516959</v>
      </c>
      <c r="G100" s="124">
        <f>IF(RES_hhdet_in_tes!G100=0,"",RES_hhdet_in_tes!G100/RES_hhdet_in_fec!G100)</f>
        <v>0.68403663186111519</v>
      </c>
      <c r="H100" s="124">
        <f>IF(RES_hhdet_in_tes!H100=0,"",RES_hhdet_in_tes!H100/RES_hhdet_in_fec!H100)</f>
        <v>0.68024689480851364</v>
      </c>
      <c r="I100" s="124">
        <f>IF(RES_hhdet_in_tes!I100=0,"",RES_hhdet_in_tes!I100/RES_hhdet_in_fec!I100)</f>
        <v>0.65950419914288239</v>
      </c>
      <c r="J100" s="124">
        <f>IF(RES_hhdet_in_tes!J100=0,"",RES_hhdet_in_tes!J100/RES_hhdet_in_fec!J100)</f>
        <v>0.63975294492028534</v>
      </c>
      <c r="K100" s="124">
        <f>IF(RES_hhdet_in_tes!K100=0,"",RES_hhdet_in_tes!K100/RES_hhdet_in_fec!K100)</f>
        <v>0.64267075081697489</v>
      </c>
      <c r="L100" s="124">
        <f>IF(RES_hhdet_in_tes!L100=0,"",RES_hhdet_in_tes!L100/RES_hhdet_in_fec!L100)</f>
        <v>0.65545438584417615</v>
      </c>
      <c r="M100" s="124">
        <f>IF(RES_hhdet_in_tes!M100=0,"",RES_hhdet_in_tes!M100/RES_hhdet_in_fec!M100)</f>
        <v>0.67030670366497658</v>
      </c>
      <c r="N100" s="124">
        <f>IF(RES_hhdet_in_tes!N100=0,"",RES_hhdet_in_tes!N100/RES_hhdet_in_fec!N100)</f>
        <v>0.6958145067748035</v>
      </c>
      <c r="O100" s="124">
        <f>IF(RES_hhdet_in_tes!O100=0,"",RES_hhdet_in_tes!O100/RES_hhdet_in_fec!O100)</f>
        <v>0.69159060311357679</v>
      </c>
      <c r="P100" s="124">
        <f>IF(RES_hhdet_in_tes!P100=0,"",RES_hhdet_in_tes!P100/RES_hhdet_in_fec!P100)</f>
        <v>0.69779819743338445</v>
      </c>
      <c r="Q100" s="124">
        <f>IF(RES_hhdet_in_tes!Q100=0,"",RES_hhdet_in_tes!Q100/RES_hhdet_in_fec!Q100)</f>
        <v>0.68839729118748838</v>
      </c>
      <c r="R100" s="124">
        <f>IF(RES_hhdet_in_tes!R100=0,"",RES_hhdet_in_tes!R100/RES_hhdet_in_fec!R100)</f>
        <v>0.68356705938611173</v>
      </c>
      <c r="S100" s="124">
        <f>IF(RES_hhdet_in_tes!S100=0,"",RES_hhdet_in_tes!S100/RES_hhdet_in_fec!S100)</f>
        <v>0.71214961826399981</v>
      </c>
      <c r="T100" s="124">
        <f>IF(RES_hhdet_in_tes!T100=0,"",RES_hhdet_in_tes!T100/RES_hhdet_in_fec!T100)</f>
        <v>0.72627399039483276</v>
      </c>
      <c r="U100" s="124">
        <f>IF(RES_hhdet_in_tes!U100=0,"",RES_hhdet_in_tes!U100/RES_hhdet_in_fec!U100)</f>
        <v>0.74259953274503432</v>
      </c>
      <c r="V100" s="124">
        <f>IF(RES_hhdet_in_tes!V100=0,"",RES_hhdet_in_tes!V100/RES_hhdet_in_fec!V100)</f>
        <v>0.75139902290497695</v>
      </c>
      <c r="W100" s="124">
        <f>IF(RES_hhdet_in_tes!W100=0,"",RES_hhdet_in_tes!W100/RES_hhdet_in_fec!W100)</f>
        <v>0.77119429266677864</v>
      </c>
      <c r="X100" s="124">
        <f>IF(RES_hhdet_in_tes!X100=0,"",RES_hhdet_in_tes!X100/RES_hhdet_in_fec!X100)</f>
        <v>0.7863545106014227</v>
      </c>
      <c r="Y100" s="124">
        <f>IF(RES_hhdet_in_tes!Y100=0,"",RES_hhdet_in_tes!Y100/RES_hhdet_in_fec!Y100)</f>
        <v>0.79102910133715376</v>
      </c>
      <c r="DA100" s="130" t="s">
        <v>3681</v>
      </c>
    </row>
    <row r="101" spans="1:105" ht="12" customHeight="1" x14ac:dyDescent="0.25">
      <c r="A101" s="97" t="s">
        <v>202</v>
      </c>
      <c r="B101" s="111"/>
      <c r="C101" s="111">
        <f>IF(RES_hhdet_in_tes!C101=0,"",RES_hhdet_in_tes!C101/RES_hhdet_in_fec!C101)</f>
        <v>0.58168850317823984</v>
      </c>
      <c r="D101" s="111">
        <f>IF(RES_hhdet_in_tes!D101=0,"",RES_hhdet_in_tes!D101/RES_hhdet_in_fec!D101)</f>
        <v>0.58197909180512342</v>
      </c>
      <c r="E101" s="111">
        <f>IF(RES_hhdet_in_tes!E101=0,"",RES_hhdet_in_tes!E101/RES_hhdet_in_fec!E101)</f>
        <v>0.58226970660782407</v>
      </c>
      <c r="F101" s="111">
        <f>IF(RES_hhdet_in_tes!F101=0,"",RES_hhdet_in_tes!F101/RES_hhdet_in_fec!F101)</f>
        <v>0.58256032497995414</v>
      </c>
      <c r="G101" s="111">
        <f>IF(RES_hhdet_in_tes!G101=0,"",RES_hhdet_in_tes!G101/RES_hhdet_in_fec!G101)</f>
        <v>0.58285096745847198</v>
      </c>
      <c r="H101" s="111">
        <f>IF(RES_hhdet_in_tes!H101=0,"",RES_hhdet_in_tes!H101/RES_hhdet_in_fec!H101)</f>
        <v>0.58314163152991549</v>
      </c>
      <c r="I101" s="111">
        <f>IF(RES_hhdet_in_tes!I101=0,"",RES_hhdet_in_tes!I101/RES_hhdet_in_fec!I101)</f>
        <v>0.58343232225459152</v>
      </c>
      <c r="J101" s="111">
        <f>IF(RES_hhdet_in_tes!J101=0,"",RES_hhdet_in_tes!J101/RES_hhdet_in_fec!J101)</f>
        <v>0.58372306036279253</v>
      </c>
      <c r="K101" s="111">
        <f>IF(RES_hhdet_in_tes!K101=0,"",RES_hhdet_in_tes!K101/RES_hhdet_in_fec!K101)</f>
        <v>0.58401386348071926</v>
      </c>
      <c r="L101" s="111">
        <f>IF(RES_hhdet_in_tes!L101=0,"",RES_hhdet_in_tes!L101/RES_hhdet_in_fec!L101)</f>
        <v>0.58430473632410296</v>
      </c>
      <c r="M101" s="111">
        <f>IF(RES_hhdet_in_tes!M101=0,"",RES_hhdet_in_tes!M101/RES_hhdet_in_fec!M101)</f>
        <v>0.58452563764744769</v>
      </c>
      <c r="N101" s="111">
        <f>IF(RES_hhdet_in_tes!N101=0,"",RES_hhdet_in_tes!N101/RES_hhdet_in_fec!N101)</f>
        <v>0.58464911109635931</v>
      </c>
      <c r="O101" s="111">
        <f>IF(RES_hhdet_in_tes!O101=0,"",RES_hhdet_in_tes!O101/RES_hhdet_in_fec!O101)</f>
        <v>0.58472290793328163</v>
      </c>
      <c r="P101" s="111">
        <f>IF(RES_hhdet_in_tes!P101=0,"",RES_hhdet_in_tes!P101/RES_hhdet_in_fec!P101)</f>
        <v>0.58492882580718586</v>
      </c>
      <c r="Q101" s="111">
        <f>IF(RES_hhdet_in_tes!Q101=0,"",RES_hhdet_in_tes!Q101/RES_hhdet_in_fec!Q101)</f>
        <v>0.58576695965731751</v>
      </c>
      <c r="R101" s="111">
        <f>IF(RES_hhdet_in_tes!R101=0,"",RES_hhdet_in_tes!R101/RES_hhdet_in_fec!R101)</f>
        <v>0.58796852858005755</v>
      </c>
      <c r="S101" s="111">
        <f>IF(RES_hhdet_in_tes!S101=0,"",RES_hhdet_in_tes!S101/RES_hhdet_in_fec!S101)</f>
        <v>0.59107409311777326</v>
      </c>
      <c r="T101" s="111">
        <f>IF(RES_hhdet_in_tes!T101=0,"",RES_hhdet_in_tes!T101/RES_hhdet_in_fec!T101)</f>
        <v>0.59448150632884367</v>
      </c>
      <c r="U101" s="111">
        <f>IF(RES_hhdet_in_tes!U101=0,"",RES_hhdet_in_tes!U101/RES_hhdet_in_fec!U101)</f>
        <v>0.59758862127165591</v>
      </c>
      <c r="V101" s="111">
        <f>IF(RES_hhdet_in_tes!V101=0,"",RES_hhdet_in_tes!V101/RES_hhdet_in_fec!V101)</f>
        <v>0.59979329100459311</v>
      </c>
      <c r="W101" s="111">
        <f>IF(RES_hhdet_in_tes!W101=0,"",RES_hhdet_in_tes!W101/RES_hhdet_in_fec!W101)</f>
        <v>0.60085287201702653</v>
      </c>
      <c r="X101" s="111">
        <f>IF(RES_hhdet_in_tes!X101=0,"",RES_hhdet_in_tes!X101/RES_hhdet_in_fec!X101)</f>
        <v>0.60122892377737669</v>
      </c>
      <c r="Y101" s="111">
        <f>IF(RES_hhdet_in_tes!Y101=0,"",RES_hhdet_in_tes!Y101/RES_hhdet_in_fec!Y101)</f>
        <v>0.60126652895341182</v>
      </c>
      <c r="DA101" s="63" t="s">
        <v>3682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0.58322564770404206</v>
      </c>
      <c r="D102" s="111">
        <f>IF(RES_hhdet_in_tes!D102=0,"",RES_hhdet_in_tes!D102/RES_hhdet_in_fec!D102)</f>
        <v>0.58362968433287687</v>
      </c>
      <c r="E102" s="111">
        <f>IF(RES_hhdet_in_tes!E102=0,"",RES_hhdet_in_tes!E102/RES_hhdet_in_fec!E102)</f>
        <v>0.5840337573567661</v>
      </c>
      <c r="F102" s="111">
        <f>IF(RES_hhdet_in_tes!F102=0,"",RES_hhdet_in_tes!F102/RES_hhdet_in_fec!F102)</f>
        <v>0.58443783534361715</v>
      </c>
      <c r="G102" s="111">
        <f>IF(RES_hhdet_in_tes!G102=0,"",RES_hhdet_in_tes!G102/RES_hhdet_in_fec!G102)</f>
        <v>0.58484194684817248</v>
      </c>
      <c r="H102" s="111">
        <f>IF(RES_hhdet_in_tes!H102=0,"",RES_hhdet_in_tes!H102/RES_hhdet_in_fec!H102)</f>
        <v>0.58524608837569525</v>
      </c>
      <c r="I102" s="111">
        <f>IF(RES_hhdet_in_tes!I102=0,"",RES_hhdet_in_tes!I102/RES_hhdet_in_fec!I102)</f>
        <v>0.58565026696207445</v>
      </c>
      <c r="J102" s="111">
        <f>IF(RES_hhdet_in_tes!J102=0,"",RES_hhdet_in_tes!J102/RES_hhdet_in_fec!J102)</f>
        <v>0.58605451143086595</v>
      </c>
      <c r="K102" s="111">
        <f>IF(RES_hhdet_in_tes!K102=0,"",RES_hhdet_in_tes!K102/RES_hhdet_in_fec!K102)</f>
        <v>0.58645884628967249</v>
      </c>
      <c r="L102" s="111">
        <f>IF(RES_hhdet_in_tes!L102=0,"",RES_hhdet_in_tes!L102/RES_hhdet_in_fec!L102)</f>
        <v>0.58686327809528283</v>
      </c>
      <c r="M102" s="111">
        <f>IF(RES_hhdet_in_tes!M102=0,"",RES_hhdet_in_tes!M102/RES_hhdet_in_fec!M102)</f>
        <v>0.58717042096920258</v>
      </c>
      <c r="N102" s="111">
        <f>IF(RES_hhdet_in_tes!N102=0,"",RES_hhdet_in_tes!N102/RES_hhdet_in_fec!N102)</f>
        <v>0.58734209938822346</v>
      </c>
      <c r="O102" s="111">
        <f>IF(RES_hhdet_in_tes!O102=0,"",RES_hhdet_in_tes!O102/RES_hhdet_in_fec!O102)</f>
        <v>0.58744470706949625</v>
      </c>
      <c r="P102" s="111">
        <f>IF(RES_hhdet_in_tes!P102=0,"",RES_hhdet_in_tes!P102/RES_hhdet_in_fec!P102)</f>
        <v>0.58773101684177265</v>
      </c>
      <c r="Q102" s="111">
        <f>IF(RES_hhdet_in_tes!Q102=0,"",RES_hhdet_in_tes!Q102/RES_hhdet_in_fec!Q102)</f>
        <v>0.5888963644981875</v>
      </c>
      <c r="R102" s="111">
        <f>IF(RES_hhdet_in_tes!R102=0,"",RES_hhdet_in_tes!R102/RES_hhdet_in_fec!R102)</f>
        <v>0.59195744261136474</v>
      </c>
      <c r="S102" s="111">
        <f>IF(RES_hhdet_in_tes!S102=0,"",RES_hhdet_in_tes!S102/RES_hhdet_in_fec!S102)</f>
        <v>0.59627544307788194</v>
      </c>
      <c r="T102" s="111">
        <f>IF(RES_hhdet_in_tes!T102=0,"",RES_hhdet_in_tes!T102/RES_hhdet_in_fec!T102)</f>
        <v>0.60101313622717345</v>
      </c>
      <c r="U102" s="111">
        <f>IF(RES_hhdet_in_tes!U102=0,"",RES_hhdet_in_tes!U102/RES_hhdet_in_fec!U102)</f>
        <v>0.6053332923886855</v>
      </c>
      <c r="V102" s="111">
        <f>IF(RES_hhdet_in_tes!V102=0,"",RES_hhdet_in_tes!V102/RES_hhdet_in_fec!V102)</f>
        <v>0.60839868189185808</v>
      </c>
      <c r="W102" s="111">
        <f>IF(RES_hhdet_in_tes!W102=0,"",RES_hhdet_in_tes!W102/RES_hhdet_in_fec!W102)</f>
        <v>0.60987193136081463</v>
      </c>
      <c r="X102" s="111">
        <f>IF(RES_hhdet_in_tes!X102=0,"",RES_hhdet_in_tes!X102/RES_hhdet_in_fec!X102)</f>
        <v>0.61027361589744822</v>
      </c>
      <c r="Y102" s="111">
        <f>IF(RES_hhdet_in_tes!Y102=0,"",RES_hhdet_in_tes!Y102/RES_hhdet_in_fec!Y102)</f>
        <v>0.6103137843511115</v>
      </c>
      <c r="DA102" s="63" t="s">
        <v>3683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0.74907589931405694</v>
      </c>
      <c r="D103" s="45">
        <f>IF(RES_hhdet_in_tes!D103=0,"",RES_hhdet_in_tes!D103/RES_hhdet_in_fec!D103)</f>
        <v>0.75034889251737391</v>
      </c>
      <c r="E103" s="45">
        <f>IF(RES_hhdet_in_tes!E103=0,"",RES_hhdet_in_tes!E103/RES_hhdet_in_fec!E103)</f>
        <v>0.75168190764470943</v>
      </c>
      <c r="F103" s="45">
        <f>IF(RES_hhdet_in_tes!F103=0,"",RES_hhdet_in_tes!F103/RES_hhdet_in_fec!F103)</f>
        <v>0.75302310757986568</v>
      </c>
      <c r="G103" s="45">
        <f>IF(RES_hhdet_in_tes!G103=0,"",RES_hhdet_in_tes!G103/RES_hhdet_in_fec!G103)</f>
        <v>0.75441958417661092</v>
      </c>
      <c r="H103" s="45">
        <f>IF(RES_hhdet_in_tes!H103=0,"",RES_hhdet_in_tes!H103/RES_hhdet_in_fec!H103)</f>
        <v>0.75586557399155685</v>
      </c>
      <c r="I103" s="45">
        <f>IF(RES_hhdet_in_tes!I103=0,"",RES_hhdet_in_tes!I103/RES_hhdet_in_fec!I103)</f>
        <v>0.7573726804588482</v>
      </c>
      <c r="J103" s="45">
        <f>IF(RES_hhdet_in_tes!J103=0,"",RES_hhdet_in_tes!J103/RES_hhdet_in_fec!J103)</f>
        <v>0.75898843875253086</v>
      </c>
      <c r="K103" s="45">
        <f>IF(RES_hhdet_in_tes!K103=0,"",RES_hhdet_in_tes!K103/RES_hhdet_in_fec!K103)</f>
        <v>0.76075326627378259</v>
      </c>
      <c r="L103" s="45">
        <f>IF(RES_hhdet_in_tes!L103=0,"",RES_hhdet_in_tes!L103/RES_hhdet_in_fec!L103)</f>
        <v>0.76267797633444723</v>
      </c>
      <c r="M103" s="45">
        <f>IF(RES_hhdet_in_tes!M103=0,"",RES_hhdet_in_tes!M103/RES_hhdet_in_fec!M103)</f>
        <v>0.76542988640326759</v>
      </c>
      <c r="N103" s="45">
        <f>IF(RES_hhdet_in_tes!N103=0,"",RES_hhdet_in_tes!N103/RES_hhdet_in_fec!N103)</f>
        <v>0.76919897542112448</v>
      </c>
      <c r="O103" s="45">
        <f>IF(RES_hhdet_in_tes!O103=0,"",RES_hhdet_in_tes!O103/RES_hhdet_in_fec!O103)</f>
        <v>0.77443574741954024</v>
      </c>
      <c r="P103" s="45">
        <f>IF(RES_hhdet_in_tes!P103=0,"",RES_hhdet_in_tes!P103/RES_hhdet_in_fec!P103)</f>
        <v>0.78136116077327045</v>
      </c>
      <c r="Q103" s="45">
        <f>IF(RES_hhdet_in_tes!Q103=0,"",RES_hhdet_in_tes!Q103/RES_hhdet_in_fec!Q103)</f>
        <v>0.79032271320116521</v>
      </c>
      <c r="R103" s="45">
        <f>IF(RES_hhdet_in_tes!R103=0,"",RES_hhdet_in_tes!R103/RES_hhdet_in_fec!R103)</f>
        <v>0.80251724349459352</v>
      </c>
      <c r="S103" s="45">
        <f>IF(RES_hhdet_in_tes!S103=0,"",RES_hhdet_in_tes!S103/RES_hhdet_in_fec!S103)</f>
        <v>0.8177765816812872</v>
      </c>
      <c r="T103" s="45">
        <f>IF(RES_hhdet_in_tes!T103=0,"",RES_hhdet_in_tes!T103/RES_hhdet_in_fec!T103)</f>
        <v>0.83420409719147259</v>
      </c>
      <c r="U103" s="45">
        <f>IF(RES_hhdet_in_tes!U103=0,"",RES_hhdet_in_tes!U103/RES_hhdet_in_fec!U103)</f>
        <v>0.84990315945542083</v>
      </c>
      <c r="V103" s="45">
        <f>IF(RES_hhdet_in_tes!V103=0,"",RES_hhdet_in_tes!V103/RES_hhdet_in_fec!V103)</f>
        <v>0.86297713790338204</v>
      </c>
      <c r="W103" s="45">
        <f>IF(RES_hhdet_in_tes!W103=0,"",RES_hhdet_in_tes!W103/RES_hhdet_in_fec!W103)</f>
        <v>0.8727670565214285</v>
      </c>
      <c r="X103" s="45">
        <f>IF(RES_hhdet_in_tes!X103=0,"",RES_hhdet_in_tes!X103/RES_hhdet_in_fec!X103)</f>
        <v>0.88042456835886318</v>
      </c>
      <c r="Y103" s="45">
        <f>IF(RES_hhdet_in_tes!Y103=0,"",RES_hhdet_in_tes!Y103/RES_hhdet_in_fec!Y103)</f>
        <v>0.88721521788189694</v>
      </c>
      <c r="DA103" s="60" t="s">
        <v>3684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X105" s="119" t="str">
        <f>IF(RES_hhdet_in_tes!X105=0,"",RES_hhdet_in_tes!X105/RES_hhdet_in_fec!X105)</f>
        <v/>
      </c>
      <c r="Y105" s="119" t="str">
        <f>IF(RES_hhdet_in_tes!Y105=0,"",RES_hhdet_in_tes!Y105/RES_hhdet_in_fec!Y105)</f>
        <v/>
      </c>
      <c r="DA105" s="129" t="s">
        <v>3685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X106" s="124" t="str">
        <f>IF(RES_hhdet_in_tes!X106=0,"",RES_hhdet_in_tes!X106/RES_hhdet_in_fec!X106)</f>
        <v/>
      </c>
      <c r="Y106" s="124" t="str">
        <f>IF(RES_hhdet_in_tes!Y106=0,"",RES_hhdet_in_tes!Y106/RES_hhdet_in_fec!Y106)</f>
        <v/>
      </c>
      <c r="DA106" s="130" t="s">
        <v>3686</v>
      </c>
    </row>
    <row r="107" spans="1:105" ht="12" customHeight="1" x14ac:dyDescent="0.25">
      <c r="A107" s="97" t="s">
        <v>197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X107" s="111" t="str">
        <f>IF(RES_hhdet_in_tes!X107=0,"",RES_hhdet_in_tes!X107/RES_hhdet_in_fec!X107)</f>
        <v/>
      </c>
      <c r="Y107" s="111" t="str">
        <f>IF(RES_hhdet_in_tes!Y107=0,"",RES_hhdet_in_tes!Y107/RES_hhdet_in_fec!Y107)</f>
        <v/>
      </c>
      <c r="DA107" s="63" t="s">
        <v>3687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X108" s="111" t="str">
        <f>IF(RES_hhdet_in_tes!X108=0,"",RES_hhdet_in_tes!X108/RES_hhdet_in_fec!X108)</f>
        <v/>
      </c>
      <c r="Y108" s="111" t="str">
        <f>IF(RES_hhdet_in_tes!Y108=0,"",RES_hhdet_in_tes!Y108/RES_hhdet_in_fec!Y108)</f>
        <v/>
      </c>
      <c r="DA108" s="63" t="s">
        <v>3688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X109" s="124" t="str">
        <f>IF(RES_hhdet_in_tes!X109=0,"",RES_hhdet_in_tes!X109/RES_hhdet_in_fec!X109)</f>
        <v/>
      </c>
      <c r="Y109" s="124" t="str">
        <f>IF(RES_hhdet_in_tes!Y109=0,"",RES_hhdet_in_tes!Y109/RES_hhdet_in_fec!Y109)</f>
        <v/>
      </c>
      <c r="DA109" s="130" t="s">
        <v>3689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X110" s="111" t="str">
        <f>IF(RES_hhdet_in_tes!X110=0,"",RES_hhdet_in_tes!X110/RES_hhdet_in_fec!X110)</f>
        <v/>
      </c>
      <c r="Y110" s="111" t="str">
        <f>IF(RES_hhdet_in_tes!Y110=0,"",RES_hhdet_in_tes!Y110/RES_hhdet_in_fec!Y110)</f>
        <v/>
      </c>
      <c r="DA110" s="63" t="s">
        <v>3690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X111" s="124" t="str">
        <f>IF(RES_hhdet_in_tes!X111=0,"",RES_hhdet_in_tes!X111/RES_hhdet_in_fec!X111)</f>
        <v/>
      </c>
      <c r="Y111" s="124" t="str">
        <f>IF(RES_hhdet_in_tes!Y111=0,"",RES_hhdet_in_tes!Y111/RES_hhdet_in_fec!Y111)</f>
        <v/>
      </c>
      <c r="DA111" s="130" t="s">
        <v>3691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X112" s="111" t="str">
        <f>IF(RES_hhdet_in_tes!X112=0,"",RES_hhdet_in_tes!X112/RES_hhdet_in_fec!X112)</f>
        <v/>
      </c>
      <c r="Y112" s="111" t="str">
        <f>IF(RES_hhdet_in_tes!Y112=0,"",RES_hhdet_in_tes!Y112/RES_hhdet_in_fec!Y112)</f>
        <v/>
      </c>
      <c r="DA112" s="63" t="s">
        <v>3692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X113" s="111" t="str">
        <f>IF(RES_hhdet_in_tes!X113=0,"",RES_hhdet_in_tes!X113/RES_hhdet_in_fec!X113)</f>
        <v/>
      </c>
      <c r="Y113" s="111" t="str">
        <f>IF(RES_hhdet_in_tes!Y113=0,"",RES_hhdet_in_tes!Y113/RES_hhdet_in_fec!Y113)</f>
        <v/>
      </c>
      <c r="DA113" s="63" t="s">
        <v>3693</v>
      </c>
    </row>
    <row r="114" spans="1:105" ht="12" customHeight="1" x14ac:dyDescent="0.25">
      <c r="A114" s="100" t="s">
        <v>197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X114" s="112" t="str">
        <f>IF(RES_hhdet_in_tes!X114=0,"",RES_hhdet_in_tes!X114/RES_hhdet_in_fec!X114)</f>
        <v/>
      </c>
      <c r="Y114" s="112" t="str">
        <f>IF(RES_hhdet_in_tes!Y114=0,"",RES_hhdet_in_tes!Y114/RES_hhdet_in_fec!Y114)</f>
        <v/>
      </c>
      <c r="DA114" s="131" t="s">
        <v>3694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X115" s="113" t="str">
        <f>IF(RES_hhdet_in_tes!X115=0,"",RES_hhdet_in_tes!X115/RES_hhdet_in_fec!X115)</f>
        <v/>
      </c>
      <c r="Y115" s="113" t="str">
        <f>IF(RES_hhdet_in_tes!Y115=0,"",RES_hhdet_in_tes!Y115/RES_hhdet_in_fec!Y115)</f>
        <v/>
      </c>
      <c r="DA115" s="132" t="s">
        <v>3695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X116" s="112" t="str">
        <f>IF(RES_hhdet_in_tes!X116=0,"",RES_hhdet_in_tes!X116/RES_hhdet_in_fec!X116)</f>
        <v/>
      </c>
      <c r="Y116" s="112" t="str">
        <f>IF(RES_hhdet_in_tes!Y116=0,"",RES_hhdet_in_tes!Y116/RES_hhdet_in_fec!Y116)</f>
        <v/>
      </c>
      <c r="DA116" s="131" t="s">
        <v>3696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X117" s="113" t="str">
        <f>IF(RES_hhdet_in_tes!X117=0,"",RES_hhdet_in_tes!X117/RES_hhdet_in_fec!X117)</f>
        <v/>
      </c>
      <c r="Y117" s="113" t="str">
        <f>IF(RES_hhdet_in_tes!Y117=0,"",RES_hhdet_in_tes!Y117/RES_hhdet_in_fec!Y117)</f>
        <v/>
      </c>
      <c r="DA117" s="132" t="s">
        <v>3697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X118" s="111" t="str">
        <f>IF(RES_hhdet_in_tes!X118=0,"",RES_hhdet_in_tes!X118/RES_hhdet_in_fec!X118)</f>
        <v/>
      </c>
      <c r="Y118" s="111" t="str">
        <f>IF(RES_hhdet_in_tes!Y118=0,"",RES_hhdet_in_tes!Y118/RES_hhdet_in_fec!Y118)</f>
        <v/>
      </c>
      <c r="DA118" s="63" t="s">
        <v>3698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X119" s="111" t="str">
        <f>IF(RES_hhdet_in_tes!X119=0,"",RES_hhdet_in_tes!X119/RES_hhdet_in_fec!X119)</f>
        <v/>
      </c>
      <c r="Y119" s="111" t="str">
        <f>IF(RES_hhdet_in_tes!Y119=0,"",RES_hhdet_in_tes!Y119/RES_hhdet_in_fec!Y119)</f>
        <v/>
      </c>
      <c r="DA119" s="63" t="s">
        <v>3699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X120" s="124" t="str">
        <f>IF(RES_hhdet_in_tes!X120=0,"",RES_hhdet_in_tes!X120/RES_hhdet_in_fec!X120)</f>
        <v/>
      </c>
      <c r="Y120" s="124" t="str">
        <f>IF(RES_hhdet_in_tes!Y120=0,"",RES_hhdet_in_tes!Y120/RES_hhdet_in_fec!Y120)</f>
        <v/>
      </c>
      <c r="DA120" s="130" t="s">
        <v>3700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X121" s="111" t="str">
        <f>IF(RES_hhdet_in_tes!X121=0,"",RES_hhdet_in_tes!X121/RES_hhdet_in_fec!X121)</f>
        <v/>
      </c>
      <c r="Y121" s="111" t="str">
        <f>IF(RES_hhdet_in_tes!Y121=0,"",RES_hhdet_in_tes!Y121/RES_hhdet_in_fec!Y121)</f>
        <v/>
      </c>
      <c r="DA121" s="63" t="s">
        <v>3701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X122" s="45" t="str">
        <f>IF(RES_hhdet_in_tes!X122=0,"",RES_hhdet_in_tes!X122/RES_hhdet_in_fec!X122)</f>
        <v/>
      </c>
      <c r="Y122" s="45" t="str">
        <f>IF(RES_hhdet_in_tes!Y122=0,"",RES_hhdet_in_tes!Y122/RES_hhdet_in_fec!Y122)</f>
        <v/>
      </c>
      <c r="DA122" s="60" t="s">
        <v>3702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9"/>
      <c r="C124" s="119">
        <f>IF(RES_hhdet_in_tes!C124=0,"",RES_hhdet_in_tes!C124/RES_hhdet_in_fec!C124)</f>
        <v>0.73489039035816228</v>
      </c>
      <c r="D124" s="119">
        <f>IF(RES_hhdet_in_tes!D124=0,"",RES_hhdet_in_tes!D124/RES_hhdet_in_fec!D124)</f>
        <v>0.73830521144463668</v>
      </c>
      <c r="E124" s="119">
        <f>IF(RES_hhdet_in_tes!E124=0,"",RES_hhdet_in_tes!E124/RES_hhdet_in_fec!E124)</f>
        <v>0.78975379190471351</v>
      </c>
      <c r="F124" s="119">
        <f>IF(RES_hhdet_in_tes!F124=0,"",RES_hhdet_in_tes!F124/RES_hhdet_in_fec!F124)</f>
        <v>0.75806405310573632</v>
      </c>
      <c r="G124" s="119">
        <f>IF(RES_hhdet_in_tes!G124=0,"",RES_hhdet_in_tes!G124/RES_hhdet_in_fec!G124)</f>
        <v>0.76191468343243063</v>
      </c>
      <c r="H124" s="119">
        <f>IF(RES_hhdet_in_tes!H124=0,"",RES_hhdet_in_tes!H124/RES_hhdet_in_fec!H124)</f>
        <v>0.80590146620283032</v>
      </c>
      <c r="I124" s="119">
        <f>IF(RES_hhdet_in_tes!I124=0,"",RES_hhdet_in_tes!I124/RES_hhdet_in_fec!I124)</f>
        <v>0.85610708681518688</v>
      </c>
      <c r="J124" s="119">
        <f>IF(RES_hhdet_in_tes!J124=0,"",RES_hhdet_in_tes!J124/RES_hhdet_in_fec!J124)</f>
        <v>0.80872369176613257</v>
      </c>
      <c r="K124" s="119">
        <f>IF(RES_hhdet_in_tes!K124=0,"",RES_hhdet_in_tes!K124/RES_hhdet_in_fec!K124)</f>
        <v>0.80429135599770507</v>
      </c>
      <c r="L124" s="119">
        <f>IF(RES_hhdet_in_tes!L124=0,"",RES_hhdet_in_tes!L124/RES_hhdet_in_fec!L124)</f>
        <v>0.77730707462900062</v>
      </c>
      <c r="M124" s="119">
        <f>IF(RES_hhdet_in_tes!M124=0,"",RES_hhdet_in_tes!M124/RES_hhdet_in_fec!M124)</f>
        <v>0.7997067125320686</v>
      </c>
      <c r="N124" s="119">
        <f>IF(RES_hhdet_in_tes!N124=0,"",RES_hhdet_in_tes!N124/RES_hhdet_in_fec!N124)</f>
        <v>0.81842163573156335</v>
      </c>
      <c r="O124" s="119">
        <f>IF(RES_hhdet_in_tes!O124=0,"",RES_hhdet_in_tes!O124/RES_hhdet_in_fec!O124)</f>
        <v>0.79150329810899134</v>
      </c>
      <c r="P124" s="119">
        <f>IF(RES_hhdet_in_tes!P124=0,"",RES_hhdet_in_tes!P124/RES_hhdet_in_fec!P124)</f>
        <v>0.75359577250684351</v>
      </c>
      <c r="Q124" s="119" t="str">
        <f>IF(RES_hhdet_in_tes!Q124=0,"",RES_hhdet_in_tes!Q124/RES_hhdet_in_fec!Q124)</f>
        <v/>
      </c>
      <c r="R124" s="119">
        <f>IF(RES_hhdet_in_tes!R124=0,"",RES_hhdet_in_tes!R124/RES_hhdet_in_fec!R124)</f>
        <v>0.80008431275341563</v>
      </c>
      <c r="S124" s="119">
        <f>IF(RES_hhdet_in_tes!S124=0,"",RES_hhdet_in_tes!S124/RES_hhdet_in_fec!S124)</f>
        <v>0.79053559241336957</v>
      </c>
      <c r="T124" s="119">
        <f>IF(RES_hhdet_in_tes!T124=0,"",RES_hhdet_in_tes!T124/RES_hhdet_in_fec!T124)</f>
        <v>0.82815059077528974</v>
      </c>
      <c r="U124" s="119">
        <f>IF(RES_hhdet_in_tes!U124=0,"",RES_hhdet_in_tes!U124/RES_hhdet_in_fec!U124)</f>
        <v>0.78974295648599913</v>
      </c>
      <c r="V124" s="119">
        <f>IF(RES_hhdet_in_tes!V124=0,"",RES_hhdet_in_tes!V124/RES_hhdet_in_fec!V124)</f>
        <v>0.86173825034055007</v>
      </c>
      <c r="W124" s="119">
        <f>IF(RES_hhdet_in_tes!W124=0,"",RES_hhdet_in_tes!W124/RES_hhdet_in_fec!W124)</f>
        <v>0.94776491073896962</v>
      </c>
      <c r="X124" s="119">
        <f>IF(RES_hhdet_in_tes!X124=0,"",RES_hhdet_in_tes!X124/RES_hhdet_in_fec!X124)</f>
        <v>1.0567506035565419</v>
      </c>
      <c r="Y124" s="119">
        <f>IF(RES_hhdet_in_tes!Y124=0,"",RES_hhdet_in_tes!Y124/RES_hhdet_in_fec!Y124)</f>
        <v>0.92967718609301353</v>
      </c>
      <c r="DA124" s="129" t="s">
        <v>3703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0.73856617647540768</v>
      </c>
      <c r="D125" s="124">
        <f>IF(RES_hhdet_in_tes!D125=0,"",RES_hhdet_in_tes!D125/RES_hhdet_in_fec!D125)</f>
        <v>0.73986346553549653</v>
      </c>
      <c r="E125" s="124">
        <f>IF(RES_hhdet_in_tes!E125=0,"",RES_hhdet_in_tes!E125/RES_hhdet_in_fec!E125)</f>
        <v>0.74113947785869105</v>
      </c>
      <c r="F125" s="124">
        <f>IF(RES_hhdet_in_tes!F125=0,"",RES_hhdet_in_tes!F125/RES_hhdet_in_fec!F125)</f>
        <v>0.74251399301729371</v>
      </c>
      <c r="G125" s="124">
        <f>IF(RES_hhdet_in_tes!G125=0,"",RES_hhdet_in_tes!G125/RES_hhdet_in_fec!G125)</f>
        <v>0.74386157569338363</v>
      </c>
      <c r="H125" s="124">
        <f>IF(RES_hhdet_in_tes!H125=0,"",RES_hhdet_in_tes!H125/RES_hhdet_in_fec!H125)</f>
        <v>0.74522452910439752</v>
      </c>
      <c r="I125" s="124">
        <f>IF(RES_hhdet_in_tes!I125=0,"",RES_hhdet_in_tes!I125/RES_hhdet_in_fec!I125)</f>
        <v>0.74662690218524597</v>
      </c>
      <c r="J125" s="124">
        <f>IF(RES_hhdet_in_tes!J125=0,"",RES_hhdet_in_tes!J125/RES_hhdet_in_fec!J125)</f>
        <v>0.74811281952752551</v>
      </c>
      <c r="K125" s="124">
        <f>IF(RES_hhdet_in_tes!K125=0,"",RES_hhdet_in_tes!K125/RES_hhdet_in_fec!K125)</f>
        <v>0.74968782313902882</v>
      </c>
      <c r="L125" s="124">
        <f>IF(RES_hhdet_in_tes!L125=0,"",RES_hhdet_in_tes!L125/RES_hhdet_in_fec!L125)</f>
        <v>0.75133376122239692</v>
      </c>
      <c r="M125" s="124">
        <f>IF(RES_hhdet_in_tes!M125=0,"",RES_hhdet_in_tes!M125/RES_hhdet_in_fec!M125)</f>
        <v>0.75364629539829753</v>
      </c>
      <c r="N125" s="124">
        <f>IF(RES_hhdet_in_tes!N125=0,"",RES_hhdet_in_tes!N125/RES_hhdet_in_fec!N125)</f>
        <v>0.75677594241164747</v>
      </c>
      <c r="O125" s="124">
        <f>IF(RES_hhdet_in_tes!O125=0,"",RES_hhdet_in_tes!O125/RES_hhdet_in_fec!O125)</f>
        <v>0.76087929314574965</v>
      </c>
      <c r="P125" s="124">
        <f>IF(RES_hhdet_in_tes!P125=0,"",RES_hhdet_in_tes!P125/RES_hhdet_in_fec!P125)</f>
        <v>0.76566793758195228</v>
      </c>
      <c r="Q125" s="124" t="str">
        <f>IF(RES_hhdet_in_tes!Q125=0,"",RES_hhdet_in_tes!Q125/RES_hhdet_in_fec!Q125)</f>
        <v/>
      </c>
      <c r="R125" s="124">
        <f>IF(RES_hhdet_in_tes!R125=0,"",RES_hhdet_in_tes!R125/RES_hhdet_in_fec!R125)</f>
        <v>0.77365861946612102</v>
      </c>
      <c r="S125" s="124">
        <f>IF(RES_hhdet_in_tes!S125=0,"",RES_hhdet_in_tes!S125/RES_hhdet_in_fec!S125)</f>
        <v>0.77702077399458613</v>
      </c>
      <c r="T125" s="124">
        <f>IF(RES_hhdet_in_tes!T125=0,"",RES_hhdet_in_tes!T125/RES_hhdet_in_fec!T125)</f>
        <v>0.78027287796630818</v>
      </c>
      <c r="U125" s="124">
        <f>IF(RES_hhdet_in_tes!U125=0,"",RES_hhdet_in_tes!U125/RES_hhdet_in_fec!U125)</f>
        <v>0.78339091955053541</v>
      </c>
      <c r="V125" s="124">
        <f>IF(RES_hhdet_in_tes!V125=0,"",RES_hhdet_in_tes!V125/RES_hhdet_in_fec!V125)</f>
        <v>0.78634405174111688</v>
      </c>
      <c r="W125" s="124">
        <f>IF(RES_hhdet_in_tes!W125=0,"",RES_hhdet_in_tes!W125/RES_hhdet_in_fec!W125)</f>
        <v>0.78906335698548069</v>
      </c>
      <c r="X125" s="124">
        <f>IF(RES_hhdet_in_tes!X125=0,"",RES_hhdet_in_tes!X125/RES_hhdet_in_fec!X125)</f>
        <v>0.7932473632733692</v>
      </c>
      <c r="Y125" s="124">
        <f>IF(RES_hhdet_in_tes!Y125=0,"",RES_hhdet_in_tes!Y125/RES_hhdet_in_fec!Y125)</f>
        <v>0.79727360867241293</v>
      </c>
      <c r="DA125" s="130" t="s">
        <v>3704</v>
      </c>
    </row>
    <row r="126" spans="1:105" ht="12" customHeight="1" x14ac:dyDescent="0.25">
      <c r="A126" s="97" t="s">
        <v>198</v>
      </c>
      <c r="B126" s="111"/>
      <c r="C126" s="111">
        <f>IF(RES_hhdet_in_tes!C126=0,"",RES_hhdet_in_tes!C126/RES_hhdet_in_fec!C126)</f>
        <v>0.73763625817741951</v>
      </c>
      <c r="D126" s="111">
        <f>IF(RES_hhdet_in_tes!D126=0,"",RES_hhdet_in_tes!D126/RES_hhdet_in_fec!D126)</f>
        <v>0.73893519375237293</v>
      </c>
      <c r="E126" s="111">
        <f>IF(RES_hhdet_in_tes!E126=0,"",RES_hhdet_in_tes!E126/RES_hhdet_in_fec!E126)</f>
        <v>0.74026919719903816</v>
      </c>
      <c r="F126" s="111">
        <f>IF(RES_hhdet_in_tes!F126=0,"",RES_hhdet_in_tes!F126/RES_hhdet_in_fec!F126)</f>
        <v>0.74160798262820959</v>
      </c>
      <c r="G126" s="111">
        <f>IF(RES_hhdet_in_tes!G126=0,"",RES_hhdet_in_tes!G126/RES_hhdet_in_fec!G126)</f>
        <v>0.74297906350456944</v>
      </c>
      <c r="H126" s="111">
        <f>IF(RES_hhdet_in_tes!H126=0,"",RES_hhdet_in_tes!H126/RES_hhdet_in_fec!H126)</f>
        <v>0.74437907253030655</v>
      </c>
      <c r="I126" s="111">
        <f>IF(RES_hhdet_in_tes!I126=0,"",RES_hhdet_in_tes!I126/RES_hhdet_in_fec!I126)</f>
        <v>0.74581478902392251</v>
      </c>
      <c r="J126" s="111">
        <f>IF(RES_hhdet_in_tes!J126=0,"",RES_hhdet_in_tes!J126/RES_hhdet_in_fec!J126)</f>
        <v>0.74731398546043437</v>
      </c>
      <c r="K126" s="111">
        <f>IF(RES_hhdet_in_tes!K126=0,"",RES_hhdet_in_tes!K126/RES_hhdet_in_fec!K126)</f>
        <v>0.74890027574863638</v>
      </c>
      <c r="L126" s="111">
        <f>IF(RES_hhdet_in_tes!L126=0,"",RES_hhdet_in_tes!L126/RES_hhdet_in_fec!L126)</f>
        <v>0.7505799775772517</v>
      </c>
      <c r="M126" s="111">
        <f>IF(RES_hhdet_in_tes!M126=0,"",RES_hhdet_in_tes!M126/RES_hhdet_in_fec!M126)</f>
        <v>0.75290573445460196</v>
      </c>
      <c r="N126" s="111">
        <f>IF(RES_hhdet_in_tes!N126=0,"",RES_hhdet_in_tes!N126/RES_hhdet_in_fec!N126)</f>
        <v>0.7560522783937248</v>
      </c>
      <c r="O126" s="111">
        <f>IF(RES_hhdet_in_tes!O126=0,"",RES_hhdet_in_tes!O126/RES_hhdet_in_fec!O126)</f>
        <v>0.76017278323649506</v>
      </c>
      <c r="P126" s="111">
        <f>IF(RES_hhdet_in_tes!P126=0,"",RES_hhdet_in_tes!P126/RES_hhdet_in_fec!P126)</f>
        <v>0.76497582451847435</v>
      </c>
      <c r="Q126" s="111" t="str">
        <f>IF(RES_hhdet_in_tes!Q126=0,"",RES_hhdet_in_tes!Q126/RES_hhdet_in_fec!Q126)</f>
        <v/>
      </c>
      <c r="R126" s="111">
        <f>IF(RES_hhdet_in_tes!R126=0,"",RES_hhdet_in_tes!R126/RES_hhdet_in_fec!R126)</f>
        <v>0.77297976637360022</v>
      </c>
      <c r="S126" s="111">
        <f>IF(RES_hhdet_in_tes!S126=0,"",RES_hhdet_in_tes!S126/RES_hhdet_in_fec!S126)</f>
        <v>0.77635781417796279</v>
      </c>
      <c r="T126" s="111">
        <f>IF(RES_hhdet_in_tes!T126=0,"",RES_hhdet_in_tes!T126/RES_hhdet_in_fec!T126)</f>
        <v>0.77961895651261648</v>
      </c>
      <c r="U126" s="111">
        <f>IF(RES_hhdet_in_tes!U126=0,"",RES_hhdet_in_tes!U126/RES_hhdet_in_fec!U126)</f>
        <v>0.78274062271056755</v>
      </c>
      <c r="V126" s="111">
        <f>IF(RES_hhdet_in_tes!V126=0,"",RES_hhdet_in_tes!V126/RES_hhdet_in_fec!V126)</f>
        <v>0.78570024210481781</v>
      </c>
      <c r="W126" s="111">
        <f>IF(RES_hhdet_in_tes!W126=0,"",RES_hhdet_in_tes!W126/RES_hhdet_in_fec!W126)</f>
        <v>0.78842662201924063</v>
      </c>
      <c r="X126" s="111">
        <f>IF(RES_hhdet_in_tes!X126=0,"",RES_hhdet_in_tes!X126/RES_hhdet_in_fec!X126)</f>
        <v>0.79262322309752853</v>
      </c>
      <c r="Y126" s="111">
        <f>IF(RES_hhdet_in_tes!Y126=0,"",RES_hhdet_in_tes!Y126/RES_hhdet_in_fec!Y126)</f>
        <v>0.79665592793067108</v>
      </c>
      <c r="DA126" s="63" t="s">
        <v>3705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 t="str">
        <f>IF(RES_hhdet_in_tes!Q127=0,"",RES_hhdet_in_tes!Q127/RES_hhdet_in_fec!Q127)</f>
        <v/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X127" s="111">
        <f>IF(RES_hhdet_in_tes!X127=0,"",RES_hhdet_in_tes!X127/RES_hhdet_in_fec!X127)</f>
        <v>1</v>
      </c>
      <c r="Y127" s="111">
        <f>IF(RES_hhdet_in_tes!Y127=0,"",RES_hhdet_in_tes!Y127/RES_hhdet_in_fec!Y127)</f>
        <v>1</v>
      </c>
      <c r="DA127" s="63" t="s">
        <v>3706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2.232837481420181</v>
      </c>
      <c r="D128" s="124">
        <f>IF(RES_hhdet_in_tes!D128=0,"",RES_hhdet_in_tes!D128/RES_hhdet_in_fec!D128)</f>
        <v>2.3247960389019204</v>
      </c>
      <c r="E128" s="124">
        <f>IF(RES_hhdet_in_tes!E128=0,"",RES_hhdet_in_tes!E128/RES_hhdet_in_fec!E128)</f>
        <v>2.4181332319874578</v>
      </c>
      <c r="F128" s="124">
        <f>IF(RES_hhdet_in_tes!F128=0,"",RES_hhdet_in_tes!F128/RES_hhdet_in_fec!F128)</f>
        <v>2.512220068236362</v>
      </c>
      <c r="G128" s="124">
        <f>IF(RES_hhdet_in_tes!G128=0,"",RES_hhdet_in_tes!G128/RES_hhdet_in_fec!G128)</f>
        <v>2.6076016232355959</v>
      </c>
      <c r="H128" s="124">
        <f>IF(RES_hhdet_in_tes!H128=0,"",RES_hhdet_in_tes!H128/RES_hhdet_in_fec!H128)</f>
        <v>2.704192232025934</v>
      </c>
      <c r="I128" s="124">
        <f>IF(RES_hhdet_in_tes!I128=0,"",RES_hhdet_in_tes!I128/RES_hhdet_in_fec!I128)</f>
        <v>2.8021061528108531</v>
      </c>
      <c r="J128" s="124">
        <f>IF(RES_hhdet_in_tes!J128=0,"",RES_hhdet_in_tes!J128/RES_hhdet_in_fec!J128)</f>
        <v>2.9018554822680782</v>
      </c>
      <c r="K128" s="124">
        <f>IF(RES_hhdet_in_tes!K128=0,"",RES_hhdet_in_tes!K128/RES_hhdet_in_fec!K128)</f>
        <v>3.0038458436648918</v>
      </c>
      <c r="L128" s="124">
        <f>IF(RES_hhdet_in_tes!L128=0,"",RES_hhdet_in_tes!L128/RES_hhdet_in_fec!L128)</f>
        <v>3.1081310270121056</v>
      </c>
      <c r="M128" s="124">
        <f>IF(RES_hhdet_in_tes!M128=0,"",RES_hhdet_in_tes!M128/RES_hhdet_in_fec!M128)</f>
        <v>3.2276341602832419</v>
      </c>
      <c r="N128" s="124">
        <f>IF(RES_hhdet_in_tes!N128=0,"",RES_hhdet_in_tes!N128/RES_hhdet_in_fec!N128)</f>
        <v>3.3661915268713614</v>
      </c>
      <c r="O128" s="124">
        <f>IF(RES_hhdet_in_tes!O128=0,"",RES_hhdet_in_tes!O128/RES_hhdet_in_fec!O128)</f>
        <v>3.5235559541386867</v>
      </c>
      <c r="P128" s="124" t="str">
        <f>IF(RES_hhdet_in_tes!P128=0,"",RES_hhdet_in_tes!P128/RES_hhdet_in_fec!P128)</f>
        <v/>
      </c>
      <c r="Q128" s="124" t="str">
        <f>IF(RES_hhdet_in_tes!Q128=0,"",RES_hhdet_in_tes!Q128/RES_hhdet_in_fec!Q128)</f>
        <v/>
      </c>
      <c r="R128" s="124">
        <f>IF(RES_hhdet_in_tes!R128=0,"",RES_hhdet_in_tes!R128/RES_hhdet_in_fec!R128)</f>
        <v>3.8346178706998355</v>
      </c>
      <c r="S128" s="124">
        <f>IF(RES_hhdet_in_tes!S128=0,"",RES_hhdet_in_tes!S128/RES_hhdet_in_fec!S128)</f>
        <v>3.8375900953386872</v>
      </c>
      <c r="T128" s="124">
        <f>IF(RES_hhdet_in_tes!T128=0,"",RES_hhdet_in_tes!T128/RES_hhdet_in_fec!T128)</f>
        <v>3.8408925671596332</v>
      </c>
      <c r="U128" s="124">
        <f>IF(RES_hhdet_in_tes!U128=0,"",RES_hhdet_in_tes!U128/RES_hhdet_in_fec!U128)</f>
        <v>3.8445619802940181</v>
      </c>
      <c r="V128" s="124">
        <f>IF(RES_hhdet_in_tes!V128=0,"",RES_hhdet_in_tes!V128/RES_hhdet_in_fec!V128)</f>
        <v>3.855047462197347</v>
      </c>
      <c r="W128" s="124">
        <f>IF(RES_hhdet_in_tes!W128=0,"",RES_hhdet_in_tes!W128/RES_hhdet_in_fec!W128)</f>
        <v>3.8894628470785486</v>
      </c>
      <c r="X128" s="124">
        <f>IF(RES_hhdet_in_tes!X128=0,"",RES_hhdet_in_tes!X128/RES_hhdet_in_fec!X128)</f>
        <v>3.9317350896368306</v>
      </c>
      <c r="Y128" s="124">
        <f>IF(RES_hhdet_in_tes!Y128=0,"",RES_hhdet_in_tes!Y128/RES_hhdet_in_fec!Y128)</f>
        <v>3.9793834211536598</v>
      </c>
      <c r="DA128" s="130" t="s">
        <v>3707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2.232837481420181</v>
      </c>
      <c r="D129" s="111">
        <f>IF(RES_hhdet_in_tes!D129=0,"",RES_hhdet_in_tes!D129/RES_hhdet_in_fec!D129)</f>
        <v>2.3247960389019204</v>
      </c>
      <c r="E129" s="111">
        <f>IF(RES_hhdet_in_tes!E129=0,"",RES_hhdet_in_tes!E129/RES_hhdet_in_fec!E129)</f>
        <v>2.4181332319874578</v>
      </c>
      <c r="F129" s="111">
        <f>IF(RES_hhdet_in_tes!F129=0,"",RES_hhdet_in_tes!F129/RES_hhdet_in_fec!F129)</f>
        <v>2.512220068236362</v>
      </c>
      <c r="G129" s="111">
        <f>IF(RES_hhdet_in_tes!G129=0,"",RES_hhdet_in_tes!G129/RES_hhdet_in_fec!G129)</f>
        <v>2.6076016232355959</v>
      </c>
      <c r="H129" s="111">
        <f>IF(RES_hhdet_in_tes!H129=0,"",RES_hhdet_in_tes!H129/RES_hhdet_in_fec!H129)</f>
        <v>2.704192232025934</v>
      </c>
      <c r="I129" s="111">
        <f>IF(RES_hhdet_in_tes!I129=0,"",RES_hhdet_in_tes!I129/RES_hhdet_in_fec!I129)</f>
        <v>2.8021061528108531</v>
      </c>
      <c r="J129" s="111">
        <f>IF(RES_hhdet_in_tes!J129=0,"",RES_hhdet_in_tes!J129/RES_hhdet_in_fec!J129)</f>
        <v>2.9018554822680782</v>
      </c>
      <c r="K129" s="111">
        <f>IF(RES_hhdet_in_tes!K129=0,"",RES_hhdet_in_tes!K129/RES_hhdet_in_fec!K129)</f>
        <v>3.0038458436648918</v>
      </c>
      <c r="L129" s="111">
        <f>IF(RES_hhdet_in_tes!L129=0,"",RES_hhdet_in_tes!L129/RES_hhdet_in_fec!L129)</f>
        <v>3.1081310270121056</v>
      </c>
      <c r="M129" s="111">
        <f>IF(RES_hhdet_in_tes!M129=0,"",RES_hhdet_in_tes!M129/RES_hhdet_in_fec!M129)</f>
        <v>3.2276341602832419</v>
      </c>
      <c r="N129" s="111">
        <f>IF(RES_hhdet_in_tes!N129=0,"",RES_hhdet_in_tes!N129/RES_hhdet_in_fec!N129)</f>
        <v>3.3661915268713614</v>
      </c>
      <c r="O129" s="111">
        <f>IF(RES_hhdet_in_tes!O129=0,"",RES_hhdet_in_tes!O129/RES_hhdet_in_fec!O129)</f>
        <v>3.5235559541386867</v>
      </c>
      <c r="P129" s="111" t="str">
        <f>IF(RES_hhdet_in_tes!P129=0,"",RES_hhdet_in_tes!P129/RES_hhdet_in_fec!P129)</f>
        <v/>
      </c>
      <c r="Q129" s="111" t="str">
        <f>IF(RES_hhdet_in_tes!Q129=0,"",RES_hhdet_in_tes!Q129/RES_hhdet_in_fec!Q129)</f>
        <v/>
      </c>
      <c r="R129" s="111">
        <f>IF(RES_hhdet_in_tes!R129=0,"",RES_hhdet_in_tes!R129/RES_hhdet_in_fec!R129)</f>
        <v>3.8346178706998355</v>
      </c>
      <c r="S129" s="111">
        <f>IF(RES_hhdet_in_tes!S129=0,"",RES_hhdet_in_tes!S129/RES_hhdet_in_fec!S129)</f>
        <v>3.8375900953386872</v>
      </c>
      <c r="T129" s="111">
        <f>IF(RES_hhdet_in_tes!T129=0,"",RES_hhdet_in_tes!T129/RES_hhdet_in_fec!T129)</f>
        <v>3.8408925671596332</v>
      </c>
      <c r="U129" s="111">
        <f>IF(RES_hhdet_in_tes!U129=0,"",RES_hhdet_in_tes!U129/RES_hhdet_in_fec!U129)</f>
        <v>3.8445619802940181</v>
      </c>
      <c r="V129" s="111">
        <f>IF(RES_hhdet_in_tes!V129=0,"",RES_hhdet_in_tes!V129/RES_hhdet_in_fec!V129)</f>
        <v>3.855047462197347</v>
      </c>
      <c r="W129" s="111">
        <f>IF(RES_hhdet_in_tes!W129=0,"",RES_hhdet_in_tes!W129/RES_hhdet_in_fec!W129)</f>
        <v>3.8894628470785486</v>
      </c>
      <c r="X129" s="111">
        <f>IF(RES_hhdet_in_tes!X129=0,"",RES_hhdet_in_tes!X129/RES_hhdet_in_fec!X129)</f>
        <v>3.9317350896368306</v>
      </c>
      <c r="Y129" s="111">
        <f>IF(RES_hhdet_in_tes!Y129=0,"",RES_hhdet_in_tes!Y129/RES_hhdet_in_fec!Y129)</f>
        <v>3.9793834211536598</v>
      </c>
      <c r="DA129" s="63" t="s">
        <v>3708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0.65004009103725513</v>
      </c>
      <c r="D130" s="124">
        <f>IF(RES_hhdet_in_tes!D130=0,"",RES_hhdet_in_tes!D130/RES_hhdet_in_fec!D130)</f>
        <v>0.66343189586034901</v>
      </c>
      <c r="E130" s="124">
        <f>IF(RES_hhdet_in_tes!E130=0,"",RES_hhdet_in_tes!E130/RES_hhdet_in_fec!E130)</f>
        <v>0.67677378664092491</v>
      </c>
      <c r="F130" s="124">
        <f>IF(RES_hhdet_in_tes!F130=0,"",RES_hhdet_in_tes!F130/RES_hhdet_in_fec!F130)</f>
        <v>0.63659124149668023</v>
      </c>
      <c r="G130" s="124">
        <f>IF(RES_hhdet_in_tes!G130=0,"",RES_hhdet_in_tes!G130/RES_hhdet_in_fec!G130)</f>
        <v>0.64432300565017453</v>
      </c>
      <c r="H130" s="124">
        <f>IF(RES_hhdet_in_tes!H130=0,"",RES_hhdet_in_tes!H130/RES_hhdet_in_fec!H130)</f>
        <v>0.6448360879504057</v>
      </c>
      <c r="I130" s="124">
        <f>IF(RES_hhdet_in_tes!I130=0,"",RES_hhdet_in_tes!I130/RES_hhdet_in_fec!I130)</f>
        <v>0.75548351342811748</v>
      </c>
      <c r="J130" s="124">
        <f>IF(RES_hhdet_in_tes!J130=0,"",RES_hhdet_in_tes!J130/RES_hhdet_in_fec!J130)</f>
        <v>0.78867272861333704</v>
      </c>
      <c r="K130" s="124">
        <f>IF(RES_hhdet_in_tes!K130=0,"",RES_hhdet_in_tes!K130/RES_hhdet_in_fec!K130)</f>
        <v>0.7836957353256937</v>
      </c>
      <c r="L130" s="124">
        <f>IF(RES_hhdet_in_tes!L130=0,"",RES_hhdet_in_tes!L130/RES_hhdet_in_fec!L130)</f>
        <v>0.75701986197706439</v>
      </c>
      <c r="M130" s="124">
        <f>IF(RES_hhdet_in_tes!M130=0,"",RES_hhdet_in_tes!M130/RES_hhdet_in_fec!M130)</f>
        <v>0.74178022037167568</v>
      </c>
      <c r="N130" s="124">
        <f>IF(RES_hhdet_in_tes!N130=0,"",RES_hhdet_in_tes!N130/RES_hhdet_in_fec!N130)</f>
        <v>0.77755437518953174</v>
      </c>
      <c r="O130" s="124">
        <f>IF(RES_hhdet_in_tes!O130=0,"",RES_hhdet_in_tes!O130/RES_hhdet_in_fec!O130)</f>
        <v>0.77944418587267816</v>
      </c>
      <c r="P130" s="124">
        <f>IF(RES_hhdet_in_tes!P130=0,"",RES_hhdet_in_tes!P130/RES_hhdet_in_fec!P130)</f>
        <v>0.72141400252708154</v>
      </c>
      <c r="Q130" s="124" t="str">
        <f>IF(RES_hhdet_in_tes!Q130=0,"",RES_hhdet_in_tes!Q130/RES_hhdet_in_fec!Q130)</f>
        <v/>
      </c>
      <c r="R130" s="124">
        <f>IF(RES_hhdet_in_tes!R130=0,"",RES_hhdet_in_tes!R130/RES_hhdet_in_fec!R130)</f>
        <v>0.74532861411547313</v>
      </c>
      <c r="S130" s="124">
        <f>IF(RES_hhdet_in_tes!S130=0,"",RES_hhdet_in_tes!S130/RES_hhdet_in_fec!S130)</f>
        <v>0.76372530343272049</v>
      </c>
      <c r="T130" s="124">
        <f>IF(RES_hhdet_in_tes!T130=0,"",RES_hhdet_in_tes!T130/RES_hhdet_in_fec!T130)</f>
        <v>0.77959250894494603</v>
      </c>
      <c r="U130" s="124">
        <f>IF(RES_hhdet_in_tes!U130=0,"",RES_hhdet_in_tes!U130/RES_hhdet_in_fec!U130)</f>
        <v>0.78679432748696421</v>
      </c>
      <c r="V130" s="124">
        <f>IF(RES_hhdet_in_tes!V130=0,"",RES_hhdet_in_tes!V130/RES_hhdet_in_fec!V130)</f>
        <v>0.80368742119679004</v>
      </c>
      <c r="W130" s="124">
        <f>IF(RES_hhdet_in_tes!W130=0,"",RES_hhdet_in_tes!W130/RES_hhdet_in_fec!W130)</f>
        <v>0.80950544572823635</v>
      </c>
      <c r="X130" s="124">
        <f>IF(RES_hhdet_in_tes!X130=0,"",RES_hhdet_in_tes!X130/RES_hhdet_in_fec!X130)</f>
        <v>0.82371425542337917</v>
      </c>
      <c r="Y130" s="124">
        <f>IF(RES_hhdet_in_tes!Y130=0,"",RES_hhdet_in_tes!Y130/RES_hhdet_in_fec!Y130)</f>
        <v>0.8190689279632356</v>
      </c>
      <c r="DA130" s="130" t="s">
        <v>3709</v>
      </c>
    </row>
    <row r="131" spans="1:105" ht="12" customHeight="1" x14ac:dyDescent="0.25">
      <c r="A131" s="97" t="s">
        <v>128</v>
      </c>
      <c r="B131" s="111"/>
      <c r="C131" s="111">
        <f>IF(RES_hhdet_in_tes!C131=0,"",RES_hhdet_in_tes!C131/RES_hhdet_in_fec!C131)</f>
        <v>0.7842884477685782</v>
      </c>
      <c r="D131" s="111">
        <f>IF(RES_hhdet_in_tes!D131=0,"",RES_hhdet_in_tes!D131/RES_hhdet_in_fec!D131)</f>
        <v>0.78618743218891429</v>
      </c>
      <c r="E131" s="111">
        <f>IF(RES_hhdet_in_tes!E131=0,"",RES_hhdet_in_tes!E131/RES_hhdet_in_fec!E131)</f>
        <v>0.78813768423431174</v>
      </c>
      <c r="F131" s="111">
        <f>IF(RES_hhdet_in_tes!F131=0,"",RES_hhdet_in_tes!F131/RES_hhdet_in_fec!F131)</f>
        <v>0.79009492731949027</v>
      </c>
      <c r="G131" s="111">
        <f>IF(RES_hhdet_in_tes!G131=0,"",RES_hhdet_in_tes!G131/RES_hhdet_in_fec!G131)</f>
        <v>0.79209938487183784</v>
      </c>
      <c r="H131" s="111">
        <f>IF(RES_hhdet_in_tes!H131=0,"",RES_hhdet_in_tes!H131/RES_hhdet_in_fec!H131)</f>
        <v>0.79414613405591528</v>
      </c>
      <c r="I131" s="111">
        <f>IF(RES_hhdet_in_tes!I131=0,"",RES_hhdet_in_tes!I131/RES_hhdet_in_fec!I131)</f>
        <v>0.79624508592540622</v>
      </c>
      <c r="J131" s="111">
        <f>IF(RES_hhdet_in_tes!J131=0,"",RES_hhdet_in_tes!J131/RES_hhdet_in_fec!J131)</f>
        <v>0.79843684256896574</v>
      </c>
      <c r="K131" s="111">
        <f>IF(RES_hhdet_in_tes!K131=0,"",RES_hhdet_in_tes!K131/RES_hhdet_in_fec!K131)</f>
        <v>0.8007559264415699</v>
      </c>
      <c r="L131" s="111">
        <f>IF(RES_hhdet_in_tes!L131=0,"",RES_hhdet_in_tes!L131/RES_hhdet_in_fec!L131)</f>
        <v>0.8032115737152733</v>
      </c>
      <c r="M131" s="111">
        <f>IF(RES_hhdet_in_tes!M131=0,"",RES_hhdet_in_tes!M131/RES_hhdet_in_fec!M131)</f>
        <v>0.80661172393114267</v>
      </c>
      <c r="N131" s="111">
        <f>IF(RES_hhdet_in_tes!N131=0,"",RES_hhdet_in_tes!N131/RES_hhdet_in_fec!N131)</f>
        <v>0.81121182730309971</v>
      </c>
      <c r="O131" s="111">
        <f>IF(RES_hhdet_in_tes!O131=0,"",RES_hhdet_in_tes!O131/RES_hhdet_in_fec!O131)</f>
        <v>0.81723581698451375</v>
      </c>
      <c r="P131" s="111">
        <f>IF(RES_hhdet_in_tes!P131=0,"",RES_hhdet_in_tes!P131/RES_hhdet_in_fec!P131)</f>
        <v>0.82425764373295585</v>
      </c>
      <c r="Q131" s="111" t="str">
        <f>IF(RES_hhdet_in_tes!Q131=0,"",RES_hhdet_in_tes!Q131/RES_hhdet_in_fec!Q131)</f>
        <v/>
      </c>
      <c r="R131" s="111">
        <f>IF(RES_hhdet_in_tes!R131=0,"",RES_hhdet_in_tes!R131/RES_hhdet_in_fec!R131)</f>
        <v>0.83595904076699057</v>
      </c>
      <c r="S131" s="111">
        <f>IF(RES_hhdet_in_tes!S131=0,"",RES_hhdet_in_tes!S131/RES_hhdet_in_fec!S131)</f>
        <v>0.84089759220505234</v>
      </c>
      <c r="T131" s="111">
        <f>IF(RES_hhdet_in_tes!T131=0,"",RES_hhdet_in_tes!T131/RES_hhdet_in_fec!T131)</f>
        <v>0.84566523319157982</v>
      </c>
      <c r="U131" s="111">
        <f>IF(RES_hhdet_in_tes!U131=0,"",RES_hhdet_in_tes!U131/RES_hhdet_in_fec!U131)</f>
        <v>0.85022896644340962</v>
      </c>
      <c r="V131" s="111">
        <f>IF(RES_hhdet_in_tes!V131=0,"",RES_hhdet_in_tes!V131/RES_hhdet_in_fec!V131)</f>
        <v>0.85455579467737197</v>
      </c>
      <c r="W131" s="111">
        <f>IF(RES_hhdet_in_tes!W131=0,"",RES_hhdet_in_tes!W131/RES_hhdet_in_fec!W131)</f>
        <v>0.85854163745605838</v>
      </c>
      <c r="X131" s="111">
        <f>IF(RES_hhdet_in_tes!X131=0,"",RES_hhdet_in_tes!X131/RES_hhdet_in_fec!X131)</f>
        <v>0.86311144352409241</v>
      </c>
      <c r="Y131" s="111">
        <f>IF(RES_hhdet_in_tes!Y131=0,"",RES_hhdet_in_tes!Y131/RES_hhdet_in_fec!Y131)</f>
        <v>0.86750277800485376</v>
      </c>
      <c r="DA131" s="63" t="s">
        <v>3710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>
        <f>IF(RES_hhdet_in_tes!E132=0,"",RES_hhdet_in_tes!E132/RES_hhdet_in_fec!E132)</f>
        <v>0.93545144729000584</v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>
        <f>IF(RES_hhdet_in_tes!I132=0,"",RES_hhdet_in_tes!I132/RES_hhdet_in_fec!I132)</f>
        <v>0.93361425242742524</v>
      </c>
      <c r="J132" s="111">
        <f>IF(RES_hhdet_in_tes!J132=0,"",RES_hhdet_in_tes!J132/RES_hhdet_in_fec!J132)</f>
        <v>0.93400417974914229</v>
      </c>
      <c r="K132" s="111">
        <f>IF(RES_hhdet_in_tes!K132=0,"",RES_hhdet_in_tes!K132/RES_hhdet_in_fec!K132)</f>
        <v>0.93910535589951172</v>
      </c>
      <c r="L132" s="111">
        <f>IF(RES_hhdet_in_tes!L132=0,"",RES_hhdet_in_tes!L132/RES_hhdet_in_fec!L132)</f>
        <v>0.93990525822049142</v>
      </c>
      <c r="M132" s="111">
        <f>IF(RES_hhdet_in_tes!M132=0,"",RES_hhdet_in_tes!M132/RES_hhdet_in_fec!M132)</f>
        <v>0.93870214806149987</v>
      </c>
      <c r="N132" s="111">
        <f>IF(RES_hhdet_in_tes!N132=0,"",RES_hhdet_in_tes!N132/RES_hhdet_in_fec!N132)</f>
        <v>0.94096418713777863</v>
      </c>
      <c r="O132" s="111">
        <f>IF(RES_hhdet_in_tes!O132=0,"",RES_hhdet_in_tes!O132/RES_hhdet_in_fec!O132)</f>
        <v>0.94465996370503336</v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>
        <f>IF(RES_hhdet_in_tes!S132=0,"",RES_hhdet_in_tes!S132/RES_hhdet_in_fec!S132)</f>
        <v>0.94778271434577899</v>
      </c>
      <c r="T132" s="111">
        <f>IF(RES_hhdet_in_tes!T132=0,"",RES_hhdet_in_tes!T132/RES_hhdet_in_fec!T132)</f>
        <v>0.94792134228342639</v>
      </c>
      <c r="U132" s="111" t="str">
        <f>IF(RES_hhdet_in_tes!U132=0,"",RES_hhdet_in_tes!U132/RES_hhdet_in_fec!U132)</f>
        <v/>
      </c>
      <c r="V132" s="111">
        <f>IF(RES_hhdet_in_tes!V132=0,"",RES_hhdet_in_tes!V132/RES_hhdet_in_fec!V132)</f>
        <v>0.95471774656114838</v>
      </c>
      <c r="W132" s="111">
        <f>IF(RES_hhdet_in_tes!W132=0,"",RES_hhdet_in_tes!W132/RES_hhdet_in_fec!W132)</f>
        <v>0.9508752148298848</v>
      </c>
      <c r="X132" s="111">
        <f>IF(RES_hhdet_in_tes!X132=0,"",RES_hhdet_in_tes!X132/RES_hhdet_in_fec!X132)</f>
        <v>0.94727727411670404</v>
      </c>
      <c r="Y132" s="111">
        <f>IF(RES_hhdet_in_tes!Y132=0,"",RES_hhdet_in_tes!Y132/RES_hhdet_in_fec!Y132)</f>
        <v>0.94831400839111235</v>
      </c>
      <c r="DA132" s="63" t="s">
        <v>3711</v>
      </c>
    </row>
    <row r="133" spans="1:105" ht="12" customHeight="1" x14ac:dyDescent="0.25">
      <c r="A133" s="100" t="s">
        <v>198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>
        <f>IF(RES_hhdet_in_tes!E133=0,"",RES_hhdet_in_tes!E133/RES_hhdet_in_fec!E133)</f>
        <v>0.78813768423431174</v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>
        <f>IF(RES_hhdet_in_tes!I133=0,"",RES_hhdet_in_tes!I133/RES_hhdet_in_fec!I133)</f>
        <v>0.79624508592540622</v>
      </c>
      <c r="J133" s="112">
        <f>IF(RES_hhdet_in_tes!J133=0,"",RES_hhdet_in_tes!J133/RES_hhdet_in_fec!J133)</f>
        <v>0.79843684256896574</v>
      </c>
      <c r="K133" s="112">
        <f>IF(RES_hhdet_in_tes!K133=0,"",RES_hhdet_in_tes!K133/RES_hhdet_in_fec!K133)</f>
        <v>0.8007559264415699</v>
      </c>
      <c r="L133" s="112">
        <f>IF(RES_hhdet_in_tes!L133=0,"",RES_hhdet_in_tes!L133/RES_hhdet_in_fec!L133)</f>
        <v>0.8032115737152733</v>
      </c>
      <c r="M133" s="112">
        <f>IF(RES_hhdet_in_tes!M133=0,"",RES_hhdet_in_tes!M133/RES_hhdet_in_fec!M133)</f>
        <v>0.80661172393114278</v>
      </c>
      <c r="N133" s="112">
        <f>IF(RES_hhdet_in_tes!N133=0,"",RES_hhdet_in_tes!N133/RES_hhdet_in_fec!N133)</f>
        <v>0.81121182730309982</v>
      </c>
      <c r="O133" s="112">
        <f>IF(RES_hhdet_in_tes!O133=0,"",RES_hhdet_in_tes!O133/RES_hhdet_in_fec!O133)</f>
        <v>0.81723581698451375</v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>
        <f>IF(RES_hhdet_in_tes!S133=0,"",RES_hhdet_in_tes!S133/RES_hhdet_in_fec!S133)</f>
        <v>0.84089759220505234</v>
      </c>
      <c r="T133" s="112">
        <f>IF(RES_hhdet_in_tes!T133=0,"",RES_hhdet_in_tes!T133/RES_hhdet_in_fec!T133)</f>
        <v>0.84566523319157993</v>
      </c>
      <c r="U133" s="112" t="str">
        <f>IF(RES_hhdet_in_tes!U133=0,"",RES_hhdet_in_tes!U133/RES_hhdet_in_fec!U133)</f>
        <v/>
      </c>
      <c r="V133" s="112">
        <f>IF(RES_hhdet_in_tes!V133=0,"",RES_hhdet_in_tes!V133/RES_hhdet_in_fec!V133)</f>
        <v>0.85455579467737197</v>
      </c>
      <c r="W133" s="112">
        <f>IF(RES_hhdet_in_tes!W133=0,"",RES_hhdet_in_tes!W133/RES_hhdet_in_fec!W133)</f>
        <v>0.85854163745605838</v>
      </c>
      <c r="X133" s="112">
        <f>IF(RES_hhdet_in_tes!X133=0,"",RES_hhdet_in_tes!X133/RES_hhdet_in_fec!X133)</f>
        <v>0.8631114435240923</v>
      </c>
      <c r="Y133" s="112">
        <f>IF(RES_hhdet_in_tes!Y133=0,"",RES_hhdet_in_tes!Y133/RES_hhdet_in_fec!Y133)</f>
        <v>0.86750277800485376</v>
      </c>
      <c r="DA133" s="131" t="s">
        <v>3712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>
        <f>IF(RES_hhdet_in_tes!E134=0,"",RES_hhdet_in_tes!E134/RES_hhdet_in_fec!E134)</f>
        <v>1</v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>
        <f>IF(RES_hhdet_in_tes!I134=0,"",RES_hhdet_in_tes!I134/RES_hhdet_in_fec!I134)</f>
        <v>1</v>
      </c>
      <c r="J134" s="113">
        <f>IF(RES_hhdet_in_tes!J134=0,"",RES_hhdet_in_tes!J134/RES_hhdet_in_fec!J134)</f>
        <v>1</v>
      </c>
      <c r="K134" s="113">
        <f>IF(RES_hhdet_in_tes!K134=0,"",RES_hhdet_in_tes!K134/RES_hhdet_in_fec!K134)</f>
        <v>1</v>
      </c>
      <c r="L134" s="113">
        <f>IF(RES_hhdet_in_tes!L134=0,"",RES_hhdet_in_tes!L134/RES_hhdet_in_fec!L134)</f>
        <v>1</v>
      </c>
      <c r="M134" s="113">
        <f>IF(RES_hhdet_in_tes!M134=0,"",RES_hhdet_in_tes!M134/RES_hhdet_in_fec!M134)</f>
        <v>1</v>
      </c>
      <c r="N134" s="113">
        <f>IF(RES_hhdet_in_tes!N134=0,"",RES_hhdet_in_tes!N134/RES_hhdet_in_fec!N134)</f>
        <v>1</v>
      </c>
      <c r="O134" s="113">
        <f>IF(RES_hhdet_in_tes!O134=0,"",RES_hhdet_in_tes!O134/RES_hhdet_in_fec!O134)</f>
        <v>1</v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>
        <f>IF(RES_hhdet_in_tes!S134=0,"",RES_hhdet_in_tes!S134/RES_hhdet_in_fec!S134)</f>
        <v>1</v>
      </c>
      <c r="T134" s="113">
        <f>IF(RES_hhdet_in_tes!T134=0,"",RES_hhdet_in_tes!T134/RES_hhdet_in_fec!T134)</f>
        <v>1</v>
      </c>
      <c r="U134" s="113" t="str">
        <f>IF(RES_hhdet_in_tes!U134=0,"",RES_hhdet_in_tes!U134/RES_hhdet_in_fec!U134)</f>
        <v/>
      </c>
      <c r="V134" s="113">
        <f>IF(RES_hhdet_in_tes!V134=0,"",RES_hhdet_in_tes!V134/RES_hhdet_in_fec!V134)</f>
        <v>1</v>
      </c>
      <c r="W134" s="113">
        <f>IF(RES_hhdet_in_tes!W134=0,"",RES_hhdet_in_tes!W134/RES_hhdet_in_fec!W134)</f>
        <v>1</v>
      </c>
      <c r="X134" s="113">
        <f>IF(RES_hhdet_in_tes!X134=0,"",RES_hhdet_in_tes!X134/RES_hhdet_in_fec!X134)</f>
        <v>1</v>
      </c>
      <c r="Y134" s="113">
        <f>IF(RES_hhdet_in_tes!Y134=0,"",RES_hhdet_in_tes!Y134/RES_hhdet_in_fec!Y134)</f>
        <v>1</v>
      </c>
      <c r="DA134" s="132" t="s">
        <v>3713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0.61875499975954074</v>
      </c>
      <c r="D135" s="112">
        <f>IF(RES_hhdet_in_tes!D135=0,"",RES_hhdet_in_tes!D135/RES_hhdet_in_fec!D135)</f>
        <v>0.62005273315413523</v>
      </c>
      <c r="E135" s="112">
        <f>IF(RES_hhdet_in_tes!E135=0,"",RES_hhdet_in_tes!E135/RES_hhdet_in_fec!E135)</f>
        <v>0.62147342981319287</v>
      </c>
      <c r="F135" s="112">
        <f>IF(RES_hhdet_in_tes!F135=0,"",RES_hhdet_in_tes!F135/RES_hhdet_in_fec!F135)</f>
        <v>0.62291126785666817</v>
      </c>
      <c r="G135" s="112">
        <f>IF(RES_hhdet_in_tes!G135=0,"",RES_hhdet_in_tes!G135/RES_hhdet_in_fec!G135)</f>
        <v>0.6244633073161957</v>
      </c>
      <c r="H135" s="112">
        <f>IF(RES_hhdet_in_tes!H135=0,"",RES_hhdet_in_tes!H135/RES_hhdet_in_fec!H135)</f>
        <v>0.62611859219718857</v>
      </c>
      <c r="I135" s="112">
        <f>IF(RES_hhdet_in_tes!I135=0,"",RES_hhdet_in_tes!I135/RES_hhdet_in_fec!I135)</f>
        <v>0.62790229481243298</v>
      </c>
      <c r="J135" s="112">
        <f>IF(RES_hhdet_in_tes!J135=0,"",RES_hhdet_in_tes!J135/RES_hhdet_in_fec!J135)</f>
        <v>0.62991534850954756</v>
      </c>
      <c r="K135" s="112">
        <f>IF(RES_hhdet_in_tes!K135=0,"",RES_hhdet_in_tes!K135/RES_hhdet_in_fec!K135)</f>
        <v>0.6322469192789002</v>
      </c>
      <c r="L135" s="112">
        <f>IF(RES_hhdet_in_tes!L135=0,"",RES_hhdet_in_tes!L135/RES_hhdet_in_fec!L135)</f>
        <v>0.63492766401705614</v>
      </c>
      <c r="M135" s="112">
        <f>IF(RES_hhdet_in_tes!M135=0,"",RES_hhdet_in_tes!M135/RES_hhdet_in_fec!M135)</f>
        <v>0.64002408264517607</v>
      </c>
      <c r="N135" s="112">
        <f>IF(RES_hhdet_in_tes!N135=0,"",RES_hhdet_in_tes!N135/RES_hhdet_in_fec!N135)</f>
        <v>0.6484276179692019</v>
      </c>
      <c r="O135" s="112">
        <f>IF(RES_hhdet_in_tes!O135=0,"",RES_hhdet_in_tes!O135/RES_hhdet_in_fec!O135)</f>
        <v>0.66124191695269552</v>
      </c>
      <c r="P135" s="112">
        <f>IF(RES_hhdet_in_tes!P135=0,"",RES_hhdet_in_tes!P135/RES_hhdet_in_fec!P135)</f>
        <v>0.67785945002938253</v>
      </c>
      <c r="Q135" s="112" t="str">
        <f>IF(RES_hhdet_in_tes!Q135=0,"",RES_hhdet_in_tes!Q135/RES_hhdet_in_fec!Q135)</f>
        <v/>
      </c>
      <c r="R135" s="112">
        <f>IF(RES_hhdet_in_tes!R135=0,"",RES_hhdet_in_tes!R135/RES_hhdet_in_fec!R135)</f>
        <v>0.70474157903780243</v>
      </c>
      <c r="S135" s="112">
        <f>IF(RES_hhdet_in_tes!S135=0,"",RES_hhdet_in_tes!S135/RES_hhdet_in_fec!S135)</f>
        <v>0.71525311190995278</v>
      </c>
      <c r="T135" s="112">
        <f>IF(RES_hhdet_in_tes!T135=0,"",RES_hhdet_in_tes!T135/RES_hhdet_in_fec!T135)</f>
        <v>0.72568306966437401</v>
      </c>
      <c r="U135" s="112">
        <f>IF(RES_hhdet_in_tes!U135=0,"",RES_hhdet_in_tes!U135/RES_hhdet_in_fec!U135)</f>
        <v>0.73613630178293898</v>
      </c>
      <c r="V135" s="112">
        <f>IF(RES_hhdet_in_tes!V135=0,"",RES_hhdet_in_tes!V135/RES_hhdet_in_fec!V135)</f>
        <v>0.7464053905926411</v>
      </c>
      <c r="W135" s="112">
        <f>IF(RES_hhdet_in_tes!W135=0,"",RES_hhdet_in_tes!W135/RES_hhdet_in_fec!W135)</f>
        <v>0.75578447543167215</v>
      </c>
      <c r="X135" s="112">
        <f>IF(RES_hhdet_in_tes!X135=0,"",RES_hhdet_in_tes!X135/RES_hhdet_in_fec!X135)</f>
        <v>0.76731005978932953</v>
      </c>
      <c r="Y135" s="112">
        <f>IF(RES_hhdet_in_tes!Y135=0,"",RES_hhdet_in_tes!Y135/RES_hhdet_in_fec!Y135)</f>
        <v>0.77806272946855026</v>
      </c>
      <c r="DA135" s="131" t="s">
        <v>3714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0.84951685251065123</v>
      </c>
      <c r="D136" s="113">
        <f>IF(RES_hhdet_in_tes!D136=0,"",RES_hhdet_in_tes!D136/RES_hhdet_in_fec!D136)</f>
        <v>0.84334801279153893</v>
      </c>
      <c r="E136" s="113">
        <f>IF(RES_hhdet_in_tes!E136=0,"",RES_hhdet_in_tes!E136/RES_hhdet_in_fec!E136)</f>
        <v>0.86485225289515344</v>
      </c>
      <c r="F136" s="113">
        <f>IF(RES_hhdet_in_tes!F136=0,"",RES_hhdet_in_tes!F136/RES_hhdet_in_fec!F136)</f>
        <v>0.85093451910759532</v>
      </c>
      <c r="G136" s="113">
        <f>IF(RES_hhdet_in_tes!G136=0,"",RES_hhdet_in_tes!G136/RES_hhdet_in_fec!G136)</f>
        <v>0.8529606876819138</v>
      </c>
      <c r="H136" s="113">
        <f>IF(RES_hhdet_in_tes!H136=0,"",RES_hhdet_in_tes!H136/RES_hhdet_in_fec!H136)</f>
        <v>0.85426289987186055</v>
      </c>
      <c r="I136" s="113">
        <f>IF(RES_hhdet_in_tes!I136=0,"",RES_hhdet_in_tes!I136/RES_hhdet_in_fec!I136)</f>
        <v>0.85855734520560834</v>
      </c>
      <c r="J136" s="113">
        <f>IF(RES_hhdet_in_tes!J136=0,"",RES_hhdet_in_tes!J136/RES_hhdet_in_fec!J136)</f>
        <v>0.85864274601466872</v>
      </c>
      <c r="K136" s="113">
        <f>IF(RES_hhdet_in_tes!K136=0,"",RES_hhdet_in_tes!K136/RES_hhdet_in_fec!K136)</f>
        <v>0.86842998498555612</v>
      </c>
      <c r="L136" s="113">
        <f>IF(RES_hhdet_in_tes!L136=0,"",RES_hhdet_in_tes!L136/RES_hhdet_in_fec!L136)</f>
        <v>0.86959419436525687</v>
      </c>
      <c r="M136" s="113">
        <f>IF(RES_hhdet_in_tes!M136=0,"",RES_hhdet_in_tes!M136/RES_hhdet_in_fec!M136)</f>
        <v>0.86704156027999624</v>
      </c>
      <c r="N136" s="113">
        <f>IF(RES_hhdet_in_tes!N136=0,"",RES_hhdet_in_tes!N136/RES_hhdet_in_fec!N136)</f>
        <v>0.87245098967165502</v>
      </c>
      <c r="O136" s="113">
        <f>IF(RES_hhdet_in_tes!O136=0,"",RES_hhdet_in_tes!O136/RES_hhdet_in_fec!O136)</f>
        <v>0.88174452445492135</v>
      </c>
      <c r="P136" s="113" t="str">
        <f>IF(RES_hhdet_in_tes!P136=0,"",RES_hhdet_in_tes!P136/RES_hhdet_in_fec!P136)</f>
        <v/>
      </c>
      <c r="Q136" s="113" t="str">
        <f>IF(RES_hhdet_in_tes!Q136=0,"",RES_hhdet_in_tes!Q136/RES_hhdet_in_fec!Q136)</f>
        <v/>
      </c>
      <c r="R136" s="113">
        <f>IF(RES_hhdet_in_tes!R136=0,"",RES_hhdet_in_tes!R136/RES_hhdet_in_fec!R136)</f>
        <v>0.88976621126241318</v>
      </c>
      <c r="S136" s="113">
        <f>IF(RES_hhdet_in_tes!S136=0,"",RES_hhdet_in_tes!S136/RES_hhdet_in_fec!S136)</f>
        <v>0.89608709677620302</v>
      </c>
      <c r="T136" s="113">
        <f>IF(RES_hhdet_in_tes!T136=0,"",RES_hhdet_in_tes!T136/RES_hhdet_in_fec!T136)</f>
        <v>0.89781167288464281</v>
      </c>
      <c r="U136" s="113">
        <f>IF(RES_hhdet_in_tes!U136=0,"",RES_hhdet_in_tes!U136/RES_hhdet_in_fec!U136)</f>
        <v>0.9073930139716575</v>
      </c>
      <c r="V136" s="113">
        <f>IF(RES_hhdet_in_tes!V136=0,"",RES_hhdet_in_tes!V136/RES_hhdet_in_fec!V136)</f>
        <v>0.91348750165843662</v>
      </c>
      <c r="W136" s="113">
        <f>IF(RES_hhdet_in_tes!W136=0,"",RES_hhdet_in_tes!W136/RES_hhdet_in_fec!W136)</f>
        <v>0.90796010226566282</v>
      </c>
      <c r="X136" s="113">
        <f>IF(RES_hhdet_in_tes!X136=0,"",RES_hhdet_in_tes!X136/RES_hhdet_in_fec!X136)</f>
        <v>0.90378923942970313</v>
      </c>
      <c r="Y136" s="113">
        <f>IF(RES_hhdet_in_tes!Y136=0,"",RES_hhdet_in_tes!Y136/RES_hhdet_in_fec!Y136)</f>
        <v>0.90761466071790842</v>
      </c>
      <c r="DA136" s="132" t="s">
        <v>3715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0.61875499975954074</v>
      </c>
      <c r="D137" s="111">
        <f>IF(RES_hhdet_in_tes!D137=0,"",RES_hhdet_in_tes!D137/RES_hhdet_in_fec!D137)</f>
        <v>0.62005273315413523</v>
      </c>
      <c r="E137" s="111">
        <f>IF(RES_hhdet_in_tes!E137=0,"",RES_hhdet_in_tes!E137/RES_hhdet_in_fec!E137)</f>
        <v>0.62147342981319287</v>
      </c>
      <c r="F137" s="111">
        <f>IF(RES_hhdet_in_tes!F137=0,"",RES_hhdet_in_tes!F137/RES_hhdet_in_fec!F137)</f>
        <v>0.62291126785666817</v>
      </c>
      <c r="G137" s="111">
        <f>IF(RES_hhdet_in_tes!G137=0,"",RES_hhdet_in_tes!G137/RES_hhdet_in_fec!G137)</f>
        <v>0.6244633073161957</v>
      </c>
      <c r="H137" s="111">
        <f>IF(RES_hhdet_in_tes!H137=0,"",RES_hhdet_in_tes!H137/RES_hhdet_in_fec!H137)</f>
        <v>0.62611859219718857</v>
      </c>
      <c r="I137" s="111">
        <f>IF(RES_hhdet_in_tes!I137=0,"",RES_hhdet_in_tes!I137/RES_hhdet_in_fec!I137)</f>
        <v>0.62790229481243298</v>
      </c>
      <c r="J137" s="111">
        <f>IF(RES_hhdet_in_tes!J137=0,"",RES_hhdet_in_tes!J137/RES_hhdet_in_fec!J137)</f>
        <v>0.62991534850954756</v>
      </c>
      <c r="K137" s="111">
        <f>IF(RES_hhdet_in_tes!K137=0,"",RES_hhdet_in_tes!K137/RES_hhdet_in_fec!K137)</f>
        <v>0.6322469192789002</v>
      </c>
      <c r="L137" s="111">
        <f>IF(RES_hhdet_in_tes!L137=0,"",RES_hhdet_in_tes!L137/RES_hhdet_in_fec!L137)</f>
        <v>0.63492766401705614</v>
      </c>
      <c r="M137" s="111">
        <f>IF(RES_hhdet_in_tes!M137=0,"",RES_hhdet_in_tes!M137/RES_hhdet_in_fec!M137)</f>
        <v>0.64002408264517607</v>
      </c>
      <c r="N137" s="111">
        <f>IF(RES_hhdet_in_tes!N137=0,"",RES_hhdet_in_tes!N137/RES_hhdet_in_fec!N137)</f>
        <v>0.6484276179692019</v>
      </c>
      <c r="O137" s="111">
        <f>IF(RES_hhdet_in_tes!O137=0,"",RES_hhdet_in_tes!O137/RES_hhdet_in_fec!O137)</f>
        <v>0.66124191695269552</v>
      </c>
      <c r="P137" s="111" t="str">
        <f>IF(RES_hhdet_in_tes!P137=0,"",RES_hhdet_in_tes!P137/RES_hhdet_in_fec!P137)</f>
        <v/>
      </c>
      <c r="Q137" s="111" t="str">
        <f>IF(RES_hhdet_in_tes!Q137=0,"",RES_hhdet_in_tes!Q137/RES_hhdet_in_fec!Q137)</f>
        <v/>
      </c>
      <c r="R137" s="111">
        <f>IF(RES_hhdet_in_tes!R137=0,"",RES_hhdet_in_tes!R137/RES_hhdet_in_fec!R137)</f>
        <v>0.70474157903780243</v>
      </c>
      <c r="S137" s="111">
        <f>IF(RES_hhdet_in_tes!S137=0,"",RES_hhdet_in_tes!S137/RES_hhdet_in_fec!S137)</f>
        <v>0.71525311190995278</v>
      </c>
      <c r="T137" s="111">
        <f>IF(RES_hhdet_in_tes!T137=0,"",RES_hhdet_in_tes!T137/RES_hhdet_in_fec!T137)</f>
        <v>0.7256830696643739</v>
      </c>
      <c r="U137" s="111">
        <f>IF(RES_hhdet_in_tes!U137=0,"",RES_hhdet_in_tes!U137/RES_hhdet_in_fec!U137)</f>
        <v>0.7361363017829391</v>
      </c>
      <c r="V137" s="111">
        <f>IF(RES_hhdet_in_tes!V137=0,"",RES_hhdet_in_tes!V137/RES_hhdet_in_fec!V137)</f>
        <v>0.7464053905926411</v>
      </c>
      <c r="W137" s="111">
        <f>IF(RES_hhdet_in_tes!W137=0,"",RES_hhdet_in_tes!W137/RES_hhdet_in_fec!W137)</f>
        <v>0.75578447543167215</v>
      </c>
      <c r="X137" s="111">
        <f>IF(RES_hhdet_in_tes!X137=0,"",RES_hhdet_in_tes!X137/RES_hhdet_in_fec!X137)</f>
        <v>0.76731005978932953</v>
      </c>
      <c r="Y137" s="111">
        <f>IF(RES_hhdet_in_tes!Y137=0,"",RES_hhdet_in_tes!Y137/RES_hhdet_in_fec!Y137)</f>
        <v>0.77806272946855026</v>
      </c>
      <c r="DA137" s="63" t="s">
        <v>3716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 t="str">
        <f>IF(RES_hhdet_in_tes!P138=0,"",RES_hhdet_in_tes!P138/RES_hhdet_in_fec!P138)</f>
        <v/>
      </c>
      <c r="Q138" s="111" t="str">
        <f>IF(RES_hhdet_in_tes!Q138=0,"",RES_hhdet_in_tes!Q138/RES_hhdet_in_fec!Q138)</f>
        <v/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X138" s="111">
        <f>IF(RES_hhdet_in_tes!X138=0,"",RES_hhdet_in_tes!X138/RES_hhdet_in_fec!X138)</f>
        <v>1</v>
      </c>
      <c r="Y138" s="111">
        <f>IF(RES_hhdet_in_tes!Y138=0,"",RES_hhdet_in_tes!Y138/RES_hhdet_in_fec!Y138)</f>
        <v>1</v>
      </c>
      <c r="DA138" s="63" t="s">
        <v>3717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0.65451273073007776</v>
      </c>
      <c r="D139" s="124">
        <f>IF(RES_hhdet_in_tes!D139=0,"",RES_hhdet_in_tes!D139/RES_hhdet_in_fec!D139)</f>
        <v>0.67758391915728544</v>
      </c>
      <c r="E139" s="124">
        <f>IF(RES_hhdet_in_tes!E139=0,"",RES_hhdet_in_tes!E139/RES_hhdet_in_fec!E139)</f>
        <v>0.65542188446687888</v>
      </c>
      <c r="F139" s="124">
        <f>IF(RES_hhdet_in_tes!F139=0,"",RES_hhdet_in_tes!F139/RES_hhdet_in_fec!F139)</f>
        <v>0.68259755112703835</v>
      </c>
      <c r="G139" s="124">
        <f>IF(RES_hhdet_in_tes!G139=0,"",RES_hhdet_in_tes!G139/RES_hhdet_in_fec!G139)</f>
        <v>0.68963759311158102</v>
      </c>
      <c r="H139" s="124">
        <f>IF(RES_hhdet_in_tes!H139=0,"",RES_hhdet_in_tes!H139/RES_hhdet_in_fec!H139)</f>
        <v>0.68594420096996689</v>
      </c>
      <c r="I139" s="124">
        <f>IF(RES_hhdet_in_tes!I139=0,"",RES_hhdet_in_tes!I139/RES_hhdet_in_fec!I139)</f>
        <v>0.66386754549766802</v>
      </c>
      <c r="J139" s="124">
        <f>IF(RES_hhdet_in_tes!J139=0,"",RES_hhdet_in_tes!J139/RES_hhdet_in_fec!J139)</f>
        <v>0.64732002759237639</v>
      </c>
      <c r="K139" s="124">
        <f>IF(RES_hhdet_in_tes!K139=0,"",RES_hhdet_in_tes!K139/RES_hhdet_in_fec!K139)</f>
        <v>0.65323463489895051</v>
      </c>
      <c r="L139" s="124">
        <f>IF(RES_hhdet_in_tes!L139=0,"",RES_hhdet_in_tes!L139/RES_hhdet_in_fec!L139)</f>
        <v>0.6668568419453782</v>
      </c>
      <c r="M139" s="124">
        <f>IF(RES_hhdet_in_tes!M139=0,"",RES_hhdet_in_tes!M139/RES_hhdet_in_fec!M139)</f>
        <v>0.68546124550807108</v>
      </c>
      <c r="N139" s="124">
        <f>IF(RES_hhdet_in_tes!N139=0,"",RES_hhdet_in_tes!N139/RES_hhdet_in_fec!N139)</f>
        <v>0.71337075105725634</v>
      </c>
      <c r="O139" s="124">
        <f>IF(RES_hhdet_in_tes!O139=0,"",RES_hhdet_in_tes!O139/RES_hhdet_in_fec!O139)</f>
        <v>0.70296573041948096</v>
      </c>
      <c r="P139" s="124">
        <f>IF(RES_hhdet_in_tes!P139=0,"",RES_hhdet_in_tes!P139/RES_hhdet_in_fec!P139)</f>
        <v>0.70534557200623116</v>
      </c>
      <c r="Q139" s="124" t="str">
        <f>IF(RES_hhdet_in_tes!Q139=0,"",RES_hhdet_in_tes!Q139/RES_hhdet_in_fec!Q139)</f>
        <v/>
      </c>
      <c r="R139" s="124">
        <f>IF(RES_hhdet_in_tes!R139=0,"",RES_hhdet_in_tes!R139/RES_hhdet_in_fec!R139)</f>
        <v>0.69113561486600328</v>
      </c>
      <c r="S139" s="124">
        <f>IF(RES_hhdet_in_tes!S139=0,"",RES_hhdet_in_tes!S139/RES_hhdet_in_fec!S139)</f>
        <v>0.71991135569508879</v>
      </c>
      <c r="T139" s="124">
        <f>IF(RES_hhdet_in_tes!T139=0,"",RES_hhdet_in_tes!T139/RES_hhdet_in_fec!T139)</f>
        <v>0.7376417674512874</v>
      </c>
      <c r="U139" s="124">
        <f>IF(RES_hhdet_in_tes!U139=0,"",RES_hhdet_in_tes!U139/RES_hhdet_in_fec!U139)</f>
        <v>0.75570433147992233</v>
      </c>
      <c r="V139" s="124">
        <f>IF(RES_hhdet_in_tes!V139=0,"",RES_hhdet_in_tes!V139/RES_hhdet_in_fec!V139)</f>
        <v>0.77764151638373036</v>
      </c>
      <c r="W139" s="124">
        <f>IF(RES_hhdet_in_tes!W139=0,"",RES_hhdet_in_tes!W139/RES_hhdet_in_fec!W139)</f>
        <v>0.78900934089570218</v>
      </c>
      <c r="X139" s="124">
        <f>IF(RES_hhdet_in_tes!X139=0,"",RES_hhdet_in_tes!X139/RES_hhdet_in_fec!X139)</f>
        <v>0.80222232740723676</v>
      </c>
      <c r="Y139" s="124">
        <f>IF(RES_hhdet_in_tes!Y139=0,"",RES_hhdet_in_tes!Y139/RES_hhdet_in_fec!Y139)</f>
        <v>0.79796999557159942</v>
      </c>
      <c r="DA139" s="130" t="s">
        <v>3718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0.58322564770404206</v>
      </c>
      <c r="D140" s="111">
        <f>IF(RES_hhdet_in_tes!D140=0,"",RES_hhdet_in_tes!D140/RES_hhdet_in_fec!D140)</f>
        <v>0.58362968433287687</v>
      </c>
      <c r="E140" s="111">
        <f>IF(RES_hhdet_in_tes!E140=0,"",RES_hhdet_in_tes!E140/RES_hhdet_in_fec!E140)</f>
        <v>0.5840337573567661</v>
      </c>
      <c r="F140" s="111">
        <f>IF(RES_hhdet_in_tes!F140=0,"",RES_hhdet_in_tes!F140/RES_hhdet_in_fec!F140)</f>
        <v>0.58443783534361715</v>
      </c>
      <c r="G140" s="111">
        <f>IF(RES_hhdet_in_tes!G140=0,"",RES_hhdet_in_tes!G140/RES_hhdet_in_fec!G140)</f>
        <v>0.58484194684817248</v>
      </c>
      <c r="H140" s="111">
        <f>IF(RES_hhdet_in_tes!H140=0,"",RES_hhdet_in_tes!H140/RES_hhdet_in_fec!H140)</f>
        <v>0.58524608837569525</v>
      </c>
      <c r="I140" s="111">
        <f>IF(RES_hhdet_in_tes!I140=0,"",RES_hhdet_in_tes!I140/RES_hhdet_in_fec!I140)</f>
        <v>0.58565026696207445</v>
      </c>
      <c r="J140" s="111">
        <f>IF(RES_hhdet_in_tes!J140=0,"",RES_hhdet_in_tes!J140/RES_hhdet_in_fec!J140)</f>
        <v>0.58605451143086595</v>
      </c>
      <c r="K140" s="111">
        <f>IF(RES_hhdet_in_tes!K140=0,"",RES_hhdet_in_tes!K140/RES_hhdet_in_fec!K140)</f>
        <v>0.58645884628967249</v>
      </c>
      <c r="L140" s="111">
        <f>IF(RES_hhdet_in_tes!L140=0,"",RES_hhdet_in_tes!L140/RES_hhdet_in_fec!L140)</f>
        <v>0.58686327809528283</v>
      </c>
      <c r="M140" s="111">
        <f>IF(RES_hhdet_in_tes!M140=0,"",RES_hhdet_in_tes!M140/RES_hhdet_in_fec!M140)</f>
        <v>0.58717042096920258</v>
      </c>
      <c r="N140" s="111">
        <f>IF(RES_hhdet_in_tes!N140=0,"",RES_hhdet_in_tes!N140/RES_hhdet_in_fec!N140)</f>
        <v>0.58734209938822346</v>
      </c>
      <c r="O140" s="111">
        <f>IF(RES_hhdet_in_tes!O140=0,"",RES_hhdet_in_tes!O140/RES_hhdet_in_fec!O140)</f>
        <v>0.58744470706949647</v>
      </c>
      <c r="P140" s="111">
        <f>IF(RES_hhdet_in_tes!P140=0,"",RES_hhdet_in_tes!P140/RES_hhdet_in_fec!P140)</f>
        <v>0.58773101684177265</v>
      </c>
      <c r="Q140" s="111" t="str">
        <f>IF(RES_hhdet_in_tes!Q140=0,"",RES_hhdet_in_tes!Q140/RES_hhdet_in_fec!Q140)</f>
        <v/>
      </c>
      <c r="R140" s="111">
        <f>IF(RES_hhdet_in_tes!R140=0,"",RES_hhdet_in_tes!R140/RES_hhdet_in_fec!R140)</f>
        <v>0.59195744261136474</v>
      </c>
      <c r="S140" s="111">
        <f>IF(RES_hhdet_in_tes!S140=0,"",RES_hhdet_in_tes!S140/RES_hhdet_in_fec!S140)</f>
        <v>0.59627544307788194</v>
      </c>
      <c r="T140" s="111">
        <f>IF(RES_hhdet_in_tes!T140=0,"",RES_hhdet_in_tes!T140/RES_hhdet_in_fec!T140)</f>
        <v>0.60101313622717345</v>
      </c>
      <c r="U140" s="111">
        <f>IF(RES_hhdet_in_tes!U140=0,"",RES_hhdet_in_tes!U140/RES_hhdet_in_fec!U140)</f>
        <v>0.6053332923886855</v>
      </c>
      <c r="V140" s="111">
        <f>IF(RES_hhdet_in_tes!V140=0,"",RES_hhdet_in_tes!V140/RES_hhdet_in_fec!V140)</f>
        <v>0.60839868189185808</v>
      </c>
      <c r="W140" s="111">
        <f>IF(RES_hhdet_in_tes!W140=0,"",RES_hhdet_in_tes!W140/RES_hhdet_in_fec!W140)</f>
        <v>0.60987193136081463</v>
      </c>
      <c r="X140" s="111">
        <f>IF(RES_hhdet_in_tes!X140=0,"",RES_hhdet_in_tes!X140/RES_hhdet_in_fec!X140)</f>
        <v>0.61027361589744833</v>
      </c>
      <c r="Y140" s="111">
        <f>IF(RES_hhdet_in_tes!Y140=0,"",RES_hhdet_in_tes!Y140/RES_hhdet_in_fec!Y140)</f>
        <v>0.6103137843511115</v>
      </c>
      <c r="DA140" s="63" t="s">
        <v>3719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0.74907589931405694</v>
      </c>
      <c r="D141" s="45">
        <f>IF(RES_hhdet_in_tes!D141=0,"",RES_hhdet_in_tes!D141/RES_hhdet_in_fec!D141)</f>
        <v>0.75034889251737391</v>
      </c>
      <c r="E141" s="45">
        <f>IF(RES_hhdet_in_tes!E141=0,"",RES_hhdet_in_tes!E141/RES_hhdet_in_fec!E141)</f>
        <v>0.75168190764470943</v>
      </c>
      <c r="F141" s="45">
        <f>IF(RES_hhdet_in_tes!F141=0,"",RES_hhdet_in_tes!F141/RES_hhdet_in_fec!F141)</f>
        <v>0.75302310757986568</v>
      </c>
      <c r="G141" s="45">
        <f>IF(RES_hhdet_in_tes!G141=0,"",RES_hhdet_in_tes!G141/RES_hhdet_in_fec!G141)</f>
        <v>0.75441958417661092</v>
      </c>
      <c r="H141" s="45">
        <f>IF(RES_hhdet_in_tes!H141=0,"",RES_hhdet_in_tes!H141/RES_hhdet_in_fec!H141)</f>
        <v>0.75586557399155685</v>
      </c>
      <c r="I141" s="45">
        <f>IF(RES_hhdet_in_tes!I141=0,"",RES_hhdet_in_tes!I141/RES_hhdet_in_fec!I141)</f>
        <v>0.7573726804588482</v>
      </c>
      <c r="J141" s="45">
        <f>IF(RES_hhdet_in_tes!J141=0,"",RES_hhdet_in_tes!J141/RES_hhdet_in_fec!J141)</f>
        <v>0.75898843875253086</v>
      </c>
      <c r="K141" s="45">
        <f>IF(RES_hhdet_in_tes!K141=0,"",RES_hhdet_in_tes!K141/RES_hhdet_in_fec!K141)</f>
        <v>0.76075326627378259</v>
      </c>
      <c r="L141" s="45">
        <f>IF(RES_hhdet_in_tes!L141=0,"",RES_hhdet_in_tes!L141/RES_hhdet_in_fec!L141)</f>
        <v>0.76267797633444712</v>
      </c>
      <c r="M141" s="45">
        <f>IF(RES_hhdet_in_tes!M141=0,"",RES_hhdet_in_tes!M141/RES_hhdet_in_fec!M141)</f>
        <v>0.76542988640326748</v>
      </c>
      <c r="N141" s="45">
        <f>IF(RES_hhdet_in_tes!N141=0,"",RES_hhdet_in_tes!N141/RES_hhdet_in_fec!N141)</f>
        <v>0.76919897542112448</v>
      </c>
      <c r="O141" s="45">
        <f>IF(RES_hhdet_in_tes!O141=0,"",RES_hhdet_in_tes!O141/RES_hhdet_in_fec!O141)</f>
        <v>0.77443574741954024</v>
      </c>
      <c r="P141" s="45">
        <f>IF(RES_hhdet_in_tes!P141=0,"",RES_hhdet_in_tes!P141/RES_hhdet_in_fec!P141)</f>
        <v>0.78136116077327045</v>
      </c>
      <c r="Q141" s="45" t="str">
        <f>IF(RES_hhdet_in_tes!Q141=0,"",RES_hhdet_in_tes!Q141/RES_hhdet_in_fec!Q141)</f>
        <v/>
      </c>
      <c r="R141" s="45">
        <f>IF(RES_hhdet_in_tes!R141=0,"",RES_hhdet_in_tes!R141/RES_hhdet_in_fec!R141)</f>
        <v>0.80251724349459352</v>
      </c>
      <c r="S141" s="45">
        <f>IF(RES_hhdet_in_tes!S141=0,"",RES_hhdet_in_tes!S141/RES_hhdet_in_fec!S141)</f>
        <v>0.8177765816812872</v>
      </c>
      <c r="T141" s="45">
        <f>IF(RES_hhdet_in_tes!T141=0,"",RES_hhdet_in_tes!T141/RES_hhdet_in_fec!T141)</f>
        <v>0.83420409719147259</v>
      </c>
      <c r="U141" s="45">
        <f>IF(RES_hhdet_in_tes!U141=0,"",RES_hhdet_in_tes!U141/RES_hhdet_in_fec!U141)</f>
        <v>0.84990315945542083</v>
      </c>
      <c r="V141" s="45">
        <f>IF(RES_hhdet_in_tes!V141=0,"",RES_hhdet_in_tes!V141/RES_hhdet_in_fec!V141)</f>
        <v>0.86297713790338204</v>
      </c>
      <c r="W141" s="45">
        <f>IF(RES_hhdet_in_tes!W141=0,"",RES_hhdet_in_tes!W141/RES_hhdet_in_fec!W141)</f>
        <v>0.87276705652142839</v>
      </c>
      <c r="X141" s="45">
        <f>IF(RES_hhdet_in_tes!X141=0,"",RES_hhdet_in_tes!X141/RES_hhdet_in_fec!X141)</f>
        <v>0.88042456835886307</v>
      </c>
      <c r="Y141" s="45">
        <f>IF(RES_hhdet_in_tes!Y141=0,"",RES_hhdet_in_tes!Y141/RES_hhdet_in_fec!Y141)</f>
        <v>0.88721521788189694</v>
      </c>
      <c r="DA141" s="60" t="s">
        <v>3720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1.2497636408539927</v>
      </c>
      <c r="D143" s="119">
        <f>IF(RES_hhdet_in_tes!D143=0,"",RES_hhdet_in_tes!D143/RES_hhdet_in_fec!D143)</f>
        <v>1.2556990456008557</v>
      </c>
      <c r="E143" s="119">
        <f>IF(RES_hhdet_in_tes!E143=0,"",RES_hhdet_in_tes!E143/RES_hhdet_in_fec!E143)</f>
        <v>1.4036764188352704</v>
      </c>
      <c r="F143" s="119">
        <f>IF(RES_hhdet_in_tes!F143=0,"",RES_hhdet_in_tes!F143/RES_hhdet_in_fec!F143)</f>
        <v>1.42217015228768</v>
      </c>
      <c r="G143" s="119">
        <f>IF(RES_hhdet_in_tes!G143=0,"",RES_hhdet_in_tes!G143/RES_hhdet_in_fec!G143)</f>
        <v>1.4928851304471269</v>
      </c>
      <c r="H143" s="119">
        <f>IF(RES_hhdet_in_tes!H143=0,"",RES_hhdet_in_tes!H143/RES_hhdet_in_fec!H143)</f>
        <v>1.5105275651400765</v>
      </c>
      <c r="I143" s="119">
        <f>IF(RES_hhdet_in_tes!I143=0,"",RES_hhdet_in_tes!I143/RES_hhdet_in_fec!I143)</f>
        <v>1.6310868412947541</v>
      </c>
      <c r="J143" s="119">
        <f>IF(RES_hhdet_in_tes!J143=0,"",RES_hhdet_in_tes!J143/RES_hhdet_in_fec!J143)</f>
        <v>1.6497157098689008</v>
      </c>
      <c r="K143" s="119">
        <f>IF(RES_hhdet_in_tes!K143=0,"",RES_hhdet_in_tes!K143/RES_hhdet_in_fec!K143)</f>
        <v>1.7073524645869718</v>
      </c>
      <c r="L143" s="119">
        <f>IF(RES_hhdet_in_tes!L143=0,"",RES_hhdet_in_tes!L143/RES_hhdet_in_fec!L143)</f>
        <v>1.8291894915430027</v>
      </c>
      <c r="M143" s="119">
        <f>IF(RES_hhdet_in_tes!M143=0,"",RES_hhdet_in_tes!M143/RES_hhdet_in_fec!M143)</f>
        <v>1.9459614437524078</v>
      </c>
      <c r="N143" s="119">
        <f>IF(RES_hhdet_in_tes!N143=0,"",RES_hhdet_in_tes!N143/RES_hhdet_in_fec!N143)</f>
        <v>2.0370217323484985</v>
      </c>
      <c r="O143" s="119">
        <f>IF(RES_hhdet_in_tes!O143=0,"",RES_hhdet_in_tes!O143/RES_hhdet_in_fec!O143)</f>
        <v>2.0947211081710737</v>
      </c>
      <c r="P143" s="119">
        <f>IF(RES_hhdet_in_tes!P143=0,"",RES_hhdet_in_tes!P143/RES_hhdet_in_fec!P143)</f>
        <v>2.0417167347301337</v>
      </c>
      <c r="Q143" s="119">
        <f>IF(RES_hhdet_in_tes!Q143=0,"",RES_hhdet_in_tes!Q143/RES_hhdet_in_fec!Q143)</f>
        <v>2.2267427517972895</v>
      </c>
      <c r="R143" s="119">
        <f>IF(RES_hhdet_in_tes!R143=0,"",RES_hhdet_in_tes!R143/RES_hhdet_in_fec!R143)</f>
        <v>2.1901725811263359</v>
      </c>
      <c r="S143" s="119">
        <f>IF(RES_hhdet_in_tes!S143=0,"",RES_hhdet_in_tes!S143/RES_hhdet_in_fec!S143)</f>
        <v>2.1354588853365546</v>
      </c>
      <c r="T143" s="119">
        <f>IF(RES_hhdet_in_tes!T143=0,"",RES_hhdet_in_tes!T143/RES_hhdet_in_fec!T143)</f>
        <v>2.2274026995895211</v>
      </c>
      <c r="U143" s="119">
        <f>IF(RES_hhdet_in_tes!U143=0,"",RES_hhdet_in_tes!U143/RES_hhdet_in_fec!U143)</f>
        <v>1.9320400849842576</v>
      </c>
      <c r="V143" s="119">
        <f>IF(RES_hhdet_in_tes!V143=0,"",RES_hhdet_in_tes!V143/RES_hhdet_in_fec!V143)</f>
        <v>2.1863855439629769</v>
      </c>
      <c r="W143" s="119">
        <f>IF(RES_hhdet_in_tes!W143=0,"",RES_hhdet_in_tes!W143/RES_hhdet_in_fec!W143)</f>
        <v>2.1155065085888216</v>
      </c>
      <c r="X143" s="119">
        <f>IF(RES_hhdet_in_tes!X143=0,"",RES_hhdet_in_tes!X143/RES_hhdet_in_fec!X143)</f>
        <v>1.9762760842648561</v>
      </c>
      <c r="Y143" s="119">
        <f>IF(RES_hhdet_in_tes!Y143=0,"",RES_hhdet_in_tes!Y143/RES_hhdet_in_fec!Y143)</f>
        <v>1.805983539398722</v>
      </c>
      <c r="DA143" s="129" t="s">
        <v>3721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1.5748399842470382</v>
      </c>
      <c r="D144" s="124">
        <f>IF(RES_hhdet_in_tes!D144=0,"",RES_hhdet_in_tes!D144/RES_hhdet_in_fec!D144)</f>
        <v>1.6732632513202566</v>
      </c>
      <c r="E144" s="124">
        <f>IF(RES_hhdet_in_tes!E144=0,"",RES_hhdet_in_tes!E144/RES_hhdet_in_fec!E144)</f>
        <v>1.7733436037902319</v>
      </c>
      <c r="F144" s="124">
        <f>IF(RES_hhdet_in_tes!F144=0,"",RES_hhdet_in_tes!F144/RES_hhdet_in_fec!F144)</f>
        <v>1.8741161928921457</v>
      </c>
      <c r="G144" s="124">
        <f>IF(RES_hhdet_in_tes!G144=0,"",RES_hhdet_in_tes!G144/RES_hhdet_in_fec!G144)</f>
        <v>1.9764601193696094</v>
      </c>
      <c r="H144" s="124">
        <f>IF(RES_hhdet_in_tes!H144=0,"",RES_hhdet_in_tes!H144/RES_hhdet_in_fec!H144)</f>
        <v>2.0802696286169358</v>
      </c>
      <c r="I144" s="124">
        <f>IF(RES_hhdet_in_tes!I144=0,"",RES_hhdet_in_tes!I144/RES_hhdet_in_fec!I144)</f>
        <v>2.1857632538261287</v>
      </c>
      <c r="J144" s="124">
        <f>IF(RES_hhdet_in_tes!J144=0,"",RES_hhdet_in_tes!J144/RES_hhdet_in_fec!J144)</f>
        <v>2.2938319871518567</v>
      </c>
      <c r="K144" s="124">
        <f>IF(RES_hhdet_in_tes!K144=0,"",RES_hhdet_in_tes!K144/RES_hhdet_in_fec!K144)</f>
        <v>2.4052361616799396</v>
      </c>
      <c r="L144" s="124">
        <f>IF(RES_hhdet_in_tes!L144=0,"",RES_hhdet_in_tes!L144/RES_hhdet_in_fec!L144)</f>
        <v>2.5201842142055639</v>
      </c>
      <c r="M144" s="124">
        <f>IF(RES_hhdet_in_tes!M144=0,"",RES_hhdet_in_tes!M144/RES_hhdet_in_fec!M144)</f>
        <v>2.6607418911656744</v>
      </c>
      <c r="N144" s="124">
        <f>IF(RES_hhdet_in_tes!N144=0,"",RES_hhdet_in_tes!N144/RES_hhdet_in_fec!N144)</f>
        <v>2.8345183293854959</v>
      </c>
      <c r="O144" s="124">
        <f>IF(RES_hhdet_in_tes!O144=0,"",RES_hhdet_in_tes!O144/RES_hhdet_in_fec!O144)</f>
        <v>3.0441276767270162</v>
      </c>
      <c r="P144" s="124">
        <f>IF(RES_hhdet_in_tes!P144=0,"",RES_hhdet_in_tes!P144/RES_hhdet_in_fec!P144)</f>
        <v>3.2684346972363008</v>
      </c>
      <c r="Q144" s="124">
        <f>IF(RES_hhdet_in_tes!Q144=0,"",RES_hhdet_in_tes!Q144/RES_hhdet_in_fec!Q144)</f>
        <v>3.4428710944989276</v>
      </c>
      <c r="R144" s="124">
        <f>IF(RES_hhdet_in_tes!R144=0,"",RES_hhdet_in_tes!R144/RES_hhdet_in_fec!R144)</f>
        <v>3.4436914488840884</v>
      </c>
      <c r="S144" s="124">
        <f>IF(RES_hhdet_in_tes!S144=0,"",RES_hhdet_in_tes!S144/RES_hhdet_in_fec!S144)</f>
        <v>3.4437825993713282</v>
      </c>
      <c r="T144" s="124">
        <f>IF(RES_hhdet_in_tes!T144=0,"",RES_hhdet_in_tes!T144/RES_hhdet_in_fec!T144)</f>
        <v>3.4438838776904834</v>
      </c>
      <c r="U144" s="124">
        <f>IF(RES_hhdet_in_tes!U144=0,"",RES_hhdet_in_tes!U144/RES_hhdet_in_fec!U144)</f>
        <v>3.4439964091562123</v>
      </c>
      <c r="V144" s="124">
        <f>IF(RES_hhdet_in_tes!V144=0,"",RES_hhdet_in_tes!V144/RES_hhdet_in_fec!V144)</f>
        <v>3.4541242410717703</v>
      </c>
      <c r="W144" s="124">
        <f>IF(RES_hhdet_in_tes!W144=0,"",RES_hhdet_in_tes!W144/RES_hhdet_in_fec!W144)</f>
        <v>3.5080690869929629</v>
      </c>
      <c r="X144" s="124">
        <f>IF(RES_hhdet_in_tes!X144=0,"",RES_hhdet_in_tes!X144/RES_hhdet_in_fec!X144)</f>
        <v>3.580316964368496</v>
      </c>
      <c r="Y144" s="124">
        <f>IF(RES_hhdet_in_tes!Y144=0,"",RES_hhdet_in_tes!Y144/RES_hhdet_in_fec!Y144)</f>
        <v>3.6632245172481328</v>
      </c>
      <c r="DA144" s="130" t="s">
        <v>3722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1.5748399842470382</v>
      </c>
      <c r="D145" s="111">
        <f>IF(RES_hhdet_in_tes!D145=0,"",RES_hhdet_in_tes!D145/RES_hhdet_in_fec!D145)</f>
        <v>1.6732632513202566</v>
      </c>
      <c r="E145" s="111">
        <f>IF(RES_hhdet_in_tes!E145=0,"",RES_hhdet_in_tes!E145/RES_hhdet_in_fec!E145)</f>
        <v>1.7733436037902319</v>
      </c>
      <c r="F145" s="111">
        <f>IF(RES_hhdet_in_tes!F145=0,"",RES_hhdet_in_tes!F145/RES_hhdet_in_fec!F145)</f>
        <v>1.8741161928921457</v>
      </c>
      <c r="G145" s="111">
        <f>IF(RES_hhdet_in_tes!G145=0,"",RES_hhdet_in_tes!G145/RES_hhdet_in_fec!G145)</f>
        <v>1.9764601193696094</v>
      </c>
      <c r="H145" s="111">
        <f>IF(RES_hhdet_in_tes!H145=0,"",RES_hhdet_in_tes!H145/RES_hhdet_in_fec!H145)</f>
        <v>2.0802696286169358</v>
      </c>
      <c r="I145" s="111">
        <f>IF(RES_hhdet_in_tes!I145=0,"",RES_hhdet_in_tes!I145/RES_hhdet_in_fec!I145)</f>
        <v>2.1857632538261287</v>
      </c>
      <c r="J145" s="111">
        <f>IF(RES_hhdet_in_tes!J145=0,"",RES_hhdet_in_tes!J145/RES_hhdet_in_fec!J145)</f>
        <v>2.2938319871518567</v>
      </c>
      <c r="K145" s="111">
        <f>IF(RES_hhdet_in_tes!K145=0,"",RES_hhdet_in_tes!K145/RES_hhdet_in_fec!K145)</f>
        <v>2.4052361616799396</v>
      </c>
      <c r="L145" s="111">
        <f>IF(RES_hhdet_in_tes!L145=0,"",RES_hhdet_in_tes!L145/RES_hhdet_in_fec!L145)</f>
        <v>2.5201842142055639</v>
      </c>
      <c r="M145" s="111">
        <f>IF(RES_hhdet_in_tes!M145=0,"",RES_hhdet_in_tes!M145/RES_hhdet_in_fec!M145)</f>
        <v>2.6607418911656744</v>
      </c>
      <c r="N145" s="111">
        <f>IF(RES_hhdet_in_tes!N145=0,"",RES_hhdet_in_tes!N145/RES_hhdet_in_fec!N145)</f>
        <v>2.8345183293854959</v>
      </c>
      <c r="O145" s="111">
        <f>IF(RES_hhdet_in_tes!O145=0,"",RES_hhdet_in_tes!O145/RES_hhdet_in_fec!O145)</f>
        <v>3.0441276767270162</v>
      </c>
      <c r="P145" s="111">
        <f>IF(RES_hhdet_in_tes!P145=0,"",RES_hhdet_in_tes!P145/RES_hhdet_in_fec!P145)</f>
        <v>3.2684346972363008</v>
      </c>
      <c r="Q145" s="111">
        <f>IF(RES_hhdet_in_tes!Q145=0,"",RES_hhdet_in_tes!Q145/RES_hhdet_in_fec!Q145)</f>
        <v>3.4428710944989276</v>
      </c>
      <c r="R145" s="111">
        <f>IF(RES_hhdet_in_tes!R145=0,"",RES_hhdet_in_tes!R145/RES_hhdet_in_fec!R145)</f>
        <v>3.4436914488840884</v>
      </c>
      <c r="S145" s="111">
        <f>IF(RES_hhdet_in_tes!S145=0,"",RES_hhdet_in_tes!S145/RES_hhdet_in_fec!S145)</f>
        <v>3.4437825993713282</v>
      </c>
      <c r="T145" s="111">
        <f>IF(RES_hhdet_in_tes!T145=0,"",RES_hhdet_in_tes!T145/RES_hhdet_in_fec!T145)</f>
        <v>3.4438838776904834</v>
      </c>
      <c r="U145" s="111">
        <f>IF(RES_hhdet_in_tes!U145=0,"",RES_hhdet_in_tes!U145/RES_hhdet_in_fec!U145)</f>
        <v>3.4439964091562123</v>
      </c>
      <c r="V145" s="111">
        <f>IF(RES_hhdet_in_tes!V145=0,"",RES_hhdet_in_tes!V145/RES_hhdet_in_fec!V145)</f>
        <v>3.4541242410717703</v>
      </c>
      <c r="W145" s="111">
        <f>IF(RES_hhdet_in_tes!W145=0,"",RES_hhdet_in_tes!W145/RES_hhdet_in_fec!W145)</f>
        <v>3.5080690869929629</v>
      </c>
      <c r="X145" s="111">
        <f>IF(RES_hhdet_in_tes!X145=0,"",RES_hhdet_in_tes!X145/RES_hhdet_in_fec!X145)</f>
        <v>3.580316964368496</v>
      </c>
      <c r="Y145" s="111">
        <f>IF(RES_hhdet_in_tes!Y145=0,"",RES_hhdet_in_tes!Y145/RES_hhdet_in_fec!Y145)</f>
        <v>3.6632245172481328</v>
      </c>
      <c r="DA145" s="63" t="s">
        <v>3723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2.232837481420181</v>
      </c>
      <c r="D146" s="124">
        <f>IF(RES_hhdet_in_tes!D146=0,"",RES_hhdet_in_tes!D146/RES_hhdet_in_fec!D146)</f>
        <v>2.3247960389019204</v>
      </c>
      <c r="E146" s="124">
        <f>IF(RES_hhdet_in_tes!E146=0,"",RES_hhdet_in_tes!E146/RES_hhdet_in_fec!E146)</f>
        <v>2.4181332319874578</v>
      </c>
      <c r="F146" s="124">
        <f>IF(RES_hhdet_in_tes!F146=0,"",RES_hhdet_in_tes!F146/RES_hhdet_in_fec!F146)</f>
        <v>2.512220068236362</v>
      </c>
      <c r="G146" s="124">
        <f>IF(RES_hhdet_in_tes!G146=0,"",RES_hhdet_in_tes!G146/RES_hhdet_in_fec!G146)</f>
        <v>2.6076016232355959</v>
      </c>
      <c r="H146" s="124">
        <f>IF(RES_hhdet_in_tes!H146=0,"",RES_hhdet_in_tes!H146/RES_hhdet_in_fec!H146)</f>
        <v>2.704192232025934</v>
      </c>
      <c r="I146" s="124">
        <f>IF(RES_hhdet_in_tes!I146=0,"",RES_hhdet_in_tes!I146/RES_hhdet_in_fec!I146)</f>
        <v>2.8021061528108531</v>
      </c>
      <c r="J146" s="124">
        <f>IF(RES_hhdet_in_tes!J146=0,"",RES_hhdet_in_tes!J146/RES_hhdet_in_fec!J146)</f>
        <v>2.9018554822680782</v>
      </c>
      <c r="K146" s="124">
        <f>IF(RES_hhdet_in_tes!K146=0,"",RES_hhdet_in_tes!K146/RES_hhdet_in_fec!K146)</f>
        <v>3.0038458436648918</v>
      </c>
      <c r="L146" s="124">
        <f>IF(RES_hhdet_in_tes!L146=0,"",RES_hhdet_in_tes!L146/RES_hhdet_in_fec!L146)</f>
        <v>3.1081310270121052</v>
      </c>
      <c r="M146" s="124">
        <f>IF(RES_hhdet_in_tes!M146=0,"",RES_hhdet_in_tes!M146/RES_hhdet_in_fec!M146)</f>
        <v>3.2276341602832419</v>
      </c>
      <c r="N146" s="124">
        <f>IF(RES_hhdet_in_tes!N146=0,"",RES_hhdet_in_tes!N146/RES_hhdet_in_fec!N146)</f>
        <v>3.3661915268713614</v>
      </c>
      <c r="O146" s="124">
        <f>IF(RES_hhdet_in_tes!O146=0,"",RES_hhdet_in_tes!O146/RES_hhdet_in_fec!O146)</f>
        <v>3.5235559541386863</v>
      </c>
      <c r="P146" s="124">
        <f>IF(RES_hhdet_in_tes!P146=0,"",RES_hhdet_in_tes!P146/RES_hhdet_in_fec!P146)</f>
        <v>3.6844127355245169</v>
      </c>
      <c r="Q146" s="124">
        <f>IF(RES_hhdet_in_tes!Q146=0,"",RES_hhdet_in_tes!Q146/RES_hhdet_in_fec!Q146)</f>
        <v>3.8078678489501723</v>
      </c>
      <c r="R146" s="124">
        <f>IF(RES_hhdet_in_tes!R146=0,"",RES_hhdet_in_tes!R146/RES_hhdet_in_fec!R146)</f>
        <v>3.8346178706998355</v>
      </c>
      <c r="S146" s="124">
        <f>IF(RES_hhdet_in_tes!S146=0,"",RES_hhdet_in_tes!S146/RES_hhdet_in_fec!S146)</f>
        <v>3.8375900953386877</v>
      </c>
      <c r="T146" s="124">
        <f>IF(RES_hhdet_in_tes!T146=0,"",RES_hhdet_in_tes!T146/RES_hhdet_in_fec!T146)</f>
        <v>3.8408925671596332</v>
      </c>
      <c r="U146" s="124">
        <f>IF(RES_hhdet_in_tes!U146=0,"",RES_hhdet_in_tes!U146/RES_hhdet_in_fec!U146)</f>
        <v>3.8445619802940181</v>
      </c>
      <c r="V146" s="124">
        <f>IF(RES_hhdet_in_tes!V146=0,"",RES_hhdet_in_tes!V146/RES_hhdet_in_fec!V146)</f>
        <v>3.855047462197347</v>
      </c>
      <c r="W146" s="124">
        <f>IF(RES_hhdet_in_tes!W146=0,"",RES_hhdet_in_tes!W146/RES_hhdet_in_fec!W146)</f>
        <v>3.8894628470785491</v>
      </c>
      <c r="X146" s="124">
        <f>IF(RES_hhdet_in_tes!X146=0,"",RES_hhdet_in_tes!X146/RES_hhdet_in_fec!X146)</f>
        <v>3.9317350896368306</v>
      </c>
      <c r="Y146" s="124">
        <f>IF(RES_hhdet_in_tes!Y146=0,"",RES_hhdet_in_tes!Y146/RES_hhdet_in_fec!Y146)</f>
        <v>3.9793834211536598</v>
      </c>
      <c r="DA146" s="130" t="s">
        <v>3724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2.232837481420181</v>
      </c>
      <c r="D147" s="111">
        <f>IF(RES_hhdet_in_tes!D147=0,"",RES_hhdet_in_tes!D147/RES_hhdet_in_fec!D147)</f>
        <v>2.3247960389019204</v>
      </c>
      <c r="E147" s="111">
        <f>IF(RES_hhdet_in_tes!E147=0,"",RES_hhdet_in_tes!E147/RES_hhdet_in_fec!E147)</f>
        <v>2.4181332319874578</v>
      </c>
      <c r="F147" s="111">
        <f>IF(RES_hhdet_in_tes!F147=0,"",RES_hhdet_in_tes!F147/RES_hhdet_in_fec!F147)</f>
        <v>2.512220068236362</v>
      </c>
      <c r="G147" s="111">
        <f>IF(RES_hhdet_in_tes!G147=0,"",RES_hhdet_in_tes!G147/RES_hhdet_in_fec!G147)</f>
        <v>2.6076016232355959</v>
      </c>
      <c r="H147" s="111">
        <f>IF(RES_hhdet_in_tes!H147=0,"",RES_hhdet_in_tes!H147/RES_hhdet_in_fec!H147)</f>
        <v>2.704192232025934</v>
      </c>
      <c r="I147" s="111">
        <f>IF(RES_hhdet_in_tes!I147=0,"",RES_hhdet_in_tes!I147/RES_hhdet_in_fec!I147)</f>
        <v>2.8021061528108531</v>
      </c>
      <c r="J147" s="111">
        <f>IF(RES_hhdet_in_tes!J147=0,"",RES_hhdet_in_tes!J147/RES_hhdet_in_fec!J147)</f>
        <v>2.9018554822680782</v>
      </c>
      <c r="K147" s="111">
        <f>IF(RES_hhdet_in_tes!K147=0,"",RES_hhdet_in_tes!K147/RES_hhdet_in_fec!K147)</f>
        <v>3.0038458436648918</v>
      </c>
      <c r="L147" s="111">
        <f>IF(RES_hhdet_in_tes!L147=0,"",RES_hhdet_in_tes!L147/RES_hhdet_in_fec!L147)</f>
        <v>3.1081310270121052</v>
      </c>
      <c r="M147" s="111">
        <f>IF(RES_hhdet_in_tes!M147=0,"",RES_hhdet_in_tes!M147/RES_hhdet_in_fec!M147)</f>
        <v>3.2276341602832419</v>
      </c>
      <c r="N147" s="111">
        <f>IF(RES_hhdet_in_tes!N147=0,"",RES_hhdet_in_tes!N147/RES_hhdet_in_fec!N147)</f>
        <v>3.3661915268713614</v>
      </c>
      <c r="O147" s="111">
        <f>IF(RES_hhdet_in_tes!O147=0,"",RES_hhdet_in_tes!O147/RES_hhdet_in_fec!O147)</f>
        <v>3.5235559541386863</v>
      </c>
      <c r="P147" s="111">
        <f>IF(RES_hhdet_in_tes!P147=0,"",RES_hhdet_in_tes!P147/RES_hhdet_in_fec!P147)</f>
        <v>3.6844127355245169</v>
      </c>
      <c r="Q147" s="111">
        <f>IF(RES_hhdet_in_tes!Q147=0,"",RES_hhdet_in_tes!Q147/RES_hhdet_in_fec!Q147)</f>
        <v>3.8078678489501723</v>
      </c>
      <c r="R147" s="111">
        <f>IF(RES_hhdet_in_tes!R147=0,"",RES_hhdet_in_tes!R147/RES_hhdet_in_fec!R147)</f>
        <v>3.8346178706998355</v>
      </c>
      <c r="S147" s="111">
        <f>IF(RES_hhdet_in_tes!S147=0,"",RES_hhdet_in_tes!S147/RES_hhdet_in_fec!S147)</f>
        <v>3.8375900953386877</v>
      </c>
      <c r="T147" s="111">
        <f>IF(RES_hhdet_in_tes!T147=0,"",RES_hhdet_in_tes!T147/RES_hhdet_in_fec!T147)</f>
        <v>3.8408925671596332</v>
      </c>
      <c r="U147" s="111">
        <f>IF(RES_hhdet_in_tes!U147=0,"",RES_hhdet_in_tes!U147/RES_hhdet_in_fec!U147)</f>
        <v>3.8445619802940181</v>
      </c>
      <c r="V147" s="111">
        <f>IF(RES_hhdet_in_tes!V147=0,"",RES_hhdet_in_tes!V147/RES_hhdet_in_fec!V147)</f>
        <v>3.855047462197347</v>
      </c>
      <c r="W147" s="111">
        <f>IF(RES_hhdet_in_tes!W147=0,"",RES_hhdet_in_tes!W147/RES_hhdet_in_fec!W147)</f>
        <v>3.8894628470785491</v>
      </c>
      <c r="X147" s="111">
        <f>IF(RES_hhdet_in_tes!X147=0,"",RES_hhdet_in_tes!X147/RES_hhdet_in_fec!X147)</f>
        <v>3.9317350896368306</v>
      </c>
      <c r="Y147" s="111">
        <f>IF(RES_hhdet_in_tes!Y147=0,"",RES_hhdet_in_tes!Y147/RES_hhdet_in_fec!Y147)</f>
        <v>3.9793834211536598</v>
      </c>
      <c r="DA147" s="63" t="s">
        <v>3725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0.61990841099390959</v>
      </c>
      <c r="D148" s="124">
        <f>IF(RES_hhdet_in_tes!D148=0,"",RES_hhdet_in_tes!D148/RES_hhdet_in_fec!D148)</f>
        <v>0.62080395455954696</v>
      </c>
      <c r="E148" s="124">
        <f>IF(RES_hhdet_in_tes!E148=0,"",RES_hhdet_in_tes!E148/RES_hhdet_in_fec!E148)</f>
        <v>0.6261853842782743</v>
      </c>
      <c r="F148" s="124">
        <f>IF(RES_hhdet_in_tes!F148=0,"",RES_hhdet_in_tes!F148/RES_hhdet_in_fec!F148)</f>
        <v>0.62417594077705407</v>
      </c>
      <c r="G148" s="124">
        <f>IF(RES_hhdet_in_tes!G148=0,"",RES_hhdet_in_tes!G148/RES_hhdet_in_fec!G148)</f>
        <v>0.62682025685373977</v>
      </c>
      <c r="H148" s="124">
        <f>IF(RES_hhdet_in_tes!H148=0,"",RES_hhdet_in_tes!H148/RES_hhdet_in_fec!H148)</f>
        <v>0.6288090768357244</v>
      </c>
      <c r="I148" s="124">
        <f>IF(RES_hhdet_in_tes!I148=0,"",RES_hhdet_in_tes!I148/RES_hhdet_in_fec!I148)</f>
        <v>0.63969282493639879</v>
      </c>
      <c r="J148" s="124">
        <f>IF(RES_hhdet_in_tes!J148=0,"",RES_hhdet_in_tes!J148/RES_hhdet_in_fec!J148)</f>
        <v>0.64205627288736489</v>
      </c>
      <c r="K148" s="124">
        <f>IF(RES_hhdet_in_tes!K148=0,"",RES_hhdet_in_tes!K148/RES_hhdet_in_fec!K148)</f>
        <v>0.64412322300313507</v>
      </c>
      <c r="L148" s="124">
        <f>IF(RES_hhdet_in_tes!L148=0,"",RES_hhdet_in_tes!L148/RES_hhdet_in_fec!L148)</f>
        <v>0.64502144671024864</v>
      </c>
      <c r="M148" s="124">
        <f>IF(RES_hhdet_in_tes!M148=0,"",RES_hhdet_in_tes!M148/RES_hhdet_in_fec!M148)</f>
        <v>0.65800145866713589</v>
      </c>
      <c r="N148" s="124">
        <f>IF(RES_hhdet_in_tes!N148=0,"",RES_hhdet_in_tes!N148/RES_hhdet_in_fec!N148)</f>
        <v>0.66566560754359672</v>
      </c>
      <c r="O148" s="124">
        <f>IF(RES_hhdet_in_tes!O148=0,"",RES_hhdet_in_tes!O148/RES_hhdet_in_fec!O148)</f>
        <v>0.68307393958774354</v>
      </c>
      <c r="P148" s="124">
        <f>IF(RES_hhdet_in_tes!P148=0,"",RES_hhdet_in_tes!P148/RES_hhdet_in_fec!P148)</f>
        <v>0.70700752376386944</v>
      </c>
      <c r="Q148" s="124">
        <f>IF(RES_hhdet_in_tes!Q148=0,"",RES_hhdet_in_tes!Q148/RES_hhdet_in_fec!Q148)</f>
        <v>0.72221717194277923</v>
      </c>
      <c r="R148" s="124">
        <f>IF(RES_hhdet_in_tes!R148=0,"",RES_hhdet_in_tes!R148/RES_hhdet_in_fec!R148)</f>
        <v>0.7289580901595557</v>
      </c>
      <c r="S148" s="124">
        <f>IF(RES_hhdet_in_tes!S148=0,"",RES_hhdet_in_tes!S148/RES_hhdet_in_fec!S148)</f>
        <v>0.73987311423072621</v>
      </c>
      <c r="T148" s="124">
        <f>IF(RES_hhdet_in_tes!T148=0,"",RES_hhdet_in_tes!T148/RES_hhdet_in_fec!T148)</f>
        <v>0.75396432868279284</v>
      </c>
      <c r="U148" s="124">
        <f>IF(RES_hhdet_in_tes!U148=0,"",RES_hhdet_in_tes!U148/RES_hhdet_in_fec!U148)</f>
        <v>0.76235105528914393</v>
      </c>
      <c r="V148" s="124">
        <f>IF(RES_hhdet_in_tes!V148=0,"",RES_hhdet_in_tes!V148/RES_hhdet_in_fec!V148)</f>
        <v>0.77264988391046308</v>
      </c>
      <c r="W148" s="124">
        <f>IF(RES_hhdet_in_tes!W148=0,"",RES_hhdet_in_tes!W148/RES_hhdet_in_fec!W148)</f>
        <v>0.77820248025135663</v>
      </c>
      <c r="X148" s="124">
        <f>IF(RES_hhdet_in_tes!X148=0,"",RES_hhdet_in_tes!X148/RES_hhdet_in_fec!X148)</f>
        <v>0.7904918742503465</v>
      </c>
      <c r="Y148" s="124">
        <f>IF(RES_hhdet_in_tes!Y148=0,"",RES_hhdet_in_tes!Y148/RES_hhdet_in_fec!Y148)</f>
        <v>0.80183482944917051</v>
      </c>
      <c r="DA148" s="130" t="s">
        <v>3726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0.5526207697241724</v>
      </c>
      <c r="D149" s="111">
        <f>IF(RES_hhdet_in_tes!D149=0,"",RES_hhdet_in_tes!D149/RES_hhdet_in_fec!D149)</f>
        <v>0.55460320728756973</v>
      </c>
      <c r="E149" s="111">
        <f>IF(RES_hhdet_in_tes!E149=0,"",RES_hhdet_in_tes!E149/RES_hhdet_in_fec!E149)</f>
        <v>0.5568612124466813</v>
      </c>
      <c r="F149" s="111">
        <f>IF(RES_hhdet_in_tes!F149=0,"",RES_hhdet_in_tes!F149/RES_hhdet_in_fec!F149)</f>
        <v>0.55915679500520854</v>
      </c>
      <c r="G149" s="111">
        <f>IF(RES_hhdet_in_tes!G149=0,"",RES_hhdet_in_tes!G149/RES_hhdet_in_fec!G149)</f>
        <v>0.56170615911076616</v>
      </c>
      <c r="H149" s="111">
        <f>IF(RES_hhdet_in_tes!H149=0,"",RES_hhdet_in_tes!H149/RES_hhdet_in_fec!H149)</f>
        <v>0.56448284412811889</v>
      </c>
      <c r="I149" s="111">
        <f>IF(RES_hhdet_in_tes!I149=0,"",RES_hhdet_in_tes!I149/RES_hhdet_in_fec!I149)</f>
        <v>0.56754012276555665</v>
      </c>
      <c r="J149" s="111">
        <f>IF(RES_hhdet_in_tes!J149=0,"",RES_hhdet_in_tes!J149/RES_hhdet_in_fec!J149)</f>
        <v>0.57109623450536851</v>
      </c>
      <c r="K149" s="111">
        <f>IF(RES_hhdet_in_tes!K149=0,"",RES_hhdet_in_tes!K149/RES_hhdet_in_fec!K149)</f>
        <v>0.57533674031131166</v>
      </c>
      <c r="L149" s="111">
        <f>IF(RES_hhdet_in_tes!L149=0,"",RES_hhdet_in_tes!L149/RES_hhdet_in_fec!L149)</f>
        <v>0.5803112853488045</v>
      </c>
      <c r="M149" s="111">
        <f>IF(RES_hhdet_in_tes!M149=0,"",RES_hhdet_in_tes!M149/RES_hhdet_in_fec!M149)</f>
        <v>0.59045221083544841</v>
      </c>
      <c r="N149" s="111">
        <f>IF(RES_hhdet_in_tes!N149=0,"",RES_hhdet_in_tes!N149/RES_hhdet_in_fec!N149)</f>
        <v>0.60716838737710932</v>
      </c>
      <c r="O149" s="111">
        <f>IF(RES_hhdet_in_tes!O149=0,"",RES_hhdet_in_tes!O149/RES_hhdet_in_fec!O149)</f>
        <v>0.6316064505178961</v>
      </c>
      <c r="P149" s="111">
        <f>IF(RES_hhdet_in_tes!P149=0,"",RES_hhdet_in_tes!P149/RES_hhdet_in_fec!P149)</f>
        <v>0.66124023838869284</v>
      </c>
      <c r="Q149" s="111">
        <f>IF(RES_hhdet_in_tes!Q149=0,"",RES_hhdet_in_tes!Q149/RES_hhdet_in_fec!Q149)</f>
        <v>0.68792136250203118</v>
      </c>
      <c r="R149" s="111">
        <f>IF(RES_hhdet_in_tes!R149=0,"",RES_hhdet_in_tes!R149/RES_hhdet_in_fec!R149)</f>
        <v>0.70523148705660221</v>
      </c>
      <c r="S149" s="111">
        <f>IF(RES_hhdet_in_tes!S149=0,"",RES_hhdet_in_tes!S149/RES_hhdet_in_fec!S149)</f>
        <v>0.72134886275958765</v>
      </c>
      <c r="T149" s="111">
        <f>IF(RES_hhdet_in_tes!T149=0,"",RES_hhdet_in_tes!T149/RES_hhdet_in_fec!T149)</f>
        <v>0.73579825637001395</v>
      </c>
      <c r="U149" s="111">
        <f>IF(RES_hhdet_in_tes!U149=0,"",RES_hhdet_in_tes!U149/RES_hhdet_in_fec!U149)</f>
        <v>0.74810443464695864</v>
      </c>
      <c r="V149" s="111">
        <f>IF(RES_hhdet_in_tes!V149=0,"",RES_hhdet_in_tes!V149/RES_hhdet_in_fec!V149)</f>
        <v>0.75779216434947849</v>
      </c>
      <c r="W149" s="111">
        <f>IF(RES_hhdet_in_tes!W149=0,"",RES_hhdet_in_tes!W149/RES_hhdet_in_fec!W149)</f>
        <v>0.76374675645205392</v>
      </c>
      <c r="X149" s="111">
        <f>IF(RES_hhdet_in_tes!X149=0,"",RES_hhdet_in_tes!X149/RES_hhdet_in_fec!X149)</f>
        <v>0.76706921012600471</v>
      </c>
      <c r="Y149" s="111">
        <f>IF(RES_hhdet_in_tes!Y149=0,"",RES_hhdet_in_tes!Y149/RES_hhdet_in_fec!Y149)</f>
        <v>0.76875161934761993</v>
      </c>
      <c r="DA149" s="63" t="s">
        <v>3727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 t="str">
        <f>IF(RES_hhdet_in_tes!M150=0,"",RES_hhdet_in_tes!M150/RES_hhdet_in_fec!M150)</f>
        <v/>
      </c>
      <c r="N150" s="111" t="str">
        <f>IF(RES_hhdet_in_tes!N150=0,"",RES_hhdet_in_tes!N150/RES_hhdet_in_fec!N150)</f>
        <v/>
      </c>
      <c r="O150" s="111" t="str">
        <f>IF(RES_hhdet_in_tes!O150=0,"",RES_hhdet_in_tes!O150/RES_hhdet_in_fec!O150)</f>
        <v/>
      </c>
      <c r="P150" s="111" t="str">
        <f>IF(RES_hhdet_in_tes!P150=0,"",RES_hhdet_in_tes!P150/RES_hhdet_in_fec!P150)</f>
        <v/>
      </c>
      <c r="Q150" s="111" t="str">
        <f>IF(RES_hhdet_in_tes!Q150=0,"",RES_hhdet_in_tes!Q150/RES_hhdet_in_fec!Q150)</f>
        <v/>
      </c>
      <c r="R150" s="111" t="str">
        <f>IF(RES_hhdet_in_tes!R150=0,"",RES_hhdet_in_tes!R150/RES_hhdet_in_fec!R150)</f>
        <v/>
      </c>
      <c r="S150" s="111" t="str">
        <f>IF(RES_hhdet_in_tes!S150=0,"",RES_hhdet_in_tes!S150/RES_hhdet_in_fec!S150)</f>
        <v/>
      </c>
      <c r="T150" s="111" t="str">
        <f>IF(RES_hhdet_in_tes!T150=0,"",RES_hhdet_in_tes!T150/RES_hhdet_in_fec!T150)</f>
        <v/>
      </c>
      <c r="U150" s="111" t="str">
        <f>IF(RES_hhdet_in_tes!U150=0,"",RES_hhdet_in_tes!U150/RES_hhdet_in_fec!U150)</f>
        <v/>
      </c>
      <c r="V150" s="111" t="str">
        <f>IF(RES_hhdet_in_tes!V150=0,"",RES_hhdet_in_tes!V150/RES_hhdet_in_fec!V150)</f>
        <v/>
      </c>
      <c r="W150" s="111" t="str">
        <f>IF(RES_hhdet_in_tes!W150=0,"",RES_hhdet_in_tes!W150/RES_hhdet_in_fec!W150)</f>
        <v/>
      </c>
      <c r="X150" s="111" t="str">
        <f>IF(RES_hhdet_in_tes!X150=0,"",RES_hhdet_in_tes!X150/RES_hhdet_in_fec!X150)</f>
        <v/>
      </c>
      <c r="Y150" s="111" t="str">
        <f>IF(RES_hhdet_in_tes!Y150=0,"",RES_hhdet_in_tes!Y150/RES_hhdet_in_fec!Y150)</f>
        <v/>
      </c>
      <c r="DA150" s="63" t="s">
        <v>3728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 t="str">
        <f>IF(RES_hhdet_in_tes!M151=0,"",RES_hhdet_in_tes!M151/RES_hhdet_in_fec!M151)</f>
        <v/>
      </c>
      <c r="N151" s="112" t="str">
        <f>IF(RES_hhdet_in_tes!N151=0,"",RES_hhdet_in_tes!N151/RES_hhdet_in_fec!N151)</f>
        <v/>
      </c>
      <c r="O151" s="112" t="str">
        <f>IF(RES_hhdet_in_tes!O151=0,"",RES_hhdet_in_tes!O151/RES_hhdet_in_fec!O151)</f>
        <v/>
      </c>
      <c r="P151" s="112" t="str">
        <f>IF(RES_hhdet_in_tes!P151=0,"",RES_hhdet_in_tes!P151/RES_hhdet_in_fec!P151)</f>
        <v/>
      </c>
      <c r="Q151" s="112" t="str">
        <f>IF(RES_hhdet_in_tes!Q151=0,"",RES_hhdet_in_tes!Q151/RES_hhdet_in_fec!Q151)</f>
        <v/>
      </c>
      <c r="R151" s="112" t="str">
        <f>IF(RES_hhdet_in_tes!R151=0,"",RES_hhdet_in_tes!R151/RES_hhdet_in_fec!R151)</f>
        <v/>
      </c>
      <c r="S151" s="112" t="str">
        <f>IF(RES_hhdet_in_tes!S151=0,"",RES_hhdet_in_tes!S151/RES_hhdet_in_fec!S151)</f>
        <v/>
      </c>
      <c r="T151" s="112" t="str">
        <f>IF(RES_hhdet_in_tes!T151=0,"",RES_hhdet_in_tes!T151/RES_hhdet_in_fec!T151)</f>
        <v/>
      </c>
      <c r="U151" s="112" t="str">
        <f>IF(RES_hhdet_in_tes!U151=0,"",RES_hhdet_in_tes!U151/RES_hhdet_in_fec!U151)</f>
        <v/>
      </c>
      <c r="V151" s="112" t="str">
        <f>IF(RES_hhdet_in_tes!V151=0,"",RES_hhdet_in_tes!V151/RES_hhdet_in_fec!V151)</f>
        <v/>
      </c>
      <c r="W151" s="112" t="str">
        <f>IF(RES_hhdet_in_tes!W151=0,"",RES_hhdet_in_tes!W151/RES_hhdet_in_fec!W151)</f>
        <v/>
      </c>
      <c r="X151" s="112" t="str">
        <f>IF(RES_hhdet_in_tes!X151=0,"",RES_hhdet_in_tes!X151/RES_hhdet_in_fec!X151)</f>
        <v/>
      </c>
      <c r="Y151" s="112" t="str">
        <f>IF(RES_hhdet_in_tes!Y151=0,"",RES_hhdet_in_tes!Y151/RES_hhdet_in_fec!Y151)</f>
        <v/>
      </c>
      <c r="DA151" s="131" t="s">
        <v>3729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 t="str">
        <f>IF(RES_hhdet_in_tes!M152=0,"",RES_hhdet_in_tes!M152/RES_hhdet_in_fec!M152)</f>
        <v/>
      </c>
      <c r="N152" s="113" t="str">
        <f>IF(RES_hhdet_in_tes!N152=0,"",RES_hhdet_in_tes!N152/RES_hhdet_in_fec!N152)</f>
        <v/>
      </c>
      <c r="O152" s="113" t="str">
        <f>IF(RES_hhdet_in_tes!O152=0,"",RES_hhdet_in_tes!O152/RES_hhdet_in_fec!O152)</f>
        <v/>
      </c>
      <c r="P152" s="113" t="str">
        <f>IF(RES_hhdet_in_tes!P152=0,"",RES_hhdet_in_tes!P152/RES_hhdet_in_fec!P152)</f>
        <v/>
      </c>
      <c r="Q152" s="113" t="str">
        <f>IF(RES_hhdet_in_tes!Q152=0,"",RES_hhdet_in_tes!Q152/RES_hhdet_in_fec!Q152)</f>
        <v/>
      </c>
      <c r="R152" s="113" t="str">
        <f>IF(RES_hhdet_in_tes!R152=0,"",RES_hhdet_in_tes!R152/RES_hhdet_in_fec!R152)</f>
        <v/>
      </c>
      <c r="S152" s="113" t="str">
        <f>IF(RES_hhdet_in_tes!S152=0,"",RES_hhdet_in_tes!S152/RES_hhdet_in_fec!S152)</f>
        <v/>
      </c>
      <c r="T152" s="113" t="str">
        <f>IF(RES_hhdet_in_tes!T152=0,"",RES_hhdet_in_tes!T152/RES_hhdet_in_fec!T152)</f>
        <v/>
      </c>
      <c r="U152" s="113" t="str">
        <f>IF(RES_hhdet_in_tes!U152=0,"",RES_hhdet_in_tes!U152/RES_hhdet_in_fec!U152)</f>
        <v/>
      </c>
      <c r="V152" s="113" t="str">
        <f>IF(RES_hhdet_in_tes!V152=0,"",RES_hhdet_in_tes!V152/RES_hhdet_in_fec!V152)</f>
        <v/>
      </c>
      <c r="W152" s="113" t="str">
        <f>IF(RES_hhdet_in_tes!W152=0,"",RES_hhdet_in_tes!W152/RES_hhdet_in_fec!W152)</f>
        <v/>
      </c>
      <c r="X152" s="113" t="str">
        <f>IF(RES_hhdet_in_tes!X152=0,"",RES_hhdet_in_tes!X152/RES_hhdet_in_fec!X152)</f>
        <v/>
      </c>
      <c r="Y152" s="113" t="str">
        <f>IF(RES_hhdet_in_tes!Y152=0,"",RES_hhdet_in_tes!Y152/RES_hhdet_in_fec!Y152)</f>
        <v/>
      </c>
      <c r="DA152" s="132" t="s">
        <v>3730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0.61875499975954074</v>
      </c>
      <c r="D153" s="112">
        <f>IF(RES_hhdet_in_tes!D153=0,"",RES_hhdet_in_tes!D153/RES_hhdet_in_fec!D153)</f>
        <v>0.62005273315413523</v>
      </c>
      <c r="E153" s="112">
        <f>IF(RES_hhdet_in_tes!E153=0,"",RES_hhdet_in_tes!E153/RES_hhdet_in_fec!E153)</f>
        <v>0.62147342981319287</v>
      </c>
      <c r="F153" s="112">
        <f>IF(RES_hhdet_in_tes!F153=0,"",RES_hhdet_in_tes!F153/RES_hhdet_in_fec!F153)</f>
        <v>0.62291126785666817</v>
      </c>
      <c r="G153" s="112">
        <f>IF(RES_hhdet_in_tes!G153=0,"",RES_hhdet_in_tes!G153/RES_hhdet_in_fec!G153)</f>
        <v>0.6244633073161957</v>
      </c>
      <c r="H153" s="112">
        <f>IF(RES_hhdet_in_tes!H153=0,"",RES_hhdet_in_tes!H153/RES_hhdet_in_fec!H153)</f>
        <v>0.62611859219718857</v>
      </c>
      <c r="I153" s="112">
        <f>IF(RES_hhdet_in_tes!I153=0,"",RES_hhdet_in_tes!I153/RES_hhdet_in_fec!I153)</f>
        <v>0.62790229481243309</v>
      </c>
      <c r="J153" s="112">
        <f>IF(RES_hhdet_in_tes!J153=0,"",RES_hhdet_in_tes!J153/RES_hhdet_in_fec!J153)</f>
        <v>0.62991534850954756</v>
      </c>
      <c r="K153" s="112">
        <f>IF(RES_hhdet_in_tes!K153=0,"",RES_hhdet_in_tes!K153/RES_hhdet_in_fec!K153)</f>
        <v>0.6322469192789002</v>
      </c>
      <c r="L153" s="112">
        <f>IF(RES_hhdet_in_tes!L153=0,"",RES_hhdet_in_tes!L153/RES_hhdet_in_fec!L153)</f>
        <v>0.63492766401705614</v>
      </c>
      <c r="M153" s="112">
        <f>IF(RES_hhdet_in_tes!M153=0,"",RES_hhdet_in_tes!M153/RES_hhdet_in_fec!M153)</f>
        <v>0.64002408264517607</v>
      </c>
      <c r="N153" s="112">
        <f>IF(RES_hhdet_in_tes!N153=0,"",RES_hhdet_in_tes!N153/RES_hhdet_in_fec!N153)</f>
        <v>0.6484276179692019</v>
      </c>
      <c r="O153" s="112">
        <f>IF(RES_hhdet_in_tes!O153=0,"",RES_hhdet_in_tes!O153/RES_hhdet_in_fec!O153)</f>
        <v>0.66124191695269552</v>
      </c>
      <c r="P153" s="112">
        <f>IF(RES_hhdet_in_tes!P153=0,"",RES_hhdet_in_tes!P153/RES_hhdet_in_fec!P153)</f>
        <v>0.67785945002938253</v>
      </c>
      <c r="Q153" s="112">
        <f>IF(RES_hhdet_in_tes!Q153=0,"",RES_hhdet_in_tes!Q153/RES_hhdet_in_fec!Q153)</f>
        <v>0.69389183391080778</v>
      </c>
      <c r="R153" s="112">
        <f>IF(RES_hhdet_in_tes!R153=0,"",RES_hhdet_in_tes!R153/RES_hhdet_in_fec!R153)</f>
        <v>0.70474157903780243</v>
      </c>
      <c r="S153" s="112">
        <f>IF(RES_hhdet_in_tes!S153=0,"",RES_hhdet_in_tes!S153/RES_hhdet_in_fec!S153)</f>
        <v>0.71525311190995278</v>
      </c>
      <c r="T153" s="112">
        <f>IF(RES_hhdet_in_tes!T153=0,"",RES_hhdet_in_tes!T153/RES_hhdet_in_fec!T153)</f>
        <v>0.7256830696643739</v>
      </c>
      <c r="U153" s="112">
        <f>IF(RES_hhdet_in_tes!U153=0,"",RES_hhdet_in_tes!U153/RES_hhdet_in_fec!U153)</f>
        <v>0.7361363017829391</v>
      </c>
      <c r="V153" s="112">
        <f>IF(RES_hhdet_in_tes!V153=0,"",RES_hhdet_in_tes!V153/RES_hhdet_in_fec!V153)</f>
        <v>0.7464053905926411</v>
      </c>
      <c r="W153" s="112">
        <f>IF(RES_hhdet_in_tes!W153=0,"",RES_hhdet_in_tes!W153/RES_hhdet_in_fec!W153)</f>
        <v>0.75578447543167215</v>
      </c>
      <c r="X153" s="112">
        <f>IF(RES_hhdet_in_tes!X153=0,"",RES_hhdet_in_tes!X153/RES_hhdet_in_fec!X153)</f>
        <v>0.76731005978932953</v>
      </c>
      <c r="Y153" s="112">
        <f>IF(RES_hhdet_in_tes!Y153=0,"",RES_hhdet_in_tes!Y153/RES_hhdet_in_fec!Y153)</f>
        <v>0.77806272946855026</v>
      </c>
      <c r="DA153" s="131" t="s">
        <v>3731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0.84951685251065123</v>
      </c>
      <c r="D154" s="113">
        <f>IF(RES_hhdet_in_tes!D154=0,"",RES_hhdet_in_tes!D154/RES_hhdet_in_fec!D154)</f>
        <v>0.84334801279153904</v>
      </c>
      <c r="E154" s="113">
        <f>IF(RES_hhdet_in_tes!E154=0,"",RES_hhdet_in_tes!E154/RES_hhdet_in_fec!E154)</f>
        <v>0.86485225289515355</v>
      </c>
      <c r="F154" s="113">
        <f>IF(RES_hhdet_in_tes!F154=0,"",RES_hhdet_in_tes!F154/RES_hhdet_in_fec!F154)</f>
        <v>0.85093451910759521</v>
      </c>
      <c r="G154" s="113">
        <f>IF(RES_hhdet_in_tes!G154=0,"",RES_hhdet_in_tes!G154/RES_hhdet_in_fec!G154)</f>
        <v>0.8529606876819138</v>
      </c>
      <c r="H154" s="113">
        <f>IF(RES_hhdet_in_tes!H154=0,"",RES_hhdet_in_tes!H154/RES_hhdet_in_fec!H154)</f>
        <v>0.85426289987186055</v>
      </c>
      <c r="I154" s="113">
        <f>IF(RES_hhdet_in_tes!I154=0,"",RES_hhdet_in_tes!I154/RES_hhdet_in_fec!I154)</f>
        <v>0.85855734520560845</v>
      </c>
      <c r="J154" s="113">
        <f>IF(RES_hhdet_in_tes!J154=0,"",RES_hhdet_in_tes!J154/RES_hhdet_in_fec!J154)</f>
        <v>0.85864274601466872</v>
      </c>
      <c r="K154" s="113">
        <f>IF(RES_hhdet_in_tes!K154=0,"",RES_hhdet_in_tes!K154/RES_hhdet_in_fec!K154)</f>
        <v>0.86842998498555612</v>
      </c>
      <c r="L154" s="113">
        <f>IF(RES_hhdet_in_tes!L154=0,"",RES_hhdet_in_tes!L154/RES_hhdet_in_fec!L154)</f>
        <v>0.86959419436525698</v>
      </c>
      <c r="M154" s="113">
        <f>IF(RES_hhdet_in_tes!M154=0,"",RES_hhdet_in_tes!M154/RES_hhdet_in_fec!M154)</f>
        <v>0.86704156027999624</v>
      </c>
      <c r="N154" s="113">
        <f>IF(RES_hhdet_in_tes!N154=0,"",RES_hhdet_in_tes!N154/RES_hhdet_in_fec!N154)</f>
        <v>0.87245098967165502</v>
      </c>
      <c r="O154" s="113">
        <f>IF(RES_hhdet_in_tes!O154=0,"",RES_hhdet_in_tes!O154/RES_hhdet_in_fec!O154)</f>
        <v>0.88174452445492146</v>
      </c>
      <c r="P154" s="113">
        <f>IF(RES_hhdet_in_tes!P154=0,"",RES_hhdet_in_tes!P154/RES_hhdet_in_fec!P154)</f>
        <v>0.88394169000568079</v>
      </c>
      <c r="Q154" s="113">
        <f>IF(RES_hhdet_in_tes!Q154=0,"",RES_hhdet_in_tes!Q154/RES_hhdet_in_fec!Q154)</f>
        <v>0.88182774764272343</v>
      </c>
      <c r="R154" s="113">
        <f>IF(RES_hhdet_in_tes!R154=0,"",RES_hhdet_in_tes!R154/RES_hhdet_in_fec!R154)</f>
        <v>0.88976621126241295</v>
      </c>
      <c r="S154" s="113">
        <f>IF(RES_hhdet_in_tes!S154=0,"",RES_hhdet_in_tes!S154/RES_hhdet_in_fec!S154)</f>
        <v>0.89608709677620313</v>
      </c>
      <c r="T154" s="113">
        <f>IF(RES_hhdet_in_tes!T154=0,"",RES_hhdet_in_tes!T154/RES_hhdet_in_fec!T154)</f>
        <v>0.89781167288464281</v>
      </c>
      <c r="U154" s="113">
        <f>IF(RES_hhdet_in_tes!U154=0,"",RES_hhdet_in_tes!U154/RES_hhdet_in_fec!U154)</f>
        <v>0.90739301397165728</v>
      </c>
      <c r="V154" s="113">
        <f>IF(RES_hhdet_in_tes!V154=0,"",RES_hhdet_in_tes!V154/RES_hhdet_in_fec!V154)</f>
        <v>0.91348750165843673</v>
      </c>
      <c r="W154" s="113">
        <f>IF(RES_hhdet_in_tes!W154=0,"",RES_hhdet_in_tes!W154/RES_hhdet_in_fec!W154)</f>
        <v>0.90796010226566271</v>
      </c>
      <c r="X154" s="113">
        <f>IF(RES_hhdet_in_tes!X154=0,"",RES_hhdet_in_tes!X154/RES_hhdet_in_fec!X154)</f>
        <v>0.90378923942970313</v>
      </c>
      <c r="Y154" s="113">
        <f>IF(RES_hhdet_in_tes!Y154=0,"",RES_hhdet_in_tes!Y154/RES_hhdet_in_fec!Y154)</f>
        <v>0.90761466071790853</v>
      </c>
      <c r="DA154" s="132" t="s">
        <v>3732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0.61875499975954074</v>
      </c>
      <c r="D155" s="111">
        <f>IF(RES_hhdet_in_tes!D155=0,"",RES_hhdet_in_tes!D155/RES_hhdet_in_fec!D155)</f>
        <v>0.62005273315413523</v>
      </c>
      <c r="E155" s="111">
        <f>IF(RES_hhdet_in_tes!E155=0,"",RES_hhdet_in_tes!E155/RES_hhdet_in_fec!E155)</f>
        <v>0.62147342981319287</v>
      </c>
      <c r="F155" s="111">
        <f>IF(RES_hhdet_in_tes!F155=0,"",RES_hhdet_in_tes!F155/RES_hhdet_in_fec!F155)</f>
        <v>0.62291126785666817</v>
      </c>
      <c r="G155" s="111">
        <f>IF(RES_hhdet_in_tes!G155=0,"",RES_hhdet_in_tes!G155/RES_hhdet_in_fec!G155)</f>
        <v>0.62446330731619559</v>
      </c>
      <c r="H155" s="111">
        <f>IF(RES_hhdet_in_tes!H155=0,"",RES_hhdet_in_tes!H155/RES_hhdet_in_fec!H155)</f>
        <v>0.62611859219718846</v>
      </c>
      <c r="I155" s="111">
        <f>IF(RES_hhdet_in_tes!I155=0,"",RES_hhdet_in_tes!I155/RES_hhdet_in_fec!I155)</f>
        <v>0.62790229481243298</v>
      </c>
      <c r="J155" s="111">
        <f>IF(RES_hhdet_in_tes!J155=0,"",RES_hhdet_in_tes!J155/RES_hhdet_in_fec!J155)</f>
        <v>0.62991534850954756</v>
      </c>
      <c r="K155" s="111">
        <f>IF(RES_hhdet_in_tes!K155=0,"",RES_hhdet_in_tes!K155/RES_hhdet_in_fec!K155)</f>
        <v>0.6322469192789002</v>
      </c>
      <c r="L155" s="111">
        <f>IF(RES_hhdet_in_tes!L155=0,"",RES_hhdet_in_tes!L155/RES_hhdet_in_fec!L155)</f>
        <v>0.63492766401705614</v>
      </c>
      <c r="M155" s="111">
        <f>IF(RES_hhdet_in_tes!M155=0,"",RES_hhdet_in_tes!M155/RES_hhdet_in_fec!M155)</f>
        <v>0.64002408264517607</v>
      </c>
      <c r="N155" s="111">
        <f>IF(RES_hhdet_in_tes!N155=0,"",RES_hhdet_in_tes!N155/RES_hhdet_in_fec!N155)</f>
        <v>0.6484276179692019</v>
      </c>
      <c r="O155" s="111">
        <f>IF(RES_hhdet_in_tes!O155=0,"",RES_hhdet_in_tes!O155/RES_hhdet_in_fec!O155)</f>
        <v>0.66124191695269552</v>
      </c>
      <c r="P155" s="111">
        <f>IF(RES_hhdet_in_tes!P155=0,"",RES_hhdet_in_tes!P155/RES_hhdet_in_fec!P155)</f>
        <v>0.67785945002938253</v>
      </c>
      <c r="Q155" s="111">
        <f>IF(RES_hhdet_in_tes!Q155=0,"",RES_hhdet_in_tes!Q155/RES_hhdet_in_fec!Q155)</f>
        <v>0.69389183391080778</v>
      </c>
      <c r="R155" s="111">
        <f>IF(RES_hhdet_in_tes!R155=0,"",RES_hhdet_in_tes!R155/RES_hhdet_in_fec!R155)</f>
        <v>0.70474157903780232</v>
      </c>
      <c r="S155" s="111">
        <f>IF(RES_hhdet_in_tes!S155=0,"",RES_hhdet_in_tes!S155/RES_hhdet_in_fec!S155)</f>
        <v>0.71525311190995278</v>
      </c>
      <c r="T155" s="111">
        <f>IF(RES_hhdet_in_tes!T155=0,"",RES_hhdet_in_tes!T155/RES_hhdet_in_fec!T155)</f>
        <v>0.7256830696643739</v>
      </c>
      <c r="U155" s="111">
        <f>IF(RES_hhdet_in_tes!U155=0,"",RES_hhdet_in_tes!U155/RES_hhdet_in_fec!U155)</f>
        <v>0.7361363017829391</v>
      </c>
      <c r="V155" s="111">
        <f>IF(RES_hhdet_in_tes!V155=0,"",RES_hhdet_in_tes!V155/RES_hhdet_in_fec!V155)</f>
        <v>0.7464053905926411</v>
      </c>
      <c r="W155" s="111">
        <f>IF(RES_hhdet_in_tes!W155=0,"",RES_hhdet_in_tes!W155/RES_hhdet_in_fec!W155)</f>
        <v>0.75578447543167215</v>
      </c>
      <c r="X155" s="111">
        <f>IF(RES_hhdet_in_tes!X155=0,"",RES_hhdet_in_tes!X155/RES_hhdet_in_fec!X155)</f>
        <v>0.76731005978932953</v>
      </c>
      <c r="Y155" s="111">
        <f>IF(RES_hhdet_in_tes!Y155=0,"",RES_hhdet_in_tes!Y155/RES_hhdet_in_fec!Y155)</f>
        <v>0.77806272946855026</v>
      </c>
      <c r="DA155" s="63" t="s">
        <v>3733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X156" s="111">
        <f>IF(RES_hhdet_in_tes!X156=0,"",RES_hhdet_in_tes!X156/RES_hhdet_in_fec!X156)</f>
        <v>1</v>
      </c>
      <c r="Y156" s="111">
        <f>IF(RES_hhdet_in_tes!Y156=0,"",RES_hhdet_in_tes!Y156/RES_hhdet_in_fec!Y156)</f>
        <v>1</v>
      </c>
      <c r="DA156" s="63" t="s">
        <v>3734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0.65442115180100502</v>
      </c>
      <c r="D157" s="124">
        <f>IF(RES_hhdet_in_tes!D157=0,"",RES_hhdet_in_tes!D157/RES_hhdet_in_fec!D157)</f>
        <v>0.67754865795534192</v>
      </c>
      <c r="E157" s="124">
        <f>IF(RES_hhdet_in_tes!E157=0,"",RES_hhdet_in_tes!E157/RES_hhdet_in_fec!E157)</f>
        <v>0.65537447143317806</v>
      </c>
      <c r="F157" s="124">
        <f>IF(RES_hhdet_in_tes!F157=0,"",RES_hhdet_in_tes!F157/RES_hhdet_in_fec!F157)</f>
        <v>0.68255492779115845</v>
      </c>
      <c r="G157" s="124">
        <f>IF(RES_hhdet_in_tes!G157=0,"",RES_hhdet_in_tes!G157/RES_hhdet_in_fec!G157)</f>
        <v>0.68968211649316136</v>
      </c>
      <c r="H157" s="124">
        <f>IF(RES_hhdet_in_tes!H157=0,"",RES_hhdet_in_tes!H157/RES_hhdet_in_fec!H157)</f>
        <v>0.68601405690389794</v>
      </c>
      <c r="I157" s="124">
        <f>IF(RES_hhdet_in_tes!I157=0,"",RES_hhdet_in_tes!I157/RES_hhdet_in_fec!I157)</f>
        <v>0.6638425365505185</v>
      </c>
      <c r="J157" s="124">
        <f>IF(RES_hhdet_in_tes!J157=0,"",RES_hhdet_in_tes!J157/RES_hhdet_in_fec!J157)</f>
        <v>0.64735106644718543</v>
      </c>
      <c r="K157" s="124">
        <f>IF(RES_hhdet_in_tes!K157=0,"",RES_hhdet_in_tes!K157/RES_hhdet_in_fec!K157)</f>
        <v>0.65324269195354079</v>
      </c>
      <c r="L157" s="124">
        <f>IF(RES_hhdet_in_tes!L157=0,"",RES_hhdet_in_tes!L157/RES_hhdet_in_fec!L157)</f>
        <v>0.66678911098913685</v>
      </c>
      <c r="M157" s="124">
        <f>IF(RES_hhdet_in_tes!M157=0,"",RES_hhdet_in_tes!M157/RES_hhdet_in_fec!M157)</f>
        <v>0.68548351411339736</v>
      </c>
      <c r="N157" s="124">
        <f>IF(RES_hhdet_in_tes!N157=0,"",RES_hhdet_in_tes!N157/RES_hhdet_in_fec!N157)</f>
        <v>0.71313031878338329</v>
      </c>
      <c r="O157" s="124">
        <f>IF(RES_hhdet_in_tes!O157=0,"",RES_hhdet_in_tes!O157/RES_hhdet_in_fec!O157)</f>
        <v>0.70266516835647042</v>
      </c>
      <c r="P157" s="124">
        <f>IF(RES_hhdet_in_tes!P157=0,"",RES_hhdet_in_tes!P157/RES_hhdet_in_fec!P157)</f>
        <v>0.70699983076659589</v>
      </c>
      <c r="Q157" s="124">
        <f>IF(RES_hhdet_in_tes!Q157=0,"",RES_hhdet_in_tes!Q157/RES_hhdet_in_fec!Q157)</f>
        <v>0.69443578101403391</v>
      </c>
      <c r="R157" s="124">
        <f>IF(RES_hhdet_in_tes!R157=0,"",RES_hhdet_in_tes!R157/RES_hhdet_in_fec!R157)</f>
        <v>0.69109425741058261</v>
      </c>
      <c r="S157" s="124">
        <f>IF(RES_hhdet_in_tes!S157=0,"",RES_hhdet_in_tes!S157/RES_hhdet_in_fec!S157)</f>
        <v>0.72002062725578719</v>
      </c>
      <c r="T157" s="124">
        <f>IF(RES_hhdet_in_tes!T157=0,"",RES_hhdet_in_tes!T157/RES_hhdet_in_fec!T157)</f>
        <v>0.73747746894807376</v>
      </c>
      <c r="U157" s="124">
        <f>IF(RES_hhdet_in_tes!U157=0,"",RES_hhdet_in_tes!U157/RES_hhdet_in_fec!U157)</f>
        <v>0.75545386514876478</v>
      </c>
      <c r="V157" s="124">
        <f>IF(RES_hhdet_in_tes!V157=0,"",RES_hhdet_in_tes!V157/RES_hhdet_in_fec!V157)</f>
        <v>0.77758804017028726</v>
      </c>
      <c r="W157" s="124">
        <f>IF(RES_hhdet_in_tes!W157=0,"",RES_hhdet_in_tes!W157/RES_hhdet_in_fec!W157)</f>
        <v>0.78905446704636972</v>
      </c>
      <c r="X157" s="124">
        <f>IF(RES_hhdet_in_tes!X157=0,"",RES_hhdet_in_tes!X157/RES_hhdet_in_fec!X157)</f>
        <v>0.80214464618305104</v>
      </c>
      <c r="Y157" s="124">
        <f>IF(RES_hhdet_in_tes!Y157=0,"",RES_hhdet_in_tes!Y157/RES_hhdet_in_fec!Y157)</f>
        <v>0.79806409532867306</v>
      </c>
      <c r="DA157" s="130" t="s">
        <v>3735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0.58322564770404206</v>
      </c>
      <c r="D158" s="111">
        <f>IF(RES_hhdet_in_tes!D158=0,"",RES_hhdet_in_tes!D158/RES_hhdet_in_fec!D158)</f>
        <v>0.58362968433287687</v>
      </c>
      <c r="E158" s="111">
        <f>IF(RES_hhdet_in_tes!E158=0,"",RES_hhdet_in_tes!E158/RES_hhdet_in_fec!E158)</f>
        <v>0.5840337573567661</v>
      </c>
      <c r="F158" s="111">
        <f>IF(RES_hhdet_in_tes!F158=0,"",RES_hhdet_in_tes!F158/RES_hhdet_in_fec!F158)</f>
        <v>0.58443783534361715</v>
      </c>
      <c r="G158" s="111">
        <f>IF(RES_hhdet_in_tes!G158=0,"",RES_hhdet_in_tes!G158/RES_hhdet_in_fec!G158)</f>
        <v>0.58484194684817248</v>
      </c>
      <c r="H158" s="111">
        <f>IF(RES_hhdet_in_tes!H158=0,"",RES_hhdet_in_tes!H158/RES_hhdet_in_fec!H158)</f>
        <v>0.58524608837569525</v>
      </c>
      <c r="I158" s="111">
        <f>IF(RES_hhdet_in_tes!I158=0,"",RES_hhdet_in_tes!I158/RES_hhdet_in_fec!I158)</f>
        <v>0.58565026696207445</v>
      </c>
      <c r="J158" s="111">
        <f>IF(RES_hhdet_in_tes!J158=0,"",RES_hhdet_in_tes!J158/RES_hhdet_in_fec!J158)</f>
        <v>0.58605451143086595</v>
      </c>
      <c r="K158" s="111">
        <f>IF(RES_hhdet_in_tes!K158=0,"",RES_hhdet_in_tes!K158/RES_hhdet_in_fec!K158)</f>
        <v>0.58645884628967249</v>
      </c>
      <c r="L158" s="111">
        <f>IF(RES_hhdet_in_tes!L158=0,"",RES_hhdet_in_tes!L158/RES_hhdet_in_fec!L158)</f>
        <v>0.58686327809528283</v>
      </c>
      <c r="M158" s="111">
        <f>IF(RES_hhdet_in_tes!M158=0,"",RES_hhdet_in_tes!M158/RES_hhdet_in_fec!M158)</f>
        <v>0.58717042096920258</v>
      </c>
      <c r="N158" s="111">
        <f>IF(RES_hhdet_in_tes!N158=0,"",RES_hhdet_in_tes!N158/RES_hhdet_in_fec!N158)</f>
        <v>0.58734209938822346</v>
      </c>
      <c r="O158" s="111">
        <f>IF(RES_hhdet_in_tes!O158=0,"",RES_hhdet_in_tes!O158/RES_hhdet_in_fec!O158)</f>
        <v>0.58744470706949636</v>
      </c>
      <c r="P158" s="111">
        <f>IF(RES_hhdet_in_tes!P158=0,"",RES_hhdet_in_tes!P158/RES_hhdet_in_fec!P158)</f>
        <v>0.58773101684177265</v>
      </c>
      <c r="Q158" s="111">
        <f>IF(RES_hhdet_in_tes!Q158=0,"",RES_hhdet_in_tes!Q158/RES_hhdet_in_fec!Q158)</f>
        <v>0.5888963644981875</v>
      </c>
      <c r="R158" s="111">
        <f>IF(RES_hhdet_in_tes!R158=0,"",RES_hhdet_in_tes!R158/RES_hhdet_in_fec!R158)</f>
        <v>0.59195744261136474</v>
      </c>
      <c r="S158" s="111">
        <f>IF(RES_hhdet_in_tes!S158=0,"",RES_hhdet_in_tes!S158/RES_hhdet_in_fec!S158)</f>
        <v>0.59627544307788194</v>
      </c>
      <c r="T158" s="111">
        <f>IF(RES_hhdet_in_tes!T158=0,"",RES_hhdet_in_tes!T158/RES_hhdet_in_fec!T158)</f>
        <v>0.60101313622717345</v>
      </c>
      <c r="U158" s="111">
        <f>IF(RES_hhdet_in_tes!U158=0,"",RES_hhdet_in_tes!U158/RES_hhdet_in_fec!U158)</f>
        <v>0.6053332923886855</v>
      </c>
      <c r="V158" s="111">
        <f>IF(RES_hhdet_in_tes!V158=0,"",RES_hhdet_in_tes!V158/RES_hhdet_in_fec!V158)</f>
        <v>0.60839868189185808</v>
      </c>
      <c r="W158" s="111">
        <f>IF(RES_hhdet_in_tes!W158=0,"",RES_hhdet_in_tes!W158/RES_hhdet_in_fec!W158)</f>
        <v>0.60987193136081463</v>
      </c>
      <c r="X158" s="111">
        <f>IF(RES_hhdet_in_tes!X158=0,"",RES_hhdet_in_tes!X158/RES_hhdet_in_fec!X158)</f>
        <v>0.61027361589744822</v>
      </c>
      <c r="Y158" s="111">
        <f>IF(RES_hhdet_in_tes!Y158=0,"",RES_hhdet_in_tes!Y158/RES_hhdet_in_fec!Y158)</f>
        <v>0.6103137843511115</v>
      </c>
      <c r="DA158" s="63" t="s">
        <v>3736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0.74907589931405694</v>
      </c>
      <c r="D159" s="45">
        <f>IF(RES_hhdet_in_tes!D159=0,"",RES_hhdet_in_tes!D159/RES_hhdet_in_fec!D159)</f>
        <v>0.75034889251737391</v>
      </c>
      <c r="E159" s="45">
        <f>IF(RES_hhdet_in_tes!E159=0,"",RES_hhdet_in_tes!E159/RES_hhdet_in_fec!E159)</f>
        <v>0.75168190764470932</v>
      </c>
      <c r="F159" s="45">
        <f>IF(RES_hhdet_in_tes!F159=0,"",RES_hhdet_in_tes!F159/RES_hhdet_in_fec!F159)</f>
        <v>0.75302310757986557</v>
      </c>
      <c r="G159" s="45">
        <f>IF(RES_hhdet_in_tes!G159=0,"",RES_hhdet_in_tes!G159/RES_hhdet_in_fec!G159)</f>
        <v>0.75441958417661092</v>
      </c>
      <c r="H159" s="45">
        <f>IF(RES_hhdet_in_tes!H159=0,"",RES_hhdet_in_tes!H159/RES_hhdet_in_fec!H159)</f>
        <v>0.75586557399155696</v>
      </c>
      <c r="I159" s="45">
        <f>IF(RES_hhdet_in_tes!I159=0,"",RES_hhdet_in_tes!I159/RES_hhdet_in_fec!I159)</f>
        <v>0.7573726804588482</v>
      </c>
      <c r="J159" s="45">
        <f>IF(RES_hhdet_in_tes!J159=0,"",RES_hhdet_in_tes!J159/RES_hhdet_in_fec!J159)</f>
        <v>0.75898843875253086</v>
      </c>
      <c r="K159" s="45">
        <f>IF(RES_hhdet_in_tes!K159=0,"",RES_hhdet_in_tes!K159/RES_hhdet_in_fec!K159)</f>
        <v>0.76075326627378259</v>
      </c>
      <c r="L159" s="45">
        <f>IF(RES_hhdet_in_tes!L159=0,"",RES_hhdet_in_tes!L159/RES_hhdet_in_fec!L159)</f>
        <v>0.76267797633444723</v>
      </c>
      <c r="M159" s="45">
        <f>IF(RES_hhdet_in_tes!M159=0,"",RES_hhdet_in_tes!M159/RES_hhdet_in_fec!M159)</f>
        <v>0.76542988640326759</v>
      </c>
      <c r="N159" s="45">
        <f>IF(RES_hhdet_in_tes!N159=0,"",RES_hhdet_in_tes!N159/RES_hhdet_in_fec!N159)</f>
        <v>0.76919897542112448</v>
      </c>
      <c r="O159" s="45">
        <f>IF(RES_hhdet_in_tes!O159=0,"",RES_hhdet_in_tes!O159/RES_hhdet_in_fec!O159)</f>
        <v>0.77443574741954024</v>
      </c>
      <c r="P159" s="45">
        <f>IF(RES_hhdet_in_tes!P159=0,"",RES_hhdet_in_tes!P159/RES_hhdet_in_fec!P159)</f>
        <v>0.78136116077327045</v>
      </c>
      <c r="Q159" s="45">
        <f>IF(RES_hhdet_in_tes!Q159=0,"",RES_hhdet_in_tes!Q159/RES_hhdet_in_fec!Q159)</f>
        <v>0.79032271320116532</v>
      </c>
      <c r="R159" s="45">
        <f>IF(RES_hhdet_in_tes!R159=0,"",RES_hhdet_in_tes!R159/RES_hhdet_in_fec!R159)</f>
        <v>0.80251724349459352</v>
      </c>
      <c r="S159" s="45">
        <f>IF(RES_hhdet_in_tes!S159=0,"",RES_hhdet_in_tes!S159/RES_hhdet_in_fec!S159)</f>
        <v>0.8177765816812872</v>
      </c>
      <c r="T159" s="45">
        <f>IF(RES_hhdet_in_tes!T159=0,"",RES_hhdet_in_tes!T159/RES_hhdet_in_fec!T159)</f>
        <v>0.8342040971914727</v>
      </c>
      <c r="U159" s="45">
        <f>IF(RES_hhdet_in_tes!U159=0,"",RES_hhdet_in_tes!U159/RES_hhdet_in_fec!U159)</f>
        <v>0.84990315945542083</v>
      </c>
      <c r="V159" s="45">
        <f>IF(RES_hhdet_in_tes!V159=0,"",RES_hhdet_in_tes!V159/RES_hhdet_in_fec!V159)</f>
        <v>0.86297713790338204</v>
      </c>
      <c r="W159" s="45">
        <f>IF(RES_hhdet_in_tes!W159=0,"",RES_hhdet_in_tes!W159/RES_hhdet_in_fec!W159)</f>
        <v>0.87276705652142839</v>
      </c>
      <c r="X159" s="45">
        <f>IF(RES_hhdet_in_tes!X159=0,"",RES_hhdet_in_tes!X159/RES_hhdet_in_fec!X159)</f>
        <v>0.88042456835886307</v>
      </c>
      <c r="Y159" s="45">
        <f>IF(RES_hhdet_in_tes!Y159=0,"",RES_hhdet_in_tes!Y159/RES_hhdet_in_fec!Y159)</f>
        <v>0.88721521788189694</v>
      </c>
      <c r="DA159" s="60" t="s">
        <v>3737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0.70441164733458328</v>
      </c>
      <c r="D161" s="119">
        <f>IF(RES_hhdet_in_tes!D161=0,"",RES_hhdet_in_tes!D161/RES_hhdet_in_fec!D161)</f>
        <v>0.70873464089423521</v>
      </c>
      <c r="E161" s="119">
        <f>IF(RES_hhdet_in_tes!E161=0,"",RES_hhdet_in_tes!E161/RES_hhdet_in_fec!E161)</f>
        <v>0.7689777754059397</v>
      </c>
      <c r="F161" s="119">
        <f>IF(RES_hhdet_in_tes!F161=0,"",RES_hhdet_in_tes!F161/RES_hhdet_in_fec!F161)</f>
        <v>0.72219947378510196</v>
      </c>
      <c r="G161" s="119">
        <f>IF(RES_hhdet_in_tes!G161=0,"",RES_hhdet_in_tes!G161/RES_hhdet_in_fec!G161)</f>
        <v>0.74012182880416844</v>
      </c>
      <c r="H161" s="119">
        <f>IF(RES_hhdet_in_tes!H161=0,"",RES_hhdet_in_tes!H161/RES_hhdet_in_fec!H161)</f>
        <v>0.78695136557053169</v>
      </c>
      <c r="I161" s="119">
        <f>IF(RES_hhdet_in_tes!I161=0,"",RES_hhdet_in_tes!I161/RES_hhdet_in_fec!I161)</f>
        <v>0.83248405372166723</v>
      </c>
      <c r="J161" s="119">
        <f>IF(RES_hhdet_in_tes!J161=0,"",RES_hhdet_in_tes!J161/RES_hhdet_in_fec!J161)</f>
        <v>0.81625598522842291</v>
      </c>
      <c r="K161" s="119">
        <f>IF(RES_hhdet_in_tes!K161=0,"",RES_hhdet_in_tes!K161/RES_hhdet_in_fec!K161)</f>
        <v>0.81334580905126785</v>
      </c>
      <c r="L161" s="119">
        <f>IF(RES_hhdet_in_tes!L161=0,"",RES_hhdet_in_tes!L161/RES_hhdet_in_fec!L161)</f>
        <v>0.83361157472822089</v>
      </c>
      <c r="M161" s="119" t="str">
        <f>IF(RES_hhdet_in_tes!M161=0,"",RES_hhdet_in_tes!M161/RES_hhdet_in_fec!M161)</f>
        <v/>
      </c>
      <c r="N161" s="119" t="str">
        <f>IF(RES_hhdet_in_tes!N161=0,"",RES_hhdet_in_tes!N161/RES_hhdet_in_fec!N161)</f>
        <v/>
      </c>
      <c r="O161" s="119" t="str">
        <f>IF(RES_hhdet_in_tes!O161=0,"",RES_hhdet_in_tes!O161/RES_hhdet_in_fec!O161)</f>
        <v/>
      </c>
      <c r="P161" s="119" t="str">
        <f>IF(RES_hhdet_in_tes!P161=0,"",RES_hhdet_in_tes!P161/RES_hhdet_in_fec!P161)</f>
        <v/>
      </c>
      <c r="Q161" s="119">
        <f>IF(RES_hhdet_in_tes!Q161=0,"",RES_hhdet_in_tes!Q161/RES_hhdet_in_fec!Q161)</f>
        <v>0.89982597542264087</v>
      </c>
      <c r="R161" s="119" t="str">
        <f>IF(RES_hhdet_in_tes!R161=0,"",RES_hhdet_in_tes!R161/RES_hhdet_in_fec!R161)</f>
        <v/>
      </c>
      <c r="S161" s="119" t="str">
        <f>IF(RES_hhdet_in_tes!S161=0,"",RES_hhdet_in_tes!S161/RES_hhdet_in_fec!S161)</f>
        <v/>
      </c>
      <c r="T161" s="119">
        <f>IF(RES_hhdet_in_tes!T161=0,"",RES_hhdet_in_tes!T161/RES_hhdet_in_fec!T161)</f>
        <v>0.96120415010908045</v>
      </c>
      <c r="U161" s="119">
        <f>IF(RES_hhdet_in_tes!U161=0,"",RES_hhdet_in_tes!U161/RES_hhdet_in_fec!U161)</f>
        <v>0.82101085300209087</v>
      </c>
      <c r="V161" s="119">
        <f>IF(RES_hhdet_in_tes!V161=0,"",RES_hhdet_in_tes!V161/RES_hhdet_in_fec!V161)</f>
        <v>1.2616350610272891</v>
      </c>
      <c r="W161" s="119">
        <f>IF(RES_hhdet_in_tes!W161=0,"",RES_hhdet_in_tes!W161/RES_hhdet_in_fec!W161)</f>
        <v>1.0682052317865387</v>
      </c>
      <c r="X161" s="119">
        <f>IF(RES_hhdet_in_tes!X161=0,"",RES_hhdet_in_tes!X161/RES_hhdet_in_fec!X161)</f>
        <v>1.076629471481289</v>
      </c>
      <c r="Y161" s="119">
        <f>IF(RES_hhdet_in_tes!Y161=0,"",RES_hhdet_in_tes!Y161/RES_hhdet_in_fec!Y161)</f>
        <v>1.0868739564960583</v>
      </c>
      <c r="DA161" s="129" t="s">
        <v>3738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0.67507128391163296</v>
      </c>
      <c r="D162" s="124">
        <f>IF(RES_hhdet_in_tes!D162=0,"",RES_hhdet_in_tes!D162/RES_hhdet_in_fec!D162)</f>
        <v>0.67829589305007143</v>
      </c>
      <c r="E162" s="124">
        <f>IF(RES_hhdet_in_tes!E162=0,"",RES_hhdet_in_tes!E162/RES_hhdet_in_fec!E162)</f>
        <v>0.68151152060317599</v>
      </c>
      <c r="F162" s="124">
        <f>IF(RES_hhdet_in_tes!F162=0,"",RES_hhdet_in_tes!F162/RES_hhdet_in_fec!F162)</f>
        <v>0.68472561030802637</v>
      </c>
      <c r="G162" s="124">
        <f>IF(RES_hhdet_in_tes!G162=0,"",RES_hhdet_in_tes!G162/RES_hhdet_in_fec!G162)</f>
        <v>0.68793143443402704</v>
      </c>
      <c r="H162" s="124">
        <f>IF(RES_hhdet_in_tes!H162=0,"",RES_hhdet_in_tes!H162/RES_hhdet_in_fec!H162)</f>
        <v>0.69112984184509585</v>
      </c>
      <c r="I162" s="124">
        <f>IF(RES_hhdet_in_tes!I162=0,"",RES_hhdet_in_tes!I162/RES_hhdet_in_fec!I162)</f>
        <v>0.69431920240591205</v>
      </c>
      <c r="J162" s="124">
        <f>IF(RES_hhdet_in_tes!J162=0,"",RES_hhdet_in_tes!J162/RES_hhdet_in_fec!J162)</f>
        <v>0.69749277876023452</v>
      </c>
      <c r="K162" s="124">
        <f>IF(RES_hhdet_in_tes!K162=0,"",RES_hhdet_in_tes!K162/RES_hhdet_in_fec!K162)</f>
        <v>0.70064488669805514</v>
      </c>
      <c r="L162" s="124">
        <f>IF(RES_hhdet_in_tes!L162=0,"",RES_hhdet_in_tes!L162/RES_hhdet_in_fec!L162)</f>
        <v>0.70377408834191035</v>
      </c>
      <c r="M162" s="124" t="str">
        <f>IF(RES_hhdet_in_tes!M162=0,"",RES_hhdet_in_tes!M162/RES_hhdet_in_fec!M162)</f>
        <v/>
      </c>
      <c r="N162" s="124" t="str">
        <f>IF(RES_hhdet_in_tes!N162=0,"",RES_hhdet_in_tes!N162/RES_hhdet_in_fec!N162)</f>
        <v/>
      </c>
      <c r="O162" s="124" t="str">
        <f>IF(RES_hhdet_in_tes!O162=0,"",RES_hhdet_in_tes!O162/RES_hhdet_in_fec!O162)</f>
        <v/>
      </c>
      <c r="P162" s="124" t="str">
        <f>IF(RES_hhdet_in_tes!P162=0,"",RES_hhdet_in_tes!P162/RES_hhdet_in_fec!P162)</f>
        <v/>
      </c>
      <c r="Q162" s="124">
        <f>IF(RES_hhdet_in_tes!Q162=0,"",RES_hhdet_in_tes!Q162/RES_hhdet_in_fec!Q162)</f>
        <v>0.7169084497728595</v>
      </c>
      <c r="R162" s="124" t="str">
        <f>IF(RES_hhdet_in_tes!R162=0,"",RES_hhdet_in_tes!R162/RES_hhdet_in_fec!R162)</f>
        <v/>
      </c>
      <c r="S162" s="124" t="str">
        <f>IF(RES_hhdet_in_tes!S162=0,"",RES_hhdet_in_tes!S162/RES_hhdet_in_fec!S162)</f>
        <v/>
      </c>
      <c r="T162" s="124">
        <f>IF(RES_hhdet_in_tes!T162=0,"",RES_hhdet_in_tes!T162/RES_hhdet_in_fec!T162)</f>
        <v>0.76947533155831005</v>
      </c>
      <c r="U162" s="124">
        <f>IF(RES_hhdet_in_tes!U162=0,"",RES_hhdet_in_tes!U162/RES_hhdet_in_fec!U162)</f>
        <v>0.7897569475205688</v>
      </c>
      <c r="V162" s="124">
        <f>IF(RES_hhdet_in_tes!V162=0,"",RES_hhdet_in_tes!V162/RES_hhdet_in_fec!V162)</f>
        <v>0.80724492416591698</v>
      </c>
      <c r="W162" s="124">
        <f>IF(RES_hhdet_in_tes!W162=0,"",RES_hhdet_in_tes!W162/RES_hhdet_in_fec!W162)</f>
        <v>0.82144428002023295</v>
      </c>
      <c r="X162" s="124">
        <f>IF(RES_hhdet_in_tes!X162=0,"",RES_hhdet_in_tes!X162/RES_hhdet_in_fec!X162)</f>
        <v>0.83505554650085589</v>
      </c>
      <c r="Y162" s="124">
        <f>IF(RES_hhdet_in_tes!Y162=0,"",RES_hhdet_in_tes!Y162/RES_hhdet_in_fec!Y162)</f>
        <v>0.84789407078611867</v>
      </c>
      <c r="DA162" s="130" t="s">
        <v>3739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0.67507128391163296</v>
      </c>
      <c r="D163" s="45">
        <f>IF(RES_hhdet_in_tes!D163=0,"",RES_hhdet_in_tes!D163/RES_hhdet_in_fec!D163)</f>
        <v>0.67829589305007143</v>
      </c>
      <c r="E163" s="45">
        <f>IF(RES_hhdet_in_tes!E163=0,"",RES_hhdet_in_tes!E163/RES_hhdet_in_fec!E163)</f>
        <v>0.68151152060317599</v>
      </c>
      <c r="F163" s="45">
        <f>IF(RES_hhdet_in_tes!F163=0,"",RES_hhdet_in_tes!F163/RES_hhdet_in_fec!F163)</f>
        <v>0.68472561030802637</v>
      </c>
      <c r="G163" s="45">
        <f>IF(RES_hhdet_in_tes!G163=0,"",RES_hhdet_in_tes!G163/RES_hhdet_in_fec!G163)</f>
        <v>0.68793143443402704</v>
      </c>
      <c r="H163" s="45">
        <f>IF(RES_hhdet_in_tes!H163=0,"",RES_hhdet_in_tes!H163/RES_hhdet_in_fec!H163)</f>
        <v>0.69112984184509585</v>
      </c>
      <c r="I163" s="45">
        <f>IF(RES_hhdet_in_tes!I163=0,"",RES_hhdet_in_tes!I163/RES_hhdet_in_fec!I163)</f>
        <v>0.69431920240591205</v>
      </c>
      <c r="J163" s="45">
        <f>IF(RES_hhdet_in_tes!J163=0,"",RES_hhdet_in_tes!J163/RES_hhdet_in_fec!J163)</f>
        <v>0.69749277876023452</v>
      </c>
      <c r="K163" s="45">
        <f>IF(RES_hhdet_in_tes!K163=0,"",RES_hhdet_in_tes!K163/RES_hhdet_in_fec!K163)</f>
        <v>0.70064488669805514</v>
      </c>
      <c r="L163" s="45">
        <f>IF(RES_hhdet_in_tes!L163=0,"",RES_hhdet_in_tes!L163/RES_hhdet_in_fec!L163)</f>
        <v>0.70377408834191035</v>
      </c>
      <c r="M163" s="45" t="str">
        <f>IF(RES_hhdet_in_tes!M163=0,"",RES_hhdet_in_tes!M163/RES_hhdet_in_fec!M163)</f>
        <v/>
      </c>
      <c r="N163" s="45" t="str">
        <f>IF(RES_hhdet_in_tes!N163=0,"",RES_hhdet_in_tes!N163/RES_hhdet_in_fec!N163)</f>
        <v/>
      </c>
      <c r="O163" s="45" t="str">
        <f>IF(RES_hhdet_in_tes!O163=0,"",RES_hhdet_in_tes!O163/RES_hhdet_in_fec!O163)</f>
        <v/>
      </c>
      <c r="P163" s="45" t="str">
        <f>IF(RES_hhdet_in_tes!P163=0,"",RES_hhdet_in_tes!P163/RES_hhdet_in_fec!P163)</f>
        <v/>
      </c>
      <c r="Q163" s="45">
        <f>IF(RES_hhdet_in_tes!Q163=0,"",RES_hhdet_in_tes!Q163/RES_hhdet_in_fec!Q163)</f>
        <v>0.7169084497728595</v>
      </c>
      <c r="R163" s="45" t="str">
        <f>IF(RES_hhdet_in_tes!R163=0,"",RES_hhdet_in_tes!R163/RES_hhdet_in_fec!R163)</f>
        <v/>
      </c>
      <c r="S163" s="45" t="str">
        <f>IF(RES_hhdet_in_tes!S163=0,"",RES_hhdet_in_tes!S163/RES_hhdet_in_fec!S163)</f>
        <v/>
      </c>
      <c r="T163" s="45">
        <f>IF(RES_hhdet_in_tes!T163=0,"",RES_hhdet_in_tes!T163/RES_hhdet_in_fec!T163)</f>
        <v>0.76947533155831005</v>
      </c>
      <c r="U163" s="45">
        <f>IF(RES_hhdet_in_tes!U163=0,"",RES_hhdet_in_tes!U163/RES_hhdet_in_fec!U163)</f>
        <v>0.7897569475205688</v>
      </c>
      <c r="V163" s="45">
        <f>IF(RES_hhdet_in_tes!V163=0,"",RES_hhdet_in_tes!V163/RES_hhdet_in_fec!V163)</f>
        <v>0.80724492416591698</v>
      </c>
      <c r="W163" s="45">
        <f>IF(RES_hhdet_in_tes!W163=0,"",RES_hhdet_in_tes!W163/RES_hhdet_in_fec!W163)</f>
        <v>0.82144428002023295</v>
      </c>
      <c r="X163" s="45">
        <f>IF(RES_hhdet_in_tes!X163=0,"",RES_hhdet_in_tes!X163/RES_hhdet_in_fec!X163)</f>
        <v>0.83505554650085589</v>
      </c>
      <c r="Y163" s="45">
        <f>IF(RES_hhdet_in_tes!Y163=0,"",RES_hhdet_in_tes!Y163/RES_hhdet_in_fec!Y163)</f>
        <v>0.84789407078611867</v>
      </c>
      <c r="DA163" s="60" t="s">
        <v>3740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2.232837481420181</v>
      </c>
      <c r="D164" s="124">
        <f>IF(RES_hhdet_in_tes!D164=0,"",RES_hhdet_in_tes!D164/RES_hhdet_in_fec!D164)</f>
        <v>2.3247960389019204</v>
      </c>
      <c r="E164" s="124">
        <f>IF(RES_hhdet_in_tes!E164=0,"",RES_hhdet_in_tes!E164/RES_hhdet_in_fec!E164)</f>
        <v>2.4181332319874578</v>
      </c>
      <c r="F164" s="124">
        <f>IF(RES_hhdet_in_tes!F164=0,"",RES_hhdet_in_tes!F164/RES_hhdet_in_fec!F164)</f>
        <v>2.512220068236362</v>
      </c>
      <c r="G164" s="124">
        <f>IF(RES_hhdet_in_tes!G164=0,"",RES_hhdet_in_tes!G164/RES_hhdet_in_fec!G164)</f>
        <v>2.6076016232355959</v>
      </c>
      <c r="H164" s="124">
        <f>IF(RES_hhdet_in_tes!H164=0,"",RES_hhdet_in_tes!H164/RES_hhdet_in_fec!H164)</f>
        <v>2.7041922320259335</v>
      </c>
      <c r="I164" s="124">
        <f>IF(RES_hhdet_in_tes!I164=0,"",RES_hhdet_in_tes!I164/RES_hhdet_in_fec!I164)</f>
        <v>2.8021061528108531</v>
      </c>
      <c r="J164" s="124">
        <f>IF(RES_hhdet_in_tes!J164=0,"",RES_hhdet_in_tes!J164/RES_hhdet_in_fec!J164)</f>
        <v>2.9018554822680782</v>
      </c>
      <c r="K164" s="124">
        <f>IF(RES_hhdet_in_tes!K164=0,"",RES_hhdet_in_tes!K164/RES_hhdet_in_fec!K164)</f>
        <v>3.0038458436648918</v>
      </c>
      <c r="L164" s="124">
        <f>IF(RES_hhdet_in_tes!L164=0,"",RES_hhdet_in_tes!L164/RES_hhdet_in_fec!L164)</f>
        <v>3.1081310270121052</v>
      </c>
      <c r="M164" s="124" t="str">
        <f>IF(RES_hhdet_in_tes!M164=0,"",RES_hhdet_in_tes!M164/RES_hhdet_in_fec!M164)</f>
        <v/>
      </c>
      <c r="N164" s="124" t="str">
        <f>IF(RES_hhdet_in_tes!N164=0,"",RES_hhdet_in_tes!N164/RES_hhdet_in_fec!N164)</f>
        <v/>
      </c>
      <c r="O164" s="124" t="str">
        <f>IF(RES_hhdet_in_tes!O164=0,"",RES_hhdet_in_tes!O164/RES_hhdet_in_fec!O164)</f>
        <v/>
      </c>
      <c r="P164" s="124" t="str">
        <f>IF(RES_hhdet_in_tes!P164=0,"",RES_hhdet_in_tes!P164/RES_hhdet_in_fec!P164)</f>
        <v/>
      </c>
      <c r="Q164" s="124">
        <f>IF(RES_hhdet_in_tes!Q164=0,"",RES_hhdet_in_tes!Q164/RES_hhdet_in_fec!Q164)</f>
        <v>3.8078678489501723</v>
      </c>
      <c r="R164" s="124" t="str">
        <f>IF(RES_hhdet_in_tes!R164=0,"",RES_hhdet_in_tes!R164/RES_hhdet_in_fec!R164)</f>
        <v/>
      </c>
      <c r="S164" s="124" t="str">
        <f>IF(RES_hhdet_in_tes!S164=0,"",RES_hhdet_in_tes!S164/RES_hhdet_in_fec!S164)</f>
        <v/>
      </c>
      <c r="T164" s="124">
        <f>IF(RES_hhdet_in_tes!T164=0,"",RES_hhdet_in_tes!T164/RES_hhdet_in_fec!T164)</f>
        <v>3.8408925671596337</v>
      </c>
      <c r="U164" s="124">
        <f>IF(RES_hhdet_in_tes!U164=0,"",RES_hhdet_in_tes!U164/RES_hhdet_in_fec!U164)</f>
        <v>3.8445619802940181</v>
      </c>
      <c r="V164" s="124">
        <f>IF(RES_hhdet_in_tes!V164=0,"",RES_hhdet_in_tes!V164/RES_hhdet_in_fec!V164)</f>
        <v>3.8550474621973474</v>
      </c>
      <c r="W164" s="124">
        <f>IF(RES_hhdet_in_tes!W164=0,"",RES_hhdet_in_tes!W164/RES_hhdet_in_fec!W164)</f>
        <v>3.8894628470785486</v>
      </c>
      <c r="X164" s="124">
        <f>IF(RES_hhdet_in_tes!X164=0,"",RES_hhdet_in_tes!X164/RES_hhdet_in_fec!X164)</f>
        <v>3.9317350896368306</v>
      </c>
      <c r="Y164" s="124">
        <f>IF(RES_hhdet_in_tes!Y164=0,"",RES_hhdet_in_tes!Y164/RES_hhdet_in_fec!Y164)</f>
        <v>3.9793834211536598</v>
      </c>
      <c r="DA164" s="130" t="s">
        <v>3741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2.232837481420181</v>
      </c>
      <c r="D165" s="111">
        <f>IF(RES_hhdet_in_tes!D165=0,"",RES_hhdet_in_tes!D165/RES_hhdet_in_fec!D165)</f>
        <v>2.3247960389019204</v>
      </c>
      <c r="E165" s="111">
        <f>IF(RES_hhdet_in_tes!E165=0,"",RES_hhdet_in_tes!E165/RES_hhdet_in_fec!E165)</f>
        <v>2.4181332319874578</v>
      </c>
      <c r="F165" s="111">
        <f>IF(RES_hhdet_in_tes!F165=0,"",RES_hhdet_in_tes!F165/RES_hhdet_in_fec!F165)</f>
        <v>2.512220068236362</v>
      </c>
      <c r="G165" s="111">
        <f>IF(RES_hhdet_in_tes!G165=0,"",RES_hhdet_in_tes!G165/RES_hhdet_in_fec!G165)</f>
        <v>2.6076016232355959</v>
      </c>
      <c r="H165" s="111">
        <f>IF(RES_hhdet_in_tes!H165=0,"",RES_hhdet_in_tes!H165/RES_hhdet_in_fec!H165)</f>
        <v>2.7041922320259335</v>
      </c>
      <c r="I165" s="111">
        <f>IF(RES_hhdet_in_tes!I165=0,"",RES_hhdet_in_tes!I165/RES_hhdet_in_fec!I165)</f>
        <v>2.8021061528108531</v>
      </c>
      <c r="J165" s="111">
        <f>IF(RES_hhdet_in_tes!J165=0,"",RES_hhdet_in_tes!J165/RES_hhdet_in_fec!J165)</f>
        <v>2.9018554822680782</v>
      </c>
      <c r="K165" s="111">
        <f>IF(RES_hhdet_in_tes!K165=0,"",RES_hhdet_in_tes!K165/RES_hhdet_in_fec!K165)</f>
        <v>3.0038458436648918</v>
      </c>
      <c r="L165" s="111">
        <f>IF(RES_hhdet_in_tes!L165=0,"",RES_hhdet_in_tes!L165/RES_hhdet_in_fec!L165)</f>
        <v>3.1081310270121052</v>
      </c>
      <c r="M165" s="111" t="str">
        <f>IF(RES_hhdet_in_tes!M165=0,"",RES_hhdet_in_tes!M165/RES_hhdet_in_fec!M165)</f>
        <v/>
      </c>
      <c r="N165" s="111" t="str">
        <f>IF(RES_hhdet_in_tes!N165=0,"",RES_hhdet_in_tes!N165/RES_hhdet_in_fec!N165)</f>
        <v/>
      </c>
      <c r="O165" s="111" t="str">
        <f>IF(RES_hhdet_in_tes!O165=0,"",RES_hhdet_in_tes!O165/RES_hhdet_in_fec!O165)</f>
        <v/>
      </c>
      <c r="P165" s="111" t="str">
        <f>IF(RES_hhdet_in_tes!P165=0,"",RES_hhdet_in_tes!P165/RES_hhdet_in_fec!P165)</f>
        <v/>
      </c>
      <c r="Q165" s="111">
        <f>IF(RES_hhdet_in_tes!Q165=0,"",RES_hhdet_in_tes!Q165/RES_hhdet_in_fec!Q165)</f>
        <v>3.8078678489501723</v>
      </c>
      <c r="R165" s="111" t="str">
        <f>IF(RES_hhdet_in_tes!R165=0,"",RES_hhdet_in_tes!R165/RES_hhdet_in_fec!R165)</f>
        <v/>
      </c>
      <c r="S165" s="111" t="str">
        <f>IF(RES_hhdet_in_tes!S165=0,"",RES_hhdet_in_tes!S165/RES_hhdet_in_fec!S165)</f>
        <v/>
      </c>
      <c r="T165" s="111">
        <f>IF(RES_hhdet_in_tes!T165=0,"",RES_hhdet_in_tes!T165/RES_hhdet_in_fec!T165)</f>
        <v>3.8408925671596337</v>
      </c>
      <c r="U165" s="111">
        <f>IF(RES_hhdet_in_tes!U165=0,"",RES_hhdet_in_tes!U165/RES_hhdet_in_fec!U165)</f>
        <v>3.8445619802940181</v>
      </c>
      <c r="V165" s="111">
        <f>IF(RES_hhdet_in_tes!V165=0,"",RES_hhdet_in_tes!V165/RES_hhdet_in_fec!V165)</f>
        <v>3.8550474621973474</v>
      </c>
      <c r="W165" s="111">
        <f>IF(RES_hhdet_in_tes!W165=0,"",RES_hhdet_in_tes!W165/RES_hhdet_in_fec!W165)</f>
        <v>3.8894628470785486</v>
      </c>
      <c r="X165" s="111">
        <f>IF(RES_hhdet_in_tes!X165=0,"",RES_hhdet_in_tes!X165/RES_hhdet_in_fec!X165)</f>
        <v>3.9317350896368306</v>
      </c>
      <c r="Y165" s="111">
        <f>IF(RES_hhdet_in_tes!Y165=0,"",RES_hhdet_in_tes!Y165/RES_hhdet_in_fec!Y165)</f>
        <v>3.9793834211536598</v>
      </c>
      <c r="DA165" s="63" t="s">
        <v>3742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0.6197638795912509</v>
      </c>
      <c r="D166" s="124">
        <f>IF(RES_hhdet_in_tes!D166=0,"",RES_hhdet_in_tes!D166/RES_hhdet_in_fec!D166)</f>
        <v>0.62095293378720295</v>
      </c>
      <c r="E166" s="124">
        <f>IF(RES_hhdet_in_tes!E166=0,"",RES_hhdet_in_tes!E166/RES_hhdet_in_fec!E166)</f>
        <v>0.62623003796441845</v>
      </c>
      <c r="F166" s="124">
        <f>IF(RES_hhdet_in_tes!F166=0,"",RES_hhdet_in_tes!F166/RES_hhdet_in_fec!F166)</f>
        <v>0.62407178433517418</v>
      </c>
      <c r="G166" s="124">
        <f>IF(RES_hhdet_in_tes!G166=0,"",RES_hhdet_in_tes!G166/RES_hhdet_in_fec!G166)</f>
        <v>0.62676219265751221</v>
      </c>
      <c r="H166" s="124">
        <f>IF(RES_hhdet_in_tes!H166=0,"",RES_hhdet_in_tes!H166/RES_hhdet_in_fec!H166)</f>
        <v>0.62875830424933332</v>
      </c>
      <c r="I166" s="124">
        <f>IF(RES_hhdet_in_tes!I166=0,"",RES_hhdet_in_tes!I166/RES_hhdet_in_fec!I166)</f>
        <v>0.63973331828912694</v>
      </c>
      <c r="J166" s="124">
        <f>IF(RES_hhdet_in_tes!J166=0,"",RES_hhdet_in_tes!J166/RES_hhdet_in_fec!J166)</f>
        <v>0.64212809900643775</v>
      </c>
      <c r="K166" s="124">
        <f>IF(RES_hhdet_in_tes!K166=0,"",RES_hhdet_in_tes!K166/RES_hhdet_in_fec!K166)</f>
        <v>0.6441611245803166</v>
      </c>
      <c r="L166" s="124">
        <f>IF(RES_hhdet_in_tes!L166=0,"",RES_hhdet_in_tes!L166/RES_hhdet_in_fec!L166)</f>
        <v>0.64492147011925549</v>
      </c>
      <c r="M166" s="124" t="str">
        <f>IF(RES_hhdet_in_tes!M166=0,"",RES_hhdet_in_tes!M166/RES_hhdet_in_fec!M166)</f>
        <v/>
      </c>
      <c r="N166" s="124" t="str">
        <f>IF(RES_hhdet_in_tes!N166=0,"",RES_hhdet_in_tes!N166/RES_hhdet_in_fec!N166)</f>
        <v/>
      </c>
      <c r="O166" s="124" t="str">
        <f>IF(RES_hhdet_in_tes!O166=0,"",RES_hhdet_in_tes!O166/RES_hhdet_in_fec!O166)</f>
        <v/>
      </c>
      <c r="P166" s="124" t="str">
        <f>IF(RES_hhdet_in_tes!P166=0,"",RES_hhdet_in_tes!P166/RES_hhdet_in_fec!P166)</f>
        <v/>
      </c>
      <c r="Q166" s="124">
        <f>IF(RES_hhdet_in_tes!Q166=0,"",RES_hhdet_in_tes!Q166/RES_hhdet_in_fec!Q166)</f>
        <v>0.69389183391080778</v>
      </c>
      <c r="R166" s="124" t="str">
        <f>IF(RES_hhdet_in_tes!R166=0,"",RES_hhdet_in_tes!R166/RES_hhdet_in_fec!R166)</f>
        <v/>
      </c>
      <c r="S166" s="124" t="str">
        <f>IF(RES_hhdet_in_tes!S166=0,"",RES_hhdet_in_tes!S166/RES_hhdet_in_fec!S166)</f>
        <v/>
      </c>
      <c r="T166" s="124">
        <f>IF(RES_hhdet_in_tes!T166=0,"",RES_hhdet_in_tes!T166/RES_hhdet_in_fec!T166)</f>
        <v>0.75402556011794364</v>
      </c>
      <c r="U166" s="124">
        <f>IF(RES_hhdet_in_tes!U166=0,"",RES_hhdet_in_tes!U166/RES_hhdet_in_fec!U166)</f>
        <v>0.76235620652799108</v>
      </c>
      <c r="V166" s="124">
        <f>IF(RES_hhdet_in_tes!V166=0,"",RES_hhdet_in_tes!V166/RES_hhdet_in_fec!V166)</f>
        <v>0.77264324717977606</v>
      </c>
      <c r="W166" s="124">
        <f>IF(RES_hhdet_in_tes!W166=0,"",RES_hhdet_in_tes!W166/RES_hhdet_in_fec!W166)</f>
        <v>0.77826846367846803</v>
      </c>
      <c r="X166" s="124">
        <f>IF(RES_hhdet_in_tes!X166=0,"",RES_hhdet_in_tes!X166/RES_hhdet_in_fec!X166)</f>
        <v>0.79056412239728135</v>
      </c>
      <c r="Y166" s="124">
        <f>IF(RES_hhdet_in_tes!Y166=0,"",RES_hhdet_in_tes!Y166/RES_hhdet_in_fec!Y166)</f>
        <v>0.80184618246851336</v>
      </c>
      <c r="DA166" s="130" t="s">
        <v>3743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0.5526207697241724</v>
      </c>
      <c r="D167" s="111">
        <f>IF(RES_hhdet_in_tes!D167=0,"",RES_hhdet_in_tes!D167/RES_hhdet_in_fec!D167)</f>
        <v>0.55460320728756973</v>
      </c>
      <c r="E167" s="111">
        <f>IF(RES_hhdet_in_tes!E167=0,"",RES_hhdet_in_tes!E167/RES_hhdet_in_fec!E167)</f>
        <v>0.5568612124466813</v>
      </c>
      <c r="F167" s="111">
        <f>IF(RES_hhdet_in_tes!F167=0,"",RES_hhdet_in_tes!F167/RES_hhdet_in_fec!F167)</f>
        <v>0.55915679500520854</v>
      </c>
      <c r="G167" s="111">
        <f>IF(RES_hhdet_in_tes!G167=0,"",RES_hhdet_in_tes!G167/RES_hhdet_in_fec!G167)</f>
        <v>0.56170615911076616</v>
      </c>
      <c r="H167" s="111">
        <f>IF(RES_hhdet_in_tes!H167=0,"",RES_hhdet_in_tes!H167/RES_hhdet_in_fec!H167)</f>
        <v>0.56448284412811889</v>
      </c>
      <c r="I167" s="111">
        <f>IF(RES_hhdet_in_tes!I167=0,"",RES_hhdet_in_tes!I167/RES_hhdet_in_fec!I167)</f>
        <v>0.56754012276555665</v>
      </c>
      <c r="J167" s="111">
        <f>IF(RES_hhdet_in_tes!J167=0,"",RES_hhdet_in_tes!J167/RES_hhdet_in_fec!J167)</f>
        <v>0.57109623450536851</v>
      </c>
      <c r="K167" s="111">
        <f>IF(RES_hhdet_in_tes!K167=0,"",RES_hhdet_in_tes!K167/RES_hhdet_in_fec!K167)</f>
        <v>0.57533674031131166</v>
      </c>
      <c r="L167" s="111">
        <f>IF(RES_hhdet_in_tes!L167=0,"",RES_hhdet_in_tes!L167/RES_hhdet_in_fec!L167)</f>
        <v>0.5803112853488045</v>
      </c>
      <c r="M167" s="111" t="str">
        <f>IF(RES_hhdet_in_tes!M167=0,"",RES_hhdet_in_tes!M167/RES_hhdet_in_fec!M167)</f>
        <v/>
      </c>
      <c r="N167" s="111" t="str">
        <f>IF(RES_hhdet_in_tes!N167=0,"",RES_hhdet_in_tes!N167/RES_hhdet_in_fec!N167)</f>
        <v/>
      </c>
      <c r="O167" s="111" t="str">
        <f>IF(RES_hhdet_in_tes!O167=0,"",RES_hhdet_in_tes!O167/RES_hhdet_in_fec!O167)</f>
        <v/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>
        <f>IF(RES_hhdet_in_tes!T167=0,"",RES_hhdet_in_tes!T167/RES_hhdet_in_fec!T167)</f>
        <v>0.73579825637001395</v>
      </c>
      <c r="U167" s="111">
        <f>IF(RES_hhdet_in_tes!U167=0,"",RES_hhdet_in_tes!U167/RES_hhdet_in_fec!U167)</f>
        <v>0.74810443464695864</v>
      </c>
      <c r="V167" s="111">
        <f>IF(RES_hhdet_in_tes!V167=0,"",RES_hhdet_in_tes!V167/RES_hhdet_in_fec!V167)</f>
        <v>0.75779216434947838</v>
      </c>
      <c r="W167" s="111">
        <f>IF(RES_hhdet_in_tes!W167=0,"",RES_hhdet_in_tes!W167/RES_hhdet_in_fec!W167)</f>
        <v>0.76374675645205392</v>
      </c>
      <c r="X167" s="111">
        <f>IF(RES_hhdet_in_tes!X167=0,"",RES_hhdet_in_tes!X167/RES_hhdet_in_fec!X167)</f>
        <v>0.76706921012600471</v>
      </c>
      <c r="Y167" s="111">
        <f>IF(RES_hhdet_in_tes!Y167=0,"",RES_hhdet_in_tes!Y167/RES_hhdet_in_fec!Y167)</f>
        <v>0.76875161934761993</v>
      </c>
      <c r="DA167" s="63" t="s">
        <v>3744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 t="str">
        <f>IF(RES_hhdet_in_tes!J168=0,"",RES_hhdet_in_tes!J168/RES_hhdet_in_fec!J168)</f>
        <v/>
      </c>
      <c r="K168" s="111" t="str">
        <f>IF(RES_hhdet_in_tes!K168=0,"",RES_hhdet_in_tes!K168/RES_hhdet_in_fec!K168)</f>
        <v/>
      </c>
      <c r="L168" s="111" t="str">
        <f>IF(RES_hhdet_in_tes!L168=0,"",RES_hhdet_in_tes!L168/RES_hhdet_in_fec!L168)</f>
        <v/>
      </c>
      <c r="M168" s="111" t="str">
        <f>IF(RES_hhdet_in_tes!M168=0,"",RES_hhdet_in_tes!M168/RES_hhdet_in_fec!M168)</f>
        <v/>
      </c>
      <c r="N168" s="111" t="str">
        <f>IF(RES_hhdet_in_tes!N168=0,"",RES_hhdet_in_tes!N168/RES_hhdet_in_fec!N168)</f>
        <v/>
      </c>
      <c r="O168" s="111" t="str">
        <f>IF(RES_hhdet_in_tes!O168=0,"",RES_hhdet_in_tes!O168/RES_hhdet_in_fec!O168)</f>
        <v/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X168" s="111" t="str">
        <f>IF(RES_hhdet_in_tes!X168=0,"",RES_hhdet_in_tes!X168/RES_hhdet_in_fec!X168)</f>
        <v/>
      </c>
      <c r="Y168" s="111" t="str">
        <f>IF(RES_hhdet_in_tes!Y168=0,"",RES_hhdet_in_tes!Y168/RES_hhdet_in_fec!Y168)</f>
        <v/>
      </c>
      <c r="DA168" s="63" t="s">
        <v>3745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 t="str">
        <f>IF(RES_hhdet_in_tes!J169=0,"",RES_hhdet_in_tes!J169/RES_hhdet_in_fec!J169)</f>
        <v/>
      </c>
      <c r="K169" s="112" t="str">
        <f>IF(RES_hhdet_in_tes!K169=0,"",RES_hhdet_in_tes!K169/RES_hhdet_in_fec!K169)</f>
        <v/>
      </c>
      <c r="L169" s="112" t="str">
        <f>IF(RES_hhdet_in_tes!L169=0,"",RES_hhdet_in_tes!L169/RES_hhdet_in_fec!L169)</f>
        <v/>
      </c>
      <c r="M169" s="112" t="str">
        <f>IF(RES_hhdet_in_tes!M169=0,"",RES_hhdet_in_tes!M169/RES_hhdet_in_fec!M169)</f>
        <v/>
      </c>
      <c r="N169" s="112" t="str">
        <f>IF(RES_hhdet_in_tes!N169=0,"",RES_hhdet_in_tes!N169/RES_hhdet_in_fec!N169)</f>
        <v/>
      </c>
      <c r="O169" s="112" t="str">
        <f>IF(RES_hhdet_in_tes!O169=0,"",RES_hhdet_in_tes!O169/RES_hhdet_in_fec!O169)</f>
        <v/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X169" s="112" t="str">
        <f>IF(RES_hhdet_in_tes!X169=0,"",RES_hhdet_in_tes!X169/RES_hhdet_in_fec!X169)</f>
        <v/>
      </c>
      <c r="Y169" s="112" t="str">
        <f>IF(RES_hhdet_in_tes!Y169=0,"",RES_hhdet_in_tes!Y169/RES_hhdet_in_fec!Y169)</f>
        <v/>
      </c>
      <c r="DA169" s="131" t="s">
        <v>3746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 t="str">
        <f>IF(RES_hhdet_in_tes!J170=0,"",RES_hhdet_in_tes!J170/RES_hhdet_in_fec!J170)</f>
        <v/>
      </c>
      <c r="K170" s="113" t="str">
        <f>IF(RES_hhdet_in_tes!K170=0,"",RES_hhdet_in_tes!K170/RES_hhdet_in_fec!K170)</f>
        <v/>
      </c>
      <c r="L170" s="113" t="str">
        <f>IF(RES_hhdet_in_tes!L170=0,"",RES_hhdet_in_tes!L170/RES_hhdet_in_fec!L170)</f>
        <v/>
      </c>
      <c r="M170" s="113" t="str">
        <f>IF(RES_hhdet_in_tes!M170=0,"",RES_hhdet_in_tes!M170/RES_hhdet_in_fec!M170)</f>
        <v/>
      </c>
      <c r="N170" s="113" t="str">
        <f>IF(RES_hhdet_in_tes!N170=0,"",RES_hhdet_in_tes!N170/RES_hhdet_in_fec!N170)</f>
        <v/>
      </c>
      <c r="O170" s="113" t="str">
        <f>IF(RES_hhdet_in_tes!O170=0,"",RES_hhdet_in_tes!O170/RES_hhdet_in_fec!O170)</f>
        <v/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X170" s="113" t="str">
        <f>IF(RES_hhdet_in_tes!X170=0,"",RES_hhdet_in_tes!X170/RES_hhdet_in_fec!X170)</f>
        <v/>
      </c>
      <c r="Y170" s="113" t="str">
        <f>IF(RES_hhdet_in_tes!Y170=0,"",RES_hhdet_in_tes!Y170/RES_hhdet_in_fec!Y170)</f>
        <v/>
      </c>
      <c r="DA170" s="132" t="s">
        <v>3747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0.61875499975954074</v>
      </c>
      <c r="D171" s="112">
        <f>IF(RES_hhdet_in_tes!D171=0,"",RES_hhdet_in_tes!D171/RES_hhdet_in_fec!D171)</f>
        <v>0.62005273315413523</v>
      </c>
      <c r="E171" s="112">
        <f>IF(RES_hhdet_in_tes!E171=0,"",RES_hhdet_in_tes!E171/RES_hhdet_in_fec!E171)</f>
        <v>0.62147342981319287</v>
      </c>
      <c r="F171" s="112">
        <f>IF(RES_hhdet_in_tes!F171=0,"",RES_hhdet_in_tes!F171/RES_hhdet_in_fec!F171)</f>
        <v>0.62291126785666817</v>
      </c>
      <c r="G171" s="112">
        <f>IF(RES_hhdet_in_tes!G171=0,"",RES_hhdet_in_tes!G171/RES_hhdet_in_fec!G171)</f>
        <v>0.6244633073161957</v>
      </c>
      <c r="H171" s="112">
        <f>IF(RES_hhdet_in_tes!H171=0,"",RES_hhdet_in_tes!H171/RES_hhdet_in_fec!H171)</f>
        <v>0.62611859219718857</v>
      </c>
      <c r="I171" s="112">
        <f>IF(RES_hhdet_in_tes!I171=0,"",RES_hhdet_in_tes!I171/RES_hhdet_in_fec!I171)</f>
        <v>0.62790229481243298</v>
      </c>
      <c r="J171" s="112">
        <f>IF(RES_hhdet_in_tes!J171=0,"",RES_hhdet_in_tes!J171/RES_hhdet_in_fec!J171)</f>
        <v>0.62991534850954756</v>
      </c>
      <c r="K171" s="112">
        <f>IF(RES_hhdet_in_tes!K171=0,"",RES_hhdet_in_tes!K171/RES_hhdet_in_fec!K171)</f>
        <v>0.6322469192789002</v>
      </c>
      <c r="L171" s="112">
        <f>IF(RES_hhdet_in_tes!L171=0,"",RES_hhdet_in_tes!L171/RES_hhdet_in_fec!L171)</f>
        <v>0.63492766401705614</v>
      </c>
      <c r="M171" s="112" t="str">
        <f>IF(RES_hhdet_in_tes!M171=0,"",RES_hhdet_in_tes!M171/RES_hhdet_in_fec!M171)</f>
        <v/>
      </c>
      <c r="N171" s="112" t="str">
        <f>IF(RES_hhdet_in_tes!N171=0,"",RES_hhdet_in_tes!N171/RES_hhdet_in_fec!N171)</f>
        <v/>
      </c>
      <c r="O171" s="112" t="str">
        <f>IF(RES_hhdet_in_tes!O171=0,"",RES_hhdet_in_tes!O171/RES_hhdet_in_fec!O171)</f>
        <v/>
      </c>
      <c r="P171" s="112" t="str">
        <f>IF(RES_hhdet_in_tes!P171=0,"",RES_hhdet_in_tes!P171/RES_hhdet_in_fec!P171)</f>
        <v/>
      </c>
      <c r="Q171" s="112">
        <f>IF(RES_hhdet_in_tes!Q171=0,"",RES_hhdet_in_tes!Q171/RES_hhdet_in_fec!Q171)</f>
        <v>0.69389183391080778</v>
      </c>
      <c r="R171" s="112" t="str">
        <f>IF(RES_hhdet_in_tes!R171=0,"",RES_hhdet_in_tes!R171/RES_hhdet_in_fec!R171)</f>
        <v/>
      </c>
      <c r="S171" s="112" t="str">
        <f>IF(RES_hhdet_in_tes!S171=0,"",RES_hhdet_in_tes!S171/RES_hhdet_in_fec!S171)</f>
        <v/>
      </c>
      <c r="T171" s="112">
        <f>IF(RES_hhdet_in_tes!T171=0,"",RES_hhdet_in_tes!T171/RES_hhdet_in_fec!T171)</f>
        <v>0.7256830696643739</v>
      </c>
      <c r="U171" s="112">
        <f>IF(RES_hhdet_in_tes!U171=0,"",RES_hhdet_in_tes!U171/RES_hhdet_in_fec!U171)</f>
        <v>0.7361363017829391</v>
      </c>
      <c r="V171" s="112">
        <f>IF(RES_hhdet_in_tes!V171=0,"",RES_hhdet_in_tes!V171/RES_hhdet_in_fec!V171)</f>
        <v>0.7464053905926411</v>
      </c>
      <c r="W171" s="112">
        <f>IF(RES_hhdet_in_tes!W171=0,"",RES_hhdet_in_tes!W171/RES_hhdet_in_fec!W171)</f>
        <v>0.75578447543167226</v>
      </c>
      <c r="X171" s="112">
        <f>IF(RES_hhdet_in_tes!X171=0,"",RES_hhdet_in_tes!X171/RES_hhdet_in_fec!X171)</f>
        <v>0.76731005978932953</v>
      </c>
      <c r="Y171" s="112">
        <f>IF(RES_hhdet_in_tes!Y171=0,"",RES_hhdet_in_tes!Y171/RES_hhdet_in_fec!Y171)</f>
        <v>0.77806272946855026</v>
      </c>
      <c r="DA171" s="131" t="s">
        <v>3748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0.84951685251065134</v>
      </c>
      <c r="D172" s="113">
        <f>IF(RES_hhdet_in_tes!D172=0,"",RES_hhdet_in_tes!D172/RES_hhdet_in_fec!D172)</f>
        <v>0.84334801279153904</v>
      </c>
      <c r="E172" s="113">
        <f>IF(RES_hhdet_in_tes!E172=0,"",RES_hhdet_in_tes!E172/RES_hhdet_in_fec!E172)</f>
        <v>0.86485225289515344</v>
      </c>
      <c r="F172" s="113">
        <f>IF(RES_hhdet_in_tes!F172=0,"",RES_hhdet_in_tes!F172/RES_hhdet_in_fec!F172)</f>
        <v>0.85093451910759521</v>
      </c>
      <c r="G172" s="113">
        <f>IF(RES_hhdet_in_tes!G172=0,"",RES_hhdet_in_tes!G172/RES_hhdet_in_fec!G172)</f>
        <v>0.85296068768191391</v>
      </c>
      <c r="H172" s="113">
        <f>IF(RES_hhdet_in_tes!H172=0,"",RES_hhdet_in_tes!H172/RES_hhdet_in_fec!H172)</f>
        <v>0.85426289987186055</v>
      </c>
      <c r="I172" s="113">
        <f>IF(RES_hhdet_in_tes!I172=0,"",RES_hhdet_in_tes!I172/RES_hhdet_in_fec!I172)</f>
        <v>0.85855734520560811</v>
      </c>
      <c r="J172" s="113">
        <f>IF(RES_hhdet_in_tes!J172=0,"",RES_hhdet_in_tes!J172/RES_hhdet_in_fec!J172)</f>
        <v>0.85864274601466883</v>
      </c>
      <c r="K172" s="113">
        <f>IF(RES_hhdet_in_tes!K172=0,"",RES_hhdet_in_tes!K172/RES_hhdet_in_fec!K172)</f>
        <v>0.86842998498555624</v>
      </c>
      <c r="L172" s="113">
        <f>IF(RES_hhdet_in_tes!L172=0,"",RES_hhdet_in_tes!L172/RES_hhdet_in_fec!L172)</f>
        <v>0.86959419436525676</v>
      </c>
      <c r="M172" s="113" t="str">
        <f>IF(RES_hhdet_in_tes!M172=0,"",RES_hhdet_in_tes!M172/RES_hhdet_in_fec!M172)</f>
        <v/>
      </c>
      <c r="N172" s="113" t="str">
        <f>IF(RES_hhdet_in_tes!N172=0,"",RES_hhdet_in_tes!N172/RES_hhdet_in_fec!N172)</f>
        <v/>
      </c>
      <c r="O172" s="113" t="str">
        <f>IF(RES_hhdet_in_tes!O172=0,"",RES_hhdet_in_tes!O172/RES_hhdet_in_fec!O172)</f>
        <v/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>
        <f>IF(RES_hhdet_in_tes!T172=0,"",RES_hhdet_in_tes!T172/RES_hhdet_in_fec!T172)</f>
        <v>0.89781167288464314</v>
      </c>
      <c r="U172" s="113">
        <f>IF(RES_hhdet_in_tes!U172=0,"",RES_hhdet_in_tes!U172/RES_hhdet_in_fec!U172)</f>
        <v>0.90739301397165728</v>
      </c>
      <c r="V172" s="113">
        <f>IF(RES_hhdet_in_tes!V172=0,"",RES_hhdet_in_tes!V172/RES_hhdet_in_fec!V172)</f>
        <v>0.91348750165843662</v>
      </c>
      <c r="W172" s="113">
        <f>IF(RES_hhdet_in_tes!W172=0,"",RES_hhdet_in_tes!W172/RES_hhdet_in_fec!W172)</f>
        <v>0.90796010226566271</v>
      </c>
      <c r="X172" s="113">
        <f>IF(RES_hhdet_in_tes!X172=0,"",RES_hhdet_in_tes!X172/RES_hhdet_in_fec!X172)</f>
        <v>0.90378923942970313</v>
      </c>
      <c r="Y172" s="113">
        <f>IF(RES_hhdet_in_tes!Y172=0,"",RES_hhdet_in_tes!Y172/RES_hhdet_in_fec!Y172)</f>
        <v>0.90761466071790853</v>
      </c>
      <c r="DA172" s="132" t="s">
        <v>3749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0.61875499975954074</v>
      </c>
      <c r="D173" s="111">
        <f>IF(RES_hhdet_in_tes!D173=0,"",RES_hhdet_in_tes!D173/RES_hhdet_in_fec!D173)</f>
        <v>0.62005273315413523</v>
      </c>
      <c r="E173" s="111">
        <f>IF(RES_hhdet_in_tes!E173=0,"",RES_hhdet_in_tes!E173/RES_hhdet_in_fec!E173)</f>
        <v>0.62147342981319287</v>
      </c>
      <c r="F173" s="111">
        <f>IF(RES_hhdet_in_tes!F173=0,"",RES_hhdet_in_tes!F173/RES_hhdet_in_fec!F173)</f>
        <v>0.62291126785666817</v>
      </c>
      <c r="G173" s="111">
        <f>IF(RES_hhdet_in_tes!G173=0,"",RES_hhdet_in_tes!G173/RES_hhdet_in_fec!G173)</f>
        <v>0.6244633073161957</v>
      </c>
      <c r="H173" s="111">
        <f>IF(RES_hhdet_in_tes!H173=0,"",RES_hhdet_in_tes!H173/RES_hhdet_in_fec!H173)</f>
        <v>0.62611859219718857</v>
      </c>
      <c r="I173" s="111">
        <f>IF(RES_hhdet_in_tes!I173=0,"",RES_hhdet_in_tes!I173/RES_hhdet_in_fec!I173)</f>
        <v>0.62790229481243298</v>
      </c>
      <c r="J173" s="111">
        <f>IF(RES_hhdet_in_tes!J173=0,"",RES_hhdet_in_tes!J173/RES_hhdet_in_fec!J173)</f>
        <v>0.62991534850954767</v>
      </c>
      <c r="K173" s="111">
        <f>IF(RES_hhdet_in_tes!K173=0,"",RES_hhdet_in_tes!K173/RES_hhdet_in_fec!K173)</f>
        <v>0.6322469192789002</v>
      </c>
      <c r="L173" s="111">
        <f>IF(RES_hhdet_in_tes!L173=0,"",RES_hhdet_in_tes!L173/RES_hhdet_in_fec!L173)</f>
        <v>0.63492766401705614</v>
      </c>
      <c r="M173" s="111" t="str">
        <f>IF(RES_hhdet_in_tes!M173=0,"",RES_hhdet_in_tes!M173/RES_hhdet_in_fec!M173)</f>
        <v/>
      </c>
      <c r="N173" s="111" t="str">
        <f>IF(RES_hhdet_in_tes!N173=0,"",RES_hhdet_in_tes!N173/RES_hhdet_in_fec!N173)</f>
        <v/>
      </c>
      <c r="O173" s="111" t="str">
        <f>IF(RES_hhdet_in_tes!O173=0,"",RES_hhdet_in_tes!O173/RES_hhdet_in_fec!O173)</f>
        <v/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>
        <f>IF(RES_hhdet_in_tes!T173=0,"",RES_hhdet_in_tes!T173/RES_hhdet_in_fec!T173)</f>
        <v>0.7256830696643739</v>
      </c>
      <c r="U173" s="111">
        <f>IF(RES_hhdet_in_tes!U173=0,"",RES_hhdet_in_tes!U173/RES_hhdet_in_fec!U173)</f>
        <v>0.7361363017829391</v>
      </c>
      <c r="V173" s="111">
        <f>IF(RES_hhdet_in_tes!V173=0,"",RES_hhdet_in_tes!V173/RES_hhdet_in_fec!V173)</f>
        <v>0.74640539059264122</v>
      </c>
      <c r="W173" s="111">
        <f>IF(RES_hhdet_in_tes!W173=0,"",RES_hhdet_in_tes!W173/RES_hhdet_in_fec!W173)</f>
        <v>0.75578447543167215</v>
      </c>
      <c r="X173" s="111">
        <f>IF(RES_hhdet_in_tes!X173=0,"",RES_hhdet_in_tes!X173/RES_hhdet_in_fec!X173)</f>
        <v>0.76731005978932953</v>
      </c>
      <c r="Y173" s="111">
        <f>IF(RES_hhdet_in_tes!Y173=0,"",RES_hhdet_in_tes!Y173/RES_hhdet_in_fec!Y173)</f>
        <v>0.77806272946855026</v>
      </c>
      <c r="DA173" s="63" t="s">
        <v>3750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>
        <f>IF(RES_hhdet_in_tes!E174=0,"",RES_hhdet_in_tes!E174/RES_hhdet_in_fec!E174)</f>
        <v>1</v>
      </c>
      <c r="F174" s="45">
        <f>IF(RES_hhdet_in_tes!F174=0,"",RES_hhdet_in_tes!F174/RES_hhdet_in_fec!F174)</f>
        <v>1</v>
      </c>
      <c r="G174" s="45">
        <f>IF(RES_hhdet_in_tes!G174=0,"",RES_hhdet_in_tes!G174/RES_hhdet_in_fec!G174)</f>
        <v>1</v>
      </c>
      <c r="H174" s="45">
        <f>IF(RES_hhdet_in_tes!H174=0,"",RES_hhdet_in_tes!H174/RES_hhdet_in_fec!H174)</f>
        <v>1</v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 t="str">
        <f>IF(RES_hhdet_in_tes!M174=0,"",RES_hhdet_in_tes!M174/RES_hhdet_in_fec!M174)</f>
        <v/>
      </c>
      <c r="N174" s="45" t="str">
        <f>IF(RES_hhdet_in_tes!N174=0,"",RES_hhdet_in_tes!N174/RES_hhdet_in_fec!N174)</f>
        <v/>
      </c>
      <c r="O174" s="45" t="str">
        <f>IF(RES_hhdet_in_tes!O174=0,"",RES_hhdet_in_tes!O174/RES_hhdet_in_fec!O174)</f>
        <v/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>
        <f>IF(RES_hhdet_in_tes!T174=0,"",RES_hhdet_in_tes!T174/RES_hhdet_in_fec!T174)</f>
        <v>1</v>
      </c>
      <c r="U174" s="45">
        <f>IF(RES_hhdet_in_tes!U174=0,"",RES_hhdet_in_tes!U174/RES_hhdet_in_fec!U174)</f>
        <v>1</v>
      </c>
      <c r="V174" s="45">
        <f>IF(RES_hhdet_in_tes!V174=0,"",RES_hhdet_in_tes!V174/RES_hhdet_in_fec!V174)</f>
        <v>1</v>
      </c>
      <c r="W174" s="45">
        <f>IF(RES_hhdet_in_tes!W174=0,"",RES_hhdet_in_tes!W174/RES_hhdet_in_fec!W174)</f>
        <v>1</v>
      </c>
      <c r="X174" s="45">
        <f>IF(RES_hhdet_in_tes!X174=0,"",RES_hhdet_in_tes!X174/RES_hhdet_in_fec!X174)</f>
        <v>1</v>
      </c>
      <c r="Y174" s="45">
        <f>IF(RES_hhdet_in_tes!Y174=0,"",RES_hhdet_in_tes!Y174/RES_hhdet_in_fec!Y174)</f>
        <v>1</v>
      </c>
      <c r="DA174" s="60" t="s">
        <v>3751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0.65448452589298578</v>
      </c>
      <c r="D175" s="124">
        <f>IF(RES_hhdet_in_tes!D175=0,"",RES_hhdet_in_tes!D175/RES_hhdet_in_fec!D175)</f>
        <v>0.67761116870530547</v>
      </c>
      <c r="E175" s="124">
        <f>IF(RES_hhdet_in_tes!E175=0,"",RES_hhdet_in_tes!E175/RES_hhdet_in_fec!E175)</f>
        <v>0.65542219615832842</v>
      </c>
      <c r="F175" s="124">
        <f>IF(RES_hhdet_in_tes!F175=0,"",RES_hhdet_in_tes!F175/RES_hhdet_in_fec!F175)</f>
        <v>0.68250697025245022</v>
      </c>
      <c r="G175" s="124">
        <f>IF(RES_hhdet_in_tes!G175=0,"",RES_hhdet_in_tes!G175/RES_hhdet_in_fec!G175)</f>
        <v>0.68965648185817785</v>
      </c>
      <c r="H175" s="124">
        <f>IF(RES_hhdet_in_tes!H175=0,"",RES_hhdet_in_tes!H175/RES_hhdet_in_fec!H175)</f>
        <v>0.68588188237174919</v>
      </c>
      <c r="I175" s="124">
        <f>IF(RES_hhdet_in_tes!I175=0,"",RES_hhdet_in_tes!I175/RES_hhdet_in_fec!I175)</f>
        <v>0.66377424719305378</v>
      </c>
      <c r="J175" s="124">
        <f>IF(RES_hhdet_in_tes!J175=0,"",RES_hhdet_in_tes!J175/RES_hhdet_in_fec!J175)</f>
        <v>0.64735600805730797</v>
      </c>
      <c r="K175" s="124">
        <f>IF(RES_hhdet_in_tes!K175=0,"",RES_hhdet_in_tes!K175/RES_hhdet_in_fec!K175)</f>
        <v>0.65316420044873746</v>
      </c>
      <c r="L175" s="124">
        <f>IF(RES_hhdet_in_tes!L175=0,"",RES_hhdet_in_tes!L175/RES_hhdet_in_fec!L175)</f>
        <v>0.66691123109847705</v>
      </c>
      <c r="M175" s="124" t="str">
        <f>IF(RES_hhdet_in_tes!M175=0,"",RES_hhdet_in_tes!M175/RES_hhdet_in_fec!M175)</f>
        <v/>
      </c>
      <c r="N175" s="124" t="str">
        <f>IF(RES_hhdet_in_tes!N175=0,"",RES_hhdet_in_tes!N175/RES_hhdet_in_fec!N175)</f>
        <v/>
      </c>
      <c r="O175" s="124" t="str">
        <f>IF(RES_hhdet_in_tes!O175=0,"",RES_hhdet_in_tes!O175/RES_hhdet_in_fec!O175)</f>
        <v/>
      </c>
      <c r="P175" s="124" t="str">
        <f>IF(RES_hhdet_in_tes!P175=0,"",RES_hhdet_in_tes!P175/RES_hhdet_in_fec!P175)</f>
        <v/>
      </c>
      <c r="Q175" s="124">
        <f>IF(RES_hhdet_in_tes!Q175=0,"",RES_hhdet_in_tes!Q175/RES_hhdet_in_fec!Q175)</f>
        <v>0.67602769147882213</v>
      </c>
      <c r="R175" s="124" t="str">
        <f>IF(RES_hhdet_in_tes!R175=0,"",RES_hhdet_in_tes!R175/RES_hhdet_in_fec!R175)</f>
        <v/>
      </c>
      <c r="S175" s="124" t="str">
        <f>IF(RES_hhdet_in_tes!S175=0,"",RES_hhdet_in_tes!S175/RES_hhdet_in_fec!S175)</f>
        <v/>
      </c>
      <c r="T175" s="124">
        <f>IF(RES_hhdet_in_tes!T175=0,"",RES_hhdet_in_tes!T175/RES_hhdet_in_fec!T175)</f>
        <v>0.73753948349169751</v>
      </c>
      <c r="U175" s="124">
        <f>IF(RES_hhdet_in_tes!U175=0,"",RES_hhdet_in_tes!U175/RES_hhdet_in_fec!U175)</f>
        <v>0.75553428051271632</v>
      </c>
      <c r="V175" s="124">
        <f>IF(RES_hhdet_in_tes!V175=0,"",RES_hhdet_in_tes!V175/RES_hhdet_in_fec!V175)</f>
        <v>0.77759365692741689</v>
      </c>
      <c r="W175" s="124">
        <f>IF(RES_hhdet_in_tes!W175=0,"",RES_hhdet_in_tes!W175/RES_hhdet_in_fec!W175)</f>
        <v>0.78911809044109404</v>
      </c>
      <c r="X175" s="124">
        <f>IF(RES_hhdet_in_tes!X175=0,"",RES_hhdet_in_tes!X175/RES_hhdet_in_fec!X175)</f>
        <v>0.80213938218437575</v>
      </c>
      <c r="Y175" s="124">
        <f>IF(RES_hhdet_in_tes!Y175=0,"",RES_hhdet_in_tes!Y175/RES_hhdet_in_fec!Y175)</f>
        <v>0.79791629472315084</v>
      </c>
      <c r="DA175" s="130" t="s">
        <v>3752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0.58322564770404206</v>
      </c>
      <c r="D176" s="111">
        <f>IF(RES_hhdet_in_tes!D176=0,"",RES_hhdet_in_tes!D176/RES_hhdet_in_fec!D176)</f>
        <v>0.58362968433287687</v>
      </c>
      <c r="E176" s="111">
        <f>IF(RES_hhdet_in_tes!E176=0,"",RES_hhdet_in_tes!E176/RES_hhdet_in_fec!E176)</f>
        <v>0.5840337573567661</v>
      </c>
      <c r="F176" s="111">
        <f>IF(RES_hhdet_in_tes!F176=0,"",RES_hhdet_in_tes!F176/RES_hhdet_in_fec!F176)</f>
        <v>0.58443783534361715</v>
      </c>
      <c r="G176" s="111">
        <f>IF(RES_hhdet_in_tes!G176=0,"",RES_hhdet_in_tes!G176/RES_hhdet_in_fec!G176)</f>
        <v>0.58484194684817248</v>
      </c>
      <c r="H176" s="111">
        <f>IF(RES_hhdet_in_tes!H176=0,"",RES_hhdet_in_tes!H176/RES_hhdet_in_fec!H176)</f>
        <v>0.58524608837569525</v>
      </c>
      <c r="I176" s="111">
        <f>IF(RES_hhdet_in_tes!I176=0,"",RES_hhdet_in_tes!I176/RES_hhdet_in_fec!I176)</f>
        <v>0.58565026696207445</v>
      </c>
      <c r="J176" s="111">
        <f>IF(RES_hhdet_in_tes!J176=0,"",RES_hhdet_in_tes!J176/RES_hhdet_in_fec!J176)</f>
        <v>0.58605451143086595</v>
      </c>
      <c r="K176" s="111">
        <f>IF(RES_hhdet_in_tes!K176=0,"",RES_hhdet_in_tes!K176/RES_hhdet_in_fec!K176)</f>
        <v>0.58645884628967249</v>
      </c>
      <c r="L176" s="111">
        <f>IF(RES_hhdet_in_tes!L176=0,"",RES_hhdet_in_tes!L176/RES_hhdet_in_fec!L176)</f>
        <v>0.58686327809528283</v>
      </c>
      <c r="M176" s="111" t="str">
        <f>IF(RES_hhdet_in_tes!M176=0,"",RES_hhdet_in_tes!M176/RES_hhdet_in_fec!M176)</f>
        <v/>
      </c>
      <c r="N176" s="111" t="str">
        <f>IF(RES_hhdet_in_tes!N176=0,"",RES_hhdet_in_tes!N176/RES_hhdet_in_fec!N176)</f>
        <v/>
      </c>
      <c r="O176" s="111" t="str">
        <f>IF(RES_hhdet_in_tes!O176=0,"",RES_hhdet_in_tes!O176/RES_hhdet_in_fec!O176)</f>
        <v/>
      </c>
      <c r="P176" s="111" t="str">
        <f>IF(RES_hhdet_in_tes!P176=0,"",RES_hhdet_in_tes!P176/RES_hhdet_in_fec!P176)</f>
        <v/>
      </c>
      <c r="Q176" s="111">
        <f>IF(RES_hhdet_in_tes!Q176=0,"",RES_hhdet_in_tes!Q176/RES_hhdet_in_fec!Q176)</f>
        <v>0.5888963644981875</v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>
        <f>IF(RES_hhdet_in_tes!T176=0,"",RES_hhdet_in_tes!T176/RES_hhdet_in_fec!T176)</f>
        <v>0.60101313622717345</v>
      </c>
      <c r="U176" s="111">
        <f>IF(RES_hhdet_in_tes!U176=0,"",RES_hhdet_in_tes!U176/RES_hhdet_in_fec!U176)</f>
        <v>0.6053332923886855</v>
      </c>
      <c r="V176" s="111">
        <f>IF(RES_hhdet_in_tes!V176=0,"",RES_hhdet_in_tes!V176/RES_hhdet_in_fec!V176)</f>
        <v>0.60839868189185808</v>
      </c>
      <c r="W176" s="111">
        <f>IF(RES_hhdet_in_tes!W176=0,"",RES_hhdet_in_tes!W176/RES_hhdet_in_fec!W176)</f>
        <v>0.60987193136081463</v>
      </c>
      <c r="X176" s="111">
        <f>IF(RES_hhdet_in_tes!X176=0,"",RES_hhdet_in_tes!X176/RES_hhdet_in_fec!X176)</f>
        <v>0.61027361589744822</v>
      </c>
      <c r="Y176" s="111">
        <f>IF(RES_hhdet_in_tes!Y176=0,"",RES_hhdet_in_tes!Y176/RES_hhdet_in_fec!Y176)</f>
        <v>0.6103137843511115</v>
      </c>
      <c r="DA176" s="63" t="s">
        <v>3753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0.74907589931405694</v>
      </c>
      <c r="D177" s="45">
        <f>IF(RES_hhdet_in_tes!D177=0,"",RES_hhdet_in_tes!D177/RES_hhdet_in_fec!D177)</f>
        <v>0.75034889251737391</v>
      </c>
      <c r="E177" s="45">
        <f>IF(RES_hhdet_in_tes!E177=0,"",RES_hhdet_in_tes!E177/RES_hhdet_in_fec!E177)</f>
        <v>0.75168190764470943</v>
      </c>
      <c r="F177" s="45">
        <f>IF(RES_hhdet_in_tes!F177=0,"",RES_hhdet_in_tes!F177/RES_hhdet_in_fec!F177)</f>
        <v>0.75302310757986557</v>
      </c>
      <c r="G177" s="45">
        <f>IF(RES_hhdet_in_tes!G177=0,"",RES_hhdet_in_tes!G177/RES_hhdet_in_fec!G177)</f>
        <v>0.75441958417661092</v>
      </c>
      <c r="H177" s="45">
        <f>IF(RES_hhdet_in_tes!H177=0,"",RES_hhdet_in_tes!H177/RES_hhdet_in_fec!H177)</f>
        <v>0.75586557399155685</v>
      </c>
      <c r="I177" s="45">
        <f>IF(RES_hhdet_in_tes!I177=0,"",RES_hhdet_in_tes!I177/RES_hhdet_in_fec!I177)</f>
        <v>0.7573726804588482</v>
      </c>
      <c r="J177" s="45">
        <f>IF(RES_hhdet_in_tes!J177=0,"",RES_hhdet_in_tes!J177/RES_hhdet_in_fec!J177)</f>
        <v>0.75898843875253086</v>
      </c>
      <c r="K177" s="45">
        <f>IF(RES_hhdet_in_tes!K177=0,"",RES_hhdet_in_tes!K177/RES_hhdet_in_fec!K177)</f>
        <v>0.76075326627378259</v>
      </c>
      <c r="L177" s="45">
        <f>IF(RES_hhdet_in_tes!L177=0,"",RES_hhdet_in_tes!L177/RES_hhdet_in_fec!L177)</f>
        <v>0.76267797633444734</v>
      </c>
      <c r="M177" s="45" t="str">
        <f>IF(RES_hhdet_in_tes!M177=0,"",RES_hhdet_in_tes!M177/RES_hhdet_in_fec!M177)</f>
        <v/>
      </c>
      <c r="N177" s="45" t="str">
        <f>IF(RES_hhdet_in_tes!N177=0,"",RES_hhdet_in_tes!N177/RES_hhdet_in_fec!N177)</f>
        <v/>
      </c>
      <c r="O177" s="45" t="str">
        <f>IF(RES_hhdet_in_tes!O177=0,"",RES_hhdet_in_tes!O177/RES_hhdet_in_fec!O177)</f>
        <v/>
      </c>
      <c r="P177" s="45" t="str">
        <f>IF(RES_hhdet_in_tes!P177=0,"",RES_hhdet_in_tes!P177/RES_hhdet_in_fec!P177)</f>
        <v/>
      </c>
      <c r="Q177" s="45">
        <f>IF(RES_hhdet_in_tes!Q177=0,"",RES_hhdet_in_tes!Q177/RES_hhdet_in_fec!Q177)</f>
        <v>0.79032271320116521</v>
      </c>
      <c r="R177" s="45" t="str">
        <f>IF(RES_hhdet_in_tes!R177=0,"",RES_hhdet_in_tes!R177/RES_hhdet_in_fec!R177)</f>
        <v/>
      </c>
      <c r="S177" s="45" t="str">
        <f>IF(RES_hhdet_in_tes!S177=0,"",RES_hhdet_in_tes!S177/RES_hhdet_in_fec!S177)</f>
        <v/>
      </c>
      <c r="T177" s="45">
        <f>IF(RES_hhdet_in_tes!T177=0,"",RES_hhdet_in_tes!T177/RES_hhdet_in_fec!T177)</f>
        <v>0.83420409719147259</v>
      </c>
      <c r="U177" s="45">
        <f>IF(RES_hhdet_in_tes!U177=0,"",RES_hhdet_in_tes!U177/RES_hhdet_in_fec!U177)</f>
        <v>0.84990315945542083</v>
      </c>
      <c r="V177" s="45">
        <f>IF(RES_hhdet_in_tes!V177=0,"",RES_hhdet_in_tes!V177/RES_hhdet_in_fec!V177)</f>
        <v>0.86297713790338204</v>
      </c>
      <c r="W177" s="45">
        <f>IF(RES_hhdet_in_tes!W177=0,"",RES_hhdet_in_tes!W177/RES_hhdet_in_fec!W177)</f>
        <v>0.8727670565214285</v>
      </c>
      <c r="X177" s="45">
        <f>IF(RES_hhdet_in_tes!X177=0,"",RES_hhdet_in_tes!X177/RES_hhdet_in_fec!X177)</f>
        <v>0.88042456835886307</v>
      </c>
      <c r="Y177" s="45">
        <f>IF(RES_hhdet_in_tes!Y177=0,"",RES_hhdet_in_tes!Y177/RES_hhdet_in_fec!Y177)</f>
        <v>0.88721521788189694</v>
      </c>
      <c r="DA177" s="60" t="s">
        <v>3754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9.2367200675676983E-2</v>
      </c>
      <c r="D3" s="117">
        <f t="shared" si="0"/>
        <v>0.4576241323464727</v>
      </c>
      <c r="E3" s="117">
        <f t="shared" si="0"/>
        <v>1.1412538612546081</v>
      </c>
      <c r="F3" s="117">
        <f t="shared" si="0"/>
        <v>0.39811637874069689</v>
      </c>
      <c r="G3" s="117">
        <f t="shared" si="0"/>
        <v>0.74917655080774659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2.4609618820522518E-2</v>
      </c>
      <c r="L3" s="117">
        <f t="shared" si="0"/>
        <v>0.94337392162979017</v>
      </c>
      <c r="M3" s="117">
        <f t="shared" si="0"/>
        <v>0.61028644154177036</v>
      </c>
      <c r="N3" s="117">
        <f t="shared" si="0"/>
        <v>0.51524358808001625</v>
      </c>
      <c r="O3" s="117">
        <f t="shared" si="0"/>
        <v>0.62672626030342438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0.17110018213236572</v>
      </c>
      <c r="T3" s="117">
        <f t="shared" si="1"/>
        <v>1.8176307720782041E-2</v>
      </c>
      <c r="U3" s="117">
        <f t="shared" si="1"/>
        <v>5.7172672038582104E-2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3756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8.6059875575298456E-2</v>
      </c>
      <c r="D4" s="122">
        <f t="shared" si="3"/>
        <v>0.43906057210265209</v>
      </c>
      <c r="E4" s="122">
        <f t="shared" si="3"/>
        <v>1.0972171544814551</v>
      </c>
      <c r="F4" s="122">
        <f t="shared" si="3"/>
        <v>0.38185896984167211</v>
      </c>
      <c r="G4" s="122">
        <f t="shared" si="3"/>
        <v>0.7308466399382636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2.225906142744247E-2</v>
      </c>
      <c r="L4" s="122">
        <f t="shared" si="3"/>
        <v>0.89236857353680721</v>
      </c>
      <c r="M4" s="122">
        <f t="shared" si="3"/>
        <v>0.57056734818645294</v>
      </c>
      <c r="N4" s="122">
        <f t="shared" si="3"/>
        <v>0.47146198008593243</v>
      </c>
      <c r="O4" s="122">
        <f t="shared" si="3"/>
        <v>0.57787013576964752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0.16406523312668042</v>
      </c>
      <c r="T4" s="122">
        <f t="shared" si="4"/>
        <v>1.7593451636505286E-2</v>
      </c>
      <c r="U4" s="122">
        <f t="shared" si="4"/>
        <v>5.4447850703682445E-2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3757</v>
      </c>
    </row>
    <row r="5" spans="1:105" ht="12" customHeight="1" x14ac:dyDescent="0.25">
      <c r="A5" s="97" t="s">
        <v>51</v>
      </c>
      <c r="B5" s="98"/>
      <c r="C5" s="98">
        <v>8.6059875575298456E-2</v>
      </c>
      <c r="D5" s="98">
        <v>0.43906057210265209</v>
      </c>
      <c r="E5" s="98">
        <v>1.0972171544814551</v>
      </c>
      <c r="F5" s="98">
        <v>0.38185896984167211</v>
      </c>
      <c r="G5" s="98">
        <v>0.7308466399382636</v>
      </c>
      <c r="H5" s="98">
        <v>0</v>
      </c>
      <c r="I5" s="98">
        <v>0</v>
      </c>
      <c r="J5" s="98">
        <v>0</v>
      </c>
      <c r="K5" s="98">
        <v>2.225906142744247E-2</v>
      </c>
      <c r="L5" s="98">
        <v>0.89236857353680721</v>
      </c>
      <c r="M5" s="98">
        <v>0.57056734818645294</v>
      </c>
      <c r="N5" s="98">
        <v>0.47146198008593243</v>
      </c>
      <c r="O5" s="98">
        <v>0.57787013576964752</v>
      </c>
      <c r="P5" s="98">
        <v>0</v>
      </c>
      <c r="Q5" s="98">
        <v>0</v>
      </c>
      <c r="R5" s="98">
        <v>0</v>
      </c>
      <c r="S5" s="98">
        <v>0.16406523312668042</v>
      </c>
      <c r="T5" s="98">
        <v>1.7593451636505286E-2</v>
      </c>
      <c r="U5" s="98">
        <v>5.4447850703682445E-2</v>
      </c>
      <c r="V5" s="98">
        <v>0</v>
      </c>
      <c r="W5" s="98">
        <v>0</v>
      </c>
      <c r="X5" s="98">
        <v>0</v>
      </c>
      <c r="Y5" s="98">
        <v>0</v>
      </c>
      <c r="DA5" s="63" t="s">
        <v>3758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3759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3760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3761</v>
      </c>
    </row>
    <row r="9" spans="1:105" ht="12" customHeight="1" x14ac:dyDescent="0.25">
      <c r="A9" s="121" t="s">
        <v>55</v>
      </c>
      <c r="B9" s="122"/>
      <c r="C9" s="122">
        <v>7.4945857154666822E-4</v>
      </c>
      <c r="D9" s="122">
        <v>2.6858738266606706E-3</v>
      </c>
      <c r="E9" s="122">
        <v>6.878471169157744E-3</v>
      </c>
      <c r="F9" s="122">
        <v>2.9989360255150031E-3</v>
      </c>
      <c r="G9" s="122">
        <v>1.9866911555865602E-3</v>
      </c>
      <c r="H9" s="122">
        <v>0</v>
      </c>
      <c r="I9" s="122">
        <v>0</v>
      </c>
      <c r="J9" s="122">
        <v>0</v>
      </c>
      <c r="K9" s="122">
        <v>6.6608991367898558E-4</v>
      </c>
      <c r="L9" s="122">
        <v>2.36768232470605E-2</v>
      </c>
      <c r="M9" s="122">
        <v>2.1485050412178509E-2</v>
      </c>
      <c r="N9" s="122">
        <v>3.2538397659078323E-2</v>
      </c>
      <c r="O9" s="122">
        <v>3.6741848316739704E-2</v>
      </c>
      <c r="P9" s="122">
        <v>0</v>
      </c>
      <c r="Q9" s="122">
        <v>0</v>
      </c>
      <c r="R9" s="122">
        <v>0</v>
      </c>
      <c r="S9" s="122">
        <v>1.7914924370812449E-3</v>
      </c>
      <c r="T9" s="122">
        <v>0</v>
      </c>
      <c r="U9" s="122">
        <v>8.9777392016885088E-4</v>
      </c>
      <c r="V9" s="122">
        <v>0</v>
      </c>
      <c r="W9" s="122">
        <v>0</v>
      </c>
      <c r="X9" s="122">
        <v>0</v>
      </c>
      <c r="Y9" s="122">
        <v>0</v>
      </c>
      <c r="DA9" s="130" t="s">
        <v>3762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5.0188382972353159E-4</v>
      </c>
      <c r="E10" s="98">
        <v>2.5914509973951937E-3</v>
      </c>
      <c r="F10" s="98">
        <v>1.4288480705893203E-3</v>
      </c>
      <c r="G10" s="98">
        <v>0</v>
      </c>
      <c r="H10" s="98">
        <v>0</v>
      </c>
      <c r="I10" s="98">
        <v>0</v>
      </c>
      <c r="J10" s="98">
        <v>0</v>
      </c>
      <c r="K10" s="98">
        <v>6.6608991367898558E-4</v>
      </c>
      <c r="L10" s="98">
        <v>2.1544484911436262E-2</v>
      </c>
      <c r="M10" s="98">
        <v>1.9982984618285644E-2</v>
      </c>
      <c r="N10" s="98">
        <v>3.1824396084589861E-2</v>
      </c>
      <c r="O10" s="98">
        <v>3.6042783269039487E-2</v>
      </c>
      <c r="P10" s="98">
        <v>0</v>
      </c>
      <c r="Q10" s="98">
        <v>0</v>
      </c>
      <c r="R10" s="98">
        <v>0</v>
      </c>
      <c r="S10" s="98">
        <v>1.1501034528634184E-3</v>
      </c>
      <c r="T10" s="98">
        <v>0</v>
      </c>
      <c r="U10" s="98">
        <v>8.9777392016885088E-4</v>
      </c>
      <c r="V10" s="98">
        <v>0</v>
      </c>
      <c r="W10" s="98">
        <v>0</v>
      </c>
      <c r="X10" s="98">
        <v>0</v>
      </c>
      <c r="Y10" s="98">
        <v>0</v>
      </c>
      <c r="DA10" s="63" t="s">
        <v>3763</v>
      </c>
    </row>
    <row r="11" spans="1:105" ht="12" customHeight="1" x14ac:dyDescent="0.25">
      <c r="A11" s="97" t="s">
        <v>124</v>
      </c>
      <c r="B11" s="98"/>
      <c r="C11" s="98">
        <v>7.4945857154666822E-4</v>
      </c>
      <c r="D11" s="98">
        <v>2.1839899969371391E-3</v>
      </c>
      <c r="E11" s="98">
        <v>4.2870201717625503E-3</v>
      </c>
      <c r="F11" s="98">
        <v>1.570087954925683E-3</v>
      </c>
      <c r="G11" s="98">
        <v>1.9866911555865602E-3</v>
      </c>
      <c r="H11" s="98">
        <v>0</v>
      </c>
      <c r="I11" s="98">
        <v>0</v>
      </c>
      <c r="J11" s="98">
        <v>0</v>
      </c>
      <c r="K11" s="98">
        <v>0</v>
      </c>
      <c r="L11" s="98">
        <v>2.1323383356242377E-3</v>
      </c>
      <c r="M11" s="98">
        <v>1.5020657938928654E-3</v>
      </c>
      <c r="N11" s="98">
        <v>7.1400157448846268E-4</v>
      </c>
      <c r="O11" s="98">
        <v>6.9906504770021662E-4</v>
      </c>
      <c r="P11" s="98">
        <v>0</v>
      </c>
      <c r="Q11" s="98">
        <v>0</v>
      </c>
      <c r="R11" s="98">
        <v>0</v>
      </c>
      <c r="S11" s="98">
        <v>6.413889842178266E-4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3764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3765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3766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3767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3768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3769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3770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3771</v>
      </c>
    </row>
    <row r="19" spans="1:105" ht="12" customHeight="1" x14ac:dyDescent="0.25">
      <c r="A19" s="121" t="s">
        <v>54</v>
      </c>
      <c r="B19" s="122"/>
      <c r="C19" s="122">
        <v>5.5578665288318627E-3</v>
      </c>
      <c r="D19" s="122">
        <v>1.5877686417159947E-2</v>
      </c>
      <c r="E19" s="122">
        <v>3.7158235603995143E-2</v>
      </c>
      <c r="F19" s="122">
        <v>1.3258472873509768E-2</v>
      </c>
      <c r="G19" s="122">
        <v>1.6343219713896406E-2</v>
      </c>
      <c r="H19" s="122">
        <v>0</v>
      </c>
      <c r="I19" s="122">
        <v>0</v>
      </c>
      <c r="J19" s="122">
        <v>0</v>
      </c>
      <c r="K19" s="122">
        <v>1.6844674794010638E-3</v>
      </c>
      <c r="L19" s="122">
        <v>2.732852484592245E-2</v>
      </c>
      <c r="M19" s="122">
        <v>1.8234042943138875E-2</v>
      </c>
      <c r="N19" s="122">
        <v>1.1243210335005513E-2</v>
      </c>
      <c r="O19" s="122">
        <v>1.2114276217037178E-2</v>
      </c>
      <c r="P19" s="122">
        <v>0</v>
      </c>
      <c r="Q19" s="122">
        <v>0</v>
      </c>
      <c r="R19" s="122">
        <v>0</v>
      </c>
      <c r="S19" s="122">
        <v>5.2434565686040628E-3</v>
      </c>
      <c r="T19" s="122">
        <v>5.8285608427675504E-4</v>
      </c>
      <c r="U19" s="122">
        <v>1.8270474147308129E-3</v>
      </c>
      <c r="V19" s="122">
        <v>0</v>
      </c>
      <c r="W19" s="122">
        <v>0</v>
      </c>
      <c r="X19" s="122">
        <v>0</v>
      </c>
      <c r="Y19" s="122">
        <v>0</v>
      </c>
      <c r="DA19" s="130" t="s">
        <v>3772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3773</v>
      </c>
    </row>
    <row r="21" spans="1:105" ht="12" customHeight="1" x14ac:dyDescent="0.25">
      <c r="A21" s="97" t="s">
        <v>50</v>
      </c>
      <c r="B21" s="98"/>
      <c r="C21" s="98">
        <v>5.5578665288318627E-3</v>
      </c>
      <c r="D21" s="98">
        <v>1.5877686417159947E-2</v>
      </c>
      <c r="E21" s="98">
        <v>3.7158235603995143E-2</v>
      </c>
      <c r="F21" s="98">
        <v>1.3258472873509768E-2</v>
      </c>
      <c r="G21" s="98">
        <v>1.6343219713896406E-2</v>
      </c>
      <c r="H21" s="98">
        <v>0</v>
      </c>
      <c r="I21" s="98">
        <v>0</v>
      </c>
      <c r="J21" s="98">
        <v>0</v>
      </c>
      <c r="K21" s="98">
        <v>1.6844674794010638E-3</v>
      </c>
      <c r="L21" s="98">
        <v>2.732852484592245E-2</v>
      </c>
      <c r="M21" s="98">
        <v>1.8234042943138875E-2</v>
      </c>
      <c r="N21" s="98">
        <v>1.1243210335005513E-2</v>
      </c>
      <c r="O21" s="98">
        <v>1.2114276217037178E-2</v>
      </c>
      <c r="P21" s="98">
        <v>0</v>
      </c>
      <c r="Q21" s="98">
        <v>0</v>
      </c>
      <c r="R21" s="98">
        <v>0</v>
      </c>
      <c r="S21" s="98">
        <v>5.2434565686040628E-3</v>
      </c>
      <c r="T21" s="98">
        <v>5.8285608427675504E-4</v>
      </c>
      <c r="U21" s="98">
        <v>1.8270474147308129E-3</v>
      </c>
      <c r="V21" s="98">
        <v>0</v>
      </c>
      <c r="W21" s="98">
        <v>0</v>
      </c>
      <c r="X21" s="98">
        <v>0</v>
      </c>
      <c r="Y21" s="98">
        <v>0</v>
      </c>
      <c r="DA21" s="63" t="s">
        <v>3774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3775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0.43274457762882268</v>
      </c>
      <c r="H24" s="117">
        <f t="shared" si="7"/>
        <v>0.81402366733658293</v>
      </c>
      <c r="I24" s="117">
        <f t="shared" si="7"/>
        <v>7.9299341708658863E-2</v>
      </c>
      <c r="J24" s="117">
        <f t="shared" si="7"/>
        <v>1.0897300234281209</v>
      </c>
      <c r="K24" s="117">
        <f t="shared" si="7"/>
        <v>0.65301248037347315</v>
      </c>
      <c r="L24" s="117">
        <f t="shared" si="7"/>
        <v>0.28201070262924688</v>
      </c>
      <c r="M24" s="117">
        <f t="shared" si="7"/>
        <v>0</v>
      </c>
      <c r="N24" s="117">
        <f t="shared" si="7"/>
        <v>0.36181190704185218</v>
      </c>
      <c r="O24" s="117">
        <f t="shared" si="7"/>
        <v>0.35553501210209287</v>
      </c>
      <c r="P24" s="117">
        <f t="shared" si="7"/>
        <v>0</v>
      </c>
      <c r="Q24" s="117">
        <f t="shared" si="7"/>
        <v>0.24408873157172162</v>
      </c>
      <c r="R24" s="117">
        <f t="shared" ref="R24:V24" si="8">R25+R28+R30+R39</f>
        <v>2.3549813069889184E-2</v>
      </c>
      <c r="S24" s="117">
        <f t="shared" si="8"/>
        <v>0</v>
      </c>
      <c r="T24" s="117">
        <f t="shared" si="8"/>
        <v>0</v>
      </c>
      <c r="U24" s="117">
        <f t="shared" si="8"/>
        <v>0.11227525101087092</v>
      </c>
      <c r="V24" s="117">
        <f t="shared" si="8"/>
        <v>0.17986843507375636</v>
      </c>
      <c r="W24" s="117">
        <f t="shared" ref="W24:Y24" si="9">W25+W28+W30+W39</f>
        <v>0.18043351818368464</v>
      </c>
      <c r="X24" s="117">
        <f t="shared" si="9"/>
        <v>0.14654204667704335</v>
      </c>
      <c r="Y24" s="117">
        <f t="shared" si="9"/>
        <v>5.3622828151316679E-2</v>
      </c>
      <c r="DA24" s="129" t="s">
        <v>3776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0.41514103207995728</v>
      </c>
      <c r="H25" s="122">
        <f t="shared" si="10"/>
        <v>0.78284407842135095</v>
      </c>
      <c r="I25" s="122">
        <f t="shared" si="10"/>
        <v>6.8410705447453465E-2</v>
      </c>
      <c r="J25" s="122">
        <f t="shared" si="10"/>
        <v>1.04188446145747</v>
      </c>
      <c r="K25" s="122">
        <f t="shared" si="10"/>
        <v>0.60375119336280869</v>
      </c>
      <c r="L25" s="122">
        <f t="shared" si="10"/>
        <v>0.26512231815745729</v>
      </c>
      <c r="M25" s="122">
        <f t="shared" si="10"/>
        <v>0</v>
      </c>
      <c r="N25" s="122">
        <f t="shared" si="10"/>
        <v>0.35113963345635879</v>
      </c>
      <c r="O25" s="122">
        <f t="shared" si="10"/>
        <v>0.34141574808584452</v>
      </c>
      <c r="P25" s="122">
        <f t="shared" si="10"/>
        <v>0</v>
      </c>
      <c r="Q25" s="122">
        <f t="shared" si="10"/>
        <v>0.23119121011686936</v>
      </c>
      <c r="R25" s="122">
        <f t="shared" ref="R25:V25" si="11">SUM(R26:R27)</f>
        <v>2.2289157680547889E-2</v>
      </c>
      <c r="S25" s="122">
        <f t="shared" si="11"/>
        <v>0</v>
      </c>
      <c r="T25" s="122">
        <f t="shared" si="11"/>
        <v>0</v>
      </c>
      <c r="U25" s="122">
        <f t="shared" si="11"/>
        <v>0.10647075707083445</v>
      </c>
      <c r="V25" s="122">
        <f t="shared" si="11"/>
        <v>0.17117679583218434</v>
      </c>
      <c r="W25" s="122">
        <f t="shared" ref="W25:Y25" si="12">SUM(W26:W27)</f>
        <v>0.17125594514117551</v>
      </c>
      <c r="X25" s="122">
        <f t="shared" si="12"/>
        <v>0.13816225392516024</v>
      </c>
      <c r="Y25" s="122">
        <f t="shared" si="12"/>
        <v>4.828147988213384E-2</v>
      </c>
      <c r="DA25" s="130" t="s">
        <v>3777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0.41514103207995728</v>
      </c>
      <c r="H26" s="98">
        <v>0.78284407842135095</v>
      </c>
      <c r="I26" s="98">
        <v>6.8410705447453465E-2</v>
      </c>
      <c r="J26" s="98">
        <v>1.04188446145747</v>
      </c>
      <c r="K26" s="98">
        <v>0.60375119336280869</v>
      </c>
      <c r="L26" s="98">
        <v>0.26512231815745729</v>
      </c>
      <c r="M26" s="98">
        <v>0</v>
      </c>
      <c r="N26" s="98">
        <v>0.35113963345635879</v>
      </c>
      <c r="O26" s="98">
        <v>0.34141574808584452</v>
      </c>
      <c r="P26" s="98">
        <v>0</v>
      </c>
      <c r="Q26" s="98">
        <v>0.23119121011686936</v>
      </c>
      <c r="R26" s="98">
        <v>2.2289157680547889E-2</v>
      </c>
      <c r="S26" s="98">
        <v>0</v>
      </c>
      <c r="T26" s="98">
        <v>0</v>
      </c>
      <c r="U26" s="98">
        <v>0.10647075707083445</v>
      </c>
      <c r="V26" s="98">
        <v>0.17117679583218434</v>
      </c>
      <c r="W26" s="98">
        <v>0.17125594514117551</v>
      </c>
      <c r="X26" s="98">
        <v>0.13816225392516024</v>
      </c>
      <c r="Y26" s="98">
        <v>4.828147988213384E-2</v>
      </c>
      <c r="DA26" s="63" t="s">
        <v>3778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3779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3780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3781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1.9866911555865602E-3</v>
      </c>
      <c r="H30" s="122">
        <v>3.6683524537917179E-3</v>
      </c>
      <c r="I30" s="122">
        <v>1.1844469832205829E-3</v>
      </c>
      <c r="J30" s="122">
        <v>3.9184219782079331E-3</v>
      </c>
      <c r="K30" s="122">
        <v>4.6228988065363484E-3</v>
      </c>
      <c r="L30" s="122">
        <v>1.7058706684993901E-3</v>
      </c>
      <c r="M30" s="122">
        <v>0</v>
      </c>
      <c r="N30" s="122">
        <v>7.1400157448846268E-4</v>
      </c>
      <c r="O30" s="122">
        <v>1.0485975715503249E-3</v>
      </c>
      <c r="P30" s="122">
        <v>0</v>
      </c>
      <c r="Q30" s="122">
        <v>1.2445958135988726E-3</v>
      </c>
      <c r="R30" s="122">
        <v>0</v>
      </c>
      <c r="S30" s="122">
        <v>0</v>
      </c>
      <c r="T30" s="122">
        <v>0</v>
      </c>
      <c r="U30" s="122">
        <v>3.2335169584403163E-4</v>
      </c>
      <c r="V30" s="122">
        <v>6.3425715279683296E-4</v>
      </c>
      <c r="W30" s="122">
        <v>6.7038027405397509E-4</v>
      </c>
      <c r="X30" s="122">
        <v>6.6080429963840542E-4</v>
      </c>
      <c r="Y30" s="122">
        <v>6.1533898021983217E-4</v>
      </c>
      <c r="DA30" s="130" t="s">
        <v>3782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1.9866911555865602E-3</v>
      </c>
      <c r="H31" s="98">
        <v>3.6683524537917179E-3</v>
      </c>
      <c r="I31" s="98">
        <v>1.1844469832205829E-3</v>
      </c>
      <c r="J31" s="98">
        <v>3.9184219782079331E-3</v>
      </c>
      <c r="K31" s="98">
        <v>4.6228988065363484E-3</v>
      </c>
      <c r="L31" s="98">
        <v>1.7058706684993901E-3</v>
      </c>
      <c r="M31" s="98">
        <v>0</v>
      </c>
      <c r="N31" s="98">
        <v>7.1400157448846268E-4</v>
      </c>
      <c r="O31" s="98">
        <v>1.0485975715503249E-3</v>
      </c>
      <c r="P31" s="98">
        <v>0</v>
      </c>
      <c r="Q31" s="98">
        <v>1.2445958135988726E-3</v>
      </c>
      <c r="R31" s="98">
        <v>0</v>
      </c>
      <c r="S31" s="98">
        <v>0</v>
      </c>
      <c r="T31" s="98">
        <v>0</v>
      </c>
      <c r="U31" s="98">
        <v>3.2335169584403163E-4</v>
      </c>
      <c r="V31" s="98">
        <v>6.3425715279683296E-4</v>
      </c>
      <c r="W31" s="98">
        <v>6.7038027405397509E-4</v>
      </c>
      <c r="X31" s="98">
        <v>6.6080429963840542E-4</v>
      </c>
      <c r="Y31" s="98">
        <v>6.1533898021983217E-4</v>
      </c>
      <c r="DA31" s="63" t="s">
        <v>3783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3784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3785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3786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3787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3788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3789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3790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1.5616854393278791E-2</v>
      </c>
      <c r="H39" s="122">
        <v>2.751123646144028E-2</v>
      </c>
      <c r="I39" s="122">
        <v>9.7041892779848125E-3</v>
      </c>
      <c r="J39" s="122">
        <v>4.3927139992442757E-2</v>
      </c>
      <c r="K39" s="122">
        <v>4.4638388204128181E-2</v>
      </c>
      <c r="L39" s="122">
        <v>1.5182513803290248E-2</v>
      </c>
      <c r="M39" s="122">
        <v>0</v>
      </c>
      <c r="N39" s="122">
        <v>9.9582720110048817E-3</v>
      </c>
      <c r="O39" s="122">
        <v>1.3070666444698007E-2</v>
      </c>
      <c r="P39" s="122">
        <v>0</v>
      </c>
      <c r="Q39" s="122">
        <v>1.1652925641253385E-2</v>
      </c>
      <c r="R39" s="122">
        <v>1.2606553893412943E-3</v>
      </c>
      <c r="S39" s="122">
        <v>0</v>
      </c>
      <c r="T39" s="122">
        <v>0</v>
      </c>
      <c r="U39" s="122">
        <v>5.4811422441924376E-3</v>
      </c>
      <c r="V39" s="122">
        <v>8.0573820887751731E-3</v>
      </c>
      <c r="W39" s="122">
        <v>8.5071927684551504E-3</v>
      </c>
      <c r="X39" s="122">
        <v>7.7189884522446918E-3</v>
      </c>
      <c r="Y39" s="122">
        <v>4.726009288963013E-3</v>
      </c>
      <c r="DA39" s="130" t="s">
        <v>3791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1.5616854393278791E-2</v>
      </c>
      <c r="H40" s="98">
        <v>2.751123646144028E-2</v>
      </c>
      <c r="I40" s="98">
        <v>9.7041892779848125E-3</v>
      </c>
      <c r="J40" s="98">
        <v>4.3927139992442757E-2</v>
      </c>
      <c r="K40" s="98">
        <v>4.4638388204128181E-2</v>
      </c>
      <c r="L40" s="98">
        <v>1.5182513803290248E-2</v>
      </c>
      <c r="M40" s="98">
        <v>0</v>
      </c>
      <c r="N40" s="98">
        <v>9.9582720110048817E-3</v>
      </c>
      <c r="O40" s="98">
        <v>1.3070666444698007E-2</v>
      </c>
      <c r="P40" s="98">
        <v>0</v>
      </c>
      <c r="Q40" s="98">
        <v>1.1652925641253385E-2</v>
      </c>
      <c r="R40" s="98">
        <v>1.2606553893412943E-3</v>
      </c>
      <c r="S40" s="98">
        <v>0</v>
      </c>
      <c r="T40" s="98">
        <v>0</v>
      </c>
      <c r="U40" s="98">
        <v>5.4811422441924376E-3</v>
      </c>
      <c r="V40" s="98">
        <v>8.0573820887751731E-3</v>
      </c>
      <c r="W40" s="98">
        <v>8.5071927684551504E-3</v>
      </c>
      <c r="X40" s="98">
        <v>7.7189884522446918E-3</v>
      </c>
      <c r="Y40" s="98">
        <v>4.726009288963013E-3</v>
      </c>
      <c r="DA40" s="63" t="s">
        <v>3792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3793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19.745229982600684</v>
      </c>
      <c r="D43" s="117">
        <f t="shared" si="14"/>
        <v>18.271391253575089</v>
      </c>
      <c r="E43" s="117">
        <f t="shared" si="14"/>
        <v>10.555464604710858</v>
      </c>
      <c r="F43" s="117">
        <f t="shared" si="14"/>
        <v>8.1385202435705537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0.83271412019604762</v>
      </c>
      <c r="L43" s="117">
        <f t="shared" si="14"/>
        <v>7.636697008254087</v>
      </c>
      <c r="M43" s="117">
        <f t="shared" si="14"/>
        <v>10.358673338469641</v>
      </c>
      <c r="N43" s="117">
        <f t="shared" si="14"/>
        <v>7.8165889052377997</v>
      </c>
      <c r="O43" s="117">
        <f t="shared" si="14"/>
        <v>8.8992874660115326</v>
      </c>
      <c r="P43" s="117">
        <f t="shared" si="14"/>
        <v>0.36254545633674784</v>
      </c>
      <c r="Q43" s="117">
        <f t="shared" si="14"/>
        <v>8.9968960706021139</v>
      </c>
      <c r="R43" s="117">
        <f t="shared" ref="R43:V43" si="15">R44+R47+R49+R58</f>
        <v>7.5513731512607647</v>
      </c>
      <c r="S43" s="117">
        <f t="shared" si="15"/>
        <v>4.3370140026413164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0.73161220617947298</v>
      </c>
      <c r="Y43" s="117">
        <f t="shared" si="16"/>
        <v>1.3971055086889876</v>
      </c>
      <c r="DA43" s="129" t="s">
        <v>3794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18.709270130787338</v>
      </c>
      <c r="D44" s="122">
        <f t="shared" si="17"/>
        <v>17.525992855495346</v>
      </c>
      <c r="E44" s="122">
        <f t="shared" si="17"/>
        <v>9.9911738287853638</v>
      </c>
      <c r="F44" s="122">
        <f t="shared" si="17"/>
        <v>7.8794521532414867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0.75509616911373956</v>
      </c>
      <c r="L44" s="122">
        <f t="shared" si="17"/>
        <v>7.0333153539559037</v>
      </c>
      <c r="M44" s="122">
        <f t="shared" si="17"/>
        <v>9.6195395163152604</v>
      </c>
      <c r="N44" s="122">
        <f t="shared" si="17"/>
        <v>7.0814687569391248</v>
      </c>
      <c r="O44" s="122">
        <f t="shared" si="17"/>
        <v>7.877915091640153</v>
      </c>
      <c r="P44" s="122">
        <f t="shared" si="17"/>
        <v>0.31754107391581921</v>
      </c>
      <c r="Q44" s="122">
        <f t="shared" si="17"/>
        <v>8.4491764099318427</v>
      </c>
      <c r="R44" s="122">
        <f t="shared" ref="R44:V44" si="18">SUM(R45:R46)</f>
        <v>7.0485703420465882</v>
      </c>
      <c r="S44" s="122">
        <f t="shared" si="18"/>
        <v>4.0365547903076573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0.69717623062224943</v>
      </c>
      <c r="Y44" s="122">
        <f t="shared" si="19"/>
        <v>1.277063846105424</v>
      </c>
      <c r="DA44" s="130" t="s">
        <v>3795</v>
      </c>
    </row>
    <row r="45" spans="1:105" ht="12" customHeight="1" x14ac:dyDescent="0.25">
      <c r="A45" s="97" t="s">
        <v>211</v>
      </c>
      <c r="B45" s="98"/>
      <c r="C45" s="98">
        <v>18.709270130787338</v>
      </c>
      <c r="D45" s="98">
        <v>17.525992855495346</v>
      </c>
      <c r="E45" s="98">
        <v>9.9911738287853638</v>
      </c>
      <c r="F45" s="98">
        <v>7.8794521532414867</v>
      </c>
      <c r="G45" s="98">
        <v>0</v>
      </c>
      <c r="H45" s="98">
        <v>0</v>
      </c>
      <c r="I45" s="98">
        <v>0</v>
      </c>
      <c r="J45" s="98">
        <v>0</v>
      </c>
      <c r="K45" s="98">
        <v>0.75509616911373956</v>
      </c>
      <c r="L45" s="98">
        <v>7.0333153539559037</v>
      </c>
      <c r="M45" s="98">
        <v>9.6195395163152604</v>
      </c>
      <c r="N45" s="98">
        <v>7.0814687569391248</v>
      </c>
      <c r="O45" s="98">
        <v>7.877915091640153</v>
      </c>
      <c r="P45" s="98">
        <v>0.31754107391581921</v>
      </c>
      <c r="Q45" s="98">
        <v>8.4491764099318427</v>
      </c>
      <c r="R45" s="98">
        <v>7.0485703420465882</v>
      </c>
      <c r="S45" s="98">
        <v>4.0365547903076573</v>
      </c>
      <c r="T45" s="98">
        <v>0</v>
      </c>
      <c r="U45" s="98">
        <v>0</v>
      </c>
      <c r="V45" s="98">
        <v>0</v>
      </c>
      <c r="W45" s="98">
        <v>0</v>
      </c>
      <c r="X45" s="98">
        <v>0.69717623062224943</v>
      </c>
      <c r="Y45" s="98">
        <v>1.277063846105424</v>
      </c>
      <c r="DA45" s="63" t="s">
        <v>3796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3797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3798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3799</v>
      </c>
    </row>
    <row r="49" spans="1:105" ht="12" customHeight="1" x14ac:dyDescent="0.25">
      <c r="A49" s="121" t="s">
        <v>55</v>
      </c>
      <c r="B49" s="122"/>
      <c r="C49" s="122">
        <v>7.7042613372219626E-2</v>
      </c>
      <c r="D49" s="122">
        <v>0.12033600831032436</v>
      </c>
      <c r="E49" s="122">
        <v>0.14252564809045681</v>
      </c>
      <c r="F49" s="122">
        <v>1.4682184930859344E-2</v>
      </c>
      <c r="G49" s="122">
        <v>0</v>
      </c>
      <c r="H49" s="122">
        <v>0</v>
      </c>
      <c r="I49" s="122">
        <v>0</v>
      </c>
      <c r="J49" s="122">
        <v>0</v>
      </c>
      <c r="K49" s="122">
        <v>3.6348497836982012E-2</v>
      </c>
      <c r="L49" s="122">
        <v>0.29859268969713115</v>
      </c>
      <c r="M49" s="122">
        <v>0.41902506826372216</v>
      </c>
      <c r="N49" s="122">
        <v>0.56358088204459067</v>
      </c>
      <c r="O49" s="122">
        <v>0.76952294775402807</v>
      </c>
      <c r="P49" s="122">
        <v>3.2349186145352066E-2</v>
      </c>
      <c r="Q49" s="122">
        <v>0.18020431352304997</v>
      </c>
      <c r="R49" s="122">
        <v>0.13311561628984278</v>
      </c>
      <c r="S49" s="122">
        <v>0.13081797040823331</v>
      </c>
      <c r="T49" s="122">
        <v>0</v>
      </c>
      <c r="U49" s="122">
        <v>0</v>
      </c>
      <c r="V49" s="122">
        <v>0</v>
      </c>
      <c r="W49" s="122">
        <v>0</v>
      </c>
      <c r="X49" s="122">
        <v>2.633743133975408E-3</v>
      </c>
      <c r="Y49" s="122">
        <v>1.9127464236882743E-2</v>
      </c>
      <c r="DA49" s="130" t="s">
        <v>3800</v>
      </c>
    </row>
    <row r="50" spans="1:105" ht="12" customHeight="1" x14ac:dyDescent="0.25">
      <c r="A50" s="97" t="s">
        <v>138</v>
      </c>
      <c r="B50" s="98"/>
      <c r="C50" s="98">
        <v>7.7042613372219626E-2</v>
      </c>
      <c r="D50" s="98">
        <v>0.12033600831032436</v>
      </c>
      <c r="E50" s="98">
        <v>0.14252564809045681</v>
      </c>
      <c r="F50" s="98">
        <v>1.4682184930859344E-2</v>
      </c>
      <c r="G50" s="98">
        <v>0</v>
      </c>
      <c r="H50" s="98">
        <v>0</v>
      </c>
      <c r="I50" s="98">
        <v>0</v>
      </c>
      <c r="J50" s="98">
        <v>0</v>
      </c>
      <c r="K50" s="98">
        <v>3.6348497836982012E-2</v>
      </c>
      <c r="L50" s="98">
        <v>0.29845123353045783</v>
      </c>
      <c r="M50" s="98">
        <v>0.41902506826372216</v>
      </c>
      <c r="N50" s="98">
        <v>0.56333491999918706</v>
      </c>
      <c r="O50" s="98">
        <v>0.76916744685356153</v>
      </c>
      <c r="P50" s="98">
        <v>3.2349186145352066E-2</v>
      </c>
      <c r="Q50" s="98">
        <v>0.18020431352304997</v>
      </c>
      <c r="R50" s="98">
        <v>0.13311561628984278</v>
      </c>
      <c r="S50" s="98">
        <v>0.13057122914438718</v>
      </c>
      <c r="T50" s="98">
        <v>0</v>
      </c>
      <c r="U50" s="98">
        <v>0</v>
      </c>
      <c r="V50" s="98">
        <v>0</v>
      </c>
      <c r="W50" s="98">
        <v>0</v>
      </c>
      <c r="X50" s="98">
        <v>2.633743133975408E-3</v>
      </c>
      <c r="Y50" s="98">
        <v>1.9127464236882743E-2</v>
      </c>
      <c r="DA50" s="63" t="s">
        <v>3801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1.4145616667334885E-4</v>
      </c>
      <c r="M51" s="98">
        <v>0</v>
      </c>
      <c r="N51" s="98">
        <v>2.459620454036611E-4</v>
      </c>
      <c r="O51" s="98">
        <v>3.5550090046654635E-4</v>
      </c>
      <c r="P51" s="98">
        <v>0</v>
      </c>
      <c r="Q51" s="98">
        <v>0</v>
      </c>
      <c r="R51" s="98">
        <v>0</v>
      </c>
      <c r="S51" s="98">
        <v>2.4674126384612212E-4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3802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1.4145616667334885E-4</v>
      </c>
      <c r="M52" s="101">
        <v>0</v>
      </c>
      <c r="N52" s="101">
        <v>2.459620454036611E-4</v>
      </c>
      <c r="O52" s="101">
        <v>3.5550090046654635E-4</v>
      </c>
      <c r="P52" s="101">
        <v>0</v>
      </c>
      <c r="Q52" s="101">
        <v>0</v>
      </c>
      <c r="R52" s="101">
        <v>0</v>
      </c>
      <c r="S52" s="101">
        <v>2.4674126384612212E-4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3803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3804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3805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3806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3807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3808</v>
      </c>
    </row>
    <row r="58" spans="1:105" ht="12" customHeight="1" x14ac:dyDescent="0.25">
      <c r="A58" s="121" t="s">
        <v>54</v>
      </c>
      <c r="B58" s="122"/>
      <c r="C58" s="122">
        <v>0.95891723844112398</v>
      </c>
      <c r="D58" s="122">
        <v>0.62506238976941908</v>
      </c>
      <c r="E58" s="122">
        <v>0.42176512783503761</v>
      </c>
      <c r="F58" s="122">
        <v>0.24438590539820709</v>
      </c>
      <c r="G58" s="122">
        <v>0</v>
      </c>
      <c r="H58" s="122">
        <v>0</v>
      </c>
      <c r="I58" s="122">
        <v>0</v>
      </c>
      <c r="J58" s="122">
        <v>0</v>
      </c>
      <c r="K58" s="122">
        <v>4.1269453245326063E-2</v>
      </c>
      <c r="L58" s="122">
        <v>0.3047889646010517</v>
      </c>
      <c r="M58" s="122">
        <v>0.32010875389066024</v>
      </c>
      <c r="N58" s="122">
        <v>0.17153926625408408</v>
      </c>
      <c r="O58" s="122">
        <v>0.25184942661735182</v>
      </c>
      <c r="P58" s="122">
        <v>1.2655196275576564E-2</v>
      </c>
      <c r="Q58" s="122">
        <v>0.36751534714722217</v>
      </c>
      <c r="R58" s="122">
        <v>0.3696871929243345</v>
      </c>
      <c r="S58" s="122">
        <v>0.16964124192542551</v>
      </c>
      <c r="T58" s="122">
        <v>0</v>
      </c>
      <c r="U58" s="122">
        <v>0</v>
      </c>
      <c r="V58" s="122">
        <v>0</v>
      </c>
      <c r="W58" s="122">
        <v>0</v>
      </c>
      <c r="X58" s="122">
        <v>3.1802232423248131E-2</v>
      </c>
      <c r="Y58" s="122">
        <v>0.10091419834668079</v>
      </c>
      <c r="DA58" s="130" t="s">
        <v>3809</v>
      </c>
    </row>
    <row r="59" spans="1:105" ht="12" customHeight="1" x14ac:dyDescent="0.25">
      <c r="A59" s="97" t="s">
        <v>50</v>
      </c>
      <c r="B59" s="98"/>
      <c r="C59" s="98">
        <v>0.95891723844112398</v>
      </c>
      <c r="D59" s="98">
        <v>0.62506238976941908</v>
      </c>
      <c r="E59" s="98">
        <v>0.42176512783503761</v>
      </c>
      <c r="F59" s="98">
        <v>0.24438590539820709</v>
      </c>
      <c r="G59" s="98">
        <v>0</v>
      </c>
      <c r="H59" s="98">
        <v>0</v>
      </c>
      <c r="I59" s="98">
        <v>0</v>
      </c>
      <c r="J59" s="98">
        <v>0</v>
      </c>
      <c r="K59" s="98">
        <v>4.1269453245326063E-2</v>
      </c>
      <c r="L59" s="98">
        <v>0.3047889646010517</v>
      </c>
      <c r="M59" s="98">
        <v>0.32010875389066024</v>
      </c>
      <c r="N59" s="98">
        <v>0.17153926625408408</v>
      </c>
      <c r="O59" s="98">
        <v>0.25184942661735182</v>
      </c>
      <c r="P59" s="98">
        <v>1.2655196275576564E-2</v>
      </c>
      <c r="Q59" s="98">
        <v>0.36751534714722217</v>
      </c>
      <c r="R59" s="98">
        <v>0.3696871929243345</v>
      </c>
      <c r="S59" s="98">
        <v>0.16964124192542551</v>
      </c>
      <c r="T59" s="98">
        <v>0</v>
      </c>
      <c r="U59" s="98">
        <v>0</v>
      </c>
      <c r="V59" s="98">
        <v>0</v>
      </c>
      <c r="W59" s="98">
        <v>0</v>
      </c>
      <c r="X59" s="98">
        <v>3.1802232423248131E-2</v>
      </c>
      <c r="Y59" s="98">
        <v>0.10091419834668079</v>
      </c>
      <c r="DA59" s="63" t="s">
        <v>3810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3811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21.993732925803883</v>
      </c>
      <c r="D62" s="117">
        <f t="shared" si="21"/>
        <v>23.293892173541717</v>
      </c>
      <c r="E62" s="117">
        <f t="shared" si="21"/>
        <v>28.310919824879612</v>
      </c>
      <c r="F62" s="117">
        <f t="shared" si="21"/>
        <v>29.686465703574711</v>
      </c>
      <c r="G62" s="117">
        <f t="shared" si="21"/>
        <v>32.48078050218713</v>
      </c>
      <c r="H62" s="117">
        <f t="shared" si="21"/>
        <v>32.29647282607133</v>
      </c>
      <c r="I62" s="117">
        <f t="shared" si="21"/>
        <v>25.312937347735428</v>
      </c>
      <c r="J62" s="117">
        <f t="shared" si="21"/>
        <v>33.029611465740601</v>
      </c>
      <c r="K62" s="117">
        <f t="shared" si="21"/>
        <v>24.55192660515894</v>
      </c>
      <c r="L62" s="117">
        <f t="shared" si="21"/>
        <v>21.814167311368003</v>
      </c>
      <c r="M62" s="117">
        <f t="shared" si="21"/>
        <v>15.699518504180121</v>
      </c>
      <c r="N62" s="117">
        <f t="shared" si="21"/>
        <v>15.345457576269165</v>
      </c>
      <c r="O62" s="117">
        <f t="shared" si="21"/>
        <v>14.851216426053048</v>
      </c>
      <c r="P62" s="117">
        <f t="shared" si="21"/>
        <v>11.838302961780052</v>
      </c>
      <c r="Q62" s="117">
        <f t="shared" si="21"/>
        <v>16.327696353618762</v>
      </c>
      <c r="R62" s="117">
        <f t="shared" ref="R62:V62" si="22">R63+R66+R68+R77</f>
        <v>28.20998516563839</v>
      </c>
      <c r="S62" s="117">
        <f t="shared" si="22"/>
        <v>27.297728059014457</v>
      </c>
      <c r="T62" s="117">
        <f t="shared" si="22"/>
        <v>27.141123086433367</v>
      </c>
      <c r="U62" s="117">
        <f t="shared" si="22"/>
        <v>19.957869128024825</v>
      </c>
      <c r="V62" s="117">
        <f t="shared" si="22"/>
        <v>20.816443003930107</v>
      </c>
      <c r="W62" s="117">
        <f t="shared" ref="W62:Y62" si="23">W63+W66+W68+W77</f>
        <v>17.320998424041449</v>
      </c>
      <c r="X62" s="117">
        <f t="shared" si="23"/>
        <v>14.216425155172608</v>
      </c>
      <c r="Y62" s="117">
        <f t="shared" si="23"/>
        <v>10.096664034587207</v>
      </c>
      <c r="DA62" s="129" t="s">
        <v>3812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19.104641865440328</v>
      </c>
      <c r="D63" s="122">
        <f t="shared" si="24"/>
        <v>20.184304167541004</v>
      </c>
      <c r="E63" s="122">
        <f t="shared" si="24"/>
        <v>25.12513207439855</v>
      </c>
      <c r="F63" s="122">
        <f t="shared" si="24"/>
        <v>25.960815730789928</v>
      </c>
      <c r="G63" s="122">
        <f t="shared" si="24"/>
        <v>28.33078416212453</v>
      </c>
      <c r="H63" s="122">
        <f t="shared" si="24"/>
        <v>26.21840128984589</v>
      </c>
      <c r="I63" s="122">
        <f t="shared" si="24"/>
        <v>21.391791045264664</v>
      </c>
      <c r="J63" s="122">
        <f t="shared" si="24"/>
        <v>26.562478850694092</v>
      </c>
      <c r="K63" s="122">
        <f t="shared" si="24"/>
        <v>20.662856715714508</v>
      </c>
      <c r="L63" s="122">
        <f t="shared" si="24"/>
        <v>18.645830892663103</v>
      </c>
      <c r="M63" s="122">
        <f t="shared" si="24"/>
        <v>13.32280547126633</v>
      </c>
      <c r="N63" s="122">
        <f t="shared" si="24"/>
        <v>12.890196856151578</v>
      </c>
      <c r="O63" s="122">
        <f t="shared" si="24"/>
        <v>12.397273634913287</v>
      </c>
      <c r="P63" s="122">
        <f t="shared" si="24"/>
        <v>9.2181659935064495</v>
      </c>
      <c r="Q63" s="122">
        <f t="shared" si="24"/>
        <v>12.933187080299893</v>
      </c>
      <c r="R63" s="122">
        <f t="shared" ref="R63:V63" si="25">SUM(R64:R65)</f>
        <v>21.958310234935844</v>
      </c>
      <c r="S63" s="122">
        <f t="shared" si="25"/>
        <v>20.961717626180423</v>
      </c>
      <c r="T63" s="122">
        <f t="shared" si="25"/>
        <v>20.795461480051067</v>
      </c>
      <c r="U63" s="122">
        <f t="shared" si="25"/>
        <v>15.408333083192471</v>
      </c>
      <c r="V63" s="122">
        <f t="shared" si="25"/>
        <v>15.516881782896938</v>
      </c>
      <c r="W63" s="122">
        <f t="shared" ref="W63:Y63" si="26">SUM(W64:W65)</f>
        <v>12.666570786425448</v>
      </c>
      <c r="X63" s="122">
        <f t="shared" si="26"/>
        <v>9.1114062202924373</v>
      </c>
      <c r="Y63" s="122">
        <f t="shared" si="26"/>
        <v>6.0083204668340722</v>
      </c>
      <c r="DA63" s="130" t="s">
        <v>3813</v>
      </c>
    </row>
    <row r="64" spans="1:105" ht="12" customHeight="1" x14ac:dyDescent="0.25">
      <c r="A64" s="97" t="s">
        <v>212</v>
      </c>
      <c r="B64" s="98"/>
      <c r="C64" s="98">
        <v>19.104641865440328</v>
      </c>
      <c r="D64" s="98">
        <v>20.184304167541004</v>
      </c>
      <c r="E64" s="98">
        <v>25.12513207439855</v>
      </c>
      <c r="F64" s="98">
        <v>25.960815730789928</v>
      </c>
      <c r="G64" s="98">
        <v>28.33078416212453</v>
      </c>
      <c r="H64" s="98">
        <v>26.21840128984589</v>
      </c>
      <c r="I64" s="98">
        <v>21.391791045264664</v>
      </c>
      <c r="J64" s="98">
        <v>26.562478850694092</v>
      </c>
      <c r="K64" s="98">
        <v>20.662856715714508</v>
      </c>
      <c r="L64" s="98">
        <v>18.645830892663103</v>
      </c>
      <c r="M64" s="98">
        <v>13.32280547126633</v>
      </c>
      <c r="N64" s="98">
        <v>12.890196856151578</v>
      </c>
      <c r="O64" s="98">
        <v>12.397273634913287</v>
      </c>
      <c r="P64" s="98">
        <v>9.2181659935064495</v>
      </c>
      <c r="Q64" s="98">
        <v>12.933187080299893</v>
      </c>
      <c r="R64" s="98">
        <v>21.958310234935844</v>
      </c>
      <c r="S64" s="98">
        <v>20.961717626180423</v>
      </c>
      <c r="T64" s="98">
        <v>20.795461480051067</v>
      </c>
      <c r="U64" s="98">
        <v>15.408333083192471</v>
      </c>
      <c r="V64" s="98">
        <v>15.516881782896938</v>
      </c>
      <c r="W64" s="98">
        <v>12.666570786425448</v>
      </c>
      <c r="X64" s="98">
        <v>9.1114062202924373</v>
      </c>
      <c r="Y64" s="98">
        <v>6.0083204668340722</v>
      </c>
      <c r="DA64" s="63" t="s">
        <v>3814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3815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3816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3817</v>
      </c>
    </row>
    <row r="68" spans="1:105" ht="12" customHeight="1" x14ac:dyDescent="0.25">
      <c r="A68" s="121" t="s">
        <v>55</v>
      </c>
      <c r="B68" s="122"/>
      <c r="C68" s="122">
        <v>2.4963561304077331</v>
      </c>
      <c r="D68" s="122">
        <v>2.7704064923940703</v>
      </c>
      <c r="E68" s="122">
        <v>2.7256748278453404</v>
      </c>
      <c r="F68" s="122">
        <v>2.8857204218069867</v>
      </c>
      <c r="G68" s="122">
        <v>3.195705234483583</v>
      </c>
      <c r="H68" s="122">
        <v>3.2171042956477693</v>
      </c>
      <c r="I68" s="122">
        <v>2.9299005517751757</v>
      </c>
      <c r="J68" s="122">
        <v>3.4006278200969238</v>
      </c>
      <c r="K68" s="122">
        <v>2.6787673808148647</v>
      </c>
      <c r="L68" s="122">
        <v>2.1464328308002019</v>
      </c>
      <c r="M68" s="122">
        <v>1.4941445220807517</v>
      </c>
      <c r="N68" s="122">
        <v>1.509002490761344</v>
      </c>
      <c r="O68" s="122">
        <v>1.4923722983767624</v>
      </c>
      <c r="P68" s="122">
        <v>1.2774038311130074</v>
      </c>
      <c r="Q68" s="122">
        <v>1.6612907747299492</v>
      </c>
      <c r="R68" s="122">
        <v>3.2332067119207024</v>
      </c>
      <c r="S68" s="122">
        <v>3.2091195138973569</v>
      </c>
      <c r="T68" s="122">
        <v>3.4664092158664128</v>
      </c>
      <c r="U68" s="122">
        <v>2.788296717382281</v>
      </c>
      <c r="V68" s="122">
        <v>3.1172451491428657</v>
      </c>
      <c r="W68" s="122">
        <v>2.589552525461813</v>
      </c>
      <c r="X68" s="122">
        <v>2.4635249783865452</v>
      </c>
      <c r="Y68" s="122">
        <v>1.8675579488266261</v>
      </c>
      <c r="DA68" s="130" t="s">
        <v>3818</v>
      </c>
    </row>
    <row r="69" spans="1:105" ht="12" customHeight="1" x14ac:dyDescent="0.25">
      <c r="A69" s="97" t="s">
        <v>134</v>
      </c>
      <c r="B69" s="98"/>
      <c r="C69" s="98">
        <v>2.4960732648249158</v>
      </c>
      <c r="D69" s="98">
        <v>2.7702010910886932</v>
      </c>
      <c r="E69" s="98">
        <v>2.7249429894117152</v>
      </c>
      <c r="F69" s="98">
        <v>2.8856217216703679</v>
      </c>
      <c r="G69" s="98">
        <v>3.1951952433720843</v>
      </c>
      <c r="H69" s="98">
        <v>3.2166861925693553</v>
      </c>
      <c r="I69" s="98">
        <v>2.9290387505485556</v>
      </c>
      <c r="J69" s="98">
        <v>3.3995014799281367</v>
      </c>
      <c r="K69" s="98">
        <v>2.6776756284621559</v>
      </c>
      <c r="L69" s="98">
        <v>2.1457103535956747</v>
      </c>
      <c r="M69" s="98">
        <v>1.4932809833678695</v>
      </c>
      <c r="N69" s="98">
        <v>1.5082559107232041</v>
      </c>
      <c r="O69" s="98">
        <v>1.4913849669242965</v>
      </c>
      <c r="P69" s="98">
        <v>1.2746703788916163</v>
      </c>
      <c r="Q69" s="98">
        <v>1.6604349513301833</v>
      </c>
      <c r="R69" s="98">
        <v>3.2306623352378674</v>
      </c>
      <c r="S69" s="98">
        <v>3.2067724640339472</v>
      </c>
      <c r="T69" s="98">
        <v>3.4641049055548407</v>
      </c>
      <c r="U69" s="98">
        <v>2.7866730529667474</v>
      </c>
      <c r="V69" s="98">
        <v>3.1150635215485671</v>
      </c>
      <c r="W69" s="98">
        <v>2.588815612237608</v>
      </c>
      <c r="X69" s="98">
        <v>2.4620311214341952</v>
      </c>
      <c r="Y69" s="98">
        <v>1.8657224512783905</v>
      </c>
      <c r="DA69" s="63" t="s">
        <v>3819</v>
      </c>
    </row>
    <row r="70" spans="1:105" ht="12" customHeight="1" x14ac:dyDescent="0.25">
      <c r="A70" s="97" t="s">
        <v>133</v>
      </c>
      <c r="B70" s="98"/>
      <c r="C70" s="98">
        <v>2.8286558281733772E-4</v>
      </c>
      <c r="D70" s="98">
        <v>2.0540130537721079E-4</v>
      </c>
      <c r="E70" s="98">
        <v>7.3183843362523734E-4</v>
      </c>
      <c r="F70" s="98">
        <v>9.8700136618756469E-5</v>
      </c>
      <c r="G70" s="98">
        <v>5.0999111149893606E-4</v>
      </c>
      <c r="H70" s="98">
        <v>4.1810307841411907E-4</v>
      </c>
      <c r="I70" s="98">
        <v>8.6180122662031435E-4</v>
      </c>
      <c r="J70" s="98">
        <v>1.1263401687872895E-3</v>
      </c>
      <c r="K70" s="98">
        <v>1.0917523527088629E-3</v>
      </c>
      <c r="L70" s="98">
        <v>7.2247720452715001E-4</v>
      </c>
      <c r="M70" s="98">
        <v>8.6353871288207451E-4</v>
      </c>
      <c r="N70" s="98">
        <v>7.4658003813981276E-4</v>
      </c>
      <c r="O70" s="98">
        <v>9.8733145246587871E-4</v>
      </c>
      <c r="P70" s="98">
        <v>2.7334522213910313E-3</v>
      </c>
      <c r="Q70" s="98">
        <v>8.5582339976597794E-4</v>
      </c>
      <c r="R70" s="98">
        <v>2.5443766828351839E-3</v>
      </c>
      <c r="S70" s="98">
        <v>2.3470498634097572E-3</v>
      </c>
      <c r="T70" s="98">
        <v>2.3043103115719119E-3</v>
      </c>
      <c r="U70" s="98">
        <v>1.6236644155337081E-3</v>
      </c>
      <c r="V70" s="98">
        <v>2.1816275942986752E-3</v>
      </c>
      <c r="W70" s="98">
        <v>7.3691322420486015E-4</v>
      </c>
      <c r="X70" s="98">
        <v>1.4938569523500725E-3</v>
      </c>
      <c r="Y70" s="98">
        <v>1.835497548235563E-3</v>
      </c>
      <c r="DA70" s="63" t="s">
        <v>3820</v>
      </c>
    </row>
    <row r="71" spans="1:105" ht="12" customHeight="1" x14ac:dyDescent="0.25">
      <c r="A71" s="100" t="s">
        <v>212</v>
      </c>
      <c r="B71" s="101"/>
      <c r="C71" s="101">
        <v>2.8286558281733772E-4</v>
      </c>
      <c r="D71" s="101">
        <v>2.0540130537721079E-4</v>
      </c>
      <c r="E71" s="101">
        <v>7.3183843362523734E-4</v>
      </c>
      <c r="F71" s="101">
        <v>9.8700136618756469E-5</v>
      </c>
      <c r="G71" s="101">
        <v>5.0999111149893606E-4</v>
      </c>
      <c r="H71" s="101">
        <v>4.1810307841411907E-4</v>
      </c>
      <c r="I71" s="101">
        <v>8.6180122662031435E-4</v>
      </c>
      <c r="J71" s="101">
        <v>1.1263401687872895E-3</v>
      </c>
      <c r="K71" s="101">
        <v>1.0917523527088629E-3</v>
      </c>
      <c r="L71" s="101">
        <v>7.2247720452715001E-4</v>
      </c>
      <c r="M71" s="101">
        <v>8.6353871288207451E-4</v>
      </c>
      <c r="N71" s="101">
        <v>7.4658003813981276E-4</v>
      </c>
      <c r="O71" s="101">
        <v>9.8733145246587871E-4</v>
      </c>
      <c r="P71" s="101">
        <v>2.7334522213910313E-3</v>
      </c>
      <c r="Q71" s="101">
        <v>8.5582339976597794E-4</v>
      </c>
      <c r="R71" s="101">
        <v>2.5443766828351839E-3</v>
      </c>
      <c r="S71" s="101">
        <v>2.3470498634097572E-3</v>
      </c>
      <c r="T71" s="101">
        <v>2.3043103115719119E-3</v>
      </c>
      <c r="U71" s="101">
        <v>1.6236644155337081E-3</v>
      </c>
      <c r="V71" s="101">
        <v>2.1816275942986752E-3</v>
      </c>
      <c r="W71" s="101">
        <v>7.3691322420486015E-4</v>
      </c>
      <c r="X71" s="101">
        <v>1.4938569523500725E-3</v>
      </c>
      <c r="Y71" s="101">
        <v>1.835497548235563E-3</v>
      </c>
      <c r="DA71" s="131" t="s">
        <v>3821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3822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3823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3824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3825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3826</v>
      </c>
    </row>
    <row r="77" spans="1:105" ht="12" customHeight="1" x14ac:dyDescent="0.25">
      <c r="A77" s="121" t="s">
        <v>54</v>
      </c>
      <c r="B77" s="122"/>
      <c r="C77" s="122">
        <v>0.39273492995582321</v>
      </c>
      <c r="D77" s="122">
        <v>0.33918151360664339</v>
      </c>
      <c r="E77" s="122">
        <v>0.46011292263572284</v>
      </c>
      <c r="F77" s="122">
        <v>0.83992955097779654</v>
      </c>
      <c r="G77" s="122">
        <v>0.95429110557902064</v>
      </c>
      <c r="H77" s="122">
        <v>2.8609672405776712</v>
      </c>
      <c r="I77" s="122">
        <v>0.99124575069558729</v>
      </c>
      <c r="J77" s="122">
        <v>3.0665047949495881</v>
      </c>
      <c r="K77" s="122">
        <v>1.2103025086295685</v>
      </c>
      <c r="L77" s="122">
        <v>1.021903587904698</v>
      </c>
      <c r="M77" s="122">
        <v>0.88256851083303911</v>
      </c>
      <c r="N77" s="122">
        <v>0.94625822935624471</v>
      </c>
      <c r="O77" s="122">
        <v>0.96157049276299822</v>
      </c>
      <c r="P77" s="122">
        <v>1.3427331371605957</v>
      </c>
      <c r="Q77" s="122">
        <v>1.7332184985889216</v>
      </c>
      <c r="R77" s="122">
        <v>3.0184682187818432</v>
      </c>
      <c r="S77" s="122">
        <v>3.1268909189366774</v>
      </c>
      <c r="T77" s="122">
        <v>2.8792523905158882</v>
      </c>
      <c r="U77" s="122">
        <v>1.7612393274500744</v>
      </c>
      <c r="V77" s="122">
        <v>2.1823160718903019</v>
      </c>
      <c r="W77" s="122">
        <v>2.0648751121541853</v>
      </c>
      <c r="X77" s="122">
        <v>2.6414939564936271</v>
      </c>
      <c r="Y77" s="122">
        <v>2.2207856189265085</v>
      </c>
      <c r="DA77" s="130" t="s">
        <v>3827</v>
      </c>
    </row>
    <row r="78" spans="1:105" ht="12" customHeight="1" x14ac:dyDescent="0.25">
      <c r="A78" s="97" t="s">
        <v>189</v>
      </c>
      <c r="B78" s="98"/>
      <c r="C78" s="98">
        <v>0.39273492995582321</v>
      </c>
      <c r="D78" s="98">
        <v>0.33918151360664339</v>
      </c>
      <c r="E78" s="98">
        <v>0.46011292263572284</v>
      </c>
      <c r="F78" s="98">
        <v>0.83992955097779654</v>
      </c>
      <c r="G78" s="98">
        <v>0.95429110557902064</v>
      </c>
      <c r="H78" s="98">
        <v>2.8609672405776712</v>
      </c>
      <c r="I78" s="98">
        <v>0.99124575069558729</v>
      </c>
      <c r="J78" s="98">
        <v>3.0665047949495881</v>
      </c>
      <c r="K78" s="98">
        <v>1.2103025086295685</v>
      </c>
      <c r="L78" s="98">
        <v>1.021903587904698</v>
      </c>
      <c r="M78" s="98">
        <v>0.88256851083303911</v>
      </c>
      <c r="N78" s="98">
        <v>0.94625822935624471</v>
      </c>
      <c r="O78" s="98">
        <v>0.96157049276299822</v>
      </c>
      <c r="P78" s="98">
        <v>1.3427331371605957</v>
      </c>
      <c r="Q78" s="98">
        <v>1.7332184985889216</v>
      </c>
      <c r="R78" s="98">
        <v>3.0184682187818432</v>
      </c>
      <c r="S78" s="98">
        <v>3.1268909189366774</v>
      </c>
      <c r="T78" s="98">
        <v>2.8792523905158882</v>
      </c>
      <c r="U78" s="98">
        <v>1.7612393274500744</v>
      </c>
      <c r="V78" s="98">
        <v>2.1823160718903019</v>
      </c>
      <c r="W78" s="98">
        <v>2.0648751121541853</v>
      </c>
      <c r="X78" s="98">
        <v>2.6414939564936271</v>
      </c>
      <c r="Y78" s="98">
        <v>2.2207856189265085</v>
      </c>
      <c r="DA78" s="63" t="s">
        <v>3828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3829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3.7956216121672943</v>
      </c>
      <c r="D81" s="117">
        <f t="shared" si="28"/>
        <v>3.0168281382391284</v>
      </c>
      <c r="E81" s="117">
        <f t="shared" si="28"/>
        <v>3.6336848901731518</v>
      </c>
      <c r="F81" s="117">
        <f t="shared" si="28"/>
        <v>2.7179656951660127</v>
      </c>
      <c r="G81" s="117">
        <f t="shared" si="28"/>
        <v>2.7628253524263915</v>
      </c>
      <c r="H81" s="117">
        <f t="shared" si="28"/>
        <v>3.0713655789119128</v>
      </c>
      <c r="I81" s="117">
        <f t="shared" si="28"/>
        <v>4.0063400216881542</v>
      </c>
      <c r="J81" s="117">
        <f t="shared" si="28"/>
        <v>4.3964726123330244</v>
      </c>
      <c r="K81" s="117">
        <f t="shared" si="28"/>
        <v>4.5854489429306513</v>
      </c>
      <c r="L81" s="117">
        <f t="shared" si="28"/>
        <v>3.9337873444068099</v>
      </c>
      <c r="M81" s="117">
        <f t="shared" si="28"/>
        <v>3.1359618670927905</v>
      </c>
      <c r="N81" s="117">
        <f t="shared" si="28"/>
        <v>2.0186957450404894</v>
      </c>
      <c r="O81" s="117">
        <f t="shared" si="28"/>
        <v>2.4691343423439576</v>
      </c>
      <c r="P81" s="117">
        <f t="shared" si="28"/>
        <v>2.9104581515158827</v>
      </c>
      <c r="Q81" s="117">
        <f t="shared" si="28"/>
        <v>3.1365205853038765</v>
      </c>
      <c r="R81" s="117">
        <f t="shared" ref="R81:V81" si="29">R82+R85+R87+R100</f>
        <v>2.5360057088797361</v>
      </c>
      <c r="S81" s="117">
        <f t="shared" si="29"/>
        <v>2.0988955915801433</v>
      </c>
      <c r="T81" s="117">
        <f t="shared" si="29"/>
        <v>1.7486780736335816</v>
      </c>
      <c r="U81" s="117">
        <f t="shared" si="29"/>
        <v>1.789560708199748</v>
      </c>
      <c r="V81" s="117">
        <f t="shared" si="29"/>
        <v>1.2886903879063101</v>
      </c>
      <c r="W81" s="117">
        <f t="shared" ref="W81:Y81" si="30">W82+W85+W87+W100</f>
        <v>1.4659490060818898</v>
      </c>
      <c r="X81" s="117">
        <f t="shared" si="30"/>
        <v>1.4951528123545494</v>
      </c>
      <c r="Y81" s="117">
        <f t="shared" si="30"/>
        <v>1.7496146964595634</v>
      </c>
      <c r="DA81" s="129" t="s">
        <v>3830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3831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3832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3833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3834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3835</v>
      </c>
    </row>
    <row r="87" spans="1:105" ht="12" customHeight="1" x14ac:dyDescent="0.25">
      <c r="A87" s="121" t="s">
        <v>55</v>
      </c>
      <c r="B87" s="122"/>
      <c r="C87" s="122">
        <v>0.36048957291394751</v>
      </c>
      <c r="D87" s="122">
        <v>0.36363433449003368</v>
      </c>
      <c r="E87" s="122">
        <v>0.38866000562219483</v>
      </c>
      <c r="F87" s="122">
        <v>0.32069046479357077</v>
      </c>
      <c r="G87" s="122">
        <v>0.30952648204038608</v>
      </c>
      <c r="H87" s="122">
        <v>0.36275929820829217</v>
      </c>
      <c r="I87" s="122">
        <v>0.38742389709812608</v>
      </c>
      <c r="J87" s="122">
        <v>0.36322904202690554</v>
      </c>
      <c r="K87" s="122">
        <v>0.4551346834392434</v>
      </c>
      <c r="L87" s="122">
        <v>0.38904993418361877</v>
      </c>
      <c r="M87" s="122">
        <v>0.31778922999210479</v>
      </c>
      <c r="N87" s="122">
        <v>0.16003245937357796</v>
      </c>
      <c r="O87" s="122">
        <v>0.20535867347077386</v>
      </c>
      <c r="P87" s="122">
        <v>0.24639218206195085</v>
      </c>
      <c r="Q87" s="122">
        <v>0.28364535395291957</v>
      </c>
      <c r="R87" s="122">
        <v>0.22837601869049723</v>
      </c>
      <c r="S87" s="122">
        <v>0.19058583922994723</v>
      </c>
      <c r="T87" s="122">
        <v>0.1472809820831972</v>
      </c>
      <c r="U87" s="122">
        <v>0.14278197172237539</v>
      </c>
      <c r="V87" s="122">
        <v>0.10156942682676762</v>
      </c>
      <c r="W87" s="122">
        <v>0.11708633046127902</v>
      </c>
      <c r="X87" s="122">
        <v>0.12302542508353324</v>
      </c>
      <c r="Y87" s="122">
        <v>0.13609952509830889</v>
      </c>
      <c r="DA87" s="130" t="s">
        <v>3836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3837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3838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3839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3840</v>
      </c>
    </row>
    <row r="92" spans="1:105" ht="12" customHeight="1" x14ac:dyDescent="0.25">
      <c r="A92" s="106" t="s">
        <v>124</v>
      </c>
      <c r="B92" s="101"/>
      <c r="C92" s="101">
        <v>0.36048957291394751</v>
      </c>
      <c r="D92" s="101">
        <v>0.36363433449003368</v>
      </c>
      <c r="E92" s="101">
        <v>0.38855991920429661</v>
      </c>
      <c r="F92" s="101">
        <v>0.32069046479357077</v>
      </c>
      <c r="G92" s="101">
        <v>0.30952648204038608</v>
      </c>
      <c r="H92" s="101">
        <v>0.36275929820829217</v>
      </c>
      <c r="I92" s="101">
        <v>0.38731416351313058</v>
      </c>
      <c r="J92" s="101">
        <v>0.36310710331393525</v>
      </c>
      <c r="K92" s="101">
        <v>0.45489324256317676</v>
      </c>
      <c r="L92" s="101">
        <v>0.38893851241786098</v>
      </c>
      <c r="M92" s="101">
        <v>0.31768691540834104</v>
      </c>
      <c r="N92" s="101">
        <v>0.15993635268541562</v>
      </c>
      <c r="O92" s="101">
        <v>0.20517559150001358</v>
      </c>
      <c r="P92" s="101">
        <v>0.24630552033599198</v>
      </c>
      <c r="Q92" s="101">
        <v>0.28345669654714323</v>
      </c>
      <c r="R92" s="101">
        <v>0.22818322834576374</v>
      </c>
      <c r="S92" s="101">
        <v>0.1904925283126945</v>
      </c>
      <c r="T92" s="101">
        <v>0.14718880016898847</v>
      </c>
      <c r="U92" s="101">
        <v>0.14259809786721792</v>
      </c>
      <c r="V92" s="101">
        <v>0.1014811444474933</v>
      </c>
      <c r="W92" s="101">
        <v>0.11698135782241866</v>
      </c>
      <c r="X92" s="101">
        <v>0.12290959973274342</v>
      </c>
      <c r="Y92" s="101">
        <v>0.13598991462858293</v>
      </c>
      <c r="DA92" s="131" t="s">
        <v>3841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1.0008641789818926E-4</v>
      </c>
      <c r="F93" s="104">
        <v>0</v>
      </c>
      <c r="G93" s="104">
        <v>0</v>
      </c>
      <c r="H93" s="104">
        <v>0</v>
      </c>
      <c r="I93" s="104">
        <v>1.0973358499548082E-4</v>
      </c>
      <c r="J93" s="104">
        <v>1.2193871297025816E-4</v>
      </c>
      <c r="K93" s="104">
        <v>2.4144087606664592E-4</v>
      </c>
      <c r="L93" s="104">
        <v>1.1142176575779415E-4</v>
      </c>
      <c r="M93" s="104">
        <v>1.0231458376375918E-4</v>
      </c>
      <c r="N93" s="104">
        <v>9.6106688162341406E-5</v>
      </c>
      <c r="O93" s="104">
        <v>1.8308197076026544E-4</v>
      </c>
      <c r="P93" s="104">
        <v>8.6661725958857389E-5</v>
      </c>
      <c r="Q93" s="104">
        <v>1.8865740577635209E-4</v>
      </c>
      <c r="R93" s="104">
        <v>1.9279034473349184E-4</v>
      </c>
      <c r="S93" s="104">
        <v>9.3310917252723753E-5</v>
      </c>
      <c r="T93" s="104">
        <v>9.2181914208721994E-5</v>
      </c>
      <c r="U93" s="104">
        <v>1.8387385515747273E-4</v>
      </c>
      <c r="V93" s="104">
        <v>8.8282379274317295E-5</v>
      </c>
      <c r="W93" s="104">
        <v>1.0497263886036687E-4</v>
      </c>
      <c r="X93" s="104">
        <v>1.1582535078982783E-4</v>
      </c>
      <c r="Y93" s="104">
        <v>1.0961046972597486E-4</v>
      </c>
      <c r="DA93" s="132" t="s">
        <v>3842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1.0008641789818926E-4</v>
      </c>
      <c r="F94" s="98">
        <v>0</v>
      </c>
      <c r="G94" s="98">
        <v>0</v>
      </c>
      <c r="H94" s="98">
        <v>0</v>
      </c>
      <c r="I94" s="98">
        <v>1.0973358499548082E-4</v>
      </c>
      <c r="J94" s="98">
        <v>1.2193871297025816E-4</v>
      </c>
      <c r="K94" s="98">
        <v>2.4144087606664592E-4</v>
      </c>
      <c r="L94" s="98">
        <v>1.1142176575779415E-4</v>
      </c>
      <c r="M94" s="98">
        <v>1.0231458376375918E-4</v>
      </c>
      <c r="N94" s="98">
        <v>9.6106688162341406E-5</v>
      </c>
      <c r="O94" s="98">
        <v>1.8308197076026544E-4</v>
      </c>
      <c r="P94" s="98">
        <v>8.6661725958857389E-5</v>
      </c>
      <c r="Q94" s="98">
        <v>1.8865740577635209E-4</v>
      </c>
      <c r="R94" s="98">
        <v>1.9279034473349184E-4</v>
      </c>
      <c r="S94" s="98">
        <v>9.3310917252723753E-5</v>
      </c>
      <c r="T94" s="98">
        <v>9.2181914208721994E-5</v>
      </c>
      <c r="U94" s="98">
        <v>1.8387385515747273E-4</v>
      </c>
      <c r="V94" s="98">
        <v>8.8282379274317295E-5</v>
      </c>
      <c r="W94" s="98">
        <v>1.0497263886036687E-4</v>
      </c>
      <c r="X94" s="98">
        <v>1.1582535078982783E-4</v>
      </c>
      <c r="Y94" s="98">
        <v>1.0961046972597486E-4</v>
      </c>
      <c r="DA94" s="63" t="s">
        <v>3843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3844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3845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3846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3847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3848</v>
      </c>
    </row>
    <row r="100" spans="1:105" ht="12" customHeight="1" x14ac:dyDescent="0.25">
      <c r="A100" s="121" t="s">
        <v>54</v>
      </c>
      <c r="B100" s="122"/>
      <c r="C100" s="122">
        <v>3.4351320392533466</v>
      </c>
      <c r="D100" s="122">
        <v>2.6531938037490947</v>
      </c>
      <c r="E100" s="122">
        <v>3.2450248845509568</v>
      </c>
      <c r="F100" s="122">
        <v>2.3972752303724421</v>
      </c>
      <c r="G100" s="122">
        <v>2.4532988703860052</v>
      </c>
      <c r="H100" s="122">
        <v>2.7086062807036204</v>
      </c>
      <c r="I100" s="122">
        <v>3.6189161245900281</v>
      </c>
      <c r="J100" s="122">
        <v>4.0332435703061194</v>
      </c>
      <c r="K100" s="122">
        <v>4.1303142594914082</v>
      </c>
      <c r="L100" s="122">
        <v>3.544737410223191</v>
      </c>
      <c r="M100" s="122">
        <v>2.8181726371006857</v>
      </c>
      <c r="N100" s="122">
        <v>1.8586632856669114</v>
      </c>
      <c r="O100" s="122">
        <v>2.2637756688731838</v>
      </c>
      <c r="P100" s="122">
        <v>2.6640659694539317</v>
      </c>
      <c r="Q100" s="122">
        <v>2.8528752313509571</v>
      </c>
      <c r="R100" s="122">
        <v>2.307629690189239</v>
      </c>
      <c r="S100" s="122">
        <v>1.908309752350196</v>
      </c>
      <c r="T100" s="122">
        <v>1.6013970915503843</v>
      </c>
      <c r="U100" s="122">
        <v>1.6467787364773725</v>
      </c>
      <c r="V100" s="122">
        <v>1.1871209610795423</v>
      </c>
      <c r="W100" s="122">
        <v>1.3488626756206108</v>
      </c>
      <c r="X100" s="122">
        <v>1.3721273872710162</v>
      </c>
      <c r="Y100" s="122">
        <v>1.6135151713612546</v>
      </c>
      <c r="DA100" s="130" t="s">
        <v>3849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3850</v>
      </c>
    </row>
    <row r="102" spans="1:105" ht="12" customHeight="1" x14ac:dyDescent="0.25">
      <c r="A102" s="97" t="s">
        <v>50</v>
      </c>
      <c r="B102" s="98"/>
      <c r="C102" s="98">
        <v>3.4351320392533466</v>
      </c>
      <c r="D102" s="98">
        <v>2.6531938037490947</v>
      </c>
      <c r="E102" s="98">
        <v>3.2450248845509568</v>
      </c>
      <c r="F102" s="98">
        <v>2.3972752303724421</v>
      </c>
      <c r="G102" s="98">
        <v>2.4532988703860052</v>
      </c>
      <c r="H102" s="98">
        <v>2.7086062807036204</v>
      </c>
      <c r="I102" s="98">
        <v>3.6189161245900281</v>
      </c>
      <c r="J102" s="98">
        <v>4.0332435703061194</v>
      </c>
      <c r="K102" s="98">
        <v>4.1303142594914082</v>
      </c>
      <c r="L102" s="98">
        <v>3.544737410223191</v>
      </c>
      <c r="M102" s="98">
        <v>2.8181726371006857</v>
      </c>
      <c r="N102" s="98">
        <v>1.8586632856669114</v>
      </c>
      <c r="O102" s="98">
        <v>2.2637756688731838</v>
      </c>
      <c r="P102" s="98">
        <v>2.6640659694539317</v>
      </c>
      <c r="Q102" s="98">
        <v>2.8528752313509571</v>
      </c>
      <c r="R102" s="98">
        <v>2.307629690189239</v>
      </c>
      <c r="S102" s="98">
        <v>1.908309752350196</v>
      </c>
      <c r="T102" s="98">
        <v>1.6013970915503843</v>
      </c>
      <c r="U102" s="98">
        <v>1.6467787364773725</v>
      </c>
      <c r="V102" s="98">
        <v>1.1871209610795423</v>
      </c>
      <c r="W102" s="98">
        <v>1.3488626756206108</v>
      </c>
      <c r="X102" s="98">
        <v>1.3721273872710162</v>
      </c>
      <c r="Y102" s="98">
        <v>1.6135151713612546</v>
      </c>
      <c r="DA102" s="63" t="s">
        <v>3851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3852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3853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3854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3855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3856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3857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3858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3859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3860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3861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3862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3863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3864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3865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3866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3867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3868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3869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3870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0.38052859500735486</v>
      </c>
      <c r="D124" s="117">
        <f t="shared" si="42"/>
        <v>0.25112667292446855</v>
      </c>
      <c r="E124" s="117">
        <f t="shared" si="42"/>
        <v>0.56350272756161712</v>
      </c>
      <c r="F124" s="117">
        <f t="shared" si="42"/>
        <v>0.39596250068184574</v>
      </c>
      <c r="G124" s="117">
        <f t="shared" si="42"/>
        <v>0.3744413227783821</v>
      </c>
      <c r="H124" s="117">
        <f t="shared" si="42"/>
        <v>0.41659872355895283</v>
      </c>
      <c r="I124" s="117">
        <f t="shared" si="42"/>
        <v>0.59382173620283984</v>
      </c>
      <c r="J124" s="117">
        <f t="shared" si="42"/>
        <v>0.7965454718629621</v>
      </c>
      <c r="K124" s="117">
        <f t="shared" si="42"/>
        <v>0.74832467772392264</v>
      </c>
      <c r="L124" s="117">
        <f t="shared" si="42"/>
        <v>0.55909607080616341</v>
      </c>
      <c r="M124" s="117">
        <f t="shared" si="42"/>
        <v>0.42309732977320386</v>
      </c>
      <c r="N124" s="117">
        <f t="shared" si="42"/>
        <v>0.23899852826411716</v>
      </c>
      <c r="O124" s="117">
        <f t="shared" si="42"/>
        <v>0.28564188132803447</v>
      </c>
      <c r="P124" s="117">
        <f t="shared" si="42"/>
        <v>2.9430689012968755E-4</v>
      </c>
      <c r="Q124" s="117">
        <f t="shared" si="42"/>
        <v>0</v>
      </c>
      <c r="R124" s="117">
        <f t="shared" ref="R124:V124" si="43">R125+R128+R130+R139</f>
        <v>0.23952452397484589</v>
      </c>
      <c r="S124" s="117">
        <f t="shared" si="43"/>
        <v>0.24983528356289939</v>
      </c>
      <c r="T124" s="117">
        <f t="shared" si="43"/>
        <v>0.28385091304277965</v>
      </c>
      <c r="U124" s="117">
        <f t="shared" si="43"/>
        <v>0.25365508274512782</v>
      </c>
      <c r="V124" s="117">
        <f t="shared" si="43"/>
        <v>0.23515618836869767</v>
      </c>
      <c r="W124" s="117">
        <f t="shared" ref="W124:Y124" si="44">W125+W128+W130+W139</f>
        <v>0.18463759119684139</v>
      </c>
      <c r="X124" s="117">
        <f t="shared" si="44"/>
        <v>0.15283597135444488</v>
      </c>
      <c r="Y124" s="117">
        <f t="shared" si="44"/>
        <v>0.17653034697008901</v>
      </c>
      <c r="DA124" s="129" t="s">
        <v>3871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3872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3873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3874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3875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3876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3877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3878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3879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3880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3881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3882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3883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3884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3885</v>
      </c>
    </row>
    <row r="139" spans="1:105" ht="12" customHeight="1" x14ac:dyDescent="0.25">
      <c r="A139" s="121" t="s">
        <v>54</v>
      </c>
      <c r="B139" s="122"/>
      <c r="C139" s="122">
        <v>0.38052859500735486</v>
      </c>
      <c r="D139" s="122">
        <v>0.25112667292446855</v>
      </c>
      <c r="E139" s="122">
        <v>0.56350272756161712</v>
      </c>
      <c r="F139" s="122">
        <v>0.39596250068184574</v>
      </c>
      <c r="G139" s="122">
        <v>0.3744413227783821</v>
      </c>
      <c r="H139" s="122">
        <v>0.41659872355895283</v>
      </c>
      <c r="I139" s="122">
        <v>0.59382173620283984</v>
      </c>
      <c r="J139" s="122">
        <v>0.7965454718629621</v>
      </c>
      <c r="K139" s="122">
        <v>0.74832467772392264</v>
      </c>
      <c r="L139" s="122">
        <v>0.55909607080616341</v>
      </c>
      <c r="M139" s="122">
        <v>0.42309732977320386</v>
      </c>
      <c r="N139" s="122">
        <v>0.23899852826411716</v>
      </c>
      <c r="O139" s="122">
        <v>0.28564188132803447</v>
      </c>
      <c r="P139" s="122">
        <v>2.9430689012968755E-4</v>
      </c>
      <c r="Q139" s="122">
        <v>0</v>
      </c>
      <c r="R139" s="122">
        <v>0.23952452397484589</v>
      </c>
      <c r="S139" s="122">
        <v>0.24983528356289939</v>
      </c>
      <c r="T139" s="122">
        <v>0.28385091304277965</v>
      </c>
      <c r="U139" s="122">
        <v>0.25365508274512782</v>
      </c>
      <c r="V139" s="122">
        <v>0.23515618836869767</v>
      </c>
      <c r="W139" s="122">
        <v>0.18463759119684139</v>
      </c>
      <c r="X139" s="122">
        <v>0.15283597135444488</v>
      </c>
      <c r="Y139" s="122">
        <v>0.17653034697008901</v>
      </c>
      <c r="DA139" s="130" t="s">
        <v>3886</v>
      </c>
    </row>
    <row r="140" spans="1:105" ht="12" customHeight="1" x14ac:dyDescent="0.25">
      <c r="A140" s="97" t="s">
        <v>50</v>
      </c>
      <c r="B140" s="98"/>
      <c r="C140" s="98">
        <v>0.38052859500735486</v>
      </c>
      <c r="D140" s="98">
        <v>0.25112667292446855</v>
      </c>
      <c r="E140" s="98">
        <v>0.56350272756161712</v>
      </c>
      <c r="F140" s="98">
        <v>0.39596250068184574</v>
      </c>
      <c r="G140" s="98">
        <v>0.3744413227783821</v>
      </c>
      <c r="H140" s="98">
        <v>0.41659872355895283</v>
      </c>
      <c r="I140" s="98">
        <v>0.59382173620283984</v>
      </c>
      <c r="J140" s="98">
        <v>0.7965454718629621</v>
      </c>
      <c r="K140" s="98">
        <v>0.74832467772392264</v>
      </c>
      <c r="L140" s="98">
        <v>0.55909607080616341</v>
      </c>
      <c r="M140" s="98">
        <v>0.42309732977320386</v>
      </c>
      <c r="N140" s="98">
        <v>0.23899852826411716</v>
      </c>
      <c r="O140" s="98">
        <v>0.28564188132803447</v>
      </c>
      <c r="P140" s="98">
        <v>2.9430689012968755E-4</v>
      </c>
      <c r="Q140" s="98">
        <v>0</v>
      </c>
      <c r="R140" s="98">
        <v>0.23952452397484589</v>
      </c>
      <c r="S140" s="98">
        <v>0.24983528356289939</v>
      </c>
      <c r="T140" s="98">
        <v>0.28385091304277965</v>
      </c>
      <c r="U140" s="98">
        <v>0.25365508274512782</v>
      </c>
      <c r="V140" s="98">
        <v>0.23515618836869767</v>
      </c>
      <c r="W140" s="98">
        <v>0.18463759119684139</v>
      </c>
      <c r="X140" s="98">
        <v>0.15283597135444488</v>
      </c>
      <c r="Y140" s="98">
        <v>0.17653034697008901</v>
      </c>
      <c r="DA140" s="63" t="s">
        <v>3887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3888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0.10162881652294228</v>
      </c>
      <c r="D143" s="117">
        <f t="shared" si="49"/>
        <v>0.1099902305679662</v>
      </c>
      <c r="E143" s="117">
        <f t="shared" si="49"/>
        <v>0.17998140112636168</v>
      </c>
      <c r="F143" s="117">
        <f t="shared" si="49"/>
        <v>0.18749878885144494</v>
      </c>
      <c r="G143" s="117">
        <f t="shared" si="49"/>
        <v>0.18587554288779981</v>
      </c>
      <c r="H143" s="117">
        <f t="shared" si="49"/>
        <v>0.21310416161801146</v>
      </c>
      <c r="I143" s="117">
        <f t="shared" si="49"/>
        <v>0.34633281638168345</v>
      </c>
      <c r="J143" s="117">
        <f t="shared" si="49"/>
        <v>0.36292796204874245</v>
      </c>
      <c r="K143" s="117">
        <f t="shared" si="49"/>
        <v>0.27101942458026168</v>
      </c>
      <c r="L143" s="117">
        <f t="shared" si="49"/>
        <v>0.13121763767940936</v>
      </c>
      <c r="M143" s="117">
        <f t="shared" si="49"/>
        <v>4.5701627734696056E-2</v>
      </c>
      <c r="N143" s="117">
        <f t="shared" si="49"/>
        <v>2.4592659187232337E-2</v>
      </c>
      <c r="O143" s="117">
        <f t="shared" si="49"/>
        <v>3.0500841011668427E-2</v>
      </c>
      <c r="P143" s="117">
        <f t="shared" si="49"/>
        <v>0.10058065881798695</v>
      </c>
      <c r="Q143" s="117">
        <f t="shared" si="49"/>
        <v>0.11394907437282982</v>
      </c>
      <c r="R143" s="117">
        <f t="shared" ref="R143:V143" si="50">R144+R146+R148+R157</f>
        <v>0.17732590362673051</v>
      </c>
      <c r="S143" s="117">
        <f t="shared" si="50"/>
        <v>0.10275704264098381</v>
      </c>
      <c r="T143" s="117">
        <f t="shared" si="50"/>
        <v>7.7839380331295727E-2</v>
      </c>
      <c r="U143" s="117">
        <f t="shared" si="50"/>
        <v>5.8424822476375406E-2</v>
      </c>
      <c r="V143" s="117">
        <f t="shared" si="50"/>
        <v>5.6943287408483326E-2</v>
      </c>
      <c r="W143" s="117">
        <f t="shared" ref="W143:Y143" si="51">W144+W146+W148+W157</f>
        <v>5.6345872033021188E-2</v>
      </c>
      <c r="X143" s="117">
        <f t="shared" si="51"/>
        <v>4.8756601432579059E-2</v>
      </c>
      <c r="Y143" s="117">
        <f t="shared" si="51"/>
        <v>7.6050202725806468E-2</v>
      </c>
      <c r="DA143" s="129" t="s">
        <v>3889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3890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3891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3892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3893</v>
      </c>
    </row>
    <row r="148" spans="1:105" ht="12" customHeight="1" x14ac:dyDescent="0.25">
      <c r="A148" s="121" t="s">
        <v>55</v>
      </c>
      <c r="B148" s="122"/>
      <c r="C148" s="122">
        <v>9.3682321443333532E-3</v>
      </c>
      <c r="D148" s="122">
        <v>1.3103939981622835E-2</v>
      </c>
      <c r="E148" s="122">
        <v>1.8706997113145673E-2</v>
      </c>
      <c r="F148" s="122">
        <v>2.1588709380228138E-2</v>
      </c>
      <c r="G148" s="122">
        <v>2.0264249786982914E-2</v>
      </c>
      <c r="H148" s="122">
        <v>2.4455683025278122E-2</v>
      </c>
      <c r="I148" s="122">
        <v>3.3559331191249847E-2</v>
      </c>
      <c r="J148" s="122">
        <v>3.091199560586259E-2</v>
      </c>
      <c r="K148" s="122">
        <v>2.6350523197257194E-2</v>
      </c>
      <c r="L148" s="122">
        <v>1.2794030013745426E-2</v>
      </c>
      <c r="M148" s="122">
        <v>4.5061973816785958E-3</v>
      </c>
      <c r="N148" s="122">
        <v>1.7850039362211567E-3</v>
      </c>
      <c r="O148" s="122">
        <v>2.4467276669507582E-3</v>
      </c>
      <c r="P148" s="122">
        <v>8.1682953172650397E-3</v>
      </c>
      <c r="Q148" s="122">
        <v>1.02679154621907E-2</v>
      </c>
      <c r="R148" s="122">
        <v>1.5646849943709511E-2</v>
      </c>
      <c r="S148" s="122">
        <v>9.3001402711584864E-3</v>
      </c>
      <c r="T148" s="122">
        <v>6.4395100073932439E-3</v>
      </c>
      <c r="U148" s="122">
        <v>4.5269237418164429E-3</v>
      </c>
      <c r="V148" s="122">
        <v>4.1226714931794145E-3</v>
      </c>
      <c r="W148" s="122">
        <v>4.357471781350839E-3</v>
      </c>
      <c r="X148" s="122">
        <v>4.2952279476496354E-3</v>
      </c>
      <c r="Y148" s="122">
        <v>7.384067762637986E-3</v>
      </c>
      <c r="DA148" s="130" t="s">
        <v>3894</v>
      </c>
    </row>
    <row r="149" spans="1:105" ht="12" customHeight="1" x14ac:dyDescent="0.25">
      <c r="A149" s="97" t="s">
        <v>124</v>
      </c>
      <c r="B149" s="98"/>
      <c r="C149" s="98">
        <v>9.3682321443333532E-3</v>
      </c>
      <c r="D149" s="98">
        <v>1.3103939981622835E-2</v>
      </c>
      <c r="E149" s="98">
        <v>1.8706997113145673E-2</v>
      </c>
      <c r="F149" s="98">
        <v>2.1588709380228138E-2</v>
      </c>
      <c r="G149" s="98">
        <v>2.0264249786982914E-2</v>
      </c>
      <c r="H149" s="98">
        <v>2.4455683025278122E-2</v>
      </c>
      <c r="I149" s="98">
        <v>3.3559331191249847E-2</v>
      </c>
      <c r="J149" s="98">
        <v>3.091199560586259E-2</v>
      </c>
      <c r="K149" s="98">
        <v>2.6350523197257194E-2</v>
      </c>
      <c r="L149" s="98">
        <v>1.2794030013745426E-2</v>
      </c>
      <c r="M149" s="98">
        <v>4.5061973816785958E-3</v>
      </c>
      <c r="N149" s="98">
        <v>1.7850039362211567E-3</v>
      </c>
      <c r="O149" s="98">
        <v>2.4467276669507582E-3</v>
      </c>
      <c r="P149" s="98">
        <v>8.1682953172650397E-3</v>
      </c>
      <c r="Q149" s="98">
        <v>1.02679154621907E-2</v>
      </c>
      <c r="R149" s="98">
        <v>1.5646849943709511E-2</v>
      </c>
      <c r="S149" s="98">
        <v>9.3001402711584864E-3</v>
      </c>
      <c r="T149" s="98">
        <v>6.4395100073932439E-3</v>
      </c>
      <c r="U149" s="98">
        <v>4.5269237418164429E-3</v>
      </c>
      <c r="V149" s="98">
        <v>4.1226714931794145E-3</v>
      </c>
      <c r="W149" s="98">
        <v>4.357471781350839E-3</v>
      </c>
      <c r="X149" s="98">
        <v>4.2952279476496354E-3</v>
      </c>
      <c r="Y149" s="98">
        <v>7.384067762637986E-3</v>
      </c>
      <c r="DA149" s="63" t="s">
        <v>3895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3896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3897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3898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3899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3900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3901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3902</v>
      </c>
    </row>
    <row r="157" spans="1:105" ht="12" customHeight="1" x14ac:dyDescent="0.25">
      <c r="A157" s="121" t="s">
        <v>54</v>
      </c>
      <c r="B157" s="122"/>
      <c r="C157" s="122">
        <v>9.2260584378608929E-2</v>
      </c>
      <c r="D157" s="122">
        <v>9.6886290586343363E-2</v>
      </c>
      <c r="E157" s="122">
        <v>0.16127440401321602</v>
      </c>
      <c r="F157" s="122">
        <v>0.1659100794712168</v>
      </c>
      <c r="G157" s="122">
        <v>0.1656112931008169</v>
      </c>
      <c r="H157" s="122">
        <v>0.18864847859273334</v>
      </c>
      <c r="I157" s="122">
        <v>0.31277348519043358</v>
      </c>
      <c r="J157" s="122">
        <v>0.33201596644287984</v>
      </c>
      <c r="K157" s="122">
        <v>0.24466890138300451</v>
      </c>
      <c r="L157" s="122">
        <v>0.11842360766566394</v>
      </c>
      <c r="M157" s="122">
        <v>4.1195430353017461E-2</v>
      </c>
      <c r="N157" s="122">
        <v>2.280765525101118E-2</v>
      </c>
      <c r="O157" s="122">
        <v>2.805411334471767E-2</v>
      </c>
      <c r="P157" s="122">
        <v>9.2412363500721906E-2</v>
      </c>
      <c r="Q157" s="122">
        <v>0.10368115891063912</v>
      </c>
      <c r="R157" s="122">
        <v>0.16167905368302099</v>
      </c>
      <c r="S157" s="122">
        <v>9.3456902369825332E-2</v>
      </c>
      <c r="T157" s="122">
        <v>7.1399870323902478E-2</v>
      </c>
      <c r="U157" s="122">
        <v>5.3897898734558962E-2</v>
      </c>
      <c r="V157" s="122">
        <v>5.282061591530391E-2</v>
      </c>
      <c r="W157" s="122">
        <v>5.1988400251670348E-2</v>
      </c>
      <c r="X157" s="122">
        <v>4.4461373484929421E-2</v>
      </c>
      <c r="Y157" s="122">
        <v>6.8666134963168479E-2</v>
      </c>
      <c r="DA157" s="130" t="s">
        <v>3903</v>
      </c>
    </row>
    <row r="158" spans="1:105" ht="12" customHeight="1" x14ac:dyDescent="0.25">
      <c r="A158" s="97" t="s">
        <v>50</v>
      </c>
      <c r="B158" s="98"/>
      <c r="C158" s="98">
        <v>9.2260584378608929E-2</v>
      </c>
      <c r="D158" s="98">
        <v>9.6886290586343363E-2</v>
      </c>
      <c r="E158" s="98">
        <v>0.16127440401321602</v>
      </c>
      <c r="F158" s="98">
        <v>0.1659100794712168</v>
      </c>
      <c r="G158" s="98">
        <v>0.1656112931008169</v>
      </c>
      <c r="H158" s="98">
        <v>0.18864847859273334</v>
      </c>
      <c r="I158" s="98">
        <v>0.31277348519043358</v>
      </c>
      <c r="J158" s="98">
        <v>0.33201596644287984</v>
      </c>
      <c r="K158" s="98">
        <v>0.24466890138300451</v>
      </c>
      <c r="L158" s="98">
        <v>0.11842360766566394</v>
      </c>
      <c r="M158" s="98">
        <v>4.1195430353017461E-2</v>
      </c>
      <c r="N158" s="98">
        <v>2.280765525101118E-2</v>
      </c>
      <c r="O158" s="98">
        <v>2.805411334471767E-2</v>
      </c>
      <c r="P158" s="98">
        <v>9.2412363500721906E-2</v>
      </c>
      <c r="Q158" s="98">
        <v>0.10368115891063912</v>
      </c>
      <c r="R158" s="98">
        <v>0.16167905368302099</v>
      </c>
      <c r="S158" s="98">
        <v>9.3456902369825332E-2</v>
      </c>
      <c r="T158" s="98">
        <v>7.1399870323902478E-2</v>
      </c>
      <c r="U158" s="98">
        <v>5.3897898734558962E-2</v>
      </c>
      <c r="V158" s="98">
        <v>5.282061591530391E-2</v>
      </c>
      <c r="W158" s="98">
        <v>5.1988400251670348E-2</v>
      </c>
      <c r="X158" s="98">
        <v>4.4461373484929421E-2</v>
      </c>
      <c r="Y158" s="98">
        <v>6.8666134963168479E-2</v>
      </c>
      <c r="DA158" s="63" t="s">
        <v>3904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3905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0.22700063085585898</v>
      </c>
      <c r="D161" s="117">
        <f t="shared" si="54"/>
        <v>0.16053095339452111</v>
      </c>
      <c r="E161" s="117">
        <f t="shared" si="54"/>
        <v>0.15235344878007934</v>
      </c>
      <c r="F161" s="117">
        <f t="shared" si="54"/>
        <v>0.18026367698957196</v>
      </c>
      <c r="G161" s="117">
        <f t="shared" si="54"/>
        <v>0.12649346278483672</v>
      </c>
      <c r="H161" s="117">
        <f t="shared" si="54"/>
        <v>0.14462076850704333</v>
      </c>
      <c r="I161" s="117">
        <f t="shared" si="54"/>
        <v>0.1898510230198828</v>
      </c>
      <c r="J161" s="117">
        <f t="shared" si="54"/>
        <v>0.22671246613553087</v>
      </c>
      <c r="K161" s="117">
        <f t="shared" si="54"/>
        <v>0.16651886835942215</v>
      </c>
      <c r="L161" s="117">
        <f t="shared" si="54"/>
        <v>7.7515981503382403E-2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2.9879296516034323E-4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5.501670129522019E-2</v>
      </c>
      <c r="U161" s="117">
        <f t="shared" si="55"/>
        <v>5.4447375951069764E-2</v>
      </c>
      <c r="V161" s="117">
        <f t="shared" si="55"/>
        <v>0.15555424167176554</v>
      </c>
      <c r="W161" s="117">
        <f t="shared" ref="W161:Y161" si="56">W162+W164+W166+W175</f>
        <v>0.14499089924502806</v>
      </c>
      <c r="X161" s="117">
        <f t="shared" si="56"/>
        <v>0.21952662229805653</v>
      </c>
      <c r="Y161" s="117">
        <f t="shared" si="56"/>
        <v>0.14422738332104348</v>
      </c>
      <c r="DA161" s="129" t="s">
        <v>3906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3907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3908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3909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3910</v>
      </c>
    </row>
    <row r="166" spans="1:105" ht="12" customHeight="1" x14ac:dyDescent="0.25">
      <c r="A166" s="121" t="s">
        <v>55</v>
      </c>
      <c r="B166" s="122"/>
      <c r="C166" s="122">
        <v>2.1359569289080046E-2</v>
      </c>
      <c r="D166" s="122">
        <v>1.892791330678854E-2</v>
      </c>
      <c r="E166" s="122">
        <v>1.5978893367478594E-2</v>
      </c>
      <c r="F166" s="122">
        <v>2.0803665402765299E-2</v>
      </c>
      <c r="G166" s="122">
        <v>1.3906838089105922E-2</v>
      </c>
      <c r="H166" s="122">
        <v>1.6711383400606718E-2</v>
      </c>
      <c r="I166" s="122">
        <v>1.8161520409382268E-2</v>
      </c>
      <c r="J166" s="122">
        <v>1.9156729671238788E-2</v>
      </c>
      <c r="K166" s="122">
        <v>1.6180145822877225E-2</v>
      </c>
      <c r="L166" s="122">
        <v>7.6764180082472561E-3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4.5996500052808897E-3</v>
      </c>
      <c r="U166" s="122">
        <v>4.2035720459724108E-3</v>
      </c>
      <c r="V166" s="122">
        <v>1.1416628750342996E-2</v>
      </c>
      <c r="W166" s="122">
        <v>1.1396464658917579E-2</v>
      </c>
      <c r="X166" s="122">
        <v>1.8832922539694551E-2</v>
      </c>
      <c r="Y166" s="122">
        <v>1.3845127054946222E-2</v>
      </c>
      <c r="DA166" s="130" t="s">
        <v>3911</v>
      </c>
    </row>
    <row r="167" spans="1:105" ht="12" customHeight="1" x14ac:dyDescent="0.25">
      <c r="A167" s="97" t="s">
        <v>124</v>
      </c>
      <c r="B167" s="98"/>
      <c r="C167" s="98">
        <v>2.1359569289080046E-2</v>
      </c>
      <c r="D167" s="98">
        <v>1.892791330678854E-2</v>
      </c>
      <c r="E167" s="98">
        <v>1.5978893367478594E-2</v>
      </c>
      <c r="F167" s="98">
        <v>2.0803665402765299E-2</v>
      </c>
      <c r="G167" s="98">
        <v>1.3906838089105922E-2</v>
      </c>
      <c r="H167" s="98">
        <v>1.6711383400606718E-2</v>
      </c>
      <c r="I167" s="98">
        <v>1.8161520409382268E-2</v>
      </c>
      <c r="J167" s="98">
        <v>1.9156729671238788E-2</v>
      </c>
      <c r="K167" s="98">
        <v>1.6180145822877225E-2</v>
      </c>
      <c r="L167" s="98">
        <v>7.6764180082472561E-3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4.5996500052808897E-3</v>
      </c>
      <c r="U167" s="98">
        <v>4.2035720459724108E-3</v>
      </c>
      <c r="V167" s="98">
        <v>1.1416628750342996E-2</v>
      </c>
      <c r="W167" s="98">
        <v>1.1396464658917579E-2</v>
      </c>
      <c r="X167" s="98">
        <v>1.8832922539694551E-2</v>
      </c>
      <c r="Y167" s="98">
        <v>1.3845127054946222E-2</v>
      </c>
      <c r="DA167" s="63" t="s">
        <v>3912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3913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3914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3915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3916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3917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3918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3919</v>
      </c>
    </row>
    <row r="175" spans="1:105" ht="12" customHeight="1" x14ac:dyDescent="0.25">
      <c r="A175" s="121" t="s">
        <v>54</v>
      </c>
      <c r="B175" s="122"/>
      <c r="C175" s="122">
        <v>0.20564106156677892</v>
      </c>
      <c r="D175" s="122">
        <v>0.14160304008773258</v>
      </c>
      <c r="E175" s="122">
        <v>0.13637455541260074</v>
      </c>
      <c r="F175" s="122">
        <v>0.15946001158680667</v>
      </c>
      <c r="G175" s="122">
        <v>0.1125866246957308</v>
      </c>
      <c r="H175" s="122">
        <v>0.12790938510643662</v>
      </c>
      <c r="I175" s="122">
        <v>0.17168950261050053</v>
      </c>
      <c r="J175" s="122">
        <v>0.20755573646429207</v>
      </c>
      <c r="K175" s="122">
        <v>0.15033872253654493</v>
      </c>
      <c r="L175" s="122">
        <v>6.9839563495135148E-2</v>
      </c>
      <c r="M175" s="122">
        <v>0</v>
      </c>
      <c r="N175" s="122">
        <v>0</v>
      </c>
      <c r="O175" s="122">
        <v>0</v>
      </c>
      <c r="P175" s="122">
        <v>0</v>
      </c>
      <c r="Q175" s="122">
        <v>2.9879296516034323E-4</v>
      </c>
      <c r="R175" s="122">
        <v>0</v>
      </c>
      <c r="S175" s="122">
        <v>0</v>
      </c>
      <c r="T175" s="122">
        <v>5.0417051289939299E-2</v>
      </c>
      <c r="U175" s="122">
        <v>5.0243803905097355E-2</v>
      </c>
      <c r="V175" s="122">
        <v>0.14413761292142255</v>
      </c>
      <c r="W175" s="122">
        <v>0.13359443458611048</v>
      </c>
      <c r="X175" s="122">
        <v>0.20069369975836199</v>
      </c>
      <c r="Y175" s="122">
        <v>0.13038225626609726</v>
      </c>
      <c r="DA175" s="130" t="s">
        <v>3920</v>
      </c>
    </row>
    <row r="176" spans="1:105" ht="12" customHeight="1" x14ac:dyDescent="0.25">
      <c r="A176" s="97" t="s">
        <v>50</v>
      </c>
      <c r="B176" s="98"/>
      <c r="C176" s="98">
        <v>0.20564106156677892</v>
      </c>
      <c r="D176" s="98">
        <v>0.14160304008773258</v>
      </c>
      <c r="E176" s="98">
        <v>0.13637455541260074</v>
      </c>
      <c r="F176" s="98">
        <v>0.15946001158680667</v>
      </c>
      <c r="G176" s="98">
        <v>0.1125866246957308</v>
      </c>
      <c r="H176" s="98">
        <v>0.12790938510643662</v>
      </c>
      <c r="I176" s="98">
        <v>0.17168950261050053</v>
      </c>
      <c r="J176" s="98">
        <v>0.20755573646429207</v>
      </c>
      <c r="K176" s="98">
        <v>0.15033872253654493</v>
      </c>
      <c r="L176" s="98">
        <v>6.9839563495135148E-2</v>
      </c>
      <c r="M176" s="98">
        <v>0</v>
      </c>
      <c r="N176" s="98">
        <v>0</v>
      </c>
      <c r="O176" s="98">
        <v>0</v>
      </c>
      <c r="P176" s="98">
        <v>0</v>
      </c>
      <c r="Q176" s="98">
        <v>2.9879296516034323E-4</v>
      </c>
      <c r="R176" s="98">
        <v>0</v>
      </c>
      <c r="S176" s="98">
        <v>0</v>
      </c>
      <c r="T176" s="98">
        <v>5.0417051289939299E-2</v>
      </c>
      <c r="U176" s="98">
        <v>5.0243803905097355E-2</v>
      </c>
      <c r="V176" s="98">
        <v>0.14413761292142255</v>
      </c>
      <c r="W176" s="98">
        <v>0.13359443458611048</v>
      </c>
      <c r="X176" s="98">
        <v>0.20069369975836199</v>
      </c>
      <c r="Y176" s="98">
        <v>0.13038225626609726</v>
      </c>
      <c r="DA176" s="63" t="s">
        <v>3921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3922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10078.836723183878</v>
      </c>
      <c r="D3" s="117">
        <f t="shared" si="0"/>
        <v>13481.687920475619</v>
      </c>
      <c r="E3" s="117">
        <f t="shared" si="0"/>
        <v>17050.20158310785</v>
      </c>
      <c r="F3" s="117">
        <f t="shared" si="0"/>
        <v>13289.221398089918</v>
      </c>
      <c r="G3" s="117">
        <f t="shared" si="0"/>
        <v>18197.007616076764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10901.202506773127</v>
      </c>
      <c r="L3" s="117">
        <f t="shared" si="0"/>
        <v>18692.646551540653</v>
      </c>
      <c r="M3" s="117">
        <f t="shared" si="0"/>
        <v>14319.655681454689</v>
      </c>
      <c r="N3" s="117">
        <f t="shared" si="0"/>
        <v>12492.327517103076</v>
      </c>
      <c r="O3" s="117">
        <f t="shared" si="0"/>
        <v>16182.223146206034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12415.08578415434</v>
      </c>
      <c r="T3" s="117">
        <f t="shared" si="1"/>
        <v>9519.4940721899893</v>
      </c>
      <c r="U3" s="117">
        <f t="shared" si="1"/>
        <v>9918.6424738072783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3924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7199.7824790512332</v>
      </c>
      <c r="D4" s="122">
        <f t="shared" si="3"/>
        <v>10450.132934272408</v>
      </c>
      <c r="E4" s="122">
        <f t="shared" si="3"/>
        <v>13891.833100242142</v>
      </c>
      <c r="F4" s="122">
        <f t="shared" si="3"/>
        <v>10137.264103139682</v>
      </c>
      <c r="G4" s="122">
        <f t="shared" si="3"/>
        <v>14945.383258034135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7678.5272975778871</v>
      </c>
      <c r="L4" s="122">
        <f t="shared" si="3"/>
        <v>15485.970923624216</v>
      </c>
      <c r="M4" s="122">
        <f t="shared" si="3"/>
        <v>11245.137310188948</v>
      </c>
      <c r="N4" s="122">
        <f t="shared" si="3"/>
        <v>9448.803558709169</v>
      </c>
      <c r="O4" s="122">
        <f t="shared" si="3"/>
        <v>13286.482328178778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9843.4756727518889</v>
      </c>
      <c r="T4" s="122">
        <f t="shared" si="4"/>
        <v>6937.5494665796723</v>
      </c>
      <c r="U4" s="122">
        <f t="shared" si="4"/>
        <v>7515.8946448814168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3925</v>
      </c>
    </row>
    <row r="5" spans="1:105" ht="12" customHeight="1" x14ac:dyDescent="0.25">
      <c r="A5" s="97" t="s">
        <v>51</v>
      </c>
      <c r="B5" s="98"/>
      <c r="C5" s="98">
        <v>7158.1988840395434</v>
      </c>
      <c r="D5" s="98">
        <v>10389.231806981265</v>
      </c>
      <c r="E5" s="98">
        <v>13815.069755208837</v>
      </c>
      <c r="F5" s="98">
        <v>10078.285199446178</v>
      </c>
      <c r="G5" s="98">
        <v>14859.680540067819</v>
      </c>
      <c r="H5" s="98">
        <v>0</v>
      </c>
      <c r="I5" s="98">
        <v>0</v>
      </c>
      <c r="J5" s="98">
        <v>0</v>
      </c>
      <c r="K5" s="98">
        <v>7637.1944401358933</v>
      </c>
      <c r="L5" s="98">
        <v>15405.086093654745</v>
      </c>
      <c r="M5" s="98">
        <v>11186.542211447804</v>
      </c>
      <c r="N5" s="98">
        <v>9399.8653877196048</v>
      </c>
      <c r="O5" s="98">
        <v>13218.007424097119</v>
      </c>
      <c r="P5" s="98">
        <v>0</v>
      </c>
      <c r="Q5" s="98">
        <v>0</v>
      </c>
      <c r="R5" s="98">
        <v>0</v>
      </c>
      <c r="S5" s="98">
        <v>9789.8427282441844</v>
      </c>
      <c r="T5" s="98">
        <v>6898.7435051231587</v>
      </c>
      <c r="U5" s="98">
        <v>7472.5311132633997</v>
      </c>
      <c r="V5" s="98">
        <v>0</v>
      </c>
      <c r="W5" s="98">
        <v>0</v>
      </c>
      <c r="X5" s="98">
        <v>0</v>
      </c>
      <c r="Y5" s="98">
        <v>0</v>
      </c>
      <c r="DA5" s="63" t="s">
        <v>3926</v>
      </c>
    </row>
    <row r="6" spans="1:105" ht="12" customHeight="1" x14ac:dyDescent="0.25">
      <c r="A6" s="97" t="s">
        <v>53</v>
      </c>
      <c r="B6" s="98"/>
      <c r="C6" s="98">
        <v>41.583595011690214</v>
      </c>
      <c r="D6" s="98">
        <v>60.901127291142878</v>
      </c>
      <c r="E6" s="98">
        <v>76.763345033304631</v>
      </c>
      <c r="F6" s="98">
        <v>58.978903693503518</v>
      </c>
      <c r="G6" s="98">
        <v>85.702717966315902</v>
      </c>
      <c r="H6" s="98">
        <v>0</v>
      </c>
      <c r="I6" s="98">
        <v>0</v>
      </c>
      <c r="J6" s="98">
        <v>0</v>
      </c>
      <c r="K6" s="98">
        <v>41.332857441993532</v>
      </c>
      <c r="L6" s="98">
        <v>80.88482996947026</v>
      </c>
      <c r="M6" s="98">
        <v>58.595098741143794</v>
      </c>
      <c r="N6" s="98">
        <v>48.938170989564469</v>
      </c>
      <c r="O6" s="98">
        <v>68.474904081659147</v>
      </c>
      <c r="P6" s="98">
        <v>0</v>
      </c>
      <c r="Q6" s="98">
        <v>0</v>
      </c>
      <c r="R6" s="98">
        <v>0</v>
      </c>
      <c r="S6" s="98">
        <v>53.632944507703925</v>
      </c>
      <c r="T6" s="98">
        <v>38.805961456514019</v>
      </c>
      <c r="U6" s="98">
        <v>43.363531618016921</v>
      </c>
      <c r="V6" s="98">
        <v>0</v>
      </c>
      <c r="W6" s="98">
        <v>0</v>
      </c>
      <c r="X6" s="98">
        <v>0</v>
      </c>
      <c r="Y6" s="98">
        <v>0</v>
      </c>
      <c r="DA6" s="63" t="s">
        <v>3927</v>
      </c>
    </row>
    <row r="7" spans="1:105" ht="12.95" customHeight="1" x14ac:dyDescent="0.25">
      <c r="A7" s="121" t="s">
        <v>92</v>
      </c>
      <c r="B7" s="122"/>
      <c r="C7" s="122">
        <f t="shared" ref="C7:Y7" si="6">C8</f>
        <v>119.04674713923535</v>
      </c>
      <c r="D7" s="122">
        <f t="shared" si="6"/>
        <v>112.8442742228097</v>
      </c>
      <c r="E7" s="122">
        <f t="shared" si="6"/>
        <v>494.01585947389162</v>
      </c>
      <c r="F7" s="122">
        <f t="shared" si="6"/>
        <v>249.65704288747676</v>
      </c>
      <c r="G7" s="122">
        <f t="shared" si="6"/>
        <v>255.4018931124368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362.67903311972572</v>
      </c>
      <c r="L7" s="122">
        <f t="shared" si="6"/>
        <v>198.38056438914981</v>
      </c>
      <c r="M7" s="122">
        <f t="shared" si="6"/>
        <v>284.6080607877592</v>
      </c>
      <c r="N7" s="122">
        <f t="shared" si="6"/>
        <v>299.53242435948243</v>
      </c>
      <c r="O7" s="122">
        <f t="shared" si="6"/>
        <v>150.29727735088815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74.284747975360006</v>
      </c>
      <c r="T7" s="122">
        <f t="shared" si="6"/>
        <v>161.44214970242342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3928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119.04674713923535</v>
      </c>
      <c r="D8" s="98">
        <f>IF(RES_hhdet_in_fec!D8=0,0,RES_hhdet_in_fec!D8*1000*11630/RES_hhdet_in_new!D5)</f>
        <v>112.8442742228097</v>
      </c>
      <c r="E8" s="98">
        <f>IF(RES_hhdet_in_fec!E8=0,0,RES_hhdet_in_fec!E8*1000*11630/RES_hhdet_in_new!E5)</f>
        <v>494.01585947389162</v>
      </c>
      <c r="F8" s="98">
        <f>IF(RES_hhdet_in_fec!F8=0,0,RES_hhdet_in_fec!F8*1000*11630/RES_hhdet_in_new!F5)</f>
        <v>249.65704288747676</v>
      </c>
      <c r="G8" s="98">
        <f>IF(RES_hhdet_in_fec!G8=0,0,RES_hhdet_in_fec!G8*1000*11630/RES_hhdet_in_new!G5)</f>
        <v>255.4018931124368</v>
      </c>
      <c r="H8" s="98">
        <f>IF(RES_hhdet_in_fec!H8=0,0,RES_hhdet_in_fec!H8*1000*11630/RES_hhdet_in_new!H5)</f>
        <v>0</v>
      </c>
      <c r="I8" s="98">
        <f>IF(RES_hhdet_in_fec!I8=0,0,RES_hhdet_in_fec!I8*1000*11630/RES_hhdet_in_new!I5)</f>
        <v>0</v>
      </c>
      <c r="J8" s="98">
        <f>IF(RES_hhdet_in_fec!J8=0,0,RES_hhdet_in_fec!J8*1000*11630/RES_hhdet_in_new!J5)</f>
        <v>0</v>
      </c>
      <c r="K8" s="98">
        <f>IF(RES_hhdet_in_fec!K8=0,0,RES_hhdet_in_fec!K8*1000*11630/RES_hhdet_in_new!K5)</f>
        <v>362.67903311972572</v>
      </c>
      <c r="L8" s="98">
        <f>IF(RES_hhdet_in_fec!L8=0,0,RES_hhdet_in_fec!L8*1000*11630/RES_hhdet_in_new!L5)</f>
        <v>198.38056438914981</v>
      </c>
      <c r="M8" s="98">
        <f>IF(RES_hhdet_in_fec!M8=0,0,RES_hhdet_in_fec!M8*1000*11630/RES_hhdet_in_new!M5)</f>
        <v>284.6080607877592</v>
      </c>
      <c r="N8" s="98">
        <f>IF(RES_hhdet_in_fec!N8=0,0,RES_hhdet_in_fec!N8*1000*11630/RES_hhdet_in_new!N5)</f>
        <v>299.53242435948243</v>
      </c>
      <c r="O8" s="98">
        <f>IF(RES_hhdet_in_fec!O8=0,0,RES_hhdet_in_fec!O8*1000*11630/RES_hhdet_in_new!O5)</f>
        <v>150.29727735088815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74.284747975360006</v>
      </c>
      <c r="T8" s="98">
        <f>IF(RES_hhdet_in_fec!T8=0,0,RES_hhdet_in_fec!T8*1000*11630/RES_hhdet_in_new!T5)</f>
        <v>161.44214970242342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0</v>
      </c>
      <c r="X8" s="98">
        <f>IF(RES_hhdet_in_fec!X8=0,0,RES_hhdet_in_fec!X8*1000*11630/RES_hhdet_in_new!X5)</f>
        <v>0</v>
      </c>
      <c r="Y8" s="98">
        <f>IF(RES_hhdet_in_fec!Y8=0,0,RES_hhdet_in_fec!Y8*1000*11630/RES_hhdet_in_new!Y5)</f>
        <v>0</v>
      </c>
      <c r="DA8" s="63" t="s">
        <v>3929</v>
      </c>
    </row>
    <row r="9" spans="1:105" ht="12" customHeight="1" x14ac:dyDescent="0.25">
      <c r="A9" s="121" t="s">
        <v>55</v>
      </c>
      <c r="B9" s="122"/>
      <c r="C9" s="122">
        <v>1431.8656938376412</v>
      </c>
      <c r="D9" s="122">
        <v>1548.4972680526462</v>
      </c>
      <c r="E9" s="122">
        <v>1361.1491664200039</v>
      </c>
      <c r="F9" s="122">
        <v>1546.9776373947229</v>
      </c>
      <c r="G9" s="122">
        <v>1604.9301691920657</v>
      </c>
      <c r="H9" s="122">
        <v>0</v>
      </c>
      <c r="I9" s="122">
        <v>0</v>
      </c>
      <c r="J9" s="122">
        <v>0</v>
      </c>
      <c r="K9" s="122">
        <v>1363.1787868951656</v>
      </c>
      <c r="L9" s="122">
        <v>1612.5060380320388</v>
      </c>
      <c r="M9" s="122">
        <v>1517.6091960697559</v>
      </c>
      <c r="N9" s="122">
        <v>1561.2028653259213</v>
      </c>
      <c r="O9" s="122">
        <v>1591.7050141311388</v>
      </c>
      <c r="P9" s="122">
        <v>0</v>
      </c>
      <c r="Q9" s="122">
        <v>0</v>
      </c>
      <c r="R9" s="122">
        <v>0</v>
      </c>
      <c r="S9" s="122">
        <v>1376.0461484704033</v>
      </c>
      <c r="T9" s="122">
        <v>1371.3125187173803</v>
      </c>
      <c r="U9" s="122">
        <v>1350.3881838030823</v>
      </c>
      <c r="V9" s="122">
        <v>0</v>
      </c>
      <c r="W9" s="122">
        <v>0</v>
      </c>
      <c r="X9" s="122">
        <v>0</v>
      </c>
      <c r="Y9" s="122">
        <v>0</v>
      </c>
      <c r="DA9" s="130" t="s">
        <v>3930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1377.5906612964743</v>
      </c>
      <c r="E10" s="98">
        <v>1778.2793954457575</v>
      </c>
      <c r="F10" s="98">
        <v>1307.3196371224201</v>
      </c>
      <c r="G10" s="98">
        <v>0</v>
      </c>
      <c r="H10" s="98">
        <v>0</v>
      </c>
      <c r="I10" s="98">
        <v>0</v>
      </c>
      <c r="J10" s="98">
        <v>0</v>
      </c>
      <c r="K10" s="98">
        <v>914.15501987124719</v>
      </c>
      <c r="L10" s="98">
        <v>1739.2987508909639</v>
      </c>
      <c r="M10" s="98">
        <v>1613.2379274107475</v>
      </c>
      <c r="N10" s="98">
        <v>1716.8962012664101</v>
      </c>
      <c r="O10" s="98">
        <v>1832.0678234152865</v>
      </c>
      <c r="P10" s="98">
        <v>0</v>
      </c>
      <c r="Q10" s="98">
        <v>0</v>
      </c>
      <c r="R10" s="98">
        <v>0</v>
      </c>
      <c r="S10" s="98">
        <v>1578.4248090461933</v>
      </c>
      <c r="T10" s="98">
        <v>0</v>
      </c>
      <c r="U10" s="98">
        <v>1232.1227494631789</v>
      </c>
      <c r="V10" s="98">
        <v>0</v>
      </c>
      <c r="W10" s="98">
        <v>0</v>
      </c>
      <c r="X10" s="98">
        <v>0</v>
      </c>
      <c r="Y10" s="98">
        <v>0</v>
      </c>
      <c r="DA10" s="63" t="s">
        <v>3931</v>
      </c>
    </row>
    <row r="11" spans="1:105" ht="12" customHeight="1" x14ac:dyDescent="0.25">
      <c r="A11" s="97" t="s">
        <v>124</v>
      </c>
      <c r="B11" s="98"/>
      <c r="C11" s="98">
        <v>1649.6270724305955</v>
      </c>
      <c r="D11" s="98">
        <v>1602.3874485950716</v>
      </c>
      <c r="E11" s="98">
        <v>1715.6590355866706</v>
      </c>
      <c r="F11" s="98">
        <v>1727.9538155107443</v>
      </c>
      <c r="G11" s="98">
        <v>1749.155798192076</v>
      </c>
      <c r="H11" s="98">
        <v>0</v>
      </c>
      <c r="I11" s="98">
        <v>0</v>
      </c>
      <c r="J11" s="98">
        <v>0</v>
      </c>
      <c r="K11" s="98">
        <v>0</v>
      </c>
      <c r="L11" s="98">
        <v>1877.388920253775</v>
      </c>
      <c r="M11" s="98">
        <v>1653.0923070664567</v>
      </c>
      <c r="N11" s="98">
        <v>1571.5829690272551</v>
      </c>
      <c r="O11" s="98">
        <v>1538.7063032668966</v>
      </c>
      <c r="P11" s="98">
        <v>0</v>
      </c>
      <c r="Q11" s="98">
        <v>0</v>
      </c>
      <c r="R11" s="98">
        <v>0</v>
      </c>
      <c r="S11" s="98">
        <v>1411.7559962533599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3932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3933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3934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3935</v>
      </c>
    </row>
    <row r="15" spans="1:105" ht="12" customHeight="1" x14ac:dyDescent="0.25">
      <c r="A15" s="106" t="s">
        <v>122</v>
      </c>
      <c r="B15" s="101"/>
      <c r="C15" s="101">
        <v>1430.3481539007967</v>
      </c>
      <c r="D15" s="101">
        <v>1558.4525211914258</v>
      </c>
      <c r="E15" s="101">
        <v>1354.3570742415684</v>
      </c>
      <c r="F15" s="101">
        <v>1559.846311431693</v>
      </c>
      <c r="G15" s="101">
        <v>1612.6698941182442</v>
      </c>
      <c r="H15" s="101">
        <v>0</v>
      </c>
      <c r="I15" s="101">
        <v>0</v>
      </c>
      <c r="J15" s="101">
        <v>0</v>
      </c>
      <c r="K15" s="101">
        <v>1584.5460305663362</v>
      </c>
      <c r="L15" s="101">
        <v>1597.8309913857215</v>
      </c>
      <c r="M15" s="101">
        <v>1527.3789135053514</v>
      </c>
      <c r="N15" s="101">
        <v>1508.4991697638966</v>
      </c>
      <c r="O15" s="101">
        <v>1441.1638570650778</v>
      </c>
      <c r="P15" s="101">
        <v>0</v>
      </c>
      <c r="Q15" s="101">
        <v>0</v>
      </c>
      <c r="R15" s="101">
        <v>0</v>
      </c>
      <c r="S15" s="101">
        <v>1411.9139155849793</v>
      </c>
      <c r="T15" s="101">
        <v>1409.7243108425971</v>
      </c>
      <c r="U15" s="101">
        <v>1407.6496199322669</v>
      </c>
      <c r="V15" s="101">
        <v>0</v>
      </c>
      <c r="W15" s="101">
        <v>0</v>
      </c>
      <c r="X15" s="101">
        <v>0</v>
      </c>
      <c r="Y15" s="101">
        <v>0</v>
      </c>
      <c r="DA15" s="131" t="s">
        <v>3936</v>
      </c>
    </row>
    <row r="16" spans="1:105" ht="12" customHeight="1" x14ac:dyDescent="0.25">
      <c r="A16" s="107" t="s">
        <v>121</v>
      </c>
      <c r="B16" s="104"/>
      <c r="C16" s="104">
        <v>1041.8691347570698</v>
      </c>
      <c r="D16" s="104">
        <v>1145.9334983163178</v>
      </c>
      <c r="E16" s="104">
        <v>973.50845926757347</v>
      </c>
      <c r="F16" s="104">
        <v>1142.1156136872808</v>
      </c>
      <c r="G16" s="104">
        <v>1180.8467977674266</v>
      </c>
      <c r="H16" s="104">
        <v>0</v>
      </c>
      <c r="I16" s="104">
        <v>0</v>
      </c>
      <c r="J16" s="104">
        <v>0</v>
      </c>
      <c r="K16" s="104">
        <v>1154.3901025871485</v>
      </c>
      <c r="L16" s="104">
        <v>1167.3464301908277</v>
      </c>
      <c r="M16" s="104">
        <v>1128.2272061710812</v>
      </c>
      <c r="N16" s="104">
        <v>1121.6873678088411</v>
      </c>
      <c r="O16" s="104">
        <v>1081.2793873553449</v>
      </c>
      <c r="P16" s="104">
        <v>0</v>
      </c>
      <c r="Q16" s="104">
        <v>0</v>
      </c>
      <c r="R16" s="104">
        <v>0</v>
      </c>
      <c r="S16" s="104">
        <v>1128.6820247950238</v>
      </c>
      <c r="T16" s="104">
        <v>1140.8417659660784</v>
      </c>
      <c r="U16" s="104">
        <v>1142.9246260504267</v>
      </c>
      <c r="V16" s="104">
        <v>0</v>
      </c>
      <c r="W16" s="104">
        <v>0</v>
      </c>
      <c r="X16" s="104">
        <v>0</v>
      </c>
      <c r="Y16" s="104">
        <v>0</v>
      </c>
      <c r="DA16" s="132" t="s">
        <v>3937</v>
      </c>
    </row>
    <row r="17" spans="1:105" ht="12" customHeight="1" x14ac:dyDescent="0.25">
      <c r="A17" s="108" t="s">
        <v>53</v>
      </c>
      <c r="B17" s="98"/>
      <c r="C17" s="98">
        <v>411.24144991111092</v>
      </c>
      <c r="D17" s="98">
        <v>472.46756427601468</v>
      </c>
      <c r="E17" s="98">
        <v>347.57791241072664</v>
      </c>
      <c r="F17" s="98">
        <v>451.48528363957126</v>
      </c>
      <c r="G17" s="98">
        <v>462.35402419899066</v>
      </c>
      <c r="H17" s="98">
        <v>0</v>
      </c>
      <c r="I17" s="98">
        <v>0</v>
      </c>
      <c r="J17" s="98">
        <v>0</v>
      </c>
      <c r="K17" s="98">
        <v>413.00299329131423</v>
      </c>
      <c r="L17" s="98">
        <v>416.982435204262</v>
      </c>
      <c r="M17" s="98">
        <v>416.71490160911418</v>
      </c>
      <c r="N17" s="98">
        <v>406.94355124086781</v>
      </c>
      <c r="O17" s="98">
        <v>377.45876644054005</v>
      </c>
      <c r="P17" s="98">
        <v>0</v>
      </c>
      <c r="Q17" s="98">
        <v>0</v>
      </c>
      <c r="R17" s="98">
        <v>0</v>
      </c>
      <c r="S17" s="98">
        <v>411.89080870964551</v>
      </c>
      <c r="T17" s="98">
        <v>424.98547728996175</v>
      </c>
      <c r="U17" s="98">
        <v>401.12681506128075</v>
      </c>
      <c r="V17" s="98">
        <v>0</v>
      </c>
      <c r="W17" s="98">
        <v>0</v>
      </c>
      <c r="X17" s="98">
        <v>0</v>
      </c>
      <c r="Y17" s="98">
        <v>0</v>
      </c>
      <c r="DA17" s="63" t="s">
        <v>3938</v>
      </c>
    </row>
    <row r="18" spans="1:105" ht="12" customHeight="1" x14ac:dyDescent="0.25">
      <c r="A18" s="108" t="s">
        <v>52</v>
      </c>
      <c r="B18" s="98"/>
      <c r="C18" s="98">
        <v>630.62768484595881</v>
      </c>
      <c r="D18" s="98">
        <v>673.46593404030295</v>
      </c>
      <c r="E18" s="98">
        <v>625.93054685684683</v>
      </c>
      <c r="F18" s="98">
        <v>690.63033004770944</v>
      </c>
      <c r="G18" s="98">
        <v>718.49277356843595</v>
      </c>
      <c r="H18" s="98">
        <v>0</v>
      </c>
      <c r="I18" s="98">
        <v>0</v>
      </c>
      <c r="J18" s="98">
        <v>0</v>
      </c>
      <c r="K18" s="98">
        <v>741.38710929583442</v>
      </c>
      <c r="L18" s="98">
        <v>750.3639949865659</v>
      </c>
      <c r="M18" s="98">
        <v>711.51230456196708</v>
      </c>
      <c r="N18" s="98">
        <v>714.74381656797345</v>
      </c>
      <c r="O18" s="98">
        <v>703.82062091480509</v>
      </c>
      <c r="P18" s="98">
        <v>0</v>
      </c>
      <c r="Q18" s="98">
        <v>0</v>
      </c>
      <c r="R18" s="98">
        <v>0</v>
      </c>
      <c r="S18" s="98">
        <v>716.79121608537832</v>
      </c>
      <c r="T18" s="98">
        <v>715.85628867611649</v>
      </c>
      <c r="U18" s="98">
        <v>741.797810989146</v>
      </c>
      <c r="V18" s="98">
        <v>0</v>
      </c>
      <c r="W18" s="98">
        <v>0</v>
      </c>
      <c r="X18" s="98">
        <v>0</v>
      </c>
      <c r="Y18" s="98">
        <v>0</v>
      </c>
      <c r="DA18" s="63" t="s">
        <v>3939</v>
      </c>
    </row>
    <row r="19" spans="1:105" ht="12" customHeight="1" x14ac:dyDescent="0.25">
      <c r="A19" s="121" t="s">
        <v>54</v>
      </c>
      <c r="B19" s="122"/>
      <c r="C19" s="122">
        <v>1328.1418031557671</v>
      </c>
      <c r="D19" s="122">
        <v>1370.2134439277552</v>
      </c>
      <c r="E19" s="122">
        <v>1303.203456971813</v>
      </c>
      <c r="F19" s="122">
        <v>1355.3226146680363</v>
      </c>
      <c r="G19" s="122">
        <v>1391.2922957381256</v>
      </c>
      <c r="H19" s="122">
        <v>0</v>
      </c>
      <c r="I19" s="122">
        <v>0</v>
      </c>
      <c r="J19" s="122">
        <v>0</v>
      </c>
      <c r="K19" s="122">
        <v>1496.8173891803499</v>
      </c>
      <c r="L19" s="122">
        <v>1395.7890254952481</v>
      </c>
      <c r="M19" s="122">
        <v>1272.3011144082259</v>
      </c>
      <c r="N19" s="122">
        <v>1182.7886687085052</v>
      </c>
      <c r="O19" s="122">
        <v>1153.7385265452288</v>
      </c>
      <c r="P19" s="122">
        <v>0</v>
      </c>
      <c r="Q19" s="122">
        <v>0</v>
      </c>
      <c r="R19" s="122">
        <v>0</v>
      </c>
      <c r="S19" s="122">
        <v>1121.2792149566883</v>
      </c>
      <c r="T19" s="122">
        <v>1049.1899371905126</v>
      </c>
      <c r="U19" s="122">
        <v>1052.3596451227781</v>
      </c>
      <c r="V19" s="122">
        <v>0</v>
      </c>
      <c r="W19" s="122">
        <v>0</v>
      </c>
      <c r="X19" s="122">
        <v>0</v>
      </c>
      <c r="Y19" s="122">
        <v>0</v>
      </c>
      <c r="DA19" s="130" t="s">
        <v>3940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3941</v>
      </c>
    </row>
    <row r="21" spans="1:105" ht="12" customHeight="1" x14ac:dyDescent="0.25">
      <c r="A21" s="97" t="s">
        <v>50</v>
      </c>
      <c r="B21" s="98"/>
      <c r="C21" s="98">
        <v>1631.1165489322832</v>
      </c>
      <c r="D21" s="98">
        <v>1426.4589570203098</v>
      </c>
      <c r="E21" s="98">
        <v>1686.3646498310443</v>
      </c>
      <c r="F21" s="98">
        <v>1577.4656836126658</v>
      </c>
      <c r="G21" s="98">
        <v>1598.7967085261887</v>
      </c>
      <c r="H21" s="98">
        <v>0</v>
      </c>
      <c r="I21" s="98">
        <v>0</v>
      </c>
      <c r="J21" s="98">
        <v>0</v>
      </c>
      <c r="K21" s="98">
        <v>1853.8337288706898</v>
      </c>
      <c r="L21" s="98">
        <v>1670.9052873844701</v>
      </c>
      <c r="M21" s="98">
        <v>1486.4741235691984</v>
      </c>
      <c r="N21" s="98">
        <v>1414.1335666497509</v>
      </c>
      <c r="O21" s="98">
        <v>1403.4017545061186</v>
      </c>
      <c r="P21" s="98">
        <v>0</v>
      </c>
      <c r="Q21" s="98">
        <v>0</v>
      </c>
      <c r="R21" s="98">
        <v>0</v>
      </c>
      <c r="S21" s="98">
        <v>1357.8034058927269</v>
      </c>
      <c r="T21" s="98">
        <v>1282.9197135867998</v>
      </c>
      <c r="U21" s="98">
        <v>1340.4996586332779</v>
      </c>
      <c r="V21" s="98">
        <v>0</v>
      </c>
      <c r="W21" s="98">
        <v>0</v>
      </c>
      <c r="X21" s="98">
        <v>0</v>
      </c>
      <c r="Y21" s="98">
        <v>0</v>
      </c>
      <c r="DA21" s="63" t="s">
        <v>3942</v>
      </c>
    </row>
    <row r="22" spans="1:105" ht="12" customHeight="1" x14ac:dyDescent="0.25">
      <c r="A22" s="109" t="s">
        <v>120</v>
      </c>
      <c r="B22" s="33"/>
      <c r="C22" s="33">
        <v>1075.6628483420041</v>
      </c>
      <c r="D22" s="33">
        <v>1329.0786656958865</v>
      </c>
      <c r="E22" s="33">
        <v>996.04117839871026</v>
      </c>
      <c r="F22" s="33">
        <v>1232.6465915195097</v>
      </c>
      <c r="G22" s="33">
        <v>1287.5400893440942</v>
      </c>
      <c r="H22" s="33">
        <v>0</v>
      </c>
      <c r="I22" s="33">
        <v>0</v>
      </c>
      <c r="J22" s="33">
        <v>0</v>
      </c>
      <c r="K22" s="33">
        <v>1139.80104949001</v>
      </c>
      <c r="L22" s="33">
        <v>1168.1066018627885</v>
      </c>
      <c r="M22" s="33">
        <v>1137.8203877257549</v>
      </c>
      <c r="N22" s="33">
        <v>1104.1763247478877</v>
      </c>
      <c r="O22" s="33">
        <v>1038.0409330999385</v>
      </c>
      <c r="P22" s="33">
        <v>0</v>
      </c>
      <c r="Q22" s="33">
        <v>0</v>
      </c>
      <c r="R22" s="33">
        <v>0</v>
      </c>
      <c r="S22" s="33">
        <v>982.62710302866537</v>
      </c>
      <c r="T22" s="33">
        <v>955.69802663199812</v>
      </c>
      <c r="U22" s="33">
        <v>928.8710679039923</v>
      </c>
      <c r="V22" s="33">
        <v>0</v>
      </c>
      <c r="W22" s="33">
        <v>0</v>
      </c>
      <c r="X22" s="33">
        <v>0</v>
      </c>
      <c r="Y22" s="33">
        <v>0</v>
      </c>
      <c r="DA22" s="60" t="s">
        <v>3943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17591.56353150183</v>
      </c>
      <c r="H24" s="117">
        <f t="shared" si="7"/>
        <v>20832.787234664636</v>
      </c>
      <c r="I24" s="117">
        <f t="shared" si="7"/>
        <v>9272.1398896756491</v>
      </c>
      <c r="J24" s="117">
        <f t="shared" si="7"/>
        <v>27124.060802083757</v>
      </c>
      <c r="K24" s="117">
        <f t="shared" si="7"/>
        <v>15981.594605356478</v>
      </c>
      <c r="L24" s="117">
        <f t="shared" si="7"/>
        <v>16738.641742414227</v>
      </c>
      <c r="M24" s="117">
        <f t="shared" si="7"/>
        <v>0</v>
      </c>
      <c r="N24" s="117">
        <f t="shared" si="7"/>
        <v>15878.81502435049</v>
      </c>
      <c r="O24" s="117">
        <f t="shared" si="7"/>
        <v>14486.132142300745</v>
      </c>
      <c r="P24" s="117">
        <f t="shared" si="7"/>
        <v>0</v>
      </c>
      <c r="Q24" s="117">
        <f t="shared" si="7"/>
        <v>13413.819717926326</v>
      </c>
      <c r="R24" s="117">
        <f t="shared" ref="R24:V24" si="8">R25+R28+R30+R39</f>
        <v>12532.724428666397</v>
      </c>
      <c r="S24" s="117">
        <f t="shared" si="8"/>
        <v>0</v>
      </c>
      <c r="T24" s="117">
        <f t="shared" si="8"/>
        <v>0</v>
      </c>
      <c r="U24" s="117">
        <f t="shared" si="8"/>
        <v>10212.889885074055</v>
      </c>
      <c r="V24" s="117">
        <f t="shared" si="8"/>
        <v>9938.5748764235632</v>
      </c>
      <c r="W24" s="117">
        <f t="shared" ref="W24:Y24" si="9">W25+W28+W30+W39</f>
        <v>9865.1324246328422</v>
      </c>
      <c r="X24" s="117">
        <f t="shared" si="9"/>
        <v>8268.6327186697508</v>
      </c>
      <c r="Y24" s="117">
        <f t="shared" si="9"/>
        <v>5821.270008116825</v>
      </c>
      <c r="DA24" s="129" t="s">
        <v>3944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14334.783837391877</v>
      </c>
      <c r="H25" s="122">
        <f t="shared" si="10"/>
        <v>17171.872216454278</v>
      </c>
      <c r="I25" s="122">
        <f t="shared" si="10"/>
        <v>5536.9725335373305</v>
      </c>
      <c r="J25" s="122">
        <f t="shared" si="10"/>
        <v>23542.799900571539</v>
      </c>
      <c r="K25" s="122">
        <f t="shared" si="10"/>
        <v>12559.156792064734</v>
      </c>
      <c r="L25" s="122">
        <f t="shared" si="10"/>
        <v>13561.894910901157</v>
      </c>
      <c r="M25" s="122">
        <f t="shared" si="10"/>
        <v>0</v>
      </c>
      <c r="N25" s="122">
        <f t="shared" si="10"/>
        <v>12919.790639115428</v>
      </c>
      <c r="O25" s="122">
        <f t="shared" si="10"/>
        <v>11787.927505073163</v>
      </c>
      <c r="P25" s="122">
        <f t="shared" si="10"/>
        <v>0</v>
      </c>
      <c r="Q25" s="122">
        <f t="shared" si="10"/>
        <v>10850.5324536486</v>
      </c>
      <c r="R25" s="122">
        <f t="shared" ref="R25:V25" si="11">SUM(R26:R27)</f>
        <v>9940.6426239907105</v>
      </c>
      <c r="S25" s="122">
        <f t="shared" si="11"/>
        <v>0</v>
      </c>
      <c r="T25" s="122">
        <f t="shared" si="11"/>
        <v>0</v>
      </c>
      <c r="U25" s="122">
        <f t="shared" si="11"/>
        <v>7784.1490625215756</v>
      </c>
      <c r="V25" s="122">
        <f t="shared" si="11"/>
        <v>7340.6633097010626</v>
      </c>
      <c r="W25" s="122">
        <f t="shared" ref="W25:Y25" si="12">SUM(W26:W27)</f>
        <v>6881.0964330864326</v>
      </c>
      <c r="X25" s="122">
        <f t="shared" si="12"/>
        <v>5266.5386904771785</v>
      </c>
      <c r="Y25" s="122">
        <f t="shared" si="12"/>
        <v>3262.841921532759</v>
      </c>
      <c r="DA25" s="130" t="s">
        <v>3945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14166.875926675226</v>
      </c>
      <c r="H26" s="98">
        <v>16976.469319195836</v>
      </c>
      <c r="I26" s="98">
        <v>5475.5723196668305</v>
      </c>
      <c r="J26" s="98">
        <v>23282.063794062502</v>
      </c>
      <c r="K26" s="98">
        <v>12419.736127419937</v>
      </c>
      <c r="L26" s="98">
        <v>13415.138965165941</v>
      </c>
      <c r="M26" s="98">
        <v>0</v>
      </c>
      <c r="N26" s="98">
        <v>12775.050368850541</v>
      </c>
      <c r="O26" s="98">
        <v>11650.967186528515</v>
      </c>
      <c r="P26" s="98">
        <v>0</v>
      </c>
      <c r="Q26" s="98">
        <v>10713.117122031739</v>
      </c>
      <c r="R26" s="98">
        <v>9812.0961791459267</v>
      </c>
      <c r="S26" s="98">
        <v>0</v>
      </c>
      <c r="T26" s="98">
        <v>0</v>
      </c>
      <c r="U26" s="98">
        <v>7683.6689868940812</v>
      </c>
      <c r="V26" s="98">
        <v>7245.6890700634722</v>
      </c>
      <c r="W26" s="98">
        <v>6791.8927303363371</v>
      </c>
      <c r="X26" s="98">
        <v>5198.4238649952003</v>
      </c>
      <c r="Y26" s="98">
        <v>3220.3626253377565</v>
      </c>
      <c r="DA26" s="63" t="s">
        <v>3946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167.90791071665129</v>
      </c>
      <c r="H27" s="98">
        <v>195.40289725844053</v>
      </c>
      <c r="I27" s="98">
        <v>61.400213870499577</v>
      </c>
      <c r="J27" s="98">
        <v>260.73610650903566</v>
      </c>
      <c r="K27" s="98">
        <v>139.42066464479637</v>
      </c>
      <c r="L27" s="98">
        <v>146.75594573521619</v>
      </c>
      <c r="M27" s="98">
        <v>0</v>
      </c>
      <c r="N27" s="98">
        <v>144.7402702648873</v>
      </c>
      <c r="O27" s="98">
        <v>136.96031854464906</v>
      </c>
      <c r="P27" s="98">
        <v>0</v>
      </c>
      <c r="Q27" s="98">
        <v>137.41533161686144</v>
      </c>
      <c r="R27" s="98">
        <v>128.54644484478328</v>
      </c>
      <c r="S27" s="98">
        <v>0</v>
      </c>
      <c r="T27" s="98">
        <v>0</v>
      </c>
      <c r="U27" s="98">
        <v>100.48007562749413</v>
      </c>
      <c r="V27" s="98">
        <v>94.974239637590173</v>
      </c>
      <c r="W27" s="98">
        <v>89.203702750095431</v>
      </c>
      <c r="X27" s="98">
        <v>68.114825481977888</v>
      </c>
      <c r="Y27" s="98">
        <v>42.479296195002313</v>
      </c>
      <c r="DA27" s="63" t="s">
        <v>3947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260.91721638562899</v>
      </c>
      <c r="H28" s="122">
        <f t="shared" si="13"/>
        <v>541.29233940043241</v>
      </c>
      <c r="I28" s="122">
        <f t="shared" si="13"/>
        <v>735.78266361380668</v>
      </c>
      <c r="J28" s="122">
        <f t="shared" si="13"/>
        <v>408.86099183950637</v>
      </c>
      <c r="K28" s="122">
        <f t="shared" si="13"/>
        <v>361.54919189505375</v>
      </c>
      <c r="L28" s="122">
        <f t="shared" si="13"/>
        <v>201.42087955220194</v>
      </c>
      <c r="M28" s="122">
        <f t="shared" si="13"/>
        <v>0</v>
      </c>
      <c r="N28" s="122">
        <f t="shared" si="13"/>
        <v>307.45394302022908</v>
      </c>
      <c r="O28" s="122">
        <f t="shared" si="13"/>
        <v>148.03562201455469</v>
      </c>
      <c r="P28" s="122">
        <f t="shared" si="13"/>
        <v>0</v>
      </c>
      <c r="Q28" s="122">
        <f t="shared" si="13"/>
        <v>99.14216609076388</v>
      </c>
      <c r="R28" s="122">
        <f t="shared" si="13"/>
        <v>95.930148313917897</v>
      </c>
      <c r="S28" s="122">
        <f t="shared" si="13"/>
        <v>0</v>
      </c>
      <c r="T28" s="122">
        <f t="shared" si="13"/>
        <v>0</v>
      </c>
      <c r="U28" s="122">
        <f t="shared" si="13"/>
        <v>18.234174467995942</v>
      </c>
      <c r="V28" s="122">
        <f t="shared" si="13"/>
        <v>216.05793857868628</v>
      </c>
      <c r="W28" s="122">
        <f t="shared" si="13"/>
        <v>453.46408997010008</v>
      </c>
      <c r="X28" s="122">
        <f t="shared" si="13"/>
        <v>599.87146780688818</v>
      </c>
      <c r="Y28" s="122">
        <f t="shared" si="13"/>
        <v>215.7870291948916</v>
      </c>
      <c r="DA28" s="130" t="s">
        <v>3948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0</v>
      </c>
      <c r="D29" s="98">
        <f>IF(RES_hhdet_in_fec!D29=0,0,RES_hhdet_in_fec!D29*1000*11630/RES_hhdet_in_new!D26)</f>
        <v>0</v>
      </c>
      <c r="E29" s="98">
        <f>IF(RES_hhdet_in_fec!E29=0,0,RES_hhdet_in_fec!E29*1000*11630/RES_hhdet_in_new!E26)</f>
        <v>0</v>
      </c>
      <c r="F29" s="98">
        <f>IF(RES_hhdet_in_fec!F29=0,0,RES_hhdet_in_fec!F29*1000*11630/RES_hhdet_in_new!F26)</f>
        <v>0</v>
      </c>
      <c r="G29" s="98">
        <f>IF(RES_hhdet_in_fec!G29=0,0,RES_hhdet_in_fec!G29*1000*11630/RES_hhdet_in_new!G26)</f>
        <v>260.91721638562899</v>
      </c>
      <c r="H29" s="98">
        <f>IF(RES_hhdet_in_fec!H29=0,0,RES_hhdet_in_fec!H29*1000*11630/RES_hhdet_in_new!H26)</f>
        <v>541.29233940043241</v>
      </c>
      <c r="I29" s="98">
        <f>IF(RES_hhdet_in_fec!I29=0,0,RES_hhdet_in_fec!I29*1000*11630/RES_hhdet_in_new!I26)</f>
        <v>735.78266361380668</v>
      </c>
      <c r="J29" s="98">
        <f>IF(RES_hhdet_in_fec!J29=0,0,RES_hhdet_in_fec!J29*1000*11630/RES_hhdet_in_new!J26)</f>
        <v>408.86099183950637</v>
      </c>
      <c r="K29" s="98">
        <f>IF(RES_hhdet_in_fec!K29=0,0,RES_hhdet_in_fec!K29*1000*11630/RES_hhdet_in_new!K26)</f>
        <v>361.54919189505375</v>
      </c>
      <c r="L29" s="98">
        <f>IF(RES_hhdet_in_fec!L29=0,0,RES_hhdet_in_fec!L29*1000*11630/RES_hhdet_in_new!L26)</f>
        <v>201.42087955220194</v>
      </c>
      <c r="M29" s="98">
        <f>IF(RES_hhdet_in_fec!M29=0,0,RES_hhdet_in_fec!M29*1000*11630/RES_hhdet_in_new!M26)</f>
        <v>0</v>
      </c>
      <c r="N29" s="98">
        <f>IF(RES_hhdet_in_fec!N29=0,0,RES_hhdet_in_fec!N29*1000*11630/RES_hhdet_in_new!N26)</f>
        <v>307.45394302022908</v>
      </c>
      <c r="O29" s="98">
        <f>IF(RES_hhdet_in_fec!O29=0,0,RES_hhdet_in_fec!O29*1000*11630/RES_hhdet_in_new!O26)</f>
        <v>148.03562201455469</v>
      </c>
      <c r="P29" s="98">
        <f>IF(RES_hhdet_in_fec!P29=0,0,RES_hhdet_in_fec!P29*1000*11630/RES_hhdet_in_new!P26)</f>
        <v>0</v>
      </c>
      <c r="Q29" s="98">
        <f>IF(RES_hhdet_in_fec!Q29=0,0,RES_hhdet_in_fec!Q29*1000*11630/RES_hhdet_in_new!Q26)</f>
        <v>99.14216609076388</v>
      </c>
      <c r="R29" s="98">
        <f>IF(RES_hhdet_in_fec!R29=0,0,RES_hhdet_in_fec!R29*1000*11630/RES_hhdet_in_new!R26)</f>
        <v>95.930148313917897</v>
      </c>
      <c r="S29" s="98">
        <f>IF(RES_hhdet_in_fec!S29=0,0,RES_hhdet_in_fec!S29*1000*11630/RES_hhdet_in_new!S26)</f>
        <v>0</v>
      </c>
      <c r="T29" s="98">
        <f>IF(RES_hhdet_in_fec!T29=0,0,RES_hhdet_in_fec!T29*1000*11630/RES_hhdet_in_new!T26)</f>
        <v>0</v>
      </c>
      <c r="U29" s="98">
        <f>IF(RES_hhdet_in_fec!U29=0,0,RES_hhdet_in_fec!U29*1000*11630/RES_hhdet_in_new!U26)</f>
        <v>18.234174467995942</v>
      </c>
      <c r="V29" s="98">
        <f>IF(RES_hhdet_in_fec!V29=0,0,RES_hhdet_in_fec!V29*1000*11630/RES_hhdet_in_new!V26)</f>
        <v>216.05793857868628</v>
      </c>
      <c r="W29" s="98">
        <f>IF(RES_hhdet_in_fec!W29=0,0,RES_hhdet_in_fec!W29*1000*11630/RES_hhdet_in_new!W26)</f>
        <v>453.46408997010008</v>
      </c>
      <c r="X29" s="98">
        <f>IF(RES_hhdet_in_fec!X29=0,0,RES_hhdet_in_fec!X29*1000*11630/RES_hhdet_in_new!X26)</f>
        <v>599.87146780688818</v>
      </c>
      <c r="Y29" s="98">
        <f>IF(RES_hhdet_in_fec!Y29=0,0,RES_hhdet_in_fec!Y29*1000*11630/RES_hhdet_in_new!Y26)</f>
        <v>215.7870291948916</v>
      </c>
      <c r="DA29" s="63" t="s">
        <v>3949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1604.5701819861965</v>
      </c>
      <c r="H30" s="122">
        <v>1668.3050961354506</v>
      </c>
      <c r="I30" s="122">
        <v>1581.7564110984338</v>
      </c>
      <c r="J30" s="122">
        <v>1649.0485183077003</v>
      </c>
      <c r="K30" s="122">
        <v>1567.4078335218587</v>
      </c>
      <c r="L30" s="122">
        <v>1576.0475406628245</v>
      </c>
      <c r="M30" s="122">
        <v>0</v>
      </c>
      <c r="N30" s="122">
        <v>1467.9835844177067</v>
      </c>
      <c r="O30" s="122">
        <v>1396.0056505033722</v>
      </c>
      <c r="P30" s="122">
        <v>0</v>
      </c>
      <c r="Q30" s="122">
        <v>1333.0778091226352</v>
      </c>
      <c r="R30" s="122">
        <v>1341.8883247640867</v>
      </c>
      <c r="S30" s="122">
        <v>0</v>
      </c>
      <c r="T30" s="122">
        <v>0</v>
      </c>
      <c r="U30" s="122">
        <v>1360.171405866932</v>
      </c>
      <c r="V30" s="122">
        <v>1361.2851647919242</v>
      </c>
      <c r="W30" s="122">
        <v>1456.1819403191073</v>
      </c>
      <c r="X30" s="122">
        <v>1386.3398005748836</v>
      </c>
      <c r="Y30" s="122">
        <v>1369.1652618215626</v>
      </c>
      <c r="DA30" s="130" t="s">
        <v>3950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1749.155798192076</v>
      </c>
      <c r="H31" s="98">
        <v>1794.3067313257993</v>
      </c>
      <c r="I31" s="98">
        <v>1738.0509820105983</v>
      </c>
      <c r="J31" s="98">
        <v>1916.6236124356462</v>
      </c>
      <c r="K31" s="98">
        <v>2035.0848769749725</v>
      </c>
      <c r="L31" s="98">
        <v>1877.3889202537748</v>
      </c>
      <c r="M31" s="98">
        <v>0</v>
      </c>
      <c r="N31" s="98">
        <v>1571.5829690272551</v>
      </c>
      <c r="O31" s="98">
        <v>1538.7063032668966</v>
      </c>
      <c r="P31" s="98">
        <v>0</v>
      </c>
      <c r="Q31" s="98">
        <v>1369.7347834113316</v>
      </c>
      <c r="R31" s="98">
        <v>0</v>
      </c>
      <c r="S31" s="98">
        <v>0</v>
      </c>
      <c r="T31" s="98">
        <v>0</v>
      </c>
      <c r="U31" s="98">
        <v>1423.4534946470837</v>
      </c>
      <c r="V31" s="98">
        <v>1396.0581810108138</v>
      </c>
      <c r="W31" s="98">
        <v>1475.568484887249</v>
      </c>
      <c r="X31" s="98">
        <v>1454.4908866842873</v>
      </c>
      <c r="Y31" s="98">
        <v>1354.4175475872339</v>
      </c>
      <c r="DA31" s="63" t="s">
        <v>3951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3952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3953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3954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1612.669894118244</v>
      </c>
      <c r="H35" s="101">
        <v>1678.6328715386469</v>
      </c>
      <c r="I35" s="101">
        <v>1614.4021211886641</v>
      </c>
      <c r="J35" s="101">
        <v>1678.9933605885042</v>
      </c>
      <c r="K35" s="101">
        <v>1584.5460305663364</v>
      </c>
      <c r="L35" s="101">
        <v>1597.8309913857215</v>
      </c>
      <c r="M35" s="101">
        <v>0</v>
      </c>
      <c r="N35" s="101">
        <v>1508.4991697638968</v>
      </c>
      <c r="O35" s="101">
        <v>1441.1638570650778</v>
      </c>
      <c r="P35" s="101">
        <v>0</v>
      </c>
      <c r="Q35" s="101">
        <v>1389.6614299292883</v>
      </c>
      <c r="R35" s="101">
        <v>1399.7067226918837</v>
      </c>
      <c r="S35" s="101">
        <v>0</v>
      </c>
      <c r="T35" s="101">
        <v>0</v>
      </c>
      <c r="U35" s="101">
        <v>1407.6496199322669</v>
      </c>
      <c r="V35" s="101">
        <v>1408.5178073625475</v>
      </c>
      <c r="W35" s="101">
        <v>1499.6398284741492</v>
      </c>
      <c r="X35" s="101">
        <v>1428.2373333366511</v>
      </c>
      <c r="Y35" s="101">
        <v>1413.6087805259369</v>
      </c>
      <c r="DA35" s="131" t="s">
        <v>3955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1180.8467977674266</v>
      </c>
      <c r="H36" s="104">
        <v>1230.4038508339106</v>
      </c>
      <c r="I36" s="104">
        <v>1181.1099937029699</v>
      </c>
      <c r="J36" s="104">
        <v>1232.448571925027</v>
      </c>
      <c r="K36" s="104">
        <v>1154.3901025871487</v>
      </c>
      <c r="L36" s="104">
        <v>1167.3464301908277</v>
      </c>
      <c r="M36" s="104">
        <v>0</v>
      </c>
      <c r="N36" s="104">
        <v>1121.6873678088409</v>
      </c>
      <c r="O36" s="104">
        <v>1081.2793873553449</v>
      </c>
      <c r="P36" s="104">
        <v>0</v>
      </c>
      <c r="Q36" s="104">
        <v>1095.4537971203868</v>
      </c>
      <c r="R36" s="104">
        <v>1110.6147330528993</v>
      </c>
      <c r="S36" s="104">
        <v>0</v>
      </c>
      <c r="T36" s="104">
        <v>0</v>
      </c>
      <c r="U36" s="104">
        <v>1142.9246260504267</v>
      </c>
      <c r="V36" s="104">
        <v>1151.2927771182653</v>
      </c>
      <c r="W36" s="104">
        <v>1248.2880969985763</v>
      </c>
      <c r="X36" s="104">
        <v>1212.8234881269955</v>
      </c>
      <c r="Y36" s="104">
        <v>1212.5452256251281</v>
      </c>
      <c r="DA36" s="132" t="s">
        <v>3956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462.35402419899066</v>
      </c>
      <c r="H37" s="98">
        <v>479.60525841820612</v>
      </c>
      <c r="I37" s="98">
        <v>448.96630853803333</v>
      </c>
      <c r="J37" s="98">
        <v>470.74512575390963</v>
      </c>
      <c r="K37" s="98">
        <v>413.00299329131417</v>
      </c>
      <c r="L37" s="98">
        <v>416.98243520426195</v>
      </c>
      <c r="M37" s="98">
        <v>0</v>
      </c>
      <c r="N37" s="98">
        <v>406.94355124086781</v>
      </c>
      <c r="O37" s="98">
        <v>377.45876644053999</v>
      </c>
      <c r="P37" s="98">
        <v>0</v>
      </c>
      <c r="Q37" s="98">
        <v>422.89705698778442</v>
      </c>
      <c r="R37" s="98">
        <v>414.64446451090151</v>
      </c>
      <c r="S37" s="98">
        <v>0</v>
      </c>
      <c r="T37" s="98">
        <v>0</v>
      </c>
      <c r="U37" s="98">
        <v>401.12681506128069</v>
      </c>
      <c r="V37" s="98">
        <v>392.75761698508524</v>
      </c>
      <c r="W37" s="98">
        <v>470.45456669399533</v>
      </c>
      <c r="X37" s="98">
        <v>501.46847828734678</v>
      </c>
      <c r="Y37" s="98">
        <v>504.74353314345001</v>
      </c>
      <c r="DA37" s="63" t="s">
        <v>3957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718.49277356843595</v>
      </c>
      <c r="H38" s="98">
        <v>750.79859241570443</v>
      </c>
      <c r="I38" s="98">
        <v>732.14368516493664</v>
      </c>
      <c r="J38" s="98">
        <v>761.70344617111709</v>
      </c>
      <c r="K38" s="98">
        <v>741.38710929583453</v>
      </c>
      <c r="L38" s="98">
        <v>750.3639949865659</v>
      </c>
      <c r="M38" s="98">
        <v>0</v>
      </c>
      <c r="N38" s="98">
        <v>714.74381656797334</v>
      </c>
      <c r="O38" s="98">
        <v>703.82062091480509</v>
      </c>
      <c r="P38" s="98">
        <v>0</v>
      </c>
      <c r="Q38" s="98">
        <v>672.55674013260239</v>
      </c>
      <c r="R38" s="98">
        <v>695.9702685419976</v>
      </c>
      <c r="S38" s="98">
        <v>0</v>
      </c>
      <c r="T38" s="98">
        <v>0</v>
      </c>
      <c r="U38" s="98">
        <v>741.79781098914577</v>
      </c>
      <c r="V38" s="98">
        <v>758.53516013318006</v>
      </c>
      <c r="W38" s="98">
        <v>777.8335303045809</v>
      </c>
      <c r="X38" s="98">
        <v>711.35500983964857</v>
      </c>
      <c r="Y38" s="98">
        <v>707.80169248167806</v>
      </c>
      <c r="DA38" s="63" t="s">
        <v>3958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1391.2922957381259</v>
      </c>
      <c r="H39" s="122">
        <v>1451.3175826744759</v>
      </c>
      <c r="I39" s="122">
        <v>1417.6282814260783</v>
      </c>
      <c r="J39" s="122">
        <v>1523.3513913650129</v>
      </c>
      <c r="K39" s="122">
        <v>1493.4807878748327</v>
      </c>
      <c r="L39" s="122">
        <v>1399.2784112980441</v>
      </c>
      <c r="M39" s="122">
        <v>0</v>
      </c>
      <c r="N39" s="122">
        <v>1183.5868577971255</v>
      </c>
      <c r="O39" s="122">
        <v>1154.1633647096546</v>
      </c>
      <c r="P39" s="122">
        <v>0</v>
      </c>
      <c r="Q39" s="122">
        <v>1131.0672890643282</v>
      </c>
      <c r="R39" s="122">
        <v>1154.2633315976836</v>
      </c>
      <c r="S39" s="122">
        <v>0</v>
      </c>
      <c r="T39" s="122">
        <v>0</v>
      </c>
      <c r="U39" s="122">
        <v>1050.3352422175519</v>
      </c>
      <c r="V39" s="122">
        <v>1020.5684633518897</v>
      </c>
      <c r="W39" s="122">
        <v>1074.3899612572027</v>
      </c>
      <c r="X39" s="122">
        <v>1015.8827598108002</v>
      </c>
      <c r="Y39" s="122">
        <v>973.47579556761161</v>
      </c>
      <c r="DA39" s="130" t="s">
        <v>3959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1598.7967085261887</v>
      </c>
      <c r="H40" s="98">
        <v>1572.8507889307539</v>
      </c>
      <c r="I40" s="98">
        <v>1643.0623752124582</v>
      </c>
      <c r="J40" s="98">
        <v>1611.4610844207737</v>
      </c>
      <c r="K40" s="98">
        <v>1853.8337288706894</v>
      </c>
      <c r="L40" s="98">
        <v>1670.9052873844698</v>
      </c>
      <c r="M40" s="98">
        <v>0</v>
      </c>
      <c r="N40" s="98">
        <v>1414.1335666497509</v>
      </c>
      <c r="O40" s="98">
        <v>1403.4017545061186</v>
      </c>
      <c r="P40" s="98">
        <v>0</v>
      </c>
      <c r="Q40" s="98">
        <v>1315.3414560677197</v>
      </c>
      <c r="R40" s="98">
        <v>1387.4090831806811</v>
      </c>
      <c r="S40" s="98">
        <v>0</v>
      </c>
      <c r="T40" s="98">
        <v>0</v>
      </c>
      <c r="U40" s="98">
        <v>1340.4996586332777</v>
      </c>
      <c r="V40" s="98">
        <v>1313.7064573143375</v>
      </c>
      <c r="W40" s="98">
        <v>1387.0453145205449</v>
      </c>
      <c r="X40" s="98">
        <v>1359.2161387999106</v>
      </c>
      <c r="Y40" s="98">
        <v>1223.8094136713726</v>
      </c>
      <c r="DA40" s="63" t="s">
        <v>3960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1287.5400893440942</v>
      </c>
      <c r="H41" s="33">
        <v>1377.0472899623062</v>
      </c>
      <c r="I41" s="33">
        <v>1215.5149559624278</v>
      </c>
      <c r="J41" s="33">
        <v>1386.037584005386</v>
      </c>
      <c r="K41" s="33">
        <v>1139.80104949001</v>
      </c>
      <c r="L41" s="33">
        <v>1168.1066018627885</v>
      </c>
      <c r="M41" s="33">
        <v>0</v>
      </c>
      <c r="N41" s="33">
        <v>1104.1763247478877</v>
      </c>
      <c r="O41" s="33">
        <v>1038.0409330999382</v>
      </c>
      <c r="P41" s="33">
        <v>0</v>
      </c>
      <c r="Q41" s="33">
        <v>1002.7334941869664</v>
      </c>
      <c r="R41" s="33">
        <v>998.83283054235199</v>
      </c>
      <c r="S41" s="33">
        <v>0</v>
      </c>
      <c r="T41" s="33">
        <v>0</v>
      </c>
      <c r="U41" s="33">
        <v>928.87106790399241</v>
      </c>
      <c r="V41" s="33">
        <v>917.7798161183041</v>
      </c>
      <c r="W41" s="33">
        <v>973.89359770827127</v>
      </c>
      <c r="X41" s="33">
        <v>922.58564595506391</v>
      </c>
      <c r="Y41" s="33">
        <v>886.62535663365361</v>
      </c>
      <c r="DA41" s="60" t="s">
        <v>3961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15656.081241920647</v>
      </c>
      <c r="D43" s="117">
        <f t="shared" si="14"/>
        <v>17438.334470869602</v>
      </c>
      <c r="E43" s="117">
        <f t="shared" si="14"/>
        <v>18383.380705655116</v>
      </c>
      <c r="F43" s="117">
        <f t="shared" si="14"/>
        <v>18879.940314967211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17974.105353020335</v>
      </c>
      <c r="L43" s="117">
        <f t="shared" si="14"/>
        <v>18369.30742515903</v>
      </c>
      <c r="M43" s="117">
        <f t="shared" si="14"/>
        <v>17785.078065072456</v>
      </c>
      <c r="N43" s="117">
        <f t="shared" si="14"/>
        <v>15948.348818353941</v>
      </c>
      <c r="O43" s="117">
        <f t="shared" si="14"/>
        <v>14734.324343077771</v>
      </c>
      <c r="P43" s="117">
        <f t="shared" si="14"/>
        <v>11785.460278115685</v>
      </c>
      <c r="Q43" s="117">
        <f t="shared" si="14"/>
        <v>13232.838744034132</v>
      </c>
      <c r="R43" s="117">
        <f t="shared" ref="R43:V43" si="15">R44+R47+R49+R58</f>
        <v>12843.175568549539</v>
      </c>
      <c r="S43" s="117">
        <f t="shared" si="15"/>
        <v>12741.282474140715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8577.8786271375011</v>
      </c>
      <c r="Y43" s="117">
        <f t="shared" si="16"/>
        <v>5991.7817416937496</v>
      </c>
      <c r="DA43" s="129" t="s">
        <v>3962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12767.499199361913</v>
      </c>
      <c r="D44" s="122">
        <f t="shared" si="17"/>
        <v>14391.265495835001</v>
      </c>
      <c r="E44" s="122">
        <f t="shared" si="17"/>
        <v>15195.878670259761</v>
      </c>
      <c r="F44" s="122">
        <f t="shared" si="17"/>
        <v>15716.05450256342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14410.808129880279</v>
      </c>
      <c r="L44" s="122">
        <f t="shared" si="17"/>
        <v>15068.167319025997</v>
      </c>
      <c r="M44" s="122">
        <f t="shared" si="17"/>
        <v>14696.374645566557</v>
      </c>
      <c r="N44" s="122">
        <f t="shared" si="17"/>
        <v>12856.673626903925</v>
      </c>
      <c r="O44" s="122">
        <f t="shared" si="17"/>
        <v>11836.249817426311</v>
      </c>
      <c r="P44" s="122">
        <f t="shared" si="17"/>
        <v>9098.7711878278569</v>
      </c>
      <c r="Q44" s="122">
        <f t="shared" si="17"/>
        <v>10654.226322974666</v>
      </c>
      <c r="R44" s="122">
        <f t="shared" ref="R44:V44" si="18">SUM(R45:R46)</f>
        <v>10195.098174639752</v>
      </c>
      <c r="S44" s="122">
        <f t="shared" si="18"/>
        <v>10140.771051872545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5571.7206908687685</v>
      </c>
      <c r="Y44" s="122">
        <f t="shared" si="19"/>
        <v>3426.2963907171802</v>
      </c>
      <c r="DA44" s="130" t="s">
        <v>3963</v>
      </c>
    </row>
    <row r="45" spans="1:105" ht="12" customHeight="1" x14ac:dyDescent="0.25">
      <c r="A45" s="97" t="s">
        <v>211</v>
      </c>
      <c r="B45" s="98"/>
      <c r="C45" s="98">
        <v>12625.108063363368</v>
      </c>
      <c r="D45" s="98">
        <v>14228.953918969331</v>
      </c>
      <c r="E45" s="98">
        <v>15032.933296759255</v>
      </c>
      <c r="F45" s="98">
        <v>15538.30083934016</v>
      </c>
      <c r="G45" s="98">
        <v>0</v>
      </c>
      <c r="H45" s="98">
        <v>0</v>
      </c>
      <c r="I45" s="98">
        <v>0</v>
      </c>
      <c r="J45" s="98">
        <v>0</v>
      </c>
      <c r="K45" s="98">
        <v>14257.821953448603</v>
      </c>
      <c r="L45" s="98">
        <v>14912.117941365335</v>
      </c>
      <c r="M45" s="98">
        <v>14542.03373081873</v>
      </c>
      <c r="N45" s="98">
        <v>12718.370153575928</v>
      </c>
      <c r="O45" s="98">
        <v>11703.863117378633</v>
      </c>
      <c r="P45" s="98">
        <v>8991.8561155026455</v>
      </c>
      <c r="Q45" s="98">
        <v>10523.743895918562</v>
      </c>
      <c r="R45" s="98">
        <v>10067.505114094527</v>
      </c>
      <c r="S45" s="98">
        <v>10014.568801669951</v>
      </c>
      <c r="T45" s="98">
        <v>0</v>
      </c>
      <c r="U45" s="98">
        <v>0</v>
      </c>
      <c r="V45" s="98">
        <v>0</v>
      </c>
      <c r="W45" s="98">
        <v>0</v>
      </c>
      <c r="X45" s="98">
        <v>5502.0971393347827</v>
      </c>
      <c r="Y45" s="98">
        <v>3383.260680595954</v>
      </c>
      <c r="DA45" s="63" t="s">
        <v>3964</v>
      </c>
    </row>
    <row r="46" spans="1:105" ht="12" customHeight="1" x14ac:dyDescent="0.25">
      <c r="A46" s="97" t="s">
        <v>53</v>
      </c>
      <c r="B46" s="98"/>
      <c r="C46" s="98">
        <v>142.39113599854437</v>
      </c>
      <c r="D46" s="98">
        <v>162.31157686566991</v>
      </c>
      <c r="E46" s="98">
        <v>162.9453735005068</v>
      </c>
      <c r="F46" s="98">
        <v>177.75366322326056</v>
      </c>
      <c r="G46" s="98">
        <v>0</v>
      </c>
      <c r="H46" s="98">
        <v>0</v>
      </c>
      <c r="I46" s="98">
        <v>0</v>
      </c>
      <c r="J46" s="98">
        <v>0</v>
      </c>
      <c r="K46" s="98">
        <v>152.98617643167489</v>
      </c>
      <c r="L46" s="98">
        <v>156.04937766066152</v>
      </c>
      <c r="M46" s="98">
        <v>154.34091474782679</v>
      </c>
      <c r="N46" s="98">
        <v>138.30347332799681</v>
      </c>
      <c r="O46" s="98">
        <v>132.38670004767818</v>
      </c>
      <c r="P46" s="98">
        <v>106.91507232521109</v>
      </c>
      <c r="Q46" s="98">
        <v>130.4824270561046</v>
      </c>
      <c r="R46" s="98">
        <v>127.59306054522575</v>
      </c>
      <c r="S46" s="98">
        <v>126.2022502025942</v>
      </c>
      <c r="T46" s="98">
        <v>0</v>
      </c>
      <c r="U46" s="98">
        <v>0</v>
      </c>
      <c r="V46" s="98">
        <v>0</v>
      </c>
      <c r="W46" s="98">
        <v>0</v>
      </c>
      <c r="X46" s="98">
        <v>69.623551533985719</v>
      </c>
      <c r="Y46" s="98">
        <v>43.035710121226387</v>
      </c>
      <c r="DA46" s="63" t="s">
        <v>3965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127.32700006187508</v>
      </c>
      <c r="D47" s="122">
        <f t="shared" si="20"/>
        <v>110.93165940547397</v>
      </c>
      <c r="E47" s="122">
        <f t="shared" si="20"/>
        <v>492.34392610849511</v>
      </c>
      <c r="F47" s="122">
        <f t="shared" si="20"/>
        <v>252.28561082111088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361.45789159407013</v>
      </c>
      <c r="L47" s="122">
        <f t="shared" si="20"/>
        <v>196.14257856790712</v>
      </c>
      <c r="M47" s="122">
        <f t="shared" si="20"/>
        <v>284.49288148351485</v>
      </c>
      <c r="N47" s="122">
        <f t="shared" si="20"/>
        <v>301.03152792701792</v>
      </c>
      <c r="O47" s="122">
        <f t="shared" si="20"/>
        <v>151.37956392678063</v>
      </c>
      <c r="P47" s="122">
        <f t="shared" si="20"/>
        <v>124.86606819189775</v>
      </c>
      <c r="Q47" s="122">
        <f t="shared" si="20"/>
        <v>99.546457547026137</v>
      </c>
      <c r="R47" s="122">
        <f t="shared" si="20"/>
        <v>138.29746782098002</v>
      </c>
      <c r="S47" s="122">
        <f t="shared" si="20"/>
        <v>72.415330476642339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603.09311908404652</v>
      </c>
      <c r="Y47" s="122">
        <f t="shared" si="20"/>
        <v>217.80612478961982</v>
      </c>
      <c r="DA47" s="130" t="s">
        <v>3966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127.32700006187508</v>
      </c>
      <c r="D48" s="98">
        <f>IF(RES_hhdet_in_fec!D48=0,0,RES_hhdet_in_fec!D48*1000*11630/RES_hhdet_in_new!D45)</f>
        <v>110.93165940547397</v>
      </c>
      <c r="E48" s="98">
        <f>IF(RES_hhdet_in_fec!E48=0,0,RES_hhdet_in_fec!E48*1000*11630/RES_hhdet_in_new!E45)</f>
        <v>492.34392610849511</v>
      </c>
      <c r="F48" s="98">
        <f>IF(RES_hhdet_in_fec!F48=0,0,RES_hhdet_in_fec!F48*1000*11630/RES_hhdet_in_new!F45)</f>
        <v>252.28561082111088</v>
      </c>
      <c r="G48" s="98">
        <f>IF(RES_hhdet_in_fec!G48=0,0,RES_hhdet_in_fec!G48*1000*11630/RES_hhdet_in_new!G45)</f>
        <v>0</v>
      </c>
      <c r="H48" s="98">
        <f>IF(RES_hhdet_in_fec!H48=0,0,RES_hhdet_in_fec!H48*1000*11630/RES_hhdet_in_new!H45)</f>
        <v>0</v>
      </c>
      <c r="I48" s="98">
        <f>IF(RES_hhdet_in_fec!I48=0,0,RES_hhdet_in_fec!I48*1000*11630/RES_hhdet_in_new!I45)</f>
        <v>0</v>
      </c>
      <c r="J48" s="98">
        <f>IF(RES_hhdet_in_fec!J48=0,0,RES_hhdet_in_fec!J48*1000*11630/RES_hhdet_in_new!J45)</f>
        <v>0</v>
      </c>
      <c r="K48" s="98">
        <f>IF(RES_hhdet_in_fec!K48=0,0,RES_hhdet_in_fec!K48*1000*11630/RES_hhdet_in_new!K45)</f>
        <v>361.45789159407013</v>
      </c>
      <c r="L48" s="98">
        <f>IF(RES_hhdet_in_fec!L48=0,0,RES_hhdet_in_fec!L48*1000*11630/RES_hhdet_in_new!L45)</f>
        <v>196.14257856790712</v>
      </c>
      <c r="M48" s="98">
        <f>IF(RES_hhdet_in_fec!M48=0,0,RES_hhdet_in_fec!M48*1000*11630/RES_hhdet_in_new!M45)</f>
        <v>284.49288148351485</v>
      </c>
      <c r="N48" s="98">
        <f>IF(RES_hhdet_in_fec!N48=0,0,RES_hhdet_in_fec!N48*1000*11630/RES_hhdet_in_new!N45)</f>
        <v>301.03152792701792</v>
      </c>
      <c r="O48" s="98">
        <f>IF(RES_hhdet_in_fec!O48=0,0,RES_hhdet_in_fec!O48*1000*11630/RES_hhdet_in_new!O45)</f>
        <v>151.37956392678063</v>
      </c>
      <c r="P48" s="98">
        <f>IF(RES_hhdet_in_fec!P48=0,0,RES_hhdet_in_fec!P48*1000*11630/RES_hhdet_in_new!P45)</f>
        <v>124.86606819189775</v>
      </c>
      <c r="Q48" s="98">
        <f>IF(RES_hhdet_in_fec!Q48=0,0,RES_hhdet_in_fec!Q48*1000*11630/RES_hhdet_in_new!Q45)</f>
        <v>99.546457547026137</v>
      </c>
      <c r="R48" s="98">
        <f>IF(RES_hhdet_in_fec!R48=0,0,RES_hhdet_in_fec!R48*1000*11630/RES_hhdet_in_new!R45)</f>
        <v>138.29746782098002</v>
      </c>
      <c r="S48" s="98">
        <f>IF(RES_hhdet_in_fec!S48=0,0,RES_hhdet_in_fec!S48*1000*11630/RES_hhdet_in_new!S45)</f>
        <v>72.415330476642339</v>
      </c>
      <c r="T48" s="98">
        <f>IF(RES_hhdet_in_fec!T48=0,0,RES_hhdet_in_fec!T48*1000*11630/RES_hhdet_in_new!T45)</f>
        <v>0</v>
      </c>
      <c r="U48" s="98">
        <f>IF(RES_hhdet_in_fec!U48=0,0,RES_hhdet_in_fec!U48*1000*11630/RES_hhdet_in_new!U45)</f>
        <v>0</v>
      </c>
      <c r="V48" s="98">
        <f>IF(RES_hhdet_in_fec!V48=0,0,RES_hhdet_in_fec!V48*1000*11630/RES_hhdet_in_new!V45)</f>
        <v>0</v>
      </c>
      <c r="W48" s="98">
        <f>IF(RES_hhdet_in_fec!W48=0,0,RES_hhdet_in_fec!W48*1000*11630/RES_hhdet_in_new!W45)</f>
        <v>0</v>
      </c>
      <c r="X48" s="98">
        <f>IF(RES_hhdet_in_fec!X48=0,0,RES_hhdet_in_fec!X48*1000*11630/RES_hhdet_in_new!X45)</f>
        <v>603.09311908404652</v>
      </c>
      <c r="Y48" s="98">
        <f>IF(RES_hhdet_in_fec!Y48=0,0,RES_hhdet_in_fec!Y48*1000*11630/RES_hhdet_in_new!Y45)</f>
        <v>217.80612478961982</v>
      </c>
      <c r="DA48" s="63" t="s">
        <v>3967</v>
      </c>
    </row>
    <row r="49" spans="1:105" ht="12" customHeight="1" x14ac:dyDescent="0.25">
      <c r="A49" s="121" t="s">
        <v>55</v>
      </c>
      <c r="B49" s="122"/>
      <c r="C49" s="122">
        <v>1426.3938210701733</v>
      </c>
      <c r="D49" s="122">
        <v>1566.2401836218964</v>
      </c>
      <c r="E49" s="122">
        <v>1393.1402231397615</v>
      </c>
      <c r="F49" s="122">
        <v>1554.9859659896142</v>
      </c>
      <c r="G49" s="122">
        <v>0</v>
      </c>
      <c r="H49" s="122">
        <v>0</v>
      </c>
      <c r="I49" s="122">
        <v>0</v>
      </c>
      <c r="J49" s="122">
        <v>0</v>
      </c>
      <c r="K49" s="122">
        <v>1708.628168019078</v>
      </c>
      <c r="L49" s="122">
        <v>1707.8793860120879</v>
      </c>
      <c r="M49" s="122">
        <v>1532.6290246067956</v>
      </c>
      <c r="N49" s="122">
        <v>1606.8151890274705</v>
      </c>
      <c r="O49" s="122">
        <v>1593.9342158620686</v>
      </c>
      <c r="P49" s="122">
        <v>1463.9817945181908</v>
      </c>
      <c r="Q49" s="122">
        <v>1348.3338697537936</v>
      </c>
      <c r="R49" s="122">
        <v>1337.1103509450993</v>
      </c>
      <c r="S49" s="122">
        <v>1408.8153685143618</v>
      </c>
      <c r="T49" s="122">
        <v>0</v>
      </c>
      <c r="U49" s="122">
        <v>0</v>
      </c>
      <c r="V49" s="122">
        <v>0</v>
      </c>
      <c r="W49" s="122">
        <v>0</v>
      </c>
      <c r="X49" s="122">
        <v>1385.799295939056</v>
      </c>
      <c r="Y49" s="122">
        <v>1374.553648560581</v>
      </c>
      <c r="DA49" s="130" t="s">
        <v>3968</v>
      </c>
    </row>
    <row r="50" spans="1:105" ht="12" customHeight="1" x14ac:dyDescent="0.25">
      <c r="A50" s="97" t="s">
        <v>138</v>
      </c>
      <c r="B50" s="98"/>
      <c r="C50" s="98">
        <v>1657.0662869241878</v>
      </c>
      <c r="D50" s="98">
        <v>1921.3951973758881</v>
      </c>
      <c r="E50" s="98">
        <v>1843.2064805738955</v>
      </c>
      <c r="F50" s="98">
        <v>1961.5866287836036</v>
      </c>
      <c r="G50" s="98">
        <v>0</v>
      </c>
      <c r="H50" s="98">
        <v>0</v>
      </c>
      <c r="I50" s="98">
        <v>0</v>
      </c>
      <c r="J50" s="98">
        <v>0</v>
      </c>
      <c r="K50" s="98">
        <v>2028.2793790945911</v>
      </c>
      <c r="L50" s="98">
        <v>2024.6657264220787</v>
      </c>
      <c r="M50" s="98">
        <v>1615.3247169719887</v>
      </c>
      <c r="N50" s="98">
        <v>1702.367720499703</v>
      </c>
      <c r="O50" s="98">
        <v>1691.2217259574852</v>
      </c>
      <c r="P50" s="98">
        <v>1550.2156863539058</v>
      </c>
      <c r="Q50" s="98">
        <v>1431.5288220234847</v>
      </c>
      <c r="R50" s="98">
        <v>1255.7176784761566</v>
      </c>
      <c r="S50" s="98">
        <v>1583.0235038469143</v>
      </c>
      <c r="T50" s="98">
        <v>0</v>
      </c>
      <c r="U50" s="98">
        <v>0</v>
      </c>
      <c r="V50" s="98">
        <v>0</v>
      </c>
      <c r="W50" s="98">
        <v>0</v>
      </c>
      <c r="X50" s="98">
        <v>1410.4401677138405</v>
      </c>
      <c r="Y50" s="98">
        <v>1493.810309898</v>
      </c>
      <c r="DA50" s="63" t="s">
        <v>3969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1323.2450261520191</v>
      </c>
      <c r="M51" s="98">
        <v>0</v>
      </c>
      <c r="N51" s="98">
        <v>1158.1382922565615</v>
      </c>
      <c r="O51" s="98">
        <v>1180.8377750372774</v>
      </c>
      <c r="P51" s="98">
        <v>0</v>
      </c>
      <c r="Q51" s="98">
        <v>0</v>
      </c>
      <c r="R51" s="98">
        <v>0</v>
      </c>
      <c r="S51" s="98">
        <v>1242.5004605850377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3970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528.75372112130344</v>
      </c>
      <c r="M52" s="101">
        <v>0</v>
      </c>
      <c r="N52" s="101">
        <v>458.97788522180622</v>
      </c>
      <c r="O52" s="101">
        <v>442.94318624381208</v>
      </c>
      <c r="P52" s="101">
        <v>0</v>
      </c>
      <c r="Q52" s="101">
        <v>0</v>
      </c>
      <c r="R52" s="101">
        <v>0</v>
      </c>
      <c r="S52" s="101">
        <v>462.17892633170197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3971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794.49130503071569</v>
      </c>
      <c r="M53" s="104">
        <v>0</v>
      </c>
      <c r="N53" s="104">
        <v>699.16040703475528</v>
      </c>
      <c r="O53" s="104">
        <v>737.89458879346523</v>
      </c>
      <c r="P53" s="104">
        <v>0</v>
      </c>
      <c r="Q53" s="104">
        <v>0</v>
      </c>
      <c r="R53" s="104">
        <v>0</v>
      </c>
      <c r="S53" s="104">
        <v>780.32153425333559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3972</v>
      </c>
    </row>
    <row r="54" spans="1:105" ht="12" customHeight="1" x14ac:dyDescent="0.25">
      <c r="A54" s="106" t="s">
        <v>122</v>
      </c>
      <c r="B54" s="101"/>
      <c r="C54" s="101">
        <v>1430.3481539007971</v>
      </c>
      <c r="D54" s="101">
        <v>1558.4525211914256</v>
      </c>
      <c r="E54" s="101">
        <v>1354.3570742415684</v>
      </c>
      <c r="F54" s="101">
        <v>1559.846311431693</v>
      </c>
      <c r="G54" s="101">
        <v>0</v>
      </c>
      <c r="H54" s="101">
        <v>0</v>
      </c>
      <c r="I54" s="101">
        <v>0</v>
      </c>
      <c r="J54" s="101">
        <v>0</v>
      </c>
      <c r="K54" s="101">
        <v>1584.5460305663362</v>
      </c>
      <c r="L54" s="101">
        <v>1597.8309913857217</v>
      </c>
      <c r="M54" s="101">
        <v>1527.3789135053514</v>
      </c>
      <c r="N54" s="101">
        <v>1508.4991697638968</v>
      </c>
      <c r="O54" s="101">
        <v>1441.1638570650778</v>
      </c>
      <c r="P54" s="101">
        <v>1399.5939610989592</v>
      </c>
      <c r="Q54" s="101">
        <v>1389.6614299292885</v>
      </c>
      <c r="R54" s="101">
        <v>1399.7067226918837</v>
      </c>
      <c r="S54" s="101">
        <v>1411.9139155849798</v>
      </c>
      <c r="T54" s="101">
        <v>0</v>
      </c>
      <c r="U54" s="101">
        <v>0</v>
      </c>
      <c r="V54" s="101">
        <v>0</v>
      </c>
      <c r="W54" s="101">
        <v>0</v>
      </c>
      <c r="X54" s="101">
        <v>1428.2373333366511</v>
      </c>
      <c r="Y54" s="101">
        <v>1413.6087805259367</v>
      </c>
      <c r="DA54" s="131" t="s">
        <v>3973</v>
      </c>
    </row>
    <row r="55" spans="1:105" ht="12" customHeight="1" x14ac:dyDescent="0.25">
      <c r="A55" s="107" t="s">
        <v>121</v>
      </c>
      <c r="B55" s="104"/>
      <c r="C55" s="104">
        <v>1041.8691347570698</v>
      </c>
      <c r="D55" s="104">
        <v>1145.9334983163178</v>
      </c>
      <c r="E55" s="104">
        <v>973.50845926757347</v>
      </c>
      <c r="F55" s="104">
        <v>1142.1156136872808</v>
      </c>
      <c r="G55" s="104">
        <v>0</v>
      </c>
      <c r="H55" s="104">
        <v>0</v>
      </c>
      <c r="I55" s="104">
        <v>0</v>
      </c>
      <c r="J55" s="104">
        <v>0</v>
      </c>
      <c r="K55" s="104">
        <v>1154.3901025871489</v>
      </c>
      <c r="L55" s="104">
        <v>1167.3464301908277</v>
      </c>
      <c r="M55" s="104">
        <v>1128.2272061710814</v>
      </c>
      <c r="N55" s="104">
        <v>1121.6873678088411</v>
      </c>
      <c r="O55" s="104">
        <v>1081.2793873553449</v>
      </c>
      <c r="P55" s="104">
        <v>1074.6639052442329</v>
      </c>
      <c r="Q55" s="104">
        <v>1095.453797120387</v>
      </c>
      <c r="R55" s="104">
        <v>1110.6147330528988</v>
      </c>
      <c r="S55" s="104">
        <v>1128.6820247950238</v>
      </c>
      <c r="T55" s="104">
        <v>0</v>
      </c>
      <c r="U55" s="104">
        <v>0</v>
      </c>
      <c r="V55" s="104">
        <v>0</v>
      </c>
      <c r="W55" s="104">
        <v>0</v>
      </c>
      <c r="X55" s="104">
        <v>1212.8234881269955</v>
      </c>
      <c r="Y55" s="104">
        <v>1212.5452256251281</v>
      </c>
      <c r="DA55" s="132" t="s">
        <v>3974</v>
      </c>
    </row>
    <row r="56" spans="1:105" ht="12" customHeight="1" x14ac:dyDescent="0.25">
      <c r="A56" s="108" t="s">
        <v>53</v>
      </c>
      <c r="B56" s="98"/>
      <c r="C56" s="98">
        <v>411.24144991111086</v>
      </c>
      <c r="D56" s="98">
        <v>472.46756427601474</v>
      </c>
      <c r="E56" s="98">
        <v>347.57791241072658</v>
      </c>
      <c r="F56" s="98">
        <v>451.48528363957138</v>
      </c>
      <c r="G56" s="98">
        <v>0</v>
      </c>
      <c r="H56" s="98">
        <v>0</v>
      </c>
      <c r="I56" s="98">
        <v>0</v>
      </c>
      <c r="J56" s="98">
        <v>0</v>
      </c>
      <c r="K56" s="98">
        <v>413.00299329131423</v>
      </c>
      <c r="L56" s="98">
        <v>416.982435204262</v>
      </c>
      <c r="M56" s="98">
        <v>416.71490160911424</v>
      </c>
      <c r="N56" s="98">
        <v>406.94355124086775</v>
      </c>
      <c r="O56" s="98">
        <v>377.45876644053993</v>
      </c>
      <c r="P56" s="98">
        <v>387.17161396141233</v>
      </c>
      <c r="Q56" s="98">
        <v>422.89705698778442</v>
      </c>
      <c r="R56" s="98">
        <v>414.6444645109014</v>
      </c>
      <c r="S56" s="98">
        <v>411.89080870964546</v>
      </c>
      <c r="T56" s="98">
        <v>0</v>
      </c>
      <c r="U56" s="98">
        <v>0</v>
      </c>
      <c r="V56" s="98">
        <v>0</v>
      </c>
      <c r="W56" s="98">
        <v>0</v>
      </c>
      <c r="X56" s="98">
        <v>501.46847828734667</v>
      </c>
      <c r="Y56" s="98">
        <v>504.74353314345007</v>
      </c>
      <c r="DA56" s="63" t="s">
        <v>3975</v>
      </c>
    </row>
    <row r="57" spans="1:105" ht="12" customHeight="1" x14ac:dyDescent="0.25">
      <c r="A57" s="108" t="s">
        <v>52</v>
      </c>
      <c r="B57" s="98"/>
      <c r="C57" s="98">
        <v>630.62768484595881</v>
      </c>
      <c r="D57" s="98">
        <v>673.46593404030295</v>
      </c>
      <c r="E57" s="98">
        <v>625.93054685684672</v>
      </c>
      <c r="F57" s="98">
        <v>690.63033004770944</v>
      </c>
      <c r="G57" s="98">
        <v>0</v>
      </c>
      <c r="H57" s="98">
        <v>0</v>
      </c>
      <c r="I57" s="98">
        <v>0</v>
      </c>
      <c r="J57" s="98">
        <v>0</v>
      </c>
      <c r="K57" s="98">
        <v>741.38710929583442</v>
      </c>
      <c r="L57" s="98">
        <v>750.36399498656579</v>
      </c>
      <c r="M57" s="98">
        <v>711.51230456196731</v>
      </c>
      <c r="N57" s="98">
        <v>714.74381656797323</v>
      </c>
      <c r="O57" s="98">
        <v>703.82062091480464</v>
      </c>
      <c r="P57" s="98">
        <v>687.49229128282082</v>
      </c>
      <c r="Q57" s="98">
        <v>672.5567401326025</v>
      </c>
      <c r="R57" s="98">
        <v>695.97026854199771</v>
      </c>
      <c r="S57" s="98">
        <v>716.79121608537855</v>
      </c>
      <c r="T57" s="98">
        <v>0</v>
      </c>
      <c r="U57" s="98">
        <v>0</v>
      </c>
      <c r="V57" s="98">
        <v>0</v>
      </c>
      <c r="W57" s="98">
        <v>0</v>
      </c>
      <c r="X57" s="98">
        <v>711.35500983964857</v>
      </c>
      <c r="Y57" s="98">
        <v>707.80169248167795</v>
      </c>
      <c r="DA57" s="63" t="s">
        <v>3976</v>
      </c>
    </row>
    <row r="58" spans="1:105" ht="12" customHeight="1" x14ac:dyDescent="0.25">
      <c r="A58" s="121" t="s">
        <v>54</v>
      </c>
      <c r="B58" s="122"/>
      <c r="C58" s="122">
        <v>1334.8612214266855</v>
      </c>
      <c r="D58" s="122">
        <v>1369.8971320072319</v>
      </c>
      <c r="E58" s="122">
        <v>1302.0178861470995</v>
      </c>
      <c r="F58" s="122">
        <v>1356.614235593064</v>
      </c>
      <c r="G58" s="122">
        <v>0</v>
      </c>
      <c r="H58" s="122">
        <v>0</v>
      </c>
      <c r="I58" s="122">
        <v>0</v>
      </c>
      <c r="J58" s="122">
        <v>0</v>
      </c>
      <c r="K58" s="122">
        <v>1493.2111635269121</v>
      </c>
      <c r="L58" s="122">
        <v>1397.118141553038</v>
      </c>
      <c r="M58" s="122">
        <v>1271.5815134155907</v>
      </c>
      <c r="N58" s="122">
        <v>1183.8284744955274</v>
      </c>
      <c r="O58" s="122">
        <v>1152.7607458626101</v>
      </c>
      <c r="P58" s="122">
        <v>1097.8412275777393</v>
      </c>
      <c r="Q58" s="122">
        <v>1130.7320937586464</v>
      </c>
      <c r="R58" s="122">
        <v>1172.6695751437098</v>
      </c>
      <c r="S58" s="122">
        <v>1119.2807232771645</v>
      </c>
      <c r="T58" s="122">
        <v>0</v>
      </c>
      <c r="U58" s="122">
        <v>0</v>
      </c>
      <c r="V58" s="122">
        <v>0</v>
      </c>
      <c r="W58" s="122">
        <v>0</v>
      </c>
      <c r="X58" s="122">
        <v>1017.2655212456306</v>
      </c>
      <c r="Y58" s="122">
        <v>973.12557762636891</v>
      </c>
      <c r="DA58" s="130" t="s">
        <v>3977</v>
      </c>
    </row>
    <row r="59" spans="1:105" ht="12" customHeight="1" x14ac:dyDescent="0.25">
      <c r="A59" s="97" t="s">
        <v>50</v>
      </c>
      <c r="B59" s="98"/>
      <c r="C59" s="98">
        <v>1631.116548932283</v>
      </c>
      <c r="D59" s="98">
        <v>1426.4589570203098</v>
      </c>
      <c r="E59" s="98">
        <v>1686.3646498310438</v>
      </c>
      <c r="F59" s="98">
        <v>1577.4656836126655</v>
      </c>
      <c r="G59" s="98">
        <v>0</v>
      </c>
      <c r="H59" s="98">
        <v>0</v>
      </c>
      <c r="I59" s="98">
        <v>0</v>
      </c>
      <c r="J59" s="98">
        <v>0</v>
      </c>
      <c r="K59" s="98">
        <v>1853.8337288706896</v>
      </c>
      <c r="L59" s="98">
        <v>1670.9052873844696</v>
      </c>
      <c r="M59" s="98">
        <v>1486.4741235691984</v>
      </c>
      <c r="N59" s="98">
        <v>1414.1335666497507</v>
      </c>
      <c r="O59" s="98">
        <v>1403.4017545061183</v>
      </c>
      <c r="P59" s="98">
        <v>1295.5929306642342</v>
      </c>
      <c r="Q59" s="98">
        <v>1315.3414560677195</v>
      </c>
      <c r="R59" s="98">
        <v>1387.4090831806811</v>
      </c>
      <c r="S59" s="98">
        <v>1357.8034058927267</v>
      </c>
      <c r="T59" s="98">
        <v>0</v>
      </c>
      <c r="U59" s="98">
        <v>0</v>
      </c>
      <c r="V59" s="98">
        <v>0</v>
      </c>
      <c r="W59" s="98">
        <v>0</v>
      </c>
      <c r="X59" s="98">
        <v>1359.2161387999101</v>
      </c>
      <c r="Y59" s="98">
        <v>1223.8094136713723</v>
      </c>
      <c r="DA59" s="63" t="s">
        <v>3978</v>
      </c>
    </row>
    <row r="60" spans="1:105" ht="12" customHeight="1" x14ac:dyDescent="0.25">
      <c r="A60" s="109" t="s">
        <v>120</v>
      </c>
      <c r="B60" s="33"/>
      <c r="C60" s="33">
        <v>1075.6628483420041</v>
      </c>
      <c r="D60" s="33">
        <v>1329.0786656958865</v>
      </c>
      <c r="E60" s="33">
        <v>996.04117839871026</v>
      </c>
      <c r="F60" s="33">
        <v>1232.6465915195097</v>
      </c>
      <c r="G60" s="33">
        <v>0</v>
      </c>
      <c r="H60" s="33">
        <v>0</v>
      </c>
      <c r="I60" s="33">
        <v>0</v>
      </c>
      <c r="J60" s="33">
        <v>0</v>
      </c>
      <c r="K60" s="33">
        <v>1139.8010494900102</v>
      </c>
      <c r="L60" s="33">
        <v>1168.1066018627887</v>
      </c>
      <c r="M60" s="33">
        <v>1137.8203877257549</v>
      </c>
      <c r="N60" s="33">
        <v>1104.176324747888</v>
      </c>
      <c r="O60" s="33">
        <v>1038.0409330999385</v>
      </c>
      <c r="P60" s="33">
        <v>1002.2982699067361</v>
      </c>
      <c r="Q60" s="33">
        <v>1002.7334941869666</v>
      </c>
      <c r="R60" s="33">
        <v>998.8328305423521</v>
      </c>
      <c r="S60" s="33">
        <v>982.62710302866549</v>
      </c>
      <c r="T60" s="33">
        <v>0</v>
      </c>
      <c r="U60" s="33">
        <v>0</v>
      </c>
      <c r="V60" s="33">
        <v>0</v>
      </c>
      <c r="W60" s="33">
        <v>0</v>
      </c>
      <c r="X60" s="33">
        <v>922.5856459550638</v>
      </c>
      <c r="Y60" s="33">
        <v>886.62535663365384</v>
      </c>
      <c r="DA60" s="60" t="s">
        <v>3979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15521.858934577602</v>
      </c>
      <c r="D62" s="117">
        <f t="shared" si="21"/>
        <v>15320.106811354681</v>
      </c>
      <c r="E62" s="117">
        <f t="shared" si="21"/>
        <v>17302.940402461572</v>
      </c>
      <c r="F62" s="117">
        <f t="shared" si="21"/>
        <v>17044.106202172668</v>
      </c>
      <c r="G62" s="117">
        <f t="shared" si="21"/>
        <v>18336.569881513537</v>
      </c>
      <c r="H62" s="117">
        <f t="shared" si="21"/>
        <v>17586.63279674562</v>
      </c>
      <c r="I62" s="117">
        <f t="shared" si="21"/>
        <v>16425.923051603088</v>
      </c>
      <c r="J62" s="117">
        <f t="shared" si="21"/>
        <v>17029.045531307962</v>
      </c>
      <c r="K62" s="117">
        <f t="shared" si="21"/>
        <v>16961.599187011161</v>
      </c>
      <c r="L62" s="117">
        <f t="shared" si="21"/>
        <v>17535.615449301047</v>
      </c>
      <c r="M62" s="117">
        <f t="shared" si="21"/>
        <v>16261.587206295353</v>
      </c>
      <c r="N62" s="117">
        <f t="shared" si="21"/>
        <v>15198.371079766091</v>
      </c>
      <c r="O62" s="117">
        <f t="shared" si="21"/>
        <v>14044.699552469789</v>
      </c>
      <c r="P62" s="117">
        <f t="shared" si="21"/>
        <v>11942.148676634039</v>
      </c>
      <c r="Q62" s="117">
        <f t="shared" si="21"/>
        <v>11660.375823952318</v>
      </c>
      <c r="R62" s="117">
        <f t="shared" ref="R62:V62" si="22">R63+R66+R68+R77</f>
        <v>11662.162552454265</v>
      </c>
      <c r="S62" s="117">
        <f t="shared" si="22"/>
        <v>11314.898326358099</v>
      </c>
      <c r="T62" s="117">
        <f t="shared" si="22"/>
        <v>10518.837646501142</v>
      </c>
      <c r="U62" s="117">
        <f t="shared" si="22"/>
        <v>9582.151591096479</v>
      </c>
      <c r="V62" s="117">
        <f t="shared" si="22"/>
        <v>9747.8630303151076</v>
      </c>
      <c r="W62" s="117">
        <f t="shared" ref="W62:Y62" si="23">W63+W66+W68+W77</f>
        <v>9471.2754634488301</v>
      </c>
      <c r="X62" s="117">
        <f t="shared" si="23"/>
        <v>7920.1877926925035</v>
      </c>
      <c r="Y62" s="117">
        <f t="shared" si="23"/>
        <v>5965.0239153109378</v>
      </c>
      <c r="DA62" s="129" t="s">
        <v>3980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12602.674762475752</v>
      </c>
      <c r="D63" s="122">
        <f t="shared" si="24"/>
        <v>12187.896547810193</v>
      </c>
      <c r="E63" s="122">
        <f t="shared" si="24"/>
        <v>14145.619588923317</v>
      </c>
      <c r="F63" s="122">
        <f t="shared" si="24"/>
        <v>13791.586168926287</v>
      </c>
      <c r="G63" s="122">
        <f t="shared" si="24"/>
        <v>14930.196443184273</v>
      </c>
      <c r="H63" s="122">
        <f t="shared" si="24"/>
        <v>13675.749020896134</v>
      </c>
      <c r="I63" s="122">
        <f t="shared" si="24"/>
        <v>12608.324994269586</v>
      </c>
      <c r="J63" s="122">
        <f t="shared" si="24"/>
        <v>13252.416690997919</v>
      </c>
      <c r="K63" s="122">
        <f t="shared" si="24"/>
        <v>13472.585366785008</v>
      </c>
      <c r="L63" s="122">
        <f t="shared" si="24"/>
        <v>14239.687723698118</v>
      </c>
      <c r="M63" s="122">
        <f t="shared" si="24"/>
        <v>13073.500269125696</v>
      </c>
      <c r="N63" s="122">
        <f t="shared" si="24"/>
        <v>12073.882011587117</v>
      </c>
      <c r="O63" s="122">
        <f t="shared" si="24"/>
        <v>11217.044252316076</v>
      </c>
      <c r="P63" s="122">
        <f t="shared" si="24"/>
        <v>9098.0781914986019</v>
      </c>
      <c r="Q63" s="122">
        <f t="shared" si="24"/>
        <v>9021.8058338327519</v>
      </c>
      <c r="R63" s="122">
        <f t="shared" ref="R63:V63" si="25">SUM(R64:R65)</f>
        <v>8908.2850540192085</v>
      </c>
      <c r="S63" s="122">
        <f t="shared" si="25"/>
        <v>8525.8632958938379</v>
      </c>
      <c r="T63" s="122">
        <f t="shared" si="25"/>
        <v>7738.057115437131</v>
      </c>
      <c r="U63" s="122">
        <f t="shared" si="25"/>
        <v>7078.6214844642145</v>
      </c>
      <c r="V63" s="122">
        <f t="shared" si="25"/>
        <v>6959.0292523247617</v>
      </c>
      <c r="W63" s="122">
        <f t="shared" ref="W63:Y63" si="26">SUM(W64:W65)</f>
        <v>6305.4950551976171</v>
      </c>
      <c r="X63" s="122">
        <f t="shared" si="26"/>
        <v>4588.8891560936163</v>
      </c>
      <c r="Y63" s="122">
        <f t="shared" si="26"/>
        <v>3126.3529004902011</v>
      </c>
      <c r="DA63" s="130" t="s">
        <v>3981</v>
      </c>
    </row>
    <row r="64" spans="1:105" ht="12" customHeight="1" x14ac:dyDescent="0.25">
      <c r="A64" s="97" t="s">
        <v>212</v>
      </c>
      <c r="B64" s="98"/>
      <c r="C64" s="98">
        <v>12449.521524855325</v>
      </c>
      <c r="D64" s="98">
        <v>12038.240628401922</v>
      </c>
      <c r="E64" s="98">
        <v>13980.600947060475</v>
      </c>
      <c r="F64" s="98">
        <v>13622.021249602642</v>
      </c>
      <c r="G64" s="98">
        <v>14748.985864443439</v>
      </c>
      <c r="H64" s="98">
        <v>13514.500270250182</v>
      </c>
      <c r="I64" s="98">
        <v>12463.442367737884</v>
      </c>
      <c r="J64" s="98">
        <v>13100.29706878961</v>
      </c>
      <c r="K64" s="98">
        <v>13317.514178646272</v>
      </c>
      <c r="L64" s="98">
        <v>14079.824808877966</v>
      </c>
      <c r="M64" s="98">
        <v>12924.630783479201</v>
      </c>
      <c r="N64" s="98">
        <v>11932.940799586911</v>
      </c>
      <c r="O64" s="98">
        <v>11080.655837155004</v>
      </c>
      <c r="P64" s="98">
        <v>8981.5000716827217</v>
      </c>
      <c r="Q64" s="98">
        <v>8900.7550268753821</v>
      </c>
      <c r="R64" s="98">
        <v>8785.2323870125128</v>
      </c>
      <c r="S64" s="98">
        <v>8407.5684160678647</v>
      </c>
      <c r="T64" s="98">
        <v>7629.536074056884</v>
      </c>
      <c r="U64" s="98">
        <v>6977.6828579792136</v>
      </c>
      <c r="V64" s="98">
        <v>6858.7270666487066</v>
      </c>
      <c r="W64" s="98">
        <v>6214.0310533044112</v>
      </c>
      <c r="X64" s="98">
        <v>4522.3441291246127</v>
      </c>
      <c r="Y64" s="98">
        <v>3080.6722404756015</v>
      </c>
      <c r="DA64" s="63" t="s">
        <v>3982</v>
      </c>
    </row>
    <row r="65" spans="1:105" ht="12" customHeight="1" x14ac:dyDescent="0.25">
      <c r="A65" s="97" t="s">
        <v>53</v>
      </c>
      <c r="B65" s="98"/>
      <c r="C65" s="98">
        <v>153.15323762042667</v>
      </c>
      <c r="D65" s="98">
        <v>149.65591940827122</v>
      </c>
      <c r="E65" s="98">
        <v>165.01864186284158</v>
      </c>
      <c r="F65" s="98">
        <v>169.56491932364617</v>
      </c>
      <c r="G65" s="98">
        <v>181.21057874083513</v>
      </c>
      <c r="H65" s="98">
        <v>161.24875064595176</v>
      </c>
      <c r="I65" s="98">
        <v>144.88262653170233</v>
      </c>
      <c r="J65" s="98">
        <v>152.11962220830924</v>
      </c>
      <c r="K65" s="98">
        <v>155.07118813873652</v>
      </c>
      <c r="L65" s="98">
        <v>159.8629148201523</v>
      </c>
      <c r="M65" s="98">
        <v>148.86948564649535</v>
      </c>
      <c r="N65" s="98">
        <v>140.94121200020481</v>
      </c>
      <c r="O65" s="98">
        <v>136.38841516107288</v>
      </c>
      <c r="P65" s="98">
        <v>116.57811981588006</v>
      </c>
      <c r="Q65" s="98">
        <v>121.05080695737043</v>
      </c>
      <c r="R65" s="98">
        <v>123.05266700669507</v>
      </c>
      <c r="S65" s="98">
        <v>118.29487982597242</v>
      </c>
      <c r="T65" s="98">
        <v>108.5210413802466</v>
      </c>
      <c r="U65" s="98">
        <v>100.93862648500105</v>
      </c>
      <c r="V65" s="98">
        <v>100.30218567605542</v>
      </c>
      <c r="W65" s="98">
        <v>91.464001893206074</v>
      </c>
      <c r="X65" s="98">
        <v>66.545026969003217</v>
      </c>
      <c r="Y65" s="98">
        <v>45.680660014599511</v>
      </c>
      <c r="DA65" s="63" t="s">
        <v>3983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127.44287311950448</v>
      </c>
      <c r="D66" s="122">
        <f t="shared" si="27"/>
        <v>110.91744423207585</v>
      </c>
      <c r="E66" s="122">
        <f t="shared" si="27"/>
        <v>492.20303819795606</v>
      </c>
      <c r="F66" s="122">
        <f t="shared" si="27"/>
        <v>252.29053944028811</v>
      </c>
      <c r="G66" s="122">
        <f t="shared" si="27"/>
        <v>259.29237915863422</v>
      </c>
      <c r="H66" s="122">
        <f t="shared" si="27"/>
        <v>541.65263887037611</v>
      </c>
      <c r="I66" s="122">
        <f t="shared" si="27"/>
        <v>731.53671923544073</v>
      </c>
      <c r="J66" s="122">
        <f t="shared" si="27"/>
        <v>411.18901930543052</v>
      </c>
      <c r="K66" s="122">
        <f t="shared" si="27"/>
        <v>361.78306359310051</v>
      </c>
      <c r="L66" s="122">
        <f t="shared" si="27"/>
        <v>196.13066632325624</v>
      </c>
      <c r="M66" s="122">
        <f t="shared" si="27"/>
        <v>284.71949699010366</v>
      </c>
      <c r="N66" s="122">
        <f t="shared" si="27"/>
        <v>301.46886342578256</v>
      </c>
      <c r="O66" s="122">
        <f t="shared" si="27"/>
        <v>151.42354178939755</v>
      </c>
      <c r="P66" s="122">
        <f t="shared" si="27"/>
        <v>123.99224084078953</v>
      </c>
      <c r="Q66" s="122">
        <f t="shared" si="27"/>
        <v>99.813907660871536</v>
      </c>
      <c r="R66" s="122">
        <f t="shared" si="27"/>
        <v>138.36079083738159</v>
      </c>
      <c r="S66" s="122">
        <f t="shared" si="27"/>
        <v>72.429384349675999</v>
      </c>
      <c r="T66" s="122">
        <f t="shared" si="27"/>
        <v>168.30846519806596</v>
      </c>
      <c r="U66" s="122">
        <f t="shared" si="27"/>
        <v>27.161148670225888</v>
      </c>
      <c r="V66" s="122">
        <f t="shared" si="27"/>
        <v>219.91893402390116</v>
      </c>
      <c r="W66" s="122">
        <f t="shared" si="27"/>
        <v>453.07075302679334</v>
      </c>
      <c r="X66" s="122">
        <f t="shared" si="27"/>
        <v>602.45834785806574</v>
      </c>
      <c r="Y66" s="122">
        <f t="shared" si="27"/>
        <v>217.85440166471778</v>
      </c>
      <c r="DA66" s="130" t="s">
        <v>3984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127.44287311950448</v>
      </c>
      <c r="D67" s="98">
        <f>IF(RES_hhdet_in_fec!D67=0,0,RES_hhdet_in_fec!D67*1000*11630/RES_hhdet_in_new!D64)</f>
        <v>110.91744423207585</v>
      </c>
      <c r="E67" s="98">
        <f>IF(RES_hhdet_in_fec!E67=0,0,RES_hhdet_in_fec!E67*1000*11630/RES_hhdet_in_new!E64)</f>
        <v>492.20303819795606</v>
      </c>
      <c r="F67" s="98">
        <f>IF(RES_hhdet_in_fec!F67=0,0,RES_hhdet_in_fec!F67*1000*11630/RES_hhdet_in_new!F64)</f>
        <v>252.29053944028811</v>
      </c>
      <c r="G67" s="98">
        <f>IF(RES_hhdet_in_fec!G67=0,0,RES_hhdet_in_fec!G67*1000*11630/RES_hhdet_in_new!G64)</f>
        <v>259.29237915863422</v>
      </c>
      <c r="H67" s="98">
        <f>IF(RES_hhdet_in_fec!H67=0,0,RES_hhdet_in_fec!H67*1000*11630/RES_hhdet_in_new!H64)</f>
        <v>541.65263887037611</v>
      </c>
      <c r="I67" s="98">
        <f>IF(RES_hhdet_in_fec!I67=0,0,RES_hhdet_in_fec!I67*1000*11630/RES_hhdet_in_new!I64)</f>
        <v>731.53671923544073</v>
      </c>
      <c r="J67" s="98">
        <f>IF(RES_hhdet_in_fec!J67=0,0,RES_hhdet_in_fec!J67*1000*11630/RES_hhdet_in_new!J64)</f>
        <v>411.18901930543052</v>
      </c>
      <c r="K67" s="98">
        <f>IF(RES_hhdet_in_fec!K67=0,0,RES_hhdet_in_fec!K67*1000*11630/RES_hhdet_in_new!K64)</f>
        <v>361.78306359310051</v>
      </c>
      <c r="L67" s="98">
        <f>IF(RES_hhdet_in_fec!L67=0,0,RES_hhdet_in_fec!L67*1000*11630/RES_hhdet_in_new!L64)</f>
        <v>196.13066632325624</v>
      </c>
      <c r="M67" s="98">
        <f>IF(RES_hhdet_in_fec!M67=0,0,RES_hhdet_in_fec!M67*1000*11630/RES_hhdet_in_new!M64)</f>
        <v>284.71949699010366</v>
      </c>
      <c r="N67" s="98">
        <f>IF(RES_hhdet_in_fec!N67=0,0,RES_hhdet_in_fec!N67*1000*11630/RES_hhdet_in_new!N64)</f>
        <v>301.46886342578256</v>
      </c>
      <c r="O67" s="98">
        <f>IF(RES_hhdet_in_fec!O67=0,0,RES_hhdet_in_fec!O67*1000*11630/RES_hhdet_in_new!O64)</f>
        <v>151.42354178939755</v>
      </c>
      <c r="P67" s="98">
        <f>IF(RES_hhdet_in_fec!P67=0,0,RES_hhdet_in_fec!P67*1000*11630/RES_hhdet_in_new!P64)</f>
        <v>123.99224084078953</v>
      </c>
      <c r="Q67" s="98">
        <f>IF(RES_hhdet_in_fec!Q67=0,0,RES_hhdet_in_fec!Q67*1000*11630/RES_hhdet_in_new!Q64)</f>
        <v>99.813907660871536</v>
      </c>
      <c r="R67" s="98">
        <f>IF(RES_hhdet_in_fec!R67=0,0,RES_hhdet_in_fec!R67*1000*11630/RES_hhdet_in_new!R64)</f>
        <v>138.36079083738159</v>
      </c>
      <c r="S67" s="98">
        <f>IF(RES_hhdet_in_fec!S67=0,0,RES_hhdet_in_fec!S67*1000*11630/RES_hhdet_in_new!S64)</f>
        <v>72.429384349675999</v>
      </c>
      <c r="T67" s="98">
        <f>IF(RES_hhdet_in_fec!T67=0,0,RES_hhdet_in_fec!T67*1000*11630/RES_hhdet_in_new!T64)</f>
        <v>168.30846519806596</v>
      </c>
      <c r="U67" s="98">
        <f>IF(RES_hhdet_in_fec!U67=0,0,RES_hhdet_in_fec!U67*1000*11630/RES_hhdet_in_new!U64)</f>
        <v>27.161148670225888</v>
      </c>
      <c r="V67" s="98">
        <f>IF(RES_hhdet_in_fec!V67=0,0,RES_hhdet_in_fec!V67*1000*11630/RES_hhdet_in_new!V64)</f>
        <v>219.91893402390116</v>
      </c>
      <c r="W67" s="98">
        <f>IF(RES_hhdet_in_fec!W67=0,0,RES_hhdet_in_fec!W67*1000*11630/RES_hhdet_in_new!W64)</f>
        <v>453.07075302679334</v>
      </c>
      <c r="X67" s="98">
        <f>IF(RES_hhdet_in_fec!X67=0,0,RES_hhdet_in_fec!X67*1000*11630/RES_hhdet_in_new!X64)</f>
        <v>602.45834785806574</v>
      </c>
      <c r="Y67" s="98">
        <f>IF(RES_hhdet_in_fec!Y67=0,0,RES_hhdet_in_fec!Y67*1000*11630/RES_hhdet_in_new!Y64)</f>
        <v>217.85440166471778</v>
      </c>
      <c r="DA67" s="63" t="s">
        <v>3985</v>
      </c>
    </row>
    <row r="68" spans="1:105" ht="12" customHeight="1" x14ac:dyDescent="0.25">
      <c r="A68" s="121" t="s">
        <v>55</v>
      </c>
      <c r="B68" s="122"/>
      <c r="C68" s="122">
        <v>1626.998109887508</v>
      </c>
      <c r="D68" s="122">
        <v>1679.6067970722049</v>
      </c>
      <c r="E68" s="122">
        <v>1562.8098238832949</v>
      </c>
      <c r="F68" s="122">
        <v>1677.2194815211287</v>
      </c>
      <c r="G68" s="122">
        <v>1755.3611239880615</v>
      </c>
      <c r="H68" s="122">
        <v>1802.1458502606331</v>
      </c>
      <c r="I68" s="122">
        <v>1707.8018510663328</v>
      </c>
      <c r="J68" s="122">
        <v>1796.5371188893537</v>
      </c>
      <c r="K68" s="122">
        <v>1727.699839730062</v>
      </c>
      <c r="L68" s="122">
        <v>1704.9343093968021</v>
      </c>
      <c r="M68" s="122">
        <v>1560.9070179974797</v>
      </c>
      <c r="N68" s="122">
        <v>1517.700182830117</v>
      </c>
      <c r="O68" s="122">
        <v>1431.6843451107657</v>
      </c>
      <c r="P68" s="122">
        <v>1385.9868392191838</v>
      </c>
      <c r="Q68" s="122">
        <v>1274.1637880492694</v>
      </c>
      <c r="R68" s="122">
        <v>1327.563393192175</v>
      </c>
      <c r="S68" s="122">
        <v>1368.7501580041267</v>
      </c>
      <c r="T68" s="122">
        <v>1349.3432853340246</v>
      </c>
      <c r="U68" s="122">
        <v>1342.6323322859923</v>
      </c>
      <c r="V68" s="122">
        <v>1379.8056361422341</v>
      </c>
      <c r="W68" s="122">
        <v>1453.465122207416</v>
      </c>
      <c r="X68" s="122">
        <v>1402.1352277906824</v>
      </c>
      <c r="Y68" s="122">
        <v>1399.7884868272863</v>
      </c>
      <c r="DA68" s="130" t="s">
        <v>3986</v>
      </c>
    </row>
    <row r="69" spans="1:105" ht="12" customHeight="1" x14ac:dyDescent="0.25">
      <c r="A69" s="97" t="s">
        <v>134</v>
      </c>
      <c r="B69" s="98"/>
      <c r="C69" s="98">
        <v>1627.20488264495</v>
      </c>
      <c r="D69" s="98">
        <v>1682.0996583871208</v>
      </c>
      <c r="E69" s="98">
        <v>1571.410783157281</v>
      </c>
      <c r="F69" s="98">
        <v>1692.3660765799675</v>
      </c>
      <c r="G69" s="98">
        <v>1765.0654529418609</v>
      </c>
      <c r="H69" s="98">
        <v>1815.4860791674971</v>
      </c>
      <c r="I69" s="98">
        <v>1708.3434990990183</v>
      </c>
      <c r="J69" s="98">
        <v>1809.6478979894316</v>
      </c>
      <c r="K69" s="98">
        <v>1728.4981268032168</v>
      </c>
      <c r="L69" s="98">
        <v>1713.4578823929744</v>
      </c>
      <c r="M69" s="98">
        <v>1568.4004032722416</v>
      </c>
      <c r="N69" s="98">
        <v>1522.8706579133302</v>
      </c>
      <c r="O69" s="98">
        <v>1435.5746459303684</v>
      </c>
      <c r="P69" s="98">
        <v>1393.5551312790092</v>
      </c>
      <c r="Q69" s="98">
        <v>1268.2297354929456</v>
      </c>
      <c r="R69" s="98">
        <v>1327.6243281596301</v>
      </c>
      <c r="S69" s="98">
        <v>1369.6416300424673</v>
      </c>
      <c r="T69" s="98">
        <v>1349.4163092476674</v>
      </c>
      <c r="U69" s="98">
        <v>1342.1012993810098</v>
      </c>
      <c r="V69" s="98">
        <v>1380.361628028747</v>
      </c>
      <c r="W69" s="98">
        <v>1453.3398164190523</v>
      </c>
      <c r="X69" s="98">
        <v>1404.9425925767259</v>
      </c>
      <c r="Y69" s="98">
        <v>1414.2803247694867</v>
      </c>
      <c r="DA69" s="63" t="s">
        <v>3987</v>
      </c>
    </row>
    <row r="70" spans="1:105" ht="12" customHeight="1" x14ac:dyDescent="0.25">
      <c r="A70" s="97" t="s">
        <v>133</v>
      </c>
      <c r="B70" s="98"/>
      <c r="C70" s="98">
        <v>1102.4156242566878</v>
      </c>
      <c r="D70" s="98">
        <v>1158.08992674407</v>
      </c>
      <c r="E70" s="98">
        <v>1056.5162926327439</v>
      </c>
      <c r="F70" s="98">
        <v>1169.1810690301515</v>
      </c>
      <c r="G70" s="98">
        <v>1225.2625779601333</v>
      </c>
      <c r="H70" s="98">
        <v>1267.7420157193035</v>
      </c>
      <c r="I70" s="98">
        <v>1195.8240939489938</v>
      </c>
      <c r="J70" s="98">
        <v>1277.9799807869206</v>
      </c>
      <c r="K70" s="98">
        <v>1216.8626368337684</v>
      </c>
      <c r="L70" s="98">
        <v>1216.9747532573954</v>
      </c>
      <c r="M70" s="98">
        <v>1135.6936698031518</v>
      </c>
      <c r="N70" s="98">
        <v>1121.4183332163602</v>
      </c>
      <c r="O70" s="98">
        <v>1079.6640219136805</v>
      </c>
      <c r="P70" s="98">
        <v>1087.0012146896561</v>
      </c>
      <c r="Q70" s="98">
        <v>1021.8588965907385</v>
      </c>
      <c r="R70" s="98">
        <v>1082.2202640369189</v>
      </c>
      <c r="S70" s="98">
        <v>1127.786661622375</v>
      </c>
      <c r="T70" s="98">
        <v>1124.1910873046393</v>
      </c>
      <c r="U70" s="98">
        <v>1120.7965126602264</v>
      </c>
      <c r="V70" s="98">
        <v>1157.9251597173691</v>
      </c>
      <c r="W70" s="98">
        <v>1233.8309074638598</v>
      </c>
      <c r="X70" s="98">
        <v>1205.8634117199331</v>
      </c>
      <c r="Y70" s="98">
        <v>1217.0171931371119</v>
      </c>
      <c r="DA70" s="63" t="s">
        <v>3988</v>
      </c>
    </row>
    <row r="71" spans="1:105" ht="12" customHeight="1" x14ac:dyDescent="0.25">
      <c r="A71" s="100" t="s">
        <v>212</v>
      </c>
      <c r="B71" s="101"/>
      <c r="C71" s="101">
        <v>467.82721874174962</v>
      </c>
      <c r="D71" s="101">
        <v>509.86419287253051</v>
      </c>
      <c r="E71" s="101">
        <v>403.55836531835786</v>
      </c>
      <c r="F71" s="101">
        <v>489.77246076765766</v>
      </c>
      <c r="G71" s="101">
        <v>506.20421795054324</v>
      </c>
      <c r="H71" s="101">
        <v>518.85194122965993</v>
      </c>
      <c r="I71" s="101">
        <v>475.10665443173366</v>
      </c>
      <c r="J71" s="101">
        <v>507.57322312100661</v>
      </c>
      <c r="K71" s="101">
        <v>450.98127021952433</v>
      </c>
      <c r="L71" s="101">
        <v>447.62903021937302</v>
      </c>
      <c r="M71" s="101">
        <v>427.91268351502583</v>
      </c>
      <c r="N71" s="101">
        <v>410.99629343920282</v>
      </c>
      <c r="O71" s="101">
        <v>376.20574222324018</v>
      </c>
      <c r="P71" s="101">
        <v>386.78347053132887</v>
      </c>
      <c r="Q71" s="101">
        <v>385.25080804754236</v>
      </c>
      <c r="R71" s="101">
        <v>393.70059090215631</v>
      </c>
      <c r="S71" s="101">
        <v>400.73655135017464</v>
      </c>
      <c r="T71" s="101">
        <v>407.49057655899185</v>
      </c>
      <c r="U71" s="101">
        <v>382.83498277209719</v>
      </c>
      <c r="V71" s="101">
        <v>385.79555964028862</v>
      </c>
      <c r="W71" s="101">
        <v>456.10097556747627</v>
      </c>
      <c r="X71" s="101">
        <v>493.11974395922368</v>
      </c>
      <c r="Y71" s="101">
        <v>504.91228962708868</v>
      </c>
      <c r="DA71" s="131" t="s">
        <v>3989</v>
      </c>
    </row>
    <row r="72" spans="1:105" ht="12" customHeight="1" x14ac:dyDescent="0.25">
      <c r="A72" s="103" t="s">
        <v>52</v>
      </c>
      <c r="B72" s="104"/>
      <c r="C72" s="104">
        <v>634.58840551493824</v>
      </c>
      <c r="D72" s="104">
        <v>648.22573387153955</v>
      </c>
      <c r="E72" s="104">
        <v>652.95792731438598</v>
      </c>
      <c r="F72" s="104">
        <v>679.40860826249389</v>
      </c>
      <c r="G72" s="104">
        <v>719.05836000959005</v>
      </c>
      <c r="H72" s="104">
        <v>748.89007448964355</v>
      </c>
      <c r="I72" s="104">
        <v>720.71743951726012</v>
      </c>
      <c r="J72" s="104">
        <v>770.40675766591403</v>
      </c>
      <c r="K72" s="104">
        <v>765.88136661424448</v>
      </c>
      <c r="L72" s="104">
        <v>769.34572303802224</v>
      </c>
      <c r="M72" s="104">
        <v>707.78098628812563</v>
      </c>
      <c r="N72" s="104">
        <v>710.42203977715735</v>
      </c>
      <c r="O72" s="104">
        <v>703.45827969044024</v>
      </c>
      <c r="P72" s="104">
        <v>700.21774415832704</v>
      </c>
      <c r="Q72" s="104">
        <v>636.60808854319635</v>
      </c>
      <c r="R72" s="104">
        <v>688.51967313476268</v>
      </c>
      <c r="S72" s="104">
        <v>727.0501102722003</v>
      </c>
      <c r="T72" s="104">
        <v>716.70051074564708</v>
      </c>
      <c r="U72" s="104">
        <v>737.96152988812923</v>
      </c>
      <c r="V72" s="104">
        <v>772.12960007708057</v>
      </c>
      <c r="W72" s="104">
        <v>777.7299318963835</v>
      </c>
      <c r="X72" s="104">
        <v>712.74366776070917</v>
      </c>
      <c r="Y72" s="104">
        <v>712.10490351002318</v>
      </c>
      <c r="DA72" s="132" t="s">
        <v>3990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1558.4525211914261</v>
      </c>
      <c r="E73" s="101">
        <v>1354.3570742415689</v>
      </c>
      <c r="F73" s="101">
        <v>1559.8463114316928</v>
      </c>
      <c r="G73" s="101">
        <v>1612.669894118244</v>
      </c>
      <c r="H73" s="101">
        <v>1678.6328715386471</v>
      </c>
      <c r="I73" s="101">
        <v>0</v>
      </c>
      <c r="J73" s="101">
        <v>1678.9933605885039</v>
      </c>
      <c r="K73" s="101">
        <v>0</v>
      </c>
      <c r="L73" s="101">
        <v>1597.8309913857215</v>
      </c>
      <c r="M73" s="101">
        <v>1527.3789135053516</v>
      </c>
      <c r="N73" s="101">
        <v>1508.4991697638964</v>
      </c>
      <c r="O73" s="101">
        <v>1441.1638570650778</v>
      </c>
      <c r="P73" s="101">
        <v>1399.5939610989594</v>
      </c>
      <c r="Q73" s="101">
        <v>1389.6614299292883</v>
      </c>
      <c r="R73" s="101">
        <v>1399.7067226918837</v>
      </c>
      <c r="S73" s="101">
        <v>1411.9139155849793</v>
      </c>
      <c r="T73" s="101">
        <v>1409.7243108425973</v>
      </c>
      <c r="U73" s="101">
        <v>1407.6496199322669</v>
      </c>
      <c r="V73" s="101">
        <v>0</v>
      </c>
      <c r="W73" s="101">
        <v>1499.6398284741497</v>
      </c>
      <c r="X73" s="101">
        <v>1428.2373333366511</v>
      </c>
      <c r="Y73" s="101">
        <v>1413.6087805259369</v>
      </c>
      <c r="DA73" s="131" t="s">
        <v>3991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1145.9334983163174</v>
      </c>
      <c r="E74" s="104">
        <v>973.50845926757336</v>
      </c>
      <c r="F74" s="104">
        <v>1142.1156136872805</v>
      </c>
      <c r="G74" s="104">
        <v>1180.8467977674266</v>
      </c>
      <c r="H74" s="104">
        <v>1230.4038508339106</v>
      </c>
      <c r="I74" s="104">
        <v>0</v>
      </c>
      <c r="J74" s="104">
        <v>1232.448571925027</v>
      </c>
      <c r="K74" s="104">
        <v>0</v>
      </c>
      <c r="L74" s="104">
        <v>1167.346430190828</v>
      </c>
      <c r="M74" s="104">
        <v>1128.2272061710814</v>
      </c>
      <c r="N74" s="104">
        <v>1121.6873678088407</v>
      </c>
      <c r="O74" s="104">
        <v>1081.2793873553451</v>
      </c>
      <c r="P74" s="104">
        <v>1074.6639052442331</v>
      </c>
      <c r="Q74" s="104">
        <v>1095.453797120387</v>
      </c>
      <c r="R74" s="104">
        <v>1110.6147330528991</v>
      </c>
      <c r="S74" s="104">
        <v>1128.6820247950238</v>
      </c>
      <c r="T74" s="104">
        <v>1140.8417659660779</v>
      </c>
      <c r="U74" s="104">
        <v>1142.9246260504267</v>
      </c>
      <c r="V74" s="104">
        <v>0</v>
      </c>
      <c r="W74" s="104">
        <v>1248.2880969985761</v>
      </c>
      <c r="X74" s="104">
        <v>1212.8234881269955</v>
      </c>
      <c r="Y74" s="104">
        <v>1212.5452256251283</v>
      </c>
      <c r="DA74" s="132" t="s">
        <v>3992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472.46756427601468</v>
      </c>
      <c r="E75" s="98">
        <v>347.57791241072658</v>
      </c>
      <c r="F75" s="98">
        <v>451.48528363957126</v>
      </c>
      <c r="G75" s="98">
        <v>462.35402419899066</v>
      </c>
      <c r="H75" s="98">
        <v>479.60525841820612</v>
      </c>
      <c r="I75" s="98">
        <v>0</v>
      </c>
      <c r="J75" s="98">
        <v>470.74512575390963</v>
      </c>
      <c r="K75" s="98">
        <v>0</v>
      </c>
      <c r="L75" s="98">
        <v>416.98243520426195</v>
      </c>
      <c r="M75" s="98">
        <v>416.71490160911418</v>
      </c>
      <c r="N75" s="98">
        <v>406.94355124086769</v>
      </c>
      <c r="O75" s="98">
        <v>377.45876644054005</v>
      </c>
      <c r="P75" s="98">
        <v>387.17161396141233</v>
      </c>
      <c r="Q75" s="98">
        <v>422.89705698778442</v>
      </c>
      <c r="R75" s="98">
        <v>414.64446451090146</v>
      </c>
      <c r="S75" s="98">
        <v>411.89080870964557</v>
      </c>
      <c r="T75" s="98">
        <v>424.98547728996169</v>
      </c>
      <c r="U75" s="98">
        <v>401.12681506128075</v>
      </c>
      <c r="V75" s="98">
        <v>0</v>
      </c>
      <c r="W75" s="98">
        <v>470.45456669399528</v>
      </c>
      <c r="X75" s="98">
        <v>501.46847828734678</v>
      </c>
      <c r="Y75" s="98">
        <v>504.74353314345012</v>
      </c>
      <c r="DA75" s="63" t="s">
        <v>3993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673.46593404030284</v>
      </c>
      <c r="E76" s="98">
        <v>625.93054685684672</v>
      </c>
      <c r="F76" s="98">
        <v>690.63033004770944</v>
      </c>
      <c r="G76" s="98">
        <v>718.49277356843595</v>
      </c>
      <c r="H76" s="98">
        <v>750.79859241570443</v>
      </c>
      <c r="I76" s="98">
        <v>0</v>
      </c>
      <c r="J76" s="98">
        <v>761.70344617111743</v>
      </c>
      <c r="K76" s="98">
        <v>0</v>
      </c>
      <c r="L76" s="98">
        <v>750.36399498656601</v>
      </c>
      <c r="M76" s="98">
        <v>711.5123045619672</v>
      </c>
      <c r="N76" s="98">
        <v>714.74381656797323</v>
      </c>
      <c r="O76" s="98">
        <v>703.8206209148052</v>
      </c>
      <c r="P76" s="98">
        <v>687.49229128282082</v>
      </c>
      <c r="Q76" s="98">
        <v>672.55674013260261</v>
      </c>
      <c r="R76" s="98">
        <v>695.97026854199748</v>
      </c>
      <c r="S76" s="98">
        <v>716.79121608537844</v>
      </c>
      <c r="T76" s="98">
        <v>715.85628867611638</v>
      </c>
      <c r="U76" s="98">
        <v>741.79781098914577</v>
      </c>
      <c r="V76" s="98">
        <v>0</v>
      </c>
      <c r="W76" s="98">
        <v>777.83353030458113</v>
      </c>
      <c r="X76" s="98">
        <v>711.35500983964869</v>
      </c>
      <c r="Y76" s="98">
        <v>707.80169248167817</v>
      </c>
      <c r="DA76" s="63" t="s">
        <v>3994</v>
      </c>
    </row>
    <row r="77" spans="1:105" ht="12" customHeight="1" x14ac:dyDescent="0.25">
      <c r="A77" s="121" t="s">
        <v>54</v>
      </c>
      <c r="B77" s="122"/>
      <c r="C77" s="122">
        <v>1164.7431890948376</v>
      </c>
      <c r="D77" s="122">
        <v>1341.686022240207</v>
      </c>
      <c r="E77" s="122">
        <v>1102.3079514570043</v>
      </c>
      <c r="F77" s="122">
        <v>1323.010012284966</v>
      </c>
      <c r="G77" s="122">
        <v>1391.7199351825643</v>
      </c>
      <c r="H77" s="122">
        <v>1567.0852867184765</v>
      </c>
      <c r="I77" s="122">
        <v>1378.2594870317296</v>
      </c>
      <c r="J77" s="122">
        <v>1568.9027021152583</v>
      </c>
      <c r="K77" s="122">
        <v>1399.5309169029906</v>
      </c>
      <c r="L77" s="122">
        <v>1394.862749882873</v>
      </c>
      <c r="M77" s="122">
        <v>1342.4604221820741</v>
      </c>
      <c r="N77" s="122">
        <v>1305.3200219230769</v>
      </c>
      <c r="O77" s="122">
        <v>1244.5474132535485</v>
      </c>
      <c r="P77" s="122">
        <v>1334.0914050754641</v>
      </c>
      <c r="Q77" s="122">
        <v>1264.5922944094257</v>
      </c>
      <c r="R77" s="122">
        <v>1287.9533144054997</v>
      </c>
      <c r="S77" s="122">
        <v>1347.8554881104596</v>
      </c>
      <c r="T77" s="122">
        <v>1263.1287805319205</v>
      </c>
      <c r="U77" s="122">
        <v>1133.736625676047</v>
      </c>
      <c r="V77" s="122">
        <v>1189.1092078242107</v>
      </c>
      <c r="W77" s="122">
        <v>1259.2445330170037</v>
      </c>
      <c r="X77" s="122">
        <v>1326.7050609501396</v>
      </c>
      <c r="Y77" s="122">
        <v>1221.0281263287329</v>
      </c>
      <c r="DA77" s="130" t="s">
        <v>3995</v>
      </c>
    </row>
    <row r="78" spans="1:105" ht="12" customHeight="1" x14ac:dyDescent="0.25">
      <c r="A78" s="97" t="s">
        <v>189</v>
      </c>
      <c r="B78" s="98"/>
      <c r="C78" s="98">
        <v>1649.9708199695035</v>
      </c>
      <c r="D78" s="98">
        <v>1417.415059529998</v>
      </c>
      <c r="E78" s="98">
        <v>1702.8221992092415</v>
      </c>
      <c r="F78" s="98">
        <v>1550.5658140563094</v>
      </c>
      <c r="G78" s="98">
        <v>1629.1797420369508</v>
      </c>
      <c r="H78" s="98">
        <v>1580.7500847933302</v>
      </c>
      <c r="I78" s="98">
        <v>1692.4359561641402</v>
      </c>
      <c r="J78" s="98">
        <v>1576.6793537515043</v>
      </c>
      <c r="K78" s="98">
        <v>1708.7507533559271</v>
      </c>
      <c r="L78" s="98">
        <v>1654.2030602572474</v>
      </c>
      <c r="M78" s="98">
        <v>1495.1883521711839</v>
      </c>
      <c r="N78" s="98">
        <v>1433.2870148370384</v>
      </c>
      <c r="O78" s="98">
        <v>1366.3423998272215</v>
      </c>
      <c r="P78" s="98">
        <v>1342.8686467368339</v>
      </c>
      <c r="Q78" s="98">
        <v>1284.7805102948396</v>
      </c>
      <c r="R78" s="98">
        <v>1313.230081073089</v>
      </c>
      <c r="S78" s="98">
        <v>1386.3470541241838</v>
      </c>
      <c r="T78" s="98">
        <v>1348.0094349747887</v>
      </c>
      <c r="U78" s="98">
        <v>1249.9259638018923</v>
      </c>
      <c r="V78" s="98">
        <v>1276.9658059421718</v>
      </c>
      <c r="W78" s="98">
        <v>1355.8120422210729</v>
      </c>
      <c r="X78" s="98">
        <v>1333.6690847223604</v>
      </c>
      <c r="Y78" s="98">
        <v>1255.2700537735375</v>
      </c>
      <c r="DA78" s="63" t="s">
        <v>3996</v>
      </c>
    </row>
    <row r="79" spans="1:105" ht="12" customHeight="1" x14ac:dyDescent="0.25">
      <c r="A79" s="109" t="s">
        <v>120</v>
      </c>
      <c r="B79" s="33"/>
      <c r="C79" s="33">
        <v>1075.6628483420038</v>
      </c>
      <c r="D79" s="33">
        <v>1329.0786656958865</v>
      </c>
      <c r="E79" s="33">
        <v>996.04117839871049</v>
      </c>
      <c r="F79" s="33">
        <v>1232.6465915195097</v>
      </c>
      <c r="G79" s="33">
        <v>1287.5400893440944</v>
      </c>
      <c r="H79" s="33">
        <v>1377.0472899623062</v>
      </c>
      <c r="I79" s="33">
        <v>1215.5149559624276</v>
      </c>
      <c r="J79" s="33">
        <v>1386.0375840053857</v>
      </c>
      <c r="K79" s="33">
        <v>1139.8010494900102</v>
      </c>
      <c r="L79" s="33">
        <v>1168.1066018627887</v>
      </c>
      <c r="M79" s="33">
        <v>1137.8203877257545</v>
      </c>
      <c r="N79" s="33">
        <v>1104.1763247478877</v>
      </c>
      <c r="O79" s="33">
        <v>1038.0409330999382</v>
      </c>
      <c r="P79" s="33">
        <v>1002.298269906736</v>
      </c>
      <c r="Q79" s="33">
        <v>1002.7334941869666</v>
      </c>
      <c r="R79" s="33">
        <v>998.83283054235199</v>
      </c>
      <c r="S79" s="33">
        <v>982.62710302866526</v>
      </c>
      <c r="T79" s="33">
        <v>955.69802663199812</v>
      </c>
      <c r="U79" s="33">
        <v>928.8710679039923</v>
      </c>
      <c r="V79" s="33">
        <v>917.77981611830398</v>
      </c>
      <c r="W79" s="33">
        <v>973.8935977082715</v>
      </c>
      <c r="X79" s="33">
        <v>922.58564595506391</v>
      </c>
      <c r="Y79" s="33">
        <v>886.62535663365372</v>
      </c>
      <c r="DA79" s="60" t="s">
        <v>3997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15281.022884599673</v>
      </c>
      <c r="D81" s="117">
        <f t="shared" si="28"/>
        <v>14678.770545372885</v>
      </c>
      <c r="E81" s="117">
        <f t="shared" si="28"/>
        <v>16544.559718513672</v>
      </c>
      <c r="F81" s="117">
        <f t="shared" si="28"/>
        <v>16227.882189867101</v>
      </c>
      <c r="G81" s="117">
        <f t="shared" si="28"/>
        <v>17016.212211582304</v>
      </c>
      <c r="H81" s="117">
        <f t="shared" si="28"/>
        <v>16178.943539459542</v>
      </c>
      <c r="I81" s="117">
        <f t="shared" si="28"/>
        <v>15559.451273943268</v>
      </c>
      <c r="J81" s="117">
        <f t="shared" si="28"/>
        <v>15323.495258163177</v>
      </c>
      <c r="K81" s="117">
        <f t="shared" si="28"/>
        <v>15383.778910687046</v>
      </c>
      <c r="L81" s="117">
        <f t="shared" si="28"/>
        <v>15757.079738962933</v>
      </c>
      <c r="M81" s="117">
        <f t="shared" si="28"/>
        <v>14967.965283109177</v>
      </c>
      <c r="N81" s="117">
        <f t="shared" si="28"/>
        <v>14440.436329630193</v>
      </c>
      <c r="O81" s="117">
        <f t="shared" si="28"/>
        <v>13795.831747192553</v>
      </c>
      <c r="P81" s="117">
        <f t="shared" si="28"/>
        <v>11829.801261177436</v>
      </c>
      <c r="Q81" s="117">
        <f t="shared" si="28"/>
        <v>12791.316062861222</v>
      </c>
      <c r="R81" s="117">
        <f t="shared" ref="R81:V81" si="29">R82+R85+R87+R100</f>
        <v>12282.405522193865</v>
      </c>
      <c r="S81" s="117">
        <f t="shared" si="29"/>
        <v>11513.399367363969</v>
      </c>
      <c r="T81" s="117">
        <f t="shared" si="29"/>
        <v>10820.511008017025</v>
      </c>
      <c r="U81" s="117">
        <f t="shared" si="29"/>
        <v>9930.6460760892842</v>
      </c>
      <c r="V81" s="117">
        <f t="shared" si="29"/>
        <v>9775.4827793690929</v>
      </c>
      <c r="W81" s="117">
        <f t="shared" ref="W81:Y81" si="30">W82+W85+W87+W100</f>
        <v>9602.9904727958383</v>
      </c>
      <c r="X81" s="117">
        <f t="shared" si="30"/>
        <v>7747.7800768227735</v>
      </c>
      <c r="Y81" s="117">
        <f t="shared" si="30"/>
        <v>5789.8636355856934</v>
      </c>
      <c r="DA81" s="129" t="s">
        <v>3998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12377.705886119604</v>
      </c>
      <c r="D82" s="122">
        <f t="shared" si="31"/>
        <v>11645.683430792584</v>
      </c>
      <c r="E82" s="122">
        <f t="shared" si="31"/>
        <v>13368.891486852342</v>
      </c>
      <c r="F82" s="122">
        <f t="shared" si="31"/>
        <v>13050.710898555932</v>
      </c>
      <c r="G82" s="122">
        <f t="shared" si="31"/>
        <v>13749.987773841693</v>
      </c>
      <c r="H82" s="122">
        <f t="shared" si="31"/>
        <v>12512.293734878191</v>
      </c>
      <c r="I82" s="122">
        <f t="shared" si="31"/>
        <v>11812.159353243038</v>
      </c>
      <c r="J82" s="122">
        <f t="shared" si="31"/>
        <v>11748.292371671467</v>
      </c>
      <c r="K82" s="122">
        <f t="shared" si="31"/>
        <v>11934.972557445628</v>
      </c>
      <c r="L82" s="122">
        <f t="shared" si="31"/>
        <v>12569.212882225347</v>
      </c>
      <c r="M82" s="122">
        <f t="shared" si="31"/>
        <v>11895.796614631217</v>
      </c>
      <c r="N82" s="122">
        <f t="shared" si="31"/>
        <v>11452.266756498533</v>
      </c>
      <c r="O82" s="122">
        <f t="shared" si="31"/>
        <v>11081.764639189643</v>
      </c>
      <c r="P82" s="122">
        <f t="shared" si="31"/>
        <v>9250.7498001042168</v>
      </c>
      <c r="Q82" s="122">
        <f t="shared" si="31"/>
        <v>10216.370396729091</v>
      </c>
      <c r="R82" s="122">
        <f t="shared" ref="R82:V82" si="32">SUM(R83:R84)</f>
        <v>9601.0904883145067</v>
      </c>
      <c r="S82" s="122">
        <f t="shared" si="32"/>
        <v>8946.2858186318026</v>
      </c>
      <c r="T82" s="122">
        <f t="shared" si="32"/>
        <v>8215.3276304204101</v>
      </c>
      <c r="U82" s="122">
        <f t="shared" si="32"/>
        <v>7481.9596269351678</v>
      </c>
      <c r="V82" s="122">
        <f t="shared" si="32"/>
        <v>7133.4904037473407</v>
      </c>
      <c r="W82" s="122">
        <f t="shared" ref="W82:Y82" si="33">SUM(W83:W84)</f>
        <v>6600.8318066236006</v>
      </c>
      <c r="X82" s="122">
        <f t="shared" si="33"/>
        <v>4740.1438294723393</v>
      </c>
      <c r="Y82" s="122">
        <f t="shared" si="33"/>
        <v>3179.1651902613166</v>
      </c>
      <c r="DA82" s="130" t="s">
        <v>3999</v>
      </c>
    </row>
    <row r="83" spans="1:105" ht="12" customHeight="1" x14ac:dyDescent="0.25">
      <c r="A83" s="97" t="s">
        <v>199</v>
      </c>
      <c r="B83" s="98"/>
      <c r="C83" s="98">
        <v>12314.634831781808</v>
      </c>
      <c r="D83" s="98">
        <v>11585.091000969122</v>
      </c>
      <c r="E83" s="98">
        <v>13302.183502256681</v>
      </c>
      <c r="F83" s="98">
        <v>12981.386442053188</v>
      </c>
      <c r="G83" s="98">
        <v>13677.236446662369</v>
      </c>
      <c r="H83" s="98">
        <v>12447.444807440606</v>
      </c>
      <c r="I83" s="98">
        <v>11752.039330239901</v>
      </c>
      <c r="J83" s="98">
        <v>11688.169662725111</v>
      </c>
      <c r="K83" s="98">
        <v>11873.427532758864</v>
      </c>
      <c r="L83" s="98">
        <v>12505.810230582787</v>
      </c>
      <c r="M83" s="98">
        <v>11835.540149559358</v>
      </c>
      <c r="N83" s="98">
        <v>11394.320587614813</v>
      </c>
      <c r="O83" s="98">
        <v>11025.783779042124</v>
      </c>
      <c r="P83" s="98">
        <v>9203.8997373574148</v>
      </c>
      <c r="Q83" s="98">
        <v>10164.123549006656</v>
      </c>
      <c r="R83" s="98">
        <v>9550.8984943075266</v>
      </c>
      <c r="S83" s="98">
        <v>8899.2976160837534</v>
      </c>
      <c r="T83" s="98">
        <v>8171.5560207195367</v>
      </c>
      <c r="U83" s="98">
        <v>7441.2641321929877</v>
      </c>
      <c r="V83" s="98">
        <v>7094.1789625481697</v>
      </c>
      <c r="W83" s="98">
        <v>6564.1358856802008</v>
      </c>
      <c r="X83" s="98">
        <v>4713.6786104897446</v>
      </c>
      <c r="Y83" s="98">
        <v>3161.1820864660726</v>
      </c>
      <c r="DA83" s="63" t="s">
        <v>4000</v>
      </c>
    </row>
    <row r="84" spans="1:105" ht="12" customHeight="1" x14ac:dyDescent="0.25">
      <c r="A84" s="97" t="s">
        <v>53</v>
      </c>
      <c r="B84" s="98"/>
      <c r="C84" s="98">
        <v>63.071054337795722</v>
      </c>
      <c r="D84" s="98">
        <v>60.592429823462211</v>
      </c>
      <c r="E84" s="98">
        <v>66.707984595661401</v>
      </c>
      <c r="F84" s="98">
        <v>69.32445650274272</v>
      </c>
      <c r="G84" s="98">
        <v>72.751327179323084</v>
      </c>
      <c r="H84" s="98">
        <v>64.848927437583995</v>
      </c>
      <c r="I84" s="98">
        <v>60.120023003137831</v>
      </c>
      <c r="J84" s="98">
        <v>60.122708946356283</v>
      </c>
      <c r="K84" s="98">
        <v>61.545024686764776</v>
      </c>
      <c r="L84" s="98">
        <v>63.402651642559839</v>
      </c>
      <c r="M84" s="98">
        <v>60.256465071859438</v>
      </c>
      <c r="N84" s="98">
        <v>57.946168883720873</v>
      </c>
      <c r="O84" s="98">
        <v>55.980860147520417</v>
      </c>
      <c r="P84" s="98">
        <v>46.850062746801832</v>
      </c>
      <c r="Q84" s="98">
        <v>52.246847722434829</v>
      </c>
      <c r="R84" s="98">
        <v>50.191994006979321</v>
      </c>
      <c r="S84" s="98">
        <v>46.988202548049102</v>
      </c>
      <c r="T84" s="98">
        <v>43.771609700873213</v>
      </c>
      <c r="U84" s="98">
        <v>40.695494742180074</v>
      </c>
      <c r="V84" s="98">
        <v>39.311441199170652</v>
      </c>
      <c r="W84" s="98">
        <v>36.69592094339955</v>
      </c>
      <c r="X84" s="98">
        <v>26.465218982595133</v>
      </c>
      <c r="Y84" s="98">
        <v>17.983103795243991</v>
      </c>
      <c r="DA84" s="63" t="s">
        <v>4001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127.4054475774538</v>
      </c>
      <c r="D85" s="122">
        <f t="shared" si="34"/>
        <v>110.96224015238104</v>
      </c>
      <c r="E85" s="122">
        <f t="shared" si="34"/>
        <v>492.19057356786209</v>
      </c>
      <c r="F85" s="122">
        <f t="shared" si="34"/>
        <v>252.31779586613527</v>
      </c>
      <c r="G85" s="122">
        <f t="shared" si="34"/>
        <v>259.26889360674483</v>
      </c>
      <c r="H85" s="122">
        <f t="shared" si="34"/>
        <v>541.66987212249398</v>
      </c>
      <c r="I85" s="122">
        <f t="shared" si="34"/>
        <v>731.67255354073404</v>
      </c>
      <c r="J85" s="122">
        <f t="shared" si="34"/>
        <v>411.19146630859171</v>
      </c>
      <c r="K85" s="122">
        <f t="shared" si="34"/>
        <v>361.80261422582134</v>
      </c>
      <c r="L85" s="122">
        <f t="shared" si="34"/>
        <v>196.15392831087874</v>
      </c>
      <c r="M85" s="122">
        <f t="shared" si="34"/>
        <v>284.64225889655734</v>
      </c>
      <c r="N85" s="122">
        <f t="shared" si="34"/>
        <v>301.53554226792971</v>
      </c>
      <c r="O85" s="122">
        <f t="shared" si="34"/>
        <v>151.41881850014283</v>
      </c>
      <c r="P85" s="122">
        <f t="shared" si="34"/>
        <v>124.0232802409015</v>
      </c>
      <c r="Q85" s="122">
        <f t="shared" si="34"/>
        <v>99.839243603418808</v>
      </c>
      <c r="R85" s="122">
        <f t="shared" si="34"/>
        <v>138.30842052026705</v>
      </c>
      <c r="S85" s="122">
        <f t="shared" si="34"/>
        <v>72.410442377784221</v>
      </c>
      <c r="T85" s="122">
        <f t="shared" si="34"/>
        <v>168.36555784479697</v>
      </c>
      <c r="U85" s="122">
        <f t="shared" si="34"/>
        <v>27.152847971611877</v>
      </c>
      <c r="V85" s="122">
        <f t="shared" si="34"/>
        <v>219.91960167674728</v>
      </c>
      <c r="W85" s="122">
        <f t="shared" si="34"/>
        <v>453.07208264529532</v>
      </c>
      <c r="X85" s="122">
        <f t="shared" si="34"/>
        <v>602.46241353751884</v>
      </c>
      <c r="Y85" s="122">
        <f t="shared" si="34"/>
        <v>217.8747000289695</v>
      </c>
      <c r="DA85" s="130" t="s">
        <v>4002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127.4054475774538</v>
      </c>
      <c r="D86" s="98">
        <f>IF(RES_hhdet_in_fec!D86=0,0,RES_hhdet_in_fec!D86*1000*11630/RES_hhdet_in_new!D83)</f>
        <v>110.96224015238104</v>
      </c>
      <c r="E86" s="98">
        <f>IF(RES_hhdet_in_fec!E86=0,0,RES_hhdet_in_fec!E86*1000*11630/RES_hhdet_in_new!E83)</f>
        <v>492.19057356786209</v>
      </c>
      <c r="F86" s="98">
        <f>IF(RES_hhdet_in_fec!F86=0,0,RES_hhdet_in_fec!F86*1000*11630/RES_hhdet_in_new!F83)</f>
        <v>252.31779586613527</v>
      </c>
      <c r="G86" s="98">
        <f>IF(RES_hhdet_in_fec!G86=0,0,RES_hhdet_in_fec!G86*1000*11630/RES_hhdet_in_new!G83)</f>
        <v>259.26889360674483</v>
      </c>
      <c r="H86" s="98">
        <f>IF(RES_hhdet_in_fec!H86=0,0,RES_hhdet_in_fec!H86*1000*11630/RES_hhdet_in_new!H83)</f>
        <v>541.66987212249398</v>
      </c>
      <c r="I86" s="98">
        <f>IF(RES_hhdet_in_fec!I86=0,0,RES_hhdet_in_fec!I86*1000*11630/RES_hhdet_in_new!I83)</f>
        <v>731.67255354073404</v>
      </c>
      <c r="J86" s="98">
        <f>IF(RES_hhdet_in_fec!J86=0,0,RES_hhdet_in_fec!J86*1000*11630/RES_hhdet_in_new!J83)</f>
        <v>411.19146630859171</v>
      </c>
      <c r="K86" s="98">
        <f>IF(RES_hhdet_in_fec!K86=0,0,RES_hhdet_in_fec!K86*1000*11630/RES_hhdet_in_new!K83)</f>
        <v>361.80261422582134</v>
      </c>
      <c r="L86" s="98">
        <f>IF(RES_hhdet_in_fec!L86=0,0,RES_hhdet_in_fec!L86*1000*11630/RES_hhdet_in_new!L83)</f>
        <v>196.15392831087874</v>
      </c>
      <c r="M86" s="98">
        <f>IF(RES_hhdet_in_fec!M86=0,0,RES_hhdet_in_fec!M86*1000*11630/RES_hhdet_in_new!M83)</f>
        <v>284.64225889655734</v>
      </c>
      <c r="N86" s="98">
        <f>IF(RES_hhdet_in_fec!N86=0,0,RES_hhdet_in_fec!N86*1000*11630/RES_hhdet_in_new!N83)</f>
        <v>301.53554226792971</v>
      </c>
      <c r="O86" s="98">
        <f>IF(RES_hhdet_in_fec!O86=0,0,RES_hhdet_in_fec!O86*1000*11630/RES_hhdet_in_new!O83)</f>
        <v>151.41881850014283</v>
      </c>
      <c r="P86" s="98">
        <f>IF(RES_hhdet_in_fec!P86=0,0,RES_hhdet_in_fec!P86*1000*11630/RES_hhdet_in_new!P83)</f>
        <v>124.0232802409015</v>
      </c>
      <c r="Q86" s="98">
        <f>IF(RES_hhdet_in_fec!Q86=0,0,RES_hhdet_in_fec!Q86*1000*11630/RES_hhdet_in_new!Q83)</f>
        <v>99.839243603418808</v>
      </c>
      <c r="R86" s="98">
        <f>IF(RES_hhdet_in_fec!R86=0,0,RES_hhdet_in_fec!R86*1000*11630/RES_hhdet_in_new!R83)</f>
        <v>138.30842052026705</v>
      </c>
      <c r="S86" s="98">
        <f>IF(RES_hhdet_in_fec!S86=0,0,RES_hhdet_in_fec!S86*1000*11630/RES_hhdet_in_new!S83)</f>
        <v>72.410442377784221</v>
      </c>
      <c r="T86" s="98">
        <f>IF(RES_hhdet_in_fec!T86=0,0,RES_hhdet_in_fec!T86*1000*11630/RES_hhdet_in_new!T83)</f>
        <v>168.36555784479697</v>
      </c>
      <c r="U86" s="98">
        <f>IF(RES_hhdet_in_fec!U86=0,0,RES_hhdet_in_fec!U86*1000*11630/RES_hhdet_in_new!U83)</f>
        <v>27.152847971611877</v>
      </c>
      <c r="V86" s="98">
        <f>IF(RES_hhdet_in_fec!V86=0,0,RES_hhdet_in_fec!V86*1000*11630/RES_hhdet_in_new!V83)</f>
        <v>219.91960167674728</v>
      </c>
      <c r="W86" s="98">
        <f>IF(RES_hhdet_in_fec!W86=0,0,RES_hhdet_in_fec!W86*1000*11630/RES_hhdet_in_new!W83)</f>
        <v>453.07208264529532</v>
      </c>
      <c r="X86" s="98">
        <f>IF(RES_hhdet_in_fec!X86=0,0,RES_hhdet_in_fec!X86*1000*11630/RES_hhdet_in_new!X83)</f>
        <v>602.46241353751884</v>
      </c>
      <c r="Y86" s="98">
        <f>IF(RES_hhdet_in_fec!Y86=0,0,RES_hhdet_in_fec!Y86*1000*11630/RES_hhdet_in_new!Y83)</f>
        <v>217.8747000289695</v>
      </c>
      <c r="DA86" s="63" t="s">
        <v>4003</v>
      </c>
    </row>
    <row r="87" spans="1:105" ht="12" customHeight="1" x14ac:dyDescent="0.25">
      <c r="A87" s="121" t="s">
        <v>55</v>
      </c>
      <c r="B87" s="122"/>
      <c r="C87" s="122">
        <v>1432.4025647412072</v>
      </c>
      <c r="D87" s="122">
        <v>1550.2172199205884</v>
      </c>
      <c r="E87" s="122">
        <v>1361.5806238773066</v>
      </c>
      <c r="F87" s="122">
        <v>1557.8183850922567</v>
      </c>
      <c r="G87" s="122">
        <v>1605.8227358163558</v>
      </c>
      <c r="H87" s="122">
        <v>1668.1187191187855</v>
      </c>
      <c r="I87" s="122">
        <v>1584.9227244625101</v>
      </c>
      <c r="J87" s="122">
        <v>1636.9370610251631</v>
      </c>
      <c r="K87" s="122">
        <v>1567.2604490520405</v>
      </c>
      <c r="L87" s="122">
        <v>1572.0603357778657</v>
      </c>
      <c r="M87" s="122">
        <v>1484.1514275653783</v>
      </c>
      <c r="N87" s="122">
        <v>1465.9687473180516</v>
      </c>
      <c r="O87" s="122">
        <v>1392.8007222170779</v>
      </c>
      <c r="P87" s="122">
        <v>1340.96221025915</v>
      </c>
      <c r="Q87" s="122">
        <v>1333.957118598373</v>
      </c>
      <c r="R87" s="122">
        <v>1355.3853533571546</v>
      </c>
      <c r="S87" s="122">
        <v>1363.9977381185267</v>
      </c>
      <c r="T87" s="122">
        <v>1353.4143617231455</v>
      </c>
      <c r="U87" s="122">
        <v>1356.1315750009096</v>
      </c>
      <c r="V87" s="122">
        <v>1359.2764784567269</v>
      </c>
      <c r="W87" s="122">
        <v>1446.282527111375</v>
      </c>
      <c r="X87" s="122">
        <v>1364.4071792991567</v>
      </c>
      <c r="Y87" s="122">
        <v>1413.5190534539502</v>
      </c>
      <c r="DA87" s="130" t="s">
        <v>4004</v>
      </c>
    </row>
    <row r="88" spans="1:105" ht="12" customHeight="1" x14ac:dyDescent="0.25">
      <c r="A88" s="97" t="s">
        <v>132</v>
      </c>
      <c r="B88" s="98"/>
      <c r="C88" s="98">
        <v>1650.0205530112785</v>
      </c>
      <c r="D88" s="98">
        <v>1559.4420622790283</v>
      </c>
      <c r="E88" s="98">
        <v>1645.7154328383297</v>
      </c>
      <c r="F88" s="98">
        <v>1616.7660322153472</v>
      </c>
      <c r="G88" s="98">
        <v>1630.2766093126791</v>
      </c>
      <c r="H88" s="98">
        <v>1631.647388293633</v>
      </c>
      <c r="I88" s="98">
        <v>1636.4603228734281</v>
      </c>
      <c r="J88" s="98">
        <v>1557.6762224918054</v>
      </c>
      <c r="K88" s="98">
        <v>1561.4844645645439</v>
      </c>
      <c r="L88" s="98">
        <v>1524.958022370233</v>
      </c>
      <c r="M88" s="98">
        <v>1470.5588037631992</v>
      </c>
      <c r="N88" s="98">
        <v>1430.0373144996408</v>
      </c>
      <c r="O88" s="98">
        <v>1360.7709342317869</v>
      </c>
      <c r="P88" s="98">
        <v>1340.4009175807773</v>
      </c>
      <c r="Q88" s="98">
        <v>1322.1998518927971</v>
      </c>
      <c r="R88" s="98">
        <v>1362.404129705074</v>
      </c>
      <c r="S88" s="98">
        <v>1333.5949665892367</v>
      </c>
      <c r="T88" s="98">
        <v>1308.0034146089697</v>
      </c>
      <c r="U88" s="98">
        <v>1274.2493927436956</v>
      </c>
      <c r="V88" s="98">
        <v>1326.3053746250878</v>
      </c>
      <c r="W88" s="98">
        <v>1281.1644037845958</v>
      </c>
      <c r="X88" s="98">
        <v>1148.9590165145969</v>
      </c>
      <c r="Y88" s="98">
        <v>1565.1318911299045</v>
      </c>
      <c r="DA88" s="63" t="s">
        <v>4005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1129.7352128673217</v>
      </c>
      <c r="F89" s="98">
        <v>0</v>
      </c>
      <c r="G89" s="98">
        <v>0</v>
      </c>
      <c r="H89" s="98">
        <v>0</v>
      </c>
      <c r="I89" s="98">
        <v>1202.1045285421594</v>
      </c>
      <c r="J89" s="98">
        <v>1160.7326956786096</v>
      </c>
      <c r="K89" s="98">
        <v>1168.8474220121041</v>
      </c>
      <c r="L89" s="98">
        <v>1156.9778156380144</v>
      </c>
      <c r="M89" s="98">
        <v>1134.6827901807162</v>
      </c>
      <c r="N89" s="98">
        <v>1113.1832905114097</v>
      </c>
      <c r="O89" s="98">
        <v>1064.6264369416422</v>
      </c>
      <c r="P89" s="98">
        <v>1062.5437459320528</v>
      </c>
      <c r="Q89" s="98">
        <v>1066.4995520438042</v>
      </c>
      <c r="R89" s="98">
        <v>1109.4350257773581</v>
      </c>
      <c r="S89" s="98">
        <v>0</v>
      </c>
      <c r="T89" s="98">
        <v>1093.5831765003893</v>
      </c>
      <c r="U89" s="98">
        <v>1072.5477616207882</v>
      </c>
      <c r="V89" s="98">
        <v>1127.1968564910023</v>
      </c>
      <c r="W89" s="98">
        <v>1105.7865589109886</v>
      </c>
      <c r="X89" s="98">
        <v>1006.4771348817341</v>
      </c>
      <c r="Y89" s="98">
        <v>1386.4683071281229</v>
      </c>
      <c r="DA89" s="63" t="s">
        <v>4006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422.60305105678697</v>
      </c>
      <c r="F90" s="101">
        <v>0</v>
      </c>
      <c r="G90" s="101">
        <v>0</v>
      </c>
      <c r="H90" s="101">
        <v>0</v>
      </c>
      <c r="I90" s="101">
        <v>455.02830792185841</v>
      </c>
      <c r="J90" s="101">
        <v>436.3379982239021</v>
      </c>
      <c r="K90" s="101">
        <v>406.96460832330541</v>
      </c>
      <c r="L90" s="101">
        <v>398.13226309339115</v>
      </c>
      <c r="M90" s="101">
        <v>401.19822899836032</v>
      </c>
      <c r="N90" s="101">
        <v>385.73378401371656</v>
      </c>
      <c r="O90" s="101">
        <v>356.20615943857047</v>
      </c>
      <c r="P90" s="101">
        <v>370.60566340493119</v>
      </c>
      <c r="Q90" s="101">
        <v>401.42109490154843</v>
      </c>
      <c r="R90" s="101">
        <v>403.34502831423816</v>
      </c>
      <c r="S90" s="101">
        <v>0</v>
      </c>
      <c r="T90" s="101">
        <v>393.52646932662753</v>
      </c>
      <c r="U90" s="101">
        <v>362.23185101883865</v>
      </c>
      <c r="V90" s="101">
        <v>369.39575581909531</v>
      </c>
      <c r="W90" s="101">
        <v>401.24535759315091</v>
      </c>
      <c r="X90" s="101">
        <v>402.40077332361909</v>
      </c>
      <c r="Y90" s="101">
        <v>564.14195661564349</v>
      </c>
      <c r="DA90" s="131" t="s">
        <v>4007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707.13216181053463</v>
      </c>
      <c r="F91" s="104">
        <v>0</v>
      </c>
      <c r="G91" s="104">
        <v>0</v>
      </c>
      <c r="H91" s="104">
        <v>0</v>
      </c>
      <c r="I91" s="104">
        <v>747.076220620301</v>
      </c>
      <c r="J91" s="104">
        <v>724.39469745470763</v>
      </c>
      <c r="K91" s="104">
        <v>761.88281368879859</v>
      </c>
      <c r="L91" s="104">
        <v>758.84555254462316</v>
      </c>
      <c r="M91" s="104">
        <v>733.48456118235583</v>
      </c>
      <c r="N91" s="104">
        <v>727.44950649769316</v>
      </c>
      <c r="O91" s="104">
        <v>708.4202775030717</v>
      </c>
      <c r="P91" s="104">
        <v>691.93808252712188</v>
      </c>
      <c r="Q91" s="104">
        <v>665.07845714225584</v>
      </c>
      <c r="R91" s="104">
        <v>706.08999746311974</v>
      </c>
      <c r="S91" s="104">
        <v>0</v>
      </c>
      <c r="T91" s="104">
        <v>700.05670717376177</v>
      </c>
      <c r="U91" s="104">
        <v>710.31591060194967</v>
      </c>
      <c r="V91" s="104">
        <v>757.80110067190697</v>
      </c>
      <c r="W91" s="104">
        <v>704.5412013178377</v>
      </c>
      <c r="X91" s="104">
        <v>604.07636155811508</v>
      </c>
      <c r="Y91" s="104">
        <v>822.32635051247951</v>
      </c>
      <c r="DA91" s="132" t="s">
        <v>4008</v>
      </c>
    </row>
    <row r="92" spans="1:105" ht="12" customHeight="1" x14ac:dyDescent="0.25">
      <c r="A92" s="106" t="s">
        <v>124</v>
      </c>
      <c r="B92" s="101"/>
      <c r="C92" s="101">
        <v>1649.6270724305957</v>
      </c>
      <c r="D92" s="101">
        <v>1602.3874485950719</v>
      </c>
      <c r="E92" s="101">
        <v>1715.6590355866708</v>
      </c>
      <c r="F92" s="101">
        <v>1727.9538155107443</v>
      </c>
      <c r="G92" s="101">
        <v>1749.1557981920755</v>
      </c>
      <c r="H92" s="101">
        <v>1794.3067313257998</v>
      </c>
      <c r="I92" s="101">
        <v>1738.0509820105983</v>
      </c>
      <c r="J92" s="101">
        <v>1916.6236124356469</v>
      </c>
      <c r="K92" s="101">
        <v>2035.084876974973</v>
      </c>
      <c r="L92" s="101">
        <v>1877.3889202537748</v>
      </c>
      <c r="M92" s="101">
        <v>1653.0923070664564</v>
      </c>
      <c r="N92" s="101">
        <v>1571.5829690272551</v>
      </c>
      <c r="O92" s="101">
        <v>1538.7063032668966</v>
      </c>
      <c r="P92" s="101">
        <v>1383.0128742304707</v>
      </c>
      <c r="Q92" s="101">
        <v>1369.7347834113316</v>
      </c>
      <c r="R92" s="101">
        <v>1435.0063413186658</v>
      </c>
      <c r="S92" s="101">
        <v>1411.7559962533601</v>
      </c>
      <c r="T92" s="101">
        <v>1349.9002187242145</v>
      </c>
      <c r="U92" s="101">
        <v>1423.4534946470835</v>
      </c>
      <c r="V92" s="101">
        <v>1396.058181010814</v>
      </c>
      <c r="W92" s="101">
        <v>1475.568484887249</v>
      </c>
      <c r="X92" s="101">
        <v>1454.490886684287</v>
      </c>
      <c r="Y92" s="101">
        <v>1354.4175475872339</v>
      </c>
      <c r="DA92" s="131" t="s">
        <v>4009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1150.8581545246034</v>
      </c>
      <c r="F93" s="104">
        <v>0</v>
      </c>
      <c r="G93" s="104">
        <v>0</v>
      </c>
      <c r="H93" s="104">
        <v>0</v>
      </c>
      <c r="I93" s="104">
        <v>1195.2155917540438</v>
      </c>
      <c r="J93" s="104">
        <v>1325.2171285974855</v>
      </c>
      <c r="K93" s="104">
        <v>1397.6109668223658</v>
      </c>
      <c r="L93" s="104">
        <v>1296.2119002979387</v>
      </c>
      <c r="M93" s="104">
        <v>1161.431216677262</v>
      </c>
      <c r="N93" s="104">
        <v>1121.7257425438536</v>
      </c>
      <c r="O93" s="104">
        <v>1122.3053267023777</v>
      </c>
      <c r="P93" s="104">
        <v>1044.9988013490681</v>
      </c>
      <c r="Q93" s="104">
        <v>1072.8016205451024</v>
      </c>
      <c r="R93" s="104">
        <v>1138.947582377908</v>
      </c>
      <c r="S93" s="104">
        <v>1133.3245042884425</v>
      </c>
      <c r="T93" s="104">
        <v>1100.1045590909653</v>
      </c>
      <c r="U93" s="104">
        <v>1165.9420380460729</v>
      </c>
      <c r="V93" s="104">
        <v>1151.7637466607916</v>
      </c>
      <c r="W93" s="104">
        <v>1234.2706325308534</v>
      </c>
      <c r="X93" s="104">
        <v>1233.8455405832181</v>
      </c>
      <c r="Y93" s="104">
        <v>1152.8563285882099</v>
      </c>
      <c r="DA93" s="132" t="s">
        <v>4010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440.59877574480208</v>
      </c>
      <c r="F94" s="98">
        <v>0</v>
      </c>
      <c r="G94" s="98">
        <v>0</v>
      </c>
      <c r="H94" s="98">
        <v>0</v>
      </c>
      <c r="I94" s="98">
        <v>483.06737539831312</v>
      </c>
      <c r="J94" s="98">
        <v>536.79658817687164</v>
      </c>
      <c r="K94" s="98">
        <v>531.43351837173338</v>
      </c>
      <c r="L94" s="98">
        <v>490.49905686649998</v>
      </c>
      <c r="M94" s="98">
        <v>450.40757071561535</v>
      </c>
      <c r="N94" s="98">
        <v>423.07927523481862</v>
      </c>
      <c r="O94" s="98">
        <v>402.98021385865786</v>
      </c>
      <c r="P94" s="98">
        <v>381.50081862501042</v>
      </c>
      <c r="Q94" s="98">
        <v>415.25225782785719</v>
      </c>
      <c r="R94" s="98">
        <v>424.34923563455675</v>
      </c>
      <c r="S94" s="98">
        <v>410.77177871422668</v>
      </c>
      <c r="T94" s="98">
        <v>405.80170016165692</v>
      </c>
      <c r="U94" s="98">
        <v>404.72322406557646</v>
      </c>
      <c r="V94" s="98">
        <v>388.63523188200946</v>
      </c>
      <c r="W94" s="98">
        <v>462.10881695882574</v>
      </c>
      <c r="X94" s="98">
        <v>509.88444616053795</v>
      </c>
      <c r="Y94" s="98">
        <v>482.5253993923879</v>
      </c>
      <c r="DA94" s="63" t="s">
        <v>4011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710.25937877980118</v>
      </c>
      <c r="F95" s="98">
        <v>0</v>
      </c>
      <c r="G95" s="98">
        <v>0</v>
      </c>
      <c r="H95" s="98">
        <v>0</v>
      </c>
      <c r="I95" s="98">
        <v>712.14821635573071</v>
      </c>
      <c r="J95" s="98">
        <v>788.42054042061375</v>
      </c>
      <c r="K95" s="98">
        <v>866.17744845063237</v>
      </c>
      <c r="L95" s="98">
        <v>805.71284343143873</v>
      </c>
      <c r="M95" s="98">
        <v>711.02364596164671</v>
      </c>
      <c r="N95" s="98">
        <v>698.64646730903485</v>
      </c>
      <c r="O95" s="98">
        <v>719.32511284371992</v>
      </c>
      <c r="P95" s="98">
        <v>663.49798272405758</v>
      </c>
      <c r="Q95" s="98">
        <v>657.54936271724534</v>
      </c>
      <c r="R95" s="98">
        <v>714.59834674335127</v>
      </c>
      <c r="S95" s="98">
        <v>722.55272557421586</v>
      </c>
      <c r="T95" s="98">
        <v>694.3028589293084</v>
      </c>
      <c r="U95" s="98">
        <v>761.21881398049641</v>
      </c>
      <c r="V95" s="98">
        <v>763.12851477878235</v>
      </c>
      <c r="W95" s="98">
        <v>772.16181557202776</v>
      </c>
      <c r="X95" s="98">
        <v>723.96109442267993</v>
      </c>
      <c r="Y95" s="98">
        <v>670.3309291958218</v>
      </c>
      <c r="DA95" s="63" t="s">
        <v>4012</v>
      </c>
    </row>
    <row r="96" spans="1:105" ht="12" customHeight="1" x14ac:dyDescent="0.25">
      <c r="A96" s="106" t="s">
        <v>122</v>
      </c>
      <c r="B96" s="101"/>
      <c r="C96" s="101">
        <v>1430.3481539007969</v>
      </c>
      <c r="D96" s="101">
        <v>1558.4525211914258</v>
      </c>
      <c r="E96" s="101">
        <v>1354.3570742415686</v>
      </c>
      <c r="F96" s="101">
        <v>1559.8463114316933</v>
      </c>
      <c r="G96" s="101">
        <v>1612.6698941182442</v>
      </c>
      <c r="H96" s="101">
        <v>1678.6328715386467</v>
      </c>
      <c r="I96" s="101">
        <v>1614.4021211886641</v>
      </c>
      <c r="J96" s="101">
        <v>1678.9933605885044</v>
      </c>
      <c r="K96" s="101">
        <v>1584.5460305663366</v>
      </c>
      <c r="L96" s="101">
        <v>1597.8309913857213</v>
      </c>
      <c r="M96" s="101">
        <v>1527.3789135053514</v>
      </c>
      <c r="N96" s="101">
        <v>1508.4991697638968</v>
      </c>
      <c r="O96" s="101">
        <v>1441.163857065078</v>
      </c>
      <c r="P96" s="101">
        <v>1399.5939610989594</v>
      </c>
      <c r="Q96" s="101">
        <v>1389.6614299292883</v>
      </c>
      <c r="R96" s="101">
        <v>1399.7067226918837</v>
      </c>
      <c r="S96" s="101">
        <v>1411.9139155849798</v>
      </c>
      <c r="T96" s="101">
        <v>1409.7243108425973</v>
      </c>
      <c r="U96" s="101">
        <v>1407.6496199322669</v>
      </c>
      <c r="V96" s="101">
        <v>1408.5178073625477</v>
      </c>
      <c r="W96" s="101">
        <v>1499.6398284741495</v>
      </c>
      <c r="X96" s="101">
        <v>1428.2373333366515</v>
      </c>
      <c r="Y96" s="101">
        <v>1413.6087805259369</v>
      </c>
      <c r="DA96" s="131" t="s">
        <v>4013</v>
      </c>
    </row>
    <row r="97" spans="1:105" ht="12" customHeight="1" x14ac:dyDescent="0.25">
      <c r="A97" s="107" t="s">
        <v>121</v>
      </c>
      <c r="B97" s="104"/>
      <c r="C97" s="104">
        <v>1041.8691347570698</v>
      </c>
      <c r="D97" s="104">
        <v>1145.9334983163176</v>
      </c>
      <c r="E97" s="104">
        <v>973.50845926757324</v>
      </c>
      <c r="F97" s="104">
        <v>1142.1156136872808</v>
      </c>
      <c r="G97" s="104">
        <v>1180.8467977674266</v>
      </c>
      <c r="H97" s="104">
        <v>1230.4038508339102</v>
      </c>
      <c r="I97" s="104">
        <v>1181.1099937029699</v>
      </c>
      <c r="J97" s="104">
        <v>1232.4485719250267</v>
      </c>
      <c r="K97" s="104">
        <v>1154.3901025871485</v>
      </c>
      <c r="L97" s="104">
        <v>1167.3464301908275</v>
      </c>
      <c r="M97" s="104">
        <v>1128.2272061710812</v>
      </c>
      <c r="N97" s="104">
        <v>1121.6873678088407</v>
      </c>
      <c r="O97" s="104">
        <v>1081.2793873553449</v>
      </c>
      <c r="P97" s="104">
        <v>1074.6639052442331</v>
      </c>
      <c r="Q97" s="104">
        <v>1095.453797120387</v>
      </c>
      <c r="R97" s="104">
        <v>1110.6147330528991</v>
      </c>
      <c r="S97" s="104">
        <v>1128.6820247950236</v>
      </c>
      <c r="T97" s="104">
        <v>1140.8417659660781</v>
      </c>
      <c r="U97" s="104">
        <v>1142.9246260504269</v>
      </c>
      <c r="V97" s="104">
        <v>1151.2927771182653</v>
      </c>
      <c r="W97" s="104">
        <v>1248.2880969985765</v>
      </c>
      <c r="X97" s="104">
        <v>1212.8234881269955</v>
      </c>
      <c r="Y97" s="104">
        <v>1212.5452256251283</v>
      </c>
      <c r="DA97" s="132" t="s">
        <v>4014</v>
      </c>
    </row>
    <row r="98" spans="1:105" ht="12" customHeight="1" x14ac:dyDescent="0.25">
      <c r="A98" s="108" t="s">
        <v>53</v>
      </c>
      <c r="B98" s="98"/>
      <c r="C98" s="98">
        <v>411.24144991111098</v>
      </c>
      <c r="D98" s="98">
        <v>472.46756427601474</v>
      </c>
      <c r="E98" s="98">
        <v>347.5779124107267</v>
      </c>
      <c r="F98" s="98">
        <v>451.48528363957126</v>
      </c>
      <c r="G98" s="98">
        <v>462.3540241989906</v>
      </c>
      <c r="H98" s="98">
        <v>479.60525841820606</v>
      </c>
      <c r="I98" s="98">
        <v>448.96630853803333</v>
      </c>
      <c r="J98" s="98">
        <v>470.74512575390963</v>
      </c>
      <c r="K98" s="98">
        <v>413.00299329131423</v>
      </c>
      <c r="L98" s="98">
        <v>416.98243520426195</v>
      </c>
      <c r="M98" s="98">
        <v>416.71490160911418</v>
      </c>
      <c r="N98" s="98">
        <v>406.94355124086775</v>
      </c>
      <c r="O98" s="98">
        <v>377.45876644053999</v>
      </c>
      <c r="P98" s="98">
        <v>387.17161396141233</v>
      </c>
      <c r="Q98" s="98">
        <v>422.89705698778448</v>
      </c>
      <c r="R98" s="98">
        <v>414.64446451090146</v>
      </c>
      <c r="S98" s="98">
        <v>411.89080870964546</v>
      </c>
      <c r="T98" s="98">
        <v>424.98547728996164</v>
      </c>
      <c r="U98" s="98">
        <v>401.12681506128081</v>
      </c>
      <c r="V98" s="98">
        <v>392.75761698508529</v>
      </c>
      <c r="W98" s="98">
        <v>470.45456669399533</v>
      </c>
      <c r="X98" s="98">
        <v>501.46847828734667</v>
      </c>
      <c r="Y98" s="98">
        <v>504.74353314345012</v>
      </c>
      <c r="DA98" s="63" t="s">
        <v>4015</v>
      </c>
    </row>
    <row r="99" spans="1:105" ht="12" customHeight="1" x14ac:dyDescent="0.25">
      <c r="A99" s="108" t="s">
        <v>52</v>
      </c>
      <c r="B99" s="98"/>
      <c r="C99" s="98">
        <v>630.62768484595881</v>
      </c>
      <c r="D99" s="98">
        <v>673.46593404030284</v>
      </c>
      <c r="E99" s="98">
        <v>625.93054685684672</v>
      </c>
      <c r="F99" s="98">
        <v>690.63033004770944</v>
      </c>
      <c r="G99" s="98">
        <v>718.49277356843584</v>
      </c>
      <c r="H99" s="98">
        <v>750.79859241570421</v>
      </c>
      <c r="I99" s="98">
        <v>732.14368516493653</v>
      </c>
      <c r="J99" s="98">
        <v>761.70344617111721</v>
      </c>
      <c r="K99" s="98">
        <v>741.38710929583442</v>
      </c>
      <c r="L99" s="98">
        <v>750.36399498656579</v>
      </c>
      <c r="M99" s="98">
        <v>711.5123045619672</v>
      </c>
      <c r="N99" s="98">
        <v>714.743816567973</v>
      </c>
      <c r="O99" s="98">
        <v>703.82062091480486</v>
      </c>
      <c r="P99" s="98">
        <v>687.4922912828207</v>
      </c>
      <c r="Q99" s="98">
        <v>672.55674013260261</v>
      </c>
      <c r="R99" s="98">
        <v>695.97026854199748</v>
      </c>
      <c r="S99" s="98">
        <v>716.79121608537832</v>
      </c>
      <c r="T99" s="98">
        <v>715.85628867611638</v>
      </c>
      <c r="U99" s="98">
        <v>741.797810989146</v>
      </c>
      <c r="V99" s="98">
        <v>758.53516013318006</v>
      </c>
      <c r="W99" s="98">
        <v>777.83353030458113</v>
      </c>
      <c r="X99" s="98">
        <v>711.35500983964857</v>
      </c>
      <c r="Y99" s="98">
        <v>707.80169248167817</v>
      </c>
      <c r="DA99" s="63" t="s">
        <v>4016</v>
      </c>
    </row>
    <row r="100" spans="1:105" ht="12" customHeight="1" x14ac:dyDescent="0.25">
      <c r="A100" s="121" t="s">
        <v>54</v>
      </c>
      <c r="B100" s="122"/>
      <c r="C100" s="122">
        <v>1343.508986161409</v>
      </c>
      <c r="D100" s="122">
        <v>1371.9076545073312</v>
      </c>
      <c r="E100" s="122">
        <v>1321.8970342161583</v>
      </c>
      <c r="F100" s="122">
        <v>1367.0351103527801</v>
      </c>
      <c r="G100" s="122">
        <v>1401.1328083175115</v>
      </c>
      <c r="H100" s="122">
        <v>1456.8612133400709</v>
      </c>
      <c r="I100" s="122">
        <v>1430.6966426969839</v>
      </c>
      <c r="J100" s="122">
        <v>1527.0743591579558</v>
      </c>
      <c r="K100" s="122">
        <v>1519.7432899635576</v>
      </c>
      <c r="L100" s="122">
        <v>1419.6525926488418</v>
      </c>
      <c r="M100" s="122">
        <v>1303.3749820160219</v>
      </c>
      <c r="N100" s="122">
        <v>1220.665283545678</v>
      </c>
      <c r="O100" s="122">
        <v>1169.8475672856898</v>
      </c>
      <c r="P100" s="122">
        <v>1114.0659705731678</v>
      </c>
      <c r="Q100" s="122">
        <v>1141.1493039303386</v>
      </c>
      <c r="R100" s="122">
        <v>1187.6212600019378</v>
      </c>
      <c r="S100" s="122">
        <v>1130.7053682358548</v>
      </c>
      <c r="T100" s="122">
        <v>1083.4034580286732</v>
      </c>
      <c r="U100" s="122">
        <v>1065.4020261815951</v>
      </c>
      <c r="V100" s="122">
        <v>1062.7962954882794</v>
      </c>
      <c r="W100" s="122">
        <v>1102.8040564155667</v>
      </c>
      <c r="X100" s="122">
        <v>1040.7666545137577</v>
      </c>
      <c r="Y100" s="122">
        <v>979.30469184145772</v>
      </c>
      <c r="DA100" s="130" t="s">
        <v>4017</v>
      </c>
    </row>
    <row r="101" spans="1:105" ht="12" customHeight="1" x14ac:dyDescent="0.25">
      <c r="A101" s="97" t="s">
        <v>202</v>
      </c>
      <c r="B101" s="98"/>
      <c r="C101" s="98">
        <v>1636.3638253788997</v>
      </c>
      <c r="D101" s="98">
        <v>1422.3755249401875</v>
      </c>
      <c r="E101" s="98">
        <v>1706.9894622323377</v>
      </c>
      <c r="F101" s="98">
        <v>1567.8624835260898</v>
      </c>
      <c r="G101" s="98">
        <v>1613.6578378613149</v>
      </c>
      <c r="H101" s="98">
        <v>1563.0788492979259</v>
      </c>
      <c r="I101" s="98">
        <v>1742.7630994164117</v>
      </c>
      <c r="J101" s="98">
        <v>1552.8802111195698</v>
      </c>
      <c r="K101" s="98">
        <v>1673.685537532044</v>
      </c>
      <c r="L101" s="98">
        <v>1577.5603967842642</v>
      </c>
      <c r="M101" s="98">
        <v>1517.9190134777655</v>
      </c>
      <c r="N101" s="98">
        <v>1519.9869715582324</v>
      </c>
      <c r="O101" s="98">
        <v>1359.196651429176</v>
      </c>
      <c r="P101" s="98">
        <v>1362.5004911363549</v>
      </c>
      <c r="Q101" s="98">
        <v>1355.33619015452</v>
      </c>
      <c r="R101" s="98">
        <v>1417.9215009635084</v>
      </c>
      <c r="S101" s="98">
        <v>1345.1499189295985</v>
      </c>
      <c r="T101" s="98">
        <v>1291.4243579364913</v>
      </c>
      <c r="U101" s="98">
        <v>1217.8467470531064</v>
      </c>
      <c r="V101" s="98">
        <v>1392.8972047818795</v>
      </c>
      <c r="W101" s="98">
        <v>1447.4180983411791</v>
      </c>
      <c r="X101" s="98">
        <v>1427.0046459417283</v>
      </c>
      <c r="Y101" s="98">
        <v>1188.9601175855817</v>
      </c>
      <c r="DA101" s="63" t="s">
        <v>4018</v>
      </c>
    </row>
    <row r="102" spans="1:105" ht="12" customHeight="1" x14ac:dyDescent="0.25">
      <c r="A102" s="97" t="s">
        <v>50</v>
      </c>
      <c r="B102" s="98"/>
      <c r="C102" s="98">
        <v>1631.1165489322832</v>
      </c>
      <c r="D102" s="98">
        <v>1426.4589570203098</v>
      </c>
      <c r="E102" s="98">
        <v>1686.3646498310436</v>
      </c>
      <c r="F102" s="98">
        <v>1577.465683612666</v>
      </c>
      <c r="G102" s="98">
        <v>1598.7967085261885</v>
      </c>
      <c r="H102" s="98">
        <v>1572.8507889307541</v>
      </c>
      <c r="I102" s="98">
        <v>1643.0623752124577</v>
      </c>
      <c r="J102" s="98">
        <v>1611.4610844207739</v>
      </c>
      <c r="K102" s="98">
        <v>1853.8337288706898</v>
      </c>
      <c r="L102" s="98">
        <v>1670.9052873844698</v>
      </c>
      <c r="M102" s="98">
        <v>1486.4741235691984</v>
      </c>
      <c r="N102" s="98">
        <v>1414.1335666497512</v>
      </c>
      <c r="O102" s="98">
        <v>1403.4017545061183</v>
      </c>
      <c r="P102" s="98">
        <v>1295.5929306642342</v>
      </c>
      <c r="Q102" s="98">
        <v>1315.3414560677195</v>
      </c>
      <c r="R102" s="98">
        <v>1387.4090831806814</v>
      </c>
      <c r="S102" s="98">
        <v>1357.8034058927267</v>
      </c>
      <c r="T102" s="98">
        <v>1282.9197135867998</v>
      </c>
      <c r="U102" s="98">
        <v>1340.4996586332779</v>
      </c>
      <c r="V102" s="98">
        <v>1313.7064573143373</v>
      </c>
      <c r="W102" s="98">
        <v>1387.0453145205447</v>
      </c>
      <c r="X102" s="98">
        <v>1359.2161387999101</v>
      </c>
      <c r="Y102" s="98">
        <v>1223.8094136713723</v>
      </c>
      <c r="DA102" s="63" t="s">
        <v>4019</v>
      </c>
    </row>
    <row r="103" spans="1:105" ht="12" customHeight="1" x14ac:dyDescent="0.25">
      <c r="A103" s="109" t="s">
        <v>120</v>
      </c>
      <c r="B103" s="33"/>
      <c r="C103" s="33">
        <v>1075.6628483420038</v>
      </c>
      <c r="D103" s="33">
        <v>1329.0786656958865</v>
      </c>
      <c r="E103" s="33">
        <v>996.04117839871026</v>
      </c>
      <c r="F103" s="33">
        <v>1232.6465915195095</v>
      </c>
      <c r="G103" s="33">
        <v>1287.5400893440944</v>
      </c>
      <c r="H103" s="33">
        <v>1377.047289962306</v>
      </c>
      <c r="I103" s="33">
        <v>1215.5149559624278</v>
      </c>
      <c r="J103" s="33">
        <v>1386.037584005386</v>
      </c>
      <c r="K103" s="33">
        <v>1139.80104949001</v>
      </c>
      <c r="L103" s="33">
        <v>1168.1066018627887</v>
      </c>
      <c r="M103" s="33">
        <v>1137.8203877257547</v>
      </c>
      <c r="N103" s="33">
        <v>1104.1763247478877</v>
      </c>
      <c r="O103" s="33">
        <v>1038.0409330999385</v>
      </c>
      <c r="P103" s="33">
        <v>1002.2982699067362</v>
      </c>
      <c r="Q103" s="33">
        <v>1002.7334941869663</v>
      </c>
      <c r="R103" s="33">
        <v>998.8328305423521</v>
      </c>
      <c r="S103" s="33">
        <v>982.62710302866537</v>
      </c>
      <c r="T103" s="33">
        <v>955.69802663199812</v>
      </c>
      <c r="U103" s="33">
        <v>928.87106790399218</v>
      </c>
      <c r="V103" s="33">
        <v>917.77981611830387</v>
      </c>
      <c r="W103" s="33">
        <v>973.89359770827139</v>
      </c>
      <c r="X103" s="33">
        <v>922.58564595506368</v>
      </c>
      <c r="Y103" s="33">
        <v>886.62535663365372</v>
      </c>
      <c r="DA103" s="60" t="s">
        <v>4020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4021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4022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4023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4024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4025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X110" s="98">
        <f>IF(RES_hhdet_in_fec!X110=0,0,RES_hhdet_in_fec!X110*1000*11630/RES_hhdet_in_new!X107)</f>
        <v>0</v>
      </c>
      <c r="Y110" s="98">
        <f>IF(RES_hhdet_in_fec!Y110=0,0,RES_hhdet_in_fec!Y110*1000*11630/RES_hhdet_in_new!Y107)</f>
        <v>0</v>
      </c>
      <c r="DA110" s="63" t="s">
        <v>4026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4027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4028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4029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4030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4031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4032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4033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4034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4035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4036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4037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4038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11471.807919795385</v>
      </c>
      <c r="D124" s="117">
        <f t="shared" si="42"/>
        <v>11664.249674205939</v>
      </c>
      <c r="E124" s="117">
        <f t="shared" si="42"/>
        <v>12988.787244156872</v>
      </c>
      <c r="F124" s="117">
        <f t="shared" si="42"/>
        <v>13101.302133038802</v>
      </c>
      <c r="G124" s="117">
        <f t="shared" si="42"/>
        <v>13962.580746984802</v>
      </c>
      <c r="H124" s="117">
        <f t="shared" si="42"/>
        <v>13382.468239782767</v>
      </c>
      <c r="I124" s="117">
        <f t="shared" si="42"/>
        <v>12774.292858988872</v>
      </c>
      <c r="J124" s="117">
        <f t="shared" si="42"/>
        <v>12954.429947140492</v>
      </c>
      <c r="K124" s="117">
        <f t="shared" si="42"/>
        <v>13135.807523476829</v>
      </c>
      <c r="L124" s="117">
        <f t="shared" si="42"/>
        <v>13566.612170899494</v>
      </c>
      <c r="M124" s="117">
        <f t="shared" si="42"/>
        <v>13075.659322175268</v>
      </c>
      <c r="N124" s="117">
        <f t="shared" si="42"/>
        <v>12364.733621153349</v>
      </c>
      <c r="O124" s="117">
        <f t="shared" si="42"/>
        <v>12246.706225401193</v>
      </c>
      <c r="P124" s="117">
        <f t="shared" si="42"/>
        <v>10365.766655176983</v>
      </c>
      <c r="Q124" s="117">
        <f t="shared" si="42"/>
        <v>0</v>
      </c>
      <c r="R124" s="117">
        <f t="shared" ref="R124:V124" si="43">R125+R128+R130+R139</f>
        <v>10944.708166659835</v>
      </c>
      <c r="S124" s="117">
        <f t="shared" si="43"/>
        <v>10443.001471170708</v>
      </c>
      <c r="T124" s="117">
        <f t="shared" si="43"/>
        <v>9799.6426508946679</v>
      </c>
      <c r="U124" s="117">
        <f t="shared" si="43"/>
        <v>9154.655285523917</v>
      </c>
      <c r="V124" s="117">
        <f t="shared" si="43"/>
        <v>9140.8706301616967</v>
      </c>
      <c r="W124" s="117">
        <f t="shared" ref="W124:Y124" si="44">W125+W128+W130+W139</f>
        <v>9029.1192021818788</v>
      </c>
      <c r="X124" s="117">
        <f t="shared" si="44"/>
        <v>7364.2953583438548</v>
      </c>
      <c r="Y124" s="117">
        <f t="shared" si="44"/>
        <v>5456.5145868268983</v>
      </c>
      <c r="DA124" s="129" t="s">
        <v>4039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8646.265744821796</v>
      </c>
      <c r="D125" s="122">
        <f t="shared" si="45"/>
        <v>8761.950131941654</v>
      </c>
      <c r="E125" s="122">
        <f t="shared" si="45"/>
        <v>9910.2687353467863</v>
      </c>
      <c r="F125" s="122">
        <f t="shared" si="45"/>
        <v>9967.5763578911356</v>
      </c>
      <c r="G125" s="122">
        <f t="shared" si="45"/>
        <v>10751.476584228265</v>
      </c>
      <c r="H125" s="122">
        <f t="shared" si="45"/>
        <v>9767.1529159537695</v>
      </c>
      <c r="I125" s="122">
        <f t="shared" si="45"/>
        <v>9277.0906113875135</v>
      </c>
      <c r="J125" s="122">
        <f t="shared" si="45"/>
        <v>9718.7418459485907</v>
      </c>
      <c r="K125" s="122">
        <f t="shared" si="45"/>
        <v>9942.3112557926815</v>
      </c>
      <c r="L125" s="122">
        <f t="shared" si="45"/>
        <v>10596.044119402755</v>
      </c>
      <c r="M125" s="122">
        <f t="shared" si="45"/>
        <v>10243.443608224816</v>
      </c>
      <c r="N125" s="122">
        <f t="shared" si="45"/>
        <v>9616.5525006823536</v>
      </c>
      <c r="O125" s="122">
        <f t="shared" si="45"/>
        <v>9659.3727019404942</v>
      </c>
      <c r="P125" s="122">
        <f t="shared" si="45"/>
        <v>7937.4863756016184</v>
      </c>
      <c r="Q125" s="122">
        <f t="shared" si="45"/>
        <v>0</v>
      </c>
      <c r="R125" s="122">
        <f t="shared" ref="R125:V125" si="46">SUM(R126:R127)</f>
        <v>8320.7835880467101</v>
      </c>
      <c r="S125" s="122">
        <f t="shared" si="46"/>
        <v>7932.7442126829246</v>
      </c>
      <c r="T125" s="122">
        <f t="shared" si="46"/>
        <v>7245.7045034411785</v>
      </c>
      <c r="U125" s="122">
        <f t="shared" si="46"/>
        <v>6774.7350146834397</v>
      </c>
      <c r="V125" s="122">
        <f t="shared" si="46"/>
        <v>6602.3489269055181</v>
      </c>
      <c r="W125" s="122">
        <f t="shared" ref="W125:Y125" si="47">SUM(W126:W127)</f>
        <v>6108.9174781769907</v>
      </c>
      <c r="X125" s="122">
        <f t="shared" si="47"/>
        <v>4406.8537984331024</v>
      </c>
      <c r="Y125" s="122">
        <f t="shared" si="47"/>
        <v>2934.8455762257017</v>
      </c>
      <c r="DA125" s="130" t="s">
        <v>4040</v>
      </c>
    </row>
    <row r="126" spans="1:105" ht="12" customHeight="1" x14ac:dyDescent="0.25">
      <c r="A126" s="97" t="s">
        <v>198</v>
      </c>
      <c r="B126" s="98"/>
      <c r="C126" s="98">
        <v>8615.620044049565</v>
      </c>
      <c r="D126" s="98">
        <v>8730.7951433029193</v>
      </c>
      <c r="E126" s="98">
        <v>9877.0623727616548</v>
      </c>
      <c r="F126" s="98">
        <v>9932.6266414637703</v>
      </c>
      <c r="G126" s="98">
        <v>10714.560100837038</v>
      </c>
      <c r="H126" s="98">
        <v>9734.8484261583289</v>
      </c>
      <c r="I126" s="98">
        <v>9247.4506203142064</v>
      </c>
      <c r="J126" s="98">
        <v>9688.017303911889</v>
      </c>
      <c r="K126" s="98">
        <v>9911.1282614372958</v>
      </c>
      <c r="L126" s="98">
        <v>10564.021330362568</v>
      </c>
      <c r="M126" s="98">
        <v>10212.743202254422</v>
      </c>
      <c r="N126" s="98">
        <v>9588.0252696207699</v>
      </c>
      <c r="O126" s="98">
        <v>9630.9170386375536</v>
      </c>
      <c r="P126" s="98">
        <v>7914.1115972390216</v>
      </c>
      <c r="Q126" s="98">
        <v>0</v>
      </c>
      <c r="R126" s="98">
        <v>8295.9021509134964</v>
      </c>
      <c r="S126" s="98">
        <v>7909.2285658954906</v>
      </c>
      <c r="T126" s="98">
        <v>7224.2048247622279</v>
      </c>
      <c r="U126" s="98">
        <v>6754.4570003273584</v>
      </c>
      <c r="V126" s="98">
        <v>6582.5138328153498</v>
      </c>
      <c r="W126" s="98">
        <v>6090.5325499721566</v>
      </c>
      <c r="X126" s="98">
        <v>4393.5905268858178</v>
      </c>
      <c r="Y126" s="98">
        <v>2925.9306490583008</v>
      </c>
      <c r="DA126" s="63" t="s">
        <v>4041</v>
      </c>
    </row>
    <row r="127" spans="1:105" ht="12" customHeight="1" x14ac:dyDescent="0.25">
      <c r="A127" s="97" t="s">
        <v>53</v>
      </c>
      <c r="B127" s="98"/>
      <c r="C127" s="98">
        <v>30.645700772231578</v>
      </c>
      <c r="D127" s="98">
        <v>31.154988638734633</v>
      </c>
      <c r="E127" s="98">
        <v>33.206362585131195</v>
      </c>
      <c r="F127" s="98">
        <v>34.949716427366155</v>
      </c>
      <c r="G127" s="98">
        <v>36.916483391227608</v>
      </c>
      <c r="H127" s="98">
        <v>32.304489795440389</v>
      </c>
      <c r="I127" s="98">
        <v>29.639991073306611</v>
      </c>
      <c r="J127" s="98">
        <v>30.724542036701319</v>
      </c>
      <c r="K127" s="98">
        <v>31.182994355386459</v>
      </c>
      <c r="L127" s="98">
        <v>32.022789040187803</v>
      </c>
      <c r="M127" s="98">
        <v>30.700405970393707</v>
      </c>
      <c r="N127" s="98">
        <v>28.52723106158297</v>
      </c>
      <c r="O127" s="98">
        <v>28.455663302940387</v>
      </c>
      <c r="P127" s="98">
        <v>23.374778362596448</v>
      </c>
      <c r="Q127" s="98">
        <v>0</v>
      </c>
      <c r="R127" s="98">
        <v>24.881437133213041</v>
      </c>
      <c r="S127" s="98">
        <v>23.515646787433685</v>
      </c>
      <c r="T127" s="98">
        <v>21.499678678950843</v>
      </c>
      <c r="U127" s="98">
        <v>20.278014356080874</v>
      </c>
      <c r="V127" s="98">
        <v>19.835094090167935</v>
      </c>
      <c r="W127" s="98">
        <v>18.384928204834356</v>
      </c>
      <c r="X127" s="98">
        <v>13.26327154728483</v>
      </c>
      <c r="Y127" s="98">
        <v>8.9149271674010233</v>
      </c>
      <c r="DA127" s="63" t="s">
        <v>4042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127.61962738529112</v>
      </c>
      <c r="D128" s="122">
        <f t="shared" si="48"/>
        <v>110.91166090909655</v>
      </c>
      <c r="E128" s="122">
        <f t="shared" si="48"/>
        <v>492.37050266114471</v>
      </c>
      <c r="F128" s="122">
        <f t="shared" si="48"/>
        <v>252.31567586097358</v>
      </c>
      <c r="G128" s="122">
        <f t="shared" si="48"/>
        <v>259.08930646284432</v>
      </c>
      <c r="H128" s="122">
        <f t="shared" si="48"/>
        <v>541.57316551685278</v>
      </c>
      <c r="I128" s="122">
        <f t="shared" si="48"/>
        <v>731.5967951103147</v>
      </c>
      <c r="J128" s="122">
        <f t="shared" si="48"/>
        <v>411.37707379174469</v>
      </c>
      <c r="K128" s="122">
        <f t="shared" si="48"/>
        <v>362.00214056071172</v>
      </c>
      <c r="L128" s="122">
        <f t="shared" si="48"/>
        <v>196.2731800933492</v>
      </c>
      <c r="M128" s="122">
        <f t="shared" si="48"/>
        <v>284.6080607877592</v>
      </c>
      <c r="N128" s="122">
        <f t="shared" si="48"/>
        <v>301.7465845948168</v>
      </c>
      <c r="O128" s="122">
        <f t="shared" si="48"/>
        <v>151.29475711730441</v>
      </c>
      <c r="P128" s="122">
        <f t="shared" si="48"/>
        <v>0</v>
      </c>
      <c r="Q128" s="122">
        <f t="shared" si="48"/>
        <v>0</v>
      </c>
      <c r="R128" s="122">
        <f t="shared" si="48"/>
        <v>138.25227257005818</v>
      </c>
      <c r="S128" s="122">
        <f t="shared" si="48"/>
        <v>72.726015254054516</v>
      </c>
      <c r="T128" s="122">
        <f t="shared" si="48"/>
        <v>168.47380140688452</v>
      </c>
      <c r="U128" s="122">
        <f t="shared" si="48"/>
        <v>27.079604306213447</v>
      </c>
      <c r="V128" s="122">
        <f t="shared" si="48"/>
        <v>220.14209916068455</v>
      </c>
      <c r="W128" s="122">
        <f t="shared" si="48"/>
        <v>453.02384408247724</v>
      </c>
      <c r="X128" s="122">
        <f t="shared" si="48"/>
        <v>602.40028782032857</v>
      </c>
      <c r="Y128" s="122">
        <f t="shared" si="48"/>
        <v>217.70978044776624</v>
      </c>
      <c r="DA128" s="130" t="s">
        <v>4043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127.61962738529112</v>
      </c>
      <c r="D129" s="98">
        <f>IF(RES_hhdet_in_fec!D129=0,0,RES_hhdet_in_fec!D129*1000*11630/RES_hhdet_in_new!D126)</f>
        <v>110.91166090909655</v>
      </c>
      <c r="E129" s="98">
        <f>IF(RES_hhdet_in_fec!E129=0,0,RES_hhdet_in_fec!E129*1000*11630/RES_hhdet_in_new!E126)</f>
        <v>492.37050266114471</v>
      </c>
      <c r="F129" s="98">
        <f>IF(RES_hhdet_in_fec!F129=0,0,RES_hhdet_in_fec!F129*1000*11630/RES_hhdet_in_new!F126)</f>
        <v>252.31567586097358</v>
      </c>
      <c r="G129" s="98">
        <f>IF(RES_hhdet_in_fec!G129=0,0,RES_hhdet_in_fec!G129*1000*11630/RES_hhdet_in_new!G126)</f>
        <v>259.08930646284432</v>
      </c>
      <c r="H129" s="98">
        <f>IF(RES_hhdet_in_fec!H129=0,0,RES_hhdet_in_fec!H129*1000*11630/RES_hhdet_in_new!H126)</f>
        <v>541.57316551685278</v>
      </c>
      <c r="I129" s="98">
        <f>IF(RES_hhdet_in_fec!I129=0,0,RES_hhdet_in_fec!I129*1000*11630/RES_hhdet_in_new!I126)</f>
        <v>731.5967951103147</v>
      </c>
      <c r="J129" s="98">
        <f>IF(RES_hhdet_in_fec!J129=0,0,RES_hhdet_in_fec!J129*1000*11630/RES_hhdet_in_new!J126)</f>
        <v>411.37707379174469</v>
      </c>
      <c r="K129" s="98">
        <f>IF(RES_hhdet_in_fec!K129=0,0,RES_hhdet_in_fec!K129*1000*11630/RES_hhdet_in_new!K126)</f>
        <v>362.00214056071172</v>
      </c>
      <c r="L129" s="98">
        <f>IF(RES_hhdet_in_fec!L129=0,0,RES_hhdet_in_fec!L129*1000*11630/RES_hhdet_in_new!L126)</f>
        <v>196.2731800933492</v>
      </c>
      <c r="M129" s="98">
        <f>IF(RES_hhdet_in_fec!M129=0,0,RES_hhdet_in_fec!M129*1000*11630/RES_hhdet_in_new!M126)</f>
        <v>284.6080607877592</v>
      </c>
      <c r="N129" s="98">
        <f>IF(RES_hhdet_in_fec!N129=0,0,RES_hhdet_in_fec!N129*1000*11630/RES_hhdet_in_new!N126)</f>
        <v>301.7465845948168</v>
      </c>
      <c r="O129" s="98">
        <f>IF(RES_hhdet_in_fec!O129=0,0,RES_hhdet_in_fec!O129*1000*11630/RES_hhdet_in_new!O126)</f>
        <v>151.29475711730441</v>
      </c>
      <c r="P129" s="98">
        <f>IF(RES_hhdet_in_fec!P129=0,0,RES_hhdet_in_fec!P129*1000*11630/RES_hhdet_in_new!P126)</f>
        <v>0</v>
      </c>
      <c r="Q129" s="98">
        <f>IF(RES_hhdet_in_fec!Q129=0,0,RES_hhdet_in_fec!Q129*1000*11630/RES_hhdet_in_new!Q126)</f>
        <v>0</v>
      </c>
      <c r="R129" s="98">
        <f>IF(RES_hhdet_in_fec!R129=0,0,RES_hhdet_in_fec!R129*1000*11630/RES_hhdet_in_new!R126)</f>
        <v>138.25227257005818</v>
      </c>
      <c r="S129" s="98">
        <f>IF(RES_hhdet_in_fec!S129=0,0,RES_hhdet_in_fec!S129*1000*11630/RES_hhdet_in_new!S126)</f>
        <v>72.726015254054516</v>
      </c>
      <c r="T129" s="98">
        <f>IF(RES_hhdet_in_fec!T129=0,0,RES_hhdet_in_fec!T129*1000*11630/RES_hhdet_in_new!T126)</f>
        <v>168.47380140688452</v>
      </c>
      <c r="U129" s="98">
        <f>IF(RES_hhdet_in_fec!U129=0,0,RES_hhdet_in_fec!U129*1000*11630/RES_hhdet_in_new!U126)</f>
        <v>27.079604306213447</v>
      </c>
      <c r="V129" s="98">
        <f>IF(RES_hhdet_in_fec!V129=0,0,RES_hhdet_in_fec!V129*1000*11630/RES_hhdet_in_new!V126)</f>
        <v>220.14209916068455</v>
      </c>
      <c r="W129" s="98">
        <f>IF(RES_hhdet_in_fec!W129=0,0,RES_hhdet_in_fec!W129*1000*11630/RES_hhdet_in_new!W126)</f>
        <v>453.02384408247724</v>
      </c>
      <c r="X129" s="98">
        <f>IF(RES_hhdet_in_fec!X129=0,0,RES_hhdet_in_fec!X129*1000*11630/RES_hhdet_in_new!X126)</f>
        <v>602.40028782032857</v>
      </c>
      <c r="Y129" s="98">
        <f>IF(RES_hhdet_in_fec!Y129=0,0,RES_hhdet_in_fec!Y129*1000*11630/RES_hhdet_in_new!Y126)</f>
        <v>217.70978044776624</v>
      </c>
      <c r="DA129" s="63" t="s">
        <v>4044</v>
      </c>
    </row>
    <row r="130" spans="1:105" ht="12" customHeight="1" x14ac:dyDescent="0.25">
      <c r="A130" s="121" t="s">
        <v>55</v>
      </c>
      <c r="B130" s="122"/>
      <c r="C130" s="122">
        <v>1363.0816208700035</v>
      </c>
      <c r="D130" s="122">
        <v>1421.4927063156431</v>
      </c>
      <c r="E130" s="122">
        <v>1284.0592610000911</v>
      </c>
      <c r="F130" s="122">
        <v>1524.8931902239653</v>
      </c>
      <c r="G130" s="122">
        <v>1561.0235824309857</v>
      </c>
      <c r="H130" s="122">
        <v>1622.6654001925069</v>
      </c>
      <c r="I130" s="122">
        <v>1349.4332859012422</v>
      </c>
      <c r="J130" s="122">
        <v>1300.6411378661844</v>
      </c>
      <c r="K130" s="122">
        <v>1336.4758124432071</v>
      </c>
      <c r="L130" s="122">
        <v>1377.0352795116917</v>
      </c>
      <c r="M130" s="122">
        <v>1275.9853876385209</v>
      </c>
      <c r="N130" s="122">
        <v>1262.6008059555836</v>
      </c>
      <c r="O130" s="122">
        <v>1283.2945059904991</v>
      </c>
      <c r="P130" s="122">
        <v>1328.217122749463</v>
      </c>
      <c r="Q130" s="122">
        <v>0</v>
      </c>
      <c r="R130" s="122">
        <v>1313.1230331447564</v>
      </c>
      <c r="S130" s="122">
        <v>1318.2616917698613</v>
      </c>
      <c r="T130" s="122">
        <v>1316.9072814918104</v>
      </c>
      <c r="U130" s="122">
        <v>1299.3741712765316</v>
      </c>
      <c r="V130" s="122">
        <v>1297.4625340061248</v>
      </c>
      <c r="W130" s="122">
        <v>1391.17255465109</v>
      </c>
      <c r="X130" s="122">
        <v>1337.8682764818814</v>
      </c>
      <c r="Y130" s="122">
        <v>1330.9287580157602</v>
      </c>
      <c r="DA130" s="130" t="s">
        <v>4045</v>
      </c>
    </row>
    <row r="131" spans="1:105" ht="12" customHeight="1" x14ac:dyDescent="0.25">
      <c r="A131" s="97" t="s">
        <v>128</v>
      </c>
      <c r="B131" s="98"/>
      <c r="C131" s="98">
        <v>1135.0762596622244</v>
      </c>
      <c r="D131" s="98">
        <v>1131.2601564245317</v>
      </c>
      <c r="E131" s="98">
        <v>1177.1497336652778</v>
      </c>
      <c r="F131" s="98">
        <v>1213.5463182310605</v>
      </c>
      <c r="G131" s="98">
        <v>1257.3397745275101</v>
      </c>
      <c r="H131" s="98">
        <v>1265.8648567305672</v>
      </c>
      <c r="I131" s="98">
        <v>1282.5045754457065</v>
      </c>
      <c r="J131" s="98">
        <v>1282.572058051009</v>
      </c>
      <c r="K131" s="98">
        <v>1314.1730960561506</v>
      </c>
      <c r="L131" s="98">
        <v>1310.2723452560203</v>
      </c>
      <c r="M131" s="98">
        <v>1149.3553505581074</v>
      </c>
      <c r="N131" s="98">
        <v>1211.3124689935016</v>
      </c>
      <c r="O131" s="98">
        <v>1244.7404638402768</v>
      </c>
      <c r="P131" s="98">
        <v>1185.4634460504703</v>
      </c>
      <c r="Q131" s="98">
        <v>0</v>
      </c>
      <c r="R131" s="98">
        <v>1123.5546158453508</v>
      </c>
      <c r="S131" s="98">
        <v>1185.7728087672726</v>
      </c>
      <c r="T131" s="98">
        <v>1223.5509096221288</v>
      </c>
      <c r="U131" s="98">
        <v>1165.0326426365446</v>
      </c>
      <c r="V131" s="98">
        <v>1205.3373848971469</v>
      </c>
      <c r="W131" s="98">
        <v>1299.7264754525659</v>
      </c>
      <c r="X131" s="98">
        <v>1284.7331593159515</v>
      </c>
      <c r="Y131" s="98">
        <v>1226.3454939513124</v>
      </c>
      <c r="DA131" s="63" t="s">
        <v>4046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991.8660521045598</v>
      </c>
      <c r="F132" s="98">
        <v>0</v>
      </c>
      <c r="G132" s="98">
        <v>0</v>
      </c>
      <c r="H132" s="98">
        <v>0</v>
      </c>
      <c r="I132" s="98">
        <v>1094.4308780220883</v>
      </c>
      <c r="J132" s="98">
        <v>1097.3598927852652</v>
      </c>
      <c r="K132" s="98">
        <v>1121.6534658850771</v>
      </c>
      <c r="L132" s="98">
        <v>1120.4236511972745</v>
      </c>
      <c r="M132" s="98">
        <v>988.07082014897742</v>
      </c>
      <c r="N132" s="98">
        <v>1044.4482616835705</v>
      </c>
      <c r="O132" s="98">
        <v>1077.0523162046934</v>
      </c>
      <c r="P132" s="98">
        <v>0</v>
      </c>
      <c r="Q132" s="98">
        <v>0</v>
      </c>
      <c r="R132" s="98">
        <v>0</v>
      </c>
      <c r="S132" s="98">
        <v>1051.4965672521307</v>
      </c>
      <c r="T132" s="98">
        <v>1090.6897895796767</v>
      </c>
      <c r="U132" s="98">
        <v>0</v>
      </c>
      <c r="V132" s="98">
        <v>1077.7161335405253</v>
      </c>
      <c r="W132" s="98">
        <v>1172.3055161927057</v>
      </c>
      <c r="X132" s="98">
        <v>1170.9643294683945</v>
      </c>
      <c r="Y132" s="98">
        <v>1121.3537579416457</v>
      </c>
      <c r="DA132" s="63" t="s">
        <v>4047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302.19398817641832</v>
      </c>
      <c r="F133" s="101">
        <v>0</v>
      </c>
      <c r="G133" s="101">
        <v>0</v>
      </c>
      <c r="H133" s="101">
        <v>0</v>
      </c>
      <c r="I133" s="101">
        <v>356.57845276510574</v>
      </c>
      <c r="J133" s="101">
        <v>359.29763731517227</v>
      </c>
      <c r="K133" s="101">
        <v>342.80913549541788</v>
      </c>
      <c r="L133" s="101">
        <v>342.15208319687758</v>
      </c>
      <c r="M133" s="101">
        <v>313.18661125392731</v>
      </c>
      <c r="N133" s="101">
        <v>326.6086600669563</v>
      </c>
      <c r="O133" s="101">
        <v>326.12579383398747</v>
      </c>
      <c r="P133" s="101">
        <v>0</v>
      </c>
      <c r="Q133" s="101">
        <v>0</v>
      </c>
      <c r="R133" s="101">
        <v>0</v>
      </c>
      <c r="S133" s="101">
        <v>345.10035000476535</v>
      </c>
      <c r="T133" s="101">
        <v>368.04189620470419</v>
      </c>
      <c r="U133" s="101">
        <v>0</v>
      </c>
      <c r="V133" s="101">
        <v>335.53358131985317</v>
      </c>
      <c r="W133" s="101">
        <v>407.11100850484212</v>
      </c>
      <c r="X133" s="101">
        <v>450.99775285120478</v>
      </c>
      <c r="Y133" s="101">
        <v>437.43015929563904</v>
      </c>
      <c r="DA133" s="131" t="s">
        <v>4048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689.67206392814148</v>
      </c>
      <c r="F134" s="104">
        <v>0</v>
      </c>
      <c r="G134" s="104">
        <v>0</v>
      </c>
      <c r="H134" s="104">
        <v>0</v>
      </c>
      <c r="I134" s="104">
        <v>737.85242525698277</v>
      </c>
      <c r="J134" s="104">
        <v>738.06225547009296</v>
      </c>
      <c r="K134" s="104">
        <v>778.84433038965926</v>
      </c>
      <c r="L134" s="104">
        <v>778.27156800039688</v>
      </c>
      <c r="M134" s="104">
        <v>674.88420889504994</v>
      </c>
      <c r="N134" s="104">
        <v>717.83960161661423</v>
      </c>
      <c r="O134" s="104">
        <v>750.92652237070581</v>
      </c>
      <c r="P134" s="104">
        <v>0</v>
      </c>
      <c r="Q134" s="104">
        <v>0</v>
      </c>
      <c r="R134" s="104">
        <v>0</v>
      </c>
      <c r="S134" s="104">
        <v>706.39621724736537</v>
      </c>
      <c r="T134" s="104">
        <v>722.64789337497268</v>
      </c>
      <c r="U134" s="104">
        <v>0</v>
      </c>
      <c r="V134" s="104">
        <v>742.18255222067228</v>
      </c>
      <c r="W134" s="104">
        <v>765.19450768786362</v>
      </c>
      <c r="X134" s="104">
        <v>719.9665766171895</v>
      </c>
      <c r="Y134" s="104">
        <v>683.92359864600655</v>
      </c>
      <c r="DA134" s="132" t="s">
        <v>4049</v>
      </c>
    </row>
    <row r="135" spans="1:105" ht="12" customHeight="1" x14ac:dyDescent="0.25">
      <c r="A135" s="106" t="s">
        <v>122</v>
      </c>
      <c r="B135" s="101"/>
      <c r="C135" s="101">
        <v>1430.3481539007969</v>
      </c>
      <c r="D135" s="101">
        <v>1558.4525211914258</v>
      </c>
      <c r="E135" s="101">
        <v>1354.3570742415682</v>
      </c>
      <c r="F135" s="101">
        <v>1559.8463114316926</v>
      </c>
      <c r="G135" s="101">
        <v>1612.669894118244</v>
      </c>
      <c r="H135" s="101">
        <v>1678.6328715386469</v>
      </c>
      <c r="I135" s="101">
        <v>1614.4021211886641</v>
      </c>
      <c r="J135" s="101">
        <v>1678.9933605885042</v>
      </c>
      <c r="K135" s="101">
        <v>1584.5460305663362</v>
      </c>
      <c r="L135" s="101">
        <v>1597.8309913857215</v>
      </c>
      <c r="M135" s="101">
        <v>1527.3789135053512</v>
      </c>
      <c r="N135" s="101">
        <v>1508.499169763897</v>
      </c>
      <c r="O135" s="101">
        <v>1441.1638570650775</v>
      </c>
      <c r="P135" s="101">
        <v>1399.5939610989597</v>
      </c>
      <c r="Q135" s="101">
        <v>0</v>
      </c>
      <c r="R135" s="101">
        <v>1399.7067226918837</v>
      </c>
      <c r="S135" s="101">
        <v>1411.9139155849796</v>
      </c>
      <c r="T135" s="101">
        <v>1409.7243108425973</v>
      </c>
      <c r="U135" s="101">
        <v>1407.6496199322667</v>
      </c>
      <c r="V135" s="101">
        <v>1408.5178073625477</v>
      </c>
      <c r="W135" s="101">
        <v>1499.6398284741495</v>
      </c>
      <c r="X135" s="101">
        <v>1428.2373333366511</v>
      </c>
      <c r="Y135" s="101">
        <v>1413.6087805259369</v>
      </c>
      <c r="DA135" s="131" t="s">
        <v>4050</v>
      </c>
    </row>
    <row r="136" spans="1:105" ht="12" customHeight="1" x14ac:dyDescent="0.25">
      <c r="A136" s="107" t="s">
        <v>121</v>
      </c>
      <c r="B136" s="104"/>
      <c r="C136" s="104">
        <v>1041.8691347570696</v>
      </c>
      <c r="D136" s="104">
        <v>1145.9334983163176</v>
      </c>
      <c r="E136" s="104">
        <v>973.50845926757336</v>
      </c>
      <c r="F136" s="104">
        <v>1142.1156136872808</v>
      </c>
      <c r="G136" s="104">
        <v>1180.846797767427</v>
      </c>
      <c r="H136" s="104">
        <v>1230.4038508339104</v>
      </c>
      <c r="I136" s="104">
        <v>1181.1099937029701</v>
      </c>
      <c r="J136" s="104">
        <v>1232.4485719250274</v>
      </c>
      <c r="K136" s="104">
        <v>1154.3901025871487</v>
      </c>
      <c r="L136" s="104">
        <v>1167.3464301908275</v>
      </c>
      <c r="M136" s="104">
        <v>1128.2272061710812</v>
      </c>
      <c r="N136" s="104">
        <v>1121.6873678088409</v>
      </c>
      <c r="O136" s="104">
        <v>1081.2793873553453</v>
      </c>
      <c r="P136" s="104">
        <v>0</v>
      </c>
      <c r="Q136" s="104">
        <v>0</v>
      </c>
      <c r="R136" s="104">
        <v>1110.6147330528991</v>
      </c>
      <c r="S136" s="104">
        <v>1128.6820247950238</v>
      </c>
      <c r="T136" s="104">
        <v>1140.8417659660781</v>
      </c>
      <c r="U136" s="104">
        <v>1142.9246260504267</v>
      </c>
      <c r="V136" s="104">
        <v>1151.2927771182656</v>
      </c>
      <c r="W136" s="104">
        <v>1248.2880969985763</v>
      </c>
      <c r="X136" s="104">
        <v>1212.8234881269955</v>
      </c>
      <c r="Y136" s="104">
        <v>1212.5452256251283</v>
      </c>
      <c r="DA136" s="132" t="s">
        <v>4051</v>
      </c>
    </row>
    <row r="137" spans="1:105" ht="12" customHeight="1" x14ac:dyDescent="0.25">
      <c r="A137" s="108" t="s">
        <v>53</v>
      </c>
      <c r="B137" s="98"/>
      <c r="C137" s="98">
        <v>411.24144991111092</v>
      </c>
      <c r="D137" s="98">
        <v>472.46756427601485</v>
      </c>
      <c r="E137" s="98">
        <v>347.57791241072658</v>
      </c>
      <c r="F137" s="98">
        <v>451.48528363957126</v>
      </c>
      <c r="G137" s="98">
        <v>462.35402419899071</v>
      </c>
      <c r="H137" s="98">
        <v>479.60525841820606</v>
      </c>
      <c r="I137" s="98">
        <v>448.96630853803339</v>
      </c>
      <c r="J137" s="98">
        <v>470.7451257539098</v>
      </c>
      <c r="K137" s="98">
        <v>413.00299329131428</v>
      </c>
      <c r="L137" s="98">
        <v>416.98243520426183</v>
      </c>
      <c r="M137" s="98">
        <v>416.71490160911418</v>
      </c>
      <c r="N137" s="98">
        <v>406.94355124086775</v>
      </c>
      <c r="O137" s="98">
        <v>377.45876644053993</v>
      </c>
      <c r="P137" s="98">
        <v>0</v>
      </c>
      <c r="Q137" s="98">
        <v>0</v>
      </c>
      <c r="R137" s="98">
        <v>414.64446451090151</v>
      </c>
      <c r="S137" s="98">
        <v>411.89080870964546</v>
      </c>
      <c r="T137" s="98">
        <v>424.98547728996175</v>
      </c>
      <c r="U137" s="98">
        <v>401.12681506128075</v>
      </c>
      <c r="V137" s="98">
        <v>392.75761698508535</v>
      </c>
      <c r="W137" s="98">
        <v>470.45456669399539</v>
      </c>
      <c r="X137" s="98">
        <v>501.46847828734678</v>
      </c>
      <c r="Y137" s="98">
        <v>504.74353314345001</v>
      </c>
      <c r="DA137" s="63" t="s">
        <v>4052</v>
      </c>
    </row>
    <row r="138" spans="1:105" ht="12" customHeight="1" x14ac:dyDescent="0.25">
      <c r="A138" s="108" t="s">
        <v>52</v>
      </c>
      <c r="B138" s="98"/>
      <c r="C138" s="98">
        <v>630.62768484595858</v>
      </c>
      <c r="D138" s="98">
        <v>673.46593404030295</v>
      </c>
      <c r="E138" s="98">
        <v>625.93054685684672</v>
      </c>
      <c r="F138" s="98">
        <v>690.63033004770955</v>
      </c>
      <c r="G138" s="98">
        <v>718.49277356843606</v>
      </c>
      <c r="H138" s="98">
        <v>750.79859241570443</v>
      </c>
      <c r="I138" s="98">
        <v>732.14368516493676</v>
      </c>
      <c r="J138" s="98">
        <v>761.70344617111743</v>
      </c>
      <c r="K138" s="98">
        <v>741.38710929583442</v>
      </c>
      <c r="L138" s="98">
        <v>750.3639949865659</v>
      </c>
      <c r="M138" s="98">
        <v>711.5123045619672</v>
      </c>
      <c r="N138" s="98">
        <v>714.74381656797334</v>
      </c>
      <c r="O138" s="98">
        <v>703.82062091480532</v>
      </c>
      <c r="P138" s="98">
        <v>0</v>
      </c>
      <c r="Q138" s="98">
        <v>0</v>
      </c>
      <c r="R138" s="98">
        <v>695.97026854199771</v>
      </c>
      <c r="S138" s="98">
        <v>716.79121608537832</v>
      </c>
      <c r="T138" s="98">
        <v>715.85628867611626</v>
      </c>
      <c r="U138" s="98">
        <v>741.797810989146</v>
      </c>
      <c r="V138" s="98">
        <v>758.53516013318017</v>
      </c>
      <c r="W138" s="98">
        <v>777.83353030458102</v>
      </c>
      <c r="X138" s="98">
        <v>711.3550098396488</v>
      </c>
      <c r="Y138" s="98">
        <v>707.80169248167829</v>
      </c>
      <c r="DA138" s="63" t="s">
        <v>4053</v>
      </c>
    </row>
    <row r="139" spans="1:105" ht="12" customHeight="1" x14ac:dyDescent="0.25">
      <c r="A139" s="121" t="s">
        <v>54</v>
      </c>
      <c r="B139" s="122"/>
      <c r="C139" s="122">
        <v>1334.8409267182949</v>
      </c>
      <c r="D139" s="122">
        <v>1369.8951750395468</v>
      </c>
      <c r="E139" s="122">
        <v>1302.0887451488497</v>
      </c>
      <c r="F139" s="122">
        <v>1356.5169090627273</v>
      </c>
      <c r="G139" s="122">
        <v>1390.9912738627077</v>
      </c>
      <c r="H139" s="122">
        <v>1451.0767581196376</v>
      </c>
      <c r="I139" s="122">
        <v>1416.1721665898019</v>
      </c>
      <c r="J139" s="122">
        <v>1523.669889533973</v>
      </c>
      <c r="K139" s="122">
        <v>1495.0183146802308</v>
      </c>
      <c r="L139" s="122">
        <v>1397.2595918916984</v>
      </c>
      <c r="M139" s="122">
        <v>1271.6222655241729</v>
      </c>
      <c r="N139" s="122">
        <v>1183.8337299205946</v>
      </c>
      <c r="O139" s="122">
        <v>1152.7442603528948</v>
      </c>
      <c r="P139" s="122">
        <v>1100.0631568259021</v>
      </c>
      <c r="Q139" s="122">
        <v>0</v>
      </c>
      <c r="R139" s="122">
        <v>1172.5492728983108</v>
      </c>
      <c r="S139" s="122">
        <v>1119.2695514638676</v>
      </c>
      <c r="T139" s="122">
        <v>1068.5570645547944</v>
      </c>
      <c r="U139" s="122">
        <v>1053.4664952577332</v>
      </c>
      <c r="V139" s="122">
        <v>1020.9170700893699</v>
      </c>
      <c r="W139" s="122">
        <v>1076.0053252713217</v>
      </c>
      <c r="X139" s="122">
        <v>1017.1729956085425</v>
      </c>
      <c r="Y139" s="122">
        <v>973.0304721376699</v>
      </c>
      <c r="DA139" s="130" t="s">
        <v>4054</v>
      </c>
    </row>
    <row r="140" spans="1:105" ht="12" customHeight="1" x14ac:dyDescent="0.25">
      <c r="A140" s="97" t="s">
        <v>50</v>
      </c>
      <c r="B140" s="98"/>
      <c r="C140" s="98">
        <v>1631.1165489322832</v>
      </c>
      <c r="D140" s="98">
        <v>1426.45895702031</v>
      </c>
      <c r="E140" s="98">
        <v>1686.3646498310441</v>
      </c>
      <c r="F140" s="98">
        <v>1577.4656836126655</v>
      </c>
      <c r="G140" s="98">
        <v>1598.7967085261885</v>
      </c>
      <c r="H140" s="98">
        <v>1572.8507889307541</v>
      </c>
      <c r="I140" s="98">
        <v>1643.0623752124579</v>
      </c>
      <c r="J140" s="98">
        <v>1611.4610844207737</v>
      </c>
      <c r="K140" s="98">
        <v>1853.8337288706898</v>
      </c>
      <c r="L140" s="98">
        <v>1670.9052873844701</v>
      </c>
      <c r="M140" s="98">
        <v>1486.4741235691984</v>
      </c>
      <c r="N140" s="98">
        <v>1414.1335666497512</v>
      </c>
      <c r="O140" s="98">
        <v>1403.4017545061183</v>
      </c>
      <c r="P140" s="98">
        <v>1295.5929306642342</v>
      </c>
      <c r="Q140" s="98">
        <v>0</v>
      </c>
      <c r="R140" s="98">
        <v>1387.4090831806809</v>
      </c>
      <c r="S140" s="98">
        <v>1357.8034058927265</v>
      </c>
      <c r="T140" s="98">
        <v>1282.9197135867998</v>
      </c>
      <c r="U140" s="98">
        <v>1340.4996586332779</v>
      </c>
      <c r="V140" s="98">
        <v>1313.7064573143375</v>
      </c>
      <c r="W140" s="98">
        <v>1387.0453145205447</v>
      </c>
      <c r="X140" s="98">
        <v>1359.2161387999101</v>
      </c>
      <c r="Y140" s="98">
        <v>1223.8094136713723</v>
      </c>
      <c r="DA140" s="63" t="s">
        <v>4055</v>
      </c>
    </row>
    <row r="141" spans="1:105" ht="12" customHeight="1" x14ac:dyDescent="0.25">
      <c r="A141" s="109" t="s">
        <v>120</v>
      </c>
      <c r="B141" s="33"/>
      <c r="C141" s="33">
        <v>1075.6628483420038</v>
      </c>
      <c r="D141" s="33">
        <v>1329.0786656958867</v>
      </c>
      <c r="E141" s="33">
        <v>996.04117839871037</v>
      </c>
      <c r="F141" s="33">
        <v>1232.6465915195097</v>
      </c>
      <c r="G141" s="33">
        <v>1287.540089344094</v>
      </c>
      <c r="H141" s="33">
        <v>1377.0472899623062</v>
      </c>
      <c r="I141" s="33">
        <v>1215.5149559624278</v>
      </c>
      <c r="J141" s="33">
        <v>1386.037584005386</v>
      </c>
      <c r="K141" s="33">
        <v>1139.80104949001</v>
      </c>
      <c r="L141" s="33">
        <v>1168.1066018627885</v>
      </c>
      <c r="M141" s="33">
        <v>1137.8203877257552</v>
      </c>
      <c r="N141" s="33">
        <v>1104.176324747888</v>
      </c>
      <c r="O141" s="33">
        <v>1038.0409330999382</v>
      </c>
      <c r="P141" s="33">
        <v>1002.2982699067362</v>
      </c>
      <c r="Q141" s="33">
        <v>0</v>
      </c>
      <c r="R141" s="33">
        <v>998.83283054235187</v>
      </c>
      <c r="S141" s="33">
        <v>982.62710302866515</v>
      </c>
      <c r="T141" s="33">
        <v>955.69802663199835</v>
      </c>
      <c r="U141" s="33">
        <v>928.87106790399218</v>
      </c>
      <c r="V141" s="33">
        <v>917.77981611830398</v>
      </c>
      <c r="W141" s="33">
        <v>973.89359770827127</v>
      </c>
      <c r="X141" s="33">
        <v>922.5856459550638</v>
      </c>
      <c r="Y141" s="33">
        <v>886.62535663365372</v>
      </c>
      <c r="DA141" s="60" t="s">
        <v>4056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7357.3002959168625</v>
      </c>
      <c r="D143" s="117">
        <f t="shared" si="49"/>
        <v>6708.0792490848289</v>
      </c>
      <c r="E143" s="117">
        <f t="shared" si="49"/>
        <v>6826.461353229638</v>
      </c>
      <c r="F143" s="117">
        <f t="shared" si="49"/>
        <v>7387.9014631081636</v>
      </c>
      <c r="G143" s="117">
        <f t="shared" si="49"/>
        <v>7566.1878901839073</v>
      </c>
      <c r="H143" s="117">
        <f t="shared" si="49"/>
        <v>6970.8806591982739</v>
      </c>
      <c r="I143" s="117">
        <f t="shared" si="49"/>
        <v>7270.1865512349814</v>
      </c>
      <c r="J143" s="117">
        <f t="shared" si="49"/>
        <v>7294.3623187020576</v>
      </c>
      <c r="K143" s="117">
        <f t="shared" si="49"/>
        <v>7025.1144002731817</v>
      </c>
      <c r="L143" s="117">
        <f t="shared" si="49"/>
        <v>7221.0368300250939</v>
      </c>
      <c r="M143" s="117">
        <f t="shared" si="49"/>
        <v>6750.3545916194062</v>
      </c>
      <c r="N143" s="117">
        <f t="shared" si="49"/>
        <v>6393.1429993019747</v>
      </c>
      <c r="O143" s="117">
        <f t="shared" si="49"/>
        <v>5860.5594263158855</v>
      </c>
      <c r="P143" s="117">
        <f t="shared" si="49"/>
        <v>4869.370650887663</v>
      </c>
      <c r="Q143" s="117">
        <f t="shared" si="49"/>
        <v>5276.363267415165</v>
      </c>
      <c r="R143" s="117">
        <f t="shared" ref="R143:V143" si="50">R144+R146+R148+R157</f>
        <v>5257.3816545585914</v>
      </c>
      <c r="S143" s="117">
        <f t="shared" si="50"/>
        <v>4959.1998086320327</v>
      </c>
      <c r="T143" s="117">
        <f t="shared" si="50"/>
        <v>5061.4886026616377</v>
      </c>
      <c r="U143" s="117">
        <f t="shared" si="50"/>
        <v>4217.4374431142041</v>
      </c>
      <c r="V143" s="117">
        <f t="shared" si="50"/>
        <v>4753.9678951755859</v>
      </c>
      <c r="W143" s="117">
        <f t="shared" ref="W143:Y143" si="51">W144+W146+W148+W157</f>
        <v>4729.3458067346519</v>
      </c>
      <c r="X143" s="117">
        <f t="shared" si="51"/>
        <v>4028.5127492576034</v>
      </c>
      <c r="Y143" s="117">
        <f t="shared" si="51"/>
        <v>3523.6933560301704</v>
      </c>
      <c r="DA143" s="129" t="s">
        <v>4057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4284.7237871184334</v>
      </c>
      <c r="D144" s="122">
        <f t="shared" si="52"/>
        <v>3489.2680557632812</v>
      </c>
      <c r="E144" s="122">
        <f t="shared" si="52"/>
        <v>3418.7411664630486</v>
      </c>
      <c r="F144" s="122">
        <f t="shared" si="52"/>
        <v>4125.7450851999029</v>
      </c>
      <c r="G144" s="122">
        <f t="shared" si="52"/>
        <v>4098.9586897733971</v>
      </c>
      <c r="H144" s="122">
        <f t="shared" si="52"/>
        <v>3091.760157348529</v>
      </c>
      <c r="I144" s="122">
        <f t="shared" si="52"/>
        <v>3346.9503267502619</v>
      </c>
      <c r="J144" s="122">
        <f t="shared" si="52"/>
        <v>3239.4899620393599</v>
      </c>
      <c r="K144" s="122">
        <f t="shared" si="52"/>
        <v>3162.8464900081663</v>
      </c>
      <c r="L144" s="122">
        <f t="shared" si="52"/>
        <v>3294.257849921014</v>
      </c>
      <c r="M144" s="122">
        <f t="shared" si="52"/>
        <v>2825.12628833707</v>
      </c>
      <c r="N144" s="122">
        <f t="shared" si="52"/>
        <v>2612.7551406930388</v>
      </c>
      <c r="O144" s="122">
        <f t="shared" si="52"/>
        <v>2410.1814174425622</v>
      </c>
      <c r="P144" s="122">
        <f t="shared" si="52"/>
        <v>1774.377315773492</v>
      </c>
      <c r="Q144" s="122">
        <f t="shared" si="52"/>
        <v>1931.0870130602664</v>
      </c>
      <c r="R144" s="122">
        <f t="shared" si="52"/>
        <v>1920.9391376022977</v>
      </c>
      <c r="S144" s="122">
        <f t="shared" si="52"/>
        <v>1833.1333551645675</v>
      </c>
      <c r="T144" s="122">
        <f t="shared" si="52"/>
        <v>1672.3940469767176</v>
      </c>
      <c r="U144" s="122">
        <f t="shared" si="52"/>
        <v>1541.8663496578072</v>
      </c>
      <c r="V144" s="122">
        <f t="shared" si="52"/>
        <v>1486.0682406273229</v>
      </c>
      <c r="W144" s="122">
        <f t="shared" si="52"/>
        <v>1371.1069214945467</v>
      </c>
      <c r="X144" s="122">
        <f t="shared" si="52"/>
        <v>959.93326734373284</v>
      </c>
      <c r="Y144" s="122">
        <f t="shared" si="52"/>
        <v>663.57657679275792</v>
      </c>
      <c r="DA144" s="130" t="s">
        <v>4058</v>
      </c>
    </row>
    <row r="145" spans="1:105" ht="12" customHeight="1" x14ac:dyDescent="0.25">
      <c r="A145" s="97" t="s">
        <v>53</v>
      </c>
      <c r="B145" s="98"/>
      <c r="C145" s="98">
        <v>4284.7237871184334</v>
      </c>
      <c r="D145" s="98">
        <v>3489.2680557632812</v>
      </c>
      <c r="E145" s="98">
        <v>3418.7411664630486</v>
      </c>
      <c r="F145" s="98">
        <v>4125.7450851999029</v>
      </c>
      <c r="G145" s="98">
        <v>4098.9586897733971</v>
      </c>
      <c r="H145" s="98">
        <v>3091.760157348529</v>
      </c>
      <c r="I145" s="98">
        <v>3346.9503267502619</v>
      </c>
      <c r="J145" s="98">
        <v>3239.4899620393599</v>
      </c>
      <c r="K145" s="98">
        <v>3162.8464900081663</v>
      </c>
      <c r="L145" s="98">
        <v>3294.257849921014</v>
      </c>
      <c r="M145" s="98">
        <v>2825.12628833707</v>
      </c>
      <c r="N145" s="98">
        <v>2612.7551406930388</v>
      </c>
      <c r="O145" s="98">
        <v>2410.1814174425622</v>
      </c>
      <c r="P145" s="98">
        <v>1774.377315773492</v>
      </c>
      <c r="Q145" s="98">
        <v>1931.0870130602664</v>
      </c>
      <c r="R145" s="98">
        <v>1920.9391376022977</v>
      </c>
      <c r="S145" s="98">
        <v>1833.1333551645675</v>
      </c>
      <c r="T145" s="98">
        <v>1672.3940469767176</v>
      </c>
      <c r="U145" s="98">
        <v>1541.8663496578072</v>
      </c>
      <c r="V145" s="98">
        <v>1486.0682406273229</v>
      </c>
      <c r="W145" s="98">
        <v>1371.1069214945467</v>
      </c>
      <c r="X145" s="98">
        <v>959.93326734373284</v>
      </c>
      <c r="Y145" s="98">
        <v>663.57657679275792</v>
      </c>
      <c r="DA145" s="63" t="s">
        <v>4059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307.72355698139108</v>
      </c>
      <c r="D146" s="122">
        <f t="shared" si="53"/>
        <v>298.6390217487056</v>
      </c>
      <c r="E146" s="122">
        <f t="shared" si="53"/>
        <v>752.06593612965617</v>
      </c>
      <c r="F146" s="122">
        <f t="shared" si="53"/>
        <v>349.23487298662815</v>
      </c>
      <c r="G146" s="122">
        <f t="shared" si="53"/>
        <v>471.15550565846485</v>
      </c>
      <c r="H146" s="122">
        <f t="shared" si="53"/>
        <v>759.27285530576523</v>
      </c>
      <c r="I146" s="122">
        <f t="shared" si="53"/>
        <v>924.33617212852494</v>
      </c>
      <c r="J146" s="122">
        <f t="shared" si="53"/>
        <v>881.16452036154067</v>
      </c>
      <c r="K146" s="122">
        <f t="shared" si="53"/>
        <v>799.05312091446433</v>
      </c>
      <c r="L146" s="122">
        <f t="shared" si="53"/>
        <v>951.33083842301687</v>
      </c>
      <c r="M146" s="122">
        <f t="shared" si="53"/>
        <v>1167.9670419120307</v>
      </c>
      <c r="N146" s="122">
        <f t="shared" si="53"/>
        <v>1127.3311244075069</v>
      </c>
      <c r="O146" s="122">
        <f t="shared" si="53"/>
        <v>901.21327595598962</v>
      </c>
      <c r="P146" s="122">
        <f t="shared" si="53"/>
        <v>656.36481855779505</v>
      </c>
      <c r="Q146" s="122">
        <f t="shared" si="53"/>
        <v>880.20823461773409</v>
      </c>
      <c r="R146" s="122">
        <f t="shared" si="53"/>
        <v>808.75722248961313</v>
      </c>
      <c r="S146" s="122">
        <f t="shared" si="53"/>
        <v>641.3041828012872</v>
      </c>
      <c r="T146" s="122">
        <f t="shared" si="53"/>
        <v>964.32652184733877</v>
      </c>
      <c r="U146" s="122">
        <f t="shared" si="53"/>
        <v>261.37735167931743</v>
      </c>
      <c r="V146" s="122">
        <f t="shared" si="53"/>
        <v>885.98507735814758</v>
      </c>
      <c r="W146" s="122">
        <f t="shared" si="53"/>
        <v>826.01832070561875</v>
      </c>
      <c r="X146" s="122">
        <f t="shared" si="53"/>
        <v>664.40153103912644</v>
      </c>
      <c r="Y146" s="122">
        <f t="shared" si="53"/>
        <v>517.13752870183851</v>
      </c>
      <c r="DA146" s="130" t="s">
        <v>4060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307.72355698139108</v>
      </c>
      <c r="D147" s="98">
        <f>IF(RES_hhdet_in_fec!D147=0,0,RES_hhdet_in_fec!D147*1000*11630/RES_hhdet_in_new!D145)</f>
        <v>298.6390217487056</v>
      </c>
      <c r="E147" s="98">
        <f>IF(RES_hhdet_in_fec!E147=0,0,RES_hhdet_in_fec!E147*1000*11630/RES_hhdet_in_new!E145)</f>
        <v>752.06593612965617</v>
      </c>
      <c r="F147" s="98">
        <f>IF(RES_hhdet_in_fec!F147=0,0,RES_hhdet_in_fec!F147*1000*11630/RES_hhdet_in_new!F145)</f>
        <v>349.23487298662815</v>
      </c>
      <c r="G147" s="98">
        <f>IF(RES_hhdet_in_fec!G147=0,0,RES_hhdet_in_fec!G147*1000*11630/RES_hhdet_in_new!G145)</f>
        <v>471.15550565846485</v>
      </c>
      <c r="H147" s="98">
        <f>IF(RES_hhdet_in_fec!H147=0,0,RES_hhdet_in_fec!H147*1000*11630/RES_hhdet_in_new!H145)</f>
        <v>759.27285530576523</v>
      </c>
      <c r="I147" s="98">
        <f>IF(RES_hhdet_in_fec!I147=0,0,RES_hhdet_in_fec!I147*1000*11630/RES_hhdet_in_new!I145)</f>
        <v>924.33617212852494</v>
      </c>
      <c r="J147" s="98">
        <f>IF(RES_hhdet_in_fec!J147=0,0,RES_hhdet_in_fec!J147*1000*11630/RES_hhdet_in_new!J145)</f>
        <v>881.16452036154067</v>
      </c>
      <c r="K147" s="98">
        <f>IF(RES_hhdet_in_fec!K147=0,0,RES_hhdet_in_fec!K147*1000*11630/RES_hhdet_in_new!K145)</f>
        <v>799.05312091446433</v>
      </c>
      <c r="L147" s="98">
        <f>IF(RES_hhdet_in_fec!L147=0,0,RES_hhdet_in_fec!L147*1000*11630/RES_hhdet_in_new!L145)</f>
        <v>951.33083842301687</v>
      </c>
      <c r="M147" s="98">
        <f>IF(RES_hhdet_in_fec!M147=0,0,RES_hhdet_in_fec!M147*1000*11630/RES_hhdet_in_new!M145)</f>
        <v>1167.9670419120307</v>
      </c>
      <c r="N147" s="98">
        <f>IF(RES_hhdet_in_fec!N147=0,0,RES_hhdet_in_fec!N147*1000*11630/RES_hhdet_in_new!N145)</f>
        <v>1127.3311244075069</v>
      </c>
      <c r="O147" s="98">
        <f>IF(RES_hhdet_in_fec!O147=0,0,RES_hhdet_in_fec!O147*1000*11630/RES_hhdet_in_new!O145)</f>
        <v>901.21327595598962</v>
      </c>
      <c r="P147" s="98">
        <f>IF(RES_hhdet_in_fec!P147=0,0,RES_hhdet_in_fec!P147*1000*11630/RES_hhdet_in_new!P145)</f>
        <v>656.36481855779505</v>
      </c>
      <c r="Q147" s="98">
        <f>IF(RES_hhdet_in_fec!Q147=0,0,RES_hhdet_in_fec!Q147*1000*11630/RES_hhdet_in_new!Q145)</f>
        <v>880.20823461773409</v>
      </c>
      <c r="R147" s="98">
        <f>IF(RES_hhdet_in_fec!R147=0,0,RES_hhdet_in_fec!R147*1000*11630/RES_hhdet_in_new!R145)</f>
        <v>808.75722248961313</v>
      </c>
      <c r="S147" s="98">
        <f>IF(RES_hhdet_in_fec!S147=0,0,RES_hhdet_in_fec!S147*1000*11630/RES_hhdet_in_new!S145)</f>
        <v>641.3041828012872</v>
      </c>
      <c r="T147" s="98">
        <f>IF(RES_hhdet_in_fec!T147=0,0,RES_hhdet_in_fec!T147*1000*11630/RES_hhdet_in_new!T145)</f>
        <v>964.32652184733877</v>
      </c>
      <c r="U147" s="98">
        <f>IF(RES_hhdet_in_fec!U147=0,0,RES_hhdet_in_fec!U147*1000*11630/RES_hhdet_in_new!U145)</f>
        <v>261.37735167931743</v>
      </c>
      <c r="V147" s="98">
        <f>IF(RES_hhdet_in_fec!V147=0,0,RES_hhdet_in_fec!V147*1000*11630/RES_hhdet_in_new!V145)</f>
        <v>885.98507735814758</v>
      </c>
      <c r="W147" s="98">
        <f>IF(RES_hhdet_in_fec!W147=0,0,RES_hhdet_in_fec!W147*1000*11630/RES_hhdet_in_new!W145)</f>
        <v>826.01832070561875</v>
      </c>
      <c r="X147" s="98">
        <f>IF(RES_hhdet_in_fec!X147=0,0,RES_hhdet_in_fec!X147*1000*11630/RES_hhdet_in_new!X145)</f>
        <v>664.40153103912644</v>
      </c>
      <c r="Y147" s="98">
        <f>IF(RES_hhdet_in_fec!Y147=0,0,RES_hhdet_in_fec!Y147*1000*11630/RES_hhdet_in_new!Y145)</f>
        <v>517.13752870183851</v>
      </c>
      <c r="DA147" s="63" t="s">
        <v>4061</v>
      </c>
    </row>
    <row r="148" spans="1:105" ht="12" customHeight="1" x14ac:dyDescent="0.25">
      <c r="A148" s="121" t="s">
        <v>55</v>
      </c>
      <c r="B148" s="122"/>
      <c r="C148" s="122">
        <v>1429.7004759947724</v>
      </c>
      <c r="D148" s="122">
        <v>1550.2566095150999</v>
      </c>
      <c r="E148" s="122">
        <v>1353.3684131518035</v>
      </c>
      <c r="F148" s="122">
        <v>1556.3220875953439</v>
      </c>
      <c r="G148" s="122">
        <v>1605.1592293358208</v>
      </c>
      <c r="H148" s="122">
        <v>1668.8488204905861</v>
      </c>
      <c r="I148" s="122">
        <v>1582.6653555917915</v>
      </c>
      <c r="J148" s="122">
        <v>1650.0800000233908</v>
      </c>
      <c r="K148" s="122">
        <v>1568.2313882165561</v>
      </c>
      <c r="L148" s="122">
        <v>1577.9947709838239</v>
      </c>
      <c r="M148" s="122">
        <v>1485.6806353649904</v>
      </c>
      <c r="N148" s="122">
        <v>1468.855085180697</v>
      </c>
      <c r="O148" s="122">
        <v>1395.8845443201051</v>
      </c>
      <c r="P148" s="122">
        <v>1340.89550729435</v>
      </c>
      <c r="Q148" s="122">
        <v>1334.4159373749369</v>
      </c>
      <c r="R148" s="122">
        <v>1355.0602951331664</v>
      </c>
      <c r="S148" s="122">
        <v>1365.6664764396603</v>
      </c>
      <c r="T148" s="122">
        <v>1355.9962225738111</v>
      </c>
      <c r="U148" s="122">
        <v>1360.35138646471</v>
      </c>
      <c r="V148" s="122">
        <v>1360.9256071812399</v>
      </c>
      <c r="W148" s="122">
        <v>1456.2760188112075</v>
      </c>
      <c r="X148" s="122">
        <v>1386.9013546641715</v>
      </c>
      <c r="Y148" s="122">
        <v>1370.0487518414891</v>
      </c>
      <c r="DA148" s="130" t="s">
        <v>4062</v>
      </c>
    </row>
    <row r="149" spans="1:105" ht="12" customHeight="1" x14ac:dyDescent="0.25">
      <c r="A149" s="97" t="s">
        <v>124</v>
      </c>
      <c r="B149" s="98"/>
      <c r="C149" s="98">
        <v>1649.6270724305953</v>
      </c>
      <c r="D149" s="98">
        <v>1602.3874485950716</v>
      </c>
      <c r="E149" s="98">
        <v>1715.6590355866708</v>
      </c>
      <c r="F149" s="98">
        <v>1727.9538155107443</v>
      </c>
      <c r="G149" s="98">
        <v>1749.1557981920757</v>
      </c>
      <c r="H149" s="98">
        <v>1794.3067313257998</v>
      </c>
      <c r="I149" s="98">
        <v>1738.0509820105988</v>
      </c>
      <c r="J149" s="98">
        <v>1916.6236124356465</v>
      </c>
      <c r="K149" s="98">
        <v>2035.0848769749732</v>
      </c>
      <c r="L149" s="98">
        <v>1877.3889202537748</v>
      </c>
      <c r="M149" s="98">
        <v>1653.0923070664567</v>
      </c>
      <c r="N149" s="98">
        <v>1571.5829690272551</v>
      </c>
      <c r="O149" s="98">
        <v>1538.7063032668968</v>
      </c>
      <c r="P149" s="98">
        <v>1383.0128742304707</v>
      </c>
      <c r="Q149" s="98">
        <v>1369.7347834113316</v>
      </c>
      <c r="R149" s="98">
        <v>1435.0063413186656</v>
      </c>
      <c r="S149" s="98">
        <v>1411.7559962533601</v>
      </c>
      <c r="T149" s="98">
        <v>1349.9002187242143</v>
      </c>
      <c r="U149" s="98">
        <v>1423.4534946470837</v>
      </c>
      <c r="V149" s="98">
        <v>1396.0581810108138</v>
      </c>
      <c r="W149" s="98">
        <v>1475.5684848872493</v>
      </c>
      <c r="X149" s="98">
        <v>1454.4908866842868</v>
      </c>
      <c r="Y149" s="98">
        <v>1354.4175475872339</v>
      </c>
      <c r="DA149" s="63" t="s">
        <v>4063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4064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4065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4066</v>
      </c>
    </row>
    <row r="153" spans="1:105" ht="12" customHeight="1" x14ac:dyDescent="0.25">
      <c r="A153" s="106" t="s">
        <v>122</v>
      </c>
      <c r="B153" s="101"/>
      <c r="C153" s="101">
        <v>1430.3481539007969</v>
      </c>
      <c r="D153" s="101">
        <v>1558.4525211914261</v>
      </c>
      <c r="E153" s="101">
        <v>1354.3570742415686</v>
      </c>
      <c r="F153" s="101">
        <v>1559.846311431693</v>
      </c>
      <c r="G153" s="101">
        <v>1612.6698941182442</v>
      </c>
      <c r="H153" s="101">
        <v>1678.6328715386471</v>
      </c>
      <c r="I153" s="101">
        <v>1614.4021211886643</v>
      </c>
      <c r="J153" s="101">
        <v>1678.9933605885044</v>
      </c>
      <c r="K153" s="101">
        <v>1584.5460305663364</v>
      </c>
      <c r="L153" s="101">
        <v>1597.8309913857215</v>
      </c>
      <c r="M153" s="101">
        <v>1527.3789135053514</v>
      </c>
      <c r="N153" s="101">
        <v>1508.4991697638968</v>
      </c>
      <c r="O153" s="101">
        <v>1441.1638570650778</v>
      </c>
      <c r="P153" s="101">
        <v>1399.5939610989597</v>
      </c>
      <c r="Q153" s="101">
        <v>1389.6614299292883</v>
      </c>
      <c r="R153" s="101">
        <v>1399.7067226918837</v>
      </c>
      <c r="S153" s="101">
        <v>1411.9139155849796</v>
      </c>
      <c r="T153" s="101">
        <v>1409.7243108425969</v>
      </c>
      <c r="U153" s="101">
        <v>1407.6496199322669</v>
      </c>
      <c r="V153" s="101">
        <v>1408.5178073625475</v>
      </c>
      <c r="W153" s="101">
        <v>1499.6398284741492</v>
      </c>
      <c r="X153" s="101">
        <v>1428.2373333366511</v>
      </c>
      <c r="Y153" s="101">
        <v>1413.6087805259367</v>
      </c>
      <c r="DA153" s="131" t="s">
        <v>4067</v>
      </c>
    </row>
    <row r="154" spans="1:105" ht="12" customHeight="1" x14ac:dyDescent="0.25">
      <c r="A154" s="107" t="s">
        <v>121</v>
      </c>
      <c r="B154" s="104"/>
      <c r="C154" s="104">
        <v>1041.8691347570696</v>
      </c>
      <c r="D154" s="104">
        <v>1145.9334983163176</v>
      </c>
      <c r="E154" s="104">
        <v>973.50845926757336</v>
      </c>
      <c r="F154" s="104">
        <v>1142.1156136872805</v>
      </c>
      <c r="G154" s="104">
        <v>1180.8467977674268</v>
      </c>
      <c r="H154" s="104">
        <v>1230.4038508339104</v>
      </c>
      <c r="I154" s="104">
        <v>1181.1099937029699</v>
      </c>
      <c r="J154" s="104">
        <v>1232.448571925027</v>
      </c>
      <c r="K154" s="104">
        <v>1154.3901025871489</v>
      </c>
      <c r="L154" s="104">
        <v>1167.3464301908275</v>
      </c>
      <c r="M154" s="104">
        <v>1128.227206171081</v>
      </c>
      <c r="N154" s="104">
        <v>1121.6873678088407</v>
      </c>
      <c r="O154" s="104">
        <v>1081.2793873553449</v>
      </c>
      <c r="P154" s="104">
        <v>1074.6639052442331</v>
      </c>
      <c r="Q154" s="104">
        <v>1095.4537971203868</v>
      </c>
      <c r="R154" s="104">
        <v>1110.6147330528991</v>
      </c>
      <c r="S154" s="104">
        <v>1128.6820247950236</v>
      </c>
      <c r="T154" s="104">
        <v>1140.8417659660781</v>
      </c>
      <c r="U154" s="104">
        <v>1142.9246260504267</v>
      </c>
      <c r="V154" s="104">
        <v>1151.2927771182653</v>
      </c>
      <c r="W154" s="104">
        <v>1248.2880969985763</v>
      </c>
      <c r="X154" s="104">
        <v>1212.8234881269955</v>
      </c>
      <c r="Y154" s="104">
        <v>1212.5452256251278</v>
      </c>
      <c r="DA154" s="132" t="s">
        <v>4068</v>
      </c>
    </row>
    <row r="155" spans="1:105" ht="12" customHeight="1" x14ac:dyDescent="0.25">
      <c r="A155" s="108" t="s">
        <v>53</v>
      </c>
      <c r="B155" s="98"/>
      <c r="C155" s="98">
        <v>411.24144991111086</v>
      </c>
      <c r="D155" s="98">
        <v>472.46756427601463</v>
      </c>
      <c r="E155" s="98">
        <v>347.5779124107267</v>
      </c>
      <c r="F155" s="98">
        <v>451.48528363957121</v>
      </c>
      <c r="G155" s="98">
        <v>462.35402419899066</v>
      </c>
      <c r="H155" s="98">
        <v>479.60525841820606</v>
      </c>
      <c r="I155" s="98">
        <v>448.96630853803333</v>
      </c>
      <c r="J155" s="98">
        <v>470.74512575390975</v>
      </c>
      <c r="K155" s="98">
        <v>413.00299329131428</v>
      </c>
      <c r="L155" s="98">
        <v>416.98243520426189</v>
      </c>
      <c r="M155" s="98">
        <v>416.71490160911407</v>
      </c>
      <c r="N155" s="98">
        <v>406.94355124086775</v>
      </c>
      <c r="O155" s="98">
        <v>377.45876644053999</v>
      </c>
      <c r="P155" s="98">
        <v>387.17161396141239</v>
      </c>
      <c r="Q155" s="98">
        <v>422.89705698778431</v>
      </c>
      <c r="R155" s="98">
        <v>414.64446451090146</v>
      </c>
      <c r="S155" s="98">
        <v>411.89080870964551</v>
      </c>
      <c r="T155" s="98">
        <v>424.98547728996169</v>
      </c>
      <c r="U155" s="98">
        <v>401.12681506128075</v>
      </c>
      <c r="V155" s="98">
        <v>392.75761698508535</v>
      </c>
      <c r="W155" s="98">
        <v>470.45456669399522</v>
      </c>
      <c r="X155" s="98">
        <v>501.46847828734678</v>
      </c>
      <c r="Y155" s="98">
        <v>504.74353314345007</v>
      </c>
      <c r="DA155" s="63" t="s">
        <v>4069</v>
      </c>
    </row>
    <row r="156" spans="1:105" ht="12" customHeight="1" x14ac:dyDescent="0.25">
      <c r="A156" s="108" t="s">
        <v>52</v>
      </c>
      <c r="B156" s="98"/>
      <c r="C156" s="98">
        <v>630.6276848459587</v>
      </c>
      <c r="D156" s="98">
        <v>673.46593404030284</v>
      </c>
      <c r="E156" s="98">
        <v>625.93054685684672</v>
      </c>
      <c r="F156" s="98">
        <v>690.63033004770944</v>
      </c>
      <c r="G156" s="98">
        <v>718.49277356843584</v>
      </c>
      <c r="H156" s="98">
        <v>750.79859241570455</v>
      </c>
      <c r="I156" s="98">
        <v>732.14368516493676</v>
      </c>
      <c r="J156" s="98">
        <v>761.70344617111721</v>
      </c>
      <c r="K156" s="98">
        <v>741.38710929583453</v>
      </c>
      <c r="L156" s="98">
        <v>750.3639949865659</v>
      </c>
      <c r="M156" s="98">
        <v>711.51230456196708</v>
      </c>
      <c r="N156" s="98">
        <v>714.74381656797311</v>
      </c>
      <c r="O156" s="98">
        <v>703.82062091480509</v>
      </c>
      <c r="P156" s="98">
        <v>687.49229128282082</v>
      </c>
      <c r="Q156" s="98">
        <v>672.5567401326025</v>
      </c>
      <c r="R156" s="98">
        <v>695.97026854199748</v>
      </c>
      <c r="S156" s="98">
        <v>716.79121608537844</v>
      </c>
      <c r="T156" s="98">
        <v>715.85628867611638</v>
      </c>
      <c r="U156" s="98">
        <v>741.79781098914566</v>
      </c>
      <c r="V156" s="98">
        <v>758.53516013318006</v>
      </c>
      <c r="W156" s="98">
        <v>777.83353030458102</v>
      </c>
      <c r="X156" s="98">
        <v>711.35500983964869</v>
      </c>
      <c r="Y156" s="98">
        <v>707.80169248167806</v>
      </c>
      <c r="DA156" s="63" t="s">
        <v>4070</v>
      </c>
    </row>
    <row r="157" spans="1:105" ht="12" customHeight="1" x14ac:dyDescent="0.25">
      <c r="A157" s="121" t="s">
        <v>54</v>
      </c>
      <c r="B157" s="122"/>
      <c r="C157" s="122">
        <v>1335.1524758222658</v>
      </c>
      <c r="D157" s="122">
        <v>1369.9155620577417</v>
      </c>
      <c r="E157" s="122">
        <v>1302.2858374851303</v>
      </c>
      <c r="F157" s="122">
        <v>1356.5994173262886</v>
      </c>
      <c r="G157" s="122">
        <v>1390.9144654162244</v>
      </c>
      <c r="H157" s="122">
        <v>1450.9988260533937</v>
      </c>
      <c r="I157" s="122">
        <v>1416.234696764403</v>
      </c>
      <c r="J157" s="122">
        <v>1523.6278362777657</v>
      </c>
      <c r="K157" s="122">
        <v>1494.9834011339954</v>
      </c>
      <c r="L157" s="122">
        <v>1397.4533706972397</v>
      </c>
      <c r="M157" s="122">
        <v>1271.5806260053148</v>
      </c>
      <c r="N157" s="122">
        <v>1184.2016490207325</v>
      </c>
      <c r="O157" s="122">
        <v>1153.2801885972281</v>
      </c>
      <c r="P157" s="122">
        <v>1097.7330092620257</v>
      </c>
      <c r="Q157" s="122">
        <v>1130.6520823622277</v>
      </c>
      <c r="R157" s="122">
        <v>1172.6249993335141</v>
      </c>
      <c r="S157" s="122">
        <v>1119.0957942265172</v>
      </c>
      <c r="T157" s="122">
        <v>1068.7718112637701</v>
      </c>
      <c r="U157" s="122">
        <v>1053.8423553123689</v>
      </c>
      <c r="V157" s="122">
        <v>1020.9889700088752</v>
      </c>
      <c r="W157" s="122">
        <v>1075.9445457232789</v>
      </c>
      <c r="X157" s="122">
        <v>1017.2765962105728</v>
      </c>
      <c r="Y157" s="122">
        <v>972.93049869408526</v>
      </c>
      <c r="DA157" s="130" t="s">
        <v>4071</v>
      </c>
    </row>
    <row r="158" spans="1:105" ht="12" customHeight="1" x14ac:dyDescent="0.25">
      <c r="A158" s="97" t="s">
        <v>50</v>
      </c>
      <c r="B158" s="98"/>
      <c r="C158" s="98">
        <v>1631.1165489322832</v>
      </c>
      <c r="D158" s="98">
        <v>1426.4589570203098</v>
      </c>
      <c r="E158" s="98">
        <v>1686.3646498310438</v>
      </c>
      <c r="F158" s="98">
        <v>1577.4656836126655</v>
      </c>
      <c r="G158" s="98">
        <v>1598.7967085261887</v>
      </c>
      <c r="H158" s="98">
        <v>1572.8507889307539</v>
      </c>
      <c r="I158" s="98">
        <v>1643.0623752124579</v>
      </c>
      <c r="J158" s="98">
        <v>1611.4610844207734</v>
      </c>
      <c r="K158" s="98">
        <v>1853.8337288706898</v>
      </c>
      <c r="L158" s="98">
        <v>1670.9052873844698</v>
      </c>
      <c r="M158" s="98">
        <v>1486.4741235691986</v>
      </c>
      <c r="N158" s="98">
        <v>1414.1335666497507</v>
      </c>
      <c r="O158" s="98">
        <v>1403.4017545061181</v>
      </c>
      <c r="P158" s="98">
        <v>1295.5929306642347</v>
      </c>
      <c r="Q158" s="98">
        <v>1315.3414560677197</v>
      </c>
      <c r="R158" s="98">
        <v>1387.4090831806809</v>
      </c>
      <c r="S158" s="98">
        <v>1357.8034058927265</v>
      </c>
      <c r="T158" s="98">
        <v>1282.9197135867998</v>
      </c>
      <c r="U158" s="98">
        <v>1340.4996586332775</v>
      </c>
      <c r="V158" s="98">
        <v>1313.7064573143373</v>
      </c>
      <c r="W158" s="98">
        <v>1387.0453145205447</v>
      </c>
      <c r="X158" s="98">
        <v>1359.2161387999104</v>
      </c>
      <c r="Y158" s="98">
        <v>1223.8094136713723</v>
      </c>
      <c r="DA158" s="63" t="s">
        <v>4072</v>
      </c>
    </row>
    <row r="159" spans="1:105" ht="12" customHeight="1" x14ac:dyDescent="0.25">
      <c r="A159" s="109" t="s">
        <v>120</v>
      </c>
      <c r="B159" s="33"/>
      <c r="C159" s="33">
        <v>1075.6628483420038</v>
      </c>
      <c r="D159" s="33">
        <v>1329.0786656958865</v>
      </c>
      <c r="E159" s="33">
        <v>996.04117839871026</v>
      </c>
      <c r="F159" s="33">
        <v>1232.6465915195097</v>
      </c>
      <c r="G159" s="33">
        <v>1287.540089344094</v>
      </c>
      <c r="H159" s="33">
        <v>1377.0472899623062</v>
      </c>
      <c r="I159" s="33">
        <v>1215.5149559624278</v>
      </c>
      <c r="J159" s="33">
        <v>1386.0375840053857</v>
      </c>
      <c r="K159" s="33">
        <v>1139.8010494900102</v>
      </c>
      <c r="L159" s="33">
        <v>1168.1066018627885</v>
      </c>
      <c r="M159" s="33">
        <v>1137.8203877257549</v>
      </c>
      <c r="N159" s="33">
        <v>1104.1763247478877</v>
      </c>
      <c r="O159" s="33">
        <v>1038.0409330999382</v>
      </c>
      <c r="P159" s="33">
        <v>1002.2982699067361</v>
      </c>
      <c r="Q159" s="33">
        <v>1002.7334941869665</v>
      </c>
      <c r="R159" s="33">
        <v>998.83283054235187</v>
      </c>
      <c r="S159" s="33">
        <v>982.62710302866526</v>
      </c>
      <c r="T159" s="33">
        <v>955.69802663199812</v>
      </c>
      <c r="U159" s="33">
        <v>928.87106790399241</v>
      </c>
      <c r="V159" s="33">
        <v>917.77981611830376</v>
      </c>
      <c r="W159" s="33">
        <v>973.89359770827139</v>
      </c>
      <c r="X159" s="33">
        <v>922.58564595506391</v>
      </c>
      <c r="Y159" s="33">
        <v>886.62535663365372</v>
      </c>
      <c r="DA159" s="60" t="s">
        <v>4073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12725.789824314321</v>
      </c>
      <c r="D161" s="117">
        <f t="shared" si="54"/>
        <v>13206.402226764571</v>
      </c>
      <c r="E161" s="117">
        <f t="shared" si="54"/>
        <v>13469.617484957182</v>
      </c>
      <c r="F161" s="117">
        <f t="shared" si="54"/>
        <v>14248.341162752511</v>
      </c>
      <c r="G161" s="117">
        <f t="shared" si="54"/>
        <v>15317.458241155457</v>
      </c>
      <c r="H161" s="117">
        <f t="shared" si="54"/>
        <v>14646.87306861336</v>
      </c>
      <c r="I161" s="117">
        <f t="shared" si="54"/>
        <v>13079.108755502053</v>
      </c>
      <c r="J161" s="117">
        <f t="shared" si="54"/>
        <v>14789.035026663467</v>
      </c>
      <c r="K161" s="117">
        <f t="shared" si="54"/>
        <v>14627.606190467464</v>
      </c>
      <c r="L161" s="117">
        <f t="shared" si="54"/>
        <v>16344.838775071556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9513.2822554754948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12143.189733764928</v>
      </c>
      <c r="U161" s="117">
        <f t="shared" si="55"/>
        <v>10843.419286197583</v>
      </c>
      <c r="V161" s="117">
        <f t="shared" si="55"/>
        <v>5597.2458280003684</v>
      </c>
      <c r="W161" s="117">
        <f t="shared" ref="W161:Y161" si="56">W162+W164+W166+W175</f>
        <v>9590.7936614878199</v>
      </c>
      <c r="X161" s="117">
        <f t="shared" si="56"/>
        <v>7680.618151616979</v>
      </c>
      <c r="Y161" s="117">
        <f t="shared" si="56"/>
        <v>6042.2832498672387</v>
      </c>
      <c r="DA161" s="129" t="s">
        <v>4074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9652.6699093833176</v>
      </c>
      <c r="D162" s="122">
        <f t="shared" si="57"/>
        <v>9987.8621595412387</v>
      </c>
      <c r="E162" s="122">
        <f t="shared" si="57"/>
        <v>10073.121126908647</v>
      </c>
      <c r="F162" s="122">
        <f t="shared" si="57"/>
        <v>10989.588421814437</v>
      </c>
      <c r="G162" s="122">
        <f t="shared" si="57"/>
        <v>11854.865939475581</v>
      </c>
      <c r="H162" s="122">
        <f t="shared" si="57"/>
        <v>10774.086378379812</v>
      </c>
      <c r="I162" s="122">
        <f t="shared" si="57"/>
        <v>9161.2686019577432</v>
      </c>
      <c r="J162" s="122">
        <f t="shared" si="57"/>
        <v>10742.669831474106</v>
      </c>
      <c r="K162" s="122">
        <f t="shared" si="57"/>
        <v>10779.093969303236</v>
      </c>
      <c r="L162" s="122">
        <f t="shared" si="57"/>
        <v>12426.725283117423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6375.9267392549536</v>
      </c>
      <c r="R162" s="122">
        <f t="shared" si="57"/>
        <v>0</v>
      </c>
      <c r="S162" s="122">
        <f t="shared" si="57"/>
        <v>0</v>
      </c>
      <c r="T162" s="122">
        <f t="shared" si="57"/>
        <v>8942.6714280431897</v>
      </c>
      <c r="U162" s="122">
        <f t="shared" si="57"/>
        <v>8294.4134791529486</v>
      </c>
      <c r="V162" s="122">
        <f t="shared" si="57"/>
        <v>2355.4601447787545</v>
      </c>
      <c r="W162" s="122">
        <f t="shared" si="57"/>
        <v>6255.5687669255676</v>
      </c>
      <c r="X162" s="122">
        <f t="shared" si="57"/>
        <v>4646.6664358219723</v>
      </c>
      <c r="Y162" s="122">
        <f t="shared" si="57"/>
        <v>3202.3528862039361</v>
      </c>
      <c r="DA162" s="130" t="s">
        <v>4075</v>
      </c>
    </row>
    <row r="163" spans="1:105" ht="12" customHeight="1" x14ac:dyDescent="0.25">
      <c r="A163" s="97" t="s">
        <v>53</v>
      </c>
      <c r="B163" s="33"/>
      <c r="C163" s="33">
        <v>9652.6699093833176</v>
      </c>
      <c r="D163" s="33">
        <v>9987.8621595412387</v>
      </c>
      <c r="E163" s="33">
        <v>10073.121126908647</v>
      </c>
      <c r="F163" s="33">
        <v>10989.588421814437</v>
      </c>
      <c r="G163" s="33">
        <v>11854.865939475581</v>
      </c>
      <c r="H163" s="33">
        <v>10774.086378379812</v>
      </c>
      <c r="I163" s="33">
        <v>9161.2686019577432</v>
      </c>
      <c r="J163" s="33">
        <v>10742.669831474106</v>
      </c>
      <c r="K163" s="33">
        <v>10779.093969303236</v>
      </c>
      <c r="L163" s="33">
        <v>12426.725283117423</v>
      </c>
      <c r="M163" s="33">
        <v>0</v>
      </c>
      <c r="N163" s="33">
        <v>0</v>
      </c>
      <c r="O163" s="33">
        <v>0</v>
      </c>
      <c r="P163" s="33">
        <v>0</v>
      </c>
      <c r="Q163" s="33">
        <v>6375.9267392549536</v>
      </c>
      <c r="R163" s="33">
        <v>0</v>
      </c>
      <c r="S163" s="33">
        <v>0</v>
      </c>
      <c r="T163" s="33">
        <v>8942.6714280431897</v>
      </c>
      <c r="U163" s="33">
        <v>8294.4134791529486</v>
      </c>
      <c r="V163" s="33">
        <v>2355.4601447787545</v>
      </c>
      <c r="W163" s="33">
        <v>6255.5687669255676</v>
      </c>
      <c r="X163" s="33">
        <v>4646.6664358219723</v>
      </c>
      <c r="Y163" s="33">
        <v>3202.3528862039361</v>
      </c>
      <c r="DA163" s="60" t="s">
        <v>4076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308.10479615997639</v>
      </c>
      <c r="D164" s="122">
        <f t="shared" si="58"/>
        <v>298.69652183541041</v>
      </c>
      <c r="E164" s="122">
        <f t="shared" si="58"/>
        <v>741.04985754882193</v>
      </c>
      <c r="F164" s="122">
        <f t="shared" si="58"/>
        <v>345.48009500581679</v>
      </c>
      <c r="G164" s="122">
        <f t="shared" si="58"/>
        <v>466.34015853097679</v>
      </c>
      <c r="H164" s="122">
        <f t="shared" si="58"/>
        <v>752.68244708340899</v>
      </c>
      <c r="I164" s="122">
        <f t="shared" si="58"/>
        <v>918.8425558451712</v>
      </c>
      <c r="J164" s="122">
        <f t="shared" si="58"/>
        <v>872.87236300766813</v>
      </c>
      <c r="K164" s="122">
        <f t="shared" si="58"/>
        <v>785.04582901229344</v>
      </c>
      <c r="L164" s="122">
        <f t="shared" si="58"/>
        <v>942.68960162698875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588.6566111639105</v>
      </c>
      <c r="R164" s="122">
        <f t="shared" si="58"/>
        <v>0</v>
      </c>
      <c r="S164" s="122">
        <f t="shared" si="58"/>
        <v>0</v>
      </c>
      <c r="T164" s="122">
        <f t="shared" si="58"/>
        <v>775.95348599488136</v>
      </c>
      <c r="U164" s="122">
        <f t="shared" si="58"/>
        <v>134.94629854439637</v>
      </c>
      <c r="V164" s="122">
        <f t="shared" si="58"/>
        <v>859.86459193950998</v>
      </c>
      <c r="W164" s="122">
        <f t="shared" si="58"/>
        <v>803.21621040973105</v>
      </c>
      <c r="X164" s="122">
        <f t="shared" si="58"/>
        <v>629.90731932360245</v>
      </c>
      <c r="Y164" s="122">
        <f t="shared" si="58"/>
        <v>496.793888755522</v>
      </c>
      <c r="DA164" s="130" t="s">
        <v>4077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308.10479615997639</v>
      </c>
      <c r="D165" s="98">
        <f>IF(RES_hhdet_in_fec!D165=0,0,RES_hhdet_in_fec!D165*1000*11630/RES_hhdet_in_new!D163)</f>
        <v>298.69652183541041</v>
      </c>
      <c r="E165" s="98">
        <f>IF(RES_hhdet_in_fec!E165=0,0,RES_hhdet_in_fec!E165*1000*11630/RES_hhdet_in_new!E163)</f>
        <v>741.04985754882193</v>
      </c>
      <c r="F165" s="98">
        <f>IF(RES_hhdet_in_fec!F165=0,0,RES_hhdet_in_fec!F165*1000*11630/RES_hhdet_in_new!F163)</f>
        <v>345.48009500581679</v>
      </c>
      <c r="G165" s="98">
        <f>IF(RES_hhdet_in_fec!G165=0,0,RES_hhdet_in_fec!G165*1000*11630/RES_hhdet_in_new!G163)</f>
        <v>466.34015853097679</v>
      </c>
      <c r="H165" s="98">
        <f>IF(RES_hhdet_in_fec!H165=0,0,RES_hhdet_in_fec!H165*1000*11630/RES_hhdet_in_new!H163)</f>
        <v>752.68244708340899</v>
      </c>
      <c r="I165" s="98">
        <f>IF(RES_hhdet_in_fec!I165=0,0,RES_hhdet_in_fec!I165*1000*11630/RES_hhdet_in_new!I163)</f>
        <v>918.8425558451712</v>
      </c>
      <c r="J165" s="98">
        <f>IF(RES_hhdet_in_fec!J165=0,0,RES_hhdet_in_fec!J165*1000*11630/RES_hhdet_in_new!J163)</f>
        <v>872.87236300766813</v>
      </c>
      <c r="K165" s="98">
        <f>IF(RES_hhdet_in_fec!K165=0,0,RES_hhdet_in_fec!K165*1000*11630/RES_hhdet_in_new!K163)</f>
        <v>785.04582901229344</v>
      </c>
      <c r="L165" s="98">
        <f>IF(RES_hhdet_in_fec!L165=0,0,RES_hhdet_in_fec!L165*1000*11630/RES_hhdet_in_new!L163)</f>
        <v>942.68960162698875</v>
      </c>
      <c r="M165" s="98">
        <f>IF(RES_hhdet_in_fec!M165=0,0,RES_hhdet_in_fec!M165*1000*11630/RES_hhdet_in_new!M163)</f>
        <v>0</v>
      </c>
      <c r="N165" s="98">
        <f>IF(RES_hhdet_in_fec!N165=0,0,RES_hhdet_in_fec!N165*1000*11630/RES_hhdet_in_new!N163)</f>
        <v>0</v>
      </c>
      <c r="O165" s="98">
        <f>IF(RES_hhdet_in_fec!O165=0,0,RES_hhdet_in_fec!O165*1000*11630/RES_hhdet_in_new!O163)</f>
        <v>0</v>
      </c>
      <c r="P165" s="98">
        <f>IF(RES_hhdet_in_fec!P165=0,0,RES_hhdet_in_fec!P165*1000*11630/RES_hhdet_in_new!P163)</f>
        <v>0</v>
      </c>
      <c r="Q165" s="98">
        <f>IF(RES_hhdet_in_fec!Q165=0,0,RES_hhdet_in_fec!Q165*1000*11630/RES_hhdet_in_new!Q163)</f>
        <v>588.6566111639105</v>
      </c>
      <c r="R165" s="98">
        <f>IF(RES_hhdet_in_fec!R165=0,0,RES_hhdet_in_fec!R165*1000*11630/RES_hhdet_in_new!R163)</f>
        <v>0</v>
      </c>
      <c r="S165" s="98">
        <f>IF(RES_hhdet_in_fec!S165=0,0,RES_hhdet_in_fec!S165*1000*11630/RES_hhdet_in_new!S163)</f>
        <v>0</v>
      </c>
      <c r="T165" s="98">
        <f>IF(RES_hhdet_in_fec!T165=0,0,RES_hhdet_in_fec!T165*1000*11630/RES_hhdet_in_new!T163)</f>
        <v>775.95348599488136</v>
      </c>
      <c r="U165" s="98">
        <f>IF(RES_hhdet_in_fec!U165=0,0,RES_hhdet_in_fec!U165*1000*11630/RES_hhdet_in_new!U163)</f>
        <v>134.94629854439637</v>
      </c>
      <c r="V165" s="98">
        <f>IF(RES_hhdet_in_fec!V165=0,0,RES_hhdet_in_fec!V165*1000*11630/RES_hhdet_in_new!V163)</f>
        <v>859.86459193950998</v>
      </c>
      <c r="W165" s="98">
        <f>IF(RES_hhdet_in_fec!W165=0,0,RES_hhdet_in_fec!W165*1000*11630/RES_hhdet_in_new!W163)</f>
        <v>803.21621040973105</v>
      </c>
      <c r="X165" s="98">
        <f>IF(RES_hhdet_in_fec!X165=0,0,RES_hhdet_in_fec!X165*1000*11630/RES_hhdet_in_new!X163)</f>
        <v>629.90731932360245</v>
      </c>
      <c r="Y165" s="98">
        <f>IF(RES_hhdet_in_fec!Y165=0,0,RES_hhdet_in_fec!Y165*1000*11630/RES_hhdet_in_new!Y163)</f>
        <v>496.793888755522</v>
      </c>
      <c r="DA165" s="63" t="s">
        <v>4078</v>
      </c>
    </row>
    <row r="166" spans="1:105" ht="12" customHeight="1" x14ac:dyDescent="0.25">
      <c r="A166" s="121" t="s">
        <v>55</v>
      </c>
      <c r="B166" s="122"/>
      <c r="C166" s="122">
        <v>1430.078255435242</v>
      </c>
      <c r="D166" s="122">
        <v>1549.9641248418209</v>
      </c>
      <c r="E166" s="122">
        <v>1353.3590508308778</v>
      </c>
      <c r="F166" s="122">
        <v>1556.5803826411616</v>
      </c>
      <c r="G166" s="122">
        <v>1605.2934557914618</v>
      </c>
      <c r="H166" s="122">
        <v>1668.9579546352925</v>
      </c>
      <c r="I166" s="122">
        <v>1582.5921280952268</v>
      </c>
      <c r="J166" s="122">
        <v>1649.8716908721881</v>
      </c>
      <c r="K166" s="122">
        <v>1568.1427951878625</v>
      </c>
      <c r="L166" s="122">
        <v>1578.3198673356674</v>
      </c>
      <c r="M166" s="122">
        <v>0</v>
      </c>
      <c r="N166" s="122">
        <v>0</v>
      </c>
      <c r="O166" s="122">
        <v>0</v>
      </c>
      <c r="P166" s="122">
        <v>0</v>
      </c>
      <c r="Q166" s="122">
        <v>1389.6614299292885</v>
      </c>
      <c r="R166" s="122">
        <v>0</v>
      </c>
      <c r="S166" s="122">
        <v>0</v>
      </c>
      <c r="T166" s="122">
        <v>1355.8740748449959</v>
      </c>
      <c r="U166" s="122">
        <v>1360.3378570110765</v>
      </c>
      <c r="V166" s="122">
        <v>1360.9396736000208</v>
      </c>
      <c r="W166" s="122">
        <v>1456.1498198968657</v>
      </c>
      <c r="X166" s="122">
        <v>1386.760779095202</v>
      </c>
      <c r="Y166" s="122">
        <v>1370.0489407177079</v>
      </c>
      <c r="DA166" s="130" t="s">
        <v>4079</v>
      </c>
    </row>
    <row r="167" spans="1:105" ht="12" customHeight="1" x14ac:dyDescent="0.25">
      <c r="A167" s="97" t="s">
        <v>124</v>
      </c>
      <c r="B167" s="98"/>
      <c r="C167" s="98">
        <v>1649.6270724305957</v>
      </c>
      <c r="D167" s="98">
        <v>1602.3874485950716</v>
      </c>
      <c r="E167" s="98">
        <v>1715.6590355866704</v>
      </c>
      <c r="F167" s="98">
        <v>1727.9538155107443</v>
      </c>
      <c r="G167" s="98">
        <v>1749.155798192076</v>
      </c>
      <c r="H167" s="98">
        <v>1794.3067313257995</v>
      </c>
      <c r="I167" s="98">
        <v>1738.0509820105985</v>
      </c>
      <c r="J167" s="98">
        <v>1916.6236124356467</v>
      </c>
      <c r="K167" s="98">
        <v>2035.0848769749734</v>
      </c>
      <c r="L167" s="98">
        <v>1877.3889202537748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1349.9002187242145</v>
      </c>
      <c r="U167" s="98">
        <v>1423.4534946470837</v>
      </c>
      <c r="V167" s="98">
        <v>1396.058181010814</v>
      </c>
      <c r="W167" s="98">
        <v>1475.5684848872493</v>
      </c>
      <c r="X167" s="98">
        <v>1454.4908866842868</v>
      </c>
      <c r="Y167" s="98">
        <v>1354.4175475872337</v>
      </c>
      <c r="DA167" s="63" t="s">
        <v>4080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4081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4082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4083</v>
      </c>
    </row>
    <row r="171" spans="1:105" ht="12" customHeight="1" x14ac:dyDescent="0.25">
      <c r="A171" s="106" t="s">
        <v>122</v>
      </c>
      <c r="B171" s="101"/>
      <c r="C171" s="101">
        <v>1430.3481539007967</v>
      </c>
      <c r="D171" s="101">
        <v>1558.4525211914261</v>
      </c>
      <c r="E171" s="101">
        <v>1354.3570742415686</v>
      </c>
      <c r="F171" s="101">
        <v>1559.846311431693</v>
      </c>
      <c r="G171" s="101">
        <v>1612.6698941182442</v>
      </c>
      <c r="H171" s="101">
        <v>1678.6328715386471</v>
      </c>
      <c r="I171" s="101">
        <v>1614.4021211886641</v>
      </c>
      <c r="J171" s="101">
        <v>1678.9933605885044</v>
      </c>
      <c r="K171" s="101">
        <v>1584.5460305663364</v>
      </c>
      <c r="L171" s="101">
        <v>1597.8309913857215</v>
      </c>
      <c r="M171" s="101">
        <v>0</v>
      </c>
      <c r="N171" s="101">
        <v>0</v>
      </c>
      <c r="O171" s="101">
        <v>0</v>
      </c>
      <c r="P171" s="101">
        <v>0</v>
      </c>
      <c r="Q171" s="101">
        <v>1389.6614299292885</v>
      </c>
      <c r="R171" s="101">
        <v>0</v>
      </c>
      <c r="S171" s="101">
        <v>0</v>
      </c>
      <c r="T171" s="101">
        <v>1409.7243108425971</v>
      </c>
      <c r="U171" s="101">
        <v>1407.6496199322671</v>
      </c>
      <c r="V171" s="101">
        <v>1408.5178073625477</v>
      </c>
      <c r="W171" s="101">
        <v>1499.6398284741492</v>
      </c>
      <c r="X171" s="101">
        <v>1428.2373333366513</v>
      </c>
      <c r="Y171" s="101">
        <v>1413.6087805259372</v>
      </c>
      <c r="DA171" s="131" t="s">
        <v>4084</v>
      </c>
    </row>
    <row r="172" spans="1:105" ht="12" customHeight="1" x14ac:dyDescent="0.25">
      <c r="A172" s="107" t="s">
        <v>121</v>
      </c>
      <c r="B172" s="104"/>
      <c r="C172" s="104">
        <v>1041.8691347570693</v>
      </c>
      <c r="D172" s="104">
        <v>1145.9334983163176</v>
      </c>
      <c r="E172" s="104">
        <v>973.50845926757336</v>
      </c>
      <c r="F172" s="104">
        <v>1142.115613687281</v>
      </c>
      <c r="G172" s="104">
        <v>1180.8467977674268</v>
      </c>
      <c r="H172" s="104">
        <v>1230.4038508339104</v>
      </c>
      <c r="I172" s="104">
        <v>1181.1099937029701</v>
      </c>
      <c r="J172" s="104">
        <v>1232.448571925027</v>
      </c>
      <c r="K172" s="104">
        <v>1154.3901025871485</v>
      </c>
      <c r="L172" s="104">
        <v>1167.3464301908277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1140.8417659660779</v>
      </c>
      <c r="U172" s="104">
        <v>1142.9246260504267</v>
      </c>
      <c r="V172" s="104">
        <v>1151.2927771182651</v>
      </c>
      <c r="W172" s="104">
        <v>1248.2880969985765</v>
      </c>
      <c r="X172" s="104">
        <v>1212.8234881269955</v>
      </c>
      <c r="Y172" s="104">
        <v>1212.5452256251281</v>
      </c>
      <c r="DA172" s="132" t="s">
        <v>4085</v>
      </c>
    </row>
    <row r="173" spans="1:105" ht="12" customHeight="1" x14ac:dyDescent="0.25">
      <c r="A173" s="108" t="s">
        <v>53</v>
      </c>
      <c r="B173" s="98"/>
      <c r="C173" s="98">
        <v>411.24144991111086</v>
      </c>
      <c r="D173" s="98">
        <v>472.4675642760148</v>
      </c>
      <c r="E173" s="98">
        <v>347.57791241072658</v>
      </c>
      <c r="F173" s="98">
        <v>451.48528363957126</v>
      </c>
      <c r="G173" s="98">
        <v>462.35402419899066</v>
      </c>
      <c r="H173" s="98">
        <v>479.60525841820601</v>
      </c>
      <c r="I173" s="98">
        <v>448.96630853803339</v>
      </c>
      <c r="J173" s="98">
        <v>470.74512575390969</v>
      </c>
      <c r="K173" s="98">
        <v>413.00299329131423</v>
      </c>
      <c r="L173" s="98">
        <v>416.98243520426206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424.98547728996152</v>
      </c>
      <c r="U173" s="98">
        <v>401.12681506128069</v>
      </c>
      <c r="V173" s="98">
        <v>392.75761698508535</v>
      </c>
      <c r="W173" s="98">
        <v>470.45456669399533</v>
      </c>
      <c r="X173" s="98">
        <v>501.46847828734684</v>
      </c>
      <c r="Y173" s="98">
        <v>504.74353314344989</v>
      </c>
      <c r="DA173" s="63" t="s">
        <v>4086</v>
      </c>
    </row>
    <row r="174" spans="1:105" ht="12" customHeight="1" x14ac:dyDescent="0.25">
      <c r="A174" s="115" t="s">
        <v>52</v>
      </c>
      <c r="B174" s="33"/>
      <c r="C174" s="33">
        <v>630.6276848459587</v>
      </c>
      <c r="D174" s="33">
        <v>673.46593404030284</v>
      </c>
      <c r="E174" s="33">
        <v>625.9305468568466</v>
      </c>
      <c r="F174" s="33">
        <v>690.63033004770966</v>
      </c>
      <c r="G174" s="33">
        <v>718.49277356843606</v>
      </c>
      <c r="H174" s="33">
        <v>750.79859241570443</v>
      </c>
      <c r="I174" s="33">
        <v>732.14368516493676</v>
      </c>
      <c r="J174" s="33">
        <v>761.70344617111732</v>
      </c>
      <c r="K174" s="33">
        <v>741.38710929583442</v>
      </c>
      <c r="L174" s="33">
        <v>750.36399498656579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715.85628867611626</v>
      </c>
      <c r="U174" s="33">
        <v>741.79781098914589</v>
      </c>
      <c r="V174" s="33">
        <v>758.53516013317983</v>
      </c>
      <c r="W174" s="33">
        <v>777.83353030458102</v>
      </c>
      <c r="X174" s="33">
        <v>711.35500983964869</v>
      </c>
      <c r="Y174" s="33">
        <v>707.80169248167795</v>
      </c>
      <c r="DA174" s="60" t="s">
        <v>4087</v>
      </c>
    </row>
    <row r="175" spans="1:105" ht="12" customHeight="1" x14ac:dyDescent="0.25">
      <c r="A175" s="121" t="s">
        <v>54</v>
      </c>
      <c r="B175" s="122"/>
      <c r="C175" s="122">
        <v>1334.9368633357844</v>
      </c>
      <c r="D175" s="122">
        <v>1369.8794205461002</v>
      </c>
      <c r="E175" s="122">
        <v>1302.0874496688361</v>
      </c>
      <c r="F175" s="122">
        <v>1356.6922632910978</v>
      </c>
      <c r="G175" s="122">
        <v>1390.9586873574376</v>
      </c>
      <c r="H175" s="122">
        <v>1451.1462885148476</v>
      </c>
      <c r="I175" s="122">
        <v>1416.4054696039132</v>
      </c>
      <c r="J175" s="122">
        <v>1523.6211413095034</v>
      </c>
      <c r="K175" s="122">
        <v>1495.3235969640723</v>
      </c>
      <c r="L175" s="122">
        <v>1397.1040229914752</v>
      </c>
      <c r="M175" s="122">
        <v>0</v>
      </c>
      <c r="N175" s="122">
        <v>0</v>
      </c>
      <c r="O175" s="122">
        <v>0</v>
      </c>
      <c r="P175" s="122">
        <v>0</v>
      </c>
      <c r="Q175" s="122">
        <v>1159.037475127343</v>
      </c>
      <c r="R175" s="122">
        <v>0</v>
      </c>
      <c r="S175" s="122">
        <v>0</v>
      </c>
      <c r="T175" s="122">
        <v>1068.6907448818597</v>
      </c>
      <c r="U175" s="122">
        <v>1053.7216514891616</v>
      </c>
      <c r="V175" s="122">
        <v>1020.9814176820839</v>
      </c>
      <c r="W175" s="122">
        <v>1075.8588642556542</v>
      </c>
      <c r="X175" s="122">
        <v>1017.283617376202</v>
      </c>
      <c r="Y175" s="122">
        <v>973.08753419007246</v>
      </c>
      <c r="DA175" s="130" t="s">
        <v>4088</v>
      </c>
    </row>
    <row r="176" spans="1:105" ht="12" customHeight="1" x14ac:dyDescent="0.25">
      <c r="A176" s="97" t="s">
        <v>50</v>
      </c>
      <c r="B176" s="98"/>
      <c r="C176" s="98">
        <v>1631.1165489322834</v>
      </c>
      <c r="D176" s="98">
        <v>1426.4589570203098</v>
      </c>
      <c r="E176" s="98">
        <v>1686.3646498310441</v>
      </c>
      <c r="F176" s="98">
        <v>1577.4656836126655</v>
      </c>
      <c r="G176" s="98">
        <v>1598.7967085261887</v>
      </c>
      <c r="H176" s="98">
        <v>1572.8507889307539</v>
      </c>
      <c r="I176" s="98">
        <v>1643.0623752124579</v>
      </c>
      <c r="J176" s="98">
        <v>1611.4610844207741</v>
      </c>
      <c r="K176" s="98">
        <v>1853.8337288706896</v>
      </c>
      <c r="L176" s="98">
        <v>1670.9052873844701</v>
      </c>
      <c r="M176" s="98">
        <v>0</v>
      </c>
      <c r="N176" s="98">
        <v>0</v>
      </c>
      <c r="O176" s="98">
        <v>0</v>
      </c>
      <c r="P176" s="98">
        <v>0</v>
      </c>
      <c r="Q176" s="98">
        <v>1315.3414560677197</v>
      </c>
      <c r="R176" s="98">
        <v>0</v>
      </c>
      <c r="S176" s="98">
        <v>0</v>
      </c>
      <c r="T176" s="98">
        <v>1282.9197135867996</v>
      </c>
      <c r="U176" s="98">
        <v>1340.4996586332779</v>
      </c>
      <c r="V176" s="98">
        <v>1313.7064573143375</v>
      </c>
      <c r="W176" s="98">
        <v>1387.0453145205447</v>
      </c>
      <c r="X176" s="98">
        <v>1359.2161387999101</v>
      </c>
      <c r="Y176" s="98">
        <v>1223.8094136713726</v>
      </c>
      <c r="DA176" s="63" t="s">
        <v>4089</v>
      </c>
    </row>
    <row r="177" spans="1:105" ht="12" customHeight="1" x14ac:dyDescent="0.25">
      <c r="A177" s="109" t="s">
        <v>120</v>
      </c>
      <c r="B177" s="33"/>
      <c r="C177" s="33">
        <v>1075.6628483420036</v>
      </c>
      <c r="D177" s="33">
        <v>1329.0786656958865</v>
      </c>
      <c r="E177" s="33">
        <v>996.04117839871026</v>
      </c>
      <c r="F177" s="33">
        <v>1232.6465915195095</v>
      </c>
      <c r="G177" s="33">
        <v>1287.5400893440942</v>
      </c>
      <c r="H177" s="33">
        <v>1377.0472899623062</v>
      </c>
      <c r="I177" s="33">
        <v>1215.5149559624281</v>
      </c>
      <c r="J177" s="33">
        <v>1386.0375840053857</v>
      </c>
      <c r="K177" s="33">
        <v>1139.8010494900102</v>
      </c>
      <c r="L177" s="33">
        <v>1168.1066018627885</v>
      </c>
      <c r="M177" s="33">
        <v>0</v>
      </c>
      <c r="N177" s="33">
        <v>0</v>
      </c>
      <c r="O177" s="33">
        <v>0</v>
      </c>
      <c r="P177" s="33">
        <v>0</v>
      </c>
      <c r="Q177" s="33">
        <v>1002.7334941869664</v>
      </c>
      <c r="R177" s="33">
        <v>0</v>
      </c>
      <c r="S177" s="33">
        <v>0</v>
      </c>
      <c r="T177" s="33">
        <v>955.69802663199823</v>
      </c>
      <c r="U177" s="33">
        <v>928.87106790399241</v>
      </c>
      <c r="V177" s="33">
        <v>917.77981611830398</v>
      </c>
      <c r="W177" s="33">
        <v>973.89359770827116</v>
      </c>
      <c r="X177" s="33">
        <v>922.58564595506391</v>
      </c>
      <c r="Y177" s="33">
        <v>886.62535663365372</v>
      </c>
      <c r="DA177" s="60" t="s">
        <v>4090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6377.6853983349411</v>
      </c>
      <c r="D3" s="117">
        <f t="shared" si="0"/>
        <v>8517.7917331091248</v>
      </c>
      <c r="E3" s="117">
        <f t="shared" si="0"/>
        <v>11428.499668531003</v>
      </c>
      <c r="F3" s="117">
        <f t="shared" si="0"/>
        <v>8794.2539770820276</v>
      </c>
      <c r="G3" s="117">
        <f t="shared" si="0"/>
        <v>11957.577080293318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7925.719466311074</v>
      </c>
      <c r="L3" s="117">
        <f t="shared" si="0"/>
        <v>12684.218167635894</v>
      </c>
      <c r="M3" s="117">
        <f t="shared" si="0"/>
        <v>10183.11213427214</v>
      </c>
      <c r="N3" s="117">
        <f t="shared" si="0"/>
        <v>9153.9148419327394</v>
      </c>
      <c r="O3" s="117">
        <f t="shared" si="0"/>
        <v>11288.159067514456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9161.7389118354949</v>
      </c>
      <c r="T3" s="117">
        <f t="shared" si="1"/>
        <v>7554.7111018426904</v>
      </c>
      <c r="U3" s="117">
        <f t="shared" si="1"/>
        <v>7516.2758170131547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4092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4353.3107815100811</v>
      </c>
      <c r="D4" s="122">
        <f t="shared" si="3"/>
        <v>6366.5224827672373</v>
      </c>
      <c r="E4" s="122">
        <f t="shared" si="3"/>
        <v>8527.9961404416335</v>
      </c>
      <c r="F4" s="122">
        <f t="shared" si="3"/>
        <v>6274.2710966866298</v>
      </c>
      <c r="G4" s="122">
        <f t="shared" si="3"/>
        <v>9326.1968742311292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4960.5354094523218</v>
      </c>
      <c r="L4" s="122">
        <f t="shared" si="3"/>
        <v>10094.806070883766</v>
      </c>
      <c r="M4" s="122">
        <f t="shared" si="3"/>
        <v>7396.4681339191075</v>
      </c>
      <c r="N4" s="122">
        <f t="shared" si="3"/>
        <v>6266.77205254201</v>
      </c>
      <c r="O4" s="122">
        <f t="shared" si="3"/>
        <v>8877.1923923226059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7055.9338860013768</v>
      </c>
      <c r="T4" s="122">
        <f t="shared" si="4"/>
        <v>5121.6750497833509</v>
      </c>
      <c r="U4" s="122">
        <f t="shared" si="4"/>
        <v>5696.344686673845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4093</v>
      </c>
    </row>
    <row r="5" spans="1:105" ht="12" customHeight="1" x14ac:dyDescent="0.25">
      <c r="A5" s="97" t="s">
        <v>51</v>
      </c>
      <c r="B5" s="98"/>
      <c r="C5" s="98">
        <v>4311.7271864983913</v>
      </c>
      <c r="D5" s="98">
        <v>6305.6213554760943</v>
      </c>
      <c r="E5" s="98">
        <v>8451.2327954083285</v>
      </c>
      <c r="F5" s="98">
        <v>6215.2921929931263</v>
      </c>
      <c r="G5" s="98">
        <v>9240.4941562648128</v>
      </c>
      <c r="H5" s="98">
        <v>0</v>
      </c>
      <c r="I5" s="98">
        <v>0</v>
      </c>
      <c r="J5" s="98">
        <v>0</v>
      </c>
      <c r="K5" s="98">
        <v>4919.202552010328</v>
      </c>
      <c r="L5" s="98">
        <v>10013.921240914295</v>
      </c>
      <c r="M5" s="98">
        <v>7337.8730351779641</v>
      </c>
      <c r="N5" s="98">
        <v>6217.8338815524457</v>
      </c>
      <c r="O5" s="98">
        <v>8808.7174882409472</v>
      </c>
      <c r="P5" s="98">
        <v>0</v>
      </c>
      <c r="Q5" s="98">
        <v>0</v>
      </c>
      <c r="R5" s="98">
        <v>0</v>
      </c>
      <c r="S5" s="98">
        <v>7002.3009414936732</v>
      </c>
      <c r="T5" s="98">
        <v>5082.8690883268373</v>
      </c>
      <c r="U5" s="98">
        <v>5652.9811550558279</v>
      </c>
      <c r="V5" s="98">
        <v>0</v>
      </c>
      <c r="W5" s="98">
        <v>0</v>
      </c>
      <c r="X5" s="98">
        <v>0</v>
      </c>
      <c r="Y5" s="98">
        <v>0</v>
      </c>
      <c r="DA5" s="63" t="s">
        <v>4094</v>
      </c>
    </row>
    <row r="6" spans="1:105" ht="12" customHeight="1" x14ac:dyDescent="0.25">
      <c r="A6" s="97" t="s">
        <v>53</v>
      </c>
      <c r="B6" s="98"/>
      <c r="C6" s="98">
        <v>41.583595011690214</v>
      </c>
      <c r="D6" s="98">
        <v>60.901127291142878</v>
      </c>
      <c r="E6" s="98">
        <v>76.763345033304631</v>
      </c>
      <c r="F6" s="98">
        <v>58.978903693503518</v>
      </c>
      <c r="G6" s="98">
        <v>85.702717966315902</v>
      </c>
      <c r="H6" s="98">
        <v>0</v>
      </c>
      <c r="I6" s="98">
        <v>0</v>
      </c>
      <c r="J6" s="98">
        <v>0</v>
      </c>
      <c r="K6" s="98">
        <v>41.332857441993532</v>
      </c>
      <c r="L6" s="98">
        <v>80.88482996947026</v>
      </c>
      <c r="M6" s="98">
        <v>58.595098741143794</v>
      </c>
      <c r="N6" s="98">
        <v>48.938170989564469</v>
      </c>
      <c r="O6" s="98">
        <v>68.474904081659147</v>
      </c>
      <c r="P6" s="98">
        <v>0</v>
      </c>
      <c r="Q6" s="98">
        <v>0</v>
      </c>
      <c r="R6" s="98">
        <v>0</v>
      </c>
      <c r="S6" s="98">
        <v>53.632944507703925</v>
      </c>
      <c r="T6" s="98">
        <v>38.805961456514019</v>
      </c>
      <c r="U6" s="98">
        <v>43.363531618016921</v>
      </c>
      <c r="V6" s="98">
        <v>0</v>
      </c>
      <c r="W6" s="98">
        <v>0</v>
      </c>
      <c r="X6" s="98">
        <v>0</v>
      </c>
      <c r="Y6" s="98">
        <v>0</v>
      </c>
      <c r="DA6" s="63" t="s">
        <v>4095</v>
      </c>
    </row>
    <row r="7" spans="1:105" ht="12.95" customHeight="1" x14ac:dyDescent="0.25">
      <c r="A7" s="121" t="s">
        <v>92</v>
      </c>
      <c r="B7" s="122"/>
      <c r="C7" s="122">
        <f t="shared" ref="C7:Y7" si="6">C8</f>
        <v>265.81203905363543</v>
      </c>
      <c r="D7" s="122">
        <f t="shared" si="6"/>
        <v>262.33992172595009</v>
      </c>
      <c r="E7" s="122">
        <f t="shared" si="6"/>
        <v>1194.5961669226631</v>
      </c>
      <c r="F7" s="122">
        <f t="shared" si="6"/>
        <v>627.19343331846517</v>
      </c>
      <c r="G7" s="122">
        <f t="shared" si="6"/>
        <v>665.98639105743439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1089.4319062210898</v>
      </c>
      <c r="L7" s="122">
        <f t="shared" si="6"/>
        <v>616.59278733408928</v>
      </c>
      <c r="M7" s="122">
        <f t="shared" si="6"/>
        <v>918.61069929054122</v>
      </c>
      <c r="N7" s="122">
        <f t="shared" si="6"/>
        <v>1008.2835089021269</v>
      </c>
      <c r="O7" s="122">
        <f t="shared" si="6"/>
        <v>529.58086650055554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285.07441306497219</v>
      </c>
      <c r="T7" s="122">
        <f t="shared" si="6"/>
        <v>620.08195281831104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4096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265.81203905363543</v>
      </c>
      <c r="D8" s="98">
        <f>IF(RES_hhdet_in_tes!D8=0,0,RES_hhdet_in_tes!D8*1000*11630/RES_hhdet_in_new!D5)</f>
        <v>262.33992172595009</v>
      </c>
      <c r="E8" s="98">
        <f>IF(RES_hhdet_in_tes!E8=0,0,RES_hhdet_in_tes!E8*1000*11630/RES_hhdet_in_new!E5)</f>
        <v>1194.5961669226631</v>
      </c>
      <c r="F8" s="98">
        <f>IF(RES_hhdet_in_tes!F8=0,0,RES_hhdet_in_tes!F8*1000*11630/RES_hhdet_in_new!F5)</f>
        <v>627.19343331846517</v>
      </c>
      <c r="G8" s="98">
        <f>IF(RES_hhdet_in_tes!G8=0,0,RES_hhdet_in_tes!G8*1000*11630/RES_hhdet_in_new!G5)</f>
        <v>665.98639105743439</v>
      </c>
      <c r="H8" s="98">
        <f>IF(RES_hhdet_in_tes!H8=0,0,RES_hhdet_in_tes!H8*1000*11630/RES_hhdet_in_new!H5)</f>
        <v>0</v>
      </c>
      <c r="I8" s="98">
        <f>IF(RES_hhdet_in_tes!I8=0,0,RES_hhdet_in_tes!I8*1000*11630/RES_hhdet_in_new!I5)</f>
        <v>0</v>
      </c>
      <c r="J8" s="98">
        <f>IF(RES_hhdet_in_tes!J8=0,0,RES_hhdet_in_tes!J8*1000*11630/RES_hhdet_in_new!J5)</f>
        <v>0</v>
      </c>
      <c r="K8" s="98">
        <f>IF(RES_hhdet_in_tes!K8=0,0,RES_hhdet_in_tes!K8*1000*11630/RES_hhdet_in_new!K5)</f>
        <v>1089.4319062210898</v>
      </c>
      <c r="L8" s="98">
        <f>IF(RES_hhdet_in_tes!L8=0,0,RES_hhdet_in_tes!L8*1000*11630/RES_hhdet_in_new!L5)</f>
        <v>616.59278733408928</v>
      </c>
      <c r="M8" s="98">
        <f>IF(RES_hhdet_in_tes!M8=0,0,RES_hhdet_in_tes!M8*1000*11630/RES_hhdet_in_new!M5)</f>
        <v>918.61069929054122</v>
      </c>
      <c r="N8" s="98">
        <f>IF(RES_hhdet_in_tes!N8=0,0,RES_hhdet_in_tes!N8*1000*11630/RES_hhdet_in_new!N5)</f>
        <v>1008.2835089021269</v>
      </c>
      <c r="O8" s="98">
        <f>IF(RES_hhdet_in_tes!O8=0,0,RES_hhdet_in_tes!O8*1000*11630/RES_hhdet_in_new!O5)</f>
        <v>529.58086650055554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285.07441306497219</v>
      </c>
      <c r="T8" s="98">
        <f>IF(RES_hhdet_in_tes!T8=0,0,RES_hhdet_in_tes!T8*1000*11630/RES_hhdet_in_new!T5)</f>
        <v>620.08195281831104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0</v>
      </c>
      <c r="X8" s="98">
        <f>IF(RES_hhdet_in_tes!X8=0,0,RES_hhdet_in_tes!X8*1000*11630/RES_hhdet_in_new!X5)</f>
        <v>0</v>
      </c>
      <c r="Y8" s="98">
        <f>IF(RES_hhdet_in_tes!Y8=0,0,RES_hhdet_in_tes!Y8*1000*11630/RES_hhdet_in_new!Y5)</f>
        <v>0</v>
      </c>
      <c r="DA8" s="63" t="s">
        <v>4097</v>
      </c>
    </row>
    <row r="9" spans="1:105" ht="12" customHeight="1" x14ac:dyDescent="0.25">
      <c r="A9" s="121" t="s">
        <v>55</v>
      </c>
      <c r="B9" s="122"/>
      <c r="C9" s="122">
        <v>886.64769399466945</v>
      </c>
      <c r="D9" s="122">
        <v>961.24883744615215</v>
      </c>
      <c r="E9" s="122">
        <v>852.10851380457439</v>
      </c>
      <c r="F9" s="122">
        <v>966.81257330885569</v>
      </c>
      <c r="G9" s="122">
        <v>1006.1490492526618</v>
      </c>
      <c r="H9" s="122">
        <v>0</v>
      </c>
      <c r="I9" s="122">
        <v>0</v>
      </c>
      <c r="J9" s="122">
        <v>0</v>
      </c>
      <c r="K9" s="122">
        <v>898.59987006356425</v>
      </c>
      <c r="L9" s="122">
        <v>1041.3095527673688</v>
      </c>
      <c r="M9" s="122">
        <v>996.38183546915661</v>
      </c>
      <c r="N9" s="122">
        <v>1034.2837016054546</v>
      </c>
      <c r="O9" s="122">
        <v>1070.9902426925107</v>
      </c>
      <c r="P9" s="122">
        <v>0</v>
      </c>
      <c r="Q9" s="122">
        <v>0</v>
      </c>
      <c r="R9" s="122">
        <v>0</v>
      </c>
      <c r="S9" s="122">
        <v>1014.9233163577179</v>
      </c>
      <c r="T9" s="122">
        <v>1023.1913494335962</v>
      </c>
      <c r="U9" s="122">
        <v>1023.8810900605589</v>
      </c>
      <c r="V9" s="122">
        <v>0</v>
      </c>
      <c r="W9" s="122">
        <v>0</v>
      </c>
      <c r="X9" s="122">
        <v>0</v>
      </c>
      <c r="Y9" s="122">
        <v>0</v>
      </c>
      <c r="DA9" s="130" t="s">
        <v>4098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843.25662101182991</v>
      </c>
      <c r="E10" s="98">
        <v>1095.8174425493567</v>
      </c>
      <c r="F10" s="98">
        <v>811.13768752687463</v>
      </c>
      <c r="G10" s="98">
        <v>0</v>
      </c>
      <c r="H10" s="98">
        <v>0</v>
      </c>
      <c r="I10" s="98">
        <v>0</v>
      </c>
      <c r="J10" s="98">
        <v>0</v>
      </c>
      <c r="K10" s="98">
        <v>588.58512482270044</v>
      </c>
      <c r="L10" s="98">
        <v>1128.6624095155548</v>
      </c>
      <c r="M10" s="98">
        <v>1055.0057203711399</v>
      </c>
      <c r="N10" s="98">
        <v>1130.8935836296992</v>
      </c>
      <c r="O10" s="98">
        <v>1214.4762689847153</v>
      </c>
      <c r="P10" s="98">
        <v>0</v>
      </c>
      <c r="Q10" s="98">
        <v>0</v>
      </c>
      <c r="R10" s="98">
        <v>0</v>
      </c>
      <c r="S10" s="98">
        <v>1112.149915354262</v>
      </c>
      <c r="T10" s="98">
        <v>0</v>
      </c>
      <c r="U10" s="98">
        <v>911.52327817085995</v>
      </c>
      <c r="V10" s="98">
        <v>0</v>
      </c>
      <c r="W10" s="98">
        <v>0</v>
      </c>
      <c r="X10" s="98">
        <v>0</v>
      </c>
      <c r="Y10" s="98">
        <v>0</v>
      </c>
      <c r="DA10" s="63" t="s">
        <v>4099</v>
      </c>
    </row>
    <row r="11" spans="1:105" ht="12" customHeight="1" x14ac:dyDescent="0.25">
      <c r="A11" s="97" t="s">
        <v>124</v>
      </c>
      <c r="B11" s="98"/>
      <c r="C11" s="98">
        <v>911.61818252442868</v>
      </c>
      <c r="D11" s="98">
        <v>888.68921830817237</v>
      </c>
      <c r="E11" s="98">
        <v>955.38397070189751</v>
      </c>
      <c r="F11" s="98">
        <v>966.19711739800914</v>
      </c>
      <c r="G11" s="98">
        <v>982.51158508879746</v>
      </c>
      <c r="H11" s="98">
        <v>0</v>
      </c>
      <c r="I11" s="98">
        <v>0</v>
      </c>
      <c r="J11" s="98">
        <v>0</v>
      </c>
      <c r="K11" s="98">
        <v>0</v>
      </c>
      <c r="L11" s="98">
        <v>1089.4699774120722</v>
      </c>
      <c r="M11" s="98">
        <v>976.07200742246141</v>
      </c>
      <c r="N11" s="98">
        <v>954.21549693360805</v>
      </c>
      <c r="O11" s="98">
        <v>971.85682659591794</v>
      </c>
      <c r="P11" s="98">
        <v>0</v>
      </c>
      <c r="Q11" s="98">
        <v>0</v>
      </c>
      <c r="R11" s="98">
        <v>0</v>
      </c>
      <c r="S11" s="98">
        <v>1018.3685823913897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4100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4101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4102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4103</v>
      </c>
    </row>
    <row r="15" spans="1:105" ht="12" customHeight="1" x14ac:dyDescent="0.25">
      <c r="A15" s="106" t="s">
        <v>122</v>
      </c>
      <c r="B15" s="101"/>
      <c r="C15" s="101">
        <v>885.03507162294716</v>
      </c>
      <c r="D15" s="101">
        <v>966.32274525569642</v>
      </c>
      <c r="E15" s="101">
        <v>841.69693612066851</v>
      </c>
      <c r="F15" s="101">
        <v>971.6458435154633</v>
      </c>
      <c r="G15" s="101">
        <v>1007.0531756903379</v>
      </c>
      <c r="H15" s="101">
        <v>0</v>
      </c>
      <c r="I15" s="101">
        <v>0</v>
      </c>
      <c r="J15" s="101">
        <v>0</v>
      </c>
      <c r="K15" s="101">
        <v>1001.8243462811761</v>
      </c>
      <c r="L15" s="101">
        <v>1014.5070988545931</v>
      </c>
      <c r="M15" s="101">
        <v>977.55928796784838</v>
      </c>
      <c r="N15" s="101">
        <v>978.1525233585221</v>
      </c>
      <c r="O15" s="101">
        <v>952.95795148865238</v>
      </c>
      <c r="P15" s="101">
        <v>0</v>
      </c>
      <c r="Q15" s="101">
        <v>0</v>
      </c>
      <c r="R15" s="101">
        <v>0</v>
      </c>
      <c r="S15" s="101">
        <v>1009.875821871123</v>
      </c>
      <c r="T15" s="101">
        <v>1023.0130652727498</v>
      </c>
      <c r="U15" s="101">
        <v>1036.2219854230987</v>
      </c>
      <c r="V15" s="101">
        <v>0</v>
      </c>
      <c r="W15" s="101">
        <v>0</v>
      </c>
      <c r="X15" s="101">
        <v>0</v>
      </c>
      <c r="Y15" s="101">
        <v>0</v>
      </c>
      <c r="DA15" s="131" t="s">
        <v>4104</v>
      </c>
    </row>
    <row r="16" spans="1:105" ht="12" customHeight="1" x14ac:dyDescent="0.25">
      <c r="A16" s="107" t="s">
        <v>121</v>
      </c>
      <c r="B16" s="104"/>
      <c r="C16" s="104">
        <v>885.08538808682147</v>
      </c>
      <c r="D16" s="104">
        <v>966.42073859632308</v>
      </c>
      <c r="E16" s="104">
        <v>841.94098421005049</v>
      </c>
      <c r="F16" s="104">
        <v>971.8656004982621</v>
      </c>
      <c r="G16" s="104">
        <v>1007.2158966706901</v>
      </c>
      <c r="H16" s="104">
        <v>0</v>
      </c>
      <c r="I16" s="104">
        <v>0</v>
      </c>
      <c r="J16" s="104">
        <v>0</v>
      </c>
      <c r="K16" s="104">
        <v>1002.5069794572321</v>
      </c>
      <c r="L16" s="104">
        <v>1015.1176785069515</v>
      </c>
      <c r="M16" s="104">
        <v>978.21987718891523</v>
      </c>
      <c r="N16" s="104">
        <v>978.61725414701709</v>
      </c>
      <c r="O16" s="104">
        <v>953.41217920654753</v>
      </c>
      <c r="P16" s="104">
        <v>0</v>
      </c>
      <c r="Q16" s="104">
        <v>0</v>
      </c>
      <c r="R16" s="104">
        <v>0</v>
      </c>
      <c r="S16" s="104">
        <v>1011.3973987820593</v>
      </c>
      <c r="T16" s="104">
        <v>1024.261054398675</v>
      </c>
      <c r="U16" s="104">
        <v>1037.081821174326</v>
      </c>
      <c r="V16" s="104">
        <v>0</v>
      </c>
      <c r="W16" s="104">
        <v>0</v>
      </c>
      <c r="X16" s="104">
        <v>0</v>
      </c>
      <c r="Y16" s="104">
        <v>0</v>
      </c>
      <c r="DA16" s="132" t="s">
        <v>4105</v>
      </c>
    </row>
    <row r="17" spans="1:105" ht="12" customHeight="1" x14ac:dyDescent="0.25">
      <c r="A17" s="108" t="s">
        <v>53</v>
      </c>
      <c r="B17" s="98"/>
      <c r="C17" s="98">
        <v>254.45770324086266</v>
      </c>
      <c r="D17" s="98">
        <v>292.95480455602001</v>
      </c>
      <c r="E17" s="98">
        <v>216.0104373532038</v>
      </c>
      <c r="F17" s="98">
        <v>281.23527045055283</v>
      </c>
      <c r="G17" s="98">
        <v>288.72312310225414</v>
      </c>
      <c r="H17" s="98">
        <v>0</v>
      </c>
      <c r="I17" s="98">
        <v>0</v>
      </c>
      <c r="J17" s="98">
        <v>0</v>
      </c>
      <c r="K17" s="98">
        <v>261.11987016139773</v>
      </c>
      <c r="L17" s="98">
        <v>264.75368352038555</v>
      </c>
      <c r="M17" s="98">
        <v>266.70757262694815</v>
      </c>
      <c r="N17" s="98">
        <v>263.87343757904375</v>
      </c>
      <c r="O17" s="98">
        <v>249.59155829174247</v>
      </c>
      <c r="P17" s="98">
        <v>0</v>
      </c>
      <c r="Q17" s="98">
        <v>0</v>
      </c>
      <c r="R17" s="98">
        <v>0</v>
      </c>
      <c r="S17" s="98">
        <v>294.606182696681</v>
      </c>
      <c r="T17" s="98">
        <v>308.40476572255847</v>
      </c>
      <c r="U17" s="98">
        <v>295.28401018518019</v>
      </c>
      <c r="V17" s="98">
        <v>0</v>
      </c>
      <c r="W17" s="98">
        <v>0</v>
      </c>
      <c r="X17" s="98">
        <v>0</v>
      </c>
      <c r="Y17" s="98">
        <v>0</v>
      </c>
      <c r="DA17" s="63" t="s">
        <v>4106</v>
      </c>
    </row>
    <row r="18" spans="1:105" ht="12" customHeight="1" x14ac:dyDescent="0.25">
      <c r="A18" s="108" t="s">
        <v>52</v>
      </c>
      <c r="B18" s="98"/>
      <c r="C18" s="98">
        <v>630.62768484595881</v>
      </c>
      <c r="D18" s="98">
        <v>673.46593404030295</v>
      </c>
      <c r="E18" s="98">
        <v>625.93054685684683</v>
      </c>
      <c r="F18" s="98">
        <v>690.63033004770944</v>
      </c>
      <c r="G18" s="98">
        <v>718.49277356843595</v>
      </c>
      <c r="H18" s="98">
        <v>0</v>
      </c>
      <c r="I18" s="98">
        <v>0</v>
      </c>
      <c r="J18" s="98">
        <v>0</v>
      </c>
      <c r="K18" s="98">
        <v>741.38710929583442</v>
      </c>
      <c r="L18" s="98">
        <v>750.3639949865659</v>
      </c>
      <c r="M18" s="98">
        <v>711.51230456196708</v>
      </c>
      <c r="N18" s="98">
        <v>714.74381656797345</v>
      </c>
      <c r="O18" s="98">
        <v>703.82062091480509</v>
      </c>
      <c r="P18" s="98">
        <v>0</v>
      </c>
      <c r="Q18" s="98">
        <v>0</v>
      </c>
      <c r="R18" s="98">
        <v>0</v>
      </c>
      <c r="S18" s="98">
        <v>716.79121608537832</v>
      </c>
      <c r="T18" s="98">
        <v>715.85628867611649</v>
      </c>
      <c r="U18" s="98">
        <v>741.797810989146</v>
      </c>
      <c r="V18" s="98">
        <v>0</v>
      </c>
      <c r="W18" s="98">
        <v>0</v>
      </c>
      <c r="X18" s="98">
        <v>0</v>
      </c>
      <c r="Y18" s="98">
        <v>0</v>
      </c>
      <c r="DA18" s="63" t="s">
        <v>4107</v>
      </c>
    </row>
    <row r="19" spans="1:105" ht="12" customHeight="1" x14ac:dyDescent="0.25">
      <c r="A19" s="121" t="s">
        <v>54</v>
      </c>
      <c r="B19" s="122"/>
      <c r="C19" s="122">
        <v>871.91488377655492</v>
      </c>
      <c r="D19" s="122">
        <v>927.68049116978568</v>
      </c>
      <c r="E19" s="122">
        <v>853.7988473621308</v>
      </c>
      <c r="F19" s="122">
        <v>925.97687376807698</v>
      </c>
      <c r="G19" s="122">
        <v>959.24476575209405</v>
      </c>
      <c r="H19" s="122">
        <v>0</v>
      </c>
      <c r="I19" s="122">
        <v>0</v>
      </c>
      <c r="J19" s="122">
        <v>0</v>
      </c>
      <c r="K19" s="122">
        <v>977.1522805740982</v>
      </c>
      <c r="L19" s="122">
        <v>931.50975665067062</v>
      </c>
      <c r="M19" s="122">
        <v>871.651465593333</v>
      </c>
      <c r="N19" s="122">
        <v>844.57557888314898</v>
      </c>
      <c r="O19" s="122">
        <v>810.39556599878415</v>
      </c>
      <c r="P19" s="122">
        <v>0</v>
      </c>
      <c r="Q19" s="122">
        <v>0</v>
      </c>
      <c r="R19" s="122">
        <v>0</v>
      </c>
      <c r="S19" s="122">
        <v>805.80729641142818</v>
      </c>
      <c r="T19" s="122">
        <v>789.76274980743267</v>
      </c>
      <c r="U19" s="122">
        <v>796.050040278751</v>
      </c>
      <c r="V19" s="122">
        <v>0</v>
      </c>
      <c r="W19" s="122">
        <v>0</v>
      </c>
      <c r="X19" s="122">
        <v>0</v>
      </c>
      <c r="Y19" s="122">
        <v>0</v>
      </c>
      <c r="DA19" s="130" t="s">
        <v>4108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4109</v>
      </c>
    </row>
    <row r="21" spans="1:105" ht="12" customHeight="1" x14ac:dyDescent="0.25">
      <c r="A21" s="97" t="s">
        <v>50</v>
      </c>
      <c r="B21" s="98"/>
      <c r="C21" s="98">
        <v>951.3090057318127</v>
      </c>
      <c r="D21" s="98">
        <v>832.52379079956825</v>
      </c>
      <c r="E21" s="98">
        <v>984.89388271445182</v>
      </c>
      <c r="F21" s="98">
        <v>921.93062945942563</v>
      </c>
      <c r="G21" s="98">
        <v>935.04337962890634</v>
      </c>
      <c r="H21" s="98">
        <v>0</v>
      </c>
      <c r="I21" s="98">
        <v>0</v>
      </c>
      <c r="J21" s="98">
        <v>0</v>
      </c>
      <c r="K21" s="98">
        <v>1087.1971898463862</v>
      </c>
      <c r="L21" s="98">
        <v>980.59295434119065</v>
      </c>
      <c r="M21" s="98">
        <v>872.81363689595264</v>
      </c>
      <c r="N21" s="98">
        <v>830.58017785142101</v>
      </c>
      <c r="O21" s="98">
        <v>824.42093257666409</v>
      </c>
      <c r="P21" s="98">
        <v>0</v>
      </c>
      <c r="Q21" s="98">
        <v>0</v>
      </c>
      <c r="R21" s="98">
        <v>0</v>
      </c>
      <c r="S21" s="98">
        <v>809.6248274613431</v>
      </c>
      <c r="T21" s="98">
        <v>771.05160059046977</v>
      </c>
      <c r="U21" s="98">
        <v>811.4490718063912</v>
      </c>
      <c r="V21" s="98">
        <v>0</v>
      </c>
      <c r="W21" s="98">
        <v>0</v>
      </c>
      <c r="X21" s="98">
        <v>0</v>
      </c>
      <c r="Y21" s="98">
        <v>0</v>
      </c>
      <c r="DA21" s="63" t="s">
        <v>4110</v>
      </c>
    </row>
    <row r="22" spans="1:105" ht="12" customHeight="1" x14ac:dyDescent="0.25">
      <c r="A22" s="109" t="s">
        <v>120</v>
      </c>
      <c r="B22" s="33"/>
      <c r="C22" s="33">
        <v>805.75311548050684</v>
      </c>
      <c r="D22" s="33">
        <v>997.27270487337762</v>
      </c>
      <c r="E22" s="33">
        <v>748.70613307142685</v>
      </c>
      <c r="F22" s="33">
        <v>928.21136689375044</v>
      </c>
      <c r="G22" s="33">
        <v>971.34545881368797</v>
      </c>
      <c r="H22" s="33">
        <v>0</v>
      </c>
      <c r="I22" s="33">
        <v>0</v>
      </c>
      <c r="J22" s="33">
        <v>0</v>
      </c>
      <c r="K22" s="33">
        <v>867.10737130181042</v>
      </c>
      <c r="L22" s="33">
        <v>890.88917925161945</v>
      </c>
      <c r="M22" s="33">
        <v>870.92173012424621</v>
      </c>
      <c r="N22" s="33">
        <v>849.33129768033803</v>
      </c>
      <c r="O22" s="33">
        <v>803.89600587732775</v>
      </c>
      <c r="P22" s="33">
        <v>0</v>
      </c>
      <c r="Q22" s="33">
        <v>0</v>
      </c>
      <c r="R22" s="33">
        <v>0</v>
      </c>
      <c r="S22" s="33">
        <v>803.56943338216797</v>
      </c>
      <c r="T22" s="33">
        <v>797.24720949421794</v>
      </c>
      <c r="U22" s="33">
        <v>789.45045533833377</v>
      </c>
      <c r="V22" s="33">
        <v>0</v>
      </c>
      <c r="W22" s="33">
        <v>0</v>
      </c>
      <c r="X22" s="33">
        <v>0</v>
      </c>
      <c r="Y22" s="33">
        <v>0</v>
      </c>
      <c r="DA22" s="60" t="s">
        <v>4111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10055.181445339367</v>
      </c>
      <c r="H24" s="117">
        <f t="shared" si="7"/>
        <v>12470.107921985829</v>
      </c>
      <c r="I24" s="117">
        <f t="shared" si="7"/>
        <v>6933.0911097026092</v>
      </c>
      <c r="J24" s="117">
        <f t="shared" si="7"/>
        <v>15781.085834630849</v>
      </c>
      <c r="K24" s="117">
        <f t="shared" si="7"/>
        <v>9848.5893881581032</v>
      </c>
      <c r="L24" s="117">
        <f t="shared" si="7"/>
        <v>9990.5632243044856</v>
      </c>
      <c r="M24" s="117">
        <f t="shared" si="7"/>
        <v>0</v>
      </c>
      <c r="N24" s="117">
        <f t="shared" si="7"/>
        <v>10358.006807009884</v>
      </c>
      <c r="O24" s="117">
        <f t="shared" si="7"/>
        <v>9469.9636870620379</v>
      </c>
      <c r="P24" s="117">
        <f t="shared" si="7"/>
        <v>0</v>
      </c>
      <c r="Q24" s="117">
        <f t="shared" si="7"/>
        <v>9389.6565008732177</v>
      </c>
      <c r="R24" s="117">
        <f t="shared" ref="R24:V24" si="8">R25+R28+R30+R39</f>
        <v>8918.5703061088025</v>
      </c>
      <c r="S24" s="117">
        <f t="shared" si="8"/>
        <v>0</v>
      </c>
      <c r="T24" s="117">
        <f t="shared" si="8"/>
        <v>0</v>
      </c>
      <c r="U24" s="117">
        <f t="shared" si="8"/>
        <v>7242.9074817098081</v>
      </c>
      <c r="V24" s="117">
        <f t="shared" si="8"/>
        <v>7726.1015625656846</v>
      </c>
      <c r="W24" s="117">
        <f t="shared" ref="W24:Y24" si="9">W25+W28+W30+W39</f>
        <v>8495.0187369734649</v>
      </c>
      <c r="X24" s="117">
        <f t="shared" si="9"/>
        <v>7915.7887048549255</v>
      </c>
      <c r="Y24" s="117">
        <f t="shared" si="9"/>
        <v>4997.198725723415</v>
      </c>
      <c r="DA24" s="129" t="s">
        <v>4112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7409.4615257497826</v>
      </c>
      <c r="H25" s="122">
        <f t="shared" si="10"/>
        <v>8961.8064034668387</v>
      </c>
      <c r="I25" s="122">
        <f t="shared" si="10"/>
        <v>2918.8251004278386</v>
      </c>
      <c r="J25" s="122">
        <f t="shared" si="10"/>
        <v>12548.808722790194</v>
      </c>
      <c r="K25" s="122">
        <f t="shared" si="10"/>
        <v>6776.6437531879801</v>
      </c>
      <c r="L25" s="122">
        <f t="shared" si="10"/>
        <v>7414.3856497627494</v>
      </c>
      <c r="M25" s="122">
        <f t="shared" si="10"/>
        <v>0</v>
      </c>
      <c r="N25" s="122">
        <f t="shared" si="10"/>
        <v>7500.7238575549218</v>
      </c>
      <c r="O25" s="122">
        <f t="shared" si="10"/>
        <v>7184.4751378166329</v>
      </c>
      <c r="P25" s="122">
        <f t="shared" si="10"/>
        <v>0</v>
      </c>
      <c r="Q25" s="122">
        <f t="shared" si="10"/>
        <v>7263.3193387561569</v>
      </c>
      <c r="R25" s="122">
        <f t="shared" ref="R25:V25" si="11">SUM(R26:R27)</f>
        <v>6754.4689366320481</v>
      </c>
      <c r="S25" s="122">
        <f t="shared" si="11"/>
        <v>0</v>
      </c>
      <c r="T25" s="122">
        <f t="shared" si="11"/>
        <v>0</v>
      </c>
      <c r="U25" s="122">
        <f t="shared" si="11"/>
        <v>5340.0161815364299</v>
      </c>
      <c r="V25" s="122">
        <f t="shared" si="11"/>
        <v>5047.7677665420315</v>
      </c>
      <c r="W25" s="122">
        <f t="shared" ref="W25:Y25" si="12">SUM(W26:W27)</f>
        <v>4749.0059670916107</v>
      </c>
      <c r="X25" s="122">
        <f t="shared" si="12"/>
        <v>3645.0194022640553</v>
      </c>
      <c r="Y25" s="122">
        <f t="shared" si="12"/>
        <v>2263.8668239142039</v>
      </c>
      <c r="DA25" s="130" t="s">
        <v>4113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7241.5536150331309</v>
      </c>
      <c r="H26" s="98">
        <v>8766.4035062083985</v>
      </c>
      <c r="I26" s="98">
        <v>2857.4248865573391</v>
      </c>
      <c r="J26" s="98">
        <v>12288.072616281159</v>
      </c>
      <c r="K26" s="98">
        <v>6637.2230885431836</v>
      </c>
      <c r="L26" s="98">
        <v>7267.6297040275331</v>
      </c>
      <c r="M26" s="98">
        <v>0</v>
      </c>
      <c r="N26" s="98">
        <v>7355.9835872900348</v>
      </c>
      <c r="O26" s="98">
        <v>7047.5148192719835</v>
      </c>
      <c r="P26" s="98">
        <v>0</v>
      </c>
      <c r="Q26" s="98">
        <v>7125.9040071392956</v>
      </c>
      <c r="R26" s="98">
        <v>6625.9224917872652</v>
      </c>
      <c r="S26" s="98">
        <v>0</v>
      </c>
      <c r="T26" s="98">
        <v>0</v>
      </c>
      <c r="U26" s="98">
        <v>5239.5361059089355</v>
      </c>
      <c r="V26" s="98">
        <v>4952.793526904441</v>
      </c>
      <c r="W26" s="98">
        <v>4659.8022643415152</v>
      </c>
      <c r="X26" s="98">
        <v>3576.9045767820776</v>
      </c>
      <c r="Y26" s="98">
        <v>2221.3875277192014</v>
      </c>
      <c r="DA26" s="63" t="s">
        <v>4114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167.90791071665129</v>
      </c>
      <c r="H27" s="98">
        <v>195.40289725844053</v>
      </c>
      <c r="I27" s="98">
        <v>61.400213870499577</v>
      </c>
      <c r="J27" s="98">
        <v>260.73610650903566</v>
      </c>
      <c r="K27" s="98">
        <v>139.42066464479637</v>
      </c>
      <c r="L27" s="98">
        <v>146.75594573521619</v>
      </c>
      <c r="M27" s="98">
        <v>0</v>
      </c>
      <c r="N27" s="98">
        <v>144.7402702648873</v>
      </c>
      <c r="O27" s="98">
        <v>136.96031854464906</v>
      </c>
      <c r="P27" s="98">
        <v>0</v>
      </c>
      <c r="Q27" s="98">
        <v>137.41533161686144</v>
      </c>
      <c r="R27" s="98">
        <v>128.54644484478328</v>
      </c>
      <c r="S27" s="98">
        <v>0</v>
      </c>
      <c r="T27" s="98">
        <v>0</v>
      </c>
      <c r="U27" s="98">
        <v>100.48007562749413</v>
      </c>
      <c r="V27" s="98">
        <v>94.974239637590173</v>
      </c>
      <c r="W27" s="98">
        <v>89.203702750095431</v>
      </c>
      <c r="X27" s="98">
        <v>68.114825481977888</v>
      </c>
      <c r="Y27" s="98">
        <v>42.479296195002313</v>
      </c>
      <c r="DA27" s="63" t="s">
        <v>4115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680.36815697727934</v>
      </c>
      <c r="H28" s="122">
        <f t="shared" si="13"/>
        <v>1463.7585394617952</v>
      </c>
      <c r="I28" s="122">
        <f t="shared" si="13"/>
        <v>2061.7411288438057</v>
      </c>
      <c r="J28" s="122">
        <f t="shared" si="13"/>
        <v>1186.4555106550354</v>
      </c>
      <c r="K28" s="122">
        <f t="shared" si="13"/>
        <v>1086.0380373543576</v>
      </c>
      <c r="L28" s="122">
        <f t="shared" si="13"/>
        <v>626.0424852242669</v>
      </c>
      <c r="M28" s="122">
        <f t="shared" si="13"/>
        <v>0</v>
      </c>
      <c r="N28" s="122">
        <f t="shared" si="13"/>
        <v>1034.9488578978855</v>
      </c>
      <c r="O28" s="122">
        <f t="shared" si="13"/>
        <v>521.61179737400823</v>
      </c>
      <c r="P28" s="122">
        <f t="shared" si="13"/>
        <v>0</v>
      </c>
      <c r="Q28" s="122">
        <f t="shared" si="13"/>
        <v>377.52026673229773</v>
      </c>
      <c r="R28" s="122">
        <f t="shared" si="13"/>
        <v>367.85546106343531</v>
      </c>
      <c r="S28" s="122">
        <f t="shared" si="13"/>
        <v>0</v>
      </c>
      <c r="T28" s="122">
        <f t="shared" si="13"/>
        <v>0</v>
      </c>
      <c r="U28" s="122">
        <f t="shared" si="13"/>
        <v>70.102413901705091</v>
      </c>
      <c r="V28" s="122">
        <f t="shared" si="13"/>
        <v>832.91360780535479</v>
      </c>
      <c r="W28" s="122">
        <f t="shared" si="13"/>
        <v>1763.7317304229884</v>
      </c>
      <c r="X28" s="122">
        <f t="shared" si="13"/>
        <v>2358.535699248293</v>
      </c>
      <c r="Y28" s="122">
        <f t="shared" si="13"/>
        <v>858.69932647815244</v>
      </c>
      <c r="DA28" s="130" t="s">
        <v>4116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0</v>
      </c>
      <c r="D29" s="98">
        <f>IF(RES_hhdet_in_tes!D29=0,0,RES_hhdet_in_tes!D29*1000*11630/RES_hhdet_in_new!D26)</f>
        <v>0</v>
      </c>
      <c r="E29" s="98">
        <f>IF(RES_hhdet_in_tes!E29=0,0,RES_hhdet_in_tes!E29*1000*11630/RES_hhdet_in_new!E26)</f>
        <v>0</v>
      </c>
      <c r="F29" s="98">
        <f>IF(RES_hhdet_in_tes!F29=0,0,RES_hhdet_in_tes!F29*1000*11630/RES_hhdet_in_new!F26)</f>
        <v>0</v>
      </c>
      <c r="G29" s="98">
        <f>IF(RES_hhdet_in_tes!G29=0,0,RES_hhdet_in_tes!G29*1000*11630/RES_hhdet_in_new!G26)</f>
        <v>680.36815697727934</v>
      </c>
      <c r="H29" s="98">
        <f>IF(RES_hhdet_in_tes!H29=0,0,RES_hhdet_in_tes!H29*1000*11630/RES_hhdet_in_new!H26)</f>
        <v>1463.7585394617952</v>
      </c>
      <c r="I29" s="98">
        <f>IF(RES_hhdet_in_tes!I29=0,0,RES_hhdet_in_tes!I29*1000*11630/RES_hhdet_in_new!I26)</f>
        <v>2061.7411288438057</v>
      </c>
      <c r="J29" s="98">
        <f>IF(RES_hhdet_in_tes!J29=0,0,RES_hhdet_in_tes!J29*1000*11630/RES_hhdet_in_new!J26)</f>
        <v>1186.4555106550354</v>
      </c>
      <c r="K29" s="98">
        <f>IF(RES_hhdet_in_tes!K29=0,0,RES_hhdet_in_tes!K29*1000*11630/RES_hhdet_in_new!K26)</f>
        <v>1086.0380373543576</v>
      </c>
      <c r="L29" s="98">
        <f>IF(RES_hhdet_in_tes!L29=0,0,RES_hhdet_in_tes!L29*1000*11630/RES_hhdet_in_new!L26)</f>
        <v>626.0424852242669</v>
      </c>
      <c r="M29" s="98">
        <f>IF(RES_hhdet_in_tes!M29=0,0,RES_hhdet_in_tes!M29*1000*11630/RES_hhdet_in_new!M26)</f>
        <v>0</v>
      </c>
      <c r="N29" s="98">
        <f>IF(RES_hhdet_in_tes!N29=0,0,RES_hhdet_in_tes!N29*1000*11630/RES_hhdet_in_new!N26)</f>
        <v>1034.9488578978855</v>
      </c>
      <c r="O29" s="98">
        <f>IF(RES_hhdet_in_tes!O29=0,0,RES_hhdet_in_tes!O29*1000*11630/RES_hhdet_in_new!O26)</f>
        <v>521.61179737400823</v>
      </c>
      <c r="P29" s="98">
        <f>IF(RES_hhdet_in_tes!P29=0,0,RES_hhdet_in_tes!P29*1000*11630/RES_hhdet_in_new!P26)</f>
        <v>0</v>
      </c>
      <c r="Q29" s="98">
        <f>IF(RES_hhdet_in_tes!Q29=0,0,RES_hhdet_in_tes!Q29*1000*11630/RES_hhdet_in_new!Q26)</f>
        <v>377.52026673229773</v>
      </c>
      <c r="R29" s="98">
        <f>IF(RES_hhdet_in_tes!R29=0,0,RES_hhdet_in_tes!R29*1000*11630/RES_hhdet_in_new!R26)</f>
        <v>367.85546106343531</v>
      </c>
      <c r="S29" s="98">
        <f>IF(RES_hhdet_in_tes!S29=0,0,RES_hhdet_in_tes!S29*1000*11630/RES_hhdet_in_new!S26)</f>
        <v>0</v>
      </c>
      <c r="T29" s="98">
        <f>IF(RES_hhdet_in_tes!T29=0,0,RES_hhdet_in_tes!T29*1000*11630/RES_hhdet_in_new!T26)</f>
        <v>0</v>
      </c>
      <c r="U29" s="98">
        <f>IF(RES_hhdet_in_tes!U29=0,0,RES_hhdet_in_tes!U29*1000*11630/RES_hhdet_in_new!U26)</f>
        <v>70.102413901705091</v>
      </c>
      <c r="V29" s="98">
        <f>IF(RES_hhdet_in_tes!V29=0,0,RES_hhdet_in_tes!V29*1000*11630/RES_hhdet_in_new!V26)</f>
        <v>832.91360780535479</v>
      </c>
      <c r="W29" s="98">
        <f>IF(RES_hhdet_in_tes!W29=0,0,RES_hhdet_in_tes!W29*1000*11630/RES_hhdet_in_new!W26)</f>
        <v>1763.7317304229884</v>
      </c>
      <c r="X29" s="98">
        <f>IF(RES_hhdet_in_tes!X29=0,0,RES_hhdet_in_tes!X29*1000*11630/RES_hhdet_in_new!X26)</f>
        <v>2358.535699248293</v>
      </c>
      <c r="Y29" s="98">
        <f>IF(RES_hhdet_in_tes!Y29=0,0,RES_hhdet_in_tes!Y29*1000*11630/RES_hhdet_in_new!Y26)</f>
        <v>858.69932647815244</v>
      </c>
      <c r="DA29" s="63" t="s">
        <v>4117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1006.1069968602114</v>
      </c>
      <c r="H30" s="122">
        <v>1049.333323389623</v>
      </c>
      <c r="I30" s="122">
        <v>1012.232249969896</v>
      </c>
      <c r="J30" s="122">
        <v>1059.367564274324</v>
      </c>
      <c r="K30" s="122">
        <v>1009.7837741376695</v>
      </c>
      <c r="L30" s="122">
        <v>1018.0027950821383</v>
      </c>
      <c r="M30" s="122">
        <v>0</v>
      </c>
      <c r="N30" s="122">
        <v>977.8067997833208</v>
      </c>
      <c r="O30" s="122">
        <v>953.45731967877646</v>
      </c>
      <c r="P30" s="122">
        <v>0</v>
      </c>
      <c r="Q30" s="122">
        <v>963.67538609879807</v>
      </c>
      <c r="R30" s="122">
        <v>986.78271339190326</v>
      </c>
      <c r="S30" s="122">
        <v>0</v>
      </c>
      <c r="T30" s="122">
        <v>0</v>
      </c>
      <c r="U30" s="122">
        <v>1036.8470359099774</v>
      </c>
      <c r="V30" s="122">
        <v>1051.5190593919438</v>
      </c>
      <c r="W30" s="122">
        <v>1133.2869041751344</v>
      </c>
      <c r="X30" s="122">
        <v>1096.2856199769001</v>
      </c>
      <c r="Y30" s="122">
        <v>1098.2359121916545</v>
      </c>
      <c r="DA30" s="130" t="s">
        <v>4118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982.51158508879746</v>
      </c>
      <c r="H31" s="98">
        <v>1012.8553669370158</v>
      </c>
      <c r="I31" s="98">
        <v>986.41366770309116</v>
      </c>
      <c r="J31" s="98">
        <v>1094.5765280260744</v>
      </c>
      <c r="K31" s="98">
        <v>1170.8590993756275</v>
      </c>
      <c r="L31" s="98">
        <v>1089.4699774120722</v>
      </c>
      <c r="M31" s="98">
        <v>0</v>
      </c>
      <c r="N31" s="98">
        <v>954.21549693360805</v>
      </c>
      <c r="O31" s="98">
        <v>971.85682659591805</v>
      </c>
      <c r="P31" s="98">
        <v>0</v>
      </c>
      <c r="Q31" s="98">
        <v>942.26981847074774</v>
      </c>
      <c r="R31" s="98">
        <v>0</v>
      </c>
      <c r="S31" s="98">
        <v>0</v>
      </c>
      <c r="T31" s="98">
        <v>0</v>
      </c>
      <c r="U31" s="98">
        <v>1064.8918718591942</v>
      </c>
      <c r="V31" s="98">
        <v>1057.9219505459803</v>
      </c>
      <c r="W31" s="98">
        <v>1126.960644255508</v>
      </c>
      <c r="X31" s="98">
        <v>1115.6951755843882</v>
      </c>
      <c r="Y31" s="98">
        <v>1041.2106829805182</v>
      </c>
      <c r="DA31" s="63" t="s">
        <v>4119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4120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4121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4122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1007.0531756903378</v>
      </c>
      <c r="H35" s="101">
        <v>1051.0232503437016</v>
      </c>
      <c r="I35" s="101">
        <v>1013.6867966444219</v>
      </c>
      <c r="J35" s="101">
        <v>1057.623687880324</v>
      </c>
      <c r="K35" s="101">
        <v>1001.8243462811762</v>
      </c>
      <c r="L35" s="101">
        <v>1014.5070988545931</v>
      </c>
      <c r="M35" s="101">
        <v>0</v>
      </c>
      <c r="N35" s="101">
        <v>978.15252335852233</v>
      </c>
      <c r="O35" s="101">
        <v>952.95795148865238</v>
      </c>
      <c r="P35" s="101">
        <v>0</v>
      </c>
      <c r="Q35" s="101">
        <v>964.27471812874933</v>
      </c>
      <c r="R35" s="101">
        <v>986.43152593970547</v>
      </c>
      <c r="S35" s="101">
        <v>0</v>
      </c>
      <c r="T35" s="101">
        <v>0</v>
      </c>
      <c r="U35" s="101">
        <v>1036.2219854230989</v>
      </c>
      <c r="V35" s="101">
        <v>1051.3252841611327</v>
      </c>
      <c r="W35" s="101">
        <v>1133.4045010997777</v>
      </c>
      <c r="X35" s="101">
        <v>1095.9008736358985</v>
      </c>
      <c r="Y35" s="101">
        <v>1099.8763061767195</v>
      </c>
      <c r="DA35" s="131" t="s">
        <v>4123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1007.2158966706901</v>
      </c>
      <c r="H36" s="104">
        <v>1051.0883616268804</v>
      </c>
      <c r="I36" s="104">
        <v>1014.0506605894346</v>
      </c>
      <c r="J36" s="104">
        <v>1058.2330261195618</v>
      </c>
      <c r="K36" s="104">
        <v>1002.5069794572322</v>
      </c>
      <c r="L36" s="104">
        <v>1015.1176785069513</v>
      </c>
      <c r="M36" s="104">
        <v>0</v>
      </c>
      <c r="N36" s="104">
        <v>978.61725414701698</v>
      </c>
      <c r="O36" s="104">
        <v>953.41217920654765</v>
      </c>
      <c r="P36" s="104">
        <v>0</v>
      </c>
      <c r="Q36" s="104">
        <v>966.0015545613395</v>
      </c>
      <c r="R36" s="104">
        <v>988.18746320069442</v>
      </c>
      <c r="S36" s="104">
        <v>0</v>
      </c>
      <c r="T36" s="104">
        <v>0</v>
      </c>
      <c r="U36" s="104">
        <v>1037.081821174326</v>
      </c>
      <c r="V36" s="104">
        <v>1051.6915626471675</v>
      </c>
      <c r="W36" s="104">
        <v>1133.3957882078371</v>
      </c>
      <c r="X36" s="104">
        <v>1096.1368178967768</v>
      </c>
      <c r="Y36" s="104">
        <v>1100.5238235608704</v>
      </c>
      <c r="DA36" s="132" t="s">
        <v>4124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288.72312310225414</v>
      </c>
      <c r="H37" s="98">
        <v>300.28976921117601</v>
      </c>
      <c r="I37" s="98">
        <v>281.906975424498</v>
      </c>
      <c r="J37" s="98">
        <v>296.52957994844485</v>
      </c>
      <c r="K37" s="98">
        <v>261.11987016139773</v>
      </c>
      <c r="L37" s="98">
        <v>264.75368352038555</v>
      </c>
      <c r="M37" s="98">
        <v>0</v>
      </c>
      <c r="N37" s="98">
        <v>263.87343757904375</v>
      </c>
      <c r="O37" s="98">
        <v>249.59155829174244</v>
      </c>
      <c r="P37" s="98">
        <v>0</v>
      </c>
      <c r="Q37" s="98">
        <v>293.44481442873712</v>
      </c>
      <c r="R37" s="98">
        <v>292.21719465869677</v>
      </c>
      <c r="S37" s="98">
        <v>0</v>
      </c>
      <c r="T37" s="98">
        <v>0</v>
      </c>
      <c r="U37" s="98">
        <v>295.28401018518019</v>
      </c>
      <c r="V37" s="98">
        <v>293.15640251398753</v>
      </c>
      <c r="W37" s="98">
        <v>355.5622579032559</v>
      </c>
      <c r="X37" s="98">
        <v>384.78180805712816</v>
      </c>
      <c r="Y37" s="98">
        <v>392.72213107919242</v>
      </c>
      <c r="DA37" s="63" t="s">
        <v>4125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718.49277356843595</v>
      </c>
      <c r="H38" s="98">
        <v>750.79859241570443</v>
      </c>
      <c r="I38" s="98">
        <v>732.14368516493664</v>
      </c>
      <c r="J38" s="98">
        <v>761.70344617111709</v>
      </c>
      <c r="K38" s="98">
        <v>741.38710929583453</v>
      </c>
      <c r="L38" s="98">
        <v>750.3639949865659</v>
      </c>
      <c r="M38" s="98">
        <v>0</v>
      </c>
      <c r="N38" s="98">
        <v>714.74381656797334</v>
      </c>
      <c r="O38" s="98">
        <v>703.82062091480509</v>
      </c>
      <c r="P38" s="98">
        <v>0</v>
      </c>
      <c r="Q38" s="98">
        <v>672.55674013260239</v>
      </c>
      <c r="R38" s="98">
        <v>695.9702685419976</v>
      </c>
      <c r="S38" s="98">
        <v>0</v>
      </c>
      <c r="T38" s="98">
        <v>0</v>
      </c>
      <c r="U38" s="98">
        <v>741.79781098914577</v>
      </c>
      <c r="V38" s="98">
        <v>758.53516013318006</v>
      </c>
      <c r="W38" s="98">
        <v>777.8335303045809</v>
      </c>
      <c r="X38" s="98">
        <v>711.35500983964857</v>
      </c>
      <c r="Y38" s="98">
        <v>707.80169248167806</v>
      </c>
      <c r="DA38" s="63" t="s">
        <v>4126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959.24476575209405</v>
      </c>
      <c r="H39" s="122">
        <v>995.20965566757332</v>
      </c>
      <c r="I39" s="122">
        <v>940.29263046106951</v>
      </c>
      <c r="J39" s="122">
        <v>986.45403691129377</v>
      </c>
      <c r="K39" s="122">
        <v>976.12382347809569</v>
      </c>
      <c r="L39" s="122">
        <v>932.13229423533039</v>
      </c>
      <c r="M39" s="122">
        <v>0</v>
      </c>
      <c r="N39" s="122">
        <v>844.52729177375591</v>
      </c>
      <c r="O39" s="122">
        <v>810.41943219262066</v>
      </c>
      <c r="P39" s="122">
        <v>0</v>
      </c>
      <c r="Q39" s="122">
        <v>785.14150928596689</v>
      </c>
      <c r="R39" s="122">
        <v>809.46319502141614</v>
      </c>
      <c r="S39" s="122">
        <v>0</v>
      </c>
      <c r="T39" s="122">
        <v>0</v>
      </c>
      <c r="U39" s="122">
        <v>795.94185036169506</v>
      </c>
      <c r="V39" s="122">
        <v>793.90112882635447</v>
      </c>
      <c r="W39" s="122">
        <v>848.99413528373145</v>
      </c>
      <c r="X39" s="122">
        <v>815.94798336567669</v>
      </c>
      <c r="Y39" s="122">
        <v>776.39666313940427</v>
      </c>
      <c r="DA39" s="130" t="s">
        <v>4127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935.04337962890645</v>
      </c>
      <c r="H40" s="98">
        <v>920.50477182035002</v>
      </c>
      <c r="I40" s="98">
        <v>962.25991867851621</v>
      </c>
      <c r="J40" s="98">
        <v>944.40403852007</v>
      </c>
      <c r="K40" s="98">
        <v>1087.197189846386</v>
      </c>
      <c r="L40" s="98">
        <v>980.59295434119065</v>
      </c>
      <c r="M40" s="98">
        <v>0</v>
      </c>
      <c r="N40" s="98">
        <v>830.5801778514209</v>
      </c>
      <c r="O40" s="98">
        <v>824.42093257666397</v>
      </c>
      <c r="P40" s="98">
        <v>0</v>
      </c>
      <c r="Q40" s="98">
        <v>774.59980155203255</v>
      </c>
      <c r="R40" s="98">
        <v>821.28713273541416</v>
      </c>
      <c r="S40" s="98">
        <v>0</v>
      </c>
      <c r="T40" s="98">
        <v>0</v>
      </c>
      <c r="U40" s="98">
        <v>811.44907180639098</v>
      </c>
      <c r="V40" s="98">
        <v>799.25727702286542</v>
      </c>
      <c r="W40" s="98">
        <v>845.92000485161338</v>
      </c>
      <c r="X40" s="98">
        <v>829.49374781158917</v>
      </c>
      <c r="Y40" s="98">
        <v>746.90775458229029</v>
      </c>
      <c r="DA40" s="63" t="s">
        <v>4128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971.34545881368797</v>
      </c>
      <c r="H41" s="33">
        <v>1040.8626402408761</v>
      </c>
      <c r="I41" s="33">
        <v>920.5978203350827</v>
      </c>
      <c r="J41" s="33">
        <v>1051.9865019365775</v>
      </c>
      <c r="K41" s="33">
        <v>867.10737130181053</v>
      </c>
      <c r="L41" s="33">
        <v>890.88917925161945</v>
      </c>
      <c r="M41" s="33">
        <v>0</v>
      </c>
      <c r="N41" s="33">
        <v>849.33129768033814</v>
      </c>
      <c r="O41" s="33">
        <v>803.89600587732787</v>
      </c>
      <c r="P41" s="33">
        <v>0</v>
      </c>
      <c r="Q41" s="33">
        <v>792.4830557435281</v>
      </c>
      <c r="R41" s="33">
        <v>801.58056987875068</v>
      </c>
      <c r="S41" s="33">
        <v>0</v>
      </c>
      <c r="T41" s="33">
        <v>0</v>
      </c>
      <c r="U41" s="33">
        <v>789.45045533833388</v>
      </c>
      <c r="V41" s="33">
        <v>792.02299893926624</v>
      </c>
      <c r="W41" s="33">
        <v>849.98224863691212</v>
      </c>
      <c r="X41" s="33">
        <v>812.26706911407007</v>
      </c>
      <c r="Y41" s="33">
        <v>786.62750896534169</v>
      </c>
      <c r="DA41" s="60" t="s">
        <v>4129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8089.266499941069</v>
      </c>
      <c r="D43" s="117">
        <f t="shared" si="14"/>
        <v>9036.7534696046569</v>
      </c>
      <c r="E43" s="117">
        <f t="shared" si="14"/>
        <v>10234.411462793796</v>
      </c>
      <c r="F43" s="117">
        <f t="shared" si="14"/>
        <v>10202.256641483409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10521.043994534142</v>
      </c>
      <c r="L43" s="117">
        <f t="shared" si="14"/>
        <v>10458.719100837565</v>
      </c>
      <c r="M43" s="117">
        <f t="shared" si="14"/>
        <v>10613.516906875762</v>
      </c>
      <c r="N43" s="117">
        <f t="shared" si="14"/>
        <v>9990.6416081322659</v>
      </c>
      <c r="O43" s="117">
        <f t="shared" si="14"/>
        <v>9272.4923420763189</v>
      </c>
      <c r="P43" s="117">
        <f t="shared" si="14"/>
        <v>7842.3363035771763</v>
      </c>
      <c r="Q43" s="117">
        <f t="shared" si="14"/>
        <v>9021.80370178472</v>
      </c>
      <c r="R43" s="117">
        <f t="shared" ref="R43:V43" si="15">R44+R47+R49+R58</f>
        <v>9011.0691905619915</v>
      </c>
      <c r="S43" s="117">
        <f t="shared" si="15"/>
        <v>8829.4963851790144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8008.3099081582113</v>
      </c>
      <c r="Y43" s="117">
        <f t="shared" si="16"/>
        <v>5037.3913559345838</v>
      </c>
      <c r="DA43" s="129" t="s">
        <v>4130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6048.1020975324473</v>
      </c>
      <c r="D44" s="122">
        <f t="shared" si="17"/>
        <v>6884.5211046621553</v>
      </c>
      <c r="E44" s="122">
        <f t="shared" si="17"/>
        <v>7338.7102325752485</v>
      </c>
      <c r="F44" s="122">
        <f t="shared" si="17"/>
        <v>7670.5409896798028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7436.0054119747574</v>
      </c>
      <c r="L44" s="122">
        <f t="shared" si="17"/>
        <v>7883.907262395679</v>
      </c>
      <c r="M44" s="122">
        <f t="shared" si="17"/>
        <v>7885.595308948863</v>
      </c>
      <c r="N44" s="122">
        <f t="shared" si="17"/>
        <v>7167.1564525582844</v>
      </c>
      <c r="O44" s="122">
        <f t="shared" si="17"/>
        <v>6944.5585785496241</v>
      </c>
      <c r="P44" s="122">
        <f t="shared" si="17"/>
        <v>5645.1491615112072</v>
      </c>
      <c r="Q44" s="122">
        <f t="shared" si="17"/>
        <v>6896.8689639879549</v>
      </c>
      <c r="R44" s="122">
        <f t="shared" ref="R44:V44" si="18">SUM(R45:R46)</f>
        <v>6704.37338833579</v>
      </c>
      <c r="S44" s="122">
        <f t="shared" si="18"/>
        <v>6716.9732289267477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3725.7556545168745</v>
      </c>
      <c r="Y44" s="122">
        <f t="shared" si="19"/>
        <v>2293.5200230199539</v>
      </c>
      <c r="DA44" s="130" t="s">
        <v>4131</v>
      </c>
    </row>
    <row r="45" spans="1:105" ht="12" customHeight="1" x14ac:dyDescent="0.25">
      <c r="A45" s="97" t="s">
        <v>211</v>
      </c>
      <c r="B45" s="98"/>
      <c r="C45" s="98">
        <v>5905.7109615339032</v>
      </c>
      <c r="D45" s="98">
        <v>6722.2095277964854</v>
      </c>
      <c r="E45" s="98">
        <v>7175.7648590747413</v>
      </c>
      <c r="F45" s="98">
        <v>7492.7873264565424</v>
      </c>
      <c r="G45" s="98">
        <v>0</v>
      </c>
      <c r="H45" s="98">
        <v>0</v>
      </c>
      <c r="I45" s="98">
        <v>0</v>
      </c>
      <c r="J45" s="98">
        <v>0</v>
      </c>
      <c r="K45" s="98">
        <v>7283.0192355430827</v>
      </c>
      <c r="L45" s="98">
        <v>7727.8578847350173</v>
      </c>
      <c r="M45" s="98">
        <v>7731.2543942010361</v>
      </c>
      <c r="N45" s="98">
        <v>7028.8529792302879</v>
      </c>
      <c r="O45" s="98">
        <v>6812.1718785019457</v>
      </c>
      <c r="P45" s="98">
        <v>5538.2340891859958</v>
      </c>
      <c r="Q45" s="98">
        <v>6766.3865369318501</v>
      </c>
      <c r="R45" s="98">
        <v>6576.7803277905641</v>
      </c>
      <c r="S45" s="98">
        <v>6590.7709787241538</v>
      </c>
      <c r="T45" s="98">
        <v>0</v>
      </c>
      <c r="U45" s="98">
        <v>0</v>
      </c>
      <c r="V45" s="98">
        <v>0</v>
      </c>
      <c r="W45" s="98">
        <v>0</v>
      </c>
      <c r="X45" s="98">
        <v>3656.1321029828887</v>
      </c>
      <c r="Y45" s="98">
        <v>2250.4843128987277</v>
      </c>
      <c r="DA45" s="63" t="s">
        <v>4132</v>
      </c>
    </row>
    <row r="46" spans="1:105" ht="12" customHeight="1" x14ac:dyDescent="0.25">
      <c r="A46" s="97" t="s">
        <v>53</v>
      </c>
      <c r="B46" s="98"/>
      <c r="C46" s="98">
        <v>142.39113599854437</v>
      </c>
      <c r="D46" s="98">
        <v>162.31157686566991</v>
      </c>
      <c r="E46" s="98">
        <v>162.9453735005068</v>
      </c>
      <c r="F46" s="98">
        <v>177.75366322326056</v>
      </c>
      <c r="G46" s="98">
        <v>0</v>
      </c>
      <c r="H46" s="98">
        <v>0</v>
      </c>
      <c r="I46" s="98">
        <v>0</v>
      </c>
      <c r="J46" s="98">
        <v>0</v>
      </c>
      <c r="K46" s="98">
        <v>152.98617643167489</v>
      </c>
      <c r="L46" s="98">
        <v>156.04937766066152</v>
      </c>
      <c r="M46" s="98">
        <v>154.34091474782679</v>
      </c>
      <c r="N46" s="98">
        <v>138.30347332799681</v>
      </c>
      <c r="O46" s="98">
        <v>132.38670004767818</v>
      </c>
      <c r="P46" s="98">
        <v>106.91507232521109</v>
      </c>
      <c r="Q46" s="98">
        <v>130.4824270561046</v>
      </c>
      <c r="R46" s="98">
        <v>127.59306054522575</v>
      </c>
      <c r="S46" s="98">
        <v>126.2022502025942</v>
      </c>
      <c r="T46" s="98">
        <v>0</v>
      </c>
      <c r="U46" s="98">
        <v>0</v>
      </c>
      <c r="V46" s="98">
        <v>0</v>
      </c>
      <c r="W46" s="98">
        <v>0</v>
      </c>
      <c r="X46" s="98">
        <v>69.623551533985719</v>
      </c>
      <c r="Y46" s="98">
        <v>43.035710121226387</v>
      </c>
      <c r="DA46" s="63" t="s">
        <v>4133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284.30049813494429</v>
      </c>
      <c r="D47" s="122">
        <f t="shared" si="20"/>
        <v>257.89348237466288</v>
      </c>
      <c r="E47" s="122">
        <f t="shared" si="20"/>
        <v>1190.5532092901294</v>
      </c>
      <c r="F47" s="122">
        <f t="shared" si="20"/>
        <v>633.79697443206351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1085.7637853247227</v>
      </c>
      <c r="L47" s="122">
        <f t="shared" si="20"/>
        <v>609.6368341650716</v>
      </c>
      <c r="M47" s="122">
        <f t="shared" si="20"/>
        <v>918.23894263360444</v>
      </c>
      <c r="N47" s="122">
        <f t="shared" si="20"/>
        <v>1013.3297786290674</v>
      </c>
      <c r="O47" s="122">
        <f t="shared" si="20"/>
        <v>533.39436380912593</v>
      </c>
      <c r="P47" s="122">
        <f t="shared" si="20"/>
        <v>460.05813188110091</v>
      </c>
      <c r="Q47" s="122">
        <f t="shared" si="20"/>
        <v>379.05975517020403</v>
      </c>
      <c r="R47" s="122">
        <f t="shared" si="20"/>
        <v>530.31794157886554</v>
      </c>
      <c r="S47" s="122">
        <f t="shared" si="20"/>
        <v>277.90035498784044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2371.202378621269</v>
      </c>
      <c r="Y47" s="122">
        <f t="shared" si="20"/>
        <v>866.73408201353823</v>
      </c>
      <c r="DA47" s="130" t="s">
        <v>4134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284.30049813494429</v>
      </c>
      <c r="D48" s="98">
        <f>IF(RES_hhdet_in_tes!D48=0,0,RES_hhdet_in_tes!D48*1000*11630/RES_hhdet_in_new!D45)</f>
        <v>257.89348237466288</v>
      </c>
      <c r="E48" s="98">
        <f>IF(RES_hhdet_in_tes!E48=0,0,RES_hhdet_in_tes!E48*1000*11630/RES_hhdet_in_new!E45)</f>
        <v>1190.5532092901294</v>
      </c>
      <c r="F48" s="98">
        <f>IF(RES_hhdet_in_tes!F48=0,0,RES_hhdet_in_tes!F48*1000*11630/RES_hhdet_in_new!F45)</f>
        <v>633.79697443206351</v>
      </c>
      <c r="G48" s="98">
        <f>IF(RES_hhdet_in_tes!G48=0,0,RES_hhdet_in_tes!G48*1000*11630/RES_hhdet_in_new!G45)</f>
        <v>0</v>
      </c>
      <c r="H48" s="98">
        <f>IF(RES_hhdet_in_tes!H48=0,0,RES_hhdet_in_tes!H48*1000*11630/RES_hhdet_in_new!H45)</f>
        <v>0</v>
      </c>
      <c r="I48" s="98">
        <f>IF(RES_hhdet_in_tes!I48=0,0,RES_hhdet_in_tes!I48*1000*11630/RES_hhdet_in_new!I45)</f>
        <v>0</v>
      </c>
      <c r="J48" s="98">
        <f>IF(RES_hhdet_in_tes!J48=0,0,RES_hhdet_in_tes!J48*1000*11630/RES_hhdet_in_new!J45)</f>
        <v>0</v>
      </c>
      <c r="K48" s="98">
        <f>IF(RES_hhdet_in_tes!K48=0,0,RES_hhdet_in_tes!K48*1000*11630/RES_hhdet_in_new!K45)</f>
        <v>1085.7637853247227</v>
      </c>
      <c r="L48" s="98">
        <f>IF(RES_hhdet_in_tes!L48=0,0,RES_hhdet_in_tes!L48*1000*11630/RES_hhdet_in_new!L45)</f>
        <v>609.6368341650716</v>
      </c>
      <c r="M48" s="98">
        <f>IF(RES_hhdet_in_tes!M48=0,0,RES_hhdet_in_tes!M48*1000*11630/RES_hhdet_in_new!M45)</f>
        <v>918.23894263360444</v>
      </c>
      <c r="N48" s="98">
        <f>IF(RES_hhdet_in_tes!N48=0,0,RES_hhdet_in_tes!N48*1000*11630/RES_hhdet_in_new!N45)</f>
        <v>1013.3297786290674</v>
      </c>
      <c r="O48" s="98">
        <f>IF(RES_hhdet_in_tes!O48=0,0,RES_hhdet_in_tes!O48*1000*11630/RES_hhdet_in_new!O45)</f>
        <v>533.39436380912593</v>
      </c>
      <c r="P48" s="98">
        <f>IF(RES_hhdet_in_tes!P48=0,0,RES_hhdet_in_tes!P48*1000*11630/RES_hhdet_in_new!P45)</f>
        <v>460.05813188110091</v>
      </c>
      <c r="Q48" s="98">
        <f>IF(RES_hhdet_in_tes!Q48=0,0,RES_hhdet_in_tes!Q48*1000*11630/RES_hhdet_in_new!Q45)</f>
        <v>379.05975517020403</v>
      </c>
      <c r="R48" s="98">
        <f>IF(RES_hhdet_in_tes!R48=0,0,RES_hhdet_in_tes!R48*1000*11630/RES_hhdet_in_new!R45)</f>
        <v>530.31794157886554</v>
      </c>
      <c r="S48" s="98">
        <f>IF(RES_hhdet_in_tes!S48=0,0,RES_hhdet_in_tes!S48*1000*11630/RES_hhdet_in_new!S45)</f>
        <v>277.90035498784044</v>
      </c>
      <c r="T48" s="98">
        <f>IF(RES_hhdet_in_tes!T48=0,0,RES_hhdet_in_tes!T48*1000*11630/RES_hhdet_in_new!T45)</f>
        <v>0</v>
      </c>
      <c r="U48" s="98">
        <f>IF(RES_hhdet_in_tes!U48=0,0,RES_hhdet_in_tes!U48*1000*11630/RES_hhdet_in_new!U45)</f>
        <v>0</v>
      </c>
      <c r="V48" s="98">
        <f>IF(RES_hhdet_in_tes!V48=0,0,RES_hhdet_in_tes!V48*1000*11630/RES_hhdet_in_new!V45)</f>
        <v>0</v>
      </c>
      <c r="W48" s="98">
        <f>IF(RES_hhdet_in_tes!W48=0,0,RES_hhdet_in_tes!W48*1000*11630/RES_hhdet_in_new!W45)</f>
        <v>0</v>
      </c>
      <c r="X48" s="98">
        <f>IF(RES_hhdet_in_tes!X48=0,0,RES_hhdet_in_tes!X48*1000*11630/RES_hhdet_in_new!X45)</f>
        <v>2371.202378621269</v>
      </c>
      <c r="Y48" s="98">
        <f>IF(RES_hhdet_in_tes!Y48=0,0,RES_hhdet_in_tes!Y48*1000*11630/RES_hhdet_in_new!Y45)</f>
        <v>866.73408201353823</v>
      </c>
      <c r="DA48" s="63" t="s">
        <v>4135</v>
      </c>
    </row>
    <row r="49" spans="1:105" ht="12" customHeight="1" x14ac:dyDescent="0.25">
      <c r="A49" s="121" t="s">
        <v>55</v>
      </c>
      <c r="B49" s="122"/>
      <c r="C49" s="122">
        <v>883.18820603616041</v>
      </c>
      <c r="D49" s="122">
        <v>966.12325184665167</v>
      </c>
      <c r="E49" s="122">
        <v>851.75480558767924</v>
      </c>
      <c r="F49" s="122">
        <v>971.96532994548431</v>
      </c>
      <c r="G49" s="122">
        <v>0</v>
      </c>
      <c r="H49" s="122">
        <v>0</v>
      </c>
      <c r="I49" s="122">
        <v>0</v>
      </c>
      <c r="J49" s="122">
        <v>0</v>
      </c>
      <c r="K49" s="122">
        <v>1023.2340814006875</v>
      </c>
      <c r="L49" s="122">
        <v>1033.4281214534831</v>
      </c>
      <c r="M49" s="122">
        <v>938.03509448528609</v>
      </c>
      <c r="N49" s="122">
        <v>965.64270197325709</v>
      </c>
      <c r="O49" s="122">
        <v>984.19876264291395</v>
      </c>
      <c r="P49" s="122">
        <v>961.03996397640776</v>
      </c>
      <c r="Q49" s="122">
        <v>960.71429794013659</v>
      </c>
      <c r="R49" s="122">
        <v>965.98119685902566</v>
      </c>
      <c r="S49" s="122">
        <v>1028.8477607673278</v>
      </c>
      <c r="T49" s="122">
        <v>0</v>
      </c>
      <c r="U49" s="122">
        <v>0</v>
      </c>
      <c r="V49" s="122">
        <v>0</v>
      </c>
      <c r="W49" s="122">
        <v>0</v>
      </c>
      <c r="X49" s="122">
        <v>1095.3493366305361</v>
      </c>
      <c r="Y49" s="122">
        <v>1100.6993326361371</v>
      </c>
      <c r="DA49" s="130" t="s">
        <v>4136</v>
      </c>
    </row>
    <row r="50" spans="1:105" ht="12" customHeight="1" x14ac:dyDescent="0.25">
      <c r="A50" s="97" t="s">
        <v>138</v>
      </c>
      <c r="B50" s="98"/>
      <c r="C50" s="98">
        <v>826.12319492402412</v>
      </c>
      <c r="D50" s="98">
        <v>962.34954065758495</v>
      </c>
      <c r="E50" s="98">
        <v>928.04624436117808</v>
      </c>
      <c r="F50" s="98">
        <v>992.90647442950035</v>
      </c>
      <c r="G50" s="98">
        <v>0</v>
      </c>
      <c r="H50" s="98">
        <v>0</v>
      </c>
      <c r="I50" s="98">
        <v>0</v>
      </c>
      <c r="J50" s="98">
        <v>0</v>
      </c>
      <c r="K50" s="98">
        <v>1064.9726441252155</v>
      </c>
      <c r="L50" s="98">
        <v>1074.8320982270952</v>
      </c>
      <c r="M50" s="98">
        <v>876.64716336059939</v>
      </c>
      <c r="N50" s="98">
        <v>957.10403904739826</v>
      </c>
      <c r="O50" s="98">
        <v>999.08245204330501</v>
      </c>
      <c r="P50" s="98">
        <v>969.40822152114799</v>
      </c>
      <c r="Q50" s="98">
        <v>939.77381523675513</v>
      </c>
      <c r="R50" s="98">
        <v>849.73011627696519</v>
      </c>
      <c r="S50" s="98">
        <v>1100.9971305593826</v>
      </c>
      <c r="T50" s="98">
        <v>0</v>
      </c>
      <c r="U50" s="98">
        <v>0</v>
      </c>
      <c r="V50" s="98">
        <v>0</v>
      </c>
      <c r="W50" s="98">
        <v>0</v>
      </c>
      <c r="X50" s="98">
        <v>1055.3404602346425</v>
      </c>
      <c r="Y50" s="98">
        <v>1120.1723963670486</v>
      </c>
      <c r="DA50" s="63" t="s">
        <v>4137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1075.190219474491</v>
      </c>
      <c r="M51" s="98">
        <v>0</v>
      </c>
      <c r="N51" s="98">
        <v>957.20664609894379</v>
      </c>
      <c r="O51" s="98">
        <v>999.56149966394844</v>
      </c>
      <c r="P51" s="98">
        <v>0</v>
      </c>
      <c r="Q51" s="98">
        <v>0</v>
      </c>
      <c r="R51" s="98">
        <v>0</v>
      </c>
      <c r="S51" s="98">
        <v>1101.7682281651078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4138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280.69891444377527</v>
      </c>
      <c r="M52" s="101">
        <v>0</v>
      </c>
      <c r="N52" s="101">
        <v>258.04623906418851</v>
      </c>
      <c r="O52" s="101">
        <v>261.66691087048321</v>
      </c>
      <c r="P52" s="101">
        <v>0</v>
      </c>
      <c r="Q52" s="101">
        <v>0</v>
      </c>
      <c r="R52" s="101">
        <v>0</v>
      </c>
      <c r="S52" s="101">
        <v>321.44669391177223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4139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794.49130503071569</v>
      </c>
      <c r="M53" s="104">
        <v>0</v>
      </c>
      <c r="N53" s="104">
        <v>699.16040703475528</v>
      </c>
      <c r="O53" s="104">
        <v>737.89458879346523</v>
      </c>
      <c r="P53" s="104">
        <v>0</v>
      </c>
      <c r="Q53" s="104">
        <v>0</v>
      </c>
      <c r="R53" s="104">
        <v>0</v>
      </c>
      <c r="S53" s="104">
        <v>780.32153425333559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4140</v>
      </c>
    </row>
    <row r="54" spans="1:105" ht="12" customHeight="1" x14ac:dyDescent="0.25">
      <c r="A54" s="106" t="s">
        <v>122</v>
      </c>
      <c r="B54" s="101"/>
      <c r="C54" s="101">
        <v>885.03507162294716</v>
      </c>
      <c r="D54" s="101">
        <v>966.32274525569619</v>
      </c>
      <c r="E54" s="101">
        <v>841.69693612066862</v>
      </c>
      <c r="F54" s="101">
        <v>971.6458435154633</v>
      </c>
      <c r="G54" s="101">
        <v>0</v>
      </c>
      <c r="H54" s="101">
        <v>0</v>
      </c>
      <c r="I54" s="101">
        <v>0</v>
      </c>
      <c r="J54" s="101">
        <v>0</v>
      </c>
      <c r="K54" s="101">
        <v>1001.8243462811761</v>
      </c>
      <c r="L54" s="101">
        <v>1014.5070988545933</v>
      </c>
      <c r="M54" s="101">
        <v>977.55928796784826</v>
      </c>
      <c r="N54" s="101">
        <v>978.15252335852244</v>
      </c>
      <c r="O54" s="101">
        <v>952.95795148865261</v>
      </c>
      <c r="P54" s="101">
        <v>948.72799273498561</v>
      </c>
      <c r="Q54" s="101">
        <v>964.27471812874921</v>
      </c>
      <c r="R54" s="101">
        <v>986.43152593970535</v>
      </c>
      <c r="S54" s="101">
        <v>1009.875821871123</v>
      </c>
      <c r="T54" s="101">
        <v>0</v>
      </c>
      <c r="U54" s="101">
        <v>0</v>
      </c>
      <c r="V54" s="101">
        <v>0</v>
      </c>
      <c r="W54" s="101">
        <v>0</v>
      </c>
      <c r="X54" s="101">
        <v>1095.9008736358983</v>
      </c>
      <c r="Y54" s="101">
        <v>1099.8763061767193</v>
      </c>
      <c r="DA54" s="131" t="s">
        <v>4141</v>
      </c>
    </row>
    <row r="55" spans="1:105" ht="12" customHeight="1" x14ac:dyDescent="0.25">
      <c r="A55" s="107" t="s">
        <v>121</v>
      </c>
      <c r="B55" s="104"/>
      <c r="C55" s="104">
        <v>885.08538808682147</v>
      </c>
      <c r="D55" s="104">
        <v>966.42073859632296</v>
      </c>
      <c r="E55" s="104">
        <v>841.9409842100506</v>
      </c>
      <c r="F55" s="104">
        <v>971.86560049826232</v>
      </c>
      <c r="G55" s="104">
        <v>0</v>
      </c>
      <c r="H55" s="104">
        <v>0</v>
      </c>
      <c r="I55" s="104">
        <v>0</v>
      </c>
      <c r="J55" s="104">
        <v>0</v>
      </c>
      <c r="K55" s="104">
        <v>1002.5069794572322</v>
      </c>
      <c r="L55" s="104">
        <v>1015.1176785069512</v>
      </c>
      <c r="M55" s="104">
        <v>978.21987718891535</v>
      </c>
      <c r="N55" s="104">
        <v>978.61725414701687</v>
      </c>
      <c r="O55" s="104">
        <v>953.41217920654708</v>
      </c>
      <c r="P55" s="104">
        <v>949.94022858969197</v>
      </c>
      <c r="Q55" s="104">
        <v>966.0015545613395</v>
      </c>
      <c r="R55" s="104">
        <v>988.1874632006942</v>
      </c>
      <c r="S55" s="104">
        <v>1011.3973987820593</v>
      </c>
      <c r="T55" s="104">
        <v>0</v>
      </c>
      <c r="U55" s="104">
        <v>0</v>
      </c>
      <c r="V55" s="104">
        <v>0</v>
      </c>
      <c r="W55" s="104">
        <v>0</v>
      </c>
      <c r="X55" s="104">
        <v>1096.1368178967766</v>
      </c>
      <c r="Y55" s="104">
        <v>1100.5238235608704</v>
      </c>
      <c r="DA55" s="132" t="s">
        <v>4142</v>
      </c>
    </row>
    <row r="56" spans="1:105" ht="12" customHeight="1" x14ac:dyDescent="0.25">
      <c r="A56" s="108" t="s">
        <v>53</v>
      </c>
      <c r="B56" s="98"/>
      <c r="C56" s="98">
        <v>254.4577032408626</v>
      </c>
      <c r="D56" s="98">
        <v>292.95480455601995</v>
      </c>
      <c r="E56" s="98">
        <v>216.01043735320383</v>
      </c>
      <c r="F56" s="98">
        <v>281.23527045055289</v>
      </c>
      <c r="G56" s="98">
        <v>0</v>
      </c>
      <c r="H56" s="98">
        <v>0</v>
      </c>
      <c r="I56" s="98">
        <v>0</v>
      </c>
      <c r="J56" s="98">
        <v>0</v>
      </c>
      <c r="K56" s="98">
        <v>261.11987016139773</v>
      </c>
      <c r="L56" s="98">
        <v>264.75368352038555</v>
      </c>
      <c r="M56" s="98">
        <v>266.70757262694809</v>
      </c>
      <c r="N56" s="98">
        <v>263.8734375790437</v>
      </c>
      <c r="O56" s="98">
        <v>249.59155829174244</v>
      </c>
      <c r="P56" s="98">
        <v>262.44793730687138</v>
      </c>
      <c r="Q56" s="98">
        <v>293.44481442873717</v>
      </c>
      <c r="R56" s="98">
        <v>292.21719465869666</v>
      </c>
      <c r="S56" s="98">
        <v>294.606182696681</v>
      </c>
      <c r="T56" s="98">
        <v>0</v>
      </c>
      <c r="U56" s="98">
        <v>0</v>
      </c>
      <c r="V56" s="98">
        <v>0</v>
      </c>
      <c r="W56" s="98">
        <v>0</v>
      </c>
      <c r="X56" s="98">
        <v>384.7818080571281</v>
      </c>
      <c r="Y56" s="98">
        <v>392.72213107919242</v>
      </c>
      <c r="DA56" s="63" t="s">
        <v>4143</v>
      </c>
    </row>
    <row r="57" spans="1:105" ht="12" customHeight="1" x14ac:dyDescent="0.25">
      <c r="A57" s="108" t="s">
        <v>52</v>
      </c>
      <c r="B57" s="98"/>
      <c r="C57" s="98">
        <v>630.62768484595881</v>
      </c>
      <c r="D57" s="98">
        <v>673.46593404030295</v>
      </c>
      <c r="E57" s="98">
        <v>625.93054685684672</v>
      </c>
      <c r="F57" s="98">
        <v>690.63033004770944</v>
      </c>
      <c r="G57" s="98">
        <v>0</v>
      </c>
      <c r="H57" s="98">
        <v>0</v>
      </c>
      <c r="I57" s="98">
        <v>0</v>
      </c>
      <c r="J57" s="98">
        <v>0</v>
      </c>
      <c r="K57" s="98">
        <v>741.38710929583442</v>
      </c>
      <c r="L57" s="98">
        <v>750.36399498656579</v>
      </c>
      <c r="M57" s="98">
        <v>711.51230456196731</v>
      </c>
      <c r="N57" s="98">
        <v>714.74381656797323</v>
      </c>
      <c r="O57" s="98">
        <v>703.82062091480464</v>
      </c>
      <c r="P57" s="98">
        <v>687.49229128282082</v>
      </c>
      <c r="Q57" s="98">
        <v>672.5567401326025</v>
      </c>
      <c r="R57" s="98">
        <v>695.97026854199771</v>
      </c>
      <c r="S57" s="98">
        <v>716.79121608537855</v>
      </c>
      <c r="T57" s="98">
        <v>0</v>
      </c>
      <c r="U57" s="98">
        <v>0</v>
      </c>
      <c r="V57" s="98">
        <v>0</v>
      </c>
      <c r="W57" s="98">
        <v>0</v>
      </c>
      <c r="X57" s="98">
        <v>711.35500983964857</v>
      </c>
      <c r="Y57" s="98">
        <v>707.80169248167795</v>
      </c>
      <c r="DA57" s="63" t="s">
        <v>4144</v>
      </c>
    </row>
    <row r="58" spans="1:105" ht="12" customHeight="1" x14ac:dyDescent="0.25">
      <c r="A58" s="121" t="s">
        <v>54</v>
      </c>
      <c r="B58" s="122"/>
      <c r="C58" s="122">
        <v>873.67569823751694</v>
      </c>
      <c r="D58" s="122">
        <v>928.21563072118749</v>
      </c>
      <c r="E58" s="122">
        <v>853.39321534073861</v>
      </c>
      <c r="F58" s="122">
        <v>925.95334742605951</v>
      </c>
      <c r="G58" s="122">
        <v>0</v>
      </c>
      <c r="H58" s="122">
        <v>0</v>
      </c>
      <c r="I58" s="122">
        <v>0</v>
      </c>
      <c r="J58" s="122">
        <v>0</v>
      </c>
      <c r="K58" s="122">
        <v>976.04071583397433</v>
      </c>
      <c r="L58" s="122">
        <v>931.74688282333</v>
      </c>
      <c r="M58" s="122">
        <v>871.64756080800896</v>
      </c>
      <c r="N58" s="122">
        <v>844.51267497165588</v>
      </c>
      <c r="O58" s="122">
        <v>810.34063707465509</v>
      </c>
      <c r="P58" s="122">
        <v>776.08904620846045</v>
      </c>
      <c r="Q58" s="122">
        <v>785.16068468642447</v>
      </c>
      <c r="R58" s="122">
        <v>810.39666378831078</v>
      </c>
      <c r="S58" s="122">
        <v>805.77504049709921</v>
      </c>
      <c r="T58" s="122">
        <v>0</v>
      </c>
      <c r="U58" s="122">
        <v>0</v>
      </c>
      <c r="V58" s="122">
        <v>0</v>
      </c>
      <c r="W58" s="122">
        <v>0</v>
      </c>
      <c r="X58" s="122">
        <v>816.00253838953199</v>
      </c>
      <c r="Y58" s="122">
        <v>776.43791826495476</v>
      </c>
      <c r="DA58" s="130" t="s">
        <v>4145</v>
      </c>
    </row>
    <row r="59" spans="1:105" ht="12" customHeight="1" x14ac:dyDescent="0.25">
      <c r="A59" s="97" t="s">
        <v>50</v>
      </c>
      <c r="B59" s="98"/>
      <c r="C59" s="98">
        <v>951.30900573181282</v>
      </c>
      <c r="D59" s="98">
        <v>832.52379079956813</v>
      </c>
      <c r="E59" s="98">
        <v>984.89388271445171</v>
      </c>
      <c r="F59" s="98">
        <v>921.93062945942563</v>
      </c>
      <c r="G59" s="98">
        <v>0</v>
      </c>
      <c r="H59" s="98">
        <v>0</v>
      </c>
      <c r="I59" s="98">
        <v>0</v>
      </c>
      <c r="J59" s="98">
        <v>0</v>
      </c>
      <c r="K59" s="98">
        <v>1087.1971898463862</v>
      </c>
      <c r="L59" s="98">
        <v>980.59295434119053</v>
      </c>
      <c r="M59" s="98">
        <v>872.81363689595264</v>
      </c>
      <c r="N59" s="98">
        <v>830.5801778514209</v>
      </c>
      <c r="O59" s="98">
        <v>824.42093257666386</v>
      </c>
      <c r="P59" s="98">
        <v>761.46015055230259</v>
      </c>
      <c r="Q59" s="98">
        <v>774.59980155203243</v>
      </c>
      <c r="R59" s="98">
        <v>821.28713273541416</v>
      </c>
      <c r="S59" s="98">
        <v>809.62482746134265</v>
      </c>
      <c r="T59" s="98">
        <v>0</v>
      </c>
      <c r="U59" s="98">
        <v>0</v>
      </c>
      <c r="V59" s="98">
        <v>0</v>
      </c>
      <c r="W59" s="98">
        <v>0</v>
      </c>
      <c r="X59" s="98">
        <v>829.49374781158906</v>
      </c>
      <c r="Y59" s="98">
        <v>746.90775458229029</v>
      </c>
      <c r="DA59" s="63" t="s">
        <v>4146</v>
      </c>
    </row>
    <row r="60" spans="1:105" ht="12" customHeight="1" x14ac:dyDescent="0.25">
      <c r="A60" s="109" t="s">
        <v>120</v>
      </c>
      <c r="B60" s="33"/>
      <c r="C60" s="33">
        <v>805.75311548050672</v>
      </c>
      <c r="D60" s="33">
        <v>997.27270487337762</v>
      </c>
      <c r="E60" s="33">
        <v>748.70613307142708</v>
      </c>
      <c r="F60" s="33">
        <v>928.21136689375044</v>
      </c>
      <c r="G60" s="33">
        <v>0</v>
      </c>
      <c r="H60" s="33">
        <v>0</v>
      </c>
      <c r="I60" s="33">
        <v>0</v>
      </c>
      <c r="J60" s="33">
        <v>0</v>
      </c>
      <c r="K60" s="33">
        <v>867.10737130181064</v>
      </c>
      <c r="L60" s="33">
        <v>890.88917925161923</v>
      </c>
      <c r="M60" s="33">
        <v>870.92173012424644</v>
      </c>
      <c r="N60" s="33">
        <v>849.33129768033825</v>
      </c>
      <c r="O60" s="33">
        <v>803.89600587732775</v>
      </c>
      <c r="P60" s="33">
        <v>783.15693961536817</v>
      </c>
      <c r="Q60" s="33">
        <v>792.48305574352821</v>
      </c>
      <c r="R60" s="33">
        <v>801.58056987875079</v>
      </c>
      <c r="S60" s="33">
        <v>803.56943338216809</v>
      </c>
      <c r="T60" s="33">
        <v>0</v>
      </c>
      <c r="U60" s="33">
        <v>0</v>
      </c>
      <c r="V60" s="33">
        <v>0</v>
      </c>
      <c r="W60" s="33">
        <v>0</v>
      </c>
      <c r="X60" s="33">
        <v>812.26706911406995</v>
      </c>
      <c r="Y60" s="33">
        <v>786.6275089653418</v>
      </c>
      <c r="DA60" s="60" t="s">
        <v>4147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8510.2283559422049</v>
      </c>
      <c r="D62" s="117">
        <f t="shared" si="21"/>
        <v>8509.197516309383</v>
      </c>
      <c r="E62" s="117">
        <f t="shared" si="21"/>
        <v>10284.71615519188</v>
      </c>
      <c r="F62" s="117">
        <f t="shared" si="21"/>
        <v>9830.1969562692011</v>
      </c>
      <c r="G62" s="117">
        <f t="shared" si="21"/>
        <v>10645.817526994171</v>
      </c>
      <c r="H62" s="117">
        <f t="shared" si="21"/>
        <v>10841.209111352902</v>
      </c>
      <c r="I62" s="117">
        <f t="shared" si="21"/>
        <v>10879.376887210694</v>
      </c>
      <c r="J62" s="117">
        <f t="shared" si="21"/>
        <v>10512.602843095101</v>
      </c>
      <c r="K62" s="117">
        <f t="shared" si="21"/>
        <v>10587.696798333449</v>
      </c>
      <c r="L62" s="117">
        <f t="shared" si="21"/>
        <v>10653.140464625832</v>
      </c>
      <c r="M62" s="117">
        <f t="shared" si="21"/>
        <v>10372.669066740851</v>
      </c>
      <c r="N62" s="117">
        <f t="shared" si="21"/>
        <v>10136.137768708908</v>
      </c>
      <c r="O62" s="117">
        <f t="shared" si="21"/>
        <v>9443.5816219193202</v>
      </c>
      <c r="P62" s="117">
        <f t="shared" si="21"/>
        <v>8365.1870963730107</v>
      </c>
      <c r="Q62" s="117">
        <f t="shared" si="21"/>
        <v>8454.289743385867</v>
      </c>
      <c r="R62" s="117">
        <f t="shared" ref="R62:V62" si="22">R63+R66+R68+R77</f>
        <v>8751.9816224061324</v>
      </c>
      <c r="S62" s="117">
        <f t="shared" si="22"/>
        <v>8424.8313806291699</v>
      </c>
      <c r="T62" s="117">
        <f t="shared" si="22"/>
        <v>8276.1216924662767</v>
      </c>
      <c r="U62" s="117">
        <f t="shared" si="22"/>
        <v>7272.3510194154824</v>
      </c>
      <c r="V62" s="117">
        <f t="shared" si="22"/>
        <v>8035.9631801988635</v>
      </c>
      <c r="W62" s="117">
        <f t="shared" ref="W62:Y62" si="23">W63+W66+W68+W77</f>
        <v>8605.7157916123269</v>
      </c>
      <c r="X62" s="117">
        <f t="shared" si="23"/>
        <v>7853.2378436469544</v>
      </c>
      <c r="Y62" s="117">
        <f t="shared" si="23"/>
        <v>5184.7930496112585</v>
      </c>
      <c r="DA62" s="129" t="s">
        <v>4148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6505.2252810558157</v>
      </c>
      <c r="D63" s="122">
        <f t="shared" si="24"/>
        <v>6347.7255011609705</v>
      </c>
      <c r="E63" s="122">
        <f t="shared" si="24"/>
        <v>7432.0857940820206</v>
      </c>
      <c r="F63" s="122">
        <f t="shared" si="24"/>
        <v>7317.1750190607336</v>
      </c>
      <c r="G63" s="122">
        <f t="shared" si="24"/>
        <v>7996.4833432110472</v>
      </c>
      <c r="H63" s="122">
        <f t="shared" si="24"/>
        <v>7395.3872044110494</v>
      </c>
      <c r="I63" s="122">
        <f t="shared" si="24"/>
        <v>6887.3871975196143</v>
      </c>
      <c r="J63" s="122">
        <f t="shared" si="24"/>
        <v>7321.2723302249169</v>
      </c>
      <c r="K63" s="122">
        <f t="shared" si="24"/>
        <v>7537.3489365948762</v>
      </c>
      <c r="L63" s="122">
        <f t="shared" si="24"/>
        <v>8076.5743127731812</v>
      </c>
      <c r="M63" s="122">
        <f t="shared" si="24"/>
        <v>7606.0487238764636</v>
      </c>
      <c r="N63" s="122">
        <f t="shared" si="24"/>
        <v>7303.8492288838897</v>
      </c>
      <c r="O63" s="122">
        <f t="shared" si="24"/>
        <v>7154.4750203797221</v>
      </c>
      <c r="P63" s="122">
        <f t="shared" si="24"/>
        <v>6155.3610825551041</v>
      </c>
      <c r="Q63" s="122">
        <f t="shared" si="24"/>
        <v>6398.3447610995827</v>
      </c>
      <c r="R63" s="122">
        <f t="shared" ref="R63:V63" si="25">SUM(R64:R65)</f>
        <v>6465.7985514111206</v>
      </c>
      <c r="S63" s="122">
        <f t="shared" si="25"/>
        <v>6296.1123088899585</v>
      </c>
      <c r="T63" s="122">
        <f t="shared" si="25"/>
        <v>5794.2273190903261</v>
      </c>
      <c r="U63" s="122">
        <f t="shared" si="25"/>
        <v>5364.385878552006</v>
      </c>
      <c r="V63" s="122">
        <f t="shared" si="25"/>
        <v>5330.9417553780058</v>
      </c>
      <c r="W63" s="122">
        <f t="shared" ref="W63:Y63" si="26">SUM(W64:W65)</f>
        <v>4869.3392468447664</v>
      </c>
      <c r="X63" s="122">
        <f t="shared" si="26"/>
        <v>3561.0149877045278</v>
      </c>
      <c r="Y63" s="122">
        <f t="shared" si="26"/>
        <v>2434.4784392572569</v>
      </c>
      <c r="DA63" s="130" t="s">
        <v>4149</v>
      </c>
    </row>
    <row r="64" spans="1:105" ht="12" customHeight="1" x14ac:dyDescent="0.25">
      <c r="A64" s="97" t="s">
        <v>212</v>
      </c>
      <c r="B64" s="98"/>
      <c r="C64" s="98">
        <v>6352.0720434353889</v>
      </c>
      <c r="D64" s="98">
        <v>6198.0695817526994</v>
      </c>
      <c r="E64" s="98">
        <v>7267.0671522191788</v>
      </c>
      <c r="F64" s="98">
        <v>7147.6100997370877</v>
      </c>
      <c r="G64" s="98">
        <v>7815.2727644702118</v>
      </c>
      <c r="H64" s="98">
        <v>7234.1384537650974</v>
      </c>
      <c r="I64" s="98">
        <v>6742.5045709879123</v>
      </c>
      <c r="J64" s="98">
        <v>7169.1527080166079</v>
      </c>
      <c r="K64" s="98">
        <v>7382.2777484561393</v>
      </c>
      <c r="L64" s="98">
        <v>7916.7113979530286</v>
      </c>
      <c r="M64" s="98">
        <v>7457.1792382299682</v>
      </c>
      <c r="N64" s="98">
        <v>7162.9080168836845</v>
      </c>
      <c r="O64" s="98">
        <v>7018.0866052186493</v>
      </c>
      <c r="P64" s="98">
        <v>6038.7829627392239</v>
      </c>
      <c r="Q64" s="98">
        <v>6277.293954142212</v>
      </c>
      <c r="R64" s="98">
        <v>6342.7458844044259</v>
      </c>
      <c r="S64" s="98">
        <v>6177.8174290639863</v>
      </c>
      <c r="T64" s="98">
        <v>5685.7062777100791</v>
      </c>
      <c r="U64" s="98">
        <v>5263.4472520670051</v>
      </c>
      <c r="V64" s="98">
        <v>5230.6395697019507</v>
      </c>
      <c r="W64" s="98">
        <v>4777.8752449515605</v>
      </c>
      <c r="X64" s="98">
        <v>3494.4699607355246</v>
      </c>
      <c r="Y64" s="98">
        <v>2388.7977792426573</v>
      </c>
      <c r="DA64" s="63" t="s">
        <v>4150</v>
      </c>
    </row>
    <row r="65" spans="1:105" ht="12" customHeight="1" x14ac:dyDescent="0.25">
      <c r="A65" s="97" t="s">
        <v>53</v>
      </c>
      <c r="B65" s="98"/>
      <c r="C65" s="98">
        <v>153.15323762042667</v>
      </c>
      <c r="D65" s="98">
        <v>149.65591940827122</v>
      </c>
      <c r="E65" s="98">
        <v>165.01864186284158</v>
      </c>
      <c r="F65" s="98">
        <v>169.56491932364617</v>
      </c>
      <c r="G65" s="98">
        <v>181.21057874083513</v>
      </c>
      <c r="H65" s="98">
        <v>161.24875064595176</v>
      </c>
      <c r="I65" s="98">
        <v>144.88262653170233</v>
      </c>
      <c r="J65" s="98">
        <v>152.11962220830924</v>
      </c>
      <c r="K65" s="98">
        <v>155.07118813873652</v>
      </c>
      <c r="L65" s="98">
        <v>159.8629148201523</v>
      </c>
      <c r="M65" s="98">
        <v>148.86948564649535</v>
      </c>
      <c r="N65" s="98">
        <v>140.94121200020481</v>
      </c>
      <c r="O65" s="98">
        <v>136.38841516107288</v>
      </c>
      <c r="P65" s="98">
        <v>116.57811981588006</v>
      </c>
      <c r="Q65" s="98">
        <v>121.05080695737043</v>
      </c>
      <c r="R65" s="98">
        <v>123.05266700669507</v>
      </c>
      <c r="S65" s="98">
        <v>118.29487982597242</v>
      </c>
      <c r="T65" s="98">
        <v>108.5210413802466</v>
      </c>
      <c r="U65" s="98">
        <v>100.93862648500105</v>
      </c>
      <c r="V65" s="98">
        <v>100.30218567605542</v>
      </c>
      <c r="W65" s="98">
        <v>91.464001893206074</v>
      </c>
      <c r="X65" s="98">
        <v>66.545026969003217</v>
      </c>
      <c r="Y65" s="98">
        <v>45.680660014599511</v>
      </c>
      <c r="DA65" s="63" t="s">
        <v>4151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284.55922384110607</v>
      </c>
      <c r="D66" s="122">
        <f t="shared" si="27"/>
        <v>257.86043499585463</v>
      </c>
      <c r="E66" s="122">
        <f t="shared" si="27"/>
        <v>1190.2125235516696</v>
      </c>
      <c r="F66" s="122">
        <f t="shared" si="27"/>
        <v>633.80935620806906</v>
      </c>
      <c r="G66" s="122">
        <f t="shared" si="27"/>
        <v>676.131228786674</v>
      </c>
      <c r="H66" s="122">
        <f t="shared" si="27"/>
        <v>1464.7328584896193</v>
      </c>
      <c r="I66" s="122">
        <f t="shared" si="27"/>
        <v>2049.8435419766938</v>
      </c>
      <c r="J66" s="122">
        <f t="shared" si="27"/>
        <v>1193.2111099198983</v>
      </c>
      <c r="K66" s="122">
        <f t="shared" si="27"/>
        <v>1086.7405518824862</v>
      </c>
      <c r="L66" s="122">
        <f t="shared" si="27"/>
        <v>609.59980934787086</v>
      </c>
      <c r="M66" s="122">
        <f t="shared" si="27"/>
        <v>918.97037458392015</v>
      </c>
      <c r="N66" s="122">
        <f t="shared" si="27"/>
        <v>1014.801933679409</v>
      </c>
      <c r="O66" s="122">
        <f t="shared" si="27"/>
        <v>533.54932226879998</v>
      </c>
      <c r="P66" s="122">
        <f t="shared" si="27"/>
        <v>456.83859126002807</v>
      </c>
      <c r="Q66" s="122">
        <f t="shared" si="27"/>
        <v>380.078169859914</v>
      </c>
      <c r="R66" s="122">
        <f t="shared" si="27"/>
        <v>530.56076114918562</v>
      </c>
      <c r="S66" s="122">
        <f t="shared" si="27"/>
        <v>277.95428799179552</v>
      </c>
      <c r="T66" s="122">
        <f t="shared" si="27"/>
        <v>646.45473296929731</v>
      </c>
      <c r="U66" s="122">
        <f t="shared" si="27"/>
        <v>104.42271951866388</v>
      </c>
      <c r="V66" s="122">
        <f t="shared" si="27"/>
        <v>847.79792849798605</v>
      </c>
      <c r="W66" s="122">
        <f t="shared" si="27"/>
        <v>1762.2018609956135</v>
      </c>
      <c r="X66" s="122">
        <f t="shared" si="27"/>
        <v>2368.7066263181896</v>
      </c>
      <c r="Y66" s="122">
        <f t="shared" si="27"/>
        <v>866.9261942099281</v>
      </c>
      <c r="DA66" s="130" t="s">
        <v>4152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284.55922384110607</v>
      </c>
      <c r="D67" s="98">
        <f>IF(RES_hhdet_in_tes!D67=0,0,RES_hhdet_in_tes!D67*1000*11630/RES_hhdet_in_new!D64)</f>
        <v>257.86043499585463</v>
      </c>
      <c r="E67" s="98">
        <f>IF(RES_hhdet_in_tes!E67=0,0,RES_hhdet_in_tes!E67*1000*11630/RES_hhdet_in_new!E64)</f>
        <v>1190.2125235516696</v>
      </c>
      <c r="F67" s="98">
        <f>IF(RES_hhdet_in_tes!F67=0,0,RES_hhdet_in_tes!F67*1000*11630/RES_hhdet_in_new!F64)</f>
        <v>633.80935620806906</v>
      </c>
      <c r="G67" s="98">
        <f>IF(RES_hhdet_in_tes!G67=0,0,RES_hhdet_in_tes!G67*1000*11630/RES_hhdet_in_new!G64)</f>
        <v>676.131228786674</v>
      </c>
      <c r="H67" s="98">
        <f>IF(RES_hhdet_in_tes!H67=0,0,RES_hhdet_in_tes!H67*1000*11630/RES_hhdet_in_new!H64)</f>
        <v>1464.7328584896193</v>
      </c>
      <c r="I67" s="98">
        <f>IF(RES_hhdet_in_tes!I67=0,0,RES_hhdet_in_tes!I67*1000*11630/RES_hhdet_in_new!I64)</f>
        <v>2049.8435419766938</v>
      </c>
      <c r="J67" s="98">
        <f>IF(RES_hhdet_in_tes!J67=0,0,RES_hhdet_in_tes!J67*1000*11630/RES_hhdet_in_new!J64)</f>
        <v>1193.2111099198983</v>
      </c>
      <c r="K67" s="98">
        <f>IF(RES_hhdet_in_tes!K67=0,0,RES_hhdet_in_tes!K67*1000*11630/RES_hhdet_in_new!K64)</f>
        <v>1086.7405518824862</v>
      </c>
      <c r="L67" s="98">
        <f>IF(RES_hhdet_in_tes!L67=0,0,RES_hhdet_in_tes!L67*1000*11630/RES_hhdet_in_new!L64)</f>
        <v>609.59980934787086</v>
      </c>
      <c r="M67" s="98">
        <f>IF(RES_hhdet_in_tes!M67=0,0,RES_hhdet_in_tes!M67*1000*11630/RES_hhdet_in_new!M64)</f>
        <v>918.97037458392015</v>
      </c>
      <c r="N67" s="98">
        <f>IF(RES_hhdet_in_tes!N67=0,0,RES_hhdet_in_tes!N67*1000*11630/RES_hhdet_in_new!N64)</f>
        <v>1014.801933679409</v>
      </c>
      <c r="O67" s="98">
        <f>IF(RES_hhdet_in_tes!O67=0,0,RES_hhdet_in_tes!O67*1000*11630/RES_hhdet_in_new!O64)</f>
        <v>533.54932226879998</v>
      </c>
      <c r="P67" s="98">
        <f>IF(RES_hhdet_in_tes!P67=0,0,RES_hhdet_in_tes!P67*1000*11630/RES_hhdet_in_new!P64)</f>
        <v>456.83859126002807</v>
      </c>
      <c r="Q67" s="98">
        <f>IF(RES_hhdet_in_tes!Q67=0,0,RES_hhdet_in_tes!Q67*1000*11630/RES_hhdet_in_new!Q64)</f>
        <v>380.078169859914</v>
      </c>
      <c r="R67" s="98">
        <f>IF(RES_hhdet_in_tes!R67=0,0,RES_hhdet_in_tes!R67*1000*11630/RES_hhdet_in_new!R64)</f>
        <v>530.56076114918562</v>
      </c>
      <c r="S67" s="98">
        <f>IF(RES_hhdet_in_tes!S67=0,0,RES_hhdet_in_tes!S67*1000*11630/RES_hhdet_in_new!S64)</f>
        <v>277.95428799179552</v>
      </c>
      <c r="T67" s="98">
        <f>IF(RES_hhdet_in_tes!T67=0,0,RES_hhdet_in_tes!T67*1000*11630/RES_hhdet_in_new!T64)</f>
        <v>646.45473296929731</v>
      </c>
      <c r="U67" s="98">
        <f>IF(RES_hhdet_in_tes!U67=0,0,RES_hhdet_in_tes!U67*1000*11630/RES_hhdet_in_new!U64)</f>
        <v>104.42271951866388</v>
      </c>
      <c r="V67" s="98">
        <f>IF(RES_hhdet_in_tes!V67=0,0,RES_hhdet_in_tes!V67*1000*11630/RES_hhdet_in_new!V64)</f>
        <v>847.79792849798605</v>
      </c>
      <c r="W67" s="98">
        <f>IF(RES_hhdet_in_tes!W67=0,0,RES_hhdet_in_tes!W67*1000*11630/RES_hhdet_in_new!W64)</f>
        <v>1762.2018609956135</v>
      </c>
      <c r="X67" s="98">
        <f>IF(RES_hhdet_in_tes!X67=0,0,RES_hhdet_in_tes!X67*1000*11630/RES_hhdet_in_new!X64)</f>
        <v>2368.7066263181896</v>
      </c>
      <c r="Y67" s="98">
        <f>IF(RES_hhdet_in_tes!Y67=0,0,RES_hhdet_in_tes!Y67*1000*11630/RES_hhdet_in_new!Y64)</f>
        <v>866.9261942099281</v>
      </c>
      <c r="DA67" s="63" t="s">
        <v>4153</v>
      </c>
    </row>
    <row r="68" spans="1:105" ht="12" customHeight="1" x14ac:dyDescent="0.25">
      <c r="A68" s="121" t="s">
        <v>55</v>
      </c>
      <c r="B68" s="122"/>
      <c r="C68" s="122">
        <v>890.60176932782053</v>
      </c>
      <c r="D68" s="122">
        <v>930.72782172676614</v>
      </c>
      <c r="E68" s="122">
        <v>876.87175642060413</v>
      </c>
      <c r="F68" s="122">
        <v>957.38972821476216</v>
      </c>
      <c r="G68" s="122">
        <v>1007.5861520262424</v>
      </c>
      <c r="H68" s="122">
        <v>1048.2050882861431</v>
      </c>
      <c r="I68" s="122">
        <v>997.38049773530338</v>
      </c>
      <c r="J68" s="122">
        <v>1068.4322530213706</v>
      </c>
      <c r="K68" s="122">
        <v>1034.5213504311923</v>
      </c>
      <c r="L68" s="122">
        <v>1038.3439290546289</v>
      </c>
      <c r="M68" s="122">
        <v>972.10629796313845</v>
      </c>
      <c r="N68" s="122">
        <v>972.0614290121099</v>
      </c>
      <c r="O68" s="122">
        <v>951.74605493218053</v>
      </c>
      <c r="P68" s="122">
        <v>962.69603191627107</v>
      </c>
      <c r="Q68" s="122">
        <v>915.08223372938755</v>
      </c>
      <c r="R68" s="122">
        <v>973.29087515597519</v>
      </c>
      <c r="S68" s="122">
        <v>1021.1802873970884</v>
      </c>
      <c r="T68" s="122">
        <v>1021.8734605383704</v>
      </c>
      <c r="U68" s="122">
        <v>1029.0836011679944</v>
      </c>
      <c r="V68" s="122">
        <v>1068.317220298446</v>
      </c>
      <c r="W68" s="122">
        <v>1132.1838917827806</v>
      </c>
      <c r="X68" s="122">
        <v>1097.6259228419747</v>
      </c>
      <c r="Y68" s="122">
        <v>1104.9379845979665</v>
      </c>
      <c r="DA68" s="130" t="s">
        <v>4154</v>
      </c>
    </row>
    <row r="69" spans="1:105" ht="12" customHeight="1" x14ac:dyDescent="0.25">
      <c r="A69" s="97" t="s">
        <v>134</v>
      </c>
      <c r="B69" s="98"/>
      <c r="C69" s="98">
        <v>890.60175441917329</v>
      </c>
      <c r="D69" s="98">
        <v>930.09229207148906</v>
      </c>
      <c r="E69" s="98">
        <v>878.11215512878823</v>
      </c>
      <c r="F69" s="98">
        <v>955.71272177134119</v>
      </c>
      <c r="G69" s="98">
        <v>1007.617885970275</v>
      </c>
      <c r="H69" s="98">
        <v>1047.9385246962288</v>
      </c>
      <c r="I69" s="98">
        <v>997.37973835897299</v>
      </c>
      <c r="J69" s="98">
        <v>1069.2705103173114</v>
      </c>
      <c r="K69" s="98">
        <v>1034.519356800208</v>
      </c>
      <c r="L69" s="98">
        <v>1039.6781781002373</v>
      </c>
      <c r="M69" s="98">
        <v>971.65901422886543</v>
      </c>
      <c r="N69" s="98">
        <v>971.51484355864534</v>
      </c>
      <c r="O69" s="98">
        <v>951.64839890381154</v>
      </c>
      <c r="P69" s="98">
        <v>964.22808818910539</v>
      </c>
      <c r="Q69" s="98">
        <v>909.73074798115977</v>
      </c>
      <c r="R69" s="98">
        <v>972.95203957258889</v>
      </c>
      <c r="S69" s="98">
        <v>1021.8571484479197</v>
      </c>
      <c r="T69" s="98">
        <v>1021.7834177150838</v>
      </c>
      <c r="U69" s="98">
        <v>1028.6303127411929</v>
      </c>
      <c r="V69" s="98">
        <v>1068.3112229793901</v>
      </c>
      <c r="W69" s="98">
        <v>1132.0083164074056</v>
      </c>
      <c r="X69" s="98">
        <v>1097.8734628332847</v>
      </c>
      <c r="Y69" s="98">
        <v>1107.2725765784819</v>
      </c>
      <c r="DA69" s="63" t="s">
        <v>4155</v>
      </c>
    </row>
    <row r="70" spans="1:105" ht="12" customHeight="1" x14ac:dyDescent="0.25">
      <c r="A70" s="97" t="s">
        <v>133</v>
      </c>
      <c r="B70" s="98"/>
      <c r="C70" s="98">
        <v>890.63959256595172</v>
      </c>
      <c r="D70" s="98">
        <v>930.14764820609071</v>
      </c>
      <c r="E70" s="98">
        <v>878.46834743378611</v>
      </c>
      <c r="F70" s="98">
        <v>955.99284024782924</v>
      </c>
      <c r="G70" s="98">
        <v>1008.0337195977785</v>
      </c>
      <c r="H70" s="98">
        <v>1048.3828351707459</v>
      </c>
      <c r="I70" s="98">
        <v>998.09827711792116</v>
      </c>
      <c r="J70" s="98">
        <v>1070.3176297825246</v>
      </c>
      <c r="K70" s="98">
        <v>1035.7971081252319</v>
      </c>
      <c r="L70" s="98">
        <v>1040.9544619428275</v>
      </c>
      <c r="M70" s="98">
        <v>972.88243319719459</v>
      </c>
      <c r="N70" s="98">
        <v>972.61699221710035</v>
      </c>
      <c r="O70" s="98">
        <v>952.84662968678867</v>
      </c>
      <c r="P70" s="98">
        <v>967.84080259540372</v>
      </c>
      <c r="Q70" s="98">
        <v>912.95747222107673</v>
      </c>
      <c r="R70" s="98">
        <v>977.04390756949749</v>
      </c>
      <c r="S70" s="98">
        <v>1026.0301504954564</v>
      </c>
      <c r="T70" s="98">
        <v>1025.2540024662799</v>
      </c>
      <c r="U70" s="98">
        <v>1031.3787765883255</v>
      </c>
      <c r="V70" s="98">
        <v>1070.7105789817995</v>
      </c>
      <c r="W70" s="98">
        <v>1132.9875885234983</v>
      </c>
      <c r="X70" s="98">
        <v>1098.0854488074744</v>
      </c>
      <c r="Y70" s="98">
        <v>1107.4123415687764</v>
      </c>
      <c r="DA70" s="63" t="s">
        <v>4156</v>
      </c>
    </row>
    <row r="71" spans="1:105" ht="12" customHeight="1" x14ac:dyDescent="0.25">
      <c r="A71" s="100" t="s">
        <v>212</v>
      </c>
      <c r="B71" s="101"/>
      <c r="C71" s="101">
        <v>256.05118705101347</v>
      </c>
      <c r="D71" s="101">
        <v>281.92191433455122</v>
      </c>
      <c r="E71" s="101">
        <v>225.51042011940012</v>
      </c>
      <c r="F71" s="101">
        <v>276.58423198533541</v>
      </c>
      <c r="G71" s="101">
        <v>288.97535958818833</v>
      </c>
      <c r="H71" s="101">
        <v>299.49276068110248</v>
      </c>
      <c r="I71" s="101">
        <v>277.38083760066081</v>
      </c>
      <c r="J71" s="101">
        <v>299.91087211661039</v>
      </c>
      <c r="K71" s="101">
        <v>269.91574151098752</v>
      </c>
      <c r="L71" s="101">
        <v>271.60873890480525</v>
      </c>
      <c r="M71" s="101">
        <v>265.10144690906901</v>
      </c>
      <c r="N71" s="101">
        <v>262.19495243994288</v>
      </c>
      <c r="O71" s="101">
        <v>249.3883499963483</v>
      </c>
      <c r="P71" s="101">
        <v>267.62305843707668</v>
      </c>
      <c r="Q71" s="101">
        <v>276.34938367788044</v>
      </c>
      <c r="R71" s="101">
        <v>288.52423443473486</v>
      </c>
      <c r="S71" s="101">
        <v>298.98004022325597</v>
      </c>
      <c r="T71" s="101">
        <v>308.55349172063262</v>
      </c>
      <c r="U71" s="101">
        <v>293.41724670019613</v>
      </c>
      <c r="V71" s="101">
        <v>298.58097890471896</v>
      </c>
      <c r="W71" s="101">
        <v>355.25765662711495</v>
      </c>
      <c r="X71" s="101">
        <v>385.34178104676539</v>
      </c>
      <c r="Y71" s="101">
        <v>395.30743805875318</v>
      </c>
      <c r="DA71" s="131" t="s">
        <v>4157</v>
      </c>
    </row>
    <row r="72" spans="1:105" ht="12" customHeight="1" x14ac:dyDescent="0.25">
      <c r="A72" s="103" t="s">
        <v>52</v>
      </c>
      <c r="B72" s="104"/>
      <c r="C72" s="104">
        <v>634.58840551493824</v>
      </c>
      <c r="D72" s="104">
        <v>648.22573387153955</v>
      </c>
      <c r="E72" s="104">
        <v>652.95792731438598</v>
      </c>
      <c r="F72" s="104">
        <v>679.40860826249389</v>
      </c>
      <c r="G72" s="104">
        <v>719.05836000959005</v>
      </c>
      <c r="H72" s="104">
        <v>748.89007448964355</v>
      </c>
      <c r="I72" s="104">
        <v>720.71743951726012</v>
      </c>
      <c r="J72" s="104">
        <v>770.40675766591403</v>
      </c>
      <c r="K72" s="104">
        <v>765.88136661424448</v>
      </c>
      <c r="L72" s="104">
        <v>769.34572303802224</v>
      </c>
      <c r="M72" s="104">
        <v>707.78098628812563</v>
      </c>
      <c r="N72" s="104">
        <v>710.42203977715735</v>
      </c>
      <c r="O72" s="104">
        <v>703.45827969044024</v>
      </c>
      <c r="P72" s="104">
        <v>700.21774415832704</v>
      </c>
      <c r="Q72" s="104">
        <v>636.60808854319635</v>
      </c>
      <c r="R72" s="104">
        <v>688.51967313476268</v>
      </c>
      <c r="S72" s="104">
        <v>727.0501102722003</v>
      </c>
      <c r="T72" s="104">
        <v>716.70051074564708</v>
      </c>
      <c r="U72" s="104">
        <v>737.96152988812923</v>
      </c>
      <c r="V72" s="104">
        <v>772.12960007708057</v>
      </c>
      <c r="W72" s="104">
        <v>777.7299318963835</v>
      </c>
      <c r="X72" s="104">
        <v>712.74366776070917</v>
      </c>
      <c r="Y72" s="104">
        <v>712.10490351002318</v>
      </c>
      <c r="DA72" s="132" t="s">
        <v>4158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966.32274525569653</v>
      </c>
      <c r="E73" s="101">
        <v>841.69693612066885</v>
      </c>
      <c r="F73" s="101">
        <v>971.64584351546307</v>
      </c>
      <c r="G73" s="101">
        <v>1007.0531756903379</v>
      </c>
      <c r="H73" s="101">
        <v>1051.0232503437016</v>
      </c>
      <c r="I73" s="101">
        <v>0</v>
      </c>
      <c r="J73" s="101">
        <v>1057.623687880324</v>
      </c>
      <c r="K73" s="101">
        <v>0</v>
      </c>
      <c r="L73" s="101">
        <v>1014.5070988545932</v>
      </c>
      <c r="M73" s="101">
        <v>977.55928796784838</v>
      </c>
      <c r="N73" s="101">
        <v>978.15252335852222</v>
      </c>
      <c r="O73" s="101">
        <v>952.95795148865238</v>
      </c>
      <c r="P73" s="101">
        <v>948.72799273498561</v>
      </c>
      <c r="Q73" s="101">
        <v>964.27471812874921</v>
      </c>
      <c r="R73" s="101">
        <v>986.43152593970558</v>
      </c>
      <c r="S73" s="101">
        <v>1009.8758218711229</v>
      </c>
      <c r="T73" s="101">
        <v>1023.0130652727501</v>
      </c>
      <c r="U73" s="101">
        <v>1036.2219854230987</v>
      </c>
      <c r="V73" s="101">
        <v>0</v>
      </c>
      <c r="W73" s="101">
        <v>1133.4045010997779</v>
      </c>
      <c r="X73" s="101">
        <v>1095.9008736358985</v>
      </c>
      <c r="Y73" s="101">
        <v>1099.8763061767195</v>
      </c>
      <c r="DA73" s="131" t="s">
        <v>4159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966.42073859632274</v>
      </c>
      <c r="E74" s="104">
        <v>841.94098421005049</v>
      </c>
      <c r="F74" s="104">
        <v>971.8656004982621</v>
      </c>
      <c r="G74" s="104">
        <v>1007.2158966706901</v>
      </c>
      <c r="H74" s="104">
        <v>1051.0883616268804</v>
      </c>
      <c r="I74" s="104">
        <v>0</v>
      </c>
      <c r="J74" s="104">
        <v>1058.2330261195623</v>
      </c>
      <c r="K74" s="104">
        <v>0</v>
      </c>
      <c r="L74" s="104">
        <v>1015.1176785069515</v>
      </c>
      <c r="M74" s="104">
        <v>978.21987718891535</v>
      </c>
      <c r="N74" s="104">
        <v>978.61725414701675</v>
      </c>
      <c r="O74" s="104">
        <v>953.41217920654753</v>
      </c>
      <c r="P74" s="104">
        <v>949.9402285896922</v>
      </c>
      <c r="Q74" s="104">
        <v>966.00155456133973</v>
      </c>
      <c r="R74" s="104">
        <v>988.1874632006942</v>
      </c>
      <c r="S74" s="104">
        <v>1011.3973987820596</v>
      </c>
      <c r="T74" s="104">
        <v>1024.261054398675</v>
      </c>
      <c r="U74" s="104">
        <v>1037.081821174326</v>
      </c>
      <c r="V74" s="104">
        <v>0</v>
      </c>
      <c r="W74" s="104">
        <v>1133.3957882078371</v>
      </c>
      <c r="X74" s="104">
        <v>1096.1368178967768</v>
      </c>
      <c r="Y74" s="104">
        <v>1100.5238235608704</v>
      </c>
      <c r="DA74" s="132" t="s">
        <v>4160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292.95480455601995</v>
      </c>
      <c r="E75" s="98">
        <v>216.0104373532038</v>
      </c>
      <c r="F75" s="98">
        <v>281.23527045055283</v>
      </c>
      <c r="G75" s="98">
        <v>288.72312310225414</v>
      </c>
      <c r="H75" s="98">
        <v>300.28976921117601</v>
      </c>
      <c r="I75" s="98">
        <v>0</v>
      </c>
      <c r="J75" s="98">
        <v>296.52957994844479</v>
      </c>
      <c r="K75" s="98">
        <v>0</v>
      </c>
      <c r="L75" s="98">
        <v>264.75368352038555</v>
      </c>
      <c r="M75" s="98">
        <v>266.70757262694815</v>
      </c>
      <c r="N75" s="98">
        <v>263.87343757904375</v>
      </c>
      <c r="O75" s="98">
        <v>249.59155829174247</v>
      </c>
      <c r="P75" s="98">
        <v>262.44793730687132</v>
      </c>
      <c r="Q75" s="98">
        <v>293.44481442873712</v>
      </c>
      <c r="R75" s="98">
        <v>292.21719465869671</v>
      </c>
      <c r="S75" s="98">
        <v>294.60618269668106</v>
      </c>
      <c r="T75" s="98">
        <v>308.40476572255847</v>
      </c>
      <c r="U75" s="98">
        <v>295.28401018518019</v>
      </c>
      <c r="V75" s="98">
        <v>0</v>
      </c>
      <c r="W75" s="98">
        <v>355.56225790325584</v>
      </c>
      <c r="X75" s="98">
        <v>384.78180805712816</v>
      </c>
      <c r="Y75" s="98">
        <v>392.72213107919248</v>
      </c>
      <c r="DA75" s="63" t="s">
        <v>4161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673.46593404030284</v>
      </c>
      <c r="E76" s="98">
        <v>625.93054685684672</v>
      </c>
      <c r="F76" s="98">
        <v>690.63033004770944</v>
      </c>
      <c r="G76" s="98">
        <v>718.49277356843595</v>
      </c>
      <c r="H76" s="98">
        <v>750.79859241570443</v>
      </c>
      <c r="I76" s="98">
        <v>0</v>
      </c>
      <c r="J76" s="98">
        <v>761.70344617111743</v>
      </c>
      <c r="K76" s="98">
        <v>0</v>
      </c>
      <c r="L76" s="98">
        <v>750.36399498656601</v>
      </c>
      <c r="M76" s="98">
        <v>711.5123045619672</v>
      </c>
      <c r="N76" s="98">
        <v>714.74381656797323</v>
      </c>
      <c r="O76" s="98">
        <v>703.8206209148052</v>
      </c>
      <c r="P76" s="98">
        <v>687.49229128282082</v>
      </c>
      <c r="Q76" s="98">
        <v>672.55674013260261</v>
      </c>
      <c r="R76" s="98">
        <v>695.97026854199748</v>
      </c>
      <c r="S76" s="98">
        <v>716.79121608537844</v>
      </c>
      <c r="T76" s="98">
        <v>715.85628867611638</v>
      </c>
      <c r="U76" s="98">
        <v>741.79781098914577</v>
      </c>
      <c r="V76" s="98">
        <v>0</v>
      </c>
      <c r="W76" s="98">
        <v>777.83353030458113</v>
      </c>
      <c r="X76" s="98">
        <v>711.35500983964869</v>
      </c>
      <c r="Y76" s="98">
        <v>707.80169248167817</v>
      </c>
      <c r="DA76" s="63" t="s">
        <v>4162</v>
      </c>
    </row>
    <row r="77" spans="1:105" ht="12" customHeight="1" x14ac:dyDescent="0.25">
      <c r="A77" s="121" t="s">
        <v>54</v>
      </c>
      <c r="B77" s="122"/>
      <c r="C77" s="122">
        <v>829.84208171746218</v>
      </c>
      <c r="D77" s="122">
        <v>972.88375842579103</v>
      </c>
      <c r="E77" s="122">
        <v>785.54608113758752</v>
      </c>
      <c r="F77" s="122">
        <v>921.82285278563597</v>
      </c>
      <c r="G77" s="122">
        <v>965.61680297020678</v>
      </c>
      <c r="H77" s="122">
        <v>932.88396016609079</v>
      </c>
      <c r="I77" s="122">
        <v>944.7656499790827</v>
      </c>
      <c r="J77" s="122">
        <v>929.68714992891603</v>
      </c>
      <c r="K77" s="122">
        <v>929.08595942489342</v>
      </c>
      <c r="L77" s="122">
        <v>928.62241345015218</v>
      </c>
      <c r="M77" s="122">
        <v>875.54367031732875</v>
      </c>
      <c r="N77" s="122">
        <v>845.42517713349889</v>
      </c>
      <c r="O77" s="122">
        <v>803.81122433861651</v>
      </c>
      <c r="P77" s="122">
        <v>790.29139064160711</v>
      </c>
      <c r="Q77" s="122">
        <v>760.78457869698354</v>
      </c>
      <c r="R77" s="122">
        <v>782.33143468985031</v>
      </c>
      <c r="S77" s="122">
        <v>829.58449635032855</v>
      </c>
      <c r="T77" s="122">
        <v>813.56617986828348</v>
      </c>
      <c r="U77" s="122">
        <v>774.45882017681868</v>
      </c>
      <c r="V77" s="122">
        <v>788.90627602442544</v>
      </c>
      <c r="W77" s="122">
        <v>841.9907919891665</v>
      </c>
      <c r="X77" s="122">
        <v>825.89030678226209</v>
      </c>
      <c r="Y77" s="122">
        <v>778.45043154610744</v>
      </c>
      <c r="DA77" s="130" t="s">
        <v>4163</v>
      </c>
    </row>
    <row r="78" spans="1:105" ht="12" customHeight="1" x14ac:dyDescent="0.25">
      <c r="A78" s="97" t="s">
        <v>189</v>
      </c>
      <c r="B78" s="98"/>
      <c r="C78" s="98">
        <v>961.05657773976077</v>
      </c>
      <c r="D78" s="98">
        <v>826.38584441065927</v>
      </c>
      <c r="E78" s="98">
        <v>993.72887490743494</v>
      </c>
      <c r="F78" s="98">
        <v>905.73511022692014</v>
      </c>
      <c r="G78" s="98">
        <v>952.55933010508534</v>
      </c>
      <c r="H78" s="98">
        <v>925.11968731120305</v>
      </c>
      <c r="I78" s="98">
        <v>991.42137066140901</v>
      </c>
      <c r="J78" s="98">
        <v>924.48616099383264</v>
      </c>
      <c r="K78" s="98">
        <v>1002.8741959257443</v>
      </c>
      <c r="L78" s="98">
        <v>971.77779756617508</v>
      </c>
      <c r="M78" s="98">
        <v>878.99313884433695</v>
      </c>
      <c r="N78" s="98">
        <v>842.94011542210433</v>
      </c>
      <c r="O78" s="98">
        <v>803.76122122800552</v>
      </c>
      <c r="P78" s="98">
        <v>790.4801251093852</v>
      </c>
      <c r="Q78" s="98">
        <v>758.34075898456274</v>
      </c>
      <c r="R78" s="98">
        <v>780.64855185767783</v>
      </c>
      <c r="S78" s="98">
        <v>832.3262342723848</v>
      </c>
      <c r="T78" s="98">
        <v>818.07179574311988</v>
      </c>
      <c r="U78" s="98">
        <v>765.95632622037385</v>
      </c>
      <c r="V78" s="98">
        <v>787.89707952399249</v>
      </c>
      <c r="W78" s="98">
        <v>839.28634995693653</v>
      </c>
      <c r="X78" s="98">
        <v>826.12507043739868</v>
      </c>
      <c r="Y78" s="98">
        <v>777.61312122132972</v>
      </c>
      <c r="DA78" s="63" t="s">
        <v>4164</v>
      </c>
    </row>
    <row r="79" spans="1:105" ht="12" customHeight="1" x14ac:dyDescent="0.25">
      <c r="A79" s="109" t="s">
        <v>120</v>
      </c>
      <c r="B79" s="33"/>
      <c r="C79" s="33">
        <v>805.75311548050661</v>
      </c>
      <c r="D79" s="33">
        <v>997.27270487337728</v>
      </c>
      <c r="E79" s="33">
        <v>748.70613307142696</v>
      </c>
      <c r="F79" s="33">
        <v>928.21136689375055</v>
      </c>
      <c r="G79" s="33">
        <v>971.3454588136882</v>
      </c>
      <c r="H79" s="33">
        <v>1040.8626402408763</v>
      </c>
      <c r="I79" s="33">
        <v>920.5978203350827</v>
      </c>
      <c r="J79" s="33">
        <v>1051.9865019365775</v>
      </c>
      <c r="K79" s="33">
        <v>867.10737130181053</v>
      </c>
      <c r="L79" s="33">
        <v>890.88917925161945</v>
      </c>
      <c r="M79" s="33">
        <v>870.92173012424621</v>
      </c>
      <c r="N79" s="33">
        <v>849.33129768033814</v>
      </c>
      <c r="O79" s="33">
        <v>803.89600587732775</v>
      </c>
      <c r="P79" s="33">
        <v>783.15693961536806</v>
      </c>
      <c r="Q79" s="33">
        <v>792.48305574352833</v>
      </c>
      <c r="R79" s="33">
        <v>801.58056987875068</v>
      </c>
      <c r="S79" s="33">
        <v>803.56943338216786</v>
      </c>
      <c r="T79" s="33">
        <v>797.24720949421783</v>
      </c>
      <c r="U79" s="33">
        <v>789.45045533833377</v>
      </c>
      <c r="V79" s="33">
        <v>792.02299893926624</v>
      </c>
      <c r="W79" s="33">
        <v>849.98224863691223</v>
      </c>
      <c r="X79" s="33">
        <v>812.26706911406995</v>
      </c>
      <c r="Y79" s="33">
        <v>786.62750896534169</v>
      </c>
      <c r="DA79" s="60" t="s">
        <v>4165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8649.7583834362467</v>
      </c>
      <c r="D81" s="117">
        <f t="shared" si="28"/>
        <v>8477.2202204463301</v>
      </c>
      <c r="E81" s="117">
        <f t="shared" si="28"/>
        <v>10311.809903201556</v>
      </c>
      <c r="F81" s="117">
        <f t="shared" si="28"/>
        <v>9905.1395297282234</v>
      </c>
      <c r="G81" s="117">
        <f t="shared" si="28"/>
        <v>10557.022989401352</v>
      </c>
      <c r="H81" s="117">
        <f t="shared" si="28"/>
        <v>10842.521653108817</v>
      </c>
      <c r="I81" s="117">
        <f t="shared" si="28"/>
        <v>11061.861027252349</v>
      </c>
      <c r="J81" s="117">
        <f t="shared" si="28"/>
        <v>10365.90304375437</v>
      </c>
      <c r="K81" s="117">
        <f t="shared" si="28"/>
        <v>10462.223270998407</v>
      </c>
      <c r="L81" s="117">
        <f t="shared" si="28"/>
        <v>10471.879900913209</v>
      </c>
      <c r="M81" s="117">
        <f t="shared" si="28"/>
        <v>10379.470846903783</v>
      </c>
      <c r="N81" s="117">
        <f t="shared" si="28"/>
        <v>10264.025317518805</v>
      </c>
      <c r="O81" s="117">
        <f t="shared" si="28"/>
        <v>9554.0124397372783</v>
      </c>
      <c r="P81" s="117">
        <f t="shared" si="28"/>
        <v>8296.4769432829144</v>
      </c>
      <c r="Q81" s="117">
        <f t="shared" si="28"/>
        <v>8954.8417895229504</v>
      </c>
      <c r="R81" s="117">
        <f t="shared" ref="R81:V81" si="29">R82+R85+R87+R100</f>
        <v>8848.5853496849741</v>
      </c>
      <c r="S81" s="117">
        <f t="shared" si="29"/>
        <v>8274.755123325267</v>
      </c>
      <c r="T81" s="117">
        <f t="shared" si="29"/>
        <v>8231.8047692577911</v>
      </c>
      <c r="U81" s="117">
        <f t="shared" si="29"/>
        <v>7276.470999947428</v>
      </c>
      <c r="V81" s="117">
        <f t="shared" si="29"/>
        <v>7862.2899435100207</v>
      </c>
      <c r="W81" s="117">
        <f t="shared" ref="W81:Y81" si="30">W82+W85+W87+W100</f>
        <v>8568.9413450041993</v>
      </c>
      <c r="X81" s="117">
        <f t="shared" si="30"/>
        <v>7768.7359480342448</v>
      </c>
      <c r="Y81" s="117">
        <f t="shared" si="30"/>
        <v>5149.4627810147931</v>
      </c>
      <c r="DA81" s="129" t="s">
        <v>4166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6602.7937404821823</v>
      </c>
      <c r="D82" s="122">
        <f t="shared" si="31"/>
        <v>6334.2516619174567</v>
      </c>
      <c r="E82" s="122">
        <f t="shared" si="31"/>
        <v>7410.8994979520876</v>
      </c>
      <c r="F82" s="122">
        <f t="shared" si="31"/>
        <v>7374.8477250277974</v>
      </c>
      <c r="G82" s="122">
        <f t="shared" si="31"/>
        <v>7916.8224326635709</v>
      </c>
      <c r="H82" s="122">
        <f t="shared" si="31"/>
        <v>7338.1784537495842</v>
      </c>
      <c r="I82" s="122">
        <f t="shared" si="31"/>
        <v>7054.7393850744256</v>
      </c>
      <c r="J82" s="122">
        <f t="shared" si="31"/>
        <v>7143.8387246524526</v>
      </c>
      <c r="K82" s="122">
        <f t="shared" si="31"/>
        <v>7386.2852250843343</v>
      </c>
      <c r="L82" s="122">
        <f t="shared" si="31"/>
        <v>7912.9482370553496</v>
      </c>
      <c r="M82" s="122">
        <f t="shared" si="31"/>
        <v>7606.1826559167648</v>
      </c>
      <c r="N82" s="122">
        <f t="shared" si="31"/>
        <v>7420.2902227346458</v>
      </c>
      <c r="O82" s="122">
        <f t="shared" si="31"/>
        <v>7257.4452272997305</v>
      </c>
      <c r="P82" s="122">
        <f t="shared" si="31"/>
        <v>6113.9697153343022</v>
      </c>
      <c r="Q82" s="122">
        <f t="shared" si="31"/>
        <v>6825.6180786661362</v>
      </c>
      <c r="R82" s="122">
        <f t="shared" ref="R82:V82" si="32">SUM(R83:R84)</f>
        <v>6518.0539095983477</v>
      </c>
      <c r="S82" s="122">
        <f t="shared" si="32"/>
        <v>6181.7536524300322</v>
      </c>
      <c r="T82" s="122">
        <f t="shared" si="32"/>
        <v>5777.0495274298992</v>
      </c>
      <c r="U82" s="122">
        <f t="shared" si="32"/>
        <v>5345.8645224796392</v>
      </c>
      <c r="V82" s="122">
        <f t="shared" si="32"/>
        <v>5164.4235833835528</v>
      </c>
      <c r="W82" s="122">
        <f t="shared" ref="W82:Y82" si="33">SUM(W83:W84)</f>
        <v>4828.9783664153074</v>
      </c>
      <c r="X82" s="122">
        <f t="shared" si="33"/>
        <v>3500.8763414713035</v>
      </c>
      <c r="Y82" s="122">
        <f t="shared" si="33"/>
        <v>2368.9779447322908</v>
      </c>
      <c r="DA82" s="130" t="s">
        <v>4167</v>
      </c>
    </row>
    <row r="83" spans="1:105" ht="12" customHeight="1" x14ac:dyDescent="0.25">
      <c r="A83" s="97" t="s">
        <v>199</v>
      </c>
      <c r="B83" s="98"/>
      <c r="C83" s="98">
        <v>6539.7226861443869</v>
      </c>
      <c r="D83" s="98">
        <v>6273.6592320939944</v>
      </c>
      <c r="E83" s="98">
        <v>7344.1915133564262</v>
      </c>
      <c r="F83" s="98">
        <v>7305.5232685250548</v>
      </c>
      <c r="G83" s="98">
        <v>7844.0711054842477</v>
      </c>
      <c r="H83" s="98">
        <v>7273.3295263119999</v>
      </c>
      <c r="I83" s="98">
        <v>6994.6193620712875</v>
      </c>
      <c r="J83" s="98">
        <v>7083.7160157060962</v>
      </c>
      <c r="K83" s="98">
        <v>7324.7402003975694</v>
      </c>
      <c r="L83" s="98">
        <v>7849.5455854127895</v>
      </c>
      <c r="M83" s="98">
        <v>7545.9261908449052</v>
      </c>
      <c r="N83" s="98">
        <v>7362.3440538509249</v>
      </c>
      <c r="O83" s="98">
        <v>7201.4643671522099</v>
      </c>
      <c r="P83" s="98">
        <v>6067.1196525875002</v>
      </c>
      <c r="Q83" s="98">
        <v>6773.3712309437014</v>
      </c>
      <c r="R83" s="98">
        <v>6467.8619155913684</v>
      </c>
      <c r="S83" s="98">
        <v>6134.7654498819829</v>
      </c>
      <c r="T83" s="98">
        <v>5733.2779177290258</v>
      </c>
      <c r="U83" s="98">
        <v>5305.1690277374591</v>
      </c>
      <c r="V83" s="98">
        <v>5125.1121421843818</v>
      </c>
      <c r="W83" s="98">
        <v>4792.2824454719075</v>
      </c>
      <c r="X83" s="98">
        <v>3474.4111224887083</v>
      </c>
      <c r="Y83" s="98">
        <v>2350.9948409370468</v>
      </c>
      <c r="DA83" s="63" t="s">
        <v>4168</v>
      </c>
    </row>
    <row r="84" spans="1:105" ht="12" customHeight="1" x14ac:dyDescent="0.25">
      <c r="A84" s="97" t="s">
        <v>53</v>
      </c>
      <c r="B84" s="98"/>
      <c r="C84" s="98">
        <v>63.071054337795722</v>
      </c>
      <c r="D84" s="98">
        <v>60.592429823462211</v>
      </c>
      <c r="E84" s="98">
        <v>66.707984595661401</v>
      </c>
      <c r="F84" s="98">
        <v>69.32445650274272</v>
      </c>
      <c r="G84" s="98">
        <v>72.751327179323084</v>
      </c>
      <c r="H84" s="98">
        <v>64.848927437583995</v>
      </c>
      <c r="I84" s="98">
        <v>60.120023003137831</v>
      </c>
      <c r="J84" s="98">
        <v>60.122708946356283</v>
      </c>
      <c r="K84" s="98">
        <v>61.545024686764776</v>
      </c>
      <c r="L84" s="98">
        <v>63.402651642559839</v>
      </c>
      <c r="M84" s="98">
        <v>60.256465071859438</v>
      </c>
      <c r="N84" s="98">
        <v>57.946168883720873</v>
      </c>
      <c r="O84" s="98">
        <v>55.980860147520417</v>
      </c>
      <c r="P84" s="98">
        <v>46.850062746801832</v>
      </c>
      <c r="Q84" s="98">
        <v>52.246847722434829</v>
      </c>
      <c r="R84" s="98">
        <v>50.191994006979321</v>
      </c>
      <c r="S84" s="98">
        <v>46.988202548049102</v>
      </c>
      <c r="T84" s="98">
        <v>43.771609700873213</v>
      </c>
      <c r="U84" s="98">
        <v>40.695494742180074</v>
      </c>
      <c r="V84" s="98">
        <v>39.311441199170652</v>
      </c>
      <c r="W84" s="98">
        <v>36.69592094339955</v>
      </c>
      <c r="X84" s="98">
        <v>26.465218982595133</v>
      </c>
      <c r="Y84" s="98">
        <v>17.983103795243991</v>
      </c>
      <c r="DA84" s="63" t="s">
        <v>4169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284.47565868805282</v>
      </c>
      <c r="D85" s="122">
        <f t="shared" si="34"/>
        <v>257.96457637393911</v>
      </c>
      <c r="E85" s="122">
        <f t="shared" si="34"/>
        <v>1190.1823824154148</v>
      </c>
      <c r="F85" s="122">
        <f t="shared" si="34"/>
        <v>633.8778303480708</v>
      </c>
      <c r="G85" s="122">
        <f t="shared" si="34"/>
        <v>676.06998782344476</v>
      </c>
      <c r="H85" s="122">
        <f t="shared" si="34"/>
        <v>1464.7794605161291</v>
      </c>
      <c r="I85" s="122">
        <f t="shared" si="34"/>
        <v>2050.2241641193195</v>
      </c>
      <c r="J85" s="122">
        <f t="shared" si="34"/>
        <v>1193.2182107694364</v>
      </c>
      <c r="K85" s="122">
        <f t="shared" si="34"/>
        <v>1086.7992789693255</v>
      </c>
      <c r="L85" s="122">
        <f t="shared" si="34"/>
        <v>609.6721106533505</v>
      </c>
      <c r="M85" s="122">
        <f t="shared" si="34"/>
        <v>918.72107827471496</v>
      </c>
      <c r="N85" s="122">
        <f t="shared" si="34"/>
        <v>1015.0263874328663</v>
      </c>
      <c r="O85" s="122">
        <f t="shared" si="34"/>
        <v>533.53267949482347</v>
      </c>
      <c r="P85" s="122">
        <f t="shared" si="34"/>
        <v>456.95295322110366</v>
      </c>
      <c r="Q85" s="122">
        <f t="shared" si="34"/>
        <v>380.17464578096263</v>
      </c>
      <c r="R85" s="122">
        <f t="shared" si="34"/>
        <v>530.35994099528386</v>
      </c>
      <c r="S85" s="122">
        <f t="shared" si="34"/>
        <v>277.88159646807748</v>
      </c>
      <c r="T85" s="122">
        <f t="shared" si="34"/>
        <v>646.67401969176592</v>
      </c>
      <c r="U85" s="122">
        <f t="shared" si="34"/>
        <v>104.39080696836255</v>
      </c>
      <c r="V85" s="122">
        <f t="shared" si="34"/>
        <v>847.80050233139593</v>
      </c>
      <c r="W85" s="122">
        <f t="shared" si="34"/>
        <v>1762.2070324973779</v>
      </c>
      <c r="X85" s="122">
        <f t="shared" si="34"/>
        <v>2368.722611492758</v>
      </c>
      <c r="Y85" s="122">
        <f t="shared" si="34"/>
        <v>867.00696918410813</v>
      </c>
      <c r="DA85" s="130" t="s">
        <v>4170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284.47565868805282</v>
      </c>
      <c r="D86" s="98">
        <f>IF(RES_hhdet_in_tes!D86=0,0,RES_hhdet_in_tes!D86*1000*11630/RES_hhdet_in_new!D83)</f>
        <v>257.96457637393911</v>
      </c>
      <c r="E86" s="98">
        <f>IF(RES_hhdet_in_tes!E86=0,0,RES_hhdet_in_tes!E86*1000*11630/RES_hhdet_in_new!E83)</f>
        <v>1190.1823824154148</v>
      </c>
      <c r="F86" s="98">
        <f>IF(RES_hhdet_in_tes!F86=0,0,RES_hhdet_in_tes!F86*1000*11630/RES_hhdet_in_new!F83)</f>
        <v>633.8778303480708</v>
      </c>
      <c r="G86" s="98">
        <f>IF(RES_hhdet_in_tes!G86=0,0,RES_hhdet_in_tes!G86*1000*11630/RES_hhdet_in_new!G83)</f>
        <v>676.06998782344476</v>
      </c>
      <c r="H86" s="98">
        <f>IF(RES_hhdet_in_tes!H86=0,0,RES_hhdet_in_tes!H86*1000*11630/RES_hhdet_in_new!H83)</f>
        <v>1464.7794605161291</v>
      </c>
      <c r="I86" s="98">
        <f>IF(RES_hhdet_in_tes!I86=0,0,RES_hhdet_in_tes!I86*1000*11630/RES_hhdet_in_new!I83)</f>
        <v>2050.2241641193195</v>
      </c>
      <c r="J86" s="98">
        <f>IF(RES_hhdet_in_tes!J86=0,0,RES_hhdet_in_tes!J86*1000*11630/RES_hhdet_in_new!J83)</f>
        <v>1193.2182107694364</v>
      </c>
      <c r="K86" s="98">
        <f>IF(RES_hhdet_in_tes!K86=0,0,RES_hhdet_in_tes!K86*1000*11630/RES_hhdet_in_new!K83)</f>
        <v>1086.7992789693255</v>
      </c>
      <c r="L86" s="98">
        <f>IF(RES_hhdet_in_tes!L86=0,0,RES_hhdet_in_tes!L86*1000*11630/RES_hhdet_in_new!L83)</f>
        <v>609.6721106533505</v>
      </c>
      <c r="M86" s="98">
        <f>IF(RES_hhdet_in_tes!M86=0,0,RES_hhdet_in_tes!M86*1000*11630/RES_hhdet_in_new!M83)</f>
        <v>918.72107827471496</v>
      </c>
      <c r="N86" s="98">
        <f>IF(RES_hhdet_in_tes!N86=0,0,RES_hhdet_in_tes!N86*1000*11630/RES_hhdet_in_new!N83)</f>
        <v>1015.0263874328663</v>
      </c>
      <c r="O86" s="98">
        <f>IF(RES_hhdet_in_tes!O86=0,0,RES_hhdet_in_tes!O86*1000*11630/RES_hhdet_in_new!O83)</f>
        <v>533.53267949482347</v>
      </c>
      <c r="P86" s="98">
        <f>IF(RES_hhdet_in_tes!P86=0,0,RES_hhdet_in_tes!P86*1000*11630/RES_hhdet_in_new!P83)</f>
        <v>456.95295322110366</v>
      </c>
      <c r="Q86" s="98">
        <f>IF(RES_hhdet_in_tes!Q86=0,0,RES_hhdet_in_tes!Q86*1000*11630/RES_hhdet_in_new!Q83)</f>
        <v>380.17464578096263</v>
      </c>
      <c r="R86" s="98">
        <f>IF(RES_hhdet_in_tes!R86=0,0,RES_hhdet_in_tes!R86*1000*11630/RES_hhdet_in_new!R83)</f>
        <v>530.35994099528386</v>
      </c>
      <c r="S86" s="98">
        <f>IF(RES_hhdet_in_tes!S86=0,0,RES_hhdet_in_tes!S86*1000*11630/RES_hhdet_in_new!S83)</f>
        <v>277.88159646807748</v>
      </c>
      <c r="T86" s="98">
        <f>IF(RES_hhdet_in_tes!T86=0,0,RES_hhdet_in_tes!T86*1000*11630/RES_hhdet_in_new!T83)</f>
        <v>646.67401969176592</v>
      </c>
      <c r="U86" s="98">
        <f>IF(RES_hhdet_in_tes!U86=0,0,RES_hhdet_in_tes!U86*1000*11630/RES_hhdet_in_new!U83)</f>
        <v>104.39080696836255</v>
      </c>
      <c r="V86" s="98">
        <f>IF(RES_hhdet_in_tes!V86=0,0,RES_hhdet_in_tes!V86*1000*11630/RES_hhdet_in_new!V83)</f>
        <v>847.80050233139593</v>
      </c>
      <c r="W86" s="98">
        <f>IF(RES_hhdet_in_tes!W86=0,0,RES_hhdet_in_tes!W86*1000*11630/RES_hhdet_in_new!W83)</f>
        <v>1762.2070324973779</v>
      </c>
      <c r="X86" s="98">
        <f>IF(RES_hhdet_in_tes!X86=0,0,RES_hhdet_in_tes!X86*1000*11630/RES_hhdet_in_new!X83)</f>
        <v>2368.722611492758</v>
      </c>
      <c r="Y86" s="98">
        <f>IF(RES_hhdet_in_tes!Y86=0,0,RES_hhdet_in_tes!Y86*1000*11630/RES_hhdet_in_new!Y83)</f>
        <v>867.00696918410813</v>
      </c>
      <c r="DA86" s="63" t="s">
        <v>4171</v>
      </c>
    </row>
    <row r="87" spans="1:105" ht="12" customHeight="1" x14ac:dyDescent="0.25">
      <c r="A87" s="121" t="s">
        <v>55</v>
      </c>
      <c r="B87" s="122"/>
      <c r="C87" s="122">
        <v>886.57104676199492</v>
      </c>
      <c r="D87" s="122">
        <v>960.63611836183293</v>
      </c>
      <c r="E87" s="122">
        <v>850.43630794308524</v>
      </c>
      <c r="F87" s="122">
        <v>971.08286866532171</v>
      </c>
      <c r="G87" s="122">
        <v>1005.7044019227199</v>
      </c>
      <c r="H87" s="122">
        <v>1048.5384223015562</v>
      </c>
      <c r="I87" s="122">
        <v>1013.3470345003202</v>
      </c>
      <c r="J87" s="122">
        <v>1051.8957899489212</v>
      </c>
      <c r="K87" s="122">
        <v>1012.4442057348074</v>
      </c>
      <c r="L87" s="122">
        <v>1018.742034977769</v>
      </c>
      <c r="M87" s="122">
        <v>980.90612487774581</v>
      </c>
      <c r="N87" s="122">
        <v>979.35209514383143</v>
      </c>
      <c r="O87" s="122">
        <v>953.97894833266321</v>
      </c>
      <c r="P87" s="122">
        <v>948.16104863967871</v>
      </c>
      <c r="Q87" s="122">
        <v>963.4849754097196</v>
      </c>
      <c r="R87" s="122">
        <v>988.3527267273887</v>
      </c>
      <c r="S87" s="122">
        <v>1009.8884780689397</v>
      </c>
      <c r="T87" s="122">
        <v>1021.233469466081</v>
      </c>
      <c r="U87" s="122">
        <v>1035.0486236713607</v>
      </c>
      <c r="V87" s="122">
        <v>1051.4817598181492</v>
      </c>
      <c r="W87" s="122">
        <v>1127.2797518540567</v>
      </c>
      <c r="X87" s="122">
        <v>1080.7254418097377</v>
      </c>
      <c r="Y87" s="122">
        <v>1138.8193567757867</v>
      </c>
      <c r="DA87" s="130" t="s">
        <v>4172</v>
      </c>
    </row>
    <row r="88" spans="1:105" ht="12" customHeight="1" x14ac:dyDescent="0.25">
      <c r="A88" s="97" t="s">
        <v>132</v>
      </c>
      <c r="B88" s="98"/>
      <c r="C88" s="98">
        <v>910.13456974366284</v>
      </c>
      <c r="D88" s="98">
        <v>880.70897073969059</v>
      </c>
      <c r="E88" s="98">
        <v>951.31168248445226</v>
      </c>
      <c r="F88" s="98">
        <v>956.25322640774004</v>
      </c>
      <c r="G88" s="98">
        <v>986.2628054059287</v>
      </c>
      <c r="H88" s="98">
        <v>1009.2655423512882</v>
      </c>
      <c r="I88" s="98">
        <v>1034.5845959586295</v>
      </c>
      <c r="J88" s="98">
        <v>1006.0719773611332</v>
      </c>
      <c r="K88" s="98">
        <v>1029.8165189815184</v>
      </c>
      <c r="L88" s="98">
        <v>1026.3733464171469</v>
      </c>
      <c r="M88" s="98">
        <v>1008.0488336326429</v>
      </c>
      <c r="N88" s="98">
        <v>995.69003918502756</v>
      </c>
      <c r="O88" s="98">
        <v>959.44683743507596</v>
      </c>
      <c r="P88" s="98">
        <v>955.26619454017145</v>
      </c>
      <c r="Q88" s="98">
        <v>954.27858906291488</v>
      </c>
      <c r="R88" s="98">
        <v>1001.7914156880005</v>
      </c>
      <c r="S88" s="98">
        <v>1000.984509348518</v>
      </c>
      <c r="T88" s="98">
        <v>1001.9349774796814</v>
      </c>
      <c r="U88" s="98">
        <v>994.22082164946096</v>
      </c>
      <c r="V88" s="98">
        <v>1050.6761985074595</v>
      </c>
      <c r="W88" s="98">
        <v>1027.2072789897172</v>
      </c>
      <c r="X88" s="98">
        <v>930.01123168752019</v>
      </c>
      <c r="Y88" s="98">
        <v>1278.1784780864568</v>
      </c>
      <c r="DA88" s="63" t="s">
        <v>4173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951.41936450786079</v>
      </c>
      <c r="F89" s="98">
        <v>0</v>
      </c>
      <c r="G89" s="98">
        <v>0</v>
      </c>
      <c r="H89" s="98">
        <v>0</v>
      </c>
      <c r="I89" s="98">
        <v>1034.7491152948676</v>
      </c>
      <c r="J89" s="98">
        <v>1006.2167002125557</v>
      </c>
      <c r="K89" s="98">
        <v>1030.2805376514632</v>
      </c>
      <c r="L89" s="98">
        <v>1026.8085634560061</v>
      </c>
      <c r="M89" s="98">
        <v>1008.5007018238173</v>
      </c>
      <c r="N89" s="98">
        <v>996.02381754914279</v>
      </c>
      <c r="O89" s="98">
        <v>959.5726680714148</v>
      </c>
      <c r="P89" s="98">
        <v>956.05835961170487</v>
      </c>
      <c r="Q89" s="98">
        <v>954.79831720301672</v>
      </c>
      <c r="R89" s="98">
        <v>1002.6742327245819</v>
      </c>
      <c r="S89" s="98">
        <v>0</v>
      </c>
      <c r="T89" s="98">
        <v>1001.4992949978206</v>
      </c>
      <c r="U89" s="98">
        <v>992.94382519887949</v>
      </c>
      <c r="V89" s="98">
        <v>1050.4300350743686</v>
      </c>
      <c r="W89" s="98">
        <v>1026.2502269221848</v>
      </c>
      <c r="X89" s="98">
        <v>929.79488889599168</v>
      </c>
      <c r="Y89" s="98">
        <v>1283.0377522916226</v>
      </c>
      <c r="DA89" s="63" t="s">
        <v>4174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244.28720269732617</v>
      </c>
      <c r="F90" s="101">
        <v>0</v>
      </c>
      <c r="G90" s="101">
        <v>0</v>
      </c>
      <c r="H90" s="101">
        <v>0</v>
      </c>
      <c r="I90" s="101">
        <v>287.67289467456646</v>
      </c>
      <c r="J90" s="101">
        <v>281.82200275784794</v>
      </c>
      <c r="K90" s="101">
        <v>268.39772396266454</v>
      </c>
      <c r="L90" s="101">
        <v>267.96301091138304</v>
      </c>
      <c r="M90" s="101">
        <v>275.01614064146133</v>
      </c>
      <c r="N90" s="101">
        <v>268.57431105144968</v>
      </c>
      <c r="O90" s="101">
        <v>251.15239056834301</v>
      </c>
      <c r="P90" s="101">
        <v>264.12027708458305</v>
      </c>
      <c r="Q90" s="101">
        <v>289.71986006076094</v>
      </c>
      <c r="R90" s="101">
        <v>296.5842352614622</v>
      </c>
      <c r="S90" s="101">
        <v>0</v>
      </c>
      <c r="T90" s="101">
        <v>301.44258782405876</v>
      </c>
      <c r="U90" s="101">
        <v>282.62791459692988</v>
      </c>
      <c r="V90" s="101">
        <v>292.62893440246148</v>
      </c>
      <c r="W90" s="101">
        <v>321.70902560434706</v>
      </c>
      <c r="X90" s="101">
        <v>325.71852733787665</v>
      </c>
      <c r="Y90" s="101">
        <v>460.71140177914288</v>
      </c>
      <c r="DA90" s="131" t="s">
        <v>4175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707.13216181053463</v>
      </c>
      <c r="F91" s="104">
        <v>0</v>
      </c>
      <c r="G91" s="104">
        <v>0</v>
      </c>
      <c r="H91" s="104">
        <v>0</v>
      </c>
      <c r="I91" s="104">
        <v>747.076220620301</v>
      </c>
      <c r="J91" s="104">
        <v>724.39469745470763</v>
      </c>
      <c r="K91" s="104">
        <v>761.88281368879859</v>
      </c>
      <c r="L91" s="104">
        <v>758.84555254462316</v>
      </c>
      <c r="M91" s="104">
        <v>733.48456118235583</v>
      </c>
      <c r="N91" s="104">
        <v>727.44950649769316</v>
      </c>
      <c r="O91" s="104">
        <v>708.4202775030717</v>
      </c>
      <c r="P91" s="104">
        <v>691.93808252712188</v>
      </c>
      <c r="Q91" s="104">
        <v>665.07845714225584</v>
      </c>
      <c r="R91" s="104">
        <v>706.08999746311974</v>
      </c>
      <c r="S91" s="104">
        <v>0</v>
      </c>
      <c r="T91" s="104">
        <v>700.05670717376177</v>
      </c>
      <c r="U91" s="104">
        <v>710.31591060194967</v>
      </c>
      <c r="V91" s="104">
        <v>757.80110067190697</v>
      </c>
      <c r="W91" s="104">
        <v>704.5412013178377</v>
      </c>
      <c r="X91" s="104">
        <v>604.07636155811508</v>
      </c>
      <c r="Y91" s="104">
        <v>822.32635051247951</v>
      </c>
      <c r="DA91" s="132" t="s">
        <v>4176</v>
      </c>
    </row>
    <row r="92" spans="1:105" ht="12" customHeight="1" x14ac:dyDescent="0.25">
      <c r="A92" s="106" t="s">
        <v>124</v>
      </c>
      <c r="B92" s="101"/>
      <c r="C92" s="101">
        <v>911.61818252442879</v>
      </c>
      <c r="D92" s="101">
        <v>888.6892183081726</v>
      </c>
      <c r="E92" s="101">
        <v>955.38397070189751</v>
      </c>
      <c r="F92" s="101">
        <v>966.19711739800925</v>
      </c>
      <c r="G92" s="101">
        <v>982.51158508879735</v>
      </c>
      <c r="H92" s="101">
        <v>1012.8553669370159</v>
      </c>
      <c r="I92" s="101">
        <v>986.41366770309116</v>
      </c>
      <c r="J92" s="101">
        <v>1094.5765280260746</v>
      </c>
      <c r="K92" s="101">
        <v>1170.8590993756275</v>
      </c>
      <c r="L92" s="101">
        <v>1089.4699774120722</v>
      </c>
      <c r="M92" s="101">
        <v>976.07200742246141</v>
      </c>
      <c r="N92" s="101">
        <v>954.21549693360805</v>
      </c>
      <c r="O92" s="101">
        <v>971.85682659591805</v>
      </c>
      <c r="P92" s="101">
        <v>914.50376265078773</v>
      </c>
      <c r="Q92" s="101">
        <v>942.26981847074785</v>
      </c>
      <c r="R92" s="101">
        <v>1012.0116560238171</v>
      </c>
      <c r="S92" s="101">
        <v>1018.3685823913899</v>
      </c>
      <c r="T92" s="101">
        <v>993.25422721077734</v>
      </c>
      <c r="U92" s="101">
        <v>1064.891871859194</v>
      </c>
      <c r="V92" s="101">
        <v>1057.9219505459805</v>
      </c>
      <c r="W92" s="101">
        <v>1126.960644255508</v>
      </c>
      <c r="X92" s="101">
        <v>1115.6951755843884</v>
      </c>
      <c r="Y92" s="101">
        <v>1041.2106829805182</v>
      </c>
      <c r="DA92" s="131" t="s">
        <v>4177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955.61174724357522</v>
      </c>
      <c r="F93" s="104">
        <v>0</v>
      </c>
      <c r="G93" s="104">
        <v>0</v>
      </c>
      <c r="H93" s="104">
        <v>0</v>
      </c>
      <c r="I93" s="104">
        <v>986.30833389332452</v>
      </c>
      <c r="J93" s="104">
        <v>1094.983050623754</v>
      </c>
      <c r="K93" s="104">
        <v>1171.9306766027971</v>
      </c>
      <c r="L93" s="104">
        <v>1090.3549815840138</v>
      </c>
      <c r="M93" s="104">
        <v>976.96779186770539</v>
      </c>
      <c r="N93" s="104">
        <v>955.526828586036</v>
      </c>
      <c r="O93" s="104">
        <v>973.85001534792946</v>
      </c>
      <c r="P93" s="104">
        <v>915.76167497714096</v>
      </c>
      <c r="Q93" s="104">
        <v>943.21026170422954</v>
      </c>
      <c r="R93" s="104">
        <v>1013.8627892212425</v>
      </c>
      <c r="S93" s="104">
        <v>1018.8624810034563</v>
      </c>
      <c r="T93" s="104">
        <v>992.89104234024273</v>
      </c>
      <c r="U93" s="104">
        <v>1063.9940527085687</v>
      </c>
      <c r="V93" s="104">
        <v>1057.6332482891116</v>
      </c>
      <c r="W93" s="104">
        <v>1125.0959256522269</v>
      </c>
      <c r="X93" s="104">
        <v>1115.0777537945794</v>
      </c>
      <c r="Y93" s="104">
        <v>1041.2731113550772</v>
      </c>
      <c r="DA93" s="132" t="s">
        <v>4178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245.35236846377393</v>
      </c>
      <c r="F94" s="98">
        <v>0</v>
      </c>
      <c r="G94" s="98">
        <v>0</v>
      </c>
      <c r="H94" s="98">
        <v>0</v>
      </c>
      <c r="I94" s="98">
        <v>274.16011753759392</v>
      </c>
      <c r="J94" s="98">
        <v>306.56251020314033</v>
      </c>
      <c r="K94" s="98">
        <v>305.75322815216458</v>
      </c>
      <c r="L94" s="98">
        <v>284.64213815257494</v>
      </c>
      <c r="M94" s="98">
        <v>265.94414590605862</v>
      </c>
      <c r="N94" s="98">
        <v>256.88036127700099</v>
      </c>
      <c r="O94" s="98">
        <v>254.52490250420956</v>
      </c>
      <c r="P94" s="98">
        <v>252.26369225308332</v>
      </c>
      <c r="Q94" s="98">
        <v>285.66089898698419</v>
      </c>
      <c r="R94" s="98">
        <v>299.26444247789101</v>
      </c>
      <c r="S94" s="98">
        <v>296.3097554292404</v>
      </c>
      <c r="T94" s="98">
        <v>298.58818341093433</v>
      </c>
      <c r="U94" s="98">
        <v>302.77523872807245</v>
      </c>
      <c r="V94" s="98">
        <v>294.5047335103294</v>
      </c>
      <c r="W94" s="98">
        <v>352.93411008019905</v>
      </c>
      <c r="X94" s="98">
        <v>391.11665937189935</v>
      </c>
      <c r="Y94" s="98">
        <v>370.94218215925531</v>
      </c>
      <c r="DA94" s="63" t="s">
        <v>4179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710.25937877980118</v>
      </c>
      <c r="F95" s="98">
        <v>0</v>
      </c>
      <c r="G95" s="98">
        <v>0</v>
      </c>
      <c r="H95" s="98">
        <v>0</v>
      </c>
      <c r="I95" s="98">
        <v>712.14821635573071</v>
      </c>
      <c r="J95" s="98">
        <v>788.42054042061375</v>
      </c>
      <c r="K95" s="98">
        <v>866.17744845063237</v>
      </c>
      <c r="L95" s="98">
        <v>805.71284343143873</v>
      </c>
      <c r="M95" s="98">
        <v>711.02364596164671</v>
      </c>
      <c r="N95" s="98">
        <v>698.64646730903485</v>
      </c>
      <c r="O95" s="98">
        <v>719.32511284371992</v>
      </c>
      <c r="P95" s="98">
        <v>663.49798272405758</v>
      </c>
      <c r="Q95" s="98">
        <v>657.54936271724534</v>
      </c>
      <c r="R95" s="98">
        <v>714.59834674335127</v>
      </c>
      <c r="S95" s="98">
        <v>722.55272557421586</v>
      </c>
      <c r="T95" s="98">
        <v>694.3028589293084</v>
      </c>
      <c r="U95" s="98">
        <v>761.21881398049641</v>
      </c>
      <c r="V95" s="98">
        <v>763.12851477878235</v>
      </c>
      <c r="W95" s="98">
        <v>772.16181557202776</v>
      </c>
      <c r="X95" s="98">
        <v>723.96109442267993</v>
      </c>
      <c r="Y95" s="98">
        <v>670.3309291958218</v>
      </c>
      <c r="DA95" s="63" t="s">
        <v>4180</v>
      </c>
    </row>
    <row r="96" spans="1:105" ht="12" customHeight="1" x14ac:dyDescent="0.25">
      <c r="A96" s="106" t="s">
        <v>122</v>
      </c>
      <c r="B96" s="101"/>
      <c r="C96" s="101">
        <v>885.03507162294704</v>
      </c>
      <c r="D96" s="101">
        <v>966.3227452556963</v>
      </c>
      <c r="E96" s="101">
        <v>841.69693612066885</v>
      </c>
      <c r="F96" s="101">
        <v>971.64584351546318</v>
      </c>
      <c r="G96" s="101">
        <v>1007.0531756903381</v>
      </c>
      <c r="H96" s="101">
        <v>1051.0232503437016</v>
      </c>
      <c r="I96" s="101">
        <v>1013.6867966444216</v>
      </c>
      <c r="J96" s="101">
        <v>1057.6236878803243</v>
      </c>
      <c r="K96" s="101">
        <v>1001.8243462811764</v>
      </c>
      <c r="L96" s="101">
        <v>1014.507098854593</v>
      </c>
      <c r="M96" s="101">
        <v>977.55928796784838</v>
      </c>
      <c r="N96" s="101">
        <v>978.15252335852233</v>
      </c>
      <c r="O96" s="101">
        <v>952.9579514886525</v>
      </c>
      <c r="P96" s="101">
        <v>948.72799273498572</v>
      </c>
      <c r="Q96" s="101">
        <v>964.27471812874956</v>
      </c>
      <c r="R96" s="101">
        <v>986.43152593970547</v>
      </c>
      <c r="S96" s="101">
        <v>1009.8758218711231</v>
      </c>
      <c r="T96" s="101">
        <v>1023.0130652727501</v>
      </c>
      <c r="U96" s="101">
        <v>1036.2219854230984</v>
      </c>
      <c r="V96" s="101">
        <v>1051.3252841611327</v>
      </c>
      <c r="W96" s="101">
        <v>1133.4045010997779</v>
      </c>
      <c r="X96" s="101">
        <v>1095.9008736358985</v>
      </c>
      <c r="Y96" s="101">
        <v>1099.8763061767193</v>
      </c>
      <c r="DA96" s="131" t="s">
        <v>4181</v>
      </c>
    </row>
    <row r="97" spans="1:105" ht="12" customHeight="1" x14ac:dyDescent="0.25">
      <c r="A97" s="107" t="s">
        <v>121</v>
      </c>
      <c r="B97" s="104"/>
      <c r="C97" s="104">
        <v>885.08538808682147</v>
      </c>
      <c r="D97" s="104">
        <v>966.42073859632285</v>
      </c>
      <c r="E97" s="104">
        <v>841.9409842100506</v>
      </c>
      <c r="F97" s="104">
        <v>971.86560049826221</v>
      </c>
      <c r="G97" s="104">
        <v>1007.21589667069</v>
      </c>
      <c r="H97" s="104">
        <v>1051.0883616268802</v>
      </c>
      <c r="I97" s="104">
        <v>1014.0506605894345</v>
      </c>
      <c r="J97" s="104">
        <v>1058.2330261195618</v>
      </c>
      <c r="K97" s="104">
        <v>1002.506979457232</v>
      </c>
      <c r="L97" s="104">
        <v>1015.1176785069513</v>
      </c>
      <c r="M97" s="104">
        <v>978.21987718891523</v>
      </c>
      <c r="N97" s="104">
        <v>978.61725414701664</v>
      </c>
      <c r="O97" s="104">
        <v>953.41217920654742</v>
      </c>
      <c r="P97" s="104">
        <v>949.94022858969197</v>
      </c>
      <c r="Q97" s="104">
        <v>966.00155456133973</v>
      </c>
      <c r="R97" s="104">
        <v>988.18746320069442</v>
      </c>
      <c r="S97" s="104">
        <v>1011.3973987820591</v>
      </c>
      <c r="T97" s="104">
        <v>1024.261054398675</v>
      </c>
      <c r="U97" s="104">
        <v>1037.0818211743265</v>
      </c>
      <c r="V97" s="104">
        <v>1051.6915626471675</v>
      </c>
      <c r="W97" s="104">
        <v>1133.3957882078369</v>
      </c>
      <c r="X97" s="104">
        <v>1096.1368178967766</v>
      </c>
      <c r="Y97" s="104">
        <v>1100.5238235608706</v>
      </c>
      <c r="DA97" s="132" t="s">
        <v>4182</v>
      </c>
    </row>
    <row r="98" spans="1:105" ht="12" customHeight="1" x14ac:dyDescent="0.25">
      <c r="A98" s="108" t="s">
        <v>53</v>
      </c>
      <c r="B98" s="98"/>
      <c r="C98" s="98">
        <v>254.45770324086266</v>
      </c>
      <c r="D98" s="98">
        <v>292.95480455602006</v>
      </c>
      <c r="E98" s="98">
        <v>216.01043735320383</v>
      </c>
      <c r="F98" s="98">
        <v>281.23527045055278</v>
      </c>
      <c r="G98" s="98">
        <v>288.72312310225402</v>
      </c>
      <c r="H98" s="98">
        <v>300.28976921117601</v>
      </c>
      <c r="I98" s="98">
        <v>281.90697542449794</v>
      </c>
      <c r="J98" s="98">
        <v>296.52957994844473</v>
      </c>
      <c r="K98" s="98">
        <v>261.11987016139773</v>
      </c>
      <c r="L98" s="98">
        <v>264.75368352038549</v>
      </c>
      <c r="M98" s="98">
        <v>266.70757262694809</v>
      </c>
      <c r="N98" s="98">
        <v>263.8734375790437</v>
      </c>
      <c r="O98" s="98">
        <v>249.59155829174242</v>
      </c>
      <c r="P98" s="98">
        <v>262.44793730687138</v>
      </c>
      <c r="Q98" s="98">
        <v>293.44481442873717</v>
      </c>
      <c r="R98" s="98">
        <v>292.21719465869677</v>
      </c>
      <c r="S98" s="98">
        <v>294.606182696681</v>
      </c>
      <c r="T98" s="98">
        <v>308.40476572255841</v>
      </c>
      <c r="U98" s="98">
        <v>295.28401018518025</v>
      </c>
      <c r="V98" s="98">
        <v>293.15640251398753</v>
      </c>
      <c r="W98" s="98">
        <v>355.5622579032559</v>
      </c>
      <c r="X98" s="98">
        <v>384.78180805712816</v>
      </c>
      <c r="Y98" s="98">
        <v>392.72213107919248</v>
      </c>
      <c r="DA98" s="63" t="s">
        <v>4183</v>
      </c>
    </row>
    <row r="99" spans="1:105" ht="12" customHeight="1" x14ac:dyDescent="0.25">
      <c r="A99" s="108" t="s">
        <v>52</v>
      </c>
      <c r="B99" s="98"/>
      <c r="C99" s="98">
        <v>630.62768484595881</v>
      </c>
      <c r="D99" s="98">
        <v>673.46593404030284</v>
      </c>
      <c r="E99" s="98">
        <v>625.93054685684672</v>
      </c>
      <c r="F99" s="98">
        <v>690.63033004770944</v>
      </c>
      <c r="G99" s="98">
        <v>718.49277356843584</v>
      </c>
      <c r="H99" s="98">
        <v>750.79859241570421</v>
      </c>
      <c r="I99" s="98">
        <v>732.14368516493653</v>
      </c>
      <c r="J99" s="98">
        <v>761.70344617111721</v>
      </c>
      <c r="K99" s="98">
        <v>741.38710929583442</v>
      </c>
      <c r="L99" s="98">
        <v>750.36399498656579</v>
      </c>
      <c r="M99" s="98">
        <v>711.5123045619672</v>
      </c>
      <c r="N99" s="98">
        <v>714.743816567973</v>
      </c>
      <c r="O99" s="98">
        <v>703.82062091480486</v>
      </c>
      <c r="P99" s="98">
        <v>687.4922912828207</v>
      </c>
      <c r="Q99" s="98">
        <v>672.55674013260261</v>
      </c>
      <c r="R99" s="98">
        <v>695.97026854199748</v>
      </c>
      <c r="S99" s="98">
        <v>716.79121608537832</v>
      </c>
      <c r="T99" s="98">
        <v>715.85628867611638</v>
      </c>
      <c r="U99" s="98">
        <v>741.797810989146</v>
      </c>
      <c r="V99" s="98">
        <v>758.53516013318006</v>
      </c>
      <c r="W99" s="98">
        <v>777.83353030458113</v>
      </c>
      <c r="X99" s="98">
        <v>711.35500983964857</v>
      </c>
      <c r="Y99" s="98">
        <v>707.80169248167817</v>
      </c>
      <c r="DA99" s="63" t="s">
        <v>4184</v>
      </c>
    </row>
    <row r="100" spans="1:105" ht="12" customHeight="1" x14ac:dyDescent="0.25">
      <c r="A100" s="121" t="s">
        <v>54</v>
      </c>
      <c r="B100" s="122"/>
      <c r="C100" s="122">
        <v>875.91793750401723</v>
      </c>
      <c r="D100" s="122">
        <v>924.36786379310217</v>
      </c>
      <c r="E100" s="122">
        <v>860.2917148909678</v>
      </c>
      <c r="F100" s="122">
        <v>925.33110568703421</v>
      </c>
      <c r="G100" s="122">
        <v>958.4261669916159</v>
      </c>
      <c r="H100" s="122">
        <v>991.02531654154677</v>
      </c>
      <c r="I100" s="122">
        <v>943.55044355828488</v>
      </c>
      <c r="J100" s="122">
        <v>976.95031838355942</v>
      </c>
      <c r="K100" s="122">
        <v>976.69456120993925</v>
      </c>
      <c r="L100" s="122">
        <v>930.51751822673907</v>
      </c>
      <c r="M100" s="122">
        <v>873.660987834558</v>
      </c>
      <c r="N100" s="122">
        <v>849.35661220746147</v>
      </c>
      <c r="O100" s="122">
        <v>809.05558461006058</v>
      </c>
      <c r="P100" s="122">
        <v>777.39322608783027</v>
      </c>
      <c r="Q100" s="122">
        <v>785.5640896661331</v>
      </c>
      <c r="R100" s="122">
        <v>811.81877236395337</v>
      </c>
      <c r="S100" s="122">
        <v>805.23139635821917</v>
      </c>
      <c r="T100" s="122">
        <v>786.847752670045</v>
      </c>
      <c r="U100" s="122">
        <v>791.16704682806539</v>
      </c>
      <c r="V100" s="122">
        <v>798.58409797692229</v>
      </c>
      <c r="W100" s="122">
        <v>850.47619423745732</v>
      </c>
      <c r="X100" s="122">
        <v>818.41155326044588</v>
      </c>
      <c r="Y100" s="122">
        <v>774.65851032260673</v>
      </c>
      <c r="DA100" s="130" t="s">
        <v>4185</v>
      </c>
    </row>
    <row r="101" spans="1:105" ht="12" customHeight="1" x14ac:dyDescent="0.25">
      <c r="A101" s="97" t="s">
        <v>202</v>
      </c>
      <c r="B101" s="98"/>
      <c r="C101" s="98">
        <v>951.85402423967093</v>
      </c>
      <c r="D101" s="98">
        <v>827.79281621052587</v>
      </c>
      <c r="E101" s="98">
        <v>993.92825335667044</v>
      </c>
      <c r="F101" s="98">
        <v>913.3744779268369</v>
      </c>
      <c r="G101" s="98">
        <v>940.52203194441336</v>
      </c>
      <c r="H101" s="98">
        <v>911.49635038949532</v>
      </c>
      <c r="I101" s="98">
        <v>1016.7843222321266</v>
      </c>
      <c r="J101" s="98">
        <v>906.45198921153462</v>
      </c>
      <c r="K101" s="98">
        <v>977.45555702589331</v>
      </c>
      <c r="L101" s="98">
        <v>921.77601167837645</v>
      </c>
      <c r="M101" s="98">
        <v>887.26257925027562</v>
      </c>
      <c r="N101" s="98">
        <v>888.65903179956786</v>
      </c>
      <c r="O101" s="98">
        <v>794.7534184768466</v>
      </c>
      <c r="P101" s="98">
        <v>796.96581244210211</v>
      </c>
      <c r="Q101" s="98">
        <v>793.91115942034514</v>
      </c>
      <c r="R101" s="98">
        <v>833.69321856354077</v>
      </c>
      <c r="S101" s="98">
        <v>795.08326843875852</v>
      </c>
      <c r="T101" s="98">
        <v>767.72789761584511</v>
      </c>
      <c r="U101" s="98">
        <v>727.77135849163687</v>
      </c>
      <c r="V101" s="98">
        <v>835.45039848722217</v>
      </c>
      <c r="W101" s="98">
        <v>869.68532139772026</v>
      </c>
      <c r="X101" s="98">
        <v>857.95646750486173</v>
      </c>
      <c r="Y101" s="98">
        <v>714.88192296472312</v>
      </c>
      <c r="DA101" s="63" t="s">
        <v>4186</v>
      </c>
    </row>
    <row r="102" spans="1:105" ht="12" customHeight="1" x14ac:dyDescent="0.25">
      <c r="A102" s="97" t="s">
        <v>50</v>
      </c>
      <c r="B102" s="98"/>
      <c r="C102" s="98">
        <v>951.30900573181259</v>
      </c>
      <c r="D102" s="98">
        <v>832.52379079956813</v>
      </c>
      <c r="E102" s="98">
        <v>984.89388271445159</v>
      </c>
      <c r="F102" s="98">
        <v>921.93062945942575</v>
      </c>
      <c r="G102" s="98">
        <v>935.04337962890634</v>
      </c>
      <c r="H102" s="98">
        <v>920.50477182035013</v>
      </c>
      <c r="I102" s="98">
        <v>962.25991867851621</v>
      </c>
      <c r="J102" s="98">
        <v>944.40403852007</v>
      </c>
      <c r="K102" s="98">
        <v>1087.197189846386</v>
      </c>
      <c r="L102" s="98">
        <v>980.59295434119053</v>
      </c>
      <c r="M102" s="98">
        <v>872.81363689595253</v>
      </c>
      <c r="N102" s="98">
        <v>830.58017785142113</v>
      </c>
      <c r="O102" s="98">
        <v>824.42093257666386</v>
      </c>
      <c r="P102" s="98">
        <v>761.46015055230259</v>
      </c>
      <c r="Q102" s="98">
        <v>774.59980155203255</v>
      </c>
      <c r="R102" s="98">
        <v>821.28713273541427</v>
      </c>
      <c r="S102" s="98">
        <v>809.62482746134287</v>
      </c>
      <c r="T102" s="98">
        <v>771.05160059046977</v>
      </c>
      <c r="U102" s="98">
        <v>811.44907180639109</v>
      </c>
      <c r="V102" s="98">
        <v>799.25727702286542</v>
      </c>
      <c r="W102" s="98">
        <v>845.92000485161327</v>
      </c>
      <c r="X102" s="98">
        <v>829.49374781158906</v>
      </c>
      <c r="Y102" s="98">
        <v>746.90775458229018</v>
      </c>
      <c r="DA102" s="63" t="s">
        <v>4187</v>
      </c>
    </row>
    <row r="103" spans="1:105" ht="12" customHeight="1" x14ac:dyDescent="0.25">
      <c r="A103" s="109" t="s">
        <v>120</v>
      </c>
      <c r="B103" s="33"/>
      <c r="C103" s="33">
        <v>805.75311548050649</v>
      </c>
      <c r="D103" s="33">
        <v>997.27270487337739</v>
      </c>
      <c r="E103" s="33">
        <v>748.70613307142685</v>
      </c>
      <c r="F103" s="33">
        <v>928.21136689375032</v>
      </c>
      <c r="G103" s="33">
        <v>971.34545881368808</v>
      </c>
      <c r="H103" s="33">
        <v>1040.8626402408763</v>
      </c>
      <c r="I103" s="33">
        <v>920.5978203350827</v>
      </c>
      <c r="J103" s="33">
        <v>1051.9865019365775</v>
      </c>
      <c r="K103" s="33">
        <v>867.10737130181042</v>
      </c>
      <c r="L103" s="33">
        <v>890.88917925161945</v>
      </c>
      <c r="M103" s="33">
        <v>870.92173012424632</v>
      </c>
      <c r="N103" s="33">
        <v>849.33129768033814</v>
      </c>
      <c r="O103" s="33">
        <v>803.89600587732775</v>
      </c>
      <c r="P103" s="33">
        <v>783.15693961536829</v>
      </c>
      <c r="Q103" s="33">
        <v>792.4830557435281</v>
      </c>
      <c r="R103" s="33">
        <v>801.58056987875079</v>
      </c>
      <c r="S103" s="33">
        <v>803.56943338216797</v>
      </c>
      <c r="T103" s="33">
        <v>797.24720949421783</v>
      </c>
      <c r="U103" s="33">
        <v>789.45045533833365</v>
      </c>
      <c r="V103" s="33">
        <v>792.02299893926636</v>
      </c>
      <c r="W103" s="33">
        <v>849.98224863691212</v>
      </c>
      <c r="X103" s="33">
        <v>812.26706911406984</v>
      </c>
      <c r="Y103" s="33">
        <v>786.62750896534169</v>
      </c>
      <c r="DA103" s="60" t="s">
        <v>4188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4189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4190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4191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4192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4193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X110" s="98">
        <f>IF(RES_hhdet_in_tes!X110=0,0,RES_hhdet_in_tes!X110*1000*11630/RES_hhdet_in_new!X107)</f>
        <v>0</v>
      </c>
      <c r="Y110" s="98">
        <f>IF(RES_hhdet_in_tes!Y110=0,0,RES_hhdet_in_tes!Y110*1000*11630/RES_hhdet_in_new!Y107)</f>
        <v>0</v>
      </c>
      <c r="DA110" s="63" t="s">
        <v>4194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4195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4196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4197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4198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4199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4200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4201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4202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4203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4204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4205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4206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8430.5214002922894</v>
      </c>
      <c r="D124" s="117">
        <f t="shared" si="42"/>
        <v>8611.7763220576508</v>
      </c>
      <c r="E124" s="117">
        <f t="shared" si="42"/>
        <v>10257.943978316462</v>
      </c>
      <c r="F124" s="117">
        <f t="shared" si="42"/>
        <v>9931.6261959342246</v>
      </c>
      <c r="G124" s="117">
        <f t="shared" si="42"/>
        <v>10638.295289738679</v>
      </c>
      <c r="H124" s="117">
        <f t="shared" si="42"/>
        <v>10784.95077585374</v>
      </c>
      <c r="I124" s="117">
        <f t="shared" si="42"/>
        <v>10936.162645633009</v>
      </c>
      <c r="J124" s="117">
        <f t="shared" si="42"/>
        <v>10476.554411577206</v>
      </c>
      <c r="K124" s="117">
        <f t="shared" si="42"/>
        <v>10565.016445182036</v>
      </c>
      <c r="L124" s="117">
        <f t="shared" si="42"/>
        <v>10545.423619188081</v>
      </c>
      <c r="M124" s="117">
        <f t="shared" si="42"/>
        <v>10456.692530726077</v>
      </c>
      <c r="N124" s="117">
        <f t="shared" si="42"/>
        <v>10119.56551560938</v>
      </c>
      <c r="O124" s="117">
        <f t="shared" si="42"/>
        <v>9693.3083683769582</v>
      </c>
      <c r="P124" s="117">
        <f t="shared" si="42"/>
        <v>7811.5979301337775</v>
      </c>
      <c r="Q124" s="117">
        <f t="shared" si="42"/>
        <v>0</v>
      </c>
      <c r="R124" s="117">
        <f t="shared" ref="R124:V124" si="43">R125+R128+R130+R139</f>
        <v>8756.6893118087319</v>
      </c>
      <c r="S124" s="117">
        <f t="shared" si="43"/>
        <v>8255.5643545856256</v>
      </c>
      <c r="T124" s="117">
        <f t="shared" si="43"/>
        <v>8115.5798507251457</v>
      </c>
      <c r="U124" s="117">
        <f t="shared" si="43"/>
        <v>7229.8245307998377</v>
      </c>
      <c r="V124" s="117">
        <f t="shared" si="43"/>
        <v>7877.0378634248609</v>
      </c>
      <c r="W124" s="117">
        <f t="shared" ref="W124:Y124" si="44">W125+W128+W130+W139</f>
        <v>8557.4823547074247</v>
      </c>
      <c r="X124" s="117">
        <f t="shared" si="44"/>
        <v>7782.2235646985109</v>
      </c>
      <c r="Y124" s="117">
        <f t="shared" si="44"/>
        <v>5072.7971269567133</v>
      </c>
      <c r="DA124" s="129" t="s">
        <v>4207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6385.8394319433282</v>
      </c>
      <c r="D125" s="122">
        <f t="shared" si="45"/>
        <v>6482.6467894675534</v>
      </c>
      <c r="E125" s="122">
        <f t="shared" si="45"/>
        <v>7344.8913959542288</v>
      </c>
      <c r="F125" s="122">
        <f t="shared" si="45"/>
        <v>7401.0649222025213</v>
      </c>
      <c r="G125" s="122">
        <f t="shared" si="45"/>
        <v>7997.6103129745561</v>
      </c>
      <c r="H125" s="122">
        <f t="shared" si="45"/>
        <v>7278.7219324822927</v>
      </c>
      <c r="I125" s="122">
        <f t="shared" si="45"/>
        <v>6926.5254244720882</v>
      </c>
      <c r="J125" s="122">
        <f t="shared" si="45"/>
        <v>7270.7153646327488</v>
      </c>
      <c r="K125" s="122">
        <f t="shared" si="45"/>
        <v>7453.6296823258799</v>
      </c>
      <c r="L125" s="122">
        <f t="shared" si="45"/>
        <v>7961.1656823093326</v>
      </c>
      <c r="M125" s="122">
        <f t="shared" si="45"/>
        <v>7719.9333274600031</v>
      </c>
      <c r="N125" s="122">
        <f t="shared" si="45"/>
        <v>7277.575581454973</v>
      </c>
      <c r="O125" s="122">
        <f t="shared" si="45"/>
        <v>7349.6166736838322</v>
      </c>
      <c r="P125" s="122">
        <f t="shared" si="45"/>
        <v>6077.478822791737</v>
      </c>
      <c r="Q125" s="122">
        <f t="shared" si="45"/>
        <v>0</v>
      </c>
      <c r="R125" s="122">
        <f t="shared" ref="R125:V125" si="46">SUM(R126:R127)</f>
        <v>6437.4459436045745</v>
      </c>
      <c r="S125" s="122">
        <f t="shared" si="46"/>
        <v>6163.9070480399605</v>
      </c>
      <c r="T125" s="122">
        <f t="shared" si="46"/>
        <v>5653.6267057934883</v>
      </c>
      <c r="U125" s="122">
        <f t="shared" si="46"/>
        <v>5307.2658928640703</v>
      </c>
      <c r="V125" s="122">
        <f t="shared" si="46"/>
        <v>5191.7178061915001</v>
      </c>
      <c r="W125" s="122">
        <f t="shared" ref="W125:Y125" si="47">SUM(W126:W127)</f>
        <v>4820.3229328776133</v>
      </c>
      <c r="X125" s="122">
        <f t="shared" si="47"/>
        <v>3495.7251559382903</v>
      </c>
      <c r="Y125" s="122">
        <f t="shared" si="47"/>
        <v>2339.8749234537322</v>
      </c>
      <c r="DA125" s="130" t="s">
        <v>4208</v>
      </c>
    </row>
    <row r="126" spans="1:105" ht="12" customHeight="1" x14ac:dyDescent="0.25">
      <c r="A126" s="97" t="s">
        <v>198</v>
      </c>
      <c r="B126" s="98"/>
      <c r="C126" s="98">
        <v>6355.1937311710963</v>
      </c>
      <c r="D126" s="98">
        <v>6451.4918008288187</v>
      </c>
      <c r="E126" s="98">
        <v>7311.6850333690973</v>
      </c>
      <c r="F126" s="98">
        <v>7366.1152057751551</v>
      </c>
      <c r="G126" s="98">
        <v>7960.6938295833288</v>
      </c>
      <c r="H126" s="98">
        <v>7246.4174426868522</v>
      </c>
      <c r="I126" s="98">
        <v>6896.885433398782</v>
      </c>
      <c r="J126" s="98">
        <v>7239.9908225960471</v>
      </c>
      <c r="K126" s="98">
        <v>7422.4466879704933</v>
      </c>
      <c r="L126" s="98">
        <v>7929.1428932691451</v>
      </c>
      <c r="M126" s="98">
        <v>7689.232921489609</v>
      </c>
      <c r="N126" s="98">
        <v>7249.0483503933901</v>
      </c>
      <c r="O126" s="98">
        <v>7321.1610103808916</v>
      </c>
      <c r="P126" s="98">
        <v>6054.1040444291402</v>
      </c>
      <c r="Q126" s="98">
        <v>0</v>
      </c>
      <c r="R126" s="98">
        <v>6412.5645064713617</v>
      </c>
      <c r="S126" s="98">
        <v>6140.3914012525265</v>
      </c>
      <c r="T126" s="98">
        <v>5632.1270271145377</v>
      </c>
      <c r="U126" s="98">
        <v>5286.9878785079891</v>
      </c>
      <c r="V126" s="98">
        <v>5171.8827121013319</v>
      </c>
      <c r="W126" s="98">
        <v>4801.9380046727792</v>
      </c>
      <c r="X126" s="98">
        <v>3482.4618843910052</v>
      </c>
      <c r="Y126" s="98">
        <v>2330.9599962863313</v>
      </c>
      <c r="DA126" s="63" t="s">
        <v>4209</v>
      </c>
    </row>
    <row r="127" spans="1:105" ht="12" customHeight="1" x14ac:dyDescent="0.25">
      <c r="A127" s="97" t="s">
        <v>53</v>
      </c>
      <c r="B127" s="98"/>
      <c r="C127" s="98">
        <v>30.645700772231578</v>
      </c>
      <c r="D127" s="98">
        <v>31.154988638734633</v>
      </c>
      <c r="E127" s="98">
        <v>33.206362585131195</v>
      </c>
      <c r="F127" s="98">
        <v>34.949716427366155</v>
      </c>
      <c r="G127" s="98">
        <v>36.916483391227608</v>
      </c>
      <c r="H127" s="98">
        <v>32.304489795440389</v>
      </c>
      <c r="I127" s="98">
        <v>29.639991073306611</v>
      </c>
      <c r="J127" s="98">
        <v>30.724542036701319</v>
      </c>
      <c r="K127" s="98">
        <v>31.182994355386459</v>
      </c>
      <c r="L127" s="98">
        <v>32.022789040187803</v>
      </c>
      <c r="M127" s="98">
        <v>30.700405970393707</v>
      </c>
      <c r="N127" s="98">
        <v>28.52723106158297</v>
      </c>
      <c r="O127" s="98">
        <v>28.455663302940387</v>
      </c>
      <c r="P127" s="98">
        <v>23.374778362596448</v>
      </c>
      <c r="Q127" s="98">
        <v>0</v>
      </c>
      <c r="R127" s="98">
        <v>24.881437133213041</v>
      </c>
      <c r="S127" s="98">
        <v>23.515646787433685</v>
      </c>
      <c r="T127" s="98">
        <v>21.499678678950843</v>
      </c>
      <c r="U127" s="98">
        <v>20.278014356080874</v>
      </c>
      <c r="V127" s="98">
        <v>19.835094090167935</v>
      </c>
      <c r="W127" s="98">
        <v>18.384928204834356</v>
      </c>
      <c r="X127" s="98">
        <v>13.26327154728483</v>
      </c>
      <c r="Y127" s="98">
        <v>8.9149271674010233</v>
      </c>
      <c r="DA127" s="63" t="s">
        <v>4210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284.95388739075537</v>
      </c>
      <c r="D128" s="122">
        <f t="shared" si="48"/>
        <v>257.84698994950065</v>
      </c>
      <c r="E128" s="122">
        <f t="shared" si="48"/>
        <v>1190.6174749352829</v>
      </c>
      <c r="F128" s="122">
        <f t="shared" si="48"/>
        <v>633.87250442855884</v>
      </c>
      <c r="G128" s="122">
        <f t="shared" si="48"/>
        <v>675.60169609549769</v>
      </c>
      <c r="H128" s="122">
        <f t="shared" si="48"/>
        <v>1464.517947264369</v>
      </c>
      <c r="I128" s="122">
        <f t="shared" si="48"/>
        <v>2050.0118809553132</v>
      </c>
      <c r="J128" s="122">
        <f t="shared" si="48"/>
        <v>1193.7568168619741</v>
      </c>
      <c r="K128" s="122">
        <f t="shared" si="48"/>
        <v>1087.3986253210878</v>
      </c>
      <c r="L128" s="122">
        <f t="shared" si="48"/>
        <v>610.04276081847331</v>
      </c>
      <c r="M128" s="122">
        <f t="shared" si="48"/>
        <v>918.61069929054122</v>
      </c>
      <c r="N128" s="122">
        <f t="shared" si="48"/>
        <v>1015.7367963254449</v>
      </c>
      <c r="O128" s="122">
        <f t="shared" si="48"/>
        <v>533.0955422706445</v>
      </c>
      <c r="P128" s="122">
        <f t="shared" si="48"/>
        <v>0</v>
      </c>
      <c r="Q128" s="122">
        <f t="shared" si="48"/>
        <v>0</v>
      </c>
      <c r="R128" s="122">
        <f t="shared" si="48"/>
        <v>530.1446350620098</v>
      </c>
      <c r="S128" s="122">
        <f t="shared" si="48"/>
        <v>279.09263581240987</v>
      </c>
      <c r="T128" s="122">
        <f t="shared" si="48"/>
        <v>647.08977158483094</v>
      </c>
      <c r="U128" s="122">
        <f t="shared" si="48"/>
        <v>104.1092171570744</v>
      </c>
      <c r="V128" s="122">
        <f t="shared" si="48"/>
        <v>848.65824069219377</v>
      </c>
      <c r="W128" s="122">
        <f t="shared" si="48"/>
        <v>1762.0194103995002</v>
      </c>
      <c r="X128" s="122">
        <f t="shared" si="48"/>
        <v>2368.4783496305122</v>
      </c>
      <c r="Y128" s="122">
        <f t="shared" si="48"/>
        <v>866.35069093684388</v>
      </c>
      <c r="DA128" s="130" t="s">
        <v>4211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284.95388739075537</v>
      </c>
      <c r="D129" s="98">
        <f>IF(RES_hhdet_in_tes!D129=0,0,RES_hhdet_in_tes!D129*1000*11630/RES_hhdet_in_new!D126)</f>
        <v>257.84698994950065</v>
      </c>
      <c r="E129" s="98">
        <f>IF(RES_hhdet_in_tes!E129=0,0,RES_hhdet_in_tes!E129*1000*11630/RES_hhdet_in_new!E126)</f>
        <v>1190.6174749352829</v>
      </c>
      <c r="F129" s="98">
        <f>IF(RES_hhdet_in_tes!F129=0,0,RES_hhdet_in_tes!F129*1000*11630/RES_hhdet_in_new!F126)</f>
        <v>633.87250442855884</v>
      </c>
      <c r="G129" s="98">
        <f>IF(RES_hhdet_in_tes!G129=0,0,RES_hhdet_in_tes!G129*1000*11630/RES_hhdet_in_new!G126)</f>
        <v>675.60169609549769</v>
      </c>
      <c r="H129" s="98">
        <f>IF(RES_hhdet_in_tes!H129=0,0,RES_hhdet_in_tes!H129*1000*11630/RES_hhdet_in_new!H126)</f>
        <v>1464.517947264369</v>
      </c>
      <c r="I129" s="98">
        <f>IF(RES_hhdet_in_tes!I129=0,0,RES_hhdet_in_tes!I129*1000*11630/RES_hhdet_in_new!I126)</f>
        <v>2050.0118809553132</v>
      </c>
      <c r="J129" s="98">
        <f>IF(RES_hhdet_in_tes!J129=0,0,RES_hhdet_in_tes!J129*1000*11630/RES_hhdet_in_new!J126)</f>
        <v>1193.7568168619741</v>
      </c>
      <c r="K129" s="98">
        <f>IF(RES_hhdet_in_tes!K129=0,0,RES_hhdet_in_tes!K129*1000*11630/RES_hhdet_in_new!K126)</f>
        <v>1087.3986253210878</v>
      </c>
      <c r="L129" s="98">
        <f>IF(RES_hhdet_in_tes!L129=0,0,RES_hhdet_in_tes!L129*1000*11630/RES_hhdet_in_new!L126)</f>
        <v>610.04276081847331</v>
      </c>
      <c r="M129" s="98">
        <f>IF(RES_hhdet_in_tes!M129=0,0,RES_hhdet_in_tes!M129*1000*11630/RES_hhdet_in_new!M126)</f>
        <v>918.61069929054122</v>
      </c>
      <c r="N129" s="98">
        <f>IF(RES_hhdet_in_tes!N129=0,0,RES_hhdet_in_tes!N129*1000*11630/RES_hhdet_in_new!N126)</f>
        <v>1015.7367963254449</v>
      </c>
      <c r="O129" s="98">
        <f>IF(RES_hhdet_in_tes!O129=0,0,RES_hhdet_in_tes!O129*1000*11630/RES_hhdet_in_new!O126)</f>
        <v>533.0955422706445</v>
      </c>
      <c r="P129" s="98">
        <f>IF(RES_hhdet_in_tes!P129=0,0,RES_hhdet_in_tes!P129*1000*11630/RES_hhdet_in_new!P126)</f>
        <v>0</v>
      </c>
      <c r="Q129" s="98">
        <f>IF(RES_hhdet_in_tes!Q129=0,0,RES_hhdet_in_tes!Q129*1000*11630/RES_hhdet_in_new!Q126)</f>
        <v>0</v>
      </c>
      <c r="R129" s="98">
        <f>IF(RES_hhdet_in_tes!R129=0,0,RES_hhdet_in_tes!R129*1000*11630/RES_hhdet_in_new!R126)</f>
        <v>530.1446350620098</v>
      </c>
      <c r="S129" s="98">
        <f>IF(RES_hhdet_in_tes!S129=0,0,RES_hhdet_in_tes!S129*1000*11630/RES_hhdet_in_new!S126)</f>
        <v>279.09263581240987</v>
      </c>
      <c r="T129" s="98">
        <f>IF(RES_hhdet_in_tes!T129=0,0,RES_hhdet_in_tes!T129*1000*11630/RES_hhdet_in_new!T126)</f>
        <v>647.08977158483094</v>
      </c>
      <c r="U129" s="98">
        <f>IF(RES_hhdet_in_tes!U129=0,0,RES_hhdet_in_tes!U129*1000*11630/RES_hhdet_in_new!U126)</f>
        <v>104.1092171570744</v>
      </c>
      <c r="V129" s="98">
        <f>IF(RES_hhdet_in_tes!V129=0,0,RES_hhdet_in_tes!V129*1000*11630/RES_hhdet_in_new!V126)</f>
        <v>848.65824069219377</v>
      </c>
      <c r="W129" s="98">
        <f>IF(RES_hhdet_in_tes!W129=0,0,RES_hhdet_in_tes!W129*1000*11630/RES_hhdet_in_new!W126)</f>
        <v>1762.0194103995002</v>
      </c>
      <c r="X129" s="98">
        <f>IF(RES_hhdet_in_tes!X129=0,0,RES_hhdet_in_tes!X129*1000*11630/RES_hhdet_in_new!X126)</f>
        <v>2368.4783496305122</v>
      </c>
      <c r="Y129" s="98">
        <f>IF(RES_hhdet_in_tes!Y129=0,0,RES_hhdet_in_tes!Y129*1000*11630/RES_hhdet_in_new!Y126)</f>
        <v>866.35069093684388</v>
      </c>
      <c r="DA129" s="63" t="s">
        <v>4212</v>
      </c>
    </row>
    <row r="130" spans="1:105" ht="12" customHeight="1" x14ac:dyDescent="0.25">
      <c r="A130" s="121" t="s">
        <v>55</v>
      </c>
      <c r="B130" s="122"/>
      <c r="C130" s="122">
        <v>886.05770092154637</v>
      </c>
      <c r="D130" s="122">
        <v>943.06360110264529</v>
      </c>
      <c r="E130" s="122">
        <v>869.01764833837922</v>
      </c>
      <c r="F130" s="122">
        <v>970.73364911450744</v>
      </c>
      <c r="G130" s="122">
        <v>1005.8034065227357</v>
      </c>
      <c r="H130" s="122">
        <v>1046.3532087126157</v>
      </c>
      <c r="I130" s="122">
        <v>1019.4745999695198</v>
      </c>
      <c r="J130" s="122">
        <v>1025.7801951476793</v>
      </c>
      <c r="K130" s="122">
        <v>1047.3903945776831</v>
      </c>
      <c r="L130" s="122">
        <v>1042.4430572334891</v>
      </c>
      <c r="M130" s="122">
        <v>946.50072203353989</v>
      </c>
      <c r="N130" s="122">
        <v>981.74078078859293</v>
      </c>
      <c r="O130" s="122">
        <v>1000.2564414566452</v>
      </c>
      <c r="P130" s="122">
        <v>958.19443074769424</v>
      </c>
      <c r="Q130" s="122">
        <v>0</v>
      </c>
      <c r="R130" s="122">
        <v>978.70817045688784</v>
      </c>
      <c r="S130" s="122">
        <v>1006.7898105506686</v>
      </c>
      <c r="T130" s="122">
        <v>1026.6510516260687</v>
      </c>
      <c r="U130" s="122">
        <v>1022.34022724345</v>
      </c>
      <c r="V130" s="122">
        <v>1042.754318054835</v>
      </c>
      <c r="W130" s="122">
        <v>1126.1617589377199</v>
      </c>
      <c r="X130" s="122">
        <v>1102.0211712168323</v>
      </c>
      <c r="Y130" s="122">
        <v>1090.1223910234094</v>
      </c>
      <c r="DA130" s="130" t="s">
        <v>4213</v>
      </c>
    </row>
    <row r="131" spans="1:105" ht="12" customHeight="1" x14ac:dyDescent="0.25">
      <c r="A131" s="97" t="s">
        <v>128</v>
      </c>
      <c r="B131" s="98"/>
      <c r="C131" s="98">
        <v>890.22719778944952</v>
      </c>
      <c r="D131" s="98">
        <v>889.38251751703217</v>
      </c>
      <c r="E131" s="98">
        <v>927.75606508798899</v>
      </c>
      <c r="F131" s="98">
        <v>958.81679010160485</v>
      </c>
      <c r="G131" s="98">
        <v>995.93806197813615</v>
      </c>
      <c r="H131" s="98">
        <v>1005.2816822098252</v>
      </c>
      <c r="I131" s="98">
        <v>1021.1879658754931</v>
      </c>
      <c r="J131" s="98">
        <v>1024.0527843974278</v>
      </c>
      <c r="K131" s="98">
        <v>1052.331895037029</v>
      </c>
      <c r="L131" s="98">
        <v>1052.42591242869</v>
      </c>
      <c r="M131" s="98">
        <v>927.08350072315784</v>
      </c>
      <c r="N131" s="98">
        <v>982.63100140724771</v>
      </c>
      <c r="O131" s="98">
        <v>1017.246489900191</v>
      </c>
      <c r="P131" s="98">
        <v>977.1273067731106</v>
      </c>
      <c r="Q131" s="98">
        <v>0</v>
      </c>
      <c r="R131" s="98">
        <v>939.24563891140406</v>
      </c>
      <c r="S131" s="98">
        <v>997.11349979462148</v>
      </c>
      <c r="T131" s="98">
        <v>1034.7144653073672</v>
      </c>
      <c r="U131" s="98">
        <v>990.54449962170349</v>
      </c>
      <c r="V131" s="98">
        <v>1030.0280468051269</v>
      </c>
      <c r="W131" s="98">
        <v>1115.8692964800375</v>
      </c>
      <c r="X131" s="98">
        <v>1108.8678916804586</v>
      </c>
      <c r="Y131" s="98">
        <v>1063.8581227964978</v>
      </c>
      <c r="DA131" s="63" t="s">
        <v>4214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927.84253395903477</v>
      </c>
      <c r="F132" s="98">
        <v>0</v>
      </c>
      <c r="G132" s="98">
        <v>0</v>
      </c>
      <c r="H132" s="98">
        <v>0</v>
      </c>
      <c r="I132" s="98">
        <v>1021.7762660180828</v>
      </c>
      <c r="J132" s="98">
        <v>1024.9387265505084</v>
      </c>
      <c r="K132" s="98">
        <v>1053.350777275926</v>
      </c>
      <c r="L132" s="98">
        <v>1053.09208119492</v>
      </c>
      <c r="M132" s="98">
        <v>927.50420131073292</v>
      </c>
      <c r="N132" s="98">
        <v>982.7884095625468</v>
      </c>
      <c r="O132" s="98">
        <v>1017.4482019343475</v>
      </c>
      <c r="P132" s="98">
        <v>0</v>
      </c>
      <c r="Q132" s="98">
        <v>0</v>
      </c>
      <c r="R132" s="98">
        <v>0</v>
      </c>
      <c r="S132" s="98">
        <v>996.59027063549331</v>
      </c>
      <c r="T132" s="98">
        <v>1033.8881293531952</v>
      </c>
      <c r="U132" s="98">
        <v>0</v>
      </c>
      <c r="V132" s="98">
        <v>1028.9147184464041</v>
      </c>
      <c r="W132" s="98">
        <v>1114.716259555998</v>
      </c>
      <c r="X132" s="98">
        <v>1109.2278981067147</v>
      </c>
      <c r="Y132" s="98">
        <v>1063.3954770180792</v>
      </c>
      <c r="DA132" s="63" t="s">
        <v>4215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238.17047003089331</v>
      </c>
      <c r="F133" s="101">
        <v>0</v>
      </c>
      <c r="G133" s="101">
        <v>0</v>
      </c>
      <c r="H133" s="101">
        <v>0</v>
      </c>
      <c r="I133" s="101">
        <v>283.92384076109994</v>
      </c>
      <c r="J133" s="101">
        <v>286.87647108041551</v>
      </c>
      <c r="K133" s="101">
        <v>274.50644688626704</v>
      </c>
      <c r="L133" s="101">
        <v>274.82051319452319</v>
      </c>
      <c r="M133" s="101">
        <v>252.61999241568296</v>
      </c>
      <c r="N133" s="101">
        <v>264.94880794593257</v>
      </c>
      <c r="O133" s="101">
        <v>266.5216795636419</v>
      </c>
      <c r="P133" s="101">
        <v>0</v>
      </c>
      <c r="Q133" s="101">
        <v>0</v>
      </c>
      <c r="R133" s="101">
        <v>0</v>
      </c>
      <c r="S133" s="101">
        <v>290.19405338812805</v>
      </c>
      <c r="T133" s="101">
        <v>311.24023597822242</v>
      </c>
      <c r="U133" s="101">
        <v>0</v>
      </c>
      <c r="V133" s="101">
        <v>286.7321662257317</v>
      </c>
      <c r="W133" s="101">
        <v>349.52175186813434</v>
      </c>
      <c r="X133" s="101">
        <v>389.26132148952524</v>
      </c>
      <c r="Y133" s="101">
        <v>379.47187837207258</v>
      </c>
      <c r="DA133" s="131" t="s">
        <v>4216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689.67206392814148</v>
      </c>
      <c r="F134" s="104">
        <v>0</v>
      </c>
      <c r="G134" s="104">
        <v>0</v>
      </c>
      <c r="H134" s="104">
        <v>0</v>
      </c>
      <c r="I134" s="104">
        <v>737.85242525698277</v>
      </c>
      <c r="J134" s="104">
        <v>738.06225547009296</v>
      </c>
      <c r="K134" s="104">
        <v>778.84433038965926</v>
      </c>
      <c r="L134" s="104">
        <v>778.27156800039688</v>
      </c>
      <c r="M134" s="104">
        <v>674.88420889504994</v>
      </c>
      <c r="N134" s="104">
        <v>717.83960161661423</v>
      </c>
      <c r="O134" s="104">
        <v>750.92652237070581</v>
      </c>
      <c r="P134" s="104">
        <v>0</v>
      </c>
      <c r="Q134" s="104">
        <v>0</v>
      </c>
      <c r="R134" s="104">
        <v>0</v>
      </c>
      <c r="S134" s="104">
        <v>706.39621724736537</v>
      </c>
      <c r="T134" s="104">
        <v>722.64789337497268</v>
      </c>
      <c r="U134" s="104">
        <v>0</v>
      </c>
      <c r="V134" s="104">
        <v>742.18255222067228</v>
      </c>
      <c r="W134" s="104">
        <v>765.19450768786362</v>
      </c>
      <c r="X134" s="104">
        <v>719.9665766171895</v>
      </c>
      <c r="Y134" s="104">
        <v>683.92359864600655</v>
      </c>
      <c r="DA134" s="132" t="s">
        <v>4217</v>
      </c>
    </row>
    <row r="135" spans="1:105" ht="12" customHeight="1" x14ac:dyDescent="0.25">
      <c r="A135" s="106" t="s">
        <v>122</v>
      </c>
      <c r="B135" s="101"/>
      <c r="C135" s="101">
        <v>885.03507162294716</v>
      </c>
      <c r="D135" s="101">
        <v>966.32274525569642</v>
      </c>
      <c r="E135" s="101">
        <v>841.69693612066862</v>
      </c>
      <c r="F135" s="101">
        <v>971.64584351546296</v>
      </c>
      <c r="G135" s="101">
        <v>1007.0531756903378</v>
      </c>
      <c r="H135" s="101">
        <v>1051.0232503437016</v>
      </c>
      <c r="I135" s="101">
        <v>1013.6867966444216</v>
      </c>
      <c r="J135" s="101">
        <v>1057.623687880324</v>
      </c>
      <c r="K135" s="101">
        <v>1001.8243462811762</v>
      </c>
      <c r="L135" s="101">
        <v>1014.5070988545931</v>
      </c>
      <c r="M135" s="101">
        <v>977.55928796784826</v>
      </c>
      <c r="N135" s="101">
        <v>978.15252335852244</v>
      </c>
      <c r="O135" s="101">
        <v>952.95795148865238</v>
      </c>
      <c r="P135" s="101">
        <v>948.72799273498572</v>
      </c>
      <c r="Q135" s="101">
        <v>0</v>
      </c>
      <c r="R135" s="101">
        <v>986.43152593970547</v>
      </c>
      <c r="S135" s="101">
        <v>1009.8758218711228</v>
      </c>
      <c r="T135" s="101">
        <v>1023.0130652727499</v>
      </c>
      <c r="U135" s="101">
        <v>1036.2219854230984</v>
      </c>
      <c r="V135" s="101">
        <v>1051.3252841611327</v>
      </c>
      <c r="W135" s="101">
        <v>1133.4045010997779</v>
      </c>
      <c r="X135" s="101">
        <v>1095.9008736358985</v>
      </c>
      <c r="Y135" s="101">
        <v>1099.8763061767193</v>
      </c>
      <c r="DA135" s="131" t="s">
        <v>4218</v>
      </c>
    </row>
    <row r="136" spans="1:105" ht="12" customHeight="1" x14ac:dyDescent="0.25">
      <c r="A136" s="107" t="s">
        <v>121</v>
      </c>
      <c r="B136" s="104"/>
      <c r="C136" s="104">
        <v>885.08538808682124</v>
      </c>
      <c r="D136" s="104">
        <v>966.42073859632308</v>
      </c>
      <c r="E136" s="104">
        <v>841.94098421005049</v>
      </c>
      <c r="F136" s="104">
        <v>971.86560049826244</v>
      </c>
      <c r="G136" s="104">
        <v>1007.2158966706901</v>
      </c>
      <c r="H136" s="104">
        <v>1051.0883616268804</v>
      </c>
      <c r="I136" s="104">
        <v>1014.0506605894346</v>
      </c>
      <c r="J136" s="104">
        <v>1058.2330261195623</v>
      </c>
      <c r="K136" s="104">
        <v>1002.5069794572323</v>
      </c>
      <c r="L136" s="104">
        <v>1015.1176785069512</v>
      </c>
      <c r="M136" s="104">
        <v>978.21987718891523</v>
      </c>
      <c r="N136" s="104">
        <v>978.61725414701721</v>
      </c>
      <c r="O136" s="104">
        <v>953.41217920654765</v>
      </c>
      <c r="P136" s="104">
        <v>0</v>
      </c>
      <c r="Q136" s="104">
        <v>0</v>
      </c>
      <c r="R136" s="104">
        <v>988.18746320069454</v>
      </c>
      <c r="S136" s="104">
        <v>1011.3973987820593</v>
      </c>
      <c r="T136" s="104">
        <v>1024.2610543986748</v>
      </c>
      <c r="U136" s="104">
        <v>1037.0818211743263</v>
      </c>
      <c r="V136" s="104">
        <v>1051.6915626471678</v>
      </c>
      <c r="W136" s="104">
        <v>1133.3957882078371</v>
      </c>
      <c r="X136" s="104">
        <v>1096.1368178967768</v>
      </c>
      <c r="Y136" s="104">
        <v>1100.5238235608706</v>
      </c>
      <c r="DA136" s="132" t="s">
        <v>4219</v>
      </c>
    </row>
    <row r="137" spans="1:105" ht="12" customHeight="1" x14ac:dyDescent="0.25">
      <c r="A137" s="108" t="s">
        <v>53</v>
      </c>
      <c r="B137" s="98"/>
      <c r="C137" s="98">
        <v>254.4577032408626</v>
      </c>
      <c r="D137" s="98">
        <v>292.95480455602001</v>
      </c>
      <c r="E137" s="98">
        <v>216.0104373532038</v>
      </c>
      <c r="F137" s="98">
        <v>281.23527045055278</v>
      </c>
      <c r="G137" s="98">
        <v>288.72312310225414</v>
      </c>
      <c r="H137" s="98">
        <v>300.28976921117595</v>
      </c>
      <c r="I137" s="98">
        <v>281.90697542449794</v>
      </c>
      <c r="J137" s="98">
        <v>296.5295799484449</v>
      </c>
      <c r="K137" s="98">
        <v>261.11987016139778</v>
      </c>
      <c r="L137" s="98">
        <v>264.75368352038544</v>
      </c>
      <c r="M137" s="98">
        <v>266.70757262694815</v>
      </c>
      <c r="N137" s="98">
        <v>263.87343757904375</v>
      </c>
      <c r="O137" s="98">
        <v>249.59155829174244</v>
      </c>
      <c r="P137" s="98">
        <v>0</v>
      </c>
      <c r="Q137" s="98">
        <v>0</v>
      </c>
      <c r="R137" s="98">
        <v>292.21719465869677</v>
      </c>
      <c r="S137" s="98">
        <v>294.606182696681</v>
      </c>
      <c r="T137" s="98">
        <v>308.40476572255847</v>
      </c>
      <c r="U137" s="98">
        <v>295.28401018518014</v>
      </c>
      <c r="V137" s="98">
        <v>293.15640251398759</v>
      </c>
      <c r="W137" s="98">
        <v>355.56225790325595</v>
      </c>
      <c r="X137" s="98">
        <v>384.78180805712816</v>
      </c>
      <c r="Y137" s="98">
        <v>392.72213107919242</v>
      </c>
      <c r="DA137" s="63" t="s">
        <v>4220</v>
      </c>
    </row>
    <row r="138" spans="1:105" ht="12" customHeight="1" x14ac:dyDescent="0.25">
      <c r="A138" s="108" t="s">
        <v>52</v>
      </c>
      <c r="B138" s="98"/>
      <c r="C138" s="98">
        <v>630.62768484595858</v>
      </c>
      <c r="D138" s="98">
        <v>673.46593404030295</v>
      </c>
      <c r="E138" s="98">
        <v>625.93054685684672</v>
      </c>
      <c r="F138" s="98">
        <v>690.63033004770955</v>
      </c>
      <c r="G138" s="98">
        <v>718.49277356843606</v>
      </c>
      <c r="H138" s="98">
        <v>750.79859241570443</v>
      </c>
      <c r="I138" s="98">
        <v>732.14368516493676</v>
      </c>
      <c r="J138" s="98">
        <v>761.70344617111743</v>
      </c>
      <c r="K138" s="98">
        <v>741.38710929583442</v>
      </c>
      <c r="L138" s="98">
        <v>750.3639949865659</v>
      </c>
      <c r="M138" s="98">
        <v>711.5123045619672</v>
      </c>
      <c r="N138" s="98">
        <v>714.74381656797334</v>
      </c>
      <c r="O138" s="98">
        <v>703.82062091480532</v>
      </c>
      <c r="P138" s="98">
        <v>0</v>
      </c>
      <c r="Q138" s="98">
        <v>0</v>
      </c>
      <c r="R138" s="98">
        <v>695.97026854199771</v>
      </c>
      <c r="S138" s="98">
        <v>716.79121608537832</v>
      </c>
      <c r="T138" s="98">
        <v>715.85628867611626</v>
      </c>
      <c r="U138" s="98">
        <v>741.797810989146</v>
      </c>
      <c r="V138" s="98">
        <v>758.53516013318017</v>
      </c>
      <c r="W138" s="98">
        <v>777.83353030458102</v>
      </c>
      <c r="X138" s="98">
        <v>711.3550098396488</v>
      </c>
      <c r="Y138" s="98">
        <v>707.80169248167829</v>
      </c>
      <c r="DA138" s="63" t="s">
        <v>4221</v>
      </c>
    </row>
    <row r="139" spans="1:105" ht="12" customHeight="1" x14ac:dyDescent="0.25">
      <c r="A139" s="121" t="s">
        <v>54</v>
      </c>
      <c r="B139" s="122"/>
      <c r="C139" s="122">
        <v>873.67038003665891</v>
      </c>
      <c r="D139" s="122">
        <v>928.21894153795188</v>
      </c>
      <c r="E139" s="122">
        <v>853.41745908857285</v>
      </c>
      <c r="F139" s="122">
        <v>925.95512018863701</v>
      </c>
      <c r="G139" s="122">
        <v>959.27987414588972</v>
      </c>
      <c r="H139" s="122">
        <v>995.35768739446462</v>
      </c>
      <c r="I139" s="122">
        <v>940.15074023608656</v>
      </c>
      <c r="J139" s="122">
        <v>986.30203493480428</v>
      </c>
      <c r="K139" s="122">
        <v>976.59774295738475</v>
      </c>
      <c r="L139" s="122">
        <v>931.77211882678603</v>
      </c>
      <c r="M139" s="122">
        <v>871.64778194199471</v>
      </c>
      <c r="N139" s="122">
        <v>844.51235704036776</v>
      </c>
      <c r="O139" s="122">
        <v>810.33971096583696</v>
      </c>
      <c r="P139" s="122">
        <v>775.92467659434624</v>
      </c>
      <c r="Q139" s="122">
        <v>0</v>
      </c>
      <c r="R139" s="122">
        <v>810.39056268525917</v>
      </c>
      <c r="S139" s="122">
        <v>805.77486018258685</v>
      </c>
      <c r="T139" s="122">
        <v>788.21232172075793</v>
      </c>
      <c r="U139" s="122">
        <v>796.10919353524207</v>
      </c>
      <c r="V139" s="122">
        <v>793.90749848633277</v>
      </c>
      <c r="W139" s="122">
        <v>848.97825249259097</v>
      </c>
      <c r="X139" s="122">
        <v>815.99888791287606</v>
      </c>
      <c r="Y139" s="122">
        <v>776.44912154272754</v>
      </c>
      <c r="DA139" s="130" t="s">
        <v>4222</v>
      </c>
    </row>
    <row r="140" spans="1:105" ht="12" customHeight="1" x14ac:dyDescent="0.25">
      <c r="A140" s="97" t="s">
        <v>50</v>
      </c>
      <c r="B140" s="98"/>
      <c r="C140" s="98">
        <v>951.3090057318127</v>
      </c>
      <c r="D140" s="98">
        <v>832.52379079956813</v>
      </c>
      <c r="E140" s="98">
        <v>984.89388271445193</v>
      </c>
      <c r="F140" s="98">
        <v>921.93062945942563</v>
      </c>
      <c r="G140" s="98">
        <v>935.04337962890622</v>
      </c>
      <c r="H140" s="98">
        <v>920.50477182035024</v>
      </c>
      <c r="I140" s="98">
        <v>962.2599186785161</v>
      </c>
      <c r="J140" s="98">
        <v>944.40403852007</v>
      </c>
      <c r="K140" s="98">
        <v>1087.1971898463862</v>
      </c>
      <c r="L140" s="98">
        <v>980.59295434119065</v>
      </c>
      <c r="M140" s="98">
        <v>872.81363689595264</v>
      </c>
      <c r="N140" s="98">
        <v>830.58017785142113</v>
      </c>
      <c r="O140" s="98">
        <v>824.42093257666409</v>
      </c>
      <c r="P140" s="98">
        <v>761.46015055230259</v>
      </c>
      <c r="Q140" s="98">
        <v>0</v>
      </c>
      <c r="R140" s="98">
        <v>821.28713273541427</v>
      </c>
      <c r="S140" s="98">
        <v>809.62482746134276</v>
      </c>
      <c r="T140" s="98">
        <v>771.05160059046966</v>
      </c>
      <c r="U140" s="98">
        <v>811.44907180639109</v>
      </c>
      <c r="V140" s="98">
        <v>799.25727702286554</v>
      </c>
      <c r="W140" s="98">
        <v>845.92000485161304</v>
      </c>
      <c r="X140" s="98">
        <v>829.49374781158917</v>
      </c>
      <c r="Y140" s="98">
        <v>746.90775458229018</v>
      </c>
      <c r="DA140" s="63" t="s">
        <v>4223</v>
      </c>
    </row>
    <row r="141" spans="1:105" ht="12" customHeight="1" x14ac:dyDescent="0.25">
      <c r="A141" s="109" t="s">
        <v>120</v>
      </c>
      <c r="B141" s="33"/>
      <c r="C141" s="33">
        <v>805.75311548050649</v>
      </c>
      <c r="D141" s="33">
        <v>997.27270487337751</v>
      </c>
      <c r="E141" s="33">
        <v>748.70613307142685</v>
      </c>
      <c r="F141" s="33">
        <v>928.21136689375044</v>
      </c>
      <c r="G141" s="33">
        <v>971.34545881368797</v>
      </c>
      <c r="H141" s="33">
        <v>1040.8626402408763</v>
      </c>
      <c r="I141" s="33">
        <v>920.59782033508282</v>
      </c>
      <c r="J141" s="33">
        <v>1051.9865019365777</v>
      </c>
      <c r="K141" s="33">
        <v>867.10737130181053</v>
      </c>
      <c r="L141" s="33">
        <v>890.88917925161923</v>
      </c>
      <c r="M141" s="33">
        <v>870.92173012424644</v>
      </c>
      <c r="N141" s="33">
        <v>849.33129768033814</v>
      </c>
      <c r="O141" s="33">
        <v>803.89600587732764</v>
      </c>
      <c r="P141" s="33">
        <v>783.15693961536817</v>
      </c>
      <c r="Q141" s="33">
        <v>0</v>
      </c>
      <c r="R141" s="33">
        <v>801.58056987875079</v>
      </c>
      <c r="S141" s="33">
        <v>803.56943338216809</v>
      </c>
      <c r="T141" s="33">
        <v>797.24720949421805</v>
      </c>
      <c r="U141" s="33">
        <v>789.45045533833365</v>
      </c>
      <c r="V141" s="33">
        <v>792.02299893926624</v>
      </c>
      <c r="W141" s="33">
        <v>849.982248636912</v>
      </c>
      <c r="X141" s="33">
        <v>812.26706911406984</v>
      </c>
      <c r="Y141" s="33">
        <v>786.6275089653418</v>
      </c>
      <c r="DA141" s="60" t="s">
        <v>4224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9194.8864046812196</v>
      </c>
      <c r="D143" s="117">
        <f t="shared" si="49"/>
        <v>8423.3287108907225</v>
      </c>
      <c r="E143" s="117">
        <f t="shared" si="49"/>
        <v>9582.1428256187555</v>
      </c>
      <c r="F143" s="117">
        <f t="shared" si="49"/>
        <v>10506.852948874912</v>
      </c>
      <c r="G143" s="117">
        <f t="shared" si="49"/>
        <v>11295.44939542467</v>
      </c>
      <c r="H143" s="117">
        <f t="shared" si="49"/>
        <v>10529.707389020819</v>
      </c>
      <c r="I143" s="117">
        <f t="shared" si="49"/>
        <v>11858.305617477467</v>
      </c>
      <c r="J143" s="117">
        <f t="shared" si="49"/>
        <v>12033.624110638528</v>
      </c>
      <c r="K143" s="117">
        <f t="shared" si="49"/>
        <v>11994.346385311846</v>
      </c>
      <c r="L143" s="117">
        <f t="shared" si="49"/>
        <v>13208.644687526899</v>
      </c>
      <c r="M143" s="117">
        <f t="shared" si="49"/>
        <v>13135.929766948395</v>
      </c>
      <c r="N143" s="117">
        <f t="shared" si="49"/>
        <v>13022.971227589787</v>
      </c>
      <c r="O143" s="117">
        <f t="shared" si="49"/>
        <v>12276.237535994842</v>
      </c>
      <c r="P143" s="117">
        <f t="shared" si="49"/>
        <v>9941.8755455211067</v>
      </c>
      <c r="Q143" s="117">
        <f t="shared" si="49"/>
        <v>11749.103661566181</v>
      </c>
      <c r="R143" s="117">
        <f t="shared" ref="R143:V143" si="50">R144+R146+R148+R157</f>
        <v>11514.573148330839</v>
      </c>
      <c r="S143" s="117">
        <f t="shared" si="50"/>
        <v>10590.167295502613</v>
      </c>
      <c r="T143" s="117">
        <f t="shared" si="50"/>
        <v>11273.973377510123</v>
      </c>
      <c r="U143" s="117">
        <f t="shared" si="50"/>
        <v>8148.2581960101561</v>
      </c>
      <c r="V143" s="117">
        <f t="shared" si="50"/>
        <v>10394.006682476002</v>
      </c>
      <c r="W143" s="117">
        <f t="shared" ref="W143:Y143" si="51">W144+W146+W148+W157</f>
        <v>10004.961835514407</v>
      </c>
      <c r="X143" s="117">
        <f t="shared" si="51"/>
        <v>7961.4534015138661</v>
      </c>
      <c r="Y143" s="117">
        <f t="shared" si="51"/>
        <v>6363.73219887913</v>
      </c>
      <c r="DA143" s="129" t="s">
        <v>4225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6747.754341408503</v>
      </c>
      <c r="D144" s="122">
        <f t="shared" si="52"/>
        <v>5838.4640117143781</v>
      </c>
      <c r="E144" s="122">
        <f t="shared" si="52"/>
        <v>6062.602780561605</v>
      </c>
      <c r="F144" s="122">
        <f t="shared" si="52"/>
        <v>7732.125671918323</v>
      </c>
      <c r="G144" s="122">
        <f t="shared" si="52"/>
        <v>8101.4283812806252</v>
      </c>
      <c r="H144" s="122">
        <f t="shared" si="52"/>
        <v>6431.6947543000633</v>
      </c>
      <c r="I144" s="122">
        <f t="shared" si="52"/>
        <v>7315.6410365920774</v>
      </c>
      <c r="J144" s="122">
        <f t="shared" si="52"/>
        <v>7430.8456969832368</v>
      </c>
      <c r="K144" s="122">
        <f t="shared" si="52"/>
        <v>7607.3927516101121</v>
      </c>
      <c r="L144" s="122">
        <f t="shared" si="52"/>
        <v>8302.1366308937013</v>
      </c>
      <c r="M144" s="122">
        <f t="shared" si="52"/>
        <v>7516.9318632118375</v>
      </c>
      <c r="N144" s="122">
        <f t="shared" si="52"/>
        <v>7405.9023364905988</v>
      </c>
      <c r="O144" s="122">
        <f t="shared" si="52"/>
        <v>7336.8999587700546</v>
      </c>
      <c r="P144" s="122">
        <f t="shared" si="52"/>
        <v>5799.4363848630937</v>
      </c>
      <c r="Q144" s="122">
        <f t="shared" si="52"/>
        <v>6648.4836582274647</v>
      </c>
      <c r="R144" s="122">
        <f t="shared" si="52"/>
        <v>6615.1216819878082</v>
      </c>
      <c r="S144" s="122">
        <f t="shared" si="52"/>
        <v>6312.9127508429183</v>
      </c>
      <c r="T144" s="122">
        <f t="shared" si="52"/>
        <v>5759.5308955286591</v>
      </c>
      <c r="U144" s="122">
        <f t="shared" si="52"/>
        <v>5310.1821716202849</v>
      </c>
      <c r="V144" s="122">
        <f t="shared" si="52"/>
        <v>5133.0643338377122</v>
      </c>
      <c r="W144" s="122">
        <f t="shared" si="52"/>
        <v>4809.9378062571068</v>
      </c>
      <c r="X144" s="122">
        <f t="shared" si="52"/>
        <v>3436.8653617324453</v>
      </c>
      <c r="Y144" s="122">
        <f t="shared" si="52"/>
        <v>2430.8299851788192</v>
      </c>
      <c r="DA144" s="130" t="s">
        <v>4226</v>
      </c>
    </row>
    <row r="145" spans="1:105" ht="12" customHeight="1" x14ac:dyDescent="0.25">
      <c r="A145" s="97" t="s">
        <v>53</v>
      </c>
      <c r="B145" s="98"/>
      <c r="C145" s="98">
        <v>6747.754341408503</v>
      </c>
      <c r="D145" s="98">
        <v>5838.4640117143781</v>
      </c>
      <c r="E145" s="98">
        <v>6062.602780561605</v>
      </c>
      <c r="F145" s="98">
        <v>7732.125671918323</v>
      </c>
      <c r="G145" s="98">
        <v>8101.4283812806252</v>
      </c>
      <c r="H145" s="98">
        <v>6431.6947543000633</v>
      </c>
      <c r="I145" s="98">
        <v>7315.6410365920774</v>
      </c>
      <c r="J145" s="98">
        <v>7430.8456969832368</v>
      </c>
      <c r="K145" s="98">
        <v>7607.3927516101121</v>
      </c>
      <c r="L145" s="98">
        <v>8302.1366308937013</v>
      </c>
      <c r="M145" s="98">
        <v>7516.9318632118375</v>
      </c>
      <c r="N145" s="98">
        <v>7405.9023364905988</v>
      </c>
      <c r="O145" s="98">
        <v>7336.8999587700546</v>
      </c>
      <c r="P145" s="98">
        <v>5799.4363848630937</v>
      </c>
      <c r="Q145" s="98">
        <v>6648.4836582274647</v>
      </c>
      <c r="R145" s="98">
        <v>6615.1216819878082</v>
      </c>
      <c r="S145" s="98">
        <v>6312.9127508429183</v>
      </c>
      <c r="T145" s="98">
        <v>5759.5308955286591</v>
      </c>
      <c r="U145" s="98">
        <v>5310.1821716202849</v>
      </c>
      <c r="V145" s="98">
        <v>5133.0643338377122</v>
      </c>
      <c r="W145" s="98">
        <v>4809.9378062571068</v>
      </c>
      <c r="X145" s="98">
        <v>3436.8653617324453</v>
      </c>
      <c r="Y145" s="98">
        <v>2430.8299851788192</v>
      </c>
      <c r="DA145" s="63" t="s">
        <v>4227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687.09669194398896</v>
      </c>
      <c r="D146" s="122">
        <f t="shared" si="53"/>
        <v>694.27481482293513</v>
      </c>
      <c r="E146" s="122">
        <f t="shared" si="53"/>
        <v>1818.5956328008785</v>
      </c>
      <c r="F146" s="122">
        <f t="shared" si="53"/>
        <v>877.35485644498419</v>
      </c>
      <c r="G146" s="122">
        <f t="shared" si="53"/>
        <v>1228.5858613514008</v>
      </c>
      <c r="H146" s="122">
        <f t="shared" si="53"/>
        <v>2053.2197573060016</v>
      </c>
      <c r="I146" s="122">
        <f t="shared" si="53"/>
        <v>2590.0880751869718</v>
      </c>
      <c r="J146" s="122">
        <f t="shared" si="53"/>
        <v>2557.0120941912587</v>
      </c>
      <c r="K146" s="122">
        <f t="shared" si="53"/>
        <v>2400.2323961263737</v>
      </c>
      <c r="L146" s="122">
        <f t="shared" si="53"/>
        <v>2956.8608958560189</v>
      </c>
      <c r="M146" s="122">
        <f t="shared" si="53"/>
        <v>3769.7703225602399</v>
      </c>
      <c r="N146" s="122">
        <f t="shared" si="53"/>
        <v>3794.8124789589142</v>
      </c>
      <c r="O146" s="122">
        <f t="shared" si="53"/>
        <v>3175.4754044435581</v>
      </c>
      <c r="P146" s="122">
        <f t="shared" si="53"/>
        <v>2418.3188966445787</v>
      </c>
      <c r="Q146" s="122">
        <f t="shared" si="53"/>
        <v>3351.7166369820602</v>
      </c>
      <c r="R146" s="122">
        <f t="shared" si="53"/>
        <v>3101.2748984162336</v>
      </c>
      <c r="S146" s="122">
        <f t="shared" si="53"/>
        <v>2461.0625800174907</v>
      </c>
      <c r="T146" s="122">
        <f t="shared" si="53"/>
        <v>3703.8745700783452</v>
      </c>
      <c r="U146" s="122">
        <f t="shared" si="53"/>
        <v>1004.8814287762426</v>
      </c>
      <c r="V146" s="122">
        <f t="shared" si="53"/>
        <v>3415.5145240142469</v>
      </c>
      <c r="W146" s="122">
        <f t="shared" si="53"/>
        <v>3212.7675693907172</v>
      </c>
      <c r="X146" s="122">
        <f t="shared" si="53"/>
        <v>2612.2508131949671</v>
      </c>
      <c r="Y146" s="122">
        <f t="shared" si="53"/>
        <v>2057.8885081724711</v>
      </c>
      <c r="DA146" s="130" t="s">
        <v>4228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687.09669194398896</v>
      </c>
      <c r="D147" s="98">
        <f>IF(RES_hhdet_in_tes!D147=0,0,RES_hhdet_in_tes!D147*1000*11630/RES_hhdet_in_new!D145)</f>
        <v>694.27481482293513</v>
      </c>
      <c r="E147" s="98">
        <f>IF(RES_hhdet_in_tes!E147=0,0,RES_hhdet_in_tes!E147*1000*11630/RES_hhdet_in_new!E145)</f>
        <v>1818.5956328008785</v>
      </c>
      <c r="F147" s="98">
        <f>IF(RES_hhdet_in_tes!F147=0,0,RES_hhdet_in_tes!F147*1000*11630/RES_hhdet_in_new!F145)</f>
        <v>877.35485644498419</v>
      </c>
      <c r="G147" s="98">
        <f>IF(RES_hhdet_in_tes!G147=0,0,RES_hhdet_in_tes!G147*1000*11630/RES_hhdet_in_new!G145)</f>
        <v>1228.5858613514008</v>
      </c>
      <c r="H147" s="98">
        <f>IF(RES_hhdet_in_tes!H147=0,0,RES_hhdet_in_tes!H147*1000*11630/RES_hhdet_in_new!H145)</f>
        <v>2053.2197573060016</v>
      </c>
      <c r="I147" s="98">
        <f>IF(RES_hhdet_in_tes!I147=0,0,RES_hhdet_in_tes!I147*1000*11630/RES_hhdet_in_new!I145)</f>
        <v>2590.0880751869718</v>
      </c>
      <c r="J147" s="98">
        <f>IF(RES_hhdet_in_tes!J147=0,0,RES_hhdet_in_tes!J147*1000*11630/RES_hhdet_in_new!J145)</f>
        <v>2557.0120941912587</v>
      </c>
      <c r="K147" s="98">
        <f>IF(RES_hhdet_in_tes!K147=0,0,RES_hhdet_in_tes!K147*1000*11630/RES_hhdet_in_new!K145)</f>
        <v>2400.2323961263737</v>
      </c>
      <c r="L147" s="98">
        <f>IF(RES_hhdet_in_tes!L147=0,0,RES_hhdet_in_tes!L147*1000*11630/RES_hhdet_in_new!L145)</f>
        <v>2956.8608958560189</v>
      </c>
      <c r="M147" s="98">
        <f>IF(RES_hhdet_in_tes!M147=0,0,RES_hhdet_in_tes!M147*1000*11630/RES_hhdet_in_new!M145)</f>
        <v>3769.7703225602399</v>
      </c>
      <c r="N147" s="98">
        <f>IF(RES_hhdet_in_tes!N147=0,0,RES_hhdet_in_tes!N147*1000*11630/RES_hhdet_in_new!N145)</f>
        <v>3794.8124789589142</v>
      </c>
      <c r="O147" s="98">
        <f>IF(RES_hhdet_in_tes!O147=0,0,RES_hhdet_in_tes!O147*1000*11630/RES_hhdet_in_new!O145)</f>
        <v>3175.4754044435581</v>
      </c>
      <c r="P147" s="98">
        <f>IF(RES_hhdet_in_tes!P147=0,0,RES_hhdet_in_tes!P147*1000*11630/RES_hhdet_in_new!P145)</f>
        <v>2418.3188966445787</v>
      </c>
      <c r="Q147" s="98">
        <f>IF(RES_hhdet_in_tes!Q147=0,0,RES_hhdet_in_tes!Q147*1000*11630/RES_hhdet_in_new!Q145)</f>
        <v>3351.7166369820602</v>
      </c>
      <c r="R147" s="98">
        <f>IF(RES_hhdet_in_tes!R147=0,0,RES_hhdet_in_tes!R147*1000*11630/RES_hhdet_in_new!R145)</f>
        <v>3101.2748984162336</v>
      </c>
      <c r="S147" s="98">
        <f>IF(RES_hhdet_in_tes!S147=0,0,RES_hhdet_in_tes!S147*1000*11630/RES_hhdet_in_new!S145)</f>
        <v>2461.0625800174907</v>
      </c>
      <c r="T147" s="98">
        <f>IF(RES_hhdet_in_tes!T147=0,0,RES_hhdet_in_tes!T147*1000*11630/RES_hhdet_in_new!T145)</f>
        <v>3703.8745700783452</v>
      </c>
      <c r="U147" s="98">
        <f>IF(RES_hhdet_in_tes!U147=0,0,RES_hhdet_in_tes!U147*1000*11630/RES_hhdet_in_new!U145)</f>
        <v>1004.8814287762426</v>
      </c>
      <c r="V147" s="98">
        <f>IF(RES_hhdet_in_tes!V147=0,0,RES_hhdet_in_tes!V147*1000*11630/RES_hhdet_in_new!V145)</f>
        <v>3415.5145240142469</v>
      </c>
      <c r="W147" s="98">
        <f>IF(RES_hhdet_in_tes!W147=0,0,RES_hhdet_in_tes!W147*1000*11630/RES_hhdet_in_new!W145)</f>
        <v>3212.7675693907172</v>
      </c>
      <c r="X147" s="98">
        <f>IF(RES_hhdet_in_tes!X147=0,0,RES_hhdet_in_tes!X147*1000*11630/RES_hhdet_in_new!X145)</f>
        <v>2612.2508131949671</v>
      </c>
      <c r="Y147" s="98">
        <f>IF(RES_hhdet_in_tes!Y147=0,0,RES_hhdet_in_tes!Y147*1000*11630/RES_hhdet_in_new!Y145)</f>
        <v>2057.8885081724711</v>
      </c>
      <c r="DA147" s="63" t="s">
        <v>4229</v>
      </c>
    </row>
    <row r="148" spans="1:105" ht="12" customHeight="1" x14ac:dyDescent="0.25">
      <c r="A148" s="121" t="s">
        <v>55</v>
      </c>
      <c r="B148" s="122"/>
      <c r="C148" s="122">
        <v>886.28335027115565</v>
      </c>
      <c r="D148" s="122">
        <v>962.40543376904918</v>
      </c>
      <c r="E148" s="122">
        <v>847.45951985954036</v>
      </c>
      <c r="F148" s="122">
        <v>971.41880317693244</v>
      </c>
      <c r="G148" s="122">
        <v>1006.1463204234303</v>
      </c>
      <c r="H148" s="122">
        <v>1049.3872861910731</v>
      </c>
      <c r="I148" s="122">
        <v>1012.419672247483</v>
      </c>
      <c r="J148" s="122">
        <v>1059.4442147810014</v>
      </c>
      <c r="K148" s="122">
        <v>1010.1342561927288</v>
      </c>
      <c r="L148" s="122">
        <v>1017.8404700811935</v>
      </c>
      <c r="M148" s="122">
        <v>977.58002518368107</v>
      </c>
      <c r="N148" s="122">
        <v>977.76631267031019</v>
      </c>
      <c r="O148" s="122">
        <v>953.49235489837633</v>
      </c>
      <c r="P148" s="122">
        <v>948.02321223827596</v>
      </c>
      <c r="Q148" s="122">
        <v>963.73810448629956</v>
      </c>
      <c r="R148" s="122">
        <v>987.78216479131675</v>
      </c>
      <c r="S148" s="122">
        <v>1010.4199089239141</v>
      </c>
      <c r="T148" s="122">
        <v>1022.3727816492664</v>
      </c>
      <c r="U148" s="122">
        <v>1037.0653150354215</v>
      </c>
      <c r="V148" s="122">
        <v>1051.5190123993616</v>
      </c>
      <c r="W148" s="122">
        <v>1133.277609769453</v>
      </c>
      <c r="X148" s="122">
        <v>1096.3342512488255</v>
      </c>
      <c r="Y148" s="122">
        <v>1098.5528072698694</v>
      </c>
      <c r="DA148" s="130" t="s">
        <v>4230</v>
      </c>
    </row>
    <row r="149" spans="1:105" ht="12" customHeight="1" x14ac:dyDescent="0.25">
      <c r="A149" s="97" t="s">
        <v>124</v>
      </c>
      <c r="B149" s="98"/>
      <c r="C149" s="98">
        <v>911.61818252442868</v>
      </c>
      <c r="D149" s="98">
        <v>888.68921830817237</v>
      </c>
      <c r="E149" s="98">
        <v>955.3839707018974</v>
      </c>
      <c r="F149" s="98">
        <v>966.19711739800903</v>
      </c>
      <c r="G149" s="98">
        <v>982.51158508879746</v>
      </c>
      <c r="H149" s="98">
        <v>1012.8553669370159</v>
      </c>
      <c r="I149" s="98">
        <v>986.41366770309139</v>
      </c>
      <c r="J149" s="98">
        <v>1094.5765280260746</v>
      </c>
      <c r="K149" s="98">
        <v>1170.8590993756279</v>
      </c>
      <c r="L149" s="98">
        <v>1089.4699774120722</v>
      </c>
      <c r="M149" s="98">
        <v>976.0720074224613</v>
      </c>
      <c r="N149" s="98">
        <v>954.21549693360816</v>
      </c>
      <c r="O149" s="98">
        <v>971.85682659591805</v>
      </c>
      <c r="P149" s="98">
        <v>914.50376265078785</v>
      </c>
      <c r="Q149" s="98">
        <v>942.26981847074785</v>
      </c>
      <c r="R149" s="98">
        <v>1012.0116560238167</v>
      </c>
      <c r="S149" s="98">
        <v>1018.36858239139</v>
      </c>
      <c r="T149" s="98">
        <v>993.25422721077723</v>
      </c>
      <c r="U149" s="98">
        <v>1064.8918718591942</v>
      </c>
      <c r="V149" s="98">
        <v>1057.9219505459807</v>
      </c>
      <c r="W149" s="98">
        <v>1126.9606442555082</v>
      </c>
      <c r="X149" s="98">
        <v>1115.6951755843884</v>
      </c>
      <c r="Y149" s="98">
        <v>1041.2106829805182</v>
      </c>
      <c r="DA149" s="63" t="s">
        <v>4231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4232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4233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4234</v>
      </c>
    </row>
    <row r="153" spans="1:105" ht="12" customHeight="1" x14ac:dyDescent="0.25">
      <c r="A153" s="106" t="s">
        <v>122</v>
      </c>
      <c r="B153" s="101"/>
      <c r="C153" s="101">
        <v>885.03507162294716</v>
      </c>
      <c r="D153" s="101">
        <v>966.32274525569665</v>
      </c>
      <c r="E153" s="101">
        <v>841.69693612066862</v>
      </c>
      <c r="F153" s="101">
        <v>971.64584351546307</v>
      </c>
      <c r="G153" s="101">
        <v>1007.053175690338</v>
      </c>
      <c r="H153" s="101">
        <v>1051.0232503437016</v>
      </c>
      <c r="I153" s="101">
        <v>1013.686796644422</v>
      </c>
      <c r="J153" s="101">
        <v>1057.6236878803243</v>
      </c>
      <c r="K153" s="101">
        <v>1001.8243462811762</v>
      </c>
      <c r="L153" s="101">
        <v>1014.5070988545932</v>
      </c>
      <c r="M153" s="101">
        <v>977.55928796784826</v>
      </c>
      <c r="N153" s="101">
        <v>978.1525233585221</v>
      </c>
      <c r="O153" s="101">
        <v>952.9579514886525</v>
      </c>
      <c r="P153" s="101">
        <v>948.72799273498561</v>
      </c>
      <c r="Q153" s="101">
        <v>964.27471812874944</v>
      </c>
      <c r="R153" s="101">
        <v>986.43152593970547</v>
      </c>
      <c r="S153" s="101">
        <v>1009.8758218711231</v>
      </c>
      <c r="T153" s="101">
        <v>1023.0130652727499</v>
      </c>
      <c r="U153" s="101">
        <v>1036.2219854230989</v>
      </c>
      <c r="V153" s="101">
        <v>1051.3252841611327</v>
      </c>
      <c r="W153" s="101">
        <v>1133.4045010997775</v>
      </c>
      <c r="X153" s="101">
        <v>1095.9008736358983</v>
      </c>
      <c r="Y153" s="101">
        <v>1099.8763061767193</v>
      </c>
      <c r="DA153" s="131" t="s">
        <v>4235</v>
      </c>
    </row>
    <row r="154" spans="1:105" ht="12" customHeight="1" x14ac:dyDescent="0.25">
      <c r="A154" s="107" t="s">
        <v>121</v>
      </c>
      <c r="B154" s="104"/>
      <c r="C154" s="104">
        <v>885.08538808682135</v>
      </c>
      <c r="D154" s="104">
        <v>966.42073859632285</v>
      </c>
      <c r="E154" s="104">
        <v>841.94098421005071</v>
      </c>
      <c r="F154" s="104">
        <v>971.86560049826221</v>
      </c>
      <c r="G154" s="104">
        <v>1007.21589667069</v>
      </c>
      <c r="H154" s="104">
        <v>1051.0883616268804</v>
      </c>
      <c r="I154" s="104">
        <v>1014.0506605894348</v>
      </c>
      <c r="J154" s="104">
        <v>1058.2330261195621</v>
      </c>
      <c r="K154" s="104">
        <v>1002.5069794572324</v>
      </c>
      <c r="L154" s="104">
        <v>1015.1176785069514</v>
      </c>
      <c r="M154" s="104">
        <v>978.21987718891512</v>
      </c>
      <c r="N154" s="104">
        <v>978.61725414701698</v>
      </c>
      <c r="O154" s="104">
        <v>953.41217920654731</v>
      </c>
      <c r="P154" s="104">
        <v>949.9402285896922</v>
      </c>
      <c r="Q154" s="104">
        <v>966.00155456133962</v>
      </c>
      <c r="R154" s="104">
        <v>988.1874632006942</v>
      </c>
      <c r="S154" s="104">
        <v>1011.3973987820594</v>
      </c>
      <c r="T154" s="104">
        <v>1024.2610543986748</v>
      </c>
      <c r="U154" s="104">
        <v>1037.081821174326</v>
      </c>
      <c r="V154" s="104">
        <v>1051.6915626471675</v>
      </c>
      <c r="W154" s="104">
        <v>1133.3957882078366</v>
      </c>
      <c r="X154" s="104">
        <v>1096.1368178967768</v>
      </c>
      <c r="Y154" s="104">
        <v>1100.5238235608704</v>
      </c>
      <c r="DA154" s="132" t="s">
        <v>4236</v>
      </c>
    </row>
    <row r="155" spans="1:105" ht="12" customHeight="1" x14ac:dyDescent="0.25">
      <c r="A155" s="108" t="s">
        <v>53</v>
      </c>
      <c r="B155" s="98"/>
      <c r="C155" s="98">
        <v>254.45770324086257</v>
      </c>
      <c r="D155" s="98">
        <v>292.95480455601989</v>
      </c>
      <c r="E155" s="98">
        <v>216.01043735320388</v>
      </c>
      <c r="F155" s="98">
        <v>281.23527045055278</v>
      </c>
      <c r="G155" s="98">
        <v>288.72312310225408</v>
      </c>
      <c r="H155" s="98">
        <v>300.28976921117595</v>
      </c>
      <c r="I155" s="98">
        <v>281.90697542449794</v>
      </c>
      <c r="J155" s="98">
        <v>296.52957994844479</v>
      </c>
      <c r="K155" s="98">
        <v>261.11987016139773</v>
      </c>
      <c r="L155" s="98">
        <v>264.75368352038549</v>
      </c>
      <c r="M155" s="98">
        <v>266.70757262694804</v>
      </c>
      <c r="N155" s="98">
        <v>263.87343757904375</v>
      </c>
      <c r="O155" s="98">
        <v>249.59155829174242</v>
      </c>
      <c r="P155" s="98">
        <v>262.44793730687138</v>
      </c>
      <c r="Q155" s="98">
        <v>293.44481442873706</v>
      </c>
      <c r="R155" s="98">
        <v>292.21719465869666</v>
      </c>
      <c r="S155" s="98">
        <v>294.60618269668106</v>
      </c>
      <c r="T155" s="98">
        <v>308.40476572255841</v>
      </c>
      <c r="U155" s="98">
        <v>295.28401018518019</v>
      </c>
      <c r="V155" s="98">
        <v>293.15640251398759</v>
      </c>
      <c r="W155" s="98">
        <v>355.56225790325584</v>
      </c>
      <c r="X155" s="98">
        <v>384.78180805712816</v>
      </c>
      <c r="Y155" s="98">
        <v>392.72213107919242</v>
      </c>
      <c r="DA155" s="63" t="s">
        <v>4237</v>
      </c>
    </row>
    <row r="156" spans="1:105" ht="12" customHeight="1" x14ac:dyDescent="0.25">
      <c r="A156" s="108" t="s">
        <v>52</v>
      </c>
      <c r="B156" s="98"/>
      <c r="C156" s="98">
        <v>630.6276848459587</v>
      </c>
      <c r="D156" s="98">
        <v>673.46593404030284</v>
      </c>
      <c r="E156" s="98">
        <v>625.93054685684672</v>
      </c>
      <c r="F156" s="98">
        <v>690.63033004770944</v>
      </c>
      <c r="G156" s="98">
        <v>718.49277356843584</v>
      </c>
      <c r="H156" s="98">
        <v>750.79859241570455</v>
      </c>
      <c r="I156" s="98">
        <v>732.14368516493676</v>
      </c>
      <c r="J156" s="98">
        <v>761.70344617111721</v>
      </c>
      <c r="K156" s="98">
        <v>741.38710929583453</v>
      </c>
      <c r="L156" s="98">
        <v>750.3639949865659</v>
      </c>
      <c r="M156" s="98">
        <v>711.51230456196708</v>
      </c>
      <c r="N156" s="98">
        <v>714.74381656797311</v>
      </c>
      <c r="O156" s="98">
        <v>703.82062091480509</v>
      </c>
      <c r="P156" s="98">
        <v>687.49229128282082</v>
      </c>
      <c r="Q156" s="98">
        <v>672.5567401326025</v>
      </c>
      <c r="R156" s="98">
        <v>695.97026854199748</v>
      </c>
      <c r="S156" s="98">
        <v>716.79121608537844</v>
      </c>
      <c r="T156" s="98">
        <v>715.85628867611638</v>
      </c>
      <c r="U156" s="98">
        <v>741.79781098914566</v>
      </c>
      <c r="V156" s="98">
        <v>758.53516013318006</v>
      </c>
      <c r="W156" s="98">
        <v>777.83353030458102</v>
      </c>
      <c r="X156" s="98">
        <v>711.35500983964869</v>
      </c>
      <c r="Y156" s="98">
        <v>707.80169248167806</v>
      </c>
      <c r="DA156" s="63" t="s">
        <v>4238</v>
      </c>
    </row>
    <row r="157" spans="1:105" ht="12" customHeight="1" x14ac:dyDescent="0.25">
      <c r="A157" s="121" t="s">
        <v>54</v>
      </c>
      <c r="B157" s="122"/>
      <c r="C157" s="122">
        <v>873.75202105757069</v>
      </c>
      <c r="D157" s="122">
        <v>928.18445058436077</v>
      </c>
      <c r="E157" s="122">
        <v>853.48489239673086</v>
      </c>
      <c r="F157" s="122">
        <v>925.95361733467246</v>
      </c>
      <c r="G157" s="122">
        <v>959.2888323692157</v>
      </c>
      <c r="H157" s="122">
        <v>995.40559122368199</v>
      </c>
      <c r="I157" s="122">
        <v>940.15683345093566</v>
      </c>
      <c r="J157" s="122">
        <v>986.32210468302935</v>
      </c>
      <c r="K157" s="122">
        <v>976.58698138263128</v>
      </c>
      <c r="L157" s="122">
        <v>931.80669069598514</v>
      </c>
      <c r="M157" s="122">
        <v>871.64755599263697</v>
      </c>
      <c r="N157" s="122">
        <v>844.49009946996318</v>
      </c>
      <c r="O157" s="122">
        <v>810.369817882853</v>
      </c>
      <c r="P157" s="122">
        <v>776.09705177515821</v>
      </c>
      <c r="Q157" s="122">
        <v>785.16526187035731</v>
      </c>
      <c r="R157" s="122">
        <v>810.39440313547993</v>
      </c>
      <c r="S157" s="122">
        <v>805.77205571829029</v>
      </c>
      <c r="T157" s="122">
        <v>788.19513025385368</v>
      </c>
      <c r="U157" s="122">
        <v>796.12928057820693</v>
      </c>
      <c r="V157" s="122">
        <v>793.90881222468147</v>
      </c>
      <c r="W157" s="122">
        <v>848.97885009713025</v>
      </c>
      <c r="X157" s="122">
        <v>816.00297533762841</v>
      </c>
      <c r="Y157" s="122">
        <v>776.46089825796992</v>
      </c>
      <c r="DA157" s="130" t="s">
        <v>4239</v>
      </c>
    </row>
    <row r="158" spans="1:105" ht="12" customHeight="1" x14ac:dyDescent="0.25">
      <c r="A158" s="97" t="s">
        <v>50</v>
      </c>
      <c r="B158" s="98"/>
      <c r="C158" s="98">
        <v>951.3090057318127</v>
      </c>
      <c r="D158" s="98">
        <v>832.52379079956825</v>
      </c>
      <c r="E158" s="98">
        <v>984.89388271445182</v>
      </c>
      <c r="F158" s="98">
        <v>921.93062945942552</v>
      </c>
      <c r="G158" s="98">
        <v>935.04337962890611</v>
      </c>
      <c r="H158" s="98">
        <v>920.50477182035013</v>
      </c>
      <c r="I158" s="98">
        <v>962.25991867851621</v>
      </c>
      <c r="J158" s="98">
        <v>944.40403852006989</v>
      </c>
      <c r="K158" s="98">
        <v>1087.1971898463862</v>
      </c>
      <c r="L158" s="98">
        <v>980.59295434119065</v>
      </c>
      <c r="M158" s="98">
        <v>872.81363689595287</v>
      </c>
      <c r="N158" s="98">
        <v>830.5801778514209</v>
      </c>
      <c r="O158" s="98">
        <v>824.42093257666386</v>
      </c>
      <c r="P158" s="98">
        <v>761.46015055230282</v>
      </c>
      <c r="Q158" s="98">
        <v>774.59980155203277</v>
      </c>
      <c r="R158" s="98">
        <v>821.28713273541416</v>
      </c>
      <c r="S158" s="98">
        <v>809.62482746134276</v>
      </c>
      <c r="T158" s="98">
        <v>771.05160059046977</v>
      </c>
      <c r="U158" s="98">
        <v>811.44907180639086</v>
      </c>
      <c r="V158" s="98">
        <v>799.25727702286531</v>
      </c>
      <c r="W158" s="98">
        <v>845.92000485161304</v>
      </c>
      <c r="X158" s="98">
        <v>829.49374781158906</v>
      </c>
      <c r="Y158" s="98">
        <v>746.90775458229018</v>
      </c>
      <c r="DA158" s="63" t="s">
        <v>4240</v>
      </c>
    </row>
    <row r="159" spans="1:105" ht="12" customHeight="1" x14ac:dyDescent="0.25">
      <c r="A159" s="109" t="s">
        <v>120</v>
      </c>
      <c r="B159" s="33"/>
      <c r="C159" s="33">
        <v>805.75311548050649</v>
      </c>
      <c r="D159" s="33">
        <v>997.27270487337739</v>
      </c>
      <c r="E159" s="33">
        <v>748.70613307142685</v>
      </c>
      <c r="F159" s="33">
        <v>928.21136689375044</v>
      </c>
      <c r="G159" s="33">
        <v>971.34545881368808</v>
      </c>
      <c r="H159" s="33">
        <v>1040.8626402408763</v>
      </c>
      <c r="I159" s="33">
        <v>920.59782033508293</v>
      </c>
      <c r="J159" s="33">
        <v>1051.9865019365775</v>
      </c>
      <c r="K159" s="33">
        <v>867.10737130181064</v>
      </c>
      <c r="L159" s="33">
        <v>890.88917925161945</v>
      </c>
      <c r="M159" s="33">
        <v>870.92173012424644</v>
      </c>
      <c r="N159" s="33">
        <v>849.33129768033814</v>
      </c>
      <c r="O159" s="33">
        <v>803.89600587732764</v>
      </c>
      <c r="P159" s="33">
        <v>783.15693961536795</v>
      </c>
      <c r="Q159" s="33">
        <v>792.48305574352821</v>
      </c>
      <c r="R159" s="33">
        <v>801.58056987875079</v>
      </c>
      <c r="S159" s="33">
        <v>803.56943338216774</v>
      </c>
      <c r="T159" s="33">
        <v>797.24720949421794</v>
      </c>
      <c r="U159" s="33">
        <v>789.45045533833388</v>
      </c>
      <c r="V159" s="33">
        <v>792.02299893926613</v>
      </c>
      <c r="W159" s="33">
        <v>849.98224863691223</v>
      </c>
      <c r="X159" s="33">
        <v>812.26706911407007</v>
      </c>
      <c r="Y159" s="33">
        <v>786.62750896534169</v>
      </c>
      <c r="DA159" s="60" t="s">
        <v>4241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8964.1945737789247</v>
      </c>
      <c r="D161" s="117">
        <f t="shared" si="54"/>
        <v>9359.8347396908175</v>
      </c>
      <c r="E161" s="117">
        <f t="shared" si="54"/>
        <v>10357.836489151325</v>
      </c>
      <c r="F161" s="117">
        <f t="shared" si="54"/>
        <v>10290.144490050472</v>
      </c>
      <c r="G161" s="117">
        <f t="shared" si="54"/>
        <v>11336.785206075459</v>
      </c>
      <c r="H161" s="117">
        <f t="shared" si="54"/>
        <v>11526.376762683529</v>
      </c>
      <c r="I161" s="117">
        <f t="shared" si="54"/>
        <v>10888.1494758469</v>
      </c>
      <c r="J161" s="117">
        <f t="shared" si="54"/>
        <v>12071.638356266843</v>
      </c>
      <c r="K161" s="117">
        <f t="shared" si="54"/>
        <v>11897.302191469094</v>
      </c>
      <c r="L161" s="117">
        <f t="shared" si="54"/>
        <v>13625.246789966284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8560.2984850041394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11672.084367656826</v>
      </c>
      <c r="U161" s="117">
        <f t="shared" si="55"/>
        <v>8902.5649176204024</v>
      </c>
      <c r="V161" s="117">
        <f t="shared" si="55"/>
        <v>7061.6815817939851</v>
      </c>
      <c r="W161" s="117">
        <f t="shared" ref="W161:Y161" si="56">W162+W164+W166+W175</f>
        <v>10244.935966186464</v>
      </c>
      <c r="X161" s="117">
        <f t="shared" si="56"/>
        <v>8269.1798612249822</v>
      </c>
      <c r="Y161" s="117">
        <f t="shared" si="56"/>
        <v>6567.2003020530665</v>
      </c>
      <c r="DA161" s="129" t="s">
        <v>4242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6516.2402689025821</v>
      </c>
      <c r="D162" s="122">
        <f t="shared" si="57"/>
        <v>6774.7258831670406</v>
      </c>
      <c r="E162" s="122">
        <f t="shared" si="57"/>
        <v>6864.9480964194909</v>
      </c>
      <c r="F162" s="122">
        <f t="shared" si="57"/>
        <v>7524.8526391609103</v>
      </c>
      <c r="G162" s="122">
        <f t="shared" si="57"/>
        <v>8155.3349307665267</v>
      </c>
      <c r="H162" s="122">
        <f t="shared" si="57"/>
        <v>7446.2926147150401</v>
      </c>
      <c r="I162" s="122">
        <f t="shared" si="57"/>
        <v>6360.8447087376253</v>
      </c>
      <c r="J162" s="122">
        <f t="shared" si="57"/>
        <v>7492.9346320586146</v>
      </c>
      <c r="K162" s="122">
        <f t="shared" si="57"/>
        <v>7552.3170728301548</v>
      </c>
      <c r="L162" s="122">
        <f t="shared" si="57"/>
        <v>8745.6072572013327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4570.9557545045918</v>
      </c>
      <c r="R162" s="122">
        <f t="shared" si="57"/>
        <v>0</v>
      </c>
      <c r="S162" s="122">
        <f t="shared" si="57"/>
        <v>0</v>
      </c>
      <c r="T162" s="122">
        <f t="shared" si="57"/>
        <v>6881.1650621105591</v>
      </c>
      <c r="U162" s="122">
        <f t="shared" si="57"/>
        <v>6550.5706707692943</v>
      </c>
      <c r="V162" s="122">
        <f t="shared" si="57"/>
        <v>1901.4332459477655</v>
      </c>
      <c r="W162" s="122">
        <f t="shared" si="57"/>
        <v>5138.6011818642301</v>
      </c>
      <c r="X162" s="122">
        <f t="shared" si="57"/>
        <v>3880.224579972501</v>
      </c>
      <c r="Y162" s="122">
        <f t="shared" si="57"/>
        <v>2715.2560247771316</v>
      </c>
      <c r="DA162" s="130" t="s">
        <v>4243</v>
      </c>
    </row>
    <row r="163" spans="1:105" ht="12" customHeight="1" x14ac:dyDescent="0.25">
      <c r="A163" s="97" t="s">
        <v>53</v>
      </c>
      <c r="B163" s="33"/>
      <c r="C163" s="33">
        <v>6516.2402689025821</v>
      </c>
      <c r="D163" s="33">
        <v>6774.7258831670406</v>
      </c>
      <c r="E163" s="33">
        <v>6864.9480964194909</v>
      </c>
      <c r="F163" s="33">
        <v>7524.8526391609103</v>
      </c>
      <c r="G163" s="33">
        <v>8155.3349307665267</v>
      </c>
      <c r="H163" s="33">
        <v>7446.2926147150401</v>
      </c>
      <c r="I163" s="33">
        <v>6360.8447087376253</v>
      </c>
      <c r="J163" s="33">
        <v>7492.9346320586146</v>
      </c>
      <c r="K163" s="33">
        <v>7552.3170728301548</v>
      </c>
      <c r="L163" s="33">
        <v>8745.6072572013327</v>
      </c>
      <c r="M163" s="33">
        <v>0</v>
      </c>
      <c r="N163" s="33">
        <v>0</v>
      </c>
      <c r="O163" s="33">
        <v>0</v>
      </c>
      <c r="P163" s="33">
        <v>0</v>
      </c>
      <c r="Q163" s="33">
        <v>4570.9557545045918</v>
      </c>
      <c r="R163" s="33">
        <v>0</v>
      </c>
      <c r="S163" s="33">
        <v>0</v>
      </c>
      <c r="T163" s="33">
        <v>6881.1650621105591</v>
      </c>
      <c r="U163" s="33">
        <v>6550.5706707692943</v>
      </c>
      <c r="V163" s="33">
        <v>1901.4332459477655</v>
      </c>
      <c r="W163" s="33">
        <v>5138.6011818642301</v>
      </c>
      <c r="X163" s="33">
        <v>3880.224579972501</v>
      </c>
      <c r="Y163" s="33">
        <v>2715.2560247771316</v>
      </c>
      <c r="DA163" s="60" t="s">
        <v>4244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687.9479370713201</v>
      </c>
      <c r="D164" s="122">
        <f t="shared" si="58"/>
        <v>694.40849079674308</v>
      </c>
      <c r="E164" s="122">
        <f t="shared" si="58"/>
        <v>1791.9572870983779</v>
      </c>
      <c r="F164" s="122">
        <f t="shared" si="58"/>
        <v>867.92202784981794</v>
      </c>
      <c r="G164" s="122">
        <f t="shared" si="58"/>
        <v>1216.0293543653202</v>
      </c>
      <c r="H164" s="122">
        <f t="shared" si="58"/>
        <v>2035.3980265852254</v>
      </c>
      <c r="I164" s="122">
        <f t="shared" si="58"/>
        <v>2574.6943791982035</v>
      </c>
      <c r="J164" s="122">
        <f t="shared" si="58"/>
        <v>2532.9494519140944</v>
      </c>
      <c r="K164" s="122">
        <f t="shared" si="58"/>
        <v>2358.1566505650371</v>
      </c>
      <c r="L164" s="122">
        <f t="shared" si="58"/>
        <v>2930.0027996585245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2241.5265837230177</v>
      </c>
      <c r="R164" s="122">
        <f t="shared" si="58"/>
        <v>0</v>
      </c>
      <c r="S164" s="122">
        <f t="shared" si="58"/>
        <v>0</v>
      </c>
      <c r="T164" s="122">
        <f t="shared" si="58"/>
        <v>2980.3539768193468</v>
      </c>
      <c r="U164" s="122">
        <f t="shared" si="58"/>
        <v>518.80940876519242</v>
      </c>
      <c r="V164" s="122">
        <f t="shared" si="58"/>
        <v>3314.8188129897653</v>
      </c>
      <c r="W164" s="122">
        <f t="shared" si="58"/>
        <v>3124.0796085598754</v>
      </c>
      <c r="X164" s="122">
        <f t="shared" si="58"/>
        <v>2476.6287106036798</v>
      </c>
      <c r="Y164" s="122">
        <f t="shared" si="58"/>
        <v>1976.9333646441796</v>
      </c>
      <c r="DA164" s="130" t="s">
        <v>4245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687.9479370713201</v>
      </c>
      <c r="D165" s="98">
        <f>IF(RES_hhdet_in_tes!D165=0,0,RES_hhdet_in_tes!D165*1000*11630/RES_hhdet_in_new!D163)</f>
        <v>694.40849079674308</v>
      </c>
      <c r="E165" s="98">
        <f>IF(RES_hhdet_in_tes!E165=0,0,RES_hhdet_in_tes!E165*1000*11630/RES_hhdet_in_new!E163)</f>
        <v>1791.9572870983779</v>
      </c>
      <c r="F165" s="98">
        <f>IF(RES_hhdet_in_tes!F165=0,0,RES_hhdet_in_tes!F165*1000*11630/RES_hhdet_in_new!F163)</f>
        <v>867.92202784981794</v>
      </c>
      <c r="G165" s="98">
        <f>IF(RES_hhdet_in_tes!G165=0,0,RES_hhdet_in_tes!G165*1000*11630/RES_hhdet_in_new!G163)</f>
        <v>1216.0293543653202</v>
      </c>
      <c r="H165" s="98">
        <f>IF(RES_hhdet_in_tes!H165=0,0,RES_hhdet_in_tes!H165*1000*11630/RES_hhdet_in_new!H163)</f>
        <v>2035.3980265852254</v>
      </c>
      <c r="I165" s="98">
        <f>IF(RES_hhdet_in_tes!I165=0,0,RES_hhdet_in_tes!I165*1000*11630/RES_hhdet_in_new!I163)</f>
        <v>2574.6943791982035</v>
      </c>
      <c r="J165" s="98">
        <f>IF(RES_hhdet_in_tes!J165=0,0,RES_hhdet_in_tes!J165*1000*11630/RES_hhdet_in_new!J163)</f>
        <v>2532.9494519140944</v>
      </c>
      <c r="K165" s="98">
        <f>IF(RES_hhdet_in_tes!K165=0,0,RES_hhdet_in_tes!K165*1000*11630/RES_hhdet_in_new!K163)</f>
        <v>2358.1566505650371</v>
      </c>
      <c r="L165" s="98">
        <f>IF(RES_hhdet_in_tes!L165=0,0,RES_hhdet_in_tes!L165*1000*11630/RES_hhdet_in_new!L163)</f>
        <v>2930.0027996585245</v>
      </c>
      <c r="M165" s="98">
        <f>IF(RES_hhdet_in_tes!M165=0,0,RES_hhdet_in_tes!M165*1000*11630/RES_hhdet_in_new!M163)</f>
        <v>0</v>
      </c>
      <c r="N165" s="98">
        <f>IF(RES_hhdet_in_tes!N165=0,0,RES_hhdet_in_tes!N165*1000*11630/RES_hhdet_in_new!N163)</f>
        <v>0</v>
      </c>
      <c r="O165" s="98">
        <f>IF(RES_hhdet_in_tes!O165=0,0,RES_hhdet_in_tes!O165*1000*11630/RES_hhdet_in_new!O163)</f>
        <v>0</v>
      </c>
      <c r="P165" s="98">
        <f>IF(RES_hhdet_in_tes!P165=0,0,RES_hhdet_in_tes!P165*1000*11630/RES_hhdet_in_new!P163)</f>
        <v>0</v>
      </c>
      <c r="Q165" s="98">
        <f>IF(RES_hhdet_in_tes!Q165=0,0,RES_hhdet_in_tes!Q165*1000*11630/RES_hhdet_in_new!Q163)</f>
        <v>2241.5265837230177</v>
      </c>
      <c r="R165" s="98">
        <f>IF(RES_hhdet_in_tes!R165=0,0,RES_hhdet_in_tes!R165*1000*11630/RES_hhdet_in_new!R163)</f>
        <v>0</v>
      </c>
      <c r="S165" s="98">
        <f>IF(RES_hhdet_in_tes!S165=0,0,RES_hhdet_in_tes!S165*1000*11630/RES_hhdet_in_new!S163)</f>
        <v>0</v>
      </c>
      <c r="T165" s="98">
        <f>IF(RES_hhdet_in_tes!T165=0,0,RES_hhdet_in_tes!T165*1000*11630/RES_hhdet_in_new!T163)</f>
        <v>2980.3539768193468</v>
      </c>
      <c r="U165" s="98">
        <f>IF(RES_hhdet_in_tes!U165=0,0,RES_hhdet_in_tes!U165*1000*11630/RES_hhdet_in_new!U163)</f>
        <v>518.80940876519242</v>
      </c>
      <c r="V165" s="98">
        <f>IF(RES_hhdet_in_tes!V165=0,0,RES_hhdet_in_tes!V165*1000*11630/RES_hhdet_in_new!V163)</f>
        <v>3314.8188129897653</v>
      </c>
      <c r="W165" s="98">
        <f>IF(RES_hhdet_in_tes!W165=0,0,RES_hhdet_in_tes!W165*1000*11630/RES_hhdet_in_new!W163)</f>
        <v>3124.0796085598754</v>
      </c>
      <c r="X165" s="98">
        <f>IF(RES_hhdet_in_tes!X165=0,0,RES_hhdet_in_tes!X165*1000*11630/RES_hhdet_in_new!X163)</f>
        <v>2476.6287106036798</v>
      </c>
      <c r="Y165" s="98">
        <f>IF(RES_hhdet_in_tes!Y165=0,0,RES_hhdet_in_tes!Y165*1000*11630/RES_hhdet_in_new!Y163)</f>
        <v>1976.9333646441796</v>
      </c>
      <c r="DA165" s="63" t="s">
        <v>4246</v>
      </c>
    </row>
    <row r="166" spans="1:105" ht="12" customHeight="1" x14ac:dyDescent="0.25">
      <c r="A166" s="121" t="s">
        <v>55</v>
      </c>
      <c r="B166" s="122"/>
      <c r="C166" s="122">
        <v>886.31084770763346</v>
      </c>
      <c r="D166" s="122">
        <v>962.45477058544327</v>
      </c>
      <c r="E166" s="122">
        <v>847.51408978131008</v>
      </c>
      <c r="F166" s="122">
        <v>971.41789685599804</v>
      </c>
      <c r="G166" s="122">
        <v>1006.1372462106116</v>
      </c>
      <c r="H166" s="122">
        <v>1049.3711734199221</v>
      </c>
      <c r="I166" s="122">
        <v>1012.4369136046106</v>
      </c>
      <c r="J166" s="122">
        <v>1059.4289724642952</v>
      </c>
      <c r="K166" s="122">
        <v>1010.1366264507344</v>
      </c>
      <c r="L166" s="122">
        <v>1017.8923691605469</v>
      </c>
      <c r="M166" s="122">
        <v>0</v>
      </c>
      <c r="N166" s="122">
        <v>0</v>
      </c>
      <c r="O166" s="122">
        <v>0</v>
      </c>
      <c r="P166" s="122">
        <v>0</v>
      </c>
      <c r="Q166" s="122">
        <v>964.27471812874956</v>
      </c>
      <c r="R166" s="122">
        <v>0</v>
      </c>
      <c r="S166" s="122">
        <v>0</v>
      </c>
      <c r="T166" s="122">
        <v>1022.3637087343967</v>
      </c>
      <c r="U166" s="122">
        <v>1037.0620082673809</v>
      </c>
      <c r="V166" s="122">
        <v>1051.5208486261045</v>
      </c>
      <c r="W166" s="122">
        <v>1133.2754832168116</v>
      </c>
      <c r="X166" s="122">
        <v>1096.3233183003686</v>
      </c>
      <c r="Y166" s="122">
        <v>1098.5685129095245</v>
      </c>
      <c r="DA166" s="130" t="s">
        <v>4247</v>
      </c>
    </row>
    <row r="167" spans="1:105" ht="12" customHeight="1" x14ac:dyDescent="0.25">
      <c r="A167" s="97" t="s">
        <v>124</v>
      </c>
      <c r="B167" s="98"/>
      <c r="C167" s="98">
        <v>911.61818252442879</v>
      </c>
      <c r="D167" s="98">
        <v>888.6892183081726</v>
      </c>
      <c r="E167" s="98">
        <v>955.38397070189717</v>
      </c>
      <c r="F167" s="98">
        <v>966.19711739800925</v>
      </c>
      <c r="G167" s="98">
        <v>982.51158508879723</v>
      </c>
      <c r="H167" s="98">
        <v>1012.8553669370158</v>
      </c>
      <c r="I167" s="98">
        <v>986.41366770309139</v>
      </c>
      <c r="J167" s="98">
        <v>1094.5765280260746</v>
      </c>
      <c r="K167" s="98">
        <v>1170.8590993756277</v>
      </c>
      <c r="L167" s="98">
        <v>1089.4699774120722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993.25422721077734</v>
      </c>
      <c r="U167" s="98">
        <v>1064.8918718591942</v>
      </c>
      <c r="V167" s="98">
        <v>1057.9219505459807</v>
      </c>
      <c r="W167" s="98">
        <v>1126.9606442555082</v>
      </c>
      <c r="X167" s="98">
        <v>1115.6951755843882</v>
      </c>
      <c r="Y167" s="98">
        <v>1041.210682980518</v>
      </c>
      <c r="DA167" s="63" t="s">
        <v>4248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4249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4250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4251</v>
      </c>
    </row>
    <row r="171" spans="1:105" ht="12" customHeight="1" x14ac:dyDescent="0.25">
      <c r="A171" s="106" t="s">
        <v>122</v>
      </c>
      <c r="B171" s="101"/>
      <c r="C171" s="101">
        <v>885.03507162294693</v>
      </c>
      <c r="D171" s="101">
        <v>966.32274525569676</v>
      </c>
      <c r="E171" s="101">
        <v>841.69693612066874</v>
      </c>
      <c r="F171" s="101">
        <v>971.64584351546296</v>
      </c>
      <c r="G171" s="101">
        <v>1007.0531756903379</v>
      </c>
      <c r="H171" s="101">
        <v>1051.0232503437019</v>
      </c>
      <c r="I171" s="101">
        <v>1013.6867966444215</v>
      </c>
      <c r="J171" s="101">
        <v>1057.623687880324</v>
      </c>
      <c r="K171" s="101">
        <v>1001.8243462811761</v>
      </c>
      <c r="L171" s="101">
        <v>1014.507098854593</v>
      </c>
      <c r="M171" s="101">
        <v>0</v>
      </c>
      <c r="N171" s="101">
        <v>0</v>
      </c>
      <c r="O171" s="101">
        <v>0</v>
      </c>
      <c r="P171" s="101">
        <v>0</v>
      </c>
      <c r="Q171" s="101">
        <v>964.27471812874956</v>
      </c>
      <c r="R171" s="101">
        <v>0</v>
      </c>
      <c r="S171" s="101">
        <v>0</v>
      </c>
      <c r="T171" s="101">
        <v>1023.0130652727497</v>
      </c>
      <c r="U171" s="101">
        <v>1036.2219854230989</v>
      </c>
      <c r="V171" s="101">
        <v>1051.3252841611329</v>
      </c>
      <c r="W171" s="101">
        <v>1133.4045010997779</v>
      </c>
      <c r="X171" s="101">
        <v>1095.9008736358985</v>
      </c>
      <c r="Y171" s="101">
        <v>1099.8763061767195</v>
      </c>
      <c r="DA171" s="131" t="s">
        <v>4252</v>
      </c>
    </row>
    <row r="172" spans="1:105" ht="12" customHeight="1" x14ac:dyDescent="0.25">
      <c r="A172" s="107" t="s">
        <v>121</v>
      </c>
      <c r="B172" s="104"/>
      <c r="C172" s="104">
        <v>885.08538808682135</v>
      </c>
      <c r="D172" s="104">
        <v>966.42073859632296</v>
      </c>
      <c r="E172" s="104">
        <v>841.94098421005037</v>
      </c>
      <c r="F172" s="104">
        <v>971.86560049826232</v>
      </c>
      <c r="G172" s="104">
        <v>1007.2158966706901</v>
      </c>
      <c r="H172" s="104">
        <v>1051.0883616268804</v>
      </c>
      <c r="I172" s="104">
        <v>1014.0506605894348</v>
      </c>
      <c r="J172" s="104">
        <v>1058.2330261195621</v>
      </c>
      <c r="K172" s="104">
        <v>1002.5069794572321</v>
      </c>
      <c r="L172" s="104">
        <v>1015.1176785069514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1024.2610543986748</v>
      </c>
      <c r="U172" s="104">
        <v>1037.081821174326</v>
      </c>
      <c r="V172" s="104">
        <v>1051.6915626471673</v>
      </c>
      <c r="W172" s="104">
        <v>1133.3957882078371</v>
      </c>
      <c r="X172" s="104">
        <v>1096.1368178967768</v>
      </c>
      <c r="Y172" s="104">
        <v>1100.5238235608704</v>
      </c>
      <c r="DA172" s="132" t="s">
        <v>4253</v>
      </c>
    </row>
    <row r="173" spans="1:105" ht="12" customHeight="1" x14ac:dyDescent="0.25">
      <c r="A173" s="108" t="s">
        <v>53</v>
      </c>
      <c r="B173" s="98"/>
      <c r="C173" s="98">
        <v>254.45770324086263</v>
      </c>
      <c r="D173" s="98">
        <v>292.95480455602001</v>
      </c>
      <c r="E173" s="98">
        <v>216.01043735320374</v>
      </c>
      <c r="F173" s="98">
        <v>281.23527045055278</v>
      </c>
      <c r="G173" s="98">
        <v>288.72312310225408</v>
      </c>
      <c r="H173" s="98">
        <v>300.28976921117595</v>
      </c>
      <c r="I173" s="98">
        <v>281.90697542449794</v>
      </c>
      <c r="J173" s="98">
        <v>296.52957994844485</v>
      </c>
      <c r="K173" s="98">
        <v>261.11987016139773</v>
      </c>
      <c r="L173" s="98">
        <v>264.75368352038555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308.40476572255841</v>
      </c>
      <c r="U173" s="98">
        <v>295.28401018518019</v>
      </c>
      <c r="V173" s="98">
        <v>293.15640251398753</v>
      </c>
      <c r="W173" s="98">
        <v>355.5622579032559</v>
      </c>
      <c r="X173" s="98">
        <v>384.7818080571281</v>
      </c>
      <c r="Y173" s="98">
        <v>392.72213107919237</v>
      </c>
      <c r="DA173" s="63" t="s">
        <v>4254</v>
      </c>
    </row>
    <row r="174" spans="1:105" ht="12" customHeight="1" x14ac:dyDescent="0.25">
      <c r="A174" s="115" t="s">
        <v>52</v>
      </c>
      <c r="B174" s="33"/>
      <c r="C174" s="33">
        <v>630.6276848459587</v>
      </c>
      <c r="D174" s="33">
        <v>673.46593404030284</v>
      </c>
      <c r="E174" s="33">
        <v>625.9305468568466</v>
      </c>
      <c r="F174" s="33">
        <v>690.63033004770966</v>
      </c>
      <c r="G174" s="33">
        <v>718.49277356843606</v>
      </c>
      <c r="H174" s="33">
        <v>750.79859241570443</v>
      </c>
      <c r="I174" s="33">
        <v>732.14368516493676</v>
      </c>
      <c r="J174" s="33">
        <v>761.70344617111732</v>
      </c>
      <c r="K174" s="33">
        <v>741.38710929583442</v>
      </c>
      <c r="L174" s="33">
        <v>750.36399498656579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715.85628867611626</v>
      </c>
      <c r="U174" s="33">
        <v>741.79781098914589</v>
      </c>
      <c r="V174" s="33">
        <v>758.53516013317983</v>
      </c>
      <c r="W174" s="33">
        <v>777.83353030458102</v>
      </c>
      <c r="X174" s="33">
        <v>711.35500983964869</v>
      </c>
      <c r="Y174" s="33">
        <v>707.80169248167795</v>
      </c>
      <c r="DA174" s="60" t="s">
        <v>4255</v>
      </c>
    </row>
    <row r="175" spans="1:105" ht="12" customHeight="1" x14ac:dyDescent="0.25">
      <c r="A175" s="121" t="s">
        <v>54</v>
      </c>
      <c r="B175" s="122"/>
      <c r="C175" s="122">
        <v>873.69552009739027</v>
      </c>
      <c r="D175" s="122">
        <v>928.24559514158955</v>
      </c>
      <c r="E175" s="122">
        <v>853.41701585214537</v>
      </c>
      <c r="F175" s="122">
        <v>925.95192618374665</v>
      </c>
      <c r="G175" s="122">
        <v>959.28367473299954</v>
      </c>
      <c r="H175" s="122">
        <v>995.31494796334118</v>
      </c>
      <c r="I175" s="122">
        <v>940.173474306461</v>
      </c>
      <c r="J175" s="122">
        <v>986.32529982983976</v>
      </c>
      <c r="K175" s="122">
        <v>976.69184162316833</v>
      </c>
      <c r="L175" s="122">
        <v>931.74436394587963</v>
      </c>
      <c r="M175" s="122">
        <v>0</v>
      </c>
      <c r="N175" s="122">
        <v>0</v>
      </c>
      <c r="O175" s="122">
        <v>0</v>
      </c>
      <c r="P175" s="122">
        <v>0</v>
      </c>
      <c r="Q175" s="122">
        <v>783.54142864778044</v>
      </c>
      <c r="R175" s="122">
        <v>0</v>
      </c>
      <c r="S175" s="122">
        <v>0</v>
      </c>
      <c r="T175" s="122">
        <v>788.20161999252434</v>
      </c>
      <c r="U175" s="122">
        <v>796.12282981853502</v>
      </c>
      <c r="V175" s="122">
        <v>793.90867423035013</v>
      </c>
      <c r="W175" s="122">
        <v>848.97969254554607</v>
      </c>
      <c r="X175" s="122">
        <v>816.00325234843342</v>
      </c>
      <c r="Y175" s="122">
        <v>776.44239972222988</v>
      </c>
      <c r="DA175" s="130" t="s">
        <v>4256</v>
      </c>
    </row>
    <row r="176" spans="1:105" ht="12" customHeight="1" x14ac:dyDescent="0.25">
      <c r="A176" s="97" t="s">
        <v>50</v>
      </c>
      <c r="B176" s="98"/>
      <c r="C176" s="98">
        <v>951.30900573181259</v>
      </c>
      <c r="D176" s="98">
        <v>832.52379079956813</v>
      </c>
      <c r="E176" s="98">
        <v>984.89388271445193</v>
      </c>
      <c r="F176" s="98">
        <v>921.93062945942552</v>
      </c>
      <c r="G176" s="98">
        <v>935.04337962890611</v>
      </c>
      <c r="H176" s="98">
        <v>920.50477182035002</v>
      </c>
      <c r="I176" s="98">
        <v>962.2599186785161</v>
      </c>
      <c r="J176" s="98">
        <v>944.40403852007012</v>
      </c>
      <c r="K176" s="98">
        <v>1087.1971898463862</v>
      </c>
      <c r="L176" s="98">
        <v>980.59295434119042</v>
      </c>
      <c r="M176" s="98">
        <v>0</v>
      </c>
      <c r="N176" s="98">
        <v>0</v>
      </c>
      <c r="O176" s="98">
        <v>0</v>
      </c>
      <c r="P176" s="98">
        <v>0</v>
      </c>
      <c r="Q176" s="98">
        <v>774.59980155203255</v>
      </c>
      <c r="R176" s="98">
        <v>0</v>
      </c>
      <c r="S176" s="98">
        <v>0</v>
      </c>
      <c r="T176" s="98">
        <v>771.05160059046966</v>
      </c>
      <c r="U176" s="98">
        <v>811.44907180639109</v>
      </c>
      <c r="V176" s="98">
        <v>799.25727702286542</v>
      </c>
      <c r="W176" s="98">
        <v>845.92000485161327</v>
      </c>
      <c r="X176" s="98">
        <v>829.49374781158917</v>
      </c>
      <c r="Y176" s="98">
        <v>746.90775458229029</v>
      </c>
      <c r="DA176" s="63" t="s">
        <v>4257</v>
      </c>
    </row>
    <row r="177" spans="1:105" ht="12" customHeight="1" x14ac:dyDescent="0.25">
      <c r="A177" s="109" t="s">
        <v>120</v>
      </c>
      <c r="B177" s="33"/>
      <c r="C177" s="33">
        <v>805.75311548050661</v>
      </c>
      <c r="D177" s="33">
        <v>997.27270487337739</v>
      </c>
      <c r="E177" s="33">
        <v>748.70613307142696</v>
      </c>
      <c r="F177" s="33">
        <v>928.21136689375021</v>
      </c>
      <c r="G177" s="33">
        <v>971.34545881368786</v>
      </c>
      <c r="H177" s="33">
        <v>1040.8626402408765</v>
      </c>
      <c r="I177" s="33">
        <v>920.59782033508282</v>
      </c>
      <c r="J177" s="33">
        <v>1051.9865019365777</v>
      </c>
      <c r="K177" s="33">
        <v>867.10737130181064</v>
      </c>
      <c r="L177" s="33">
        <v>890.88917925161945</v>
      </c>
      <c r="M177" s="33">
        <v>0</v>
      </c>
      <c r="N177" s="33">
        <v>0</v>
      </c>
      <c r="O177" s="33">
        <v>0</v>
      </c>
      <c r="P177" s="33">
        <v>0</v>
      </c>
      <c r="Q177" s="33">
        <v>792.48305574352821</v>
      </c>
      <c r="R177" s="33">
        <v>0</v>
      </c>
      <c r="S177" s="33">
        <v>0</v>
      </c>
      <c r="T177" s="33">
        <v>797.24720949421783</v>
      </c>
      <c r="U177" s="33">
        <v>789.45045533833388</v>
      </c>
      <c r="V177" s="33">
        <v>792.02299893926624</v>
      </c>
      <c r="W177" s="33">
        <v>849.98224863691212</v>
      </c>
      <c r="X177" s="33">
        <v>812.26706911406995</v>
      </c>
      <c r="Y177" s="33">
        <v>786.62750896534158</v>
      </c>
      <c r="DA177" s="60" t="s">
        <v>4258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2799.006081081121</v>
      </c>
      <c r="D3" s="117">
        <f t="shared" si="0"/>
        <v>3945.0356236764887</v>
      </c>
      <c r="E3" s="117">
        <f t="shared" si="0"/>
        <v>5235.1094552963659</v>
      </c>
      <c r="F3" s="117">
        <f t="shared" si="0"/>
        <v>3828.0421032759314</v>
      </c>
      <c r="G3" s="117">
        <f t="shared" si="0"/>
        <v>5549.4559319092332</v>
      </c>
      <c r="H3" s="117">
        <f t="shared" si="0"/>
        <v>0</v>
      </c>
      <c r="I3" s="117">
        <f t="shared" si="0"/>
        <v>0</v>
      </c>
      <c r="J3" s="117">
        <f t="shared" si="0"/>
        <v>0</v>
      </c>
      <c r="K3" s="117">
        <f t="shared" si="0"/>
        <v>3076.2023525653149</v>
      </c>
      <c r="L3" s="117">
        <f t="shared" si="0"/>
        <v>5933.1693184263531</v>
      </c>
      <c r="M3" s="117">
        <f t="shared" si="0"/>
        <v>4359.1888681555029</v>
      </c>
      <c r="N3" s="117">
        <f t="shared" si="0"/>
        <v>3733.6491889856247</v>
      </c>
      <c r="O3" s="117">
        <f t="shared" si="0"/>
        <v>5222.7188358618705</v>
      </c>
      <c r="P3" s="117">
        <f t="shared" si="0"/>
        <v>0</v>
      </c>
      <c r="Q3" s="117">
        <f t="shared" si="0"/>
        <v>0</v>
      </c>
      <c r="R3" s="117">
        <f t="shared" ref="R3:V3" si="1">R4+R7+R9+R19</f>
        <v>0</v>
      </c>
      <c r="S3" s="117">
        <f t="shared" si="1"/>
        <v>3719.5691767905591</v>
      </c>
      <c r="T3" s="117">
        <f t="shared" si="1"/>
        <v>2596.6153886831485</v>
      </c>
      <c r="U3" s="117">
        <f t="shared" si="1"/>
        <v>2858.6336019291052</v>
      </c>
      <c r="V3" s="117">
        <f t="shared" si="1"/>
        <v>0</v>
      </c>
      <c r="W3" s="117">
        <f t="shared" ref="W3:Y3" si="2">W4+W7+W9+W19</f>
        <v>0</v>
      </c>
      <c r="X3" s="117">
        <f t="shared" si="2"/>
        <v>0</v>
      </c>
      <c r="Y3" s="117">
        <f t="shared" si="2"/>
        <v>0</v>
      </c>
      <c r="DA3" s="129" t="s">
        <v>4259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2607.8750174332868</v>
      </c>
      <c r="D4" s="122">
        <f t="shared" si="3"/>
        <v>3785.0049319194145</v>
      </c>
      <c r="E4" s="122">
        <f t="shared" si="3"/>
        <v>5033.106213217683</v>
      </c>
      <c r="F4" s="122">
        <f t="shared" si="3"/>
        <v>3671.7208638622319</v>
      </c>
      <c r="G4" s="122">
        <f t="shared" si="3"/>
        <v>5413.6788143575077</v>
      </c>
      <c r="H4" s="122">
        <f t="shared" si="3"/>
        <v>0</v>
      </c>
      <c r="I4" s="122">
        <f t="shared" si="3"/>
        <v>0</v>
      </c>
      <c r="J4" s="122">
        <f t="shared" si="3"/>
        <v>0</v>
      </c>
      <c r="K4" s="122">
        <f t="shared" si="3"/>
        <v>2782.3826784303087</v>
      </c>
      <c r="L4" s="122">
        <f t="shared" si="3"/>
        <v>5612.3809656402973</v>
      </c>
      <c r="M4" s="122">
        <f t="shared" si="3"/>
        <v>4075.4810584746642</v>
      </c>
      <c r="N4" s="122">
        <f t="shared" si="3"/>
        <v>3416.3911600429883</v>
      </c>
      <c r="O4" s="122">
        <f t="shared" si="3"/>
        <v>4815.5844647470631</v>
      </c>
      <c r="P4" s="122">
        <f t="shared" si="3"/>
        <v>0</v>
      </c>
      <c r="Q4" s="122">
        <f t="shared" si="3"/>
        <v>0</v>
      </c>
      <c r="R4" s="122">
        <f t="shared" ref="R4:V4" si="4">SUM(R5:R6)</f>
        <v>0</v>
      </c>
      <c r="S4" s="122">
        <f t="shared" si="4"/>
        <v>3566.6355027539221</v>
      </c>
      <c r="T4" s="122">
        <f t="shared" si="4"/>
        <v>2513.3502337864693</v>
      </c>
      <c r="U4" s="122">
        <f t="shared" si="4"/>
        <v>2722.3925351841222</v>
      </c>
      <c r="V4" s="122">
        <f t="shared" si="4"/>
        <v>0</v>
      </c>
      <c r="W4" s="122">
        <f t="shared" ref="W4:Y4" si="5">SUM(W5:W6)</f>
        <v>0</v>
      </c>
      <c r="X4" s="122">
        <f t="shared" si="5"/>
        <v>0</v>
      </c>
      <c r="Y4" s="122">
        <f t="shared" si="5"/>
        <v>0</v>
      </c>
      <c r="DA4" s="130" t="s">
        <v>4260</v>
      </c>
    </row>
    <row r="5" spans="1:105" ht="12" customHeight="1" x14ac:dyDescent="0.25">
      <c r="A5" s="97" t="s">
        <v>51</v>
      </c>
      <c r="B5" s="98"/>
      <c r="C5" s="98">
        <v>2607.8750174332868</v>
      </c>
      <c r="D5" s="98">
        <v>3785.0049319194145</v>
      </c>
      <c r="E5" s="98">
        <v>5033.106213217683</v>
      </c>
      <c r="F5" s="98">
        <v>3671.7208638622319</v>
      </c>
      <c r="G5" s="98">
        <v>5413.6788143575077</v>
      </c>
      <c r="H5" s="98">
        <v>0</v>
      </c>
      <c r="I5" s="98">
        <v>0</v>
      </c>
      <c r="J5" s="98">
        <v>0</v>
      </c>
      <c r="K5" s="98">
        <v>2782.3826784303087</v>
      </c>
      <c r="L5" s="98">
        <v>5612.3809656402973</v>
      </c>
      <c r="M5" s="98">
        <v>4075.4810584746642</v>
      </c>
      <c r="N5" s="98">
        <v>3416.3911600429883</v>
      </c>
      <c r="O5" s="98">
        <v>4815.5844647470631</v>
      </c>
      <c r="P5" s="98">
        <v>0</v>
      </c>
      <c r="Q5" s="98">
        <v>0</v>
      </c>
      <c r="R5" s="98">
        <v>0</v>
      </c>
      <c r="S5" s="98">
        <v>3566.6355027539221</v>
      </c>
      <c r="T5" s="98">
        <v>2513.3502337864693</v>
      </c>
      <c r="U5" s="98">
        <v>2722.3925351841222</v>
      </c>
      <c r="V5" s="98">
        <v>0</v>
      </c>
      <c r="W5" s="98">
        <v>0</v>
      </c>
      <c r="X5" s="98">
        <v>0</v>
      </c>
      <c r="Y5" s="98">
        <v>0</v>
      </c>
      <c r="DA5" s="63" t="s">
        <v>4261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63" t="s">
        <v>4262</v>
      </c>
    </row>
    <row r="7" spans="1:105" ht="12.95" customHeight="1" x14ac:dyDescent="0.25">
      <c r="A7" s="121" t="s">
        <v>92</v>
      </c>
      <c r="B7" s="122"/>
      <c r="C7" s="122">
        <f t="shared" ref="C7:Y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X7" s="122">
        <f t="shared" si="6"/>
        <v>0</v>
      </c>
      <c r="Y7" s="122">
        <f t="shared" si="6"/>
        <v>0</v>
      </c>
      <c r="DA7" s="130" t="s">
        <v>4263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X8" s="98">
        <v>0</v>
      </c>
      <c r="Y8" s="98">
        <v>0</v>
      </c>
      <c r="DA8" s="63" t="s">
        <v>4264</v>
      </c>
    </row>
    <row r="9" spans="1:105" ht="12" customHeight="1" x14ac:dyDescent="0.25">
      <c r="A9" s="121" t="s">
        <v>55</v>
      </c>
      <c r="B9" s="122"/>
      <c r="C9" s="122">
        <v>22.710865804444492</v>
      </c>
      <c r="D9" s="122">
        <v>23.154084712591988</v>
      </c>
      <c r="E9" s="122">
        <v>31.552620042008002</v>
      </c>
      <c r="F9" s="122">
        <v>28.835923322259646</v>
      </c>
      <c r="G9" s="122">
        <v>14.716230782122668</v>
      </c>
      <c r="H9" s="122">
        <v>0</v>
      </c>
      <c r="I9" s="122">
        <v>0</v>
      </c>
      <c r="J9" s="122">
        <v>0</v>
      </c>
      <c r="K9" s="122">
        <v>83.261239209873196</v>
      </c>
      <c r="L9" s="122">
        <v>148.91083803182704</v>
      </c>
      <c r="M9" s="122">
        <v>153.46464580127505</v>
      </c>
      <c r="N9" s="122">
        <v>235.78549028317627</v>
      </c>
      <c r="O9" s="122">
        <v>306.18206930616424</v>
      </c>
      <c r="P9" s="122">
        <v>0</v>
      </c>
      <c r="Q9" s="122">
        <v>0</v>
      </c>
      <c r="R9" s="122">
        <v>0</v>
      </c>
      <c r="S9" s="122">
        <v>38.945487762635757</v>
      </c>
      <c r="T9" s="122">
        <v>0</v>
      </c>
      <c r="U9" s="122">
        <v>44.888696008442544</v>
      </c>
      <c r="V9" s="122">
        <v>0</v>
      </c>
      <c r="W9" s="122">
        <v>0</v>
      </c>
      <c r="X9" s="122">
        <v>0</v>
      </c>
      <c r="Y9" s="122">
        <v>0</v>
      </c>
      <c r="DA9" s="130" t="s">
        <v>4265</v>
      </c>
    </row>
    <row r="10" spans="1:105" ht="12" customHeight="1" x14ac:dyDescent="0.25">
      <c r="A10" s="97" t="s">
        <v>143</v>
      </c>
      <c r="B10" s="98"/>
      <c r="C10" s="98">
        <v>0</v>
      </c>
      <c r="D10" s="98">
        <v>501.88382972353156</v>
      </c>
      <c r="E10" s="98">
        <v>647.86274934879839</v>
      </c>
      <c r="F10" s="98">
        <v>476.28269019644011</v>
      </c>
      <c r="G10" s="98">
        <v>0</v>
      </c>
      <c r="H10" s="98">
        <v>0</v>
      </c>
      <c r="I10" s="98">
        <v>0</v>
      </c>
      <c r="J10" s="98">
        <v>0</v>
      </c>
      <c r="K10" s="98">
        <v>333.04495683949278</v>
      </c>
      <c r="L10" s="98">
        <v>633.661320924596</v>
      </c>
      <c r="M10" s="98">
        <v>587.73484171428368</v>
      </c>
      <c r="N10" s="98">
        <v>624.00776636450712</v>
      </c>
      <c r="O10" s="98">
        <v>667.45894942665711</v>
      </c>
      <c r="P10" s="98">
        <v>0</v>
      </c>
      <c r="Q10" s="98">
        <v>0</v>
      </c>
      <c r="R10" s="98">
        <v>0</v>
      </c>
      <c r="S10" s="98">
        <v>575.0517264317092</v>
      </c>
      <c r="T10" s="98">
        <v>0</v>
      </c>
      <c r="U10" s="98">
        <v>448.88696008442543</v>
      </c>
      <c r="V10" s="98">
        <v>0</v>
      </c>
      <c r="W10" s="98">
        <v>0</v>
      </c>
      <c r="X10" s="98">
        <v>0</v>
      </c>
      <c r="Y10" s="98">
        <v>0</v>
      </c>
      <c r="DA10" s="63" t="s">
        <v>4266</v>
      </c>
    </row>
    <row r="11" spans="1:105" ht="12" customHeight="1" x14ac:dyDescent="0.25">
      <c r="A11" s="97" t="s">
        <v>124</v>
      </c>
      <c r="B11" s="98"/>
      <c r="C11" s="98">
        <v>374.72928577333408</v>
      </c>
      <c r="D11" s="98">
        <v>363.99833282285653</v>
      </c>
      <c r="E11" s="98">
        <v>389.72910652386821</v>
      </c>
      <c r="F11" s="98">
        <v>392.52198873142072</v>
      </c>
      <c r="G11" s="98">
        <v>397.33823111731203</v>
      </c>
      <c r="H11" s="98">
        <v>0</v>
      </c>
      <c r="I11" s="98">
        <v>0</v>
      </c>
      <c r="J11" s="98">
        <v>0</v>
      </c>
      <c r="K11" s="98">
        <v>0</v>
      </c>
      <c r="L11" s="98">
        <v>426.46766712484748</v>
      </c>
      <c r="M11" s="98">
        <v>375.51644847321637</v>
      </c>
      <c r="N11" s="98">
        <v>357.00078724423133</v>
      </c>
      <c r="O11" s="98">
        <v>349.5325238501083</v>
      </c>
      <c r="P11" s="98">
        <v>0</v>
      </c>
      <c r="Q11" s="98">
        <v>0</v>
      </c>
      <c r="R11" s="98">
        <v>0</v>
      </c>
      <c r="S11" s="98">
        <v>320.69449210891332</v>
      </c>
      <c r="T11" s="98">
        <v>0</v>
      </c>
      <c r="U11" s="98">
        <v>0</v>
      </c>
      <c r="V11" s="98">
        <v>0</v>
      </c>
      <c r="W11" s="98">
        <v>0</v>
      </c>
      <c r="X11" s="98">
        <v>0</v>
      </c>
      <c r="Y11" s="98">
        <v>0</v>
      </c>
      <c r="DA11" s="63" t="s">
        <v>4267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0</v>
      </c>
      <c r="L12" s="98">
        <v>0</v>
      </c>
      <c r="M12" s="98">
        <v>0</v>
      </c>
      <c r="N12" s="98">
        <v>0</v>
      </c>
      <c r="O12" s="98">
        <v>0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X12" s="98">
        <v>0</v>
      </c>
      <c r="Y12" s="98">
        <v>0</v>
      </c>
      <c r="DA12" s="63" t="s">
        <v>4268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31" t="s">
        <v>4269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X14" s="104">
        <v>0</v>
      </c>
      <c r="Y14" s="104">
        <v>0</v>
      </c>
      <c r="DA14" s="132" t="s">
        <v>4270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0</v>
      </c>
      <c r="DA15" s="131" t="s">
        <v>4271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X16" s="104">
        <v>0</v>
      </c>
      <c r="Y16" s="104">
        <v>0</v>
      </c>
      <c r="DA16" s="132" t="s">
        <v>4272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63" t="s">
        <v>4273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X18" s="98">
        <v>0</v>
      </c>
      <c r="Y18" s="98">
        <v>0</v>
      </c>
      <c r="DA18" s="63" t="s">
        <v>4274</v>
      </c>
    </row>
    <row r="19" spans="1:105" ht="12" customHeight="1" x14ac:dyDescent="0.25">
      <c r="A19" s="121" t="s">
        <v>54</v>
      </c>
      <c r="B19" s="122"/>
      <c r="C19" s="122">
        <v>168.42019784338979</v>
      </c>
      <c r="D19" s="122">
        <v>136.87660704448231</v>
      </c>
      <c r="E19" s="122">
        <v>170.45062203667496</v>
      </c>
      <c r="F19" s="122">
        <v>127.48531609144008</v>
      </c>
      <c r="G19" s="122">
        <v>121.060886769603</v>
      </c>
      <c r="H19" s="122">
        <v>0</v>
      </c>
      <c r="I19" s="122">
        <v>0</v>
      </c>
      <c r="J19" s="122">
        <v>0</v>
      </c>
      <c r="K19" s="122">
        <v>210.55843492513299</v>
      </c>
      <c r="L19" s="122">
        <v>171.87751475422925</v>
      </c>
      <c r="M19" s="122">
        <v>130.24316387956341</v>
      </c>
      <c r="N19" s="122">
        <v>81.472538659460241</v>
      </c>
      <c r="O19" s="122">
        <v>100.95230180864316</v>
      </c>
      <c r="P19" s="122">
        <v>0</v>
      </c>
      <c r="Q19" s="122">
        <v>0</v>
      </c>
      <c r="R19" s="122">
        <v>0</v>
      </c>
      <c r="S19" s="122">
        <v>113.98818627400135</v>
      </c>
      <c r="T19" s="122">
        <v>83.265154896679292</v>
      </c>
      <c r="U19" s="122">
        <v>91.352370736540649</v>
      </c>
      <c r="V19" s="122">
        <v>0</v>
      </c>
      <c r="W19" s="122">
        <v>0</v>
      </c>
      <c r="X19" s="122">
        <v>0</v>
      </c>
      <c r="Y19" s="122">
        <v>0</v>
      </c>
      <c r="DA19" s="130" t="s">
        <v>4275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X20" s="98">
        <v>0</v>
      </c>
      <c r="Y20" s="98">
        <v>0</v>
      </c>
      <c r="DA20" s="63" t="s">
        <v>4276</v>
      </c>
    </row>
    <row r="21" spans="1:105" ht="12" customHeight="1" x14ac:dyDescent="0.25">
      <c r="A21" s="97" t="s">
        <v>50</v>
      </c>
      <c r="B21" s="98"/>
      <c r="C21" s="98">
        <v>370.52443525545749</v>
      </c>
      <c r="D21" s="98">
        <v>324.03441667673366</v>
      </c>
      <c r="E21" s="98">
        <v>383.07459385562004</v>
      </c>
      <c r="F21" s="98">
        <v>358.33710468945321</v>
      </c>
      <c r="G21" s="98">
        <v>363.18266030880903</v>
      </c>
      <c r="H21" s="98">
        <v>0</v>
      </c>
      <c r="I21" s="98">
        <v>0</v>
      </c>
      <c r="J21" s="98">
        <v>0</v>
      </c>
      <c r="K21" s="98">
        <v>421.11686985026597</v>
      </c>
      <c r="L21" s="98">
        <v>379.56284508225622</v>
      </c>
      <c r="M21" s="98">
        <v>337.66746190997918</v>
      </c>
      <c r="N21" s="98">
        <v>321.2345810001575</v>
      </c>
      <c r="O21" s="98">
        <v>318.79674255360999</v>
      </c>
      <c r="P21" s="98">
        <v>0</v>
      </c>
      <c r="Q21" s="98">
        <v>0</v>
      </c>
      <c r="R21" s="98">
        <v>0</v>
      </c>
      <c r="S21" s="98">
        <v>308.43862168259193</v>
      </c>
      <c r="T21" s="98">
        <v>291.42804213837752</v>
      </c>
      <c r="U21" s="98">
        <v>304.50790245513548</v>
      </c>
      <c r="V21" s="98">
        <v>0</v>
      </c>
      <c r="W21" s="98">
        <v>0</v>
      </c>
      <c r="X21" s="98">
        <v>0</v>
      </c>
      <c r="Y21" s="98">
        <v>0</v>
      </c>
      <c r="DA21" s="63" t="s">
        <v>4277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DA22" s="60" t="s">
        <v>4278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</v>
      </c>
      <c r="D24" s="117">
        <f t="shared" si="7"/>
        <v>0</v>
      </c>
      <c r="E24" s="117">
        <f t="shared" si="7"/>
        <v>0</v>
      </c>
      <c r="F24" s="117">
        <f t="shared" si="7"/>
        <v>0</v>
      </c>
      <c r="G24" s="117">
        <f t="shared" si="7"/>
        <v>3354.6091289056021</v>
      </c>
      <c r="H24" s="117">
        <f t="shared" si="7"/>
        <v>4009.9688046137089</v>
      </c>
      <c r="I24" s="117">
        <f t="shared" si="7"/>
        <v>1441.8062128847066</v>
      </c>
      <c r="J24" s="117">
        <f t="shared" si="7"/>
        <v>5531.6244844067051</v>
      </c>
      <c r="K24" s="117">
        <f t="shared" si="7"/>
        <v>3051.4601886610899</v>
      </c>
      <c r="L24" s="117">
        <f t="shared" si="7"/>
        <v>3241.5023290718036</v>
      </c>
      <c r="M24" s="117">
        <f t="shared" si="7"/>
        <v>0</v>
      </c>
      <c r="N24" s="117">
        <f t="shared" si="7"/>
        <v>2990.1810499326621</v>
      </c>
      <c r="O24" s="117">
        <f t="shared" si="7"/>
        <v>2756.0853651325024</v>
      </c>
      <c r="P24" s="117">
        <f t="shared" si="7"/>
        <v>0</v>
      </c>
      <c r="Q24" s="117">
        <f t="shared" si="7"/>
        <v>2569.355069176017</v>
      </c>
      <c r="R24" s="117">
        <f t="shared" ref="R24:V24" si="8">R25+R28+R30+R39</f>
        <v>2354.9813069889187</v>
      </c>
      <c r="S24" s="117">
        <f t="shared" si="8"/>
        <v>0</v>
      </c>
      <c r="T24" s="117">
        <f t="shared" si="8"/>
        <v>0</v>
      </c>
      <c r="U24" s="117">
        <f t="shared" si="8"/>
        <v>1840.5778854241132</v>
      </c>
      <c r="V24" s="117">
        <f t="shared" si="8"/>
        <v>1729.5041834015035</v>
      </c>
      <c r="W24" s="117">
        <f t="shared" ref="W24:Y24" si="9">W25+W28+W30+W39</f>
        <v>1625.5271908440054</v>
      </c>
      <c r="X24" s="117">
        <f t="shared" si="9"/>
        <v>1252.4961254448149</v>
      </c>
      <c r="Y24" s="117">
        <f t="shared" si="9"/>
        <v>812.46709320176797</v>
      </c>
      <c r="DA24" s="129" t="s">
        <v>4279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</v>
      </c>
      <c r="D25" s="122">
        <f t="shared" si="10"/>
        <v>0</v>
      </c>
      <c r="E25" s="122">
        <f t="shared" si="10"/>
        <v>0</v>
      </c>
      <c r="F25" s="122">
        <f t="shared" si="10"/>
        <v>0</v>
      </c>
      <c r="G25" s="122">
        <f t="shared" si="10"/>
        <v>3218.147535503545</v>
      </c>
      <c r="H25" s="122">
        <f t="shared" si="10"/>
        <v>3856.3747705485266</v>
      </c>
      <c r="I25" s="122">
        <f t="shared" si="10"/>
        <v>1243.8310081355175</v>
      </c>
      <c r="J25" s="122">
        <f t="shared" si="10"/>
        <v>5288.7536114592394</v>
      </c>
      <c r="K25" s="122">
        <f t="shared" si="10"/>
        <v>2821.2672587047132</v>
      </c>
      <c r="L25" s="122">
        <f t="shared" si="10"/>
        <v>3047.3829673270952</v>
      </c>
      <c r="M25" s="122">
        <f t="shared" si="10"/>
        <v>0</v>
      </c>
      <c r="N25" s="122">
        <f t="shared" si="10"/>
        <v>2901.9804417880891</v>
      </c>
      <c r="O25" s="122">
        <f t="shared" si="10"/>
        <v>2646.6337060918177</v>
      </c>
      <c r="P25" s="122">
        <f t="shared" si="10"/>
        <v>0</v>
      </c>
      <c r="Q25" s="122">
        <f t="shared" si="10"/>
        <v>2433.5916854407301</v>
      </c>
      <c r="R25" s="122">
        <f t="shared" ref="R25:V25" si="11">SUM(R26:R27)</f>
        <v>2228.9157680547892</v>
      </c>
      <c r="S25" s="122">
        <f t="shared" si="11"/>
        <v>0</v>
      </c>
      <c r="T25" s="122">
        <f t="shared" si="11"/>
        <v>0</v>
      </c>
      <c r="U25" s="122">
        <f t="shared" si="11"/>
        <v>1745.4222470628597</v>
      </c>
      <c r="V25" s="122">
        <f t="shared" si="11"/>
        <v>1645.9307291556188</v>
      </c>
      <c r="W25" s="122">
        <f t="shared" ref="W25:Y25" si="12">SUM(W26:W27)</f>
        <v>1542.8463526232026</v>
      </c>
      <c r="X25" s="122">
        <f t="shared" si="12"/>
        <v>1180.8739651723097</v>
      </c>
      <c r="Y25" s="122">
        <f t="shared" si="12"/>
        <v>731.5375739717249</v>
      </c>
      <c r="DA25" s="130" t="s">
        <v>4280</v>
      </c>
    </row>
    <row r="26" spans="1:105" ht="12" customHeight="1" x14ac:dyDescent="0.25">
      <c r="A26" s="97" t="s">
        <v>74</v>
      </c>
      <c r="B26" s="98"/>
      <c r="C26" s="98">
        <v>0</v>
      </c>
      <c r="D26" s="98">
        <v>0</v>
      </c>
      <c r="E26" s="98">
        <v>0</v>
      </c>
      <c r="F26" s="98">
        <v>0</v>
      </c>
      <c r="G26" s="98">
        <v>3218.147535503545</v>
      </c>
      <c r="H26" s="98">
        <v>3856.3747705485266</v>
      </c>
      <c r="I26" s="98">
        <v>1243.8310081355175</v>
      </c>
      <c r="J26" s="98">
        <v>5288.7536114592394</v>
      </c>
      <c r="K26" s="98">
        <v>2821.2672587047132</v>
      </c>
      <c r="L26" s="98">
        <v>3047.3829673270952</v>
      </c>
      <c r="M26" s="98">
        <v>0</v>
      </c>
      <c r="N26" s="98">
        <v>2901.9804417880891</v>
      </c>
      <c r="O26" s="98">
        <v>2646.6337060918177</v>
      </c>
      <c r="P26" s="98">
        <v>0</v>
      </c>
      <c r="Q26" s="98">
        <v>2433.5916854407301</v>
      </c>
      <c r="R26" s="98">
        <v>2228.9157680547892</v>
      </c>
      <c r="S26" s="98">
        <v>0</v>
      </c>
      <c r="T26" s="98">
        <v>0</v>
      </c>
      <c r="U26" s="98">
        <v>1745.4222470628597</v>
      </c>
      <c r="V26" s="98">
        <v>1645.9307291556188</v>
      </c>
      <c r="W26" s="98">
        <v>1542.8463526232026</v>
      </c>
      <c r="X26" s="98">
        <v>1180.8739651723097</v>
      </c>
      <c r="Y26" s="98">
        <v>731.5375739717249</v>
      </c>
      <c r="DA26" s="63" t="s">
        <v>4281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X27" s="98">
        <v>0</v>
      </c>
      <c r="Y27" s="98">
        <v>0</v>
      </c>
      <c r="DA27" s="63" t="s">
        <v>4282</v>
      </c>
    </row>
    <row r="28" spans="1:105" ht="12.95" customHeight="1" x14ac:dyDescent="0.25">
      <c r="A28" s="121" t="s">
        <v>92</v>
      </c>
      <c r="B28" s="122"/>
      <c r="C28" s="122">
        <f t="shared" ref="C28:Y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X28" s="122">
        <f t="shared" si="13"/>
        <v>0</v>
      </c>
      <c r="Y28" s="122">
        <f t="shared" si="13"/>
        <v>0</v>
      </c>
      <c r="DA28" s="130" t="s">
        <v>4283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X29" s="98">
        <v>0</v>
      </c>
      <c r="Y29" s="98">
        <v>0</v>
      </c>
      <c r="DA29" s="63" t="s">
        <v>4284</v>
      </c>
    </row>
    <row r="30" spans="1:105" ht="12" customHeight="1" x14ac:dyDescent="0.25">
      <c r="A30" s="121" t="s">
        <v>55</v>
      </c>
      <c r="B30" s="122"/>
      <c r="C30" s="122">
        <v>0</v>
      </c>
      <c r="D30" s="122">
        <v>0</v>
      </c>
      <c r="E30" s="122">
        <v>0</v>
      </c>
      <c r="F30" s="122">
        <v>0</v>
      </c>
      <c r="G30" s="122">
        <v>15.400706632453955</v>
      </c>
      <c r="H30" s="122">
        <v>18.070701742816343</v>
      </c>
      <c r="I30" s="122">
        <v>21.53539969491969</v>
      </c>
      <c r="J30" s="122">
        <v>19.890466894456512</v>
      </c>
      <c r="K30" s="122">
        <v>21.602330871665178</v>
      </c>
      <c r="L30" s="122">
        <v>19.607708833326324</v>
      </c>
      <c r="M30" s="122">
        <v>0</v>
      </c>
      <c r="N30" s="122">
        <v>5.9008394585823361</v>
      </c>
      <c r="O30" s="122">
        <v>8.1286633453513559</v>
      </c>
      <c r="P30" s="122">
        <v>0</v>
      </c>
      <c r="Q30" s="122">
        <v>13.10100856419866</v>
      </c>
      <c r="R30" s="122">
        <v>0</v>
      </c>
      <c r="S30" s="122">
        <v>0</v>
      </c>
      <c r="T30" s="122">
        <v>0</v>
      </c>
      <c r="U30" s="122">
        <v>5.3008474728529773</v>
      </c>
      <c r="V30" s="122">
        <v>6.0986264692003171</v>
      </c>
      <c r="W30" s="122">
        <v>6.0394619284141902</v>
      </c>
      <c r="X30" s="122">
        <v>5.6478999969094481</v>
      </c>
      <c r="Y30" s="122">
        <v>9.3233178821186691</v>
      </c>
      <c r="DA30" s="130" t="s">
        <v>4285</v>
      </c>
    </row>
    <row r="31" spans="1:105" ht="12" customHeight="1" x14ac:dyDescent="0.25">
      <c r="A31" s="97" t="s">
        <v>141</v>
      </c>
      <c r="B31" s="98"/>
      <c r="C31" s="98">
        <v>0</v>
      </c>
      <c r="D31" s="98">
        <v>0</v>
      </c>
      <c r="E31" s="98">
        <v>0</v>
      </c>
      <c r="F31" s="98">
        <v>0</v>
      </c>
      <c r="G31" s="98">
        <v>397.33823111731203</v>
      </c>
      <c r="H31" s="98">
        <v>407.59471708796866</v>
      </c>
      <c r="I31" s="98">
        <v>394.81566107352768</v>
      </c>
      <c r="J31" s="98">
        <v>435.38021980088143</v>
      </c>
      <c r="K31" s="98">
        <v>462.28988065363484</v>
      </c>
      <c r="L31" s="98">
        <v>426.46766712484754</v>
      </c>
      <c r="M31" s="98">
        <v>0</v>
      </c>
      <c r="N31" s="98">
        <v>357.00078724423133</v>
      </c>
      <c r="O31" s="98">
        <v>349.53252385010836</v>
      </c>
      <c r="P31" s="98">
        <v>0</v>
      </c>
      <c r="Q31" s="98">
        <v>311.14895339971815</v>
      </c>
      <c r="R31" s="98">
        <v>0</v>
      </c>
      <c r="S31" s="98">
        <v>0</v>
      </c>
      <c r="T31" s="98">
        <v>0</v>
      </c>
      <c r="U31" s="98">
        <v>323.35169584403161</v>
      </c>
      <c r="V31" s="98">
        <v>317.1285763984165</v>
      </c>
      <c r="W31" s="98">
        <v>335.19013702698754</v>
      </c>
      <c r="X31" s="98">
        <v>330.40214981920269</v>
      </c>
      <c r="Y31" s="98">
        <v>307.66949010991607</v>
      </c>
      <c r="DA31" s="63" t="s">
        <v>4286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0</v>
      </c>
      <c r="L32" s="98">
        <v>0</v>
      </c>
      <c r="M32" s="98">
        <v>0</v>
      </c>
      <c r="N32" s="98">
        <v>0</v>
      </c>
      <c r="O32" s="98">
        <v>0</v>
      </c>
      <c r="P32" s="98">
        <v>0</v>
      </c>
      <c r="Q32" s="98">
        <v>0</v>
      </c>
      <c r="R32" s="98">
        <v>0</v>
      </c>
      <c r="S32" s="98">
        <v>0</v>
      </c>
      <c r="T32" s="98">
        <v>0</v>
      </c>
      <c r="U32" s="98">
        <v>0</v>
      </c>
      <c r="V32" s="98">
        <v>0</v>
      </c>
      <c r="W32" s="98">
        <v>0</v>
      </c>
      <c r="X32" s="98">
        <v>0</v>
      </c>
      <c r="Y32" s="98">
        <v>0</v>
      </c>
      <c r="DA32" s="63" t="s">
        <v>4287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0</v>
      </c>
      <c r="L33" s="101">
        <v>0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</v>
      </c>
      <c r="Y33" s="101">
        <v>0</v>
      </c>
      <c r="DA33" s="131" t="s">
        <v>4288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X34" s="104">
        <v>0</v>
      </c>
      <c r="Y34" s="104">
        <v>0</v>
      </c>
      <c r="DA34" s="132" t="s">
        <v>4289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X35" s="101">
        <v>0</v>
      </c>
      <c r="Y35" s="101">
        <v>0</v>
      </c>
      <c r="DA35" s="131" t="s">
        <v>4290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X36" s="104">
        <v>0</v>
      </c>
      <c r="Y36" s="104">
        <v>0</v>
      </c>
      <c r="DA36" s="132" t="s">
        <v>4291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X37" s="98">
        <v>0</v>
      </c>
      <c r="Y37" s="98">
        <v>0</v>
      </c>
      <c r="DA37" s="63" t="s">
        <v>4292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X38" s="98">
        <v>0</v>
      </c>
      <c r="Y38" s="98">
        <v>0</v>
      </c>
      <c r="DA38" s="63" t="s">
        <v>4293</v>
      </c>
    </row>
    <row r="39" spans="1:105" ht="12" customHeight="1" x14ac:dyDescent="0.25">
      <c r="A39" s="121" t="s">
        <v>54</v>
      </c>
      <c r="B39" s="122"/>
      <c r="C39" s="122">
        <v>0</v>
      </c>
      <c r="D39" s="122">
        <v>0</v>
      </c>
      <c r="E39" s="122">
        <v>0</v>
      </c>
      <c r="F39" s="122">
        <v>0</v>
      </c>
      <c r="G39" s="122">
        <v>121.06088676960303</v>
      </c>
      <c r="H39" s="122">
        <v>135.52333232236592</v>
      </c>
      <c r="I39" s="122">
        <v>176.43980505426933</v>
      </c>
      <c r="J39" s="122">
        <v>222.98040605300889</v>
      </c>
      <c r="K39" s="122">
        <v>208.59059908471113</v>
      </c>
      <c r="L39" s="122">
        <v>174.51165291138216</v>
      </c>
      <c r="M39" s="122">
        <v>0</v>
      </c>
      <c r="N39" s="122">
        <v>82.299768685990756</v>
      </c>
      <c r="O39" s="122">
        <v>101.32299569533339</v>
      </c>
      <c r="P39" s="122">
        <v>0</v>
      </c>
      <c r="Q39" s="122">
        <v>122.66237517108826</v>
      </c>
      <c r="R39" s="122">
        <v>126.06553893412942</v>
      </c>
      <c r="S39" s="122">
        <v>0</v>
      </c>
      <c r="T39" s="122">
        <v>0</v>
      </c>
      <c r="U39" s="122">
        <v>89.854790888400615</v>
      </c>
      <c r="V39" s="122">
        <v>77.47482777668435</v>
      </c>
      <c r="W39" s="122">
        <v>76.641376292388742</v>
      </c>
      <c r="X39" s="122">
        <v>65.974260275595654</v>
      </c>
      <c r="Y39" s="122">
        <v>71.60620134792444</v>
      </c>
      <c r="DA39" s="130" t="s">
        <v>4294</v>
      </c>
    </row>
    <row r="40" spans="1:105" ht="12" customHeight="1" x14ac:dyDescent="0.25">
      <c r="A40" s="97" t="s">
        <v>50</v>
      </c>
      <c r="B40" s="98"/>
      <c r="C40" s="98">
        <v>0</v>
      </c>
      <c r="D40" s="98">
        <v>0</v>
      </c>
      <c r="E40" s="98">
        <v>0</v>
      </c>
      <c r="F40" s="98">
        <v>0</v>
      </c>
      <c r="G40" s="98">
        <v>363.18266030880909</v>
      </c>
      <c r="H40" s="98">
        <v>357.2887852135101</v>
      </c>
      <c r="I40" s="98">
        <v>373.23804915326207</v>
      </c>
      <c r="J40" s="98">
        <v>366.05949993702296</v>
      </c>
      <c r="K40" s="98">
        <v>421.11686985026586</v>
      </c>
      <c r="L40" s="98">
        <v>379.56284508225622</v>
      </c>
      <c r="M40" s="98">
        <v>0</v>
      </c>
      <c r="N40" s="98">
        <v>321.23458100015745</v>
      </c>
      <c r="O40" s="98">
        <v>318.79674255360993</v>
      </c>
      <c r="P40" s="98">
        <v>0</v>
      </c>
      <c r="Q40" s="98">
        <v>298.79296516034321</v>
      </c>
      <c r="R40" s="98">
        <v>315.16384733532357</v>
      </c>
      <c r="S40" s="98">
        <v>0</v>
      </c>
      <c r="T40" s="98">
        <v>0</v>
      </c>
      <c r="U40" s="98">
        <v>304.50790245513542</v>
      </c>
      <c r="V40" s="98">
        <v>298.42155884352491</v>
      </c>
      <c r="W40" s="98">
        <v>315.08121364648702</v>
      </c>
      <c r="X40" s="98">
        <v>308.75953808978767</v>
      </c>
      <c r="Y40" s="98">
        <v>278.00054640958899</v>
      </c>
      <c r="DA40" s="63" t="s">
        <v>4295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DA41" s="60" t="s">
        <v>4296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3560.265052758868</v>
      </c>
      <c r="D43" s="117">
        <f t="shared" si="14"/>
        <v>3970.3153527977161</v>
      </c>
      <c r="E43" s="117">
        <f t="shared" si="14"/>
        <v>4249.3818859544517</v>
      </c>
      <c r="F43" s="117">
        <f t="shared" si="14"/>
        <v>4290.205716167924</v>
      </c>
      <c r="G43" s="117">
        <f t="shared" si="14"/>
        <v>0</v>
      </c>
      <c r="H43" s="117">
        <f t="shared" si="14"/>
        <v>0</v>
      </c>
      <c r="I43" s="117">
        <f t="shared" si="14"/>
        <v>0</v>
      </c>
      <c r="J43" s="117">
        <f t="shared" si="14"/>
        <v>0</v>
      </c>
      <c r="K43" s="117">
        <f t="shared" si="14"/>
        <v>4205.6268696770076</v>
      </c>
      <c r="L43" s="117">
        <f t="shared" si="14"/>
        <v>4331.6488986126415</v>
      </c>
      <c r="M43" s="117">
        <f t="shared" si="14"/>
        <v>4192.0976683406079</v>
      </c>
      <c r="N43" s="117">
        <f t="shared" si="14"/>
        <v>3761.5923509325312</v>
      </c>
      <c r="O43" s="117">
        <f t="shared" si="14"/>
        <v>3537.077689193773</v>
      </c>
      <c r="P43" s="117">
        <f t="shared" si="14"/>
        <v>2746.556487399605</v>
      </c>
      <c r="Q43" s="117">
        <f t="shared" si="14"/>
        <v>2994.9720607863233</v>
      </c>
      <c r="R43" s="117">
        <f t="shared" ref="R43:V43" si="15">R44+R47+R49+R58</f>
        <v>2880.0050157363712</v>
      </c>
      <c r="S43" s="117">
        <f t="shared" si="15"/>
        <v>2872.194703735971</v>
      </c>
      <c r="T43" s="117">
        <f t="shared" si="15"/>
        <v>0</v>
      </c>
      <c r="U43" s="117">
        <f t="shared" si="15"/>
        <v>0</v>
      </c>
      <c r="V43" s="117">
        <f t="shared" si="15"/>
        <v>0</v>
      </c>
      <c r="W43" s="117">
        <f t="shared" ref="W43:Y43" si="16">W44+W47+W49+W58</f>
        <v>0</v>
      </c>
      <c r="X43" s="117">
        <f t="shared" si="16"/>
        <v>1540.2362235357325</v>
      </c>
      <c r="Y43" s="117">
        <f t="shared" si="16"/>
        <v>987.3537163879771</v>
      </c>
      <c r="DA43" s="129" t="s">
        <v>4297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3373.4709936508002</v>
      </c>
      <c r="D44" s="122">
        <f t="shared" si="17"/>
        <v>3808.3426456965112</v>
      </c>
      <c r="E44" s="122">
        <f t="shared" si="17"/>
        <v>4022.2116863065071</v>
      </c>
      <c r="F44" s="122">
        <f t="shared" si="17"/>
        <v>4153.6384571647268</v>
      </c>
      <c r="G44" s="122">
        <f t="shared" si="17"/>
        <v>0</v>
      </c>
      <c r="H44" s="122">
        <f t="shared" si="17"/>
        <v>0</v>
      </c>
      <c r="I44" s="122">
        <f t="shared" si="17"/>
        <v>0</v>
      </c>
      <c r="J44" s="122">
        <f t="shared" si="17"/>
        <v>0</v>
      </c>
      <c r="K44" s="122">
        <f t="shared" si="17"/>
        <v>3813.6170157259571</v>
      </c>
      <c r="L44" s="122">
        <f t="shared" si="17"/>
        <v>3989.4017889710176</v>
      </c>
      <c r="M44" s="122">
        <f t="shared" si="17"/>
        <v>3892.9743085047594</v>
      </c>
      <c r="N44" s="122">
        <f t="shared" si="17"/>
        <v>3407.8290456877407</v>
      </c>
      <c r="O44" s="122">
        <f t="shared" si="17"/>
        <v>3131.1268249762134</v>
      </c>
      <c r="P44" s="122">
        <f t="shared" si="17"/>
        <v>2405.6141963319637</v>
      </c>
      <c r="Q44" s="122">
        <f t="shared" si="17"/>
        <v>2812.6419473807732</v>
      </c>
      <c r="R44" s="122">
        <f t="shared" ref="R44:V44" si="18">SUM(R45:R46)</f>
        <v>2688.2419306051061</v>
      </c>
      <c r="S44" s="122">
        <f t="shared" si="18"/>
        <v>2673.2150929189784</v>
      </c>
      <c r="T44" s="122">
        <f t="shared" si="18"/>
        <v>0</v>
      </c>
      <c r="U44" s="122">
        <f t="shared" si="18"/>
        <v>0</v>
      </c>
      <c r="V44" s="122">
        <f t="shared" si="18"/>
        <v>0</v>
      </c>
      <c r="W44" s="122">
        <f t="shared" ref="W44:Y44" si="19">SUM(W45:W46)</f>
        <v>0</v>
      </c>
      <c r="X44" s="122">
        <f t="shared" si="19"/>
        <v>1467.7394328889461</v>
      </c>
      <c r="Y44" s="122">
        <f t="shared" si="19"/>
        <v>902.51861915577672</v>
      </c>
      <c r="DA44" s="130" t="s">
        <v>4298</v>
      </c>
    </row>
    <row r="45" spans="1:105" ht="12" customHeight="1" x14ac:dyDescent="0.25">
      <c r="A45" s="97" t="s">
        <v>211</v>
      </c>
      <c r="B45" s="98"/>
      <c r="C45" s="98">
        <v>3373.4709936508002</v>
      </c>
      <c r="D45" s="98">
        <v>3808.3426456965112</v>
      </c>
      <c r="E45" s="98">
        <v>4022.2116863065071</v>
      </c>
      <c r="F45" s="98">
        <v>4153.6384571647268</v>
      </c>
      <c r="G45" s="98">
        <v>0</v>
      </c>
      <c r="H45" s="98">
        <v>0</v>
      </c>
      <c r="I45" s="98">
        <v>0</v>
      </c>
      <c r="J45" s="98">
        <v>0</v>
      </c>
      <c r="K45" s="98">
        <v>3813.6170157259571</v>
      </c>
      <c r="L45" s="98">
        <v>3989.4017889710176</v>
      </c>
      <c r="M45" s="98">
        <v>3892.9743085047594</v>
      </c>
      <c r="N45" s="98">
        <v>3407.8290456877407</v>
      </c>
      <c r="O45" s="98">
        <v>3131.1268249762134</v>
      </c>
      <c r="P45" s="98">
        <v>2405.6141963319637</v>
      </c>
      <c r="Q45" s="98">
        <v>2812.6419473807732</v>
      </c>
      <c r="R45" s="98">
        <v>2688.2419306051061</v>
      </c>
      <c r="S45" s="98">
        <v>2673.2150929189784</v>
      </c>
      <c r="T45" s="98">
        <v>0</v>
      </c>
      <c r="U45" s="98">
        <v>0</v>
      </c>
      <c r="V45" s="98">
        <v>0</v>
      </c>
      <c r="W45" s="98">
        <v>0</v>
      </c>
      <c r="X45" s="98">
        <v>1467.7394328889461</v>
      </c>
      <c r="Y45" s="98">
        <v>902.51861915577672</v>
      </c>
      <c r="DA45" s="63" t="s">
        <v>4299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X46" s="98">
        <v>0</v>
      </c>
      <c r="Y46" s="98">
        <v>0</v>
      </c>
      <c r="DA46" s="63" t="s">
        <v>4300</v>
      </c>
    </row>
    <row r="47" spans="1:105" ht="12.95" customHeight="1" x14ac:dyDescent="0.25">
      <c r="A47" s="121" t="s">
        <v>92</v>
      </c>
      <c r="B47" s="122"/>
      <c r="C47" s="122">
        <f t="shared" ref="C47:Y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X47" s="122">
        <f t="shared" si="20"/>
        <v>0</v>
      </c>
      <c r="Y47" s="122">
        <f t="shared" si="20"/>
        <v>0</v>
      </c>
      <c r="DA47" s="130" t="s">
        <v>4301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X48" s="98">
        <v>0</v>
      </c>
      <c r="Y48" s="98">
        <v>0</v>
      </c>
      <c r="DA48" s="63" t="s">
        <v>4302</v>
      </c>
    </row>
    <row r="49" spans="1:105" ht="12" customHeight="1" x14ac:dyDescent="0.25">
      <c r="A49" s="121" t="s">
        <v>55</v>
      </c>
      <c r="B49" s="122"/>
      <c r="C49" s="122">
        <v>13.891563896902204</v>
      </c>
      <c r="D49" s="122">
        <v>26.148632835794078</v>
      </c>
      <c r="E49" s="122">
        <v>57.377475076673434</v>
      </c>
      <c r="F49" s="122">
        <v>7.7396863104161007</v>
      </c>
      <c r="G49" s="122">
        <v>0</v>
      </c>
      <c r="H49" s="122">
        <v>0</v>
      </c>
      <c r="I49" s="122">
        <v>0</v>
      </c>
      <c r="J49" s="122">
        <v>0</v>
      </c>
      <c r="K49" s="122">
        <v>183.57827190394954</v>
      </c>
      <c r="L49" s="122">
        <v>169.36624486507725</v>
      </c>
      <c r="M49" s="122">
        <v>169.57712191975807</v>
      </c>
      <c r="N49" s="122">
        <v>271.21312899162206</v>
      </c>
      <c r="O49" s="122">
        <v>305.85172804214153</v>
      </c>
      <c r="P49" s="122">
        <v>245.06959201024293</v>
      </c>
      <c r="Q49" s="122">
        <v>59.988120347220359</v>
      </c>
      <c r="R49" s="122">
        <v>50.768732375988861</v>
      </c>
      <c r="S49" s="122">
        <v>86.634417488896233</v>
      </c>
      <c r="T49" s="122">
        <v>0</v>
      </c>
      <c r="U49" s="122">
        <v>0</v>
      </c>
      <c r="V49" s="122">
        <v>0</v>
      </c>
      <c r="W49" s="122">
        <v>0</v>
      </c>
      <c r="X49" s="122">
        <v>5.5447223873166482</v>
      </c>
      <c r="Y49" s="122">
        <v>13.517642570235155</v>
      </c>
      <c r="DA49" s="130" t="s">
        <v>4303</v>
      </c>
    </row>
    <row r="50" spans="1:105" ht="12" customHeight="1" x14ac:dyDescent="0.25">
      <c r="A50" s="97" t="s">
        <v>138</v>
      </c>
      <c r="B50" s="98"/>
      <c r="C50" s="98">
        <v>442.77364007022771</v>
      </c>
      <c r="D50" s="98">
        <v>514.25644577061689</v>
      </c>
      <c r="E50" s="98">
        <v>493.16833249293018</v>
      </c>
      <c r="F50" s="98">
        <v>524.36374753069083</v>
      </c>
      <c r="G50" s="98">
        <v>0</v>
      </c>
      <c r="H50" s="98">
        <v>0</v>
      </c>
      <c r="I50" s="98">
        <v>0</v>
      </c>
      <c r="J50" s="98">
        <v>0</v>
      </c>
      <c r="K50" s="98">
        <v>542.51489308928376</v>
      </c>
      <c r="L50" s="98">
        <v>541.6537813619924</v>
      </c>
      <c r="M50" s="98">
        <v>432.43041100487324</v>
      </c>
      <c r="N50" s="98">
        <v>456.14163562687213</v>
      </c>
      <c r="O50" s="98">
        <v>452.45143932562445</v>
      </c>
      <c r="P50" s="98">
        <v>414.73315570964184</v>
      </c>
      <c r="Q50" s="98">
        <v>382.59939176868357</v>
      </c>
      <c r="R50" s="98">
        <v>335.30381936988107</v>
      </c>
      <c r="S50" s="98">
        <v>422.56061211775784</v>
      </c>
      <c r="T50" s="98">
        <v>0</v>
      </c>
      <c r="U50" s="98">
        <v>0</v>
      </c>
      <c r="V50" s="98">
        <v>0</v>
      </c>
      <c r="W50" s="98">
        <v>0</v>
      </c>
      <c r="X50" s="98">
        <v>376.249019139344</v>
      </c>
      <c r="Y50" s="98">
        <v>398.48883826839051</v>
      </c>
      <c r="DA50" s="63" t="s">
        <v>4304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0</v>
      </c>
      <c r="F51" s="98">
        <v>0</v>
      </c>
      <c r="G51" s="98">
        <v>0</v>
      </c>
      <c r="H51" s="98">
        <v>0</v>
      </c>
      <c r="I51" s="98">
        <v>0</v>
      </c>
      <c r="J51" s="98">
        <v>0</v>
      </c>
      <c r="K51" s="98">
        <v>0</v>
      </c>
      <c r="L51" s="98">
        <v>141.45616667334886</v>
      </c>
      <c r="M51" s="98">
        <v>0</v>
      </c>
      <c r="N51" s="98">
        <v>122.98102270183055</v>
      </c>
      <c r="O51" s="98">
        <v>118.50030015551545</v>
      </c>
      <c r="P51" s="98">
        <v>0</v>
      </c>
      <c r="Q51" s="98">
        <v>0</v>
      </c>
      <c r="R51" s="98">
        <v>0</v>
      </c>
      <c r="S51" s="98">
        <v>123.37063192306105</v>
      </c>
      <c r="T51" s="98">
        <v>0</v>
      </c>
      <c r="U51" s="98">
        <v>0</v>
      </c>
      <c r="V51" s="98">
        <v>0</v>
      </c>
      <c r="W51" s="98">
        <v>0</v>
      </c>
      <c r="X51" s="98">
        <v>0</v>
      </c>
      <c r="Y51" s="98">
        <v>0</v>
      </c>
      <c r="DA51" s="63" t="s">
        <v>4305</v>
      </c>
    </row>
    <row r="52" spans="1:105" ht="12" customHeight="1" x14ac:dyDescent="0.25">
      <c r="A52" s="100" t="s">
        <v>211</v>
      </c>
      <c r="B52" s="101"/>
      <c r="C52" s="101">
        <v>0</v>
      </c>
      <c r="D52" s="101">
        <v>0</v>
      </c>
      <c r="E52" s="101">
        <v>0</v>
      </c>
      <c r="F52" s="101">
        <v>0</v>
      </c>
      <c r="G52" s="101">
        <v>0</v>
      </c>
      <c r="H52" s="101">
        <v>0</v>
      </c>
      <c r="I52" s="101">
        <v>0</v>
      </c>
      <c r="J52" s="101">
        <v>0</v>
      </c>
      <c r="K52" s="101">
        <v>0</v>
      </c>
      <c r="L52" s="101">
        <v>141.45616667334886</v>
      </c>
      <c r="M52" s="101">
        <v>0</v>
      </c>
      <c r="N52" s="101">
        <v>122.98102270183055</v>
      </c>
      <c r="O52" s="101">
        <v>118.50030015551545</v>
      </c>
      <c r="P52" s="101">
        <v>0</v>
      </c>
      <c r="Q52" s="101">
        <v>0</v>
      </c>
      <c r="R52" s="101">
        <v>0</v>
      </c>
      <c r="S52" s="101">
        <v>123.37063192306105</v>
      </c>
      <c r="T52" s="101">
        <v>0</v>
      </c>
      <c r="U52" s="101">
        <v>0</v>
      </c>
      <c r="V52" s="101">
        <v>0</v>
      </c>
      <c r="W52" s="101">
        <v>0</v>
      </c>
      <c r="X52" s="101">
        <v>0</v>
      </c>
      <c r="Y52" s="101">
        <v>0</v>
      </c>
      <c r="DA52" s="131" t="s">
        <v>4306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X53" s="104">
        <v>0</v>
      </c>
      <c r="Y53" s="104">
        <v>0</v>
      </c>
      <c r="DA53" s="132" t="s">
        <v>4307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X54" s="101">
        <v>0</v>
      </c>
      <c r="Y54" s="101">
        <v>0</v>
      </c>
      <c r="DA54" s="131" t="s">
        <v>4308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X55" s="104">
        <v>0</v>
      </c>
      <c r="Y55" s="104">
        <v>0</v>
      </c>
      <c r="DA55" s="132" t="s">
        <v>4309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X56" s="98">
        <v>0</v>
      </c>
      <c r="Y56" s="98">
        <v>0</v>
      </c>
      <c r="DA56" s="63" t="s">
        <v>4310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X57" s="98">
        <v>0</v>
      </c>
      <c r="Y57" s="98">
        <v>0</v>
      </c>
      <c r="DA57" s="63" t="s">
        <v>4311</v>
      </c>
    </row>
    <row r="58" spans="1:105" ht="12" customHeight="1" x14ac:dyDescent="0.25">
      <c r="A58" s="121" t="s">
        <v>54</v>
      </c>
      <c r="B58" s="122"/>
      <c r="C58" s="122">
        <v>172.90249521116553</v>
      </c>
      <c r="D58" s="122">
        <v>135.8240742654105</v>
      </c>
      <c r="E58" s="122">
        <v>169.79272457127118</v>
      </c>
      <c r="F58" s="122">
        <v>128.82757269278181</v>
      </c>
      <c r="G58" s="122">
        <v>0</v>
      </c>
      <c r="H58" s="122">
        <v>0</v>
      </c>
      <c r="I58" s="122">
        <v>0</v>
      </c>
      <c r="J58" s="122">
        <v>0</v>
      </c>
      <c r="K58" s="122">
        <v>208.43158204710133</v>
      </c>
      <c r="L58" s="122">
        <v>172.88086477654662</v>
      </c>
      <c r="M58" s="122">
        <v>129.54623791609075</v>
      </c>
      <c r="N58" s="122">
        <v>82.550176253168459</v>
      </c>
      <c r="O58" s="122">
        <v>100.09913617541805</v>
      </c>
      <c r="P58" s="122">
        <v>95.872699057398208</v>
      </c>
      <c r="Q58" s="122">
        <v>122.34199305832961</v>
      </c>
      <c r="R58" s="122">
        <v>140.99435275527631</v>
      </c>
      <c r="S58" s="122">
        <v>112.34519332809636</v>
      </c>
      <c r="T58" s="122">
        <v>0</v>
      </c>
      <c r="U58" s="122">
        <v>0</v>
      </c>
      <c r="V58" s="122">
        <v>0</v>
      </c>
      <c r="W58" s="122">
        <v>0</v>
      </c>
      <c r="X58" s="122">
        <v>66.95206825946974</v>
      </c>
      <c r="Y58" s="122">
        <v>71.317454661965215</v>
      </c>
      <c r="DA58" s="130" t="s">
        <v>4312</v>
      </c>
    </row>
    <row r="59" spans="1:105" ht="12" customHeight="1" x14ac:dyDescent="0.25">
      <c r="A59" s="97" t="s">
        <v>50</v>
      </c>
      <c r="B59" s="98"/>
      <c r="C59" s="98">
        <v>370.52443525545749</v>
      </c>
      <c r="D59" s="98">
        <v>324.0344166767336</v>
      </c>
      <c r="E59" s="98">
        <v>383.07459385561998</v>
      </c>
      <c r="F59" s="98">
        <v>358.33710468945321</v>
      </c>
      <c r="G59" s="98">
        <v>0</v>
      </c>
      <c r="H59" s="98">
        <v>0</v>
      </c>
      <c r="I59" s="98">
        <v>0</v>
      </c>
      <c r="J59" s="98">
        <v>0</v>
      </c>
      <c r="K59" s="98">
        <v>421.11686985026591</v>
      </c>
      <c r="L59" s="98">
        <v>379.56284508225616</v>
      </c>
      <c r="M59" s="98">
        <v>337.66746190997918</v>
      </c>
      <c r="N59" s="98">
        <v>321.23458100015745</v>
      </c>
      <c r="O59" s="98">
        <v>318.79674255360993</v>
      </c>
      <c r="P59" s="98">
        <v>294.30689012968753</v>
      </c>
      <c r="Q59" s="98">
        <v>298.79296516034321</v>
      </c>
      <c r="R59" s="98">
        <v>315.16384733532351</v>
      </c>
      <c r="S59" s="98">
        <v>308.43862168259182</v>
      </c>
      <c r="T59" s="98">
        <v>0</v>
      </c>
      <c r="U59" s="98">
        <v>0</v>
      </c>
      <c r="V59" s="98">
        <v>0</v>
      </c>
      <c r="W59" s="98">
        <v>0</v>
      </c>
      <c r="X59" s="98">
        <v>308.75953808978767</v>
      </c>
      <c r="Y59" s="98">
        <v>278.00054640958894</v>
      </c>
      <c r="DA59" s="63" t="s">
        <v>4313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33">
        <v>0</v>
      </c>
      <c r="Y60" s="33">
        <v>0</v>
      </c>
      <c r="DA60" s="60" t="s">
        <v>4314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2888.5911381407782</v>
      </c>
      <c r="D62" s="117">
        <f t="shared" si="21"/>
        <v>2798.4012702476839</v>
      </c>
      <c r="E62" s="117">
        <f t="shared" si="21"/>
        <v>3174.2257904338621</v>
      </c>
      <c r="F62" s="117">
        <f t="shared" si="21"/>
        <v>3139.0996831526609</v>
      </c>
      <c r="G62" s="117">
        <f t="shared" si="21"/>
        <v>3407.1940105095073</v>
      </c>
      <c r="H62" s="117">
        <f t="shared" si="21"/>
        <v>3353.7354959575628</v>
      </c>
      <c r="I62" s="117">
        <f t="shared" si="21"/>
        <v>2972.3975279163255</v>
      </c>
      <c r="J62" s="117">
        <f t="shared" si="21"/>
        <v>3286.2015188280375</v>
      </c>
      <c r="K62" s="117">
        <f t="shared" si="21"/>
        <v>3192.293148505908</v>
      </c>
      <c r="L62" s="117">
        <f t="shared" si="21"/>
        <v>3323.3039779658752</v>
      </c>
      <c r="M62" s="117">
        <f t="shared" si="21"/>
        <v>3073.5157604111432</v>
      </c>
      <c r="N62" s="117">
        <f t="shared" si="21"/>
        <v>2867.2379626810848</v>
      </c>
      <c r="O62" s="117">
        <f t="shared" si="21"/>
        <v>2679.7575651485104</v>
      </c>
      <c r="P62" s="117">
        <f t="shared" si="21"/>
        <v>2328.9992055439807</v>
      </c>
      <c r="Q62" s="117">
        <f t="shared" si="21"/>
        <v>2269.3115154438869</v>
      </c>
      <c r="R62" s="117">
        <f t="shared" ref="R62:V62" si="22">R63+R66+R68+R77</f>
        <v>2279.41056606645</v>
      </c>
      <c r="S62" s="117">
        <f t="shared" si="22"/>
        <v>2211.2375908476674</v>
      </c>
      <c r="T62" s="117">
        <f t="shared" si="22"/>
        <v>2011.0494284553474</v>
      </c>
      <c r="U62" s="117">
        <f t="shared" si="22"/>
        <v>1825.3035602729858</v>
      </c>
      <c r="V62" s="117">
        <f t="shared" si="22"/>
        <v>1858.2791469318072</v>
      </c>
      <c r="W62" s="117">
        <f t="shared" ref="W62:Y62" si="23">W63+W66+W68+W77</f>
        <v>1716.1397427961406</v>
      </c>
      <c r="X62" s="117">
        <f t="shared" si="23"/>
        <v>1425.0626659154582</v>
      </c>
      <c r="Y62" s="117">
        <f t="shared" si="23"/>
        <v>1045.5280143509585</v>
      </c>
      <c r="DA62" s="129" t="s">
        <v>4315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2509.1465544313537</v>
      </c>
      <c r="D63" s="122">
        <f t="shared" si="24"/>
        <v>2424.8323122946908</v>
      </c>
      <c r="E63" s="122">
        <f t="shared" si="24"/>
        <v>2817.0346534811697</v>
      </c>
      <c r="F63" s="122">
        <f t="shared" si="24"/>
        <v>2745.1428286761056</v>
      </c>
      <c r="G63" s="122">
        <f t="shared" si="24"/>
        <v>2971.8644877923562</v>
      </c>
      <c r="H63" s="122">
        <f t="shared" si="24"/>
        <v>2722.5754195063232</v>
      </c>
      <c r="I63" s="122">
        <f t="shared" si="24"/>
        <v>2511.9529174805853</v>
      </c>
      <c r="J63" s="122">
        <f t="shared" si="24"/>
        <v>2642.7697592969944</v>
      </c>
      <c r="K63" s="122">
        <f t="shared" si="24"/>
        <v>2686.6280998198554</v>
      </c>
      <c r="L63" s="122">
        <f t="shared" si="24"/>
        <v>2840.6201847445313</v>
      </c>
      <c r="M63" s="122">
        <f t="shared" si="24"/>
        <v>2608.2234673583262</v>
      </c>
      <c r="N63" s="122">
        <f t="shared" si="24"/>
        <v>2408.4822227487998</v>
      </c>
      <c r="O63" s="122">
        <f t="shared" si="24"/>
        <v>2236.9674548742846</v>
      </c>
      <c r="P63" s="122">
        <f t="shared" si="24"/>
        <v>1813.5286235503543</v>
      </c>
      <c r="Q63" s="122">
        <f t="shared" si="24"/>
        <v>1797.5242641139532</v>
      </c>
      <c r="R63" s="122">
        <f t="shared" ref="R63:V63" si="25">SUM(R64:R65)</f>
        <v>1774.2655328810474</v>
      </c>
      <c r="S63" s="122">
        <f t="shared" si="25"/>
        <v>1697.9925173090662</v>
      </c>
      <c r="T63" s="122">
        <f t="shared" si="25"/>
        <v>1540.8611055165284</v>
      </c>
      <c r="U63" s="122">
        <f t="shared" si="25"/>
        <v>1409.2128299974822</v>
      </c>
      <c r="V63" s="122">
        <f t="shared" si="25"/>
        <v>1385.1885183803729</v>
      </c>
      <c r="W63" s="122">
        <f t="shared" ref="W63:Y63" si="26">SUM(W64:W65)</f>
        <v>1254.985711525359</v>
      </c>
      <c r="X63" s="122">
        <f t="shared" si="26"/>
        <v>913.332620318007</v>
      </c>
      <c r="Y63" s="122">
        <f t="shared" si="26"/>
        <v>622.17256568645257</v>
      </c>
      <c r="DA63" s="130" t="s">
        <v>4316</v>
      </c>
    </row>
    <row r="64" spans="1:105" ht="12" customHeight="1" x14ac:dyDescent="0.25">
      <c r="A64" s="97" t="s">
        <v>212</v>
      </c>
      <c r="B64" s="98"/>
      <c r="C64" s="98">
        <v>2509.1465544313537</v>
      </c>
      <c r="D64" s="98">
        <v>2424.8323122946908</v>
      </c>
      <c r="E64" s="98">
        <v>2817.0346534811697</v>
      </c>
      <c r="F64" s="98">
        <v>2745.1428286761056</v>
      </c>
      <c r="G64" s="98">
        <v>2971.8644877923562</v>
      </c>
      <c r="H64" s="98">
        <v>2722.5754195063232</v>
      </c>
      <c r="I64" s="98">
        <v>2511.9529174805853</v>
      </c>
      <c r="J64" s="98">
        <v>2642.7697592969944</v>
      </c>
      <c r="K64" s="98">
        <v>2686.6280998198554</v>
      </c>
      <c r="L64" s="98">
        <v>2840.6201847445313</v>
      </c>
      <c r="M64" s="98">
        <v>2608.2234673583262</v>
      </c>
      <c r="N64" s="98">
        <v>2408.4822227487998</v>
      </c>
      <c r="O64" s="98">
        <v>2236.9674548742846</v>
      </c>
      <c r="P64" s="98">
        <v>1813.5286235503543</v>
      </c>
      <c r="Q64" s="98">
        <v>1797.5242641139532</v>
      </c>
      <c r="R64" s="98">
        <v>1774.2655328810474</v>
      </c>
      <c r="S64" s="98">
        <v>1697.9925173090662</v>
      </c>
      <c r="T64" s="98">
        <v>1540.8611055165284</v>
      </c>
      <c r="U64" s="98">
        <v>1409.2128299974822</v>
      </c>
      <c r="V64" s="98">
        <v>1385.1885183803729</v>
      </c>
      <c r="W64" s="98">
        <v>1254.985711525359</v>
      </c>
      <c r="X64" s="98">
        <v>913.332620318007</v>
      </c>
      <c r="Y64" s="98">
        <v>622.17256568645257</v>
      </c>
      <c r="DA64" s="63" t="s">
        <v>4317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X65" s="98">
        <v>0</v>
      </c>
      <c r="Y65" s="98">
        <v>0</v>
      </c>
      <c r="DA65" s="63" t="s">
        <v>4318</v>
      </c>
    </row>
    <row r="66" spans="1:105" ht="12.95" customHeight="1" x14ac:dyDescent="0.25">
      <c r="A66" s="121" t="s">
        <v>92</v>
      </c>
      <c r="B66" s="122"/>
      <c r="C66" s="122">
        <f t="shared" ref="C66:Y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X66" s="122">
        <f t="shared" si="27"/>
        <v>0</v>
      </c>
      <c r="Y66" s="122">
        <f t="shared" si="27"/>
        <v>0</v>
      </c>
      <c r="DA66" s="130" t="s">
        <v>4319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X67" s="98">
        <v>0</v>
      </c>
      <c r="Y67" s="98">
        <v>0</v>
      </c>
      <c r="DA67" s="63" t="s">
        <v>4320</v>
      </c>
    </row>
    <row r="68" spans="1:105" ht="12" customHeight="1" x14ac:dyDescent="0.25">
      <c r="A68" s="121" t="s">
        <v>55</v>
      </c>
      <c r="B68" s="122"/>
      <c r="C68" s="122">
        <v>327.8639519842045</v>
      </c>
      <c r="D68" s="122">
        <v>332.82153921120499</v>
      </c>
      <c r="E68" s="122">
        <v>305.60318733550179</v>
      </c>
      <c r="F68" s="122">
        <v>305.14120987702091</v>
      </c>
      <c r="G68" s="122">
        <v>335.22555695831142</v>
      </c>
      <c r="H68" s="122">
        <v>334.07105873808609</v>
      </c>
      <c r="I68" s="122">
        <v>344.04656549731982</v>
      </c>
      <c r="J68" s="122">
        <v>338.33726197362688</v>
      </c>
      <c r="K68" s="122">
        <v>348.29897033088866</v>
      </c>
      <c r="L68" s="122">
        <v>327.00073595371754</v>
      </c>
      <c r="M68" s="122">
        <v>292.51067386075795</v>
      </c>
      <c r="N68" s="122">
        <v>281.95113803463079</v>
      </c>
      <c r="O68" s="122">
        <v>269.28406683088463</v>
      </c>
      <c r="P68" s="122">
        <v>251.30903622132743</v>
      </c>
      <c r="Q68" s="122">
        <v>230.89517369422504</v>
      </c>
      <c r="R68" s="122">
        <v>261.24811828706385</v>
      </c>
      <c r="S68" s="122">
        <v>259.95297803947807</v>
      </c>
      <c r="T68" s="122">
        <v>256.84715588814561</v>
      </c>
      <c r="U68" s="122">
        <v>255.01158929781244</v>
      </c>
      <c r="V68" s="122">
        <v>278.27576764353381</v>
      </c>
      <c r="W68" s="122">
        <v>256.56915936409519</v>
      </c>
      <c r="X68" s="122">
        <v>246.94516623762482</v>
      </c>
      <c r="Y68" s="122">
        <v>193.38903891753404</v>
      </c>
      <c r="DA68" s="130" t="s">
        <v>4321</v>
      </c>
    </row>
    <row r="69" spans="1:105" ht="12" customHeight="1" x14ac:dyDescent="0.25">
      <c r="A69" s="97" t="s">
        <v>134</v>
      </c>
      <c r="B69" s="98"/>
      <c r="C69" s="98">
        <v>327.95601955392402</v>
      </c>
      <c r="D69" s="98">
        <v>338.82107278482061</v>
      </c>
      <c r="E69" s="98">
        <v>316.63292928325768</v>
      </c>
      <c r="F69" s="98">
        <v>341.04972481625902</v>
      </c>
      <c r="G69" s="98">
        <v>355.65396742788113</v>
      </c>
      <c r="H69" s="98">
        <v>365.74032888793124</v>
      </c>
      <c r="I69" s="98">
        <v>344.30924539186032</v>
      </c>
      <c r="J69" s="98">
        <v>365.06673968300436</v>
      </c>
      <c r="K69" s="98">
        <v>348.70108457639742</v>
      </c>
      <c r="L69" s="98">
        <v>345.69201765678667</v>
      </c>
      <c r="M69" s="98">
        <v>316.50720291815804</v>
      </c>
      <c r="N69" s="98">
        <v>307.36823124581292</v>
      </c>
      <c r="O69" s="98">
        <v>289.81441253872845</v>
      </c>
      <c r="P69" s="98">
        <v>281.38418960079832</v>
      </c>
      <c r="Q69" s="98">
        <v>256.12138690886678</v>
      </c>
      <c r="R69" s="98">
        <v>268.12700931511887</v>
      </c>
      <c r="S69" s="98">
        <v>276.6128236033768</v>
      </c>
      <c r="T69" s="98">
        <v>272.52811781565896</v>
      </c>
      <c r="U69" s="98">
        <v>271.05077842298874</v>
      </c>
      <c r="V69" s="98">
        <v>278.77783439668582</v>
      </c>
      <c r="W69" s="98">
        <v>293.51650932399184</v>
      </c>
      <c r="X69" s="98">
        <v>283.74220599679558</v>
      </c>
      <c r="Y69" s="98">
        <v>285.62805439044558</v>
      </c>
      <c r="DA69" s="63" t="s">
        <v>4322</v>
      </c>
    </row>
    <row r="70" spans="1:105" ht="12" customHeight="1" x14ac:dyDescent="0.25">
      <c r="A70" s="97" t="s">
        <v>133</v>
      </c>
      <c r="B70" s="98"/>
      <c r="C70" s="98">
        <v>94.288527605779237</v>
      </c>
      <c r="D70" s="98">
        <v>102.7006526886054</v>
      </c>
      <c r="E70" s="98">
        <v>81.31538151391527</v>
      </c>
      <c r="F70" s="98">
        <v>98.700136618756474</v>
      </c>
      <c r="G70" s="98">
        <v>101.99822229978722</v>
      </c>
      <c r="H70" s="98">
        <v>104.52576960352977</v>
      </c>
      <c r="I70" s="98">
        <v>95.755691846701595</v>
      </c>
      <c r="J70" s="98">
        <v>102.39456079884449</v>
      </c>
      <c r="K70" s="98">
        <v>90.979362725738568</v>
      </c>
      <c r="L70" s="98">
        <v>90.309650565893747</v>
      </c>
      <c r="M70" s="98">
        <v>86.353871288207444</v>
      </c>
      <c r="N70" s="98">
        <v>82.953337571090316</v>
      </c>
      <c r="O70" s="98">
        <v>75.948573266606047</v>
      </c>
      <c r="P70" s="98">
        <v>78.098634896886608</v>
      </c>
      <c r="Q70" s="98">
        <v>77.802127251452532</v>
      </c>
      <c r="R70" s="98">
        <v>79.511771338599502</v>
      </c>
      <c r="S70" s="98">
        <v>80.932753910681285</v>
      </c>
      <c r="T70" s="98">
        <v>82.29679684185399</v>
      </c>
      <c r="U70" s="98">
        <v>77.317353120652768</v>
      </c>
      <c r="V70" s="98">
        <v>77.91527122495269</v>
      </c>
      <c r="W70" s="98">
        <v>92.114153025607521</v>
      </c>
      <c r="X70" s="98">
        <v>99.590463490004836</v>
      </c>
      <c r="Y70" s="98">
        <v>101.97208601308684</v>
      </c>
      <c r="DA70" s="63" t="s">
        <v>4323</v>
      </c>
    </row>
    <row r="71" spans="1:105" ht="12" customHeight="1" x14ac:dyDescent="0.25">
      <c r="A71" s="100" t="s">
        <v>212</v>
      </c>
      <c r="B71" s="101"/>
      <c r="C71" s="101">
        <v>94.288527605779237</v>
      </c>
      <c r="D71" s="101">
        <v>102.7006526886054</v>
      </c>
      <c r="E71" s="101">
        <v>81.31538151391527</v>
      </c>
      <c r="F71" s="101">
        <v>98.700136618756474</v>
      </c>
      <c r="G71" s="101">
        <v>101.99822229978722</v>
      </c>
      <c r="H71" s="101">
        <v>104.52576960352977</v>
      </c>
      <c r="I71" s="101">
        <v>95.755691846701595</v>
      </c>
      <c r="J71" s="101">
        <v>102.39456079884449</v>
      </c>
      <c r="K71" s="101">
        <v>90.979362725738568</v>
      </c>
      <c r="L71" s="101">
        <v>90.309650565893747</v>
      </c>
      <c r="M71" s="101">
        <v>86.353871288207444</v>
      </c>
      <c r="N71" s="101">
        <v>82.953337571090316</v>
      </c>
      <c r="O71" s="101">
        <v>75.948573266606047</v>
      </c>
      <c r="P71" s="101">
        <v>78.098634896886608</v>
      </c>
      <c r="Q71" s="101">
        <v>77.802127251452532</v>
      </c>
      <c r="R71" s="101">
        <v>79.511771338599502</v>
      </c>
      <c r="S71" s="101">
        <v>80.932753910681285</v>
      </c>
      <c r="T71" s="101">
        <v>82.29679684185399</v>
      </c>
      <c r="U71" s="101">
        <v>77.317353120652768</v>
      </c>
      <c r="V71" s="101">
        <v>77.91527122495269</v>
      </c>
      <c r="W71" s="101">
        <v>92.114153025607521</v>
      </c>
      <c r="X71" s="101">
        <v>99.590463490004836</v>
      </c>
      <c r="Y71" s="101">
        <v>101.97208601308684</v>
      </c>
      <c r="DA71" s="131" t="s">
        <v>4324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X72" s="104">
        <v>0</v>
      </c>
      <c r="Y72" s="104">
        <v>0</v>
      </c>
      <c r="DA72" s="132" t="s">
        <v>4325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DA73" s="131" t="s">
        <v>4326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X74" s="104">
        <v>0</v>
      </c>
      <c r="Y74" s="104">
        <v>0</v>
      </c>
      <c r="DA74" s="132" t="s">
        <v>4327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X75" s="98">
        <v>0</v>
      </c>
      <c r="Y75" s="98">
        <v>0</v>
      </c>
      <c r="DA75" s="63" t="s">
        <v>4328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X76" s="98">
        <v>0</v>
      </c>
      <c r="Y76" s="98">
        <v>0</v>
      </c>
      <c r="DA76" s="63" t="s">
        <v>4329</v>
      </c>
    </row>
    <row r="77" spans="1:105" ht="12" customHeight="1" x14ac:dyDescent="0.25">
      <c r="A77" s="121" t="s">
        <v>54</v>
      </c>
      <c r="B77" s="122"/>
      <c r="C77" s="122">
        <v>51.58063172521976</v>
      </c>
      <c r="D77" s="122">
        <v>40.74741874178801</v>
      </c>
      <c r="E77" s="122">
        <v>51.587949617190588</v>
      </c>
      <c r="F77" s="122">
        <v>88.815644599534366</v>
      </c>
      <c r="G77" s="122">
        <v>100.10396575883989</v>
      </c>
      <c r="H77" s="122">
        <v>297.08901771315379</v>
      </c>
      <c r="I77" s="122">
        <v>116.3980449384203</v>
      </c>
      <c r="J77" s="122">
        <v>305.09449755741599</v>
      </c>
      <c r="K77" s="122">
        <v>157.36607835516426</v>
      </c>
      <c r="L77" s="122">
        <v>155.68305726762617</v>
      </c>
      <c r="M77" s="122">
        <v>172.78161919205934</v>
      </c>
      <c r="N77" s="122">
        <v>176.80460189765409</v>
      </c>
      <c r="O77" s="122">
        <v>173.50604344334144</v>
      </c>
      <c r="P77" s="122">
        <v>264.16154577229901</v>
      </c>
      <c r="Q77" s="122">
        <v>240.89207763570838</v>
      </c>
      <c r="R77" s="122">
        <v>243.89691489833899</v>
      </c>
      <c r="S77" s="122">
        <v>253.29209549912332</v>
      </c>
      <c r="T77" s="122">
        <v>213.34116705067339</v>
      </c>
      <c r="U77" s="122">
        <v>161.07914097769111</v>
      </c>
      <c r="V77" s="122">
        <v>194.81486090790057</v>
      </c>
      <c r="W77" s="122">
        <v>204.58487190668635</v>
      </c>
      <c r="X77" s="122">
        <v>264.78487935982633</v>
      </c>
      <c r="Y77" s="122">
        <v>229.96640974697198</v>
      </c>
      <c r="DA77" s="130" t="s">
        <v>4330</v>
      </c>
    </row>
    <row r="78" spans="1:105" ht="12" customHeight="1" x14ac:dyDescent="0.25">
      <c r="A78" s="97" t="s">
        <v>189</v>
      </c>
      <c r="B78" s="98"/>
      <c r="C78" s="98">
        <v>332.54439454345743</v>
      </c>
      <c r="D78" s="98">
        <v>285.50632458471671</v>
      </c>
      <c r="E78" s="98">
        <v>343.11179913178438</v>
      </c>
      <c r="F78" s="98">
        <v>312.47379128638266</v>
      </c>
      <c r="G78" s="98">
        <v>328.27351413107004</v>
      </c>
      <c r="H78" s="98">
        <v>318.45138474818248</v>
      </c>
      <c r="I78" s="98">
        <v>341.10314889731148</v>
      </c>
      <c r="J78" s="98">
        <v>318.06916242605411</v>
      </c>
      <c r="K78" s="98">
        <v>344.71731946156888</v>
      </c>
      <c r="L78" s="98">
        <v>333.73729193491118</v>
      </c>
      <c r="M78" s="98">
        <v>301.73282421642364</v>
      </c>
      <c r="N78" s="98">
        <v>289.28713829295162</v>
      </c>
      <c r="O78" s="98">
        <v>275.83777761417048</v>
      </c>
      <c r="P78" s="98">
        <v>271.14966420852096</v>
      </c>
      <c r="Q78" s="98">
        <v>259.46384709414997</v>
      </c>
      <c r="R78" s="98">
        <v>265.21994717352106</v>
      </c>
      <c r="S78" s="98">
        <v>279.98665105092022</v>
      </c>
      <c r="T78" s="98">
        <v>272.24398548750833</v>
      </c>
      <c r="U78" s="98">
        <v>252.4350476494302</v>
      </c>
      <c r="V78" s="98">
        <v>257.89601416808108</v>
      </c>
      <c r="W78" s="98">
        <v>273.81980004696794</v>
      </c>
      <c r="X78" s="98">
        <v>269.34780835052794</v>
      </c>
      <c r="Y78" s="98">
        <v>253.51434006010371</v>
      </c>
      <c r="DA78" s="63" t="s">
        <v>4331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33">
        <v>0</v>
      </c>
      <c r="Y79" s="33">
        <v>0</v>
      </c>
      <c r="DA79" s="60" t="s">
        <v>4332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7">
        <f t="shared" ref="C81:Q81" si="28">C82+C85+C87+C100</f>
        <v>185.52332040506838</v>
      </c>
      <c r="D81" s="117">
        <f t="shared" si="28"/>
        <v>148.50980300478136</v>
      </c>
      <c r="E81" s="117">
        <f t="shared" si="28"/>
        <v>180.80732896318614</v>
      </c>
      <c r="F81" s="117">
        <f t="shared" si="28"/>
        <v>138.77792673811655</v>
      </c>
      <c r="G81" s="117">
        <f t="shared" si="28"/>
        <v>129.7101104425536</v>
      </c>
      <c r="H81" s="117">
        <f t="shared" si="28"/>
        <v>145.23196420048762</v>
      </c>
      <c r="I81" s="117">
        <f t="shared" si="28"/>
        <v>185.39287467321398</v>
      </c>
      <c r="J81" s="117">
        <f t="shared" si="28"/>
        <v>215.02849517426515</v>
      </c>
      <c r="K81" s="117">
        <f t="shared" si="28"/>
        <v>200.25543466375456</v>
      </c>
      <c r="L81" s="117">
        <f t="shared" si="28"/>
        <v>168.02440391281436</v>
      </c>
      <c r="M81" s="117">
        <f t="shared" si="28"/>
        <v>125.60427232317822</v>
      </c>
      <c r="N81" s="117">
        <f t="shared" si="28"/>
        <v>79.787192009821325</v>
      </c>
      <c r="O81" s="117">
        <f t="shared" si="28"/>
        <v>100.2002411469831</v>
      </c>
      <c r="P81" s="117">
        <f t="shared" si="28"/>
        <v>98.081086187095863</v>
      </c>
      <c r="Q81" s="117">
        <f t="shared" si="28"/>
        <v>128.30928964221218</v>
      </c>
      <c r="R81" s="117">
        <f t="shared" ref="R81:V81" si="29">R82+R85+R87+R100</f>
        <v>145.43818941788933</v>
      </c>
      <c r="S81" s="117">
        <f t="shared" si="29"/>
        <v>117.25018667002644</v>
      </c>
      <c r="T81" s="117">
        <f t="shared" si="29"/>
        <v>102.4475993692414</v>
      </c>
      <c r="U81" s="117">
        <f t="shared" si="29"/>
        <v>92.949706965135192</v>
      </c>
      <c r="V81" s="117">
        <f t="shared" si="29"/>
        <v>74.893379898082756</v>
      </c>
      <c r="W81" s="117">
        <f t="shared" ref="W81:Y81" si="30">W82+W85+W87+W100</f>
        <v>78.464326183262315</v>
      </c>
      <c r="X81" s="117">
        <f t="shared" si="30"/>
        <v>68.730018035972662</v>
      </c>
      <c r="Y81" s="117">
        <f t="shared" si="30"/>
        <v>74.990986089733113</v>
      </c>
      <c r="DA81" s="129" t="s">
        <v>4333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:Y82" si="33">SUM(W83:W84)</f>
        <v>0</v>
      </c>
      <c r="X82" s="122">
        <f t="shared" si="33"/>
        <v>0</v>
      </c>
      <c r="Y82" s="122">
        <f t="shared" si="33"/>
        <v>0</v>
      </c>
      <c r="DA82" s="130" t="s">
        <v>4334</v>
      </c>
    </row>
    <row r="83" spans="1:105" ht="12" customHeight="1" x14ac:dyDescent="0.25">
      <c r="A83" s="97" t="s">
        <v>199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X83" s="98">
        <v>0</v>
      </c>
      <c r="Y83" s="98">
        <v>0</v>
      </c>
      <c r="DA83" s="63" t="s">
        <v>4335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X84" s="98">
        <v>0</v>
      </c>
      <c r="Y84" s="98">
        <v>0</v>
      </c>
      <c r="DA84" s="63" t="s">
        <v>4336</v>
      </c>
    </row>
    <row r="85" spans="1:105" ht="12.95" customHeight="1" x14ac:dyDescent="0.25">
      <c r="A85" s="121" t="s">
        <v>92</v>
      </c>
      <c r="B85" s="122"/>
      <c r="C85" s="122">
        <f t="shared" ref="C85:Y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X85" s="122">
        <f t="shared" si="34"/>
        <v>0</v>
      </c>
      <c r="Y85" s="122">
        <f t="shared" si="34"/>
        <v>0</v>
      </c>
      <c r="DA85" s="130" t="s">
        <v>4337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X86" s="98">
        <v>0</v>
      </c>
      <c r="Y86" s="98">
        <v>0</v>
      </c>
      <c r="DA86" s="63" t="s">
        <v>4338</v>
      </c>
    </row>
    <row r="87" spans="1:105" ht="12" customHeight="1" x14ac:dyDescent="0.25">
      <c r="A87" s="121" t="s">
        <v>55</v>
      </c>
      <c r="B87" s="122"/>
      <c r="C87" s="122">
        <v>17.620097410134782</v>
      </c>
      <c r="D87" s="122">
        <v>17.900676109581259</v>
      </c>
      <c r="E87" s="122">
        <v>19.339205136199176</v>
      </c>
      <c r="F87" s="122">
        <v>16.374289752033228</v>
      </c>
      <c r="G87" s="122">
        <v>14.531759720205919</v>
      </c>
      <c r="H87" s="122">
        <v>17.153361935326846</v>
      </c>
      <c r="I87" s="122">
        <v>17.927991536239059</v>
      </c>
      <c r="J87" s="122">
        <v>17.765286218668958</v>
      </c>
      <c r="K87" s="122">
        <v>19.876612954810177</v>
      </c>
      <c r="L87" s="122">
        <v>16.617543746096821</v>
      </c>
      <c r="M87" s="122">
        <v>12.728370648940794</v>
      </c>
      <c r="N87" s="122">
        <v>6.3251436454518783</v>
      </c>
      <c r="O87" s="122">
        <v>8.3336853125060397</v>
      </c>
      <c r="P87" s="122">
        <v>8.3033019499208347</v>
      </c>
      <c r="Q87" s="122">
        <v>11.603409856940869</v>
      </c>
      <c r="R87" s="122">
        <v>13.097208160262502</v>
      </c>
      <c r="S87" s="122">
        <v>10.646658802857228</v>
      </c>
      <c r="T87" s="122">
        <v>8.6285653572673979</v>
      </c>
      <c r="U87" s="122">
        <v>7.4160895300667633</v>
      </c>
      <c r="V87" s="122">
        <v>5.9027969330369983</v>
      </c>
      <c r="W87" s="122">
        <v>6.2669983654273418</v>
      </c>
      <c r="X87" s="122">
        <v>5.6553013277343593</v>
      </c>
      <c r="Y87" s="122">
        <v>5.8334201319407182</v>
      </c>
      <c r="DA87" s="130" t="s">
        <v>4339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X88" s="98">
        <v>0</v>
      </c>
      <c r="Y88" s="98">
        <v>0</v>
      </c>
      <c r="DA88" s="63" t="s">
        <v>4340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X89" s="98">
        <v>0</v>
      </c>
      <c r="Y89" s="98">
        <v>0</v>
      </c>
      <c r="DA89" s="63" t="s">
        <v>4341</v>
      </c>
    </row>
    <row r="90" spans="1:105" ht="12" customHeight="1" x14ac:dyDescent="0.25">
      <c r="A90" s="100" t="s">
        <v>199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DA90" s="131" t="s">
        <v>4342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X91" s="104">
        <v>0</v>
      </c>
      <c r="Y91" s="104">
        <v>0</v>
      </c>
      <c r="DA91" s="132" t="s">
        <v>4343</v>
      </c>
    </row>
    <row r="92" spans="1:105" ht="12" customHeight="1" x14ac:dyDescent="0.25">
      <c r="A92" s="106" t="s">
        <v>124</v>
      </c>
      <c r="B92" s="101"/>
      <c r="C92" s="101">
        <v>374.7292857733342</v>
      </c>
      <c r="D92" s="101">
        <v>363.99833282285653</v>
      </c>
      <c r="E92" s="101">
        <v>389.72910652386821</v>
      </c>
      <c r="F92" s="101">
        <v>392.52198873142072</v>
      </c>
      <c r="G92" s="101">
        <v>397.33823111731203</v>
      </c>
      <c r="H92" s="101">
        <v>407.59471708796872</v>
      </c>
      <c r="I92" s="101">
        <v>394.81566107352756</v>
      </c>
      <c r="J92" s="101">
        <v>435.3802198008816</v>
      </c>
      <c r="K92" s="101">
        <v>462.28988065363495</v>
      </c>
      <c r="L92" s="101">
        <v>426.46766712484754</v>
      </c>
      <c r="M92" s="101">
        <v>375.51644847321637</v>
      </c>
      <c r="N92" s="101">
        <v>357.00078724423128</v>
      </c>
      <c r="O92" s="101">
        <v>349.5325238501083</v>
      </c>
      <c r="P92" s="101">
        <v>314.16520451019386</v>
      </c>
      <c r="Q92" s="101">
        <v>311.14895339971815</v>
      </c>
      <c r="R92" s="101">
        <v>325.97604049394823</v>
      </c>
      <c r="S92" s="101">
        <v>320.69449210891332</v>
      </c>
      <c r="T92" s="101">
        <v>306.64333368539263</v>
      </c>
      <c r="U92" s="101">
        <v>323.35169584403155</v>
      </c>
      <c r="V92" s="101">
        <v>317.12857639841661</v>
      </c>
      <c r="W92" s="101">
        <v>335.19013702698754</v>
      </c>
      <c r="X92" s="101">
        <v>330.40214981920275</v>
      </c>
      <c r="Y92" s="101">
        <v>307.66949010991613</v>
      </c>
      <c r="DA92" s="131" t="s">
        <v>4344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100.08641789818925</v>
      </c>
      <c r="F93" s="104">
        <v>0</v>
      </c>
      <c r="G93" s="104">
        <v>0</v>
      </c>
      <c r="H93" s="104">
        <v>0</v>
      </c>
      <c r="I93" s="104">
        <v>109.73358499548083</v>
      </c>
      <c r="J93" s="104">
        <v>121.93871297025817</v>
      </c>
      <c r="K93" s="104">
        <v>120.72043803332296</v>
      </c>
      <c r="L93" s="104">
        <v>111.42176575779415</v>
      </c>
      <c r="M93" s="104">
        <v>102.31458376375919</v>
      </c>
      <c r="N93" s="104">
        <v>96.106688162341399</v>
      </c>
      <c r="O93" s="104">
        <v>91.540985380132724</v>
      </c>
      <c r="P93" s="104">
        <v>86.661725958857389</v>
      </c>
      <c r="Q93" s="104">
        <v>94.328702888176039</v>
      </c>
      <c r="R93" s="104">
        <v>96.395172366745925</v>
      </c>
      <c r="S93" s="104">
        <v>93.310917252723755</v>
      </c>
      <c r="T93" s="104">
        <v>92.181914208721992</v>
      </c>
      <c r="U93" s="104">
        <v>91.936927578736359</v>
      </c>
      <c r="V93" s="104">
        <v>88.282379274317293</v>
      </c>
      <c r="W93" s="104">
        <v>104.97263886036687</v>
      </c>
      <c r="X93" s="104">
        <v>115.82535078982784</v>
      </c>
      <c r="Y93" s="104">
        <v>109.61046972597487</v>
      </c>
      <c r="DA93" s="132" t="s">
        <v>4345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100.08641789818925</v>
      </c>
      <c r="F94" s="98">
        <v>0</v>
      </c>
      <c r="G94" s="98">
        <v>0</v>
      </c>
      <c r="H94" s="98">
        <v>0</v>
      </c>
      <c r="I94" s="98">
        <v>109.73358499548083</v>
      </c>
      <c r="J94" s="98">
        <v>121.93871297025817</v>
      </c>
      <c r="K94" s="98">
        <v>120.72043803332296</v>
      </c>
      <c r="L94" s="98">
        <v>111.42176575779415</v>
      </c>
      <c r="M94" s="98">
        <v>102.31458376375919</v>
      </c>
      <c r="N94" s="98">
        <v>96.106688162341399</v>
      </c>
      <c r="O94" s="98">
        <v>91.540985380132724</v>
      </c>
      <c r="P94" s="98">
        <v>86.661725958857389</v>
      </c>
      <c r="Q94" s="98">
        <v>94.328702888176039</v>
      </c>
      <c r="R94" s="98">
        <v>96.395172366745925</v>
      </c>
      <c r="S94" s="98">
        <v>93.310917252723755</v>
      </c>
      <c r="T94" s="98">
        <v>92.181914208721992</v>
      </c>
      <c r="U94" s="98">
        <v>91.936927578736359</v>
      </c>
      <c r="V94" s="98">
        <v>88.282379274317293</v>
      </c>
      <c r="W94" s="98">
        <v>104.97263886036687</v>
      </c>
      <c r="X94" s="98">
        <v>115.82535078982784</v>
      </c>
      <c r="Y94" s="98">
        <v>109.61046972597487</v>
      </c>
      <c r="DA94" s="63" t="s">
        <v>4346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X95" s="98">
        <v>0</v>
      </c>
      <c r="Y95" s="98">
        <v>0</v>
      </c>
      <c r="DA95" s="63" t="s">
        <v>4347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DA96" s="131" t="s">
        <v>4348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X97" s="104">
        <v>0</v>
      </c>
      <c r="Y97" s="104">
        <v>0</v>
      </c>
      <c r="DA97" s="132" t="s">
        <v>4349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X98" s="98">
        <v>0</v>
      </c>
      <c r="Y98" s="98">
        <v>0</v>
      </c>
      <c r="DA98" s="63" t="s">
        <v>4350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X99" s="98">
        <v>0</v>
      </c>
      <c r="Y99" s="98">
        <v>0</v>
      </c>
      <c r="DA99" s="63" t="s">
        <v>4351</v>
      </c>
    </row>
    <row r="100" spans="1:105" ht="12" customHeight="1" x14ac:dyDescent="0.25">
      <c r="A100" s="121" t="s">
        <v>54</v>
      </c>
      <c r="B100" s="122"/>
      <c r="C100" s="122">
        <v>167.9032229949336</v>
      </c>
      <c r="D100" s="122">
        <v>130.60912689520009</v>
      </c>
      <c r="E100" s="122">
        <v>161.46812382698695</v>
      </c>
      <c r="F100" s="122">
        <v>122.40363698608333</v>
      </c>
      <c r="G100" s="122">
        <v>115.17835072234767</v>
      </c>
      <c r="H100" s="122">
        <v>128.07860226516078</v>
      </c>
      <c r="I100" s="122">
        <v>167.46488313697492</v>
      </c>
      <c r="J100" s="122">
        <v>197.26320895559618</v>
      </c>
      <c r="K100" s="122">
        <v>180.37882170894437</v>
      </c>
      <c r="L100" s="122">
        <v>151.40686016671754</v>
      </c>
      <c r="M100" s="122">
        <v>112.87590167423743</v>
      </c>
      <c r="N100" s="122">
        <v>73.462048364369451</v>
      </c>
      <c r="O100" s="122">
        <v>91.866555834477069</v>
      </c>
      <c r="P100" s="122">
        <v>89.777784237175027</v>
      </c>
      <c r="Q100" s="122">
        <v>116.70587978527131</v>
      </c>
      <c r="R100" s="122">
        <v>132.34098125762682</v>
      </c>
      <c r="S100" s="122">
        <v>106.60352786716921</v>
      </c>
      <c r="T100" s="122">
        <v>93.819034011974011</v>
      </c>
      <c r="U100" s="122">
        <v>85.533617435068436</v>
      </c>
      <c r="V100" s="122">
        <v>68.99058296504576</v>
      </c>
      <c r="W100" s="122">
        <v>72.197327817834974</v>
      </c>
      <c r="X100" s="122">
        <v>63.074716708238306</v>
      </c>
      <c r="Y100" s="122">
        <v>69.1575659577924</v>
      </c>
      <c r="DA100" s="130" t="s">
        <v>4352</v>
      </c>
    </row>
    <row r="101" spans="1:105" ht="12" customHeight="1" x14ac:dyDescent="0.25">
      <c r="A101" s="97" t="s">
        <v>202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4353</v>
      </c>
    </row>
    <row r="102" spans="1:105" ht="12" customHeight="1" x14ac:dyDescent="0.25">
      <c r="A102" s="97" t="s">
        <v>50</v>
      </c>
      <c r="B102" s="98"/>
      <c r="C102" s="98">
        <v>370.52443525545749</v>
      </c>
      <c r="D102" s="98">
        <v>324.0344166767336</v>
      </c>
      <c r="E102" s="98">
        <v>383.07459385561998</v>
      </c>
      <c r="F102" s="98">
        <v>358.33710468945321</v>
      </c>
      <c r="G102" s="98">
        <v>363.18266030880909</v>
      </c>
      <c r="H102" s="98">
        <v>357.28878521351015</v>
      </c>
      <c r="I102" s="98">
        <v>373.23804915326195</v>
      </c>
      <c r="J102" s="98">
        <v>366.05949993702302</v>
      </c>
      <c r="K102" s="98">
        <v>421.11686985026591</v>
      </c>
      <c r="L102" s="98">
        <v>379.56284508225627</v>
      </c>
      <c r="M102" s="98">
        <v>337.66746190997912</v>
      </c>
      <c r="N102" s="98">
        <v>321.2345810001575</v>
      </c>
      <c r="O102" s="98">
        <v>318.79674255360987</v>
      </c>
      <c r="P102" s="98">
        <v>294.30689012968753</v>
      </c>
      <c r="Q102" s="98">
        <v>298.79296516034321</v>
      </c>
      <c r="R102" s="98">
        <v>315.16384733532357</v>
      </c>
      <c r="S102" s="98">
        <v>308.43862168259187</v>
      </c>
      <c r="T102" s="98">
        <v>291.42804213837752</v>
      </c>
      <c r="U102" s="98">
        <v>304.50790245513542</v>
      </c>
      <c r="V102" s="98">
        <v>298.42155884352496</v>
      </c>
      <c r="W102" s="98">
        <v>315.08121364648702</v>
      </c>
      <c r="X102" s="98">
        <v>308.75953808978761</v>
      </c>
      <c r="Y102" s="98">
        <v>278.00054640958899</v>
      </c>
      <c r="DA102" s="63" t="s">
        <v>4354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0</v>
      </c>
      <c r="DA103" s="60" t="s">
        <v>4355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:Y105" si="37">W106+W109+W111+W120</f>
        <v>0</v>
      </c>
      <c r="X105" s="117">
        <f t="shared" si="37"/>
        <v>0</v>
      </c>
      <c r="Y105" s="117">
        <f t="shared" si="37"/>
        <v>0</v>
      </c>
      <c r="DA105" s="129" t="s">
        <v>4356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:Y106" si="40">SUM(W107:W108)</f>
        <v>0</v>
      </c>
      <c r="X106" s="122">
        <f t="shared" si="40"/>
        <v>0</v>
      </c>
      <c r="Y106" s="122">
        <f t="shared" si="40"/>
        <v>0</v>
      </c>
      <c r="DA106" s="130" t="s">
        <v>4357</v>
      </c>
    </row>
    <row r="107" spans="1:105" ht="12" customHeight="1" x14ac:dyDescent="0.25">
      <c r="A107" s="97" t="s">
        <v>197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X107" s="98">
        <v>0</v>
      </c>
      <c r="Y107" s="98">
        <v>0</v>
      </c>
      <c r="DA107" s="63" t="s">
        <v>4358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X108" s="98">
        <v>0</v>
      </c>
      <c r="Y108" s="98">
        <v>0</v>
      </c>
      <c r="DA108" s="63" t="s">
        <v>4359</v>
      </c>
    </row>
    <row r="109" spans="1:105" ht="12.95" customHeight="1" x14ac:dyDescent="0.25">
      <c r="A109" s="121" t="s">
        <v>92</v>
      </c>
      <c r="B109" s="122"/>
      <c r="C109" s="122">
        <f t="shared" ref="C109:Y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X109" s="122">
        <f t="shared" si="41"/>
        <v>0</v>
      </c>
      <c r="Y109" s="122">
        <f t="shared" si="41"/>
        <v>0</v>
      </c>
      <c r="DA109" s="130" t="s">
        <v>4360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X110" s="98">
        <v>0</v>
      </c>
      <c r="Y110" s="98">
        <v>0</v>
      </c>
      <c r="DA110" s="63" t="s">
        <v>4361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X111" s="122">
        <v>0</v>
      </c>
      <c r="Y111" s="122">
        <v>0</v>
      </c>
      <c r="DA111" s="130" t="s">
        <v>4362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4363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X113" s="98">
        <v>0</v>
      </c>
      <c r="Y113" s="98">
        <v>0</v>
      </c>
      <c r="DA113" s="63" t="s">
        <v>4364</v>
      </c>
    </row>
    <row r="114" spans="1:105" ht="12" customHeight="1" x14ac:dyDescent="0.25">
      <c r="A114" s="100" t="s">
        <v>197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X114" s="101">
        <v>0</v>
      </c>
      <c r="Y114" s="101">
        <v>0</v>
      </c>
      <c r="DA114" s="131" t="s">
        <v>4365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X115" s="104">
        <v>0</v>
      </c>
      <c r="Y115" s="104">
        <v>0</v>
      </c>
      <c r="DA115" s="132" t="s">
        <v>4366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X116" s="101">
        <v>0</v>
      </c>
      <c r="Y116" s="101">
        <v>0</v>
      </c>
      <c r="DA116" s="131" t="s">
        <v>4367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X117" s="104">
        <v>0</v>
      </c>
      <c r="Y117" s="104">
        <v>0</v>
      </c>
      <c r="DA117" s="132" t="s">
        <v>4368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X118" s="98">
        <v>0</v>
      </c>
      <c r="Y118" s="98">
        <v>0</v>
      </c>
      <c r="DA118" s="63" t="s">
        <v>4369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4370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X120" s="122">
        <v>0</v>
      </c>
      <c r="Y120" s="122">
        <v>0</v>
      </c>
      <c r="DA120" s="130" t="s">
        <v>4371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X121" s="98">
        <v>0</v>
      </c>
      <c r="Y121" s="98">
        <v>0</v>
      </c>
      <c r="DA121" s="63" t="s">
        <v>4372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X122" s="33">
        <v>0</v>
      </c>
      <c r="Y122" s="33">
        <v>0</v>
      </c>
      <c r="DA122" s="60" t="s">
        <v>4373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7">
        <f t="shared" ref="C124:Q124" si="42">C125+C128+C130+C139</f>
        <v>172.88895729548153</v>
      </c>
      <c r="D124" s="117">
        <f t="shared" si="42"/>
        <v>135.81756242534806</v>
      </c>
      <c r="E124" s="117">
        <f t="shared" si="42"/>
        <v>169.83204567860673</v>
      </c>
      <c r="F124" s="117">
        <f t="shared" si="42"/>
        <v>128.72643065079512</v>
      </c>
      <c r="G124" s="117">
        <f t="shared" si="42"/>
        <v>120.70964628574536</v>
      </c>
      <c r="H124" s="117">
        <f t="shared" si="42"/>
        <v>135.08389220458912</v>
      </c>
      <c r="I124" s="117">
        <f t="shared" si="42"/>
        <v>175.16865374715042</v>
      </c>
      <c r="J124" s="117">
        <f t="shared" si="42"/>
        <v>223.49760714448993</v>
      </c>
      <c r="K124" s="117">
        <f t="shared" si="42"/>
        <v>209.49739018026949</v>
      </c>
      <c r="L124" s="117">
        <f t="shared" si="42"/>
        <v>172.9876456702238</v>
      </c>
      <c r="M124" s="117">
        <f t="shared" si="42"/>
        <v>129.58570590297208</v>
      </c>
      <c r="N124" s="117">
        <f t="shared" si="42"/>
        <v>82.555622889159636</v>
      </c>
      <c r="O124" s="117">
        <f t="shared" si="42"/>
        <v>100.08475169167289</v>
      </c>
      <c r="P124" s="117">
        <f t="shared" si="42"/>
        <v>98.102296709895839</v>
      </c>
      <c r="Q124" s="117">
        <f t="shared" si="42"/>
        <v>0</v>
      </c>
      <c r="R124" s="117">
        <f t="shared" ref="R124:V124" si="43">R125+R128+R130+R139</f>
        <v>140.89677880873288</v>
      </c>
      <c r="S124" s="117">
        <f t="shared" si="43"/>
        <v>112.33600879626771</v>
      </c>
      <c r="T124" s="117">
        <f t="shared" si="43"/>
        <v>100.51377940608344</v>
      </c>
      <c r="U124" s="117">
        <f t="shared" si="43"/>
        <v>92.171178323084234</v>
      </c>
      <c r="V124" s="117">
        <f t="shared" si="43"/>
        <v>77.737582931800887</v>
      </c>
      <c r="W124" s="117">
        <f t="shared" ref="W124:Y124" si="44">W125+W128+W130+W139</f>
        <v>77.873298691202606</v>
      </c>
      <c r="X124" s="117">
        <f t="shared" si="44"/>
        <v>66.88663954242665</v>
      </c>
      <c r="Y124" s="117">
        <f t="shared" si="44"/>
        <v>71.239042360810743</v>
      </c>
      <c r="DA124" s="129" t="s">
        <v>4374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:Y125" si="47">SUM(W126:W127)</f>
        <v>0</v>
      </c>
      <c r="X125" s="122">
        <f t="shared" si="47"/>
        <v>0</v>
      </c>
      <c r="Y125" s="122">
        <f t="shared" si="47"/>
        <v>0</v>
      </c>
      <c r="DA125" s="130" t="s">
        <v>4375</v>
      </c>
    </row>
    <row r="126" spans="1:105" ht="12" customHeight="1" x14ac:dyDescent="0.25">
      <c r="A126" s="97" t="s">
        <v>198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X126" s="98">
        <v>0</v>
      </c>
      <c r="Y126" s="98">
        <v>0</v>
      </c>
      <c r="DA126" s="63" t="s">
        <v>4376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4377</v>
      </c>
    </row>
    <row r="128" spans="1:105" ht="12.95" customHeight="1" x14ac:dyDescent="0.25">
      <c r="A128" s="121" t="s">
        <v>92</v>
      </c>
      <c r="B128" s="122"/>
      <c r="C128" s="122">
        <f t="shared" ref="C128:Y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X128" s="122">
        <f t="shared" si="48"/>
        <v>0</v>
      </c>
      <c r="Y128" s="122">
        <f t="shared" si="48"/>
        <v>0</v>
      </c>
      <c r="DA128" s="130" t="s">
        <v>4378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X129" s="98">
        <v>0</v>
      </c>
      <c r="Y129" s="98">
        <v>0</v>
      </c>
      <c r="DA129" s="63" t="s">
        <v>4379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X130" s="122">
        <v>0</v>
      </c>
      <c r="Y130" s="122">
        <v>0</v>
      </c>
      <c r="DA130" s="130" t="s">
        <v>4380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4381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X132" s="98">
        <v>0</v>
      </c>
      <c r="Y132" s="98">
        <v>0</v>
      </c>
      <c r="DA132" s="63" t="s">
        <v>4382</v>
      </c>
    </row>
    <row r="133" spans="1:105" ht="12" customHeight="1" x14ac:dyDescent="0.25">
      <c r="A133" s="100" t="s">
        <v>198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X133" s="101">
        <v>0</v>
      </c>
      <c r="Y133" s="101">
        <v>0</v>
      </c>
      <c r="DA133" s="131" t="s">
        <v>4383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X134" s="104">
        <v>0</v>
      </c>
      <c r="Y134" s="104">
        <v>0</v>
      </c>
      <c r="DA134" s="132" t="s">
        <v>4384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X135" s="101">
        <v>0</v>
      </c>
      <c r="Y135" s="101">
        <v>0</v>
      </c>
      <c r="DA135" s="131" t="s">
        <v>4385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X136" s="104">
        <v>0</v>
      </c>
      <c r="Y136" s="104">
        <v>0</v>
      </c>
      <c r="DA136" s="132" t="s">
        <v>4386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X137" s="98">
        <v>0</v>
      </c>
      <c r="Y137" s="98">
        <v>0</v>
      </c>
      <c r="DA137" s="63" t="s">
        <v>4387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X138" s="98">
        <v>0</v>
      </c>
      <c r="Y138" s="98">
        <v>0</v>
      </c>
      <c r="DA138" s="63" t="s">
        <v>4388</v>
      </c>
    </row>
    <row r="139" spans="1:105" ht="12" customHeight="1" x14ac:dyDescent="0.25">
      <c r="A139" s="121" t="s">
        <v>54</v>
      </c>
      <c r="B139" s="122"/>
      <c r="C139" s="122">
        <v>172.88895729548153</v>
      </c>
      <c r="D139" s="122">
        <v>135.81756242534806</v>
      </c>
      <c r="E139" s="122">
        <v>169.83204567860673</v>
      </c>
      <c r="F139" s="122">
        <v>128.72643065079512</v>
      </c>
      <c r="G139" s="122">
        <v>120.70964628574536</v>
      </c>
      <c r="H139" s="122">
        <v>135.08389220458912</v>
      </c>
      <c r="I139" s="122">
        <v>175.16865374715042</v>
      </c>
      <c r="J139" s="122">
        <v>223.49760714448993</v>
      </c>
      <c r="K139" s="122">
        <v>209.49739018026949</v>
      </c>
      <c r="L139" s="122">
        <v>172.9876456702238</v>
      </c>
      <c r="M139" s="122">
        <v>129.58570590297208</v>
      </c>
      <c r="N139" s="122">
        <v>82.555622889159636</v>
      </c>
      <c r="O139" s="122">
        <v>100.08475169167289</v>
      </c>
      <c r="P139" s="122">
        <v>98.102296709895839</v>
      </c>
      <c r="Q139" s="122">
        <v>0</v>
      </c>
      <c r="R139" s="122">
        <v>140.89677880873288</v>
      </c>
      <c r="S139" s="122">
        <v>112.33600879626771</v>
      </c>
      <c r="T139" s="122">
        <v>100.51377940608344</v>
      </c>
      <c r="U139" s="122">
        <v>92.171178323084234</v>
      </c>
      <c r="V139" s="122">
        <v>77.737582931800887</v>
      </c>
      <c r="W139" s="122">
        <v>77.873298691202606</v>
      </c>
      <c r="X139" s="122">
        <v>66.88663954242665</v>
      </c>
      <c r="Y139" s="122">
        <v>71.239042360810743</v>
      </c>
      <c r="DA139" s="130" t="s">
        <v>4389</v>
      </c>
    </row>
    <row r="140" spans="1:105" ht="12" customHeight="1" x14ac:dyDescent="0.25">
      <c r="A140" s="97" t="s">
        <v>50</v>
      </c>
      <c r="B140" s="98"/>
      <c r="C140" s="98">
        <v>370.52443525545749</v>
      </c>
      <c r="D140" s="98">
        <v>324.0344166767336</v>
      </c>
      <c r="E140" s="98">
        <v>383.07459385562009</v>
      </c>
      <c r="F140" s="98">
        <v>358.33710468945316</v>
      </c>
      <c r="G140" s="98">
        <v>363.18266030880903</v>
      </c>
      <c r="H140" s="98">
        <v>357.28878521351015</v>
      </c>
      <c r="I140" s="98">
        <v>373.23804915326201</v>
      </c>
      <c r="J140" s="98">
        <v>366.05949993702302</v>
      </c>
      <c r="K140" s="98">
        <v>421.11686985026597</v>
      </c>
      <c r="L140" s="98">
        <v>379.56284508225616</v>
      </c>
      <c r="M140" s="98">
        <v>337.66746190997912</v>
      </c>
      <c r="N140" s="98">
        <v>321.2345810001575</v>
      </c>
      <c r="O140" s="98">
        <v>318.79674255360987</v>
      </c>
      <c r="P140" s="98">
        <v>294.30689012968753</v>
      </c>
      <c r="Q140" s="98">
        <v>0</v>
      </c>
      <c r="R140" s="98">
        <v>315.16384733532351</v>
      </c>
      <c r="S140" s="98">
        <v>308.43862168259182</v>
      </c>
      <c r="T140" s="98">
        <v>291.42804213837746</v>
      </c>
      <c r="U140" s="98">
        <v>304.50790245513542</v>
      </c>
      <c r="V140" s="98">
        <v>298.42155884352496</v>
      </c>
      <c r="W140" s="98">
        <v>315.08121364648702</v>
      </c>
      <c r="X140" s="98">
        <v>308.75953808978767</v>
      </c>
      <c r="Y140" s="98">
        <v>278.00054640958899</v>
      </c>
      <c r="DA140" s="63" t="s">
        <v>4390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X141" s="33">
        <v>0</v>
      </c>
      <c r="Y141" s="33">
        <v>0</v>
      </c>
      <c r="DA141" s="60" t="s">
        <v>4391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190.67320173159902</v>
      </c>
      <c r="D143" s="117">
        <f t="shared" si="49"/>
        <v>154.26399799153745</v>
      </c>
      <c r="E143" s="117">
        <f t="shared" si="49"/>
        <v>189.65374196666144</v>
      </c>
      <c r="F143" s="117">
        <f t="shared" si="49"/>
        <v>145.57359382876157</v>
      </c>
      <c r="G143" s="117">
        <f t="shared" si="49"/>
        <v>135.37912810473401</v>
      </c>
      <c r="H143" s="117">
        <f t="shared" si="49"/>
        <v>152.43502261660333</v>
      </c>
      <c r="I143" s="117">
        <f t="shared" si="49"/>
        <v>194.0239867684501</v>
      </c>
      <c r="J143" s="117">
        <f t="shared" si="49"/>
        <v>244.2314684042681</v>
      </c>
      <c r="K143" s="117">
        <f t="shared" si="49"/>
        <v>232.03717857899119</v>
      </c>
      <c r="L143" s="117">
        <f t="shared" si="49"/>
        <v>191.83865157808387</v>
      </c>
      <c r="M143" s="117">
        <f t="shared" si="49"/>
        <v>143.71581048646559</v>
      </c>
      <c r="N143" s="117">
        <f t="shared" si="49"/>
        <v>89.42785158993577</v>
      </c>
      <c r="O143" s="117">
        <f t="shared" si="49"/>
        <v>109.32201079451049</v>
      </c>
      <c r="P143" s="117">
        <f t="shared" si="49"/>
        <v>104.22866198755125</v>
      </c>
      <c r="Q143" s="117">
        <f t="shared" si="49"/>
        <v>134.37390845852573</v>
      </c>
      <c r="R143" s="117">
        <f t="shared" ref="R143:V143" si="50">R144+R146+R148+R157</f>
        <v>154.59974161005272</v>
      </c>
      <c r="S143" s="117">
        <f t="shared" si="50"/>
        <v>123.35779428689534</v>
      </c>
      <c r="T143" s="117">
        <f t="shared" si="50"/>
        <v>109.78756041085433</v>
      </c>
      <c r="U143" s="117">
        <f t="shared" si="50"/>
        <v>100.21410373306244</v>
      </c>
      <c r="V143" s="117">
        <f t="shared" si="50"/>
        <v>83.863457155351</v>
      </c>
      <c r="W143" s="117">
        <f t="shared" ref="W143:Y143" si="51">W144+W146+W148+W157</f>
        <v>84.350107833864058</v>
      </c>
      <c r="X143" s="117">
        <f t="shared" si="51"/>
        <v>73.428616615329901</v>
      </c>
      <c r="Y143" s="117">
        <f t="shared" si="51"/>
        <v>78.808500233996341</v>
      </c>
      <c r="DA143" s="129" t="s">
        <v>4392</v>
      </c>
    </row>
    <row r="144" spans="1:105" ht="12.95" customHeight="1" x14ac:dyDescent="0.25">
      <c r="A144" s="121" t="s">
        <v>57</v>
      </c>
      <c r="B144" s="122"/>
      <c r="C144" s="122">
        <f t="shared" ref="C144:Y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X144" s="122">
        <f t="shared" si="52"/>
        <v>0</v>
      </c>
      <c r="Y144" s="122">
        <f t="shared" si="52"/>
        <v>0</v>
      </c>
      <c r="DA144" s="130" t="s">
        <v>4393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X145" s="98">
        <v>0</v>
      </c>
      <c r="Y145" s="98">
        <v>0</v>
      </c>
      <c r="DA145" s="63" t="s">
        <v>4394</v>
      </c>
    </row>
    <row r="146" spans="1:105" ht="12.95" customHeight="1" x14ac:dyDescent="0.25">
      <c r="A146" s="121" t="s">
        <v>92</v>
      </c>
      <c r="B146" s="122"/>
      <c r="C146" s="122">
        <f t="shared" ref="C146:Y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X146" s="122">
        <f t="shared" si="53"/>
        <v>0</v>
      </c>
      <c r="Y146" s="122">
        <f t="shared" si="53"/>
        <v>0</v>
      </c>
      <c r="DA146" s="130" t="s">
        <v>4395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X147" s="98">
        <v>0</v>
      </c>
      <c r="Y147" s="98">
        <v>0</v>
      </c>
      <c r="DA147" s="63" t="s">
        <v>4396</v>
      </c>
    </row>
    <row r="148" spans="1:105" ht="12" customHeight="1" x14ac:dyDescent="0.25">
      <c r="A148" s="121" t="s">
        <v>55</v>
      </c>
      <c r="B148" s="122"/>
      <c r="C148" s="122">
        <v>17.57642053345845</v>
      </c>
      <c r="D148" s="122">
        <v>18.378597449681397</v>
      </c>
      <c r="E148" s="122">
        <v>19.712325725127158</v>
      </c>
      <c r="F148" s="122">
        <v>16.761420326264084</v>
      </c>
      <c r="G148" s="122">
        <v>14.759103996345894</v>
      </c>
      <c r="H148" s="122">
        <v>17.493335497337711</v>
      </c>
      <c r="I148" s="122">
        <v>18.800745765406077</v>
      </c>
      <c r="J148" s="122">
        <v>20.802150475008471</v>
      </c>
      <c r="K148" s="122">
        <v>22.560379449706502</v>
      </c>
      <c r="L148" s="122">
        <v>18.704722242317875</v>
      </c>
      <c r="M148" s="122">
        <v>14.17043201785722</v>
      </c>
      <c r="N148" s="122">
        <v>6.4909234044405695</v>
      </c>
      <c r="O148" s="122">
        <v>8.7696332148772704</v>
      </c>
      <c r="P148" s="122">
        <v>8.46455473291714</v>
      </c>
      <c r="Q148" s="122">
        <v>12.108390875224883</v>
      </c>
      <c r="R148" s="122">
        <v>13.641543106983008</v>
      </c>
      <c r="S148" s="122">
        <v>11.164634179061808</v>
      </c>
      <c r="T148" s="122">
        <v>9.0825246930793284</v>
      </c>
      <c r="U148" s="122">
        <v>7.7648777732700562</v>
      </c>
      <c r="V148" s="122">
        <v>6.0716811387031138</v>
      </c>
      <c r="W148" s="122">
        <v>6.5231613493276024</v>
      </c>
      <c r="X148" s="122">
        <v>6.4687167886289689</v>
      </c>
      <c r="Y148" s="122">
        <v>7.6518836918528352</v>
      </c>
      <c r="DA148" s="130" t="s">
        <v>4397</v>
      </c>
    </row>
    <row r="149" spans="1:105" ht="12" customHeight="1" x14ac:dyDescent="0.25">
      <c r="A149" s="97" t="s">
        <v>124</v>
      </c>
      <c r="B149" s="98"/>
      <c r="C149" s="98">
        <v>374.72928577333414</v>
      </c>
      <c r="D149" s="98">
        <v>363.99833282285658</v>
      </c>
      <c r="E149" s="98">
        <v>389.72910652386821</v>
      </c>
      <c r="F149" s="98">
        <v>392.52198873142066</v>
      </c>
      <c r="G149" s="98">
        <v>397.33823111731203</v>
      </c>
      <c r="H149" s="98">
        <v>407.59471708796872</v>
      </c>
      <c r="I149" s="98">
        <v>394.81566107352762</v>
      </c>
      <c r="J149" s="98">
        <v>435.38021980088155</v>
      </c>
      <c r="K149" s="98">
        <v>462.28988065363495</v>
      </c>
      <c r="L149" s="98">
        <v>426.46766712484754</v>
      </c>
      <c r="M149" s="98">
        <v>375.51644847321631</v>
      </c>
      <c r="N149" s="98">
        <v>357.00078724423133</v>
      </c>
      <c r="O149" s="98">
        <v>349.5325238501083</v>
      </c>
      <c r="P149" s="98">
        <v>314.1652045101938</v>
      </c>
      <c r="Q149" s="98">
        <v>311.14895339971821</v>
      </c>
      <c r="R149" s="98">
        <v>325.97604049394812</v>
      </c>
      <c r="S149" s="98">
        <v>320.69449210891332</v>
      </c>
      <c r="T149" s="98">
        <v>306.64333368539258</v>
      </c>
      <c r="U149" s="98">
        <v>323.35169584403167</v>
      </c>
      <c r="V149" s="98">
        <v>317.12857639841644</v>
      </c>
      <c r="W149" s="98">
        <v>335.1901370269876</v>
      </c>
      <c r="X149" s="98">
        <v>330.40214981920269</v>
      </c>
      <c r="Y149" s="98">
        <v>307.66949010991607</v>
      </c>
      <c r="DA149" s="63" t="s">
        <v>4398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0</v>
      </c>
      <c r="N150" s="98">
        <v>0</v>
      </c>
      <c r="O150" s="98">
        <v>0</v>
      </c>
      <c r="P150" s="98">
        <v>0</v>
      </c>
      <c r="Q150" s="98">
        <v>0</v>
      </c>
      <c r="R150" s="98">
        <v>0</v>
      </c>
      <c r="S150" s="98">
        <v>0</v>
      </c>
      <c r="T150" s="98">
        <v>0</v>
      </c>
      <c r="U150" s="98">
        <v>0</v>
      </c>
      <c r="V150" s="98">
        <v>0</v>
      </c>
      <c r="W150" s="98">
        <v>0</v>
      </c>
      <c r="X150" s="98">
        <v>0</v>
      </c>
      <c r="Y150" s="98">
        <v>0</v>
      </c>
      <c r="DA150" s="63" t="s">
        <v>4399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0</v>
      </c>
      <c r="N151" s="101">
        <v>0</v>
      </c>
      <c r="O151" s="101">
        <v>0</v>
      </c>
      <c r="P151" s="101">
        <v>0</v>
      </c>
      <c r="Q151" s="101">
        <v>0</v>
      </c>
      <c r="R151" s="101">
        <v>0</v>
      </c>
      <c r="S151" s="101">
        <v>0</v>
      </c>
      <c r="T151" s="101">
        <v>0</v>
      </c>
      <c r="U151" s="101">
        <v>0</v>
      </c>
      <c r="V151" s="101">
        <v>0</v>
      </c>
      <c r="W151" s="101">
        <v>0</v>
      </c>
      <c r="X151" s="101">
        <v>0</v>
      </c>
      <c r="Y151" s="101">
        <v>0</v>
      </c>
      <c r="DA151" s="131" t="s">
        <v>4400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X152" s="104">
        <v>0</v>
      </c>
      <c r="Y152" s="104">
        <v>0</v>
      </c>
      <c r="DA152" s="132" t="s">
        <v>4401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X153" s="101">
        <v>0</v>
      </c>
      <c r="Y153" s="101">
        <v>0</v>
      </c>
      <c r="DA153" s="131" t="s">
        <v>4402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X154" s="104">
        <v>0</v>
      </c>
      <c r="Y154" s="104">
        <v>0</v>
      </c>
      <c r="DA154" s="132" t="s">
        <v>4403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4404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X156" s="98">
        <v>0</v>
      </c>
      <c r="Y156" s="98">
        <v>0</v>
      </c>
      <c r="DA156" s="63" t="s">
        <v>4405</v>
      </c>
    </row>
    <row r="157" spans="1:105" ht="12" customHeight="1" x14ac:dyDescent="0.25">
      <c r="A157" s="121" t="s">
        <v>54</v>
      </c>
      <c r="B157" s="122"/>
      <c r="C157" s="122">
        <v>173.09678119814058</v>
      </c>
      <c r="D157" s="122">
        <v>135.88540054185606</v>
      </c>
      <c r="E157" s="122">
        <v>169.94141624153428</v>
      </c>
      <c r="F157" s="122">
        <v>128.8121735024975</v>
      </c>
      <c r="G157" s="122">
        <v>120.62002410838812</v>
      </c>
      <c r="H157" s="122">
        <v>134.94168711926562</v>
      </c>
      <c r="I157" s="122">
        <v>175.22324100304402</v>
      </c>
      <c r="J157" s="122">
        <v>223.42931792925964</v>
      </c>
      <c r="K157" s="122">
        <v>209.47679912928467</v>
      </c>
      <c r="L157" s="122">
        <v>173.133929335766</v>
      </c>
      <c r="M157" s="122">
        <v>129.54537846860836</v>
      </c>
      <c r="N157" s="122">
        <v>82.936928185495205</v>
      </c>
      <c r="O157" s="122">
        <v>100.55237757963322</v>
      </c>
      <c r="P157" s="122">
        <v>95.764107254634112</v>
      </c>
      <c r="Q157" s="122">
        <v>122.26551758330085</v>
      </c>
      <c r="R157" s="122">
        <v>140.95819850306972</v>
      </c>
      <c r="S157" s="122">
        <v>112.19316010783353</v>
      </c>
      <c r="T157" s="122">
        <v>100.705035717775</v>
      </c>
      <c r="U157" s="122">
        <v>92.449225959792386</v>
      </c>
      <c r="V157" s="122">
        <v>77.791776016647887</v>
      </c>
      <c r="W157" s="122">
        <v>77.82694648453645</v>
      </c>
      <c r="X157" s="122">
        <v>66.959899826700934</v>
      </c>
      <c r="Y157" s="122">
        <v>71.15661654214351</v>
      </c>
      <c r="DA157" s="130" t="s">
        <v>4406</v>
      </c>
    </row>
    <row r="158" spans="1:105" ht="12" customHeight="1" x14ac:dyDescent="0.25">
      <c r="A158" s="97" t="s">
        <v>50</v>
      </c>
      <c r="B158" s="98"/>
      <c r="C158" s="98">
        <v>370.52443525545755</v>
      </c>
      <c r="D158" s="98">
        <v>324.03441667673366</v>
      </c>
      <c r="E158" s="98">
        <v>383.07459385562004</v>
      </c>
      <c r="F158" s="98">
        <v>358.33710468945316</v>
      </c>
      <c r="G158" s="98">
        <v>363.18266030880898</v>
      </c>
      <c r="H158" s="98">
        <v>357.2887852135101</v>
      </c>
      <c r="I158" s="98">
        <v>373.23804915326201</v>
      </c>
      <c r="J158" s="98">
        <v>366.05949993702296</v>
      </c>
      <c r="K158" s="98">
        <v>421.11686985026591</v>
      </c>
      <c r="L158" s="98">
        <v>379.56284508225622</v>
      </c>
      <c r="M158" s="98">
        <v>337.66746190997918</v>
      </c>
      <c r="N158" s="98">
        <v>321.23458100015745</v>
      </c>
      <c r="O158" s="98">
        <v>318.79674255360987</v>
      </c>
      <c r="P158" s="98">
        <v>294.30689012968764</v>
      </c>
      <c r="Q158" s="98">
        <v>298.79296516034327</v>
      </c>
      <c r="R158" s="98">
        <v>315.16384733532357</v>
      </c>
      <c r="S158" s="98">
        <v>308.43862168259187</v>
      </c>
      <c r="T158" s="98">
        <v>291.42804213837746</v>
      </c>
      <c r="U158" s="98">
        <v>304.50790245513537</v>
      </c>
      <c r="V158" s="98">
        <v>298.42155884352491</v>
      </c>
      <c r="W158" s="98">
        <v>315.08121364648696</v>
      </c>
      <c r="X158" s="98">
        <v>308.75953808978761</v>
      </c>
      <c r="Y158" s="98">
        <v>278.00054640958899</v>
      </c>
      <c r="DA158" s="63" t="s">
        <v>4407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X159" s="33">
        <v>0</v>
      </c>
      <c r="Y159" s="33">
        <v>0</v>
      </c>
      <c r="DA159" s="60" t="s">
        <v>4408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190.91726733041122</v>
      </c>
      <c r="D161" s="117">
        <f t="shared" si="54"/>
        <v>153.91270699378822</v>
      </c>
      <c r="E161" s="117">
        <f t="shared" si="54"/>
        <v>189.73032226659944</v>
      </c>
      <c r="F161" s="117">
        <f t="shared" si="54"/>
        <v>145.72649716214389</v>
      </c>
      <c r="G161" s="117">
        <f t="shared" si="54"/>
        <v>135.57713053037162</v>
      </c>
      <c r="H161" s="117">
        <f t="shared" si="54"/>
        <v>152.87607664592318</v>
      </c>
      <c r="I161" s="117">
        <f t="shared" si="54"/>
        <v>193.92341472919591</v>
      </c>
      <c r="J161" s="117">
        <f t="shared" si="54"/>
        <v>244.03925310606121</v>
      </c>
      <c r="K161" s="117">
        <f t="shared" si="54"/>
        <v>232.24388892527497</v>
      </c>
      <c r="L161" s="117">
        <f t="shared" si="54"/>
        <v>191.87124134500596</v>
      </c>
      <c r="M161" s="117">
        <f t="shared" si="54"/>
        <v>0</v>
      </c>
      <c r="N161" s="117">
        <f t="shared" si="54"/>
        <v>0</v>
      </c>
      <c r="O161" s="117">
        <f t="shared" si="54"/>
        <v>0</v>
      </c>
      <c r="P161" s="117">
        <f t="shared" si="54"/>
        <v>0</v>
      </c>
      <c r="Q161" s="117">
        <f t="shared" si="54"/>
        <v>149.39648258017161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109.81377504035967</v>
      </c>
      <c r="U161" s="117">
        <f t="shared" si="55"/>
        <v>100.08708814534883</v>
      </c>
      <c r="V161" s="117">
        <f t="shared" si="55"/>
        <v>83.94724321196199</v>
      </c>
      <c r="W161" s="117">
        <f t="shared" ref="W161:Y161" si="56">W162+W164+W166+W175</f>
        <v>84.395168361483144</v>
      </c>
      <c r="X161" s="117">
        <f t="shared" si="56"/>
        <v>73.248789555574419</v>
      </c>
      <c r="Y161" s="117">
        <f t="shared" si="56"/>
        <v>78.85586840953718</v>
      </c>
      <c r="DA161" s="129" t="s">
        <v>4409</v>
      </c>
    </row>
    <row r="162" spans="1:105" ht="12.95" customHeight="1" x14ac:dyDescent="0.25">
      <c r="A162" s="121" t="s">
        <v>57</v>
      </c>
      <c r="B162" s="122"/>
      <c r="C162" s="122">
        <f t="shared" ref="C162:Y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X162" s="122">
        <f t="shared" si="57"/>
        <v>0</v>
      </c>
      <c r="Y162" s="122">
        <f t="shared" si="57"/>
        <v>0</v>
      </c>
      <c r="DA162" s="130" t="s">
        <v>4410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X163" s="33">
        <v>0</v>
      </c>
      <c r="Y163" s="33">
        <v>0</v>
      </c>
      <c r="DA163" s="60" t="s">
        <v>4411</v>
      </c>
    </row>
    <row r="164" spans="1:105" ht="12.95" customHeight="1" x14ac:dyDescent="0.25">
      <c r="A164" s="121" t="s">
        <v>92</v>
      </c>
      <c r="B164" s="122"/>
      <c r="C164" s="122">
        <f t="shared" ref="C164:Y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X164" s="122">
        <f t="shared" si="58"/>
        <v>0</v>
      </c>
      <c r="Y164" s="122">
        <f t="shared" si="58"/>
        <v>0</v>
      </c>
      <c r="DA164" s="130" t="s">
        <v>4412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X165" s="98">
        <v>0</v>
      </c>
      <c r="Y165" s="98">
        <v>0</v>
      </c>
      <c r="DA165" s="63" t="s">
        <v>4413</v>
      </c>
    </row>
    <row r="166" spans="1:105" ht="12" customHeight="1" x14ac:dyDescent="0.25">
      <c r="A166" s="121" t="s">
        <v>55</v>
      </c>
      <c r="B166" s="122"/>
      <c r="C166" s="122">
        <v>17.964313952127878</v>
      </c>
      <c r="D166" s="122">
        <v>18.147567887620845</v>
      </c>
      <c r="E166" s="122">
        <v>19.89899547631207</v>
      </c>
      <c r="F166" s="122">
        <v>16.817837835703557</v>
      </c>
      <c r="G166" s="122">
        <v>14.905507062278588</v>
      </c>
      <c r="H166" s="122">
        <v>17.665310148632894</v>
      </c>
      <c r="I166" s="122">
        <v>18.551093370155535</v>
      </c>
      <c r="J166" s="122">
        <v>20.620806965811397</v>
      </c>
      <c r="K166" s="122">
        <v>22.56645163581203</v>
      </c>
      <c r="L166" s="122">
        <v>19.001034673879346</v>
      </c>
      <c r="M166" s="122">
        <v>0</v>
      </c>
      <c r="N166" s="122">
        <v>0</v>
      </c>
      <c r="O166" s="122">
        <v>0</v>
      </c>
      <c r="P166" s="122">
        <v>0</v>
      </c>
      <c r="Q166" s="122">
        <v>0</v>
      </c>
      <c r="R166" s="122">
        <v>0</v>
      </c>
      <c r="S166" s="122">
        <v>0</v>
      </c>
      <c r="T166" s="122">
        <v>9.1809381342931928</v>
      </c>
      <c r="U166" s="122">
        <v>7.7271544962728136</v>
      </c>
      <c r="V166" s="122">
        <v>6.1611596062293552</v>
      </c>
      <c r="W166" s="122">
        <v>6.6335649935492311</v>
      </c>
      <c r="X166" s="122">
        <v>6.2839247713361868</v>
      </c>
      <c r="Y166" s="122">
        <v>7.5697796910586232</v>
      </c>
      <c r="DA166" s="130" t="s">
        <v>4414</v>
      </c>
    </row>
    <row r="167" spans="1:105" ht="12" customHeight="1" x14ac:dyDescent="0.25">
      <c r="A167" s="97" t="s">
        <v>124</v>
      </c>
      <c r="B167" s="98"/>
      <c r="C167" s="98">
        <v>374.72928577333414</v>
      </c>
      <c r="D167" s="98">
        <v>363.99833282285658</v>
      </c>
      <c r="E167" s="98">
        <v>389.7291065238681</v>
      </c>
      <c r="F167" s="98">
        <v>392.52198873142072</v>
      </c>
      <c r="G167" s="98">
        <v>397.33823111731209</v>
      </c>
      <c r="H167" s="98">
        <v>407.59471708796877</v>
      </c>
      <c r="I167" s="98">
        <v>394.81566107352756</v>
      </c>
      <c r="J167" s="98">
        <v>435.38021980088155</v>
      </c>
      <c r="K167" s="98">
        <v>462.28988065363501</v>
      </c>
      <c r="L167" s="98">
        <v>426.46766712484754</v>
      </c>
      <c r="M167" s="98">
        <v>0</v>
      </c>
      <c r="N167" s="98">
        <v>0</v>
      </c>
      <c r="O167" s="98">
        <v>0</v>
      </c>
      <c r="P167" s="98">
        <v>0</v>
      </c>
      <c r="Q167" s="98">
        <v>0</v>
      </c>
      <c r="R167" s="98">
        <v>0</v>
      </c>
      <c r="S167" s="98">
        <v>0</v>
      </c>
      <c r="T167" s="98">
        <v>306.64333368539263</v>
      </c>
      <c r="U167" s="98">
        <v>323.35169584403161</v>
      </c>
      <c r="V167" s="98">
        <v>317.12857639841656</v>
      </c>
      <c r="W167" s="98">
        <v>335.1901370269876</v>
      </c>
      <c r="X167" s="98">
        <v>330.40214981920263</v>
      </c>
      <c r="Y167" s="98">
        <v>307.66949010991607</v>
      </c>
      <c r="DA167" s="63" t="s">
        <v>4415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4416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0</v>
      </c>
      <c r="K169" s="101">
        <v>0</v>
      </c>
      <c r="L169" s="101">
        <v>0</v>
      </c>
      <c r="M169" s="101">
        <v>0</v>
      </c>
      <c r="N169" s="101">
        <v>0</v>
      </c>
      <c r="O169" s="101">
        <v>0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X169" s="101">
        <v>0</v>
      </c>
      <c r="Y169" s="101">
        <v>0</v>
      </c>
      <c r="DA169" s="131" t="s">
        <v>4417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X170" s="104">
        <v>0</v>
      </c>
      <c r="Y170" s="104">
        <v>0</v>
      </c>
      <c r="DA170" s="132" t="s">
        <v>4418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X171" s="101">
        <v>0</v>
      </c>
      <c r="Y171" s="101">
        <v>0</v>
      </c>
      <c r="DA171" s="131" t="s">
        <v>4419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X172" s="104">
        <v>0</v>
      </c>
      <c r="Y172" s="104">
        <v>0</v>
      </c>
      <c r="DA172" s="132" t="s">
        <v>4420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X173" s="98">
        <v>0</v>
      </c>
      <c r="Y173" s="98">
        <v>0</v>
      </c>
      <c r="DA173" s="63" t="s">
        <v>4421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33">
        <v>0</v>
      </c>
      <c r="Y174" s="33">
        <v>0</v>
      </c>
      <c r="DA174" s="60" t="s">
        <v>4422</v>
      </c>
    </row>
    <row r="175" spans="1:105" ht="12" customHeight="1" x14ac:dyDescent="0.25">
      <c r="A175" s="121" t="s">
        <v>54</v>
      </c>
      <c r="B175" s="122"/>
      <c r="C175" s="122">
        <v>172.95295337828335</v>
      </c>
      <c r="D175" s="122">
        <v>135.76513910616737</v>
      </c>
      <c r="E175" s="122">
        <v>169.83132679028736</v>
      </c>
      <c r="F175" s="122">
        <v>128.90865932644033</v>
      </c>
      <c r="G175" s="122">
        <v>120.67162346809303</v>
      </c>
      <c r="H175" s="122">
        <v>135.21076649729028</v>
      </c>
      <c r="I175" s="122">
        <v>175.37232135904037</v>
      </c>
      <c r="J175" s="122">
        <v>223.41844614024981</v>
      </c>
      <c r="K175" s="122">
        <v>209.67743728946294</v>
      </c>
      <c r="L175" s="122">
        <v>172.87020667112662</v>
      </c>
      <c r="M175" s="122">
        <v>0</v>
      </c>
      <c r="N175" s="122">
        <v>0</v>
      </c>
      <c r="O175" s="122">
        <v>0</v>
      </c>
      <c r="P175" s="122">
        <v>0</v>
      </c>
      <c r="Q175" s="122">
        <v>149.39648258017161</v>
      </c>
      <c r="R175" s="122">
        <v>0</v>
      </c>
      <c r="S175" s="122">
        <v>0</v>
      </c>
      <c r="T175" s="122">
        <v>100.63283690606647</v>
      </c>
      <c r="U175" s="122">
        <v>92.359933649076012</v>
      </c>
      <c r="V175" s="122">
        <v>77.786083605732628</v>
      </c>
      <c r="W175" s="122">
        <v>77.761603367933915</v>
      </c>
      <c r="X175" s="122">
        <v>66.96486478423823</v>
      </c>
      <c r="Y175" s="122">
        <v>71.286088718478553</v>
      </c>
      <c r="DA175" s="130" t="s">
        <v>4423</v>
      </c>
    </row>
    <row r="176" spans="1:105" ht="12" customHeight="1" x14ac:dyDescent="0.25">
      <c r="A176" s="97" t="s">
        <v>50</v>
      </c>
      <c r="B176" s="98"/>
      <c r="C176" s="98">
        <v>370.52443525545755</v>
      </c>
      <c r="D176" s="98">
        <v>324.0344166767336</v>
      </c>
      <c r="E176" s="98">
        <v>383.07459385562009</v>
      </c>
      <c r="F176" s="98">
        <v>358.33710468945321</v>
      </c>
      <c r="G176" s="98">
        <v>363.18266030880903</v>
      </c>
      <c r="H176" s="98">
        <v>357.2887852135101</v>
      </c>
      <c r="I176" s="98">
        <v>373.23804915326201</v>
      </c>
      <c r="J176" s="98">
        <v>366.05949993702308</v>
      </c>
      <c r="K176" s="98">
        <v>421.11686985026591</v>
      </c>
      <c r="L176" s="98">
        <v>379.56284508225627</v>
      </c>
      <c r="M176" s="98">
        <v>0</v>
      </c>
      <c r="N176" s="98">
        <v>0</v>
      </c>
      <c r="O176" s="98">
        <v>0</v>
      </c>
      <c r="P176" s="98">
        <v>0</v>
      </c>
      <c r="Q176" s="98">
        <v>298.79296516034321</v>
      </c>
      <c r="R176" s="98">
        <v>0</v>
      </c>
      <c r="S176" s="98">
        <v>0</v>
      </c>
      <c r="T176" s="98">
        <v>291.42804213837746</v>
      </c>
      <c r="U176" s="98">
        <v>304.50790245513548</v>
      </c>
      <c r="V176" s="98">
        <v>298.42155884352496</v>
      </c>
      <c r="W176" s="98">
        <v>315.08121364648696</v>
      </c>
      <c r="X176" s="98">
        <v>308.75953808978767</v>
      </c>
      <c r="Y176" s="98">
        <v>278.00054640958905</v>
      </c>
      <c r="DA176" s="63" t="s">
        <v>4424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33">
        <v>0</v>
      </c>
      <c r="Y177" s="33">
        <v>0</v>
      </c>
      <c r="DA177" s="60" t="s">
        <v>4425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121.41700837536685</v>
      </c>
      <c r="D3" s="118">
        <f t="shared" si="0"/>
        <v>162.31838437474264</v>
      </c>
      <c r="E3" s="118">
        <f t="shared" si="0"/>
        <v>201.85197485832376</v>
      </c>
      <c r="F3" s="118">
        <f t="shared" si="0"/>
        <v>154.64796525623754</v>
      </c>
      <c r="G3" s="118">
        <f t="shared" si="0"/>
        <v>207.27455830710764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118.25770710384731</v>
      </c>
      <c r="L3" s="118">
        <f t="shared" si="0"/>
        <v>200.77139157501264</v>
      </c>
      <c r="M3" s="118">
        <f t="shared" si="0"/>
        <v>152.30341849602127</v>
      </c>
      <c r="N3" s="118">
        <f t="shared" si="0"/>
        <v>132.42395212571773</v>
      </c>
      <c r="O3" s="118">
        <f t="shared" si="0"/>
        <v>170.68188411011363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127.20350370508983</v>
      </c>
      <c r="T3" s="118">
        <f t="shared" si="1"/>
        <v>96.627354130244655</v>
      </c>
      <c r="U3" s="118">
        <f t="shared" si="1"/>
        <v>99.706597884844442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4427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86.733823909356204</v>
      </c>
      <c r="D4" s="123">
        <f t="shared" si="3"/>
        <v>125.81871827904943</v>
      </c>
      <c r="E4" s="123">
        <f t="shared" si="3"/>
        <v>164.4610435846229</v>
      </c>
      <c r="F4" s="123">
        <f t="shared" si="3"/>
        <v>117.96833086406241</v>
      </c>
      <c r="G4" s="123">
        <f t="shared" si="3"/>
        <v>170.23665532802286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83.297694138025236</v>
      </c>
      <c r="L4" s="123">
        <f t="shared" si="3"/>
        <v>166.32957369912725</v>
      </c>
      <c r="M4" s="123">
        <f t="shared" si="3"/>
        <v>119.60293542651337</v>
      </c>
      <c r="N4" s="123">
        <f t="shared" si="3"/>
        <v>100.16131168437168</v>
      </c>
      <c r="O4" s="123">
        <f t="shared" si="3"/>
        <v>140.13907832564809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100.85509000734992</v>
      </c>
      <c r="T4" s="123">
        <f t="shared" si="4"/>
        <v>70.419398764231403</v>
      </c>
      <c r="U4" s="123">
        <f t="shared" si="4"/>
        <v>75.553109922147996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4428</v>
      </c>
    </row>
    <row r="5" spans="1:105" ht="12" customHeight="1" x14ac:dyDescent="0.25">
      <c r="A5" s="97" t="s">
        <v>51</v>
      </c>
      <c r="B5" s="98"/>
      <c r="C5" s="99">
        <v>86.232877635249153</v>
      </c>
      <c r="D5" s="99">
        <v>125.08547384802495</v>
      </c>
      <c r="E5" s="99">
        <v>163.55226648212491</v>
      </c>
      <c r="F5" s="99">
        <v>117.28198761068303</v>
      </c>
      <c r="G5" s="99">
        <v>169.26045125167283</v>
      </c>
      <c r="H5" s="99">
        <v>0</v>
      </c>
      <c r="I5" s="99">
        <v>0</v>
      </c>
      <c r="J5" s="99">
        <v>0</v>
      </c>
      <c r="K5" s="99">
        <v>82.849309756017533</v>
      </c>
      <c r="L5" s="99">
        <v>165.46081710944358</v>
      </c>
      <c r="M5" s="99">
        <v>118.97971975402022</v>
      </c>
      <c r="N5" s="99">
        <v>99.642546385961936</v>
      </c>
      <c r="O5" s="99">
        <v>139.41683975945597</v>
      </c>
      <c r="P5" s="99">
        <v>0</v>
      </c>
      <c r="Q5" s="99">
        <v>0</v>
      </c>
      <c r="R5" s="99">
        <v>0</v>
      </c>
      <c r="S5" s="99">
        <v>100.30557318773131</v>
      </c>
      <c r="T5" s="99">
        <v>70.02549995494725</v>
      </c>
      <c r="U5" s="99">
        <v>75.117200449523892</v>
      </c>
      <c r="V5" s="99">
        <v>0</v>
      </c>
      <c r="W5" s="99">
        <v>0</v>
      </c>
      <c r="X5" s="99">
        <v>0</v>
      </c>
      <c r="Y5" s="99">
        <v>0</v>
      </c>
      <c r="DA5" s="63" t="s">
        <v>4429</v>
      </c>
    </row>
    <row r="6" spans="1:105" ht="12" customHeight="1" x14ac:dyDescent="0.25">
      <c r="A6" s="97" t="s">
        <v>53</v>
      </c>
      <c r="B6" s="98"/>
      <c r="C6" s="99">
        <v>0.50094627410704817</v>
      </c>
      <c r="D6" s="99">
        <v>0.733244431024488</v>
      </c>
      <c r="E6" s="99">
        <v>0.90877710249799259</v>
      </c>
      <c r="F6" s="99">
        <v>0.6863432533793804</v>
      </c>
      <c r="G6" s="99">
        <v>0.97620407635003392</v>
      </c>
      <c r="H6" s="99">
        <v>0</v>
      </c>
      <c r="I6" s="99">
        <v>0</v>
      </c>
      <c r="J6" s="99">
        <v>0</v>
      </c>
      <c r="K6" s="99">
        <v>0.44838438200770803</v>
      </c>
      <c r="L6" s="99">
        <v>0.86875658968367864</v>
      </c>
      <c r="M6" s="99">
        <v>0.62321567249314813</v>
      </c>
      <c r="N6" s="99">
        <v>0.51876529840974717</v>
      </c>
      <c r="O6" s="99">
        <v>0.72223856619212679</v>
      </c>
      <c r="P6" s="99">
        <v>0</v>
      </c>
      <c r="Q6" s="99">
        <v>0</v>
      </c>
      <c r="R6" s="99">
        <v>0</v>
      </c>
      <c r="S6" s="99">
        <v>0.54951681961860066</v>
      </c>
      <c r="T6" s="99">
        <v>0.39389880928415461</v>
      </c>
      <c r="U6" s="99">
        <v>0.43590947262410223</v>
      </c>
      <c r="V6" s="99">
        <v>0</v>
      </c>
      <c r="W6" s="99">
        <v>0</v>
      </c>
      <c r="X6" s="99">
        <v>0</v>
      </c>
      <c r="Y6" s="99">
        <v>0</v>
      </c>
      <c r="DA6" s="63" t="s">
        <v>4430</v>
      </c>
    </row>
    <row r="7" spans="1:105" ht="12.95" customHeight="1" x14ac:dyDescent="0.25">
      <c r="A7" s="121" t="s">
        <v>92</v>
      </c>
      <c r="B7" s="122"/>
      <c r="C7" s="123">
        <f t="shared" ref="C7:Y7" si="6">C8</f>
        <v>1.4341238271293915</v>
      </c>
      <c r="D7" s="123">
        <f t="shared" si="6"/>
        <v>1.3586355347959052</v>
      </c>
      <c r="E7" s="123">
        <f t="shared" si="6"/>
        <v>5.8484984098329305</v>
      </c>
      <c r="F7" s="123">
        <f t="shared" si="6"/>
        <v>2.9052833524157284</v>
      </c>
      <c r="G7" s="123">
        <f t="shared" si="6"/>
        <v>2.9091769208751286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3.9343908018157565</v>
      </c>
      <c r="L7" s="123">
        <f t="shared" si="6"/>
        <v>2.1307385160269496</v>
      </c>
      <c r="M7" s="123">
        <f t="shared" si="6"/>
        <v>3.0270826026660225</v>
      </c>
      <c r="N7" s="123">
        <f t="shared" si="6"/>
        <v>3.1751703090697139</v>
      </c>
      <c r="O7" s="123">
        <f t="shared" si="6"/>
        <v>1.5852594691777142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0.76111276060417599</v>
      </c>
      <c r="T7" s="123">
        <f t="shared" si="6"/>
        <v>1.6387139539712192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4431</v>
      </c>
    </row>
    <row r="8" spans="1:105" ht="12" customHeight="1" x14ac:dyDescent="0.25">
      <c r="A8" s="97" t="s">
        <v>53</v>
      </c>
      <c r="B8" s="98"/>
      <c r="C8" s="99">
        <f>RES_hhdet_in_fech!C8/RES_summary!C$21</f>
        <v>1.4341238271293915</v>
      </c>
      <c r="D8" s="99">
        <f>RES_hhdet_in_fech!D8/RES_summary!D$21</f>
        <v>1.3586355347959052</v>
      </c>
      <c r="E8" s="99">
        <f>RES_hhdet_in_fech!E8/RES_summary!E$21</f>
        <v>5.8484984098329305</v>
      </c>
      <c r="F8" s="99">
        <f>RES_hhdet_in_fech!F8/RES_summary!F$21</f>
        <v>2.9052833524157284</v>
      </c>
      <c r="G8" s="99">
        <f>RES_hhdet_in_fech!G8/RES_summary!G$21</f>
        <v>2.9091769208751286</v>
      </c>
      <c r="H8" s="99">
        <f>RES_hhdet_in_fech!H8/RES_summary!H$21</f>
        <v>0</v>
      </c>
      <c r="I8" s="99">
        <f>RES_hhdet_in_fech!I8/RES_summary!I$21</f>
        <v>0</v>
      </c>
      <c r="J8" s="99">
        <f>RES_hhdet_in_fech!J8/RES_summary!J$21</f>
        <v>0</v>
      </c>
      <c r="K8" s="99">
        <f>RES_hhdet_in_fech!K8/RES_summary!K$21</f>
        <v>3.9343908018157565</v>
      </c>
      <c r="L8" s="99">
        <f>RES_hhdet_in_fech!L8/RES_summary!L$21</f>
        <v>2.1307385160269496</v>
      </c>
      <c r="M8" s="99">
        <f>RES_hhdet_in_fech!M8/RES_summary!M$21</f>
        <v>3.0270826026660225</v>
      </c>
      <c r="N8" s="99">
        <f>RES_hhdet_in_fech!N8/RES_summary!N$21</f>
        <v>3.1751703090697139</v>
      </c>
      <c r="O8" s="99">
        <f>RES_hhdet_in_fech!O8/RES_summary!O$21</f>
        <v>1.5852594691777142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0.76111276060417599</v>
      </c>
      <c r="T8" s="99">
        <f>RES_hhdet_in_fech!T8/RES_summary!T$21</f>
        <v>1.6387139539712192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</v>
      </c>
      <c r="X8" s="99">
        <f>RES_hhdet_in_fech!X8/RES_summary!X$21</f>
        <v>0</v>
      </c>
      <c r="Y8" s="99">
        <f>RES_hhdet_in_fech!Y8/RES_summary!Y$21</f>
        <v>0</v>
      </c>
      <c r="DA8" s="63" t="s">
        <v>4432</v>
      </c>
    </row>
    <row r="9" spans="1:105" ht="12" customHeight="1" x14ac:dyDescent="0.25">
      <c r="A9" s="121" t="s">
        <v>55</v>
      </c>
      <c r="B9" s="122"/>
      <c r="C9" s="123">
        <v>17.249297088143091</v>
      </c>
      <c r="D9" s="123">
        <v>18.643776375899151</v>
      </c>
      <c r="E9" s="123">
        <v>16.114216948076599</v>
      </c>
      <c r="F9" s="123">
        <v>18.002329613861463</v>
      </c>
      <c r="G9" s="123">
        <v>18.281093185845357</v>
      </c>
      <c r="H9" s="123">
        <v>0</v>
      </c>
      <c r="I9" s="123">
        <v>0</v>
      </c>
      <c r="J9" s="123">
        <v>0</v>
      </c>
      <c r="K9" s="123">
        <v>14.787946339925869</v>
      </c>
      <c r="L9" s="123">
        <v>17.319381730465533</v>
      </c>
      <c r="M9" s="123">
        <v>16.141244848629068</v>
      </c>
      <c r="N9" s="123">
        <v>16.54941028510558</v>
      </c>
      <c r="O9" s="123">
        <v>16.788497371766425</v>
      </c>
      <c r="P9" s="123">
        <v>0</v>
      </c>
      <c r="Q9" s="123">
        <v>0</v>
      </c>
      <c r="R9" s="123">
        <v>0</v>
      </c>
      <c r="S9" s="123">
        <v>14.098806435049722</v>
      </c>
      <c r="T9" s="123">
        <v>13.919468762152249</v>
      </c>
      <c r="U9" s="123">
        <v>13.574701577000857</v>
      </c>
      <c r="V9" s="123">
        <v>0</v>
      </c>
      <c r="W9" s="123">
        <v>0</v>
      </c>
      <c r="X9" s="123">
        <v>0</v>
      </c>
      <c r="Y9" s="123">
        <v>0</v>
      </c>
      <c r="DA9" s="130" t="s">
        <v>4433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16.586075259297974</v>
      </c>
      <c r="E10" s="99">
        <v>21.05249055683975</v>
      </c>
      <c r="F10" s="99">
        <v>15.213406095376209</v>
      </c>
      <c r="G10" s="99">
        <v>0</v>
      </c>
      <c r="H10" s="99">
        <v>0</v>
      </c>
      <c r="I10" s="99">
        <v>0</v>
      </c>
      <c r="J10" s="99">
        <v>0</v>
      </c>
      <c r="K10" s="99">
        <v>9.9168762822521099</v>
      </c>
      <c r="L10" s="99">
        <v>18.681219356404021</v>
      </c>
      <c r="M10" s="99">
        <v>17.158349101249691</v>
      </c>
      <c r="N10" s="99">
        <v>18.199825456869963</v>
      </c>
      <c r="O10" s="99">
        <v>19.323722401600275</v>
      </c>
      <c r="P10" s="99">
        <v>0</v>
      </c>
      <c r="Q10" s="99">
        <v>0</v>
      </c>
      <c r="R10" s="99">
        <v>0</v>
      </c>
      <c r="S10" s="99">
        <v>16.172354306401555</v>
      </c>
      <c r="T10" s="99">
        <v>0</v>
      </c>
      <c r="U10" s="99">
        <v>12.385844922822162</v>
      </c>
      <c r="V10" s="99">
        <v>0</v>
      </c>
      <c r="W10" s="99">
        <v>0</v>
      </c>
      <c r="X10" s="99">
        <v>0</v>
      </c>
      <c r="Y10" s="99">
        <v>0</v>
      </c>
      <c r="DA10" s="63" t="s">
        <v>4434</v>
      </c>
    </row>
    <row r="11" spans="1:105" ht="12" customHeight="1" x14ac:dyDescent="0.25">
      <c r="A11" s="97" t="s">
        <v>124</v>
      </c>
      <c r="B11" s="98"/>
      <c r="C11" s="99">
        <v>19.872609267378383</v>
      </c>
      <c r="D11" s="99">
        <v>19.292609599966326</v>
      </c>
      <c r="E11" s="99">
        <v>20.311147808351752</v>
      </c>
      <c r="F11" s="99">
        <v>20.108367045784739</v>
      </c>
      <c r="G11" s="99">
        <v>19.923907442906543</v>
      </c>
      <c r="H11" s="99">
        <v>0</v>
      </c>
      <c r="I11" s="99">
        <v>0</v>
      </c>
      <c r="J11" s="99">
        <v>0</v>
      </c>
      <c r="K11" s="99">
        <v>0</v>
      </c>
      <c r="L11" s="99">
        <v>20.164399139927813</v>
      </c>
      <c r="M11" s="99">
        <v>17.582239060521822</v>
      </c>
      <c r="N11" s="99">
        <v>16.65944377195769</v>
      </c>
      <c r="O11" s="99">
        <v>16.229493844007209</v>
      </c>
      <c r="P11" s="99">
        <v>0</v>
      </c>
      <c r="Q11" s="99">
        <v>0</v>
      </c>
      <c r="R11" s="99">
        <v>0</v>
      </c>
      <c r="S11" s="99">
        <v>14.464685320926218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4435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4436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4437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4438</v>
      </c>
    </row>
    <row r="15" spans="1:105" ht="12" customHeight="1" x14ac:dyDescent="0.25">
      <c r="A15" s="106" t="s">
        <v>122</v>
      </c>
      <c r="B15" s="101"/>
      <c r="C15" s="102">
        <v>17.231015696720412</v>
      </c>
      <c r="D15" s="102">
        <v>18.763636783220559</v>
      </c>
      <c r="E15" s="102">
        <v>16.033807504648358</v>
      </c>
      <c r="F15" s="102">
        <v>18.152083628468311</v>
      </c>
      <c r="G15" s="102">
        <v>18.369253178924374</v>
      </c>
      <c r="H15" s="102">
        <v>0</v>
      </c>
      <c r="I15" s="102">
        <v>0</v>
      </c>
      <c r="J15" s="102">
        <v>0</v>
      </c>
      <c r="K15" s="102">
        <v>17.189367893941231</v>
      </c>
      <c r="L15" s="102">
        <v>17.161762020036328</v>
      </c>
      <c r="M15" s="102">
        <v>16.245155263535789</v>
      </c>
      <c r="N15" s="102">
        <v>15.990728834559333</v>
      </c>
      <c r="O15" s="102">
        <v>15.200665583018905</v>
      </c>
      <c r="P15" s="102">
        <v>0</v>
      </c>
      <c r="Q15" s="102">
        <v>0</v>
      </c>
      <c r="R15" s="102">
        <v>0</v>
      </c>
      <c r="S15" s="102">
        <v>14.466303343760213</v>
      </c>
      <c r="T15" s="102">
        <v>14.309366566837451</v>
      </c>
      <c r="U15" s="102">
        <v>14.150318956245881</v>
      </c>
      <c r="V15" s="102">
        <v>0</v>
      </c>
      <c r="W15" s="102">
        <v>0</v>
      </c>
      <c r="X15" s="102">
        <v>0</v>
      </c>
      <c r="Y15" s="102">
        <v>0</v>
      </c>
      <c r="DA15" s="131" t="s">
        <v>4439</v>
      </c>
    </row>
    <row r="16" spans="1:105" ht="12" customHeight="1" x14ac:dyDescent="0.25">
      <c r="A16" s="107" t="s">
        <v>121</v>
      </c>
      <c r="B16" s="104"/>
      <c r="C16" s="105">
        <v>12.55111447235293</v>
      </c>
      <c r="D16" s="105">
        <v>13.796942574608972</v>
      </c>
      <c r="E16" s="105">
        <v>11.525060515362281</v>
      </c>
      <c r="F16" s="105">
        <v>13.290910765434591</v>
      </c>
      <c r="G16" s="105">
        <v>13.450535582529776</v>
      </c>
      <c r="H16" s="105">
        <v>0</v>
      </c>
      <c r="I16" s="105">
        <v>0</v>
      </c>
      <c r="J16" s="105">
        <v>0</v>
      </c>
      <c r="K16" s="105">
        <v>12.522978685196566</v>
      </c>
      <c r="L16" s="105">
        <v>12.538073011401323</v>
      </c>
      <c r="M16" s="105">
        <v>11.999789950439304</v>
      </c>
      <c r="N16" s="105">
        <v>11.890360230419716</v>
      </c>
      <c r="O16" s="105">
        <v>11.404786685722412</v>
      </c>
      <c r="P16" s="105">
        <v>0</v>
      </c>
      <c r="Q16" s="105">
        <v>0</v>
      </c>
      <c r="R16" s="105">
        <v>0</v>
      </c>
      <c r="S16" s="105">
        <v>11.56434281800346</v>
      </c>
      <c r="T16" s="105">
        <v>11.580081934041027</v>
      </c>
      <c r="U16" s="105">
        <v>11.489185783561526</v>
      </c>
      <c r="V16" s="105">
        <v>0</v>
      </c>
      <c r="W16" s="105">
        <v>0</v>
      </c>
      <c r="X16" s="105">
        <v>0</v>
      </c>
      <c r="Y16" s="105">
        <v>0</v>
      </c>
      <c r="DA16" s="132" t="s">
        <v>4440</v>
      </c>
    </row>
    <row r="17" spans="1:105" ht="12" customHeight="1" x14ac:dyDescent="0.25">
      <c r="A17" s="108" t="s">
        <v>53</v>
      </c>
      <c r="B17" s="98"/>
      <c r="C17" s="99">
        <v>4.9541140450563885</v>
      </c>
      <c r="D17" s="99">
        <v>5.6884695859394308</v>
      </c>
      <c r="E17" s="99">
        <v>4.114865604096293</v>
      </c>
      <c r="F17" s="99">
        <v>5.2539782705426594</v>
      </c>
      <c r="G17" s="99">
        <v>5.2664827189879047</v>
      </c>
      <c r="H17" s="99">
        <v>0</v>
      </c>
      <c r="I17" s="99">
        <v>0</v>
      </c>
      <c r="J17" s="99">
        <v>0</v>
      </c>
      <c r="K17" s="99">
        <v>4.4803118723196569</v>
      </c>
      <c r="L17" s="99">
        <v>4.4786672420870852</v>
      </c>
      <c r="M17" s="99">
        <v>4.4321669085589228</v>
      </c>
      <c r="N17" s="99">
        <v>4.3137736561590652</v>
      </c>
      <c r="O17" s="99">
        <v>3.9812436676882315</v>
      </c>
      <c r="P17" s="99">
        <v>0</v>
      </c>
      <c r="Q17" s="99">
        <v>0</v>
      </c>
      <c r="R17" s="99">
        <v>0</v>
      </c>
      <c r="S17" s="99">
        <v>4.2201846143231201</v>
      </c>
      <c r="T17" s="99">
        <v>4.3138030133633984</v>
      </c>
      <c r="U17" s="99">
        <v>4.032304839675442</v>
      </c>
      <c r="V17" s="99">
        <v>0</v>
      </c>
      <c r="W17" s="99">
        <v>0</v>
      </c>
      <c r="X17" s="99">
        <v>0</v>
      </c>
      <c r="Y17" s="99">
        <v>0</v>
      </c>
      <c r="DA17" s="63" t="s">
        <v>4441</v>
      </c>
    </row>
    <row r="18" spans="1:105" ht="12" customHeight="1" x14ac:dyDescent="0.25">
      <c r="A18" s="108" t="s">
        <v>52</v>
      </c>
      <c r="B18" s="98"/>
      <c r="C18" s="99">
        <v>7.5970004272965399</v>
      </c>
      <c r="D18" s="99">
        <v>8.1084729886695381</v>
      </c>
      <c r="E18" s="99">
        <v>7.4101949112659877</v>
      </c>
      <c r="F18" s="99">
        <v>8.0369324948919303</v>
      </c>
      <c r="G18" s="99">
        <v>8.1840528635418721</v>
      </c>
      <c r="H18" s="99">
        <v>0</v>
      </c>
      <c r="I18" s="99">
        <v>0</v>
      </c>
      <c r="J18" s="99">
        <v>0</v>
      </c>
      <c r="K18" s="99">
        <v>8.0426668128769112</v>
      </c>
      <c r="L18" s="99">
        <v>8.0594057693142407</v>
      </c>
      <c r="M18" s="99">
        <v>7.567623041880382</v>
      </c>
      <c r="N18" s="99">
        <v>7.5765865742606531</v>
      </c>
      <c r="O18" s="99">
        <v>7.4235430180341844</v>
      </c>
      <c r="P18" s="99">
        <v>0</v>
      </c>
      <c r="Q18" s="99">
        <v>0</v>
      </c>
      <c r="R18" s="99">
        <v>0</v>
      </c>
      <c r="S18" s="99">
        <v>7.3441582036803403</v>
      </c>
      <c r="T18" s="99">
        <v>7.2662789206776282</v>
      </c>
      <c r="U18" s="99">
        <v>7.4568809438860848</v>
      </c>
      <c r="V18" s="99">
        <v>0</v>
      </c>
      <c r="W18" s="99">
        <v>0</v>
      </c>
      <c r="X18" s="99">
        <v>0</v>
      </c>
      <c r="Y18" s="99">
        <v>0</v>
      </c>
      <c r="DA18" s="63" t="s">
        <v>4442</v>
      </c>
    </row>
    <row r="19" spans="1:105" ht="12" customHeight="1" x14ac:dyDescent="0.25">
      <c r="A19" s="121" t="s">
        <v>54</v>
      </c>
      <c r="B19" s="122"/>
      <c r="C19" s="123">
        <v>15.999763550738155</v>
      </c>
      <c r="D19" s="123">
        <v>16.497254184998138</v>
      </c>
      <c r="E19" s="123">
        <v>15.428215915791325</v>
      </c>
      <c r="F19" s="123">
        <v>15.772021425897936</v>
      </c>
      <c r="G19" s="123">
        <v>15.84763287236431</v>
      </c>
      <c r="H19" s="123">
        <v>0</v>
      </c>
      <c r="I19" s="123">
        <v>0</v>
      </c>
      <c r="J19" s="123">
        <v>0</v>
      </c>
      <c r="K19" s="123">
        <v>16.237675824080455</v>
      </c>
      <c r="L19" s="123">
        <v>14.991697629392924</v>
      </c>
      <c r="M19" s="123">
        <v>13.532155618212826</v>
      </c>
      <c r="N19" s="123">
        <v>12.538059847170761</v>
      </c>
      <c r="O19" s="123">
        <v>12.169048943521394</v>
      </c>
      <c r="P19" s="123">
        <v>0</v>
      </c>
      <c r="Q19" s="123">
        <v>0</v>
      </c>
      <c r="R19" s="123">
        <v>0</v>
      </c>
      <c r="S19" s="123">
        <v>11.488494502086009</v>
      </c>
      <c r="T19" s="123">
        <v>10.649772649889778</v>
      </c>
      <c r="U19" s="123">
        <v>10.578786385695588</v>
      </c>
      <c r="V19" s="123">
        <v>0</v>
      </c>
      <c r="W19" s="123">
        <v>0</v>
      </c>
      <c r="X19" s="123">
        <v>0</v>
      </c>
      <c r="Y19" s="123">
        <v>0</v>
      </c>
      <c r="DA19" s="130" t="s">
        <v>4443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4444</v>
      </c>
    </row>
    <row r="21" spans="1:105" ht="12" customHeight="1" x14ac:dyDescent="0.25">
      <c r="A21" s="97" t="s">
        <v>50</v>
      </c>
      <c r="B21" s="98"/>
      <c r="C21" s="99">
        <v>19.649618018650521</v>
      </c>
      <c r="D21" s="99">
        <v>17.174445414120566</v>
      </c>
      <c r="E21" s="99">
        <v>19.964340787436935</v>
      </c>
      <c r="F21" s="99">
        <v>18.357121980622743</v>
      </c>
      <c r="G21" s="99">
        <v>18.211229482030095</v>
      </c>
      <c r="H21" s="99">
        <v>0</v>
      </c>
      <c r="I21" s="99">
        <v>0</v>
      </c>
      <c r="J21" s="99">
        <v>0</v>
      </c>
      <c r="K21" s="99">
        <v>20.110636967968553</v>
      </c>
      <c r="L21" s="99">
        <v>17.946628307192647</v>
      </c>
      <c r="M21" s="99">
        <v>15.810093172747804</v>
      </c>
      <c r="N21" s="99">
        <v>14.990413553680439</v>
      </c>
      <c r="O21" s="99">
        <v>14.802370073527452</v>
      </c>
      <c r="P21" s="99">
        <v>0</v>
      </c>
      <c r="Q21" s="99">
        <v>0</v>
      </c>
      <c r="R21" s="99">
        <v>0</v>
      </c>
      <c r="S21" s="99">
        <v>13.911893447623392</v>
      </c>
      <c r="T21" s="99">
        <v>13.022240104920323</v>
      </c>
      <c r="U21" s="99">
        <v>13.475297731627512</v>
      </c>
      <c r="V21" s="99">
        <v>0</v>
      </c>
      <c r="W21" s="99">
        <v>0</v>
      </c>
      <c r="X21" s="99">
        <v>0</v>
      </c>
      <c r="Y21" s="99">
        <v>0</v>
      </c>
      <c r="DA21" s="63" t="s">
        <v>4445</v>
      </c>
    </row>
    <row r="22" spans="1:105" ht="12" customHeight="1" x14ac:dyDescent="0.25">
      <c r="A22" s="109" t="s">
        <v>120</v>
      </c>
      <c r="B22" s="33"/>
      <c r="C22" s="110">
        <v>12.958218160811189</v>
      </c>
      <c r="D22" s="110">
        <v>16.001994927878741</v>
      </c>
      <c r="E22" s="110">
        <v>11.791818291414266</v>
      </c>
      <c r="F22" s="110">
        <v>14.344428582243937</v>
      </c>
      <c r="G22" s="110">
        <v>14.665834567531418</v>
      </c>
      <c r="H22" s="110">
        <v>0</v>
      </c>
      <c r="I22" s="110">
        <v>0</v>
      </c>
      <c r="J22" s="110">
        <v>0</v>
      </c>
      <c r="K22" s="110">
        <v>12.364714680192353</v>
      </c>
      <c r="L22" s="110">
        <v>12.546237758110392</v>
      </c>
      <c r="M22" s="110">
        <v>12.101822735132725</v>
      </c>
      <c r="N22" s="110">
        <v>11.7047357721432</v>
      </c>
      <c r="O22" s="110">
        <v>10.948729395469806</v>
      </c>
      <c r="P22" s="110">
        <v>0</v>
      </c>
      <c r="Q22" s="110">
        <v>0</v>
      </c>
      <c r="R22" s="110">
        <v>0</v>
      </c>
      <c r="S22" s="110">
        <v>10.067881327115817</v>
      </c>
      <c r="T22" s="110">
        <v>9.7007856678775628</v>
      </c>
      <c r="U22" s="110">
        <v>9.3374243802961914</v>
      </c>
      <c r="V22" s="110">
        <v>0</v>
      </c>
      <c r="W22" s="110">
        <v>0</v>
      </c>
      <c r="X22" s="110">
        <v>0</v>
      </c>
      <c r="Y22" s="110">
        <v>0</v>
      </c>
      <c r="DA22" s="60" t="s">
        <v>4446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200.37819612176412</v>
      </c>
      <c r="H24" s="118">
        <f t="shared" si="7"/>
        <v>232.43346343996819</v>
      </c>
      <c r="I24" s="118">
        <f t="shared" si="7"/>
        <v>102.17796934736646</v>
      </c>
      <c r="J24" s="118">
        <f t="shared" si="7"/>
        <v>295.14215523902851</v>
      </c>
      <c r="K24" s="118">
        <f t="shared" si="7"/>
        <v>173.37048208382632</v>
      </c>
      <c r="L24" s="118">
        <f t="shared" si="7"/>
        <v>179.78408709723954</v>
      </c>
      <c r="M24" s="118">
        <f t="shared" si="7"/>
        <v>0</v>
      </c>
      <c r="N24" s="118">
        <f t="shared" si="7"/>
        <v>168.32215115388945</v>
      </c>
      <c r="O24" s="118">
        <f t="shared" si="7"/>
        <v>152.7923762499627</v>
      </c>
      <c r="P24" s="118">
        <f t="shared" si="7"/>
        <v>0</v>
      </c>
      <c r="Q24" s="118">
        <f t="shared" si="7"/>
        <v>139.8850509048203</v>
      </c>
      <c r="R24" s="118">
        <f t="shared" ref="R24:V24" si="8">R25+R28+R30+R39</f>
        <v>129.53272265915663</v>
      </c>
      <c r="S24" s="118">
        <f t="shared" si="8"/>
        <v>0</v>
      </c>
      <c r="T24" s="118">
        <f t="shared" si="8"/>
        <v>0</v>
      </c>
      <c r="U24" s="118">
        <f t="shared" si="8"/>
        <v>102.66450350462141</v>
      </c>
      <c r="V24" s="118">
        <f t="shared" si="8"/>
        <v>99.382290173987784</v>
      </c>
      <c r="W24" s="118">
        <f t="shared" ref="W24:Y24" si="9">W25+W28+W30+W39</f>
        <v>97.131855150682767</v>
      </c>
      <c r="X24" s="118">
        <f t="shared" si="9"/>
        <v>80.451010464239261</v>
      </c>
      <c r="Y24" s="118">
        <f t="shared" si="9"/>
        <v>56.191868114911081</v>
      </c>
      <c r="DA24" s="129" t="s">
        <v>4447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163.28157085004617</v>
      </c>
      <c r="H25" s="123">
        <f t="shared" si="10"/>
        <v>191.58827323775921</v>
      </c>
      <c r="I25" s="123">
        <f t="shared" si="10"/>
        <v>61.016832849873893</v>
      </c>
      <c r="J25" s="123">
        <f t="shared" si="10"/>
        <v>256.17376224440795</v>
      </c>
      <c r="K25" s="123">
        <f t="shared" si="10"/>
        <v>136.24341759218692</v>
      </c>
      <c r="L25" s="123">
        <f t="shared" si="10"/>
        <v>145.663724296509</v>
      </c>
      <c r="M25" s="123">
        <f t="shared" si="10"/>
        <v>0</v>
      </c>
      <c r="N25" s="123">
        <f t="shared" si="10"/>
        <v>136.95524190557458</v>
      </c>
      <c r="O25" s="123">
        <f t="shared" si="10"/>
        <v>124.33308193448278</v>
      </c>
      <c r="P25" s="123">
        <f t="shared" si="10"/>
        <v>0</v>
      </c>
      <c r="Q25" s="123">
        <f t="shared" si="10"/>
        <v>113.15399465184429</v>
      </c>
      <c r="R25" s="123">
        <f t="shared" ref="R25:V25" si="11">SUM(R26:R27)</f>
        <v>102.74210618737722</v>
      </c>
      <c r="S25" s="123">
        <f t="shared" si="11"/>
        <v>0</v>
      </c>
      <c r="T25" s="123">
        <f t="shared" si="11"/>
        <v>0</v>
      </c>
      <c r="U25" s="123">
        <f t="shared" si="11"/>
        <v>78.249722429465606</v>
      </c>
      <c r="V25" s="123">
        <f t="shared" si="11"/>
        <v>73.404078571150407</v>
      </c>
      <c r="W25" s="123">
        <f t="shared" ref="W25:Y25" si="12">SUM(W26:W27)</f>
        <v>67.751108981317756</v>
      </c>
      <c r="X25" s="123">
        <f t="shared" si="12"/>
        <v>51.241647042954476</v>
      </c>
      <c r="Y25" s="123">
        <f t="shared" si="12"/>
        <v>31.495735926855559</v>
      </c>
      <c r="DA25" s="130" t="s">
        <v>4448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161.36900155489923</v>
      </c>
      <c r="H26" s="99">
        <v>189.40814382615508</v>
      </c>
      <c r="I26" s="99">
        <v>60.34020919606477</v>
      </c>
      <c r="J26" s="99">
        <v>253.33664220603237</v>
      </c>
      <c r="K26" s="99">
        <v>134.73096351993718</v>
      </c>
      <c r="L26" s="99">
        <v>144.08746834120996</v>
      </c>
      <c r="M26" s="99">
        <v>0</v>
      </c>
      <c r="N26" s="99">
        <v>135.4209338597777</v>
      </c>
      <c r="O26" s="99">
        <v>122.88849394392582</v>
      </c>
      <c r="P26" s="99">
        <v>0</v>
      </c>
      <c r="Q26" s="99">
        <v>111.72096878281172</v>
      </c>
      <c r="R26" s="99">
        <v>101.41350672094246</v>
      </c>
      <c r="S26" s="99">
        <v>0</v>
      </c>
      <c r="T26" s="99">
        <v>0</v>
      </c>
      <c r="U26" s="99">
        <v>77.239652097513854</v>
      </c>
      <c r="V26" s="99">
        <v>72.454369225486815</v>
      </c>
      <c r="W26" s="99">
        <v>66.872811482462907</v>
      </c>
      <c r="X26" s="99">
        <v>50.578912740432202</v>
      </c>
      <c r="Y26" s="99">
        <v>31.085689492645233</v>
      </c>
      <c r="DA26" s="63" t="s">
        <v>4449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1.9125692951469253</v>
      </c>
      <c r="H27" s="99">
        <v>2.1801294116041374</v>
      </c>
      <c r="I27" s="99">
        <v>0.67662365380912226</v>
      </c>
      <c r="J27" s="99">
        <v>2.837120038375589</v>
      </c>
      <c r="K27" s="99">
        <v>1.5124540722497362</v>
      </c>
      <c r="L27" s="99">
        <v>1.5762559552990605</v>
      </c>
      <c r="M27" s="99">
        <v>0</v>
      </c>
      <c r="N27" s="99">
        <v>1.5343080457968694</v>
      </c>
      <c r="O27" s="99">
        <v>1.4445879905569559</v>
      </c>
      <c r="P27" s="99">
        <v>0</v>
      </c>
      <c r="Q27" s="99">
        <v>1.4330258690325568</v>
      </c>
      <c r="R27" s="99">
        <v>1.3285994664347462</v>
      </c>
      <c r="S27" s="99">
        <v>0</v>
      </c>
      <c r="T27" s="99">
        <v>0</v>
      </c>
      <c r="U27" s="99">
        <v>1.0100703319517574</v>
      </c>
      <c r="V27" s="99">
        <v>0.94970934566359244</v>
      </c>
      <c r="W27" s="99">
        <v>0.8782974988548421</v>
      </c>
      <c r="X27" s="99">
        <v>0.66273430252227195</v>
      </c>
      <c r="Y27" s="99">
        <v>0.41004643421032505</v>
      </c>
      <c r="DA27" s="63" t="s">
        <v>4450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2.971999678302665</v>
      </c>
      <c r="H28" s="123">
        <f t="shared" si="13"/>
        <v>6.0392520579779543</v>
      </c>
      <c r="I28" s="123">
        <f t="shared" si="13"/>
        <v>8.1082446278412537</v>
      </c>
      <c r="J28" s="123">
        <f t="shared" si="13"/>
        <v>4.4488955840789277</v>
      </c>
      <c r="K28" s="123">
        <f t="shared" si="13"/>
        <v>3.9221341326512222</v>
      </c>
      <c r="L28" s="123">
        <f t="shared" si="13"/>
        <v>2.1633935124411563</v>
      </c>
      <c r="M28" s="123">
        <f t="shared" si="13"/>
        <v>0</v>
      </c>
      <c r="N28" s="123">
        <f t="shared" si="13"/>
        <v>3.2591417552599871</v>
      </c>
      <c r="O28" s="123">
        <f t="shared" si="13"/>
        <v>1.5614046755238773</v>
      </c>
      <c r="P28" s="123">
        <f t="shared" si="13"/>
        <v>0</v>
      </c>
      <c r="Q28" s="123">
        <f t="shared" si="13"/>
        <v>1.0338969243702207</v>
      </c>
      <c r="R28" s="123">
        <f t="shared" si="13"/>
        <v>0.9914917835244178</v>
      </c>
      <c r="S28" s="123">
        <f t="shared" si="13"/>
        <v>0</v>
      </c>
      <c r="T28" s="123">
        <f t="shared" si="13"/>
        <v>0</v>
      </c>
      <c r="U28" s="123">
        <f t="shared" si="13"/>
        <v>0.1832980174699958</v>
      </c>
      <c r="V28" s="123">
        <f t="shared" si="13"/>
        <v>2.1605041983592259</v>
      </c>
      <c r="W28" s="123">
        <f t="shared" si="13"/>
        <v>4.4647964575752983</v>
      </c>
      <c r="X28" s="123">
        <f t="shared" si="13"/>
        <v>5.8365472715656663</v>
      </c>
      <c r="Y28" s="123">
        <f t="shared" si="13"/>
        <v>2.0829606372012961</v>
      </c>
      <c r="DA28" s="130" t="s">
        <v>4451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0</v>
      </c>
      <c r="D29" s="99">
        <f>RES_hhdet_in_fech!D29/RES_summary!D$21</f>
        <v>0</v>
      </c>
      <c r="E29" s="99">
        <f>RES_hhdet_in_fech!E29/RES_summary!E$21</f>
        <v>0</v>
      </c>
      <c r="F29" s="99">
        <f>RES_hhdet_in_fech!F29/RES_summary!F$21</f>
        <v>0</v>
      </c>
      <c r="G29" s="99">
        <f>RES_hhdet_in_fech!G29/RES_summary!G$21</f>
        <v>2.971999678302665</v>
      </c>
      <c r="H29" s="99">
        <f>RES_hhdet_in_fech!H29/RES_summary!H$21</f>
        <v>6.0392520579779543</v>
      </c>
      <c r="I29" s="99">
        <f>RES_hhdet_in_fech!I29/RES_summary!I$21</f>
        <v>8.1082446278412537</v>
      </c>
      <c r="J29" s="99">
        <f>RES_hhdet_in_fech!J29/RES_summary!J$21</f>
        <v>4.4488955840789277</v>
      </c>
      <c r="K29" s="99">
        <f>RES_hhdet_in_fech!K29/RES_summary!K$21</f>
        <v>3.9221341326512222</v>
      </c>
      <c r="L29" s="99">
        <f>RES_hhdet_in_fech!L29/RES_summary!L$21</f>
        <v>2.1633935124411563</v>
      </c>
      <c r="M29" s="99">
        <f>RES_hhdet_in_fech!M29/RES_summary!M$21</f>
        <v>0</v>
      </c>
      <c r="N29" s="99">
        <f>RES_hhdet_in_fech!N29/RES_summary!N$21</f>
        <v>3.2591417552599871</v>
      </c>
      <c r="O29" s="99">
        <f>RES_hhdet_in_fech!O29/RES_summary!O$21</f>
        <v>1.5614046755238773</v>
      </c>
      <c r="P29" s="99">
        <f>RES_hhdet_in_fech!P29/RES_summary!P$21</f>
        <v>0</v>
      </c>
      <c r="Q29" s="99">
        <f>RES_hhdet_in_fech!Q29/RES_summary!Q$21</f>
        <v>1.0338969243702207</v>
      </c>
      <c r="R29" s="99">
        <f>RES_hhdet_in_fech!R29/RES_summary!R$21</f>
        <v>0.9914917835244178</v>
      </c>
      <c r="S29" s="99">
        <f>RES_hhdet_in_fech!S29/RES_summary!S$21</f>
        <v>0</v>
      </c>
      <c r="T29" s="99">
        <f>RES_hhdet_in_fech!T29/RES_summary!T$21</f>
        <v>0</v>
      </c>
      <c r="U29" s="99">
        <f>RES_hhdet_in_fech!U29/RES_summary!U$21</f>
        <v>0.1832980174699958</v>
      </c>
      <c r="V29" s="99">
        <f>RES_hhdet_in_fech!V29/RES_summary!V$21</f>
        <v>2.1605041983592259</v>
      </c>
      <c r="W29" s="99">
        <f>RES_hhdet_in_fech!W29/RES_summary!W$21</f>
        <v>4.4647964575752983</v>
      </c>
      <c r="X29" s="99">
        <f>RES_hhdet_in_fech!X29/RES_summary!X$21</f>
        <v>5.8365472715656663</v>
      </c>
      <c r="Y29" s="99">
        <f>RES_hhdet_in_fech!Y29/RES_summary!Y$21</f>
        <v>2.0829606372012961</v>
      </c>
      <c r="DA29" s="63" t="s">
        <v>4452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18.276992721050981</v>
      </c>
      <c r="H30" s="123">
        <v>18.613444624638781</v>
      </c>
      <c r="I30" s="123">
        <v>17.430782970409844</v>
      </c>
      <c r="J30" s="123">
        <v>17.943616088254419</v>
      </c>
      <c r="K30" s="123">
        <v>17.003450433448723</v>
      </c>
      <c r="L30" s="123">
        <v>16.927793346692891</v>
      </c>
      <c r="M30" s="123">
        <v>0</v>
      </c>
      <c r="N30" s="123">
        <v>15.561246504154225</v>
      </c>
      <c r="O30" s="123">
        <v>14.72435971890204</v>
      </c>
      <c r="P30" s="123">
        <v>0</v>
      </c>
      <c r="Q30" s="123">
        <v>13.901905729357315</v>
      </c>
      <c r="R30" s="123">
        <v>13.869167011575525</v>
      </c>
      <c r="S30" s="123">
        <v>0</v>
      </c>
      <c r="T30" s="123">
        <v>0</v>
      </c>
      <c r="U30" s="123">
        <v>13.673046868800046</v>
      </c>
      <c r="V30" s="123">
        <v>13.612377925312732</v>
      </c>
      <c r="W30" s="123">
        <v>14.337532149790661</v>
      </c>
      <c r="X30" s="123">
        <v>13.488619170520439</v>
      </c>
      <c r="Y30" s="123">
        <v>13.216352052476545</v>
      </c>
      <c r="DA30" s="130" t="s">
        <v>4453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19.923907442906543</v>
      </c>
      <c r="H31" s="99">
        <v>20.019257305222403</v>
      </c>
      <c r="I31" s="99">
        <v>19.153132079228303</v>
      </c>
      <c r="J31" s="99">
        <v>20.855152474544372</v>
      </c>
      <c r="K31" s="99">
        <v>22.076873736016367</v>
      </c>
      <c r="L31" s="99">
        <v>20.164399139927809</v>
      </c>
      <c r="M31" s="99">
        <v>0</v>
      </c>
      <c r="N31" s="99">
        <v>16.65944377195769</v>
      </c>
      <c r="O31" s="99">
        <v>16.229493844007209</v>
      </c>
      <c r="P31" s="99">
        <v>0</v>
      </c>
      <c r="Q31" s="99">
        <v>14.284180340334693</v>
      </c>
      <c r="R31" s="99">
        <v>0</v>
      </c>
      <c r="S31" s="99">
        <v>0</v>
      </c>
      <c r="T31" s="99">
        <v>0</v>
      </c>
      <c r="U31" s="99">
        <v>14.309186521577919</v>
      </c>
      <c r="V31" s="99">
        <v>13.960095986610273</v>
      </c>
      <c r="W31" s="99">
        <v>14.528411598520929</v>
      </c>
      <c r="X31" s="99">
        <v>14.151706276730543</v>
      </c>
      <c r="Y31" s="99">
        <v>13.073994523604613</v>
      </c>
      <c r="DA31" s="63" t="s">
        <v>4454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4455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4456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4457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18.369253178924374</v>
      </c>
      <c r="H35" s="102">
        <v>18.728672634196748</v>
      </c>
      <c r="I35" s="102">
        <v>17.790535131681352</v>
      </c>
      <c r="J35" s="102">
        <v>18.269451712703777</v>
      </c>
      <c r="K35" s="102">
        <v>17.189367893941235</v>
      </c>
      <c r="L35" s="102">
        <v>17.161762020036328</v>
      </c>
      <c r="M35" s="102">
        <v>0</v>
      </c>
      <c r="N35" s="102">
        <v>15.990728834559336</v>
      </c>
      <c r="O35" s="102">
        <v>15.200665583018905</v>
      </c>
      <c r="P35" s="102">
        <v>0</v>
      </c>
      <c r="Q35" s="102">
        <v>14.491983935518068</v>
      </c>
      <c r="R35" s="102">
        <v>14.466752520297591</v>
      </c>
      <c r="S35" s="102">
        <v>0</v>
      </c>
      <c r="T35" s="102">
        <v>0</v>
      </c>
      <c r="U35" s="102">
        <v>14.150318956245881</v>
      </c>
      <c r="V35" s="102">
        <v>14.084687914220027</v>
      </c>
      <c r="W35" s="102">
        <v>14.765417465033879</v>
      </c>
      <c r="X35" s="102">
        <v>13.896268048070903</v>
      </c>
      <c r="Y35" s="102">
        <v>13.645358839331752</v>
      </c>
      <c r="DA35" s="131" t="s">
        <v>4458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13.450535582529776</v>
      </c>
      <c r="H36" s="105">
        <v>13.727737208554256</v>
      </c>
      <c r="I36" s="105">
        <v>13.015703189166603</v>
      </c>
      <c r="J36" s="105">
        <v>13.410511441976677</v>
      </c>
      <c r="K36" s="105">
        <v>12.522978685196568</v>
      </c>
      <c r="L36" s="105">
        <v>12.538073011401323</v>
      </c>
      <c r="M36" s="105">
        <v>0</v>
      </c>
      <c r="N36" s="105">
        <v>11.890360230419715</v>
      </c>
      <c r="O36" s="105">
        <v>11.404786685722412</v>
      </c>
      <c r="P36" s="105">
        <v>0</v>
      </c>
      <c r="Q36" s="105">
        <v>11.423860868599277</v>
      </c>
      <c r="R36" s="105">
        <v>11.478824976687264</v>
      </c>
      <c r="S36" s="105">
        <v>0</v>
      </c>
      <c r="T36" s="105">
        <v>0</v>
      </c>
      <c r="U36" s="105">
        <v>11.489185783561526</v>
      </c>
      <c r="V36" s="105">
        <v>11.512527125212697</v>
      </c>
      <c r="W36" s="105">
        <v>12.290614398772222</v>
      </c>
      <c r="X36" s="105">
        <v>11.800363911952484</v>
      </c>
      <c r="Y36" s="105">
        <v>11.70452174640392</v>
      </c>
      <c r="DA36" s="132" t="s">
        <v>4459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5.2664827189879047</v>
      </c>
      <c r="H37" s="99">
        <v>5.3510032067468165</v>
      </c>
      <c r="I37" s="99">
        <v>4.9475597065656629</v>
      </c>
      <c r="J37" s="99">
        <v>5.1222688223956059</v>
      </c>
      <c r="K37" s="99">
        <v>4.4803118723196569</v>
      </c>
      <c r="L37" s="99">
        <v>4.4786672420870843</v>
      </c>
      <c r="M37" s="99">
        <v>0</v>
      </c>
      <c r="N37" s="99">
        <v>4.3137736561590652</v>
      </c>
      <c r="O37" s="99">
        <v>3.9812436676882306</v>
      </c>
      <c r="P37" s="99">
        <v>0</v>
      </c>
      <c r="Q37" s="99">
        <v>4.4101514399494341</v>
      </c>
      <c r="R37" s="99">
        <v>4.2855826543822264</v>
      </c>
      <c r="S37" s="99">
        <v>0</v>
      </c>
      <c r="T37" s="99">
        <v>0</v>
      </c>
      <c r="U37" s="99">
        <v>4.032304839675442</v>
      </c>
      <c r="V37" s="99">
        <v>3.9274394915362292</v>
      </c>
      <c r="W37" s="99">
        <v>4.6320842802877102</v>
      </c>
      <c r="X37" s="99">
        <v>4.8791193377218871</v>
      </c>
      <c r="Y37" s="99">
        <v>4.8722155142613337</v>
      </c>
      <c r="DA37" s="63" t="s">
        <v>4460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8.1840528635418721</v>
      </c>
      <c r="H38" s="99">
        <v>8.3767340018074385</v>
      </c>
      <c r="I38" s="99">
        <v>8.0681434826009415</v>
      </c>
      <c r="J38" s="99">
        <v>8.2882426195810677</v>
      </c>
      <c r="K38" s="99">
        <v>8.0426668128769112</v>
      </c>
      <c r="L38" s="99">
        <v>8.0594057693142407</v>
      </c>
      <c r="M38" s="99">
        <v>0</v>
      </c>
      <c r="N38" s="99">
        <v>7.5765865742606513</v>
      </c>
      <c r="O38" s="99">
        <v>7.4235430180341844</v>
      </c>
      <c r="P38" s="99">
        <v>0</v>
      </c>
      <c r="Q38" s="99">
        <v>7.013709428649844</v>
      </c>
      <c r="R38" s="99">
        <v>7.1932423223050357</v>
      </c>
      <c r="S38" s="99">
        <v>0</v>
      </c>
      <c r="T38" s="99">
        <v>0</v>
      </c>
      <c r="U38" s="99">
        <v>7.456880943886083</v>
      </c>
      <c r="V38" s="99">
        <v>7.5850876336764683</v>
      </c>
      <c r="W38" s="99">
        <v>7.6585301184845109</v>
      </c>
      <c r="X38" s="99">
        <v>6.9212445742305961</v>
      </c>
      <c r="Y38" s="99">
        <v>6.832306232142586</v>
      </c>
      <c r="DA38" s="63" t="s">
        <v>4461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15.847632872364311</v>
      </c>
      <c r="H39" s="123">
        <v>16.192493519592229</v>
      </c>
      <c r="I39" s="123">
        <v>15.62210889924145</v>
      </c>
      <c r="J39" s="123">
        <v>16.575881322287206</v>
      </c>
      <c r="K39" s="123">
        <v>16.201479925539441</v>
      </c>
      <c r="L39" s="123">
        <v>15.029175941596485</v>
      </c>
      <c r="M39" s="123">
        <v>0</v>
      </c>
      <c r="N39" s="123">
        <v>12.546520988900676</v>
      </c>
      <c r="O39" s="123">
        <v>12.173529921054019</v>
      </c>
      <c r="P39" s="123">
        <v>0</v>
      </c>
      <c r="Q39" s="123">
        <v>11.795253599248472</v>
      </c>
      <c r="R39" s="123">
        <v>11.929957676679459</v>
      </c>
      <c r="S39" s="123">
        <v>0</v>
      </c>
      <c r="T39" s="123">
        <v>0</v>
      </c>
      <c r="U39" s="123">
        <v>10.558436188885761</v>
      </c>
      <c r="V39" s="123">
        <v>10.205329479165433</v>
      </c>
      <c r="W39" s="123">
        <v>10.578417561999043</v>
      </c>
      <c r="X39" s="123">
        <v>9.8841969791986841</v>
      </c>
      <c r="Y39" s="123">
        <v>9.3968194983776794</v>
      </c>
      <c r="DA39" s="130" t="s">
        <v>4462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18.211229482030095</v>
      </c>
      <c r="H40" s="99">
        <v>17.548451497510175</v>
      </c>
      <c r="I40" s="99">
        <v>18.106368002191829</v>
      </c>
      <c r="J40" s="99">
        <v>17.534619945374526</v>
      </c>
      <c r="K40" s="99">
        <v>20.110636967968549</v>
      </c>
      <c r="L40" s="99">
        <v>17.946628307192647</v>
      </c>
      <c r="M40" s="99">
        <v>0</v>
      </c>
      <c r="N40" s="99">
        <v>14.990413553680439</v>
      </c>
      <c r="O40" s="99">
        <v>14.802370073527452</v>
      </c>
      <c r="P40" s="99">
        <v>0</v>
      </c>
      <c r="Q40" s="99">
        <v>13.716943451488243</v>
      </c>
      <c r="R40" s="99">
        <v>14.339649531858518</v>
      </c>
      <c r="S40" s="99">
        <v>0</v>
      </c>
      <c r="T40" s="99">
        <v>0</v>
      </c>
      <c r="U40" s="99">
        <v>13.475297731627508</v>
      </c>
      <c r="V40" s="99">
        <v>13.136607407765213</v>
      </c>
      <c r="W40" s="99">
        <v>13.656814605046415</v>
      </c>
      <c r="X40" s="99">
        <v>13.22471508002192</v>
      </c>
      <c r="Y40" s="99">
        <v>11.813253306395739</v>
      </c>
      <c r="DA40" s="63" t="s">
        <v>4463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14.665834567531418</v>
      </c>
      <c r="H41" s="110">
        <v>15.363852533086817</v>
      </c>
      <c r="I41" s="110">
        <v>13.394842117285943</v>
      </c>
      <c r="J41" s="110">
        <v>15.081743208384895</v>
      </c>
      <c r="K41" s="110">
        <v>12.364714680192353</v>
      </c>
      <c r="L41" s="110">
        <v>12.546237758110392</v>
      </c>
      <c r="M41" s="110">
        <v>0</v>
      </c>
      <c r="N41" s="110">
        <v>11.7047357721432</v>
      </c>
      <c r="O41" s="110">
        <v>10.948729395469805</v>
      </c>
      <c r="P41" s="110">
        <v>0</v>
      </c>
      <c r="Q41" s="110">
        <v>10.456933880724346</v>
      </c>
      <c r="R41" s="110">
        <v>10.32349643989342</v>
      </c>
      <c r="S41" s="110">
        <v>0</v>
      </c>
      <c r="T41" s="110">
        <v>0</v>
      </c>
      <c r="U41" s="110">
        <v>9.3374243802961931</v>
      </c>
      <c r="V41" s="110">
        <v>9.1774787769291457</v>
      </c>
      <c r="W41" s="110">
        <v>9.5889327981623875</v>
      </c>
      <c r="X41" s="110">
        <v>8.9764474952793289</v>
      </c>
      <c r="Y41" s="110">
        <v>8.5584649119224334</v>
      </c>
      <c r="DA41" s="60" t="s">
        <v>4464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188.6045581930222</v>
      </c>
      <c r="D43" s="118">
        <f t="shared" si="14"/>
        <v>209.95607480269263</v>
      </c>
      <c r="E43" s="118">
        <f t="shared" si="14"/>
        <v>217.63506325257848</v>
      </c>
      <c r="F43" s="118">
        <f t="shared" si="14"/>
        <v>219.70770644911877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194.98550595409188</v>
      </c>
      <c r="L43" s="118">
        <f t="shared" si="14"/>
        <v>197.29851542688175</v>
      </c>
      <c r="M43" s="118">
        <f t="shared" si="14"/>
        <v>189.16154464783668</v>
      </c>
      <c r="N43" s="118">
        <f t="shared" si="14"/>
        <v>169.05923876191335</v>
      </c>
      <c r="O43" s="118">
        <f t="shared" si="14"/>
        <v>155.41018173115768</v>
      </c>
      <c r="P43" s="118">
        <f t="shared" si="14"/>
        <v>123.69085976155969</v>
      </c>
      <c r="Q43" s="118">
        <f t="shared" si="14"/>
        <v>137.99770387928359</v>
      </c>
      <c r="R43" s="118">
        <f t="shared" ref="R43:V43" si="15">R44+R47+R49+R58</f>
        <v>132.74140897717066</v>
      </c>
      <c r="S43" s="118">
        <f t="shared" si="15"/>
        <v>130.54567649266966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83.459868961725505</v>
      </c>
      <c r="Y43" s="118">
        <f t="shared" si="16"/>
        <v>57.837792944345168</v>
      </c>
      <c r="DA43" s="129" t="s">
        <v>4465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153.80659492732744</v>
      </c>
      <c r="D44" s="123">
        <f t="shared" si="17"/>
        <v>173.26962159123369</v>
      </c>
      <c r="E44" s="123">
        <f t="shared" si="17"/>
        <v>179.89922901194882</v>
      </c>
      <c r="F44" s="123">
        <f t="shared" si="17"/>
        <v>182.88925873617373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156.33037968923867</v>
      </c>
      <c r="L44" s="123">
        <f t="shared" si="17"/>
        <v>161.84208655443896</v>
      </c>
      <c r="M44" s="123">
        <f t="shared" si="17"/>
        <v>156.31018984044854</v>
      </c>
      <c r="N44" s="123">
        <f t="shared" si="17"/>
        <v>136.28617489688691</v>
      </c>
      <c r="O44" s="123">
        <f t="shared" si="17"/>
        <v>124.84276118204193</v>
      </c>
      <c r="P44" s="123">
        <f t="shared" si="17"/>
        <v>95.493498296875629</v>
      </c>
      <c r="Q44" s="123">
        <f t="shared" si="17"/>
        <v>111.10683033476661</v>
      </c>
      <c r="R44" s="123">
        <f t="shared" ref="R44:V44" si="18">SUM(R45:R46)</f>
        <v>105.37204674490791</v>
      </c>
      <c r="S44" s="123">
        <f t="shared" si="18"/>
        <v>103.90114337475777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54.210965084081742</v>
      </c>
      <c r="Y44" s="123">
        <f t="shared" si="19"/>
        <v>33.073538015127895</v>
      </c>
      <c r="DA44" s="130" t="s">
        <v>4466</v>
      </c>
    </row>
    <row r="45" spans="1:105" ht="12" customHeight="1" x14ac:dyDescent="0.25">
      <c r="A45" s="97" t="s">
        <v>211</v>
      </c>
      <c r="B45" s="98"/>
      <c r="C45" s="99">
        <v>152.09124758844806</v>
      </c>
      <c r="D45" s="99">
        <v>171.31540390888114</v>
      </c>
      <c r="E45" s="99">
        <v>177.97016997562105</v>
      </c>
      <c r="F45" s="99">
        <v>180.8207220242885</v>
      </c>
      <c r="G45" s="99">
        <v>0</v>
      </c>
      <c r="H45" s="99">
        <v>0</v>
      </c>
      <c r="I45" s="99">
        <v>0</v>
      </c>
      <c r="J45" s="99">
        <v>0</v>
      </c>
      <c r="K45" s="99">
        <v>154.67076512541843</v>
      </c>
      <c r="L45" s="99">
        <v>160.16601299144938</v>
      </c>
      <c r="M45" s="99">
        <v>154.66862460642267</v>
      </c>
      <c r="N45" s="99">
        <v>134.82009961942299</v>
      </c>
      <c r="O45" s="99">
        <v>123.44641340021346</v>
      </c>
      <c r="P45" s="99">
        <v>94.371402349385903</v>
      </c>
      <c r="Q45" s="99">
        <v>109.74610376062496</v>
      </c>
      <c r="R45" s="99">
        <v>104.05330103890371</v>
      </c>
      <c r="S45" s="99">
        <v>102.60809001368267</v>
      </c>
      <c r="T45" s="99">
        <v>0</v>
      </c>
      <c r="U45" s="99">
        <v>0</v>
      </c>
      <c r="V45" s="99">
        <v>0</v>
      </c>
      <c r="W45" s="99">
        <v>0</v>
      </c>
      <c r="X45" s="99">
        <v>53.533551385397189</v>
      </c>
      <c r="Y45" s="99">
        <v>32.658120598654918</v>
      </c>
      <c r="DA45" s="63" t="s">
        <v>4467</v>
      </c>
    </row>
    <row r="46" spans="1:105" ht="12" customHeight="1" x14ac:dyDescent="0.25">
      <c r="A46" s="97" t="s">
        <v>53</v>
      </c>
      <c r="B46" s="98"/>
      <c r="C46" s="99">
        <v>1.7153473388793825</v>
      </c>
      <c r="D46" s="99">
        <v>1.9542176823525617</v>
      </c>
      <c r="E46" s="99">
        <v>1.9290590363277831</v>
      </c>
      <c r="F46" s="99">
        <v>2.0685367118852294</v>
      </c>
      <c r="G46" s="99">
        <v>0</v>
      </c>
      <c r="H46" s="99">
        <v>0</v>
      </c>
      <c r="I46" s="99">
        <v>0</v>
      </c>
      <c r="J46" s="99">
        <v>0</v>
      </c>
      <c r="K46" s="99">
        <v>1.6596145638202515</v>
      </c>
      <c r="L46" s="99">
        <v>1.6760735629895844</v>
      </c>
      <c r="M46" s="99">
        <v>1.6415652340258673</v>
      </c>
      <c r="N46" s="99">
        <v>1.4660752774639256</v>
      </c>
      <c r="O46" s="99">
        <v>1.3963477818284737</v>
      </c>
      <c r="P46" s="99">
        <v>1.1220959474897216</v>
      </c>
      <c r="Q46" s="99">
        <v>1.3607265741416563</v>
      </c>
      <c r="R46" s="99">
        <v>1.3187457060041963</v>
      </c>
      <c r="S46" s="99">
        <v>1.2930533610750921</v>
      </c>
      <c r="T46" s="99">
        <v>0</v>
      </c>
      <c r="U46" s="99">
        <v>0</v>
      </c>
      <c r="V46" s="99">
        <v>0</v>
      </c>
      <c r="W46" s="99">
        <v>0</v>
      </c>
      <c r="X46" s="99">
        <v>0.67741369868455303</v>
      </c>
      <c r="Y46" s="99">
        <v>0.41541741647297353</v>
      </c>
      <c r="DA46" s="63" t="s">
        <v>4468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1.533873784993647</v>
      </c>
      <c r="D47" s="123">
        <f t="shared" si="20"/>
        <v>1.3356078138671612</v>
      </c>
      <c r="E47" s="123">
        <f t="shared" si="20"/>
        <v>5.8287049164837859</v>
      </c>
      <c r="F47" s="123">
        <f t="shared" si="20"/>
        <v>2.9358722537739932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3.9211436947389364</v>
      </c>
      <c r="L47" s="123">
        <f t="shared" si="20"/>
        <v>2.1067010675887561</v>
      </c>
      <c r="M47" s="123">
        <f t="shared" si="20"/>
        <v>3.02585755911982</v>
      </c>
      <c r="N47" s="123">
        <f t="shared" si="20"/>
        <v>3.191061440549178</v>
      </c>
      <c r="O47" s="123">
        <f t="shared" si="20"/>
        <v>1.5966748791774039</v>
      </c>
      <c r="P47" s="123">
        <f t="shared" si="20"/>
        <v>1.3104953871322846</v>
      </c>
      <c r="Q47" s="123">
        <f t="shared" si="20"/>
        <v>1.0381130486456984</v>
      </c>
      <c r="R47" s="123">
        <f t="shared" si="20"/>
        <v>1.4293817474150645</v>
      </c>
      <c r="S47" s="123">
        <f t="shared" si="20"/>
        <v>0.741958929542614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5.8678928530456105</v>
      </c>
      <c r="Y47" s="123">
        <f t="shared" si="20"/>
        <v>2.102450671714756</v>
      </c>
      <c r="DA47" s="130" t="s">
        <v>4469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1.533873784993647</v>
      </c>
      <c r="D48" s="99">
        <f>RES_hhdet_in_fech!D48/RES_summary!D$21</f>
        <v>1.3356078138671612</v>
      </c>
      <c r="E48" s="99">
        <f>RES_hhdet_in_fech!E48/RES_summary!E$21</f>
        <v>5.8287049164837859</v>
      </c>
      <c r="F48" s="99">
        <f>RES_hhdet_in_fech!F48/RES_summary!F$21</f>
        <v>2.9358722537739932</v>
      </c>
      <c r="G48" s="99">
        <f>RES_hhdet_in_fech!G48/RES_summary!G$21</f>
        <v>0</v>
      </c>
      <c r="H48" s="99">
        <f>RES_hhdet_in_fech!H48/RES_summary!H$21</f>
        <v>0</v>
      </c>
      <c r="I48" s="99">
        <f>RES_hhdet_in_fech!I48/RES_summary!I$21</f>
        <v>0</v>
      </c>
      <c r="J48" s="99">
        <f>RES_hhdet_in_fech!J48/RES_summary!J$21</f>
        <v>0</v>
      </c>
      <c r="K48" s="99">
        <f>RES_hhdet_in_fech!K48/RES_summary!K$21</f>
        <v>3.9211436947389364</v>
      </c>
      <c r="L48" s="99">
        <f>RES_hhdet_in_fech!L48/RES_summary!L$21</f>
        <v>2.1067010675887561</v>
      </c>
      <c r="M48" s="99">
        <f>RES_hhdet_in_fech!M48/RES_summary!M$21</f>
        <v>3.02585755911982</v>
      </c>
      <c r="N48" s="99">
        <f>RES_hhdet_in_fech!N48/RES_summary!N$21</f>
        <v>3.191061440549178</v>
      </c>
      <c r="O48" s="99">
        <f>RES_hhdet_in_fech!O48/RES_summary!O$21</f>
        <v>1.5966748791774039</v>
      </c>
      <c r="P48" s="99">
        <f>RES_hhdet_in_fech!P48/RES_summary!P$21</f>
        <v>1.3104953871322846</v>
      </c>
      <c r="Q48" s="99">
        <f>RES_hhdet_in_fech!Q48/RES_summary!Q$21</f>
        <v>1.0381130486456984</v>
      </c>
      <c r="R48" s="99">
        <f>RES_hhdet_in_fech!R48/RES_summary!R$21</f>
        <v>1.4293817474150645</v>
      </c>
      <c r="S48" s="99">
        <f>RES_hhdet_in_fech!S48/RES_summary!S$21</f>
        <v>0.741958929542614</v>
      </c>
      <c r="T48" s="99">
        <f>RES_hhdet_in_fech!T48/RES_summary!T$21</f>
        <v>0</v>
      </c>
      <c r="U48" s="99">
        <f>RES_hhdet_in_fech!U48/RES_summary!U$21</f>
        <v>0</v>
      </c>
      <c r="V48" s="99">
        <f>RES_hhdet_in_fech!V48/RES_summary!V$21</f>
        <v>0</v>
      </c>
      <c r="W48" s="99">
        <f>RES_hhdet_in_fech!W48/RES_summary!W$21</f>
        <v>0</v>
      </c>
      <c r="X48" s="99">
        <f>RES_hhdet_in_fech!X48/RES_summary!X$21</f>
        <v>5.8678928530456105</v>
      </c>
      <c r="Y48" s="99">
        <f>RES_hhdet_in_fech!Y48/RES_summary!Y$21</f>
        <v>2.102450671714756</v>
      </c>
      <c r="DA48" s="63" t="s">
        <v>4470</v>
      </c>
    </row>
    <row r="49" spans="1:105" ht="12" customHeight="1" x14ac:dyDescent="0.25">
      <c r="A49" s="121" t="s">
        <v>55</v>
      </c>
      <c r="B49" s="122"/>
      <c r="C49" s="123">
        <v>17.183378923191739</v>
      </c>
      <c r="D49" s="123">
        <v>18.857399581412171</v>
      </c>
      <c r="E49" s="123">
        <v>16.492949008528324</v>
      </c>
      <c r="F49" s="123">
        <v>18.095523314621182</v>
      </c>
      <c r="G49" s="123">
        <v>0</v>
      </c>
      <c r="H49" s="123">
        <v>0</v>
      </c>
      <c r="I49" s="123">
        <v>0</v>
      </c>
      <c r="J49" s="123">
        <v>0</v>
      </c>
      <c r="K49" s="123">
        <v>18.535427565669064</v>
      </c>
      <c r="L49" s="123">
        <v>18.343754589617689</v>
      </c>
      <c r="M49" s="123">
        <v>16.300995284135549</v>
      </c>
      <c r="N49" s="123">
        <v>17.032920196443335</v>
      </c>
      <c r="O49" s="123">
        <v>16.812009861246946</v>
      </c>
      <c r="P49" s="123">
        <v>15.364793785396236</v>
      </c>
      <c r="Q49" s="123">
        <v>14.061002456678361</v>
      </c>
      <c r="R49" s="123">
        <v>13.819783977496201</v>
      </c>
      <c r="S49" s="123">
        <v>14.434555996167918</v>
      </c>
      <c r="T49" s="123">
        <v>0</v>
      </c>
      <c r="U49" s="123">
        <v>0</v>
      </c>
      <c r="V49" s="123">
        <v>0</v>
      </c>
      <c r="W49" s="123">
        <v>0</v>
      </c>
      <c r="X49" s="123">
        <v>13.483360242522011</v>
      </c>
      <c r="Y49" s="123">
        <v>13.268365361697535</v>
      </c>
      <c r="DA49" s="130" t="s">
        <v>4471</v>
      </c>
    </row>
    <row r="50" spans="1:105" ht="12" customHeight="1" x14ac:dyDescent="0.25">
      <c r="A50" s="97" t="s">
        <v>138</v>
      </c>
      <c r="B50" s="98"/>
      <c r="C50" s="99">
        <v>19.962227463732031</v>
      </c>
      <c r="D50" s="99">
        <v>23.133435963146162</v>
      </c>
      <c r="E50" s="99">
        <v>21.821141900404704</v>
      </c>
      <c r="F50" s="99">
        <v>22.827174875634825</v>
      </c>
      <c r="G50" s="99">
        <v>0</v>
      </c>
      <c r="H50" s="99">
        <v>0</v>
      </c>
      <c r="I50" s="99">
        <v>0</v>
      </c>
      <c r="J50" s="99">
        <v>0</v>
      </c>
      <c r="K50" s="99">
        <v>22.003046782106104</v>
      </c>
      <c r="L50" s="99">
        <v>21.746249480894999</v>
      </c>
      <c r="M50" s="99">
        <v>17.180544130999635</v>
      </c>
      <c r="N50" s="99">
        <v>18.045817419626637</v>
      </c>
      <c r="O50" s="99">
        <v>17.838149185457201</v>
      </c>
      <c r="P50" s="99">
        <v>16.269836437107614</v>
      </c>
      <c r="Q50" s="99">
        <v>14.92859501256437</v>
      </c>
      <c r="R50" s="99">
        <v>12.978545144757501</v>
      </c>
      <c r="S50" s="99">
        <v>16.219471990587731</v>
      </c>
      <c r="T50" s="99">
        <v>0</v>
      </c>
      <c r="U50" s="99">
        <v>0</v>
      </c>
      <c r="V50" s="99">
        <v>0</v>
      </c>
      <c r="W50" s="99">
        <v>0</v>
      </c>
      <c r="X50" s="99">
        <v>13.723107622826513</v>
      </c>
      <c r="Y50" s="99">
        <v>14.41953247408934</v>
      </c>
      <c r="DA50" s="63" t="s">
        <v>4472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14.212527079176937</v>
      </c>
      <c r="M51" s="99">
        <v>0</v>
      </c>
      <c r="N51" s="99">
        <v>12.276755437189195</v>
      </c>
      <c r="O51" s="99">
        <v>12.454878075205038</v>
      </c>
      <c r="P51" s="99">
        <v>0</v>
      </c>
      <c r="Q51" s="99">
        <v>0</v>
      </c>
      <c r="R51" s="99">
        <v>0</v>
      </c>
      <c r="S51" s="99">
        <v>12.730513078155935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4473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5.6791648040464686</v>
      </c>
      <c r="M52" s="102">
        <v>0</v>
      </c>
      <c r="N52" s="102">
        <v>4.8653595910100025</v>
      </c>
      <c r="O52" s="102">
        <v>4.6719401221182633</v>
      </c>
      <c r="P52" s="102">
        <v>0</v>
      </c>
      <c r="Q52" s="102">
        <v>0</v>
      </c>
      <c r="R52" s="102">
        <v>0</v>
      </c>
      <c r="S52" s="102">
        <v>4.7354307324307916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4474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8.5333622751304681</v>
      </c>
      <c r="M53" s="105">
        <v>0</v>
      </c>
      <c r="N53" s="105">
        <v>7.4113958461791913</v>
      </c>
      <c r="O53" s="105">
        <v>7.7829379530867726</v>
      </c>
      <c r="P53" s="105">
        <v>0</v>
      </c>
      <c r="Q53" s="105">
        <v>0</v>
      </c>
      <c r="R53" s="105">
        <v>0</v>
      </c>
      <c r="S53" s="105">
        <v>7.9950823457251428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4475</v>
      </c>
    </row>
    <row r="54" spans="1:105" ht="12" customHeight="1" x14ac:dyDescent="0.25">
      <c r="A54" s="106" t="s">
        <v>122</v>
      </c>
      <c r="B54" s="101"/>
      <c r="C54" s="102">
        <v>17.231015696720419</v>
      </c>
      <c r="D54" s="102">
        <v>18.763636783220555</v>
      </c>
      <c r="E54" s="102">
        <v>16.033807504648358</v>
      </c>
      <c r="F54" s="102">
        <v>18.152083628468311</v>
      </c>
      <c r="G54" s="102">
        <v>0</v>
      </c>
      <c r="H54" s="102">
        <v>0</v>
      </c>
      <c r="I54" s="102">
        <v>0</v>
      </c>
      <c r="J54" s="102">
        <v>0</v>
      </c>
      <c r="K54" s="102">
        <v>17.189367893941231</v>
      </c>
      <c r="L54" s="102">
        <v>17.161762020036331</v>
      </c>
      <c r="M54" s="102">
        <v>16.245155263535789</v>
      </c>
      <c r="N54" s="102">
        <v>15.990728834559336</v>
      </c>
      <c r="O54" s="102">
        <v>15.200665583018905</v>
      </c>
      <c r="P54" s="102">
        <v>14.689030065875032</v>
      </c>
      <c r="Q54" s="102">
        <v>14.49198393551807</v>
      </c>
      <c r="R54" s="102">
        <v>14.466752520297591</v>
      </c>
      <c r="S54" s="102">
        <v>14.466303343760217</v>
      </c>
      <c r="T54" s="102">
        <v>0</v>
      </c>
      <c r="U54" s="102">
        <v>0</v>
      </c>
      <c r="V54" s="102">
        <v>0</v>
      </c>
      <c r="W54" s="102">
        <v>0</v>
      </c>
      <c r="X54" s="102">
        <v>13.896268048070903</v>
      </c>
      <c r="Y54" s="102">
        <v>13.645358839331749</v>
      </c>
      <c r="DA54" s="131" t="s">
        <v>4476</v>
      </c>
    </row>
    <row r="55" spans="1:105" ht="12" customHeight="1" x14ac:dyDescent="0.25">
      <c r="A55" s="107" t="s">
        <v>121</v>
      </c>
      <c r="B55" s="104"/>
      <c r="C55" s="105">
        <v>12.55111447235293</v>
      </c>
      <c r="D55" s="105">
        <v>13.796942574608972</v>
      </c>
      <c r="E55" s="105">
        <v>11.525060515362281</v>
      </c>
      <c r="F55" s="105">
        <v>13.290910765434591</v>
      </c>
      <c r="G55" s="105">
        <v>0</v>
      </c>
      <c r="H55" s="105">
        <v>0</v>
      </c>
      <c r="I55" s="105">
        <v>0</v>
      </c>
      <c r="J55" s="105">
        <v>0</v>
      </c>
      <c r="K55" s="105">
        <v>12.522978685196572</v>
      </c>
      <c r="L55" s="105">
        <v>12.538073011401323</v>
      </c>
      <c r="M55" s="105">
        <v>11.999789950439308</v>
      </c>
      <c r="N55" s="105">
        <v>11.890360230419716</v>
      </c>
      <c r="O55" s="105">
        <v>11.404786685722412</v>
      </c>
      <c r="P55" s="105">
        <v>11.27882146794078</v>
      </c>
      <c r="Q55" s="105">
        <v>11.423860868599281</v>
      </c>
      <c r="R55" s="105">
        <v>11.478824976687259</v>
      </c>
      <c r="S55" s="105">
        <v>11.56434281800346</v>
      </c>
      <c r="T55" s="105">
        <v>0</v>
      </c>
      <c r="U55" s="105">
        <v>0</v>
      </c>
      <c r="V55" s="105">
        <v>0</v>
      </c>
      <c r="W55" s="105">
        <v>0</v>
      </c>
      <c r="X55" s="105">
        <v>11.800363911952484</v>
      </c>
      <c r="Y55" s="105">
        <v>11.70452174640392</v>
      </c>
      <c r="DA55" s="132" t="s">
        <v>4477</v>
      </c>
    </row>
    <row r="56" spans="1:105" ht="12" customHeight="1" x14ac:dyDescent="0.25">
      <c r="A56" s="108" t="s">
        <v>53</v>
      </c>
      <c r="B56" s="98"/>
      <c r="C56" s="99">
        <v>4.9541140450563876</v>
      </c>
      <c r="D56" s="99">
        <v>5.6884695859394316</v>
      </c>
      <c r="E56" s="99">
        <v>4.1148656040962921</v>
      </c>
      <c r="F56" s="99">
        <v>5.2539782705426612</v>
      </c>
      <c r="G56" s="99">
        <v>0</v>
      </c>
      <c r="H56" s="99">
        <v>0</v>
      </c>
      <c r="I56" s="99">
        <v>0</v>
      </c>
      <c r="J56" s="99">
        <v>0</v>
      </c>
      <c r="K56" s="99">
        <v>4.4803118723196569</v>
      </c>
      <c r="L56" s="99">
        <v>4.4786672420870852</v>
      </c>
      <c r="M56" s="99">
        <v>4.4321669085589237</v>
      </c>
      <c r="N56" s="99">
        <v>4.3137736561590643</v>
      </c>
      <c r="O56" s="99">
        <v>3.9812436676882301</v>
      </c>
      <c r="P56" s="99">
        <v>4.063446711121121</v>
      </c>
      <c r="Q56" s="99">
        <v>4.4101514399494341</v>
      </c>
      <c r="R56" s="99">
        <v>4.2855826543822255</v>
      </c>
      <c r="S56" s="99">
        <v>4.2201846143231201</v>
      </c>
      <c r="T56" s="99">
        <v>0</v>
      </c>
      <c r="U56" s="99">
        <v>0</v>
      </c>
      <c r="V56" s="99">
        <v>0</v>
      </c>
      <c r="W56" s="99">
        <v>0</v>
      </c>
      <c r="X56" s="99">
        <v>4.8791193377218853</v>
      </c>
      <c r="Y56" s="99">
        <v>4.8722155142613346</v>
      </c>
      <c r="DA56" s="63" t="s">
        <v>4478</v>
      </c>
    </row>
    <row r="57" spans="1:105" ht="12" customHeight="1" x14ac:dyDescent="0.25">
      <c r="A57" s="108" t="s">
        <v>52</v>
      </c>
      <c r="B57" s="98"/>
      <c r="C57" s="99">
        <v>7.5970004272965399</v>
      </c>
      <c r="D57" s="99">
        <v>8.1084729886695381</v>
      </c>
      <c r="E57" s="99">
        <v>7.4101949112659868</v>
      </c>
      <c r="F57" s="99">
        <v>8.0369324948919303</v>
      </c>
      <c r="G57" s="99">
        <v>0</v>
      </c>
      <c r="H57" s="99">
        <v>0</v>
      </c>
      <c r="I57" s="99">
        <v>0</v>
      </c>
      <c r="J57" s="99">
        <v>0</v>
      </c>
      <c r="K57" s="99">
        <v>8.0426668128769112</v>
      </c>
      <c r="L57" s="99">
        <v>8.0594057693142389</v>
      </c>
      <c r="M57" s="99">
        <v>7.5676230418803838</v>
      </c>
      <c r="N57" s="99">
        <v>7.5765865742606504</v>
      </c>
      <c r="O57" s="99">
        <v>7.423543018034179</v>
      </c>
      <c r="P57" s="99">
        <v>7.2153747568196627</v>
      </c>
      <c r="Q57" s="99">
        <v>7.0137094286498449</v>
      </c>
      <c r="R57" s="99">
        <v>7.1932423223050366</v>
      </c>
      <c r="S57" s="99">
        <v>7.3441582036803421</v>
      </c>
      <c r="T57" s="99">
        <v>0</v>
      </c>
      <c r="U57" s="99">
        <v>0</v>
      </c>
      <c r="V57" s="99">
        <v>0</v>
      </c>
      <c r="W57" s="99">
        <v>0</v>
      </c>
      <c r="X57" s="99">
        <v>6.9212445742305961</v>
      </c>
      <c r="Y57" s="99">
        <v>6.8323062321425851</v>
      </c>
      <c r="DA57" s="63" t="s">
        <v>4479</v>
      </c>
    </row>
    <row r="58" spans="1:105" ht="12" customHeight="1" x14ac:dyDescent="0.25">
      <c r="A58" s="121" t="s">
        <v>54</v>
      </c>
      <c r="B58" s="122"/>
      <c r="C58" s="123">
        <v>16.080710557509384</v>
      </c>
      <c r="D58" s="123">
        <v>16.493445816179584</v>
      </c>
      <c r="E58" s="123">
        <v>15.414180315617546</v>
      </c>
      <c r="F58" s="123">
        <v>15.787052144549866</v>
      </c>
      <c r="G58" s="123">
        <v>0</v>
      </c>
      <c r="H58" s="123">
        <v>0</v>
      </c>
      <c r="I58" s="123">
        <v>0</v>
      </c>
      <c r="J58" s="123">
        <v>0</v>
      </c>
      <c r="K58" s="123">
        <v>16.198555004445218</v>
      </c>
      <c r="L58" s="123">
        <v>15.00597321523634</v>
      </c>
      <c r="M58" s="123">
        <v>13.524501964132762</v>
      </c>
      <c r="N58" s="123">
        <v>12.549082228033907</v>
      </c>
      <c r="O58" s="123">
        <v>12.158735808691402</v>
      </c>
      <c r="P58" s="123">
        <v>11.522072292155562</v>
      </c>
      <c r="Q58" s="123">
        <v>11.791758039192921</v>
      </c>
      <c r="R58" s="123">
        <v>12.120196507351491</v>
      </c>
      <c r="S58" s="123">
        <v>11.468018192201356</v>
      </c>
      <c r="T58" s="123">
        <v>0</v>
      </c>
      <c r="U58" s="123">
        <v>0</v>
      </c>
      <c r="V58" s="123">
        <v>0</v>
      </c>
      <c r="W58" s="123">
        <v>0</v>
      </c>
      <c r="X58" s="123">
        <v>9.897650782076143</v>
      </c>
      <c r="Y58" s="123">
        <v>9.3934388958049855</v>
      </c>
      <c r="DA58" s="130" t="s">
        <v>4480</v>
      </c>
    </row>
    <row r="59" spans="1:105" ht="12" customHeight="1" x14ac:dyDescent="0.25">
      <c r="A59" s="97" t="s">
        <v>50</v>
      </c>
      <c r="B59" s="98"/>
      <c r="C59" s="99">
        <v>19.649618018650518</v>
      </c>
      <c r="D59" s="99">
        <v>17.174445414120566</v>
      </c>
      <c r="E59" s="99">
        <v>19.964340787436932</v>
      </c>
      <c r="F59" s="99">
        <v>18.35712198062274</v>
      </c>
      <c r="G59" s="99">
        <v>0</v>
      </c>
      <c r="H59" s="99">
        <v>0</v>
      </c>
      <c r="I59" s="99">
        <v>0</v>
      </c>
      <c r="J59" s="99">
        <v>0</v>
      </c>
      <c r="K59" s="99">
        <v>20.110636967968549</v>
      </c>
      <c r="L59" s="99">
        <v>17.946628307192643</v>
      </c>
      <c r="M59" s="99">
        <v>15.810093172747804</v>
      </c>
      <c r="N59" s="99">
        <v>14.990413553680437</v>
      </c>
      <c r="O59" s="99">
        <v>14.802370073527451</v>
      </c>
      <c r="P59" s="99">
        <v>13.597517594830837</v>
      </c>
      <c r="Q59" s="99">
        <v>13.716943451488241</v>
      </c>
      <c r="R59" s="99">
        <v>14.339649531858518</v>
      </c>
      <c r="S59" s="99">
        <v>13.911893447623388</v>
      </c>
      <c r="T59" s="99">
        <v>0</v>
      </c>
      <c r="U59" s="99">
        <v>0</v>
      </c>
      <c r="V59" s="99">
        <v>0</v>
      </c>
      <c r="W59" s="99">
        <v>0</v>
      </c>
      <c r="X59" s="99">
        <v>13.224715080021916</v>
      </c>
      <c r="Y59" s="99">
        <v>11.813253306395737</v>
      </c>
      <c r="DA59" s="63" t="s">
        <v>4481</v>
      </c>
    </row>
    <row r="60" spans="1:105" ht="12" customHeight="1" x14ac:dyDescent="0.25">
      <c r="A60" s="109" t="s">
        <v>120</v>
      </c>
      <c r="B60" s="33"/>
      <c r="C60" s="110">
        <v>12.958218160811189</v>
      </c>
      <c r="D60" s="110">
        <v>16.001994927878741</v>
      </c>
      <c r="E60" s="110">
        <v>11.791818291414266</v>
      </c>
      <c r="F60" s="110">
        <v>14.344428582243937</v>
      </c>
      <c r="G60" s="110">
        <v>0</v>
      </c>
      <c r="H60" s="110">
        <v>0</v>
      </c>
      <c r="I60" s="110">
        <v>0</v>
      </c>
      <c r="J60" s="110">
        <v>0</v>
      </c>
      <c r="K60" s="110">
        <v>12.364714680192355</v>
      </c>
      <c r="L60" s="110">
        <v>12.546237758110394</v>
      </c>
      <c r="M60" s="110">
        <v>12.101822735132725</v>
      </c>
      <c r="N60" s="110">
        <v>11.704735772143202</v>
      </c>
      <c r="O60" s="110">
        <v>10.948729395469806</v>
      </c>
      <c r="P60" s="110">
        <v>10.519329056031552</v>
      </c>
      <c r="Q60" s="110">
        <v>10.456933880724348</v>
      </c>
      <c r="R60" s="110">
        <v>10.323496439893422</v>
      </c>
      <c r="S60" s="110">
        <v>10.067881327115819</v>
      </c>
      <c r="T60" s="110">
        <v>0</v>
      </c>
      <c r="U60" s="110">
        <v>0</v>
      </c>
      <c r="V60" s="110">
        <v>0</v>
      </c>
      <c r="W60" s="110">
        <v>0</v>
      </c>
      <c r="X60" s="110">
        <v>8.9764474952793272</v>
      </c>
      <c r="Y60" s="110">
        <v>8.5584649119224352</v>
      </c>
      <c r="DA60" s="60" t="s">
        <v>4482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186.98761851412607</v>
      </c>
      <c r="D62" s="118">
        <f t="shared" si="21"/>
        <v>184.45279261291878</v>
      </c>
      <c r="E62" s="118">
        <f t="shared" si="21"/>
        <v>204.84407026325155</v>
      </c>
      <c r="F62" s="118">
        <f t="shared" si="21"/>
        <v>198.34392586431551</v>
      </c>
      <c r="G62" s="118">
        <f t="shared" si="21"/>
        <v>208.86425412606135</v>
      </c>
      <c r="H62" s="118">
        <f t="shared" si="21"/>
        <v>196.21579797026726</v>
      </c>
      <c r="I62" s="118">
        <f t="shared" si="21"/>
        <v>181.0118788153456</v>
      </c>
      <c r="J62" s="118">
        <f t="shared" si="21"/>
        <v>185.29634026582283</v>
      </c>
      <c r="K62" s="118">
        <f t="shared" si="21"/>
        <v>184.00170324550467</v>
      </c>
      <c r="L62" s="118">
        <f t="shared" si="21"/>
        <v>188.34411201073556</v>
      </c>
      <c r="M62" s="118">
        <f t="shared" si="21"/>
        <v>172.95774261510365</v>
      </c>
      <c r="N62" s="118">
        <f t="shared" si="21"/>
        <v>161.10915772103922</v>
      </c>
      <c r="O62" s="118">
        <f t="shared" si="21"/>
        <v>148.13636913281829</v>
      </c>
      <c r="P62" s="118">
        <f t="shared" si="21"/>
        <v>125.33533713198412</v>
      </c>
      <c r="Q62" s="118">
        <f t="shared" si="21"/>
        <v>121.59938779578762</v>
      </c>
      <c r="R62" s="118">
        <f t="shared" ref="R62:V62" si="22">R63+R66+R68+R77</f>
        <v>120.53497833701317</v>
      </c>
      <c r="S62" s="118">
        <f t="shared" si="22"/>
        <v>115.93111285760202</v>
      </c>
      <c r="T62" s="118">
        <f t="shared" si="22"/>
        <v>106.77116268986629</v>
      </c>
      <c r="U62" s="118">
        <f t="shared" si="22"/>
        <v>96.324042134603403</v>
      </c>
      <c r="V62" s="118">
        <f t="shared" si="22"/>
        <v>97.475238079976947</v>
      </c>
      <c r="W62" s="118">
        <f t="shared" ref="W62:Y62" si="23">W63+W66+W68+W77</f>
        <v>93.253949040847914</v>
      </c>
      <c r="X62" s="118">
        <f t="shared" si="23"/>
        <v>77.060758733416648</v>
      </c>
      <c r="Y62" s="118">
        <f t="shared" si="23"/>
        <v>57.57950355920272</v>
      </c>
      <c r="DA62" s="129" t="s">
        <v>4483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151.82099970602195</v>
      </c>
      <c r="D63" s="123">
        <f t="shared" si="24"/>
        <v>146.74124547583065</v>
      </c>
      <c r="E63" s="123">
        <f t="shared" si="24"/>
        <v>167.46554201726354</v>
      </c>
      <c r="F63" s="123">
        <f t="shared" si="24"/>
        <v>160.49403308060437</v>
      </c>
      <c r="G63" s="123">
        <f t="shared" si="24"/>
        <v>170.0636686256754</v>
      </c>
      <c r="H63" s="123">
        <f t="shared" si="24"/>
        <v>152.58168166636167</v>
      </c>
      <c r="I63" s="123">
        <f t="shared" si="24"/>
        <v>138.94236498961817</v>
      </c>
      <c r="J63" s="123">
        <f t="shared" si="24"/>
        <v>144.20211091719418</v>
      </c>
      <c r="K63" s="123">
        <f t="shared" si="24"/>
        <v>146.15241329999438</v>
      </c>
      <c r="L63" s="123">
        <f t="shared" si="24"/>
        <v>152.94366755385221</v>
      </c>
      <c r="M63" s="123">
        <f t="shared" si="24"/>
        <v>139.04934776296409</v>
      </c>
      <c r="N63" s="123">
        <f t="shared" si="24"/>
        <v>127.98825289242407</v>
      </c>
      <c r="O63" s="123">
        <f t="shared" si="24"/>
        <v>118.31169486627054</v>
      </c>
      <c r="P63" s="123">
        <f t="shared" si="24"/>
        <v>95.48622515609415</v>
      </c>
      <c r="Q63" s="123">
        <f t="shared" si="24"/>
        <v>94.083251069233626</v>
      </c>
      <c r="R63" s="123">
        <f t="shared" ref="R63:V63" si="25">SUM(R64:R65)</f>
        <v>92.072112798682795</v>
      </c>
      <c r="S63" s="123">
        <f t="shared" si="25"/>
        <v>87.35498909983518</v>
      </c>
      <c r="T63" s="123">
        <f t="shared" si="25"/>
        <v>78.544928911478436</v>
      </c>
      <c r="U63" s="123">
        <f t="shared" si="25"/>
        <v>71.157445970484503</v>
      </c>
      <c r="V63" s="123">
        <f t="shared" si="25"/>
        <v>69.587870804741129</v>
      </c>
      <c r="W63" s="123">
        <f t="shared" ref="W63:Y63" si="26">SUM(W64:W65)</f>
        <v>62.083751742196789</v>
      </c>
      <c r="X63" s="123">
        <f t="shared" si="26"/>
        <v>44.648345388778495</v>
      </c>
      <c r="Y63" s="123">
        <f t="shared" si="26"/>
        <v>30.178227366204233</v>
      </c>
      <c r="DA63" s="130" t="s">
        <v>4484</v>
      </c>
    </row>
    <row r="64" spans="1:105" ht="12" customHeight="1" x14ac:dyDescent="0.25">
      <c r="A64" s="97" t="s">
        <v>212</v>
      </c>
      <c r="B64" s="98"/>
      <c r="C64" s="99">
        <v>149.97600425212201</v>
      </c>
      <c r="D64" s="99">
        <v>144.93940084081478</v>
      </c>
      <c r="E64" s="99">
        <v>165.5119382087635</v>
      </c>
      <c r="F64" s="99">
        <v>158.52078957997242</v>
      </c>
      <c r="G64" s="99">
        <v>167.99957416236936</v>
      </c>
      <c r="H64" s="99">
        <v>150.78261343963672</v>
      </c>
      <c r="I64" s="99">
        <v>137.3457742620337</v>
      </c>
      <c r="J64" s="99">
        <v>142.54686786637274</v>
      </c>
      <c r="K64" s="99">
        <v>144.47018024948804</v>
      </c>
      <c r="L64" s="99">
        <v>151.22663407861998</v>
      </c>
      <c r="M64" s="99">
        <v>137.46597648099467</v>
      </c>
      <c r="N64" s="99">
        <v>126.49421647007578</v>
      </c>
      <c r="O64" s="99">
        <v>116.87313902260439</v>
      </c>
      <c r="P64" s="99">
        <v>94.262713513007284</v>
      </c>
      <c r="Q64" s="99">
        <v>92.820881464648011</v>
      </c>
      <c r="R64" s="99">
        <v>90.800294601564431</v>
      </c>
      <c r="S64" s="99">
        <v>86.142953722404144</v>
      </c>
      <c r="T64" s="99">
        <v>77.443389164038933</v>
      </c>
      <c r="U64" s="99">
        <v>70.142766081722939</v>
      </c>
      <c r="V64" s="99">
        <v>68.584883852799976</v>
      </c>
      <c r="W64" s="99">
        <v>61.183199392670339</v>
      </c>
      <c r="X64" s="99">
        <v>44.000884696887027</v>
      </c>
      <c r="Y64" s="99">
        <v>29.737278635194787</v>
      </c>
      <c r="DA64" s="63" t="s">
        <v>4485</v>
      </c>
    </row>
    <row r="65" spans="1:105" ht="12" customHeight="1" x14ac:dyDescent="0.25">
      <c r="A65" s="97" t="s">
        <v>53</v>
      </c>
      <c r="B65" s="98"/>
      <c r="C65" s="99">
        <v>1.8449954538999271</v>
      </c>
      <c r="D65" s="99">
        <v>1.8018446350158714</v>
      </c>
      <c r="E65" s="99">
        <v>1.9536038085000471</v>
      </c>
      <c r="F65" s="99">
        <v>1.9732435006319491</v>
      </c>
      <c r="G65" s="99">
        <v>2.0640944633060436</v>
      </c>
      <c r="H65" s="99">
        <v>1.7990682267249545</v>
      </c>
      <c r="I65" s="99">
        <v>1.5965907275844688</v>
      </c>
      <c r="J65" s="99">
        <v>1.6552430508214333</v>
      </c>
      <c r="K65" s="99">
        <v>1.6822330505063385</v>
      </c>
      <c r="L65" s="99">
        <v>1.7170334752322347</v>
      </c>
      <c r="M65" s="99">
        <v>1.583371281969421</v>
      </c>
      <c r="N65" s="99">
        <v>1.4940364223482883</v>
      </c>
      <c r="O65" s="99">
        <v>1.438555843666149</v>
      </c>
      <c r="P65" s="99">
        <v>1.2235116430868669</v>
      </c>
      <c r="Q65" s="99">
        <v>1.2623696045856114</v>
      </c>
      <c r="R65" s="99">
        <v>1.2718181971183646</v>
      </c>
      <c r="S65" s="99">
        <v>1.2120353774310395</v>
      </c>
      <c r="T65" s="99">
        <v>1.1015397474395048</v>
      </c>
      <c r="U65" s="99">
        <v>1.0146798887615658</v>
      </c>
      <c r="V65" s="99">
        <v>1.0029869519411481</v>
      </c>
      <c r="W65" s="99">
        <v>0.90055234952644947</v>
      </c>
      <c r="X65" s="99">
        <v>0.64746069189146982</v>
      </c>
      <c r="Y65" s="99">
        <v>0.44094873100944709</v>
      </c>
      <c r="DA65" s="63" t="s">
        <v>4486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1.5352696762452938</v>
      </c>
      <c r="D66" s="123">
        <f t="shared" si="27"/>
        <v>1.3354366643795601</v>
      </c>
      <c r="E66" s="123">
        <f t="shared" si="27"/>
        <v>5.827036988815169</v>
      </c>
      <c r="F66" s="123">
        <f t="shared" si="27"/>
        <v>2.9359296085959534</v>
      </c>
      <c r="G66" s="123">
        <f t="shared" si="27"/>
        <v>2.9534918320868542</v>
      </c>
      <c r="H66" s="123">
        <f t="shared" si="27"/>
        <v>6.0432719547268281</v>
      </c>
      <c r="I66" s="123">
        <f t="shared" si="27"/>
        <v>8.061454784320194</v>
      </c>
      <c r="J66" s="123">
        <f t="shared" si="27"/>
        <v>4.4742273015073044</v>
      </c>
      <c r="K66" s="123">
        <f t="shared" si="27"/>
        <v>3.924671204203678</v>
      </c>
      <c r="L66" s="123">
        <f t="shared" si="27"/>
        <v>2.1065731221997095</v>
      </c>
      <c r="M66" s="123">
        <f t="shared" si="27"/>
        <v>3.0282678346952574</v>
      </c>
      <c r="N66" s="123">
        <f t="shared" si="27"/>
        <v>3.1956973816956133</v>
      </c>
      <c r="O66" s="123">
        <f t="shared" si="27"/>
        <v>1.5971387353721165</v>
      </c>
      <c r="P66" s="123">
        <f t="shared" si="27"/>
        <v>1.3013243871211571</v>
      </c>
      <c r="Q66" s="123">
        <f t="shared" si="27"/>
        <v>1.0409021328570931</v>
      </c>
      <c r="R66" s="123">
        <f t="shared" si="27"/>
        <v>1.4300362262371411</v>
      </c>
      <c r="S66" s="123">
        <f t="shared" si="27"/>
        <v>0.74210292386706633</v>
      </c>
      <c r="T66" s="123">
        <f t="shared" si="27"/>
        <v>1.7084102943372155</v>
      </c>
      <c r="U66" s="123">
        <f t="shared" si="27"/>
        <v>0.27303592560214207</v>
      </c>
      <c r="V66" s="123">
        <f t="shared" si="27"/>
        <v>2.1991128091980943</v>
      </c>
      <c r="W66" s="123">
        <f t="shared" si="27"/>
        <v>4.4609236715489011</v>
      </c>
      <c r="X66" s="123">
        <f t="shared" si="27"/>
        <v>5.8617167428855268</v>
      </c>
      <c r="Y66" s="123">
        <f t="shared" si="27"/>
        <v>2.1029166813303077</v>
      </c>
      <c r="DA66" s="130" t="s">
        <v>4487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1.5352696762452938</v>
      </c>
      <c r="D67" s="99">
        <f>RES_hhdet_in_fech!D67/RES_summary!D$21</f>
        <v>1.3354366643795601</v>
      </c>
      <c r="E67" s="99">
        <f>RES_hhdet_in_fech!E67/RES_summary!E$21</f>
        <v>5.827036988815169</v>
      </c>
      <c r="F67" s="99">
        <f>RES_hhdet_in_fech!F67/RES_summary!F$21</f>
        <v>2.9359296085959534</v>
      </c>
      <c r="G67" s="99">
        <f>RES_hhdet_in_fech!G67/RES_summary!G$21</f>
        <v>2.9534918320868542</v>
      </c>
      <c r="H67" s="99">
        <f>RES_hhdet_in_fech!H67/RES_summary!H$21</f>
        <v>6.0432719547268281</v>
      </c>
      <c r="I67" s="99">
        <f>RES_hhdet_in_fech!I67/RES_summary!I$21</f>
        <v>8.061454784320194</v>
      </c>
      <c r="J67" s="99">
        <f>RES_hhdet_in_fech!J67/RES_summary!J$21</f>
        <v>4.4742273015073044</v>
      </c>
      <c r="K67" s="99">
        <f>RES_hhdet_in_fech!K67/RES_summary!K$21</f>
        <v>3.924671204203678</v>
      </c>
      <c r="L67" s="99">
        <f>RES_hhdet_in_fech!L67/RES_summary!L$21</f>
        <v>2.1065731221997095</v>
      </c>
      <c r="M67" s="99">
        <f>RES_hhdet_in_fech!M67/RES_summary!M$21</f>
        <v>3.0282678346952574</v>
      </c>
      <c r="N67" s="99">
        <f>RES_hhdet_in_fech!N67/RES_summary!N$21</f>
        <v>3.1956973816956133</v>
      </c>
      <c r="O67" s="99">
        <f>RES_hhdet_in_fech!O67/RES_summary!O$21</f>
        <v>1.5971387353721165</v>
      </c>
      <c r="P67" s="99">
        <f>RES_hhdet_in_fech!P67/RES_summary!P$21</f>
        <v>1.3013243871211571</v>
      </c>
      <c r="Q67" s="99">
        <f>RES_hhdet_in_fech!Q67/RES_summary!Q$21</f>
        <v>1.0409021328570931</v>
      </c>
      <c r="R67" s="99">
        <f>RES_hhdet_in_fech!R67/RES_summary!R$21</f>
        <v>1.4300362262371411</v>
      </c>
      <c r="S67" s="99">
        <f>RES_hhdet_in_fech!S67/RES_summary!S$21</f>
        <v>0.74210292386706633</v>
      </c>
      <c r="T67" s="99">
        <f>RES_hhdet_in_fech!T67/RES_summary!T$21</f>
        <v>1.7084102943372155</v>
      </c>
      <c r="U67" s="99">
        <f>RES_hhdet_in_fech!U67/RES_summary!U$21</f>
        <v>0.27303592560214207</v>
      </c>
      <c r="V67" s="99">
        <f>RES_hhdet_in_fech!V67/RES_summary!V$21</f>
        <v>2.1991128091980943</v>
      </c>
      <c r="W67" s="99">
        <f>RES_hhdet_in_fech!W67/RES_summary!W$21</f>
        <v>4.4609236715489011</v>
      </c>
      <c r="X67" s="99">
        <f>RES_hhdet_in_fech!X67/RES_summary!X$21</f>
        <v>5.8617167428855268</v>
      </c>
      <c r="Y67" s="99">
        <f>RES_hhdet_in_fech!Y67/RES_summary!Y$21</f>
        <v>2.1029166813303077</v>
      </c>
      <c r="DA67" s="63" t="s">
        <v>4488</v>
      </c>
    </row>
    <row r="68" spans="1:105" ht="12" customHeight="1" x14ac:dyDescent="0.25">
      <c r="A68" s="121" t="s">
        <v>55</v>
      </c>
      <c r="B68" s="122"/>
      <c r="C68" s="123">
        <v>19.600004302134739</v>
      </c>
      <c r="D68" s="123">
        <v>20.222324036408818</v>
      </c>
      <c r="E68" s="123">
        <v>18.501614056655157</v>
      </c>
      <c r="F68" s="123">
        <v>19.517966653986605</v>
      </c>
      <c r="G68" s="123">
        <v>19.994589732580273</v>
      </c>
      <c r="H68" s="123">
        <v>20.106719128924485</v>
      </c>
      <c r="I68" s="123">
        <v>18.819789958511468</v>
      </c>
      <c r="J68" s="123">
        <v>19.548468096457899</v>
      </c>
      <c r="K68" s="123">
        <v>18.742319618704219</v>
      </c>
      <c r="L68" s="123">
        <v>18.312122518219152</v>
      </c>
      <c r="M68" s="123">
        <v>16.60175915426036</v>
      </c>
      <c r="N68" s="123">
        <v>16.088263462283521</v>
      </c>
      <c r="O68" s="123">
        <v>15.100680497769003</v>
      </c>
      <c r="P68" s="123">
        <v>14.54622048827075</v>
      </c>
      <c r="Q68" s="123">
        <v>13.287525112191137</v>
      </c>
      <c r="R68" s="123">
        <v>13.721110824831994</v>
      </c>
      <c r="S68" s="123">
        <v>14.024052577811471</v>
      </c>
      <c r="T68" s="123">
        <v>13.696470682842017</v>
      </c>
      <c r="U68" s="123">
        <v>13.496736314061785</v>
      </c>
      <c r="V68" s="123">
        <v>13.797576193754804</v>
      </c>
      <c r="W68" s="123">
        <v>14.310782424400598</v>
      </c>
      <c r="X68" s="123">
        <v>13.642303355495315</v>
      </c>
      <c r="Y68" s="123">
        <v>13.511953565269376</v>
      </c>
      <c r="DA68" s="130" t="s">
        <v>4489</v>
      </c>
    </row>
    <row r="69" spans="1:105" ht="12" customHeight="1" x14ac:dyDescent="0.25">
      <c r="A69" s="97" t="s">
        <v>134</v>
      </c>
      <c r="B69" s="98"/>
      <c r="C69" s="99">
        <v>19.602495237379713</v>
      </c>
      <c r="D69" s="99">
        <v>20.252337876181276</v>
      </c>
      <c r="E69" s="99">
        <v>18.603438108803029</v>
      </c>
      <c r="F69" s="99">
        <v>19.694229057647537</v>
      </c>
      <c r="G69" s="99">
        <v>20.105127714428924</v>
      </c>
      <c r="H69" s="99">
        <v>20.255557379561679</v>
      </c>
      <c r="I69" s="99">
        <v>18.825758860700102</v>
      </c>
      <c r="J69" s="99">
        <v>19.691129021335438</v>
      </c>
      <c r="K69" s="99">
        <v>18.750979543957719</v>
      </c>
      <c r="L69" s="99">
        <v>18.403671331647697</v>
      </c>
      <c r="M69" s="99">
        <v>16.681458570143107</v>
      </c>
      <c r="N69" s="99">
        <v>16.143072683699565</v>
      </c>
      <c r="O69" s="99">
        <v>15.141713418131406</v>
      </c>
      <c r="P69" s="99">
        <v>14.625651289420254</v>
      </c>
      <c r="Q69" s="99">
        <v>13.225642273345173</v>
      </c>
      <c r="R69" s="99">
        <v>13.721740621831405</v>
      </c>
      <c r="S69" s="99">
        <v>14.033186495103994</v>
      </c>
      <c r="T69" s="99">
        <v>13.697211910002833</v>
      </c>
      <c r="U69" s="99">
        <v>13.491398135529739</v>
      </c>
      <c r="V69" s="99">
        <v>13.803135919136647</v>
      </c>
      <c r="W69" s="99">
        <v>14.309548666640337</v>
      </c>
      <c r="X69" s="99">
        <v>13.669618068999155</v>
      </c>
      <c r="Y69" s="99">
        <v>13.651841157711463</v>
      </c>
      <c r="DA69" s="63" t="s">
        <v>4490</v>
      </c>
    </row>
    <row r="70" spans="1:105" ht="12" customHeight="1" x14ac:dyDescent="0.25">
      <c r="A70" s="97" t="s">
        <v>133</v>
      </c>
      <c r="B70" s="98"/>
      <c r="C70" s="99">
        <v>13.280501585626048</v>
      </c>
      <c r="D70" s="99">
        <v>13.943304946575992</v>
      </c>
      <c r="E70" s="99">
        <v>12.507764151550974</v>
      </c>
      <c r="F70" s="99">
        <v>13.605874108442041</v>
      </c>
      <c r="G70" s="99">
        <v>13.956457293150773</v>
      </c>
      <c r="H70" s="99">
        <v>14.144322799577029</v>
      </c>
      <c r="I70" s="99">
        <v>13.177850967543673</v>
      </c>
      <c r="J70" s="99">
        <v>13.905947514053919</v>
      </c>
      <c r="K70" s="99">
        <v>13.200689116901842</v>
      </c>
      <c r="L70" s="99">
        <v>13.071114036712309</v>
      </c>
      <c r="M70" s="99">
        <v>12.079203028556352</v>
      </c>
      <c r="N70" s="99">
        <v>11.887508350019841</v>
      </c>
      <c r="O70" s="99">
        <v>11.387748630158688</v>
      </c>
      <c r="P70" s="99">
        <v>11.408304099627422</v>
      </c>
      <c r="Q70" s="99">
        <v>10.65638175948564</v>
      </c>
      <c r="R70" s="99">
        <v>11.185352244478439</v>
      </c>
      <c r="S70" s="99">
        <v>11.555169032608051</v>
      </c>
      <c r="T70" s="99">
        <v>11.411069693335083</v>
      </c>
      <c r="U70" s="99">
        <v>11.266744163191269</v>
      </c>
      <c r="V70" s="99">
        <v>11.578848643157153</v>
      </c>
      <c r="W70" s="99">
        <v>12.148269260427632</v>
      </c>
      <c r="X70" s="99">
        <v>11.732644713518118</v>
      </c>
      <c r="Y70" s="99">
        <v>11.747688994838914</v>
      </c>
      <c r="DA70" s="63" t="s">
        <v>4491</v>
      </c>
    </row>
    <row r="71" spans="1:105" ht="12" customHeight="1" x14ac:dyDescent="0.25">
      <c r="A71" s="100" t="s">
        <v>212</v>
      </c>
      <c r="B71" s="101"/>
      <c r="C71" s="102">
        <v>5.6357874322472332</v>
      </c>
      <c r="D71" s="102">
        <v>6.1387218370414276</v>
      </c>
      <c r="E71" s="102">
        <v>4.7776005822014058</v>
      </c>
      <c r="F71" s="102">
        <v>5.6995298842071556</v>
      </c>
      <c r="G71" s="102">
        <v>5.7659620692907607</v>
      </c>
      <c r="H71" s="102">
        <v>5.7888823206474838</v>
      </c>
      <c r="I71" s="102">
        <v>5.2356234645801578</v>
      </c>
      <c r="J71" s="102">
        <v>5.5230024776395421</v>
      </c>
      <c r="K71" s="102">
        <v>4.8923053149233136</v>
      </c>
      <c r="L71" s="102">
        <v>4.8078319492490333</v>
      </c>
      <c r="M71" s="102">
        <v>4.5512661733584237</v>
      </c>
      <c r="N71" s="102">
        <v>4.3567344365352945</v>
      </c>
      <c r="O71" s="102">
        <v>3.9680274036241379</v>
      </c>
      <c r="P71" s="102">
        <v>4.0593730649974322</v>
      </c>
      <c r="Q71" s="102">
        <v>4.0175602496605434</v>
      </c>
      <c r="R71" s="102">
        <v>4.069115996473057</v>
      </c>
      <c r="S71" s="102">
        <v>4.1058994098532562</v>
      </c>
      <c r="T71" s="102">
        <v>4.1362215205250923</v>
      </c>
      <c r="U71" s="102">
        <v>3.8484272201876046</v>
      </c>
      <c r="V71" s="102">
        <v>3.8578213408605353</v>
      </c>
      <c r="W71" s="102">
        <v>4.4907591693635087</v>
      </c>
      <c r="X71" s="102">
        <v>4.7978889655857007</v>
      </c>
      <c r="Y71" s="102">
        <v>4.8738444959197924</v>
      </c>
      <c r="DA71" s="131" t="s">
        <v>4492</v>
      </c>
    </row>
    <row r="72" spans="1:105" ht="12" customHeight="1" x14ac:dyDescent="0.25">
      <c r="A72" s="103" t="s">
        <v>52</v>
      </c>
      <c r="B72" s="104"/>
      <c r="C72" s="105">
        <v>7.644714153378815</v>
      </c>
      <c r="D72" s="105">
        <v>7.8045831095345646</v>
      </c>
      <c r="E72" s="105">
        <v>7.7301635693495676</v>
      </c>
      <c r="F72" s="105">
        <v>7.9063442242348847</v>
      </c>
      <c r="G72" s="105">
        <v>8.1904952238600117</v>
      </c>
      <c r="H72" s="105">
        <v>8.3554404789295464</v>
      </c>
      <c r="I72" s="105">
        <v>7.9422275029635152</v>
      </c>
      <c r="J72" s="105">
        <v>8.3829450364143767</v>
      </c>
      <c r="K72" s="105">
        <v>8.3083838019785325</v>
      </c>
      <c r="L72" s="105">
        <v>8.2632820874632742</v>
      </c>
      <c r="M72" s="105">
        <v>7.5279368551979244</v>
      </c>
      <c r="N72" s="105">
        <v>7.5307739134845457</v>
      </c>
      <c r="O72" s="105">
        <v>7.4197212265345494</v>
      </c>
      <c r="P72" s="105">
        <v>7.3489310346299881</v>
      </c>
      <c r="Q72" s="105">
        <v>6.6388215098251004</v>
      </c>
      <c r="R72" s="105">
        <v>7.1162362480053831</v>
      </c>
      <c r="S72" s="105">
        <v>7.4492696227547937</v>
      </c>
      <c r="T72" s="105">
        <v>7.2748481728099881</v>
      </c>
      <c r="U72" s="105">
        <v>7.4183169430036653</v>
      </c>
      <c r="V72" s="105">
        <v>7.7210273022966192</v>
      </c>
      <c r="W72" s="105">
        <v>7.6575100910641245</v>
      </c>
      <c r="X72" s="105">
        <v>6.9347557479324156</v>
      </c>
      <c r="Y72" s="105">
        <v>6.8738444989191212</v>
      </c>
      <c r="DA72" s="132" t="s">
        <v>4493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18.763636783220562</v>
      </c>
      <c r="E73" s="102">
        <v>16.033807504648365</v>
      </c>
      <c r="F73" s="102">
        <v>18.152083628468308</v>
      </c>
      <c r="G73" s="102">
        <v>18.369253178924374</v>
      </c>
      <c r="H73" s="102">
        <v>18.728672634196752</v>
      </c>
      <c r="I73" s="102">
        <v>0</v>
      </c>
      <c r="J73" s="102">
        <v>18.269451712703773</v>
      </c>
      <c r="K73" s="102">
        <v>0</v>
      </c>
      <c r="L73" s="102">
        <v>17.161762020036328</v>
      </c>
      <c r="M73" s="102">
        <v>16.245155263535793</v>
      </c>
      <c r="N73" s="102">
        <v>15.990728834559331</v>
      </c>
      <c r="O73" s="102">
        <v>15.200665583018905</v>
      </c>
      <c r="P73" s="102">
        <v>14.689030065875036</v>
      </c>
      <c r="Q73" s="102">
        <v>14.491983935518068</v>
      </c>
      <c r="R73" s="102">
        <v>14.466752520297591</v>
      </c>
      <c r="S73" s="102">
        <v>14.466303343760213</v>
      </c>
      <c r="T73" s="102">
        <v>14.309366566837452</v>
      </c>
      <c r="U73" s="102">
        <v>14.150318956245881</v>
      </c>
      <c r="V73" s="102">
        <v>0</v>
      </c>
      <c r="W73" s="102">
        <v>14.765417465033883</v>
      </c>
      <c r="X73" s="102">
        <v>13.896268048070903</v>
      </c>
      <c r="Y73" s="102">
        <v>13.645358839331752</v>
      </c>
      <c r="DA73" s="131" t="s">
        <v>4494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13.796942574608966</v>
      </c>
      <c r="E74" s="105">
        <v>11.525060515362279</v>
      </c>
      <c r="F74" s="105">
        <v>13.290910765434589</v>
      </c>
      <c r="G74" s="105">
        <v>13.450535582529776</v>
      </c>
      <c r="H74" s="105">
        <v>13.727737208554256</v>
      </c>
      <c r="I74" s="105">
        <v>0</v>
      </c>
      <c r="J74" s="105">
        <v>13.410511441976677</v>
      </c>
      <c r="K74" s="105">
        <v>0</v>
      </c>
      <c r="L74" s="105">
        <v>12.538073011401325</v>
      </c>
      <c r="M74" s="105">
        <v>11.999789950439308</v>
      </c>
      <c r="N74" s="105">
        <v>11.890360230419711</v>
      </c>
      <c r="O74" s="105">
        <v>11.404786685722415</v>
      </c>
      <c r="P74" s="105">
        <v>11.278821467940782</v>
      </c>
      <c r="Q74" s="105">
        <v>11.423860868599281</v>
      </c>
      <c r="R74" s="105">
        <v>11.47882497668726</v>
      </c>
      <c r="S74" s="105">
        <v>11.56434281800346</v>
      </c>
      <c r="T74" s="105">
        <v>11.580081934041024</v>
      </c>
      <c r="U74" s="105">
        <v>11.489185783561526</v>
      </c>
      <c r="V74" s="105">
        <v>0</v>
      </c>
      <c r="W74" s="105">
        <v>12.290614398772219</v>
      </c>
      <c r="X74" s="105">
        <v>11.800363911952484</v>
      </c>
      <c r="Y74" s="105">
        <v>11.704521746403922</v>
      </c>
      <c r="DA74" s="132" t="s">
        <v>4495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5.6884695859394308</v>
      </c>
      <c r="E75" s="99">
        <v>4.1148656040962921</v>
      </c>
      <c r="F75" s="99">
        <v>5.2539782705426594</v>
      </c>
      <c r="G75" s="99">
        <v>5.2664827189879047</v>
      </c>
      <c r="H75" s="99">
        <v>5.3510032067468165</v>
      </c>
      <c r="I75" s="99">
        <v>0</v>
      </c>
      <c r="J75" s="99">
        <v>5.1222688223956059</v>
      </c>
      <c r="K75" s="99">
        <v>0</v>
      </c>
      <c r="L75" s="99">
        <v>4.4786672420870843</v>
      </c>
      <c r="M75" s="99">
        <v>4.4321669085589228</v>
      </c>
      <c r="N75" s="99">
        <v>4.3137736561590643</v>
      </c>
      <c r="O75" s="99">
        <v>3.9812436676882315</v>
      </c>
      <c r="P75" s="99">
        <v>4.063446711121121</v>
      </c>
      <c r="Q75" s="99">
        <v>4.4101514399494341</v>
      </c>
      <c r="R75" s="99">
        <v>4.2855826543822255</v>
      </c>
      <c r="S75" s="99">
        <v>4.220184614323121</v>
      </c>
      <c r="T75" s="99">
        <v>4.3138030133633976</v>
      </c>
      <c r="U75" s="99">
        <v>4.032304839675442</v>
      </c>
      <c r="V75" s="99">
        <v>0</v>
      </c>
      <c r="W75" s="99">
        <v>4.6320842802877094</v>
      </c>
      <c r="X75" s="99">
        <v>4.8791193377218871</v>
      </c>
      <c r="Y75" s="99">
        <v>4.8722155142613346</v>
      </c>
      <c r="DA75" s="63" t="s">
        <v>4496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8.1084729886695381</v>
      </c>
      <c r="E76" s="99">
        <v>7.4101949112659868</v>
      </c>
      <c r="F76" s="99">
        <v>8.0369324948919303</v>
      </c>
      <c r="G76" s="99">
        <v>8.1840528635418721</v>
      </c>
      <c r="H76" s="99">
        <v>8.3767340018074385</v>
      </c>
      <c r="I76" s="99">
        <v>0</v>
      </c>
      <c r="J76" s="99">
        <v>8.2882426195810712</v>
      </c>
      <c r="K76" s="99">
        <v>0</v>
      </c>
      <c r="L76" s="99">
        <v>8.0594057693142407</v>
      </c>
      <c r="M76" s="99">
        <v>7.5676230418803829</v>
      </c>
      <c r="N76" s="99">
        <v>7.5765865742606504</v>
      </c>
      <c r="O76" s="99">
        <v>7.4235430180341853</v>
      </c>
      <c r="P76" s="99">
        <v>7.2153747568196627</v>
      </c>
      <c r="Q76" s="99">
        <v>7.0137094286498467</v>
      </c>
      <c r="R76" s="99">
        <v>7.1932423223050339</v>
      </c>
      <c r="S76" s="99">
        <v>7.3441582036803412</v>
      </c>
      <c r="T76" s="99">
        <v>7.2662789206776273</v>
      </c>
      <c r="U76" s="99">
        <v>7.456880943886083</v>
      </c>
      <c r="V76" s="99">
        <v>0</v>
      </c>
      <c r="W76" s="99">
        <v>7.6585301184845127</v>
      </c>
      <c r="X76" s="99">
        <v>6.921244574230597</v>
      </c>
      <c r="Y76" s="99">
        <v>6.8323062321425869</v>
      </c>
      <c r="DA76" s="63" t="s">
        <v>4497</v>
      </c>
    </row>
    <row r="77" spans="1:105" ht="12" customHeight="1" x14ac:dyDescent="0.25">
      <c r="A77" s="121" t="s">
        <v>54</v>
      </c>
      <c r="B77" s="122"/>
      <c r="C77" s="123">
        <v>14.031344829724089</v>
      </c>
      <c r="D77" s="123">
        <v>16.153786436299761</v>
      </c>
      <c r="E77" s="123">
        <v>13.049877200517679</v>
      </c>
      <c r="F77" s="123">
        <v>15.395996521128579</v>
      </c>
      <c r="G77" s="123">
        <v>15.852503935718836</v>
      </c>
      <c r="H77" s="123">
        <v>17.484125220254267</v>
      </c>
      <c r="I77" s="123">
        <v>15.188269082895749</v>
      </c>
      <c r="J77" s="123">
        <v>17.071533950663461</v>
      </c>
      <c r="K77" s="123">
        <v>15.1822991226024</v>
      </c>
      <c r="L77" s="123">
        <v>14.981748816464492</v>
      </c>
      <c r="M77" s="123">
        <v>14.278367863183933</v>
      </c>
      <c r="N77" s="123">
        <v>13.836943984636012</v>
      </c>
      <c r="O77" s="123">
        <v>13.126855033406624</v>
      </c>
      <c r="P77" s="123">
        <v>14.001567100498068</v>
      </c>
      <c r="Q77" s="123">
        <v>13.187709481505763</v>
      </c>
      <c r="R77" s="123">
        <v>13.311718487261247</v>
      </c>
      <c r="S77" s="123">
        <v>13.809968256088297</v>
      </c>
      <c r="T77" s="123">
        <v>12.821352801208619</v>
      </c>
      <c r="U77" s="123">
        <v>11.396823924454972</v>
      </c>
      <c r="V77" s="123">
        <v>11.89067827228291</v>
      </c>
      <c r="W77" s="123">
        <v>12.398491202701615</v>
      </c>
      <c r="X77" s="123">
        <v>12.908393246257315</v>
      </c>
      <c r="Y77" s="123">
        <v>11.786405946398803</v>
      </c>
      <c r="DA77" s="130" t="s">
        <v>4498</v>
      </c>
    </row>
    <row r="78" spans="1:105" ht="12" customHeight="1" x14ac:dyDescent="0.25">
      <c r="A78" s="97" t="s">
        <v>189</v>
      </c>
      <c r="B78" s="98"/>
      <c r="C78" s="99">
        <v>19.876750300610382</v>
      </c>
      <c r="D78" s="99">
        <v>17.065557651865763</v>
      </c>
      <c r="E78" s="99">
        <v>20.159176539209437</v>
      </c>
      <c r="F78" s="99">
        <v>18.044085575559414</v>
      </c>
      <c r="G78" s="99">
        <v>18.557310001632086</v>
      </c>
      <c r="H78" s="99">
        <v>17.636584721134739</v>
      </c>
      <c r="I78" s="99">
        <v>18.650459474179655</v>
      </c>
      <c r="J78" s="99">
        <v>17.156153202228051</v>
      </c>
      <c r="K78" s="99">
        <v>18.536757387847061</v>
      </c>
      <c r="L78" s="99">
        <v>17.767235337155562</v>
      </c>
      <c r="M78" s="99">
        <v>15.902777440803009</v>
      </c>
      <c r="N78" s="99">
        <v>15.193448200532538</v>
      </c>
      <c r="O78" s="99">
        <v>14.411486792327484</v>
      </c>
      <c r="P78" s="99">
        <v>14.093686079461134</v>
      </c>
      <c r="Q78" s="99">
        <v>13.398240833961214</v>
      </c>
      <c r="R78" s="99">
        <v>13.572968020442074</v>
      </c>
      <c r="S78" s="99">
        <v>14.204348298656402</v>
      </c>
      <c r="T78" s="99">
        <v>13.682931472665379</v>
      </c>
      <c r="U78" s="99">
        <v>12.564810737732357</v>
      </c>
      <c r="V78" s="99">
        <v>12.769213679665247</v>
      </c>
      <c r="W78" s="99">
        <v>13.349292561723511</v>
      </c>
      <c r="X78" s="99">
        <v>12.976150851224716</v>
      </c>
      <c r="Y78" s="99">
        <v>12.116938264655117</v>
      </c>
      <c r="DA78" s="63" t="s">
        <v>4499</v>
      </c>
    </row>
    <row r="79" spans="1:105" ht="12" customHeight="1" x14ac:dyDescent="0.25">
      <c r="A79" s="109" t="s">
        <v>120</v>
      </c>
      <c r="B79" s="33"/>
      <c r="C79" s="110">
        <v>12.958218160811187</v>
      </c>
      <c r="D79" s="110">
        <v>16.001994927878741</v>
      </c>
      <c r="E79" s="110">
        <v>11.791818291414268</v>
      </c>
      <c r="F79" s="110">
        <v>14.344428582243937</v>
      </c>
      <c r="G79" s="110">
        <v>14.665834567531419</v>
      </c>
      <c r="H79" s="110">
        <v>15.363852533086817</v>
      </c>
      <c r="I79" s="110">
        <v>13.39484211728594</v>
      </c>
      <c r="J79" s="110">
        <v>15.081743208384891</v>
      </c>
      <c r="K79" s="110">
        <v>12.364714680192355</v>
      </c>
      <c r="L79" s="110">
        <v>12.546237758110394</v>
      </c>
      <c r="M79" s="110">
        <v>12.101822735132719</v>
      </c>
      <c r="N79" s="110">
        <v>11.7047357721432</v>
      </c>
      <c r="O79" s="110">
        <v>10.948729395469805</v>
      </c>
      <c r="P79" s="110">
        <v>10.51932905603155</v>
      </c>
      <c r="Q79" s="110">
        <v>10.456933880724348</v>
      </c>
      <c r="R79" s="110">
        <v>10.32349643989342</v>
      </c>
      <c r="S79" s="110">
        <v>10.067881327115817</v>
      </c>
      <c r="T79" s="110">
        <v>9.7007856678775628</v>
      </c>
      <c r="U79" s="110">
        <v>9.3374243802961914</v>
      </c>
      <c r="V79" s="110">
        <v>9.1774787769291457</v>
      </c>
      <c r="W79" s="110">
        <v>9.5889327981623893</v>
      </c>
      <c r="X79" s="110">
        <v>8.9764474952793289</v>
      </c>
      <c r="Y79" s="110">
        <v>8.5584649119224352</v>
      </c>
      <c r="DA79" s="60" t="s">
        <v>4500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184.08633203629304</v>
      </c>
      <c r="D81" s="118">
        <f t="shared" si="28"/>
        <v>176.73115811513532</v>
      </c>
      <c r="E81" s="118">
        <f t="shared" si="28"/>
        <v>195.86583982983828</v>
      </c>
      <c r="F81" s="118">
        <f t="shared" si="28"/>
        <v>188.84544744221012</v>
      </c>
      <c r="G81" s="118">
        <f t="shared" si="28"/>
        <v>193.82460812401163</v>
      </c>
      <c r="H81" s="118">
        <f t="shared" si="28"/>
        <v>180.51006998328882</v>
      </c>
      <c r="I81" s="118">
        <f t="shared" si="28"/>
        <v>171.4634544180104</v>
      </c>
      <c r="J81" s="118">
        <f t="shared" si="28"/>
        <v>166.73791764770976</v>
      </c>
      <c r="K81" s="118">
        <f t="shared" si="28"/>
        <v>166.88529723578995</v>
      </c>
      <c r="L81" s="118">
        <f t="shared" si="28"/>
        <v>169.24146174952867</v>
      </c>
      <c r="M81" s="118">
        <f t="shared" si="28"/>
        <v>159.19881952885822</v>
      </c>
      <c r="N81" s="118">
        <f t="shared" si="28"/>
        <v>153.07472899436672</v>
      </c>
      <c r="O81" s="118">
        <f t="shared" si="28"/>
        <v>145.51143771793875</v>
      </c>
      <c r="P81" s="118">
        <f t="shared" si="28"/>
        <v>124.15622761212767</v>
      </c>
      <c r="Q81" s="118">
        <f t="shared" si="28"/>
        <v>133.39331646165894</v>
      </c>
      <c r="R81" s="118">
        <f t="shared" ref="R81:V81" si="29">R82+R85+R87+R100</f>
        <v>126.94553663484058</v>
      </c>
      <c r="S81" s="118">
        <f t="shared" si="29"/>
        <v>117.96493109648051</v>
      </c>
      <c r="T81" s="118">
        <f t="shared" si="29"/>
        <v>109.83328957537111</v>
      </c>
      <c r="U81" s="118">
        <f t="shared" si="29"/>
        <v>99.827263424414227</v>
      </c>
      <c r="V81" s="118">
        <f t="shared" si="29"/>
        <v>97.751425958938057</v>
      </c>
      <c r="W81" s="118">
        <f t="shared" ref="W81:Y81" si="30">W82+W85+W87+W100</f>
        <v>94.550811835828625</v>
      </c>
      <c r="X81" s="118">
        <f t="shared" si="30"/>
        <v>75.383289746043047</v>
      </c>
      <c r="Y81" s="118">
        <f t="shared" si="30"/>
        <v>55.888706993579078</v>
      </c>
      <c r="DA81" s="129" t="s">
        <v>4501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149.11086075894485</v>
      </c>
      <c r="D82" s="123">
        <f t="shared" si="31"/>
        <v>140.21304532313147</v>
      </c>
      <c r="E82" s="123">
        <f t="shared" si="31"/>
        <v>158.27010227030394</v>
      </c>
      <c r="F82" s="123">
        <f t="shared" si="31"/>
        <v>151.87239531573812</v>
      </c>
      <c r="G82" s="123">
        <f t="shared" si="31"/>
        <v>156.62040169908036</v>
      </c>
      <c r="H82" s="123">
        <f t="shared" si="31"/>
        <v>139.60089620349689</v>
      </c>
      <c r="I82" s="123">
        <f t="shared" si="31"/>
        <v>130.16870654268087</v>
      </c>
      <c r="J82" s="123">
        <f t="shared" si="31"/>
        <v>127.83544308700918</v>
      </c>
      <c r="K82" s="123">
        <f t="shared" si="31"/>
        <v>129.47218328564475</v>
      </c>
      <c r="L82" s="123">
        <f t="shared" si="31"/>
        <v>135.00166252054706</v>
      </c>
      <c r="M82" s="123">
        <f t="shared" si="31"/>
        <v>126.52332782611148</v>
      </c>
      <c r="N82" s="123">
        <f t="shared" si="31"/>
        <v>121.39886843482259</v>
      </c>
      <c r="O82" s="123">
        <f t="shared" si="31"/>
        <v>116.88483410421756</v>
      </c>
      <c r="P82" s="123">
        <f t="shared" si="31"/>
        <v>97.088545479949019</v>
      </c>
      <c r="Q82" s="123">
        <f t="shared" si="31"/>
        <v>106.54068140628614</v>
      </c>
      <c r="R82" s="123">
        <f t="shared" ref="R82:V82" si="32">SUM(R83:R84)</f>
        <v>99.232644787406883</v>
      </c>
      <c r="S82" s="123">
        <f t="shared" si="32"/>
        <v>91.662588649172065</v>
      </c>
      <c r="T82" s="123">
        <f t="shared" si="32"/>
        <v>83.389449714526137</v>
      </c>
      <c r="U82" s="123">
        <f t="shared" si="32"/>
        <v>75.211980055080332</v>
      </c>
      <c r="V82" s="123">
        <f t="shared" si="32"/>
        <v>71.332421607079695</v>
      </c>
      <c r="W82" s="123">
        <f t="shared" ref="W82:Y82" si="33">SUM(W83:W84)</f>
        <v>64.991630250604075</v>
      </c>
      <c r="X82" s="123">
        <f t="shared" si="33"/>
        <v>46.120002399650609</v>
      </c>
      <c r="Y82" s="123">
        <f t="shared" si="33"/>
        <v>30.688016676359428</v>
      </c>
      <c r="DA82" s="130" t="s">
        <v>4502</v>
      </c>
    </row>
    <row r="83" spans="1:105" ht="12" customHeight="1" x14ac:dyDescent="0.25">
      <c r="A83" s="97" t="s">
        <v>199</v>
      </c>
      <c r="B83" s="98"/>
      <c r="C83" s="99">
        <v>148.35106089879233</v>
      </c>
      <c r="D83" s="99">
        <v>139.48351758355616</v>
      </c>
      <c r="E83" s="99">
        <v>157.48036741797273</v>
      </c>
      <c r="F83" s="99">
        <v>151.06565985551134</v>
      </c>
      <c r="G83" s="99">
        <v>155.79172153773189</v>
      </c>
      <c r="H83" s="99">
        <v>138.87737031927895</v>
      </c>
      <c r="I83" s="99">
        <v>129.506190452472</v>
      </c>
      <c r="J83" s="99">
        <v>127.18123625467996</v>
      </c>
      <c r="K83" s="99">
        <v>128.80453460206289</v>
      </c>
      <c r="L83" s="99">
        <v>134.32067609282404</v>
      </c>
      <c r="M83" s="99">
        <v>125.88244191229613</v>
      </c>
      <c r="N83" s="99">
        <v>120.78461455109908</v>
      </c>
      <c r="O83" s="99">
        <v>116.29437637799818</v>
      </c>
      <c r="P83" s="99">
        <v>96.596844315608791</v>
      </c>
      <c r="Q83" s="99">
        <v>105.99582892526598</v>
      </c>
      <c r="R83" s="99">
        <v>98.713882432388118</v>
      </c>
      <c r="S83" s="99">
        <v>91.181153071453792</v>
      </c>
      <c r="T83" s="99">
        <v>82.945147233812037</v>
      </c>
      <c r="U83" s="99">
        <v>74.802890873703092</v>
      </c>
      <c r="V83" s="99">
        <v>70.939320875335795</v>
      </c>
      <c r="W83" s="99">
        <v>64.63032310091036</v>
      </c>
      <c r="X83" s="99">
        <v>45.862504735677732</v>
      </c>
      <c r="Y83" s="99">
        <v>30.514428405183185</v>
      </c>
      <c r="DA83" s="63" t="s">
        <v>4503</v>
      </c>
    </row>
    <row r="84" spans="1:105" ht="12" customHeight="1" x14ac:dyDescent="0.25">
      <c r="A84" s="97" t="s">
        <v>53</v>
      </c>
      <c r="B84" s="98"/>
      <c r="C84" s="99">
        <v>0.75979986015253653</v>
      </c>
      <c r="D84" s="99">
        <v>0.72952773957531136</v>
      </c>
      <c r="E84" s="99">
        <v>0.78973485233120133</v>
      </c>
      <c r="F84" s="99">
        <v>0.80673546022678488</v>
      </c>
      <c r="G84" s="99">
        <v>0.82868016134848321</v>
      </c>
      <c r="H84" s="99">
        <v>0.72352588421793451</v>
      </c>
      <c r="I84" s="99">
        <v>0.66251609020886659</v>
      </c>
      <c r="J84" s="99">
        <v>0.65420683232922139</v>
      </c>
      <c r="K84" s="99">
        <v>0.6676486835818719</v>
      </c>
      <c r="L84" s="99">
        <v>0.68098642772300955</v>
      </c>
      <c r="M84" s="99">
        <v>0.64088591381535276</v>
      </c>
      <c r="N84" s="99">
        <v>0.61425388372350753</v>
      </c>
      <c r="O84" s="99">
        <v>0.59045772621938752</v>
      </c>
      <c r="P84" s="99">
        <v>0.49170116434022365</v>
      </c>
      <c r="Q84" s="99">
        <v>0.5448524810201516</v>
      </c>
      <c r="R84" s="99">
        <v>0.51876235501875834</v>
      </c>
      <c r="S84" s="99">
        <v>0.481435577718274</v>
      </c>
      <c r="T84" s="99">
        <v>0.44430248071409439</v>
      </c>
      <c r="U84" s="99">
        <v>0.40908918137724082</v>
      </c>
      <c r="V84" s="99">
        <v>0.39310073174389937</v>
      </c>
      <c r="W84" s="99">
        <v>0.36130714969372013</v>
      </c>
      <c r="X84" s="99">
        <v>0.25749766397287516</v>
      </c>
      <c r="Y84" s="99">
        <v>0.1735882711762419</v>
      </c>
      <c r="DA84" s="63" t="s">
        <v>4504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1.5348188209057914</v>
      </c>
      <c r="D85" s="123">
        <f t="shared" si="34"/>
        <v>1.3359760034781514</v>
      </c>
      <c r="E85" s="123">
        <f t="shared" si="34"/>
        <v>5.8268894239791704</v>
      </c>
      <c r="F85" s="123">
        <f t="shared" si="34"/>
        <v>2.9362467942813413</v>
      </c>
      <c r="G85" s="123">
        <f t="shared" si="34"/>
        <v>2.9532243179165478</v>
      </c>
      <c r="H85" s="123">
        <f t="shared" si="34"/>
        <v>6.0434642278216844</v>
      </c>
      <c r="I85" s="123">
        <f t="shared" si="34"/>
        <v>8.0629516635355341</v>
      </c>
      <c r="J85" s="123">
        <f t="shared" si="34"/>
        <v>4.4742539278222999</v>
      </c>
      <c r="K85" s="123">
        <f t="shared" si="34"/>
        <v>3.924883292089997</v>
      </c>
      <c r="L85" s="123">
        <f t="shared" si="34"/>
        <v>2.106822971337599</v>
      </c>
      <c r="M85" s="123">
        <f t="shared" si="34"/>
        <v>3.0274463327019898</v>
      </c>
      <c r="N85" s="123">
        <f t="shared" si="34"/>
        <v>3.1964042056071866</v>
      </c>
      <c r="O85" s="123">
        <f t="shared" si="34"/>
        <v>1.59708891651213</v>
      </c>
      <c r="P85" s="123">
        <f t="shared" si="34"/>
        <v>1.3016501520888148</v>
      </c>
      <c r="Q85" s="123">
        <f t="shared" si="34"/>
        <v>1.0411663469055503</v>
      </c>
      <c r="R85" s="123">
        <f t="shared" si="34"/>
        <v>1.4294949496934031</v>
      </c>
      <c r="S85" s="123">
        <f t="shared" si="34"/>
        <v>0.74190884665861145</v>
      </c>
      <c r="T85" s="123">
        <f t="shared" si="34"/>
        <v>1.7089898116258524</v>
      </c>
      <c r="U85" s="123">
        <f t="shared" si="34"/>
        <v>0.27295248329428029</v>
      </c>
      <c r="V85" s="123">
        <f t="shared" si="34"/>
        <v>2.1991194854942147</v>
      </c>
      <c r="W85" s="123">
        <f t="shared" si="34"/>
        <v>4.4609367629404995</v>
      </c>
      <c r="X85" s="123">
        <f t="shared" si="34"/>
        <v>5.8617563005767863</v>
      </c>
      <c r="Y85" s="123">
        <f t="shared" si="34"/>
        <v>2.1031126184720983</v>
      </c>
      <c r="DA85" s="130" t="s">
        <v>4505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1.5348188209057914</v>
      </c>
      <c r="D86" s="99">
        <f>RES_hhdet_in_fech!D86/RES_summary!D$21</f>
        <v>1.3359760034781514</v>
      </c>
      <c r="E86" s="99">
        <f>RES_hhdet_in_fech!E86/RES_summary!E$21</f>
        <v>5.8268894239791704</v>
      </c>
      <c r="F86" s="99">
        <f>RES_hhdet_in_fech!F86/RES_summary!F$21</f>
        <v>2.9362467942813413</v>
      </c>
      <c r="G86" s="99">
        <f>RES_hhdet_in_fech!G86/RES_summary!G$21</f>
        <v>2.9532243179165478</v>
      </c>
      <c r="H86" s="99">
        <f>RES_hhdet_in_fech!H86/RES_summary!H$21</f>
        <v>6.0434642278216844</v>
      </c>
      <c r="I86" s="99">
        <f>RES_hhdet_in_fech!I86/RES_summary!I$21</f>
        <v>8.0629516635355341</v>
      </c>
      <c r="J86" s="99">
        <f>RES_hhdet_in_fech!J86/RES_summary!J$21</f>
        <v>4.4742539278222999</v>
      </c>
      <c r="K86" s="99">
        <f>RES_hhdet_in_fech!K86/RES_summary!K$21</f>
        <v>3.924883292089997</v>
      </c>
      <c r="L86" s="99">
        <f>RES_hhdet_in_fech!L86/RES_summary!L$21</f>
        <v>2.106822971337599</v>
      </c>
      <c r="M86" s="99">
        <f>RES_hhdet_in_fech!M86/RES_summary!M$21</f>
        <v>3.0274463327019898</v>
      </c>
      <c r="N86" s="99">
        <f>RES_hhdet_in_fech!N86/RES_summary!N$21</f>
        <v>3.1964042056071866</v>
      </c>
      <c r="O86" s="99">
        <f>RES_hhdet_in_fech!O86/RES_summary!O$21</f>
        <v>1.59708891651213</v>
      </c>
      <c r="P86" s="99">
        <f>RES_hhdet_in_fech!P86/RES_summary!P$21</f>
        <v>1.3016501520888148</v>
      </c>
      <c r="Q86" s="99">
        <f>RES_hhdet_in_fech!Q86/RES_summary!Q$21</f>
        <v>1.0411663469055503</v>
      </c>
      <c r="R86" s="99">
        <f>RES_hhdet_in_fech!R86/RES_summary!R$21</f>
        <v>1.4294949496934031</v>
      </c>
      <c r="S86" s="99">
        <f>RES_hhdet_in_fech!S86/RES_summary!S$21</f>
        <v>0.74190884665861145</v>
      </c>
      <c r="T86" s="99">
        <f>RES_hhdet_in_fech!T86/RES_summary!T$21</f>
        <v>1.7089898116258524</v>
      </c>
      <c r="U86" s="99">
        <f>RES_hhdet_in_fech!U86/RES_summary!U$21</f>
        <v>0.27295248329428029</v>
      </c>
      <c r="V86" s="99">
        <f>RES_hhdet_in_fech!V86/RES_summary!V$21</f>
        <v>2.1991194854942147</v>
      </c>
      <c r="W86" s="99">
        <f>RES_hhdet_in_fech!W86/RES_summary!W$21</f>
        <v>4.4609367629404995</v>
      </c>
      <c r="X86" s="99">
        <f>RES_hhdet_in_fech!X86/RES_summary!X$21</f>
        <v>5.8617563005767863</v>
      </c>
      <c r="Y86" s="99">
        <f>RES_hhdet_in_fech!Y86/RES_summary!Y$21</f>
        <v>2.1031126184720983</v>
      </c>
      <c r="DA86" s="63" t="s">
        <v>4506</v>
      </c>
    </row>
    <row r="87" spans="1:105" ht="12" customHeight="1" x14ac:dyDescent="0.25">
      <c r="A87" s="121" t="s">
        <v>55</v>
      </c>
      <c r="B87" s="122"/>
      <c r="C87" s="123">
        <v>17.25576462609267</v>
      </c>
      <c r="D87" s="123">
        <v>18.664484451182712</v>
      </c>
      <c r="E87" s="123">
        <v>16.119324837235528</v>
      </c>
      <c r="F87" s="123">
        <v>18.12848445191095</v>
      </c>
      <c r="G87" s="123">
        <v>18.291260041666529</v>
      </c>
      <c r="H87" s="123">
        <v>18.61136519786784</v>
      </c>
      <c r="I87" s="123">
        <v>17.46567539801644</v>
      </c>
      <c r="J87" s="123">
        <v>17.811828977484531</v>
      </c>
      <c r="K87" s="123">
        <v>17.00185158694967</v>
      </c>
      <c r="L87" s="123">
        <v>16.884968128174975</v>
      </c>
      <c r="M87" s="123">
        <v>15.785389049312281</v>
      </c>
      <c r="N87" s="123">
        <v>15.539888379236306</v>
      </c>
      <c r="O87" s="123">
        <v>14.690555760484202</v>
      </c>
      <c r="P87" s="123">
        <v>14.073677631641461</v>
      </c>
      <c r="Q87" s="123">
        <v>13.911075544768677</v>
      </c>
      <c r="R87" s="123">
        <v>14.008666357581221</v>
      </c>
      <c r="S87" s="123">
        <v>13.975359844548393</v>
      </c>
      <c r="T87" s="123">
        <v>13.737794028070212</v>
      </c>
      <c r="U87" s="123">
        <v>13.63243669530655</v>
      </c>
      <c r="V87" s="123">
        <v>13.592291760976769</v>
      </c>
      <c r="W87" s="123">
        <v>14.240062766879058</v>
      </c>
      <c r="X87" s="123">
        <v>13.275222155101236</v>
      </c>
      <c r="Y87" s="123">
        <v>13.644492717027102</v>
      </c>
      <c r="DA87" s="130" t="s">
        <v>4507</v>
      </c>
    </row>
    <row r="88" spans="1:105" ht="12" customHeight="1" x14ac:dyDescent="0.25">
      <c r="A88" s="97" t="s">
        <v>132</v>
      </c>
      <c r="B88" s="98"/>
      <c r="C88" s="99">
        <v>19.877349421056081</v>
      </c>
      <c r="D88" s="99">
        <v>18.775550774373556</v>
      </c>
      <c r="E88" s="99">
        <v>19.483107490198208</v>
      </c>
      <c r="F88" s="99">
        <v>18.814463969532571</v>
      </c>
      <c r="G88" s="99">
        <v>18.569803961347599</v>
      </c>
      <c r="H88" s="99">
        <v>18.204450960014466</v>
      </c>
      <c r="I88" s="99">
        <v>18.033614106159884</v>
      </c>
      <c r="J88" s="99">
        <v>16.949376453082628</v>
      </c>
      <c r="K88" s="99">
        <v>16.939192932426526</v>
      </c>
      <c r="L88" s="99">
        <v>16.379058117884146</v>
      </c>
      <c r="M88" s="99">
        <v>15.640818319578647</v>
      </c>
      <c r="N88" s="99">
        <v>15.159000003324028</v>
      </c>
      <c r="O88" s="99">
        <v>14.352721798389897</v>
      </c>
      <c r="P88" s="99">
        <v>14.067786748101282</v>
      </c>
      <c r="Q88" s="99">
        <v>13.788465737406119</v>
      </c>
      <c r="R88" s="99">
        <v>14.081209340175025</v>
      </c>
      <c r="S88" s="99">
        <v>13.663856635621153</v>
      </c>
      <c r="T88" s="99">
        <v>13.276851499516086</v>
      </c>
      <c r="U88" s="99">
        <v>12.809320644716639</v>
      </c>
      <c r="V88" s="99">
        <v>13.262592196492351</v>
      </c>
      <c r="W88" s="99">
        <v>12.614313719893895</v>
      </c>
      <c r="X88" s="99">
        <v>11.178984120541362</v>
      </c>
      <c r="Y88" s="99">
        <v>15.107989268009225</v>
      </c>
      <c r="DA88" s="63" t="s">
        <v>4508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13.374579923452815</v>
      </c>
      <c r="F89" s="99">
        <v>0</v>
      </c>
      <c r="G89" s="99">
        <v>0</v>
      </c>
      <c r="H89" s="99">
        <v>0</v>
      </c>
      <c r="I89" s="99">
        <v>13.247060671127111</v>
      </c>
      <c r="J89" s="99">
        <v>12.630157112487893</v>
      </c>
      <c r="K89" s="99">
        <v>12.679813625653905</v>
      </c>
      <c r="L89" s="99">
        <v>12.42670723092003</v>
      </c>
      <c r="M89" s="99">
        <v>12.068451343906258</v>
      </c>
      <c r="N89" s="99">
        <v>11.800213416435959</v>
      </c>
      <c r="O89" s="99">
        <v>11.2291398090898</v>
      </c>
      <c r="P89" s="99">
        <v>11.151617872120735</v>
      </c>
      <c r="Q89" s="99">
        <v>11.121913613334204</v>
      </c>
      <c r="R89" s="99">
        <v>11.466632041606672</v>
      </c>
      <c r="S89" s="99">
        <v>0</v>
      </c>
      <c r="T89" s="99">
        <v>11.100384964289519</v>
      </c>
      <c r="U89" s="99">
        <v>10.78172629597414</v>
      </c>
      <c r="V89" s="99">
        <v>11.271576304238476</v>
      </c>
      <c r="W89" s="99">
        <v>10.887547702808613</v>
      </c>
      <c r="X89" s="99">
        <v>9.7926834176055468</v>
      </c>
      <c r="Y89" s="99">
        <v>13.383375818509878</v>
      </c>
      <c r="DA89" s="63" t="s">
        <v>4509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5.0030646277800015</v>
      </c>
      <c r="F90" s="102">
        <v>0</v>
      </c>
      <c r="G90" s="102">
        <v>0</v>
      </c>
      <c r="H90" s="102">
        <v>0</v>
      </c>
      <c r="I90" s="102">
        <v>5.0143622779886767</v>
      </c>
      <c r="J90" s="102">
        <v>4.7478782085089719</v>
      </c>
      <c r="K90" s="102">
        <v>4.4148066621849607</v>
      </c>
      <c r="L90" s="102">
        <v>4.2762039217812662</v>
      </c>
      <c r="M90" s="102">
        <v>4.2671320547277647</v>
      </c>
      <c r="N90" s="102">
        <v>4.0889411582886268</v>
      </c>
      <c r="O90" s="102">
        <v>3.7570819457434674</v>
      </c>
      <c r="P90" s="102">
        <v>3.8895836104237711</v>
      </c>
      <c r="Q90" s="102">
        <v>4.1861909191703814</v>
      </c>
      <c r="R90" s="102">
        <v>4.1687966559827565</v>
      </c>
      <c r="S90" s="102">
        <v>0</v>
      </c>
      <c r="T90" s="102">
        <v>3.9944792467842816</v>
      </c>
      <c r="U90" s="102">
        <v>3.6413153923023427</v>
      </c>
      <c r="V90" s="102">
        <v>3.693829009724543</v>
      </c>
      <c r="W90" s="102">
        <v>3.9506520821054614</v>
      </c>
      <c r="X90" s="102">
        <v>3.9152239465637648</v>
      </c>
      <c r="Y90" s="102">
        <v>5.4455798099097468</v>
      </c>
      <c r="DA90" s="131" t="s">
        <v>4510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8.3715152956728112</v>
      </c>
      <c r="F91" s="105">
        <v>0</v>
      </c>
      <c r="G91" s="105">
        <v>0</v>
      </c>
      <c r="H91" s="105">
        <v>0</v>
      </c>
      <c r="I91" s="105">
        <v>8.232698393138433</v>
      </c>
      <c r="J91" s="105">
        <v>7.8822789039789223</v>
      </c>
      <c r="K91" s="105">
        <v>8.2650069634689451</v>
      </c>
      <c r="L91" s="105">
        <v>8.1505033091387631</v>
      </c>
      <c r="M91" s="105">
        <v>7.801319289178493</v>
      </c>
      <c r="N91" s="105">
        <v>7.711272258147333</v>
      </c>
      <c r="O91" s="105">
        <v>7.4720578633463317</v>
      </c>
      <c r="P91" s="105">
        <v>7.2620342616969662</v>
      </c>
      <c r="Q91" s="105">
        <v>6.9357226941638226</v>
      </c>
      <c r="R91" s="105">
        <v>7.2978353856239142</v>
      </c>
      <c r="S91" s="105">
        <v>0</v>
      </c>
      <c r="T91" s="105">
        <v>7.1059057175052374</v>
      </c>
      <c r="U91" s="105">
        <v>7.1404109036717989</v>
      </c>
      <c r="V91" s="105">
        <v>7.5777472945139328</v>
      </c>
      <c r="W91" s="105">
        <v>6.9368956207031509</v>
      </c>
      <c r="X91" s="105">
        <v>5.8774594710417833</v>
      </c>
      <c r="Y91" s="105">
        <v>7.9377960086001318</v>
      </c>
      <c r="DA91" s="132" t="s">
        <v>4511</v>
      </c>
    </row>
    <row r="92" spans="1:105" ht="12" customHeight="1" x14ac:dyDescent="0.25">
      <c r="A92" s="106" t="s">
        <v>124</v>
      </c>
      <c r="B92" s="101"/>
      <c r="C92" s="102">
        <v>19.872609267378387</v>
      </c>
      <c r="D92" s="102">
        <v>19.29260959996633</v>
      </c>
      <c r="E92" s="102">
        <v>20.311147808351755</v>
      </c>
      <c r="F92" s="102">
        <v>20.108367045784739</v>
      </c>
      <c r="G92" s="102">
        <v>19.92390744290654</v>
      </c>
      <c r="H92" s="102">
        <v>20.019257305222407</v>
      </c>
      <c r="I92" s="102">
        <v>19.153132079228303</v>
      </c>
      <c r="J92" s="102">
        <v>20.855152474544379</v>
      </c>
      <c r="K92" s="102">
        <v>22.07687373601637</v>
      </c>
      <c r="L92" s="102">
        <v>20.164399139927809</v>
      </c>
      <c r="M92" s="102">
        <v>17.582239060521822</v>
      </c>
      <c r="N92" s="102">
        <v>16.65944377195769</v>
      </c>
      <c r="O92" s="102">
        <v>16.229493844007209</v>
      </c>
      <c r="P92" s="102">
        <v>14.51500810643126</v>
      </c>
      <c r="Q92" s="102">
        <v>14.284180340334693</v>
      </c>
      <c r="R92" s="102">
        <v>14.831593839165043</v>
      </c>
      <c r="S92" s="102">
        <v>14.46468532092622</v>
      </c>
      <c r="T92" s="102">
        <v>13.702123819396622</v>
      </c>
      <c r="U92" s="102">
        <v>14.309186521577915</v>
      </c>
      <c r="V92" s="102">
        <v>13.960095986610277</v>
      </c>
      <c r="W92" s="102">
        <v>14.528411598520929</v>
      </c>
      <c r="X92" s="102">
        <v>14.15170627673054</v>
      </c>
      <c r="Y92" s="102">
        <v>13.073994523604613</v>
      </c>
      <c r="DA92" s="131" t="s">
        <v>4512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13.624647787316878</v>
      </c>
      <c r="F93" s="105">
        <v>0</v>
      </c>
      <c r="G93" s="105">
        <v>0</v>
      </c>
      <c r="H93" s="105">
        <v>0</v>
      </c>
      <c r="I93" s="105">
        <v>13.171145339785333</v>
      </c>
      <c r="J93" s="105">
        <v>14.419944061764197</v>
      </c>
      <c r="K93" s="105">
        <v>15.161471246581614</v>
      </c>
      <c r="L93" s="105">
        <v>13.922173421583231</v>
      </c>
      <c r="M93" s="105">
        <v>12.352946787472652</v>
      </c>
      <c r="N93" s="105">
        <v>11.890767018831657</v>
      </c>
      <c r="O93" s="105">
        <v>11.837507490637313</v>
      </c>
      <c r="P93" s="105">
        <v>10.967480025254623</v>
      </c>
      <c r="Q93" s="105">
        <v>11.187634279904042</v>
      </c>
      <c r="R93" s="105">
        <v>11.771660834895833</v>
      </c>
      <c r="S93" s="105">
        <v>11.611909114983511</v>
      </c>
      <c r="T93" s="105">
        <v>11.166580073002207</v>
      </c>
      <c r="U93" s="105">
        <v>11.720567028349832</v>
      </c>
      <c r="V93" s="105">
        <v>11.517236656742163</v>
      </c>
      <c r="W93" s="105">
        <v>12.152598782797419</v>
      </c>
      <c r="X93" s="105">
        <v>12.004901399549034</v>
      </c>
      <c r="Y93" s="105">
        <v>11.128353551912621</v>
      </c>
      <c r="DA93" s="132" t="s">
        <v>4513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5.2161103533438178</v>
      </c>
      <c r="F94" s="99">
        <v>0</v>
      </c>
      <c r="G94" s="99">
        <v>0</v>
      </c>
      <c r="H94" s="99">
        <v>0</v>
      </c>
      <c r="I94" s="99">
        <v>5.3233497405622323</v>
      </c>
      <c r="J94" s="99">
        <v>5.8409875687680177</v>
      </c>
      <c r="K94" s="99">
        <v>5.7650620949132909</v>
      </c>
      <c r="L94" s="99">
        <v>5.2682843995251103</v>
      </c>
      <c r="M94" s="99">
        <v>4.7905211034730648</v>
      </c>
      <c r="N94" s="99">
        <v>4.4848191509848556</v>
      </c>
      <c r="O94" s="99">
        <v>4.2504309537109695</v>
      </c>
      <c r="P94" s="99">
        <v>4.0039305332087594</v>
      </c>
      <c r="Q94" s="99">
        <v>4.33042820360577</v>
      </c>
      <c r="R94" s="99">
        <v>4.3858868965752222</v>
      </c>
      <c r="S94" s="99">
        <v>4.2087191650589642</v>
      </c>
      <c r="T94" s="99">
        <v>4.1190786286350454</v>
      </c>
      <c r="U94" s="99">
        <v>4.0684575397417753</v>
      </c>
      <c r="V94" s="99">
        <v>3.886217075081464</v>
      </c>
      <c r="W94" s="99">
        <v>4.5499122303336508</v>
      </c>
      <c r="X94" s="99">
        <v>4.9610038695990903</v>
      </c>
      <c r="Y94" s="99">
        <v>4.6577471182312005</v>
      </c>
      <c r="DA94" s="63" t="s">
        <v>4514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8.4085374339730592</v>
      </c>
      <c r="F95" s="99">
        <v>0</v>
      </c>
      <c r="G95" s="99">
        <v>0</v>
      </c>
      <c r="H95" s="99">
        <v>0</v>
      </c>
      <c r="I95" s="99">
        <v>7.8477955992231019</v>
      </c>
      <c r="J95" s="99">
        <v>8.578956492996177</v>
      </c>
      <c r="K95" s="99">
        <v>9.3964091516683226</v>
      </c>
      <c r="L95" s="99">
        <v>8.6538890220581219</v>
      </c>
      <c r="M95" s="99">
        <v>7.5624256839995869</v>
      </c>
      <c r="N95" s="99">
        <v>7.4059478678468</v>
      </c>
      <c r="O95" s="99">
        <v>7.587076536926344</v>
      </c>
      <c r="P95" s="99">
        <v>6.9635494920458632</v>
      </c>
      <c r="Q95" s="99">
        <v>6.8572060762982732</v>
      </c>
      <c r="R95" s="99">
        <v>7.3857739383206109</v>
      </c>
      <c r="S95" s="99">
        <v>7.4031899499245464</v>
      </c>
      <c r="T95" s="99">
        <v>7.0475014443671613</v>
      </c>
      <c r="U95" s="99">
        <v>7.6521094886080574</v>
      </c>
      <c r="V95" s="99">
        <v>7.6310195816607003</v>
      </c>
      <c r="W95" s="99">
        <v>7.6026865524637692</v>
      </c>
      <c r="X95" s="99">
        <v>7.0438975299499429</v>
      </c>
      <c r="Y95" s="99">
        <v>6.4706064336814197</v>
      </c>
      <c r="DA95" s="63" t="s">
        <v>4515</v>
      </c>
    </row>
    <row r="96" spans="1:105" ht="12" customHeight="1" x14ac:dyDescent="0.25">
      <c r="A96" s="106" t="s">
        <v>122</v>
      </c>
      <c r="B96" s="101"/>
      <c r="C96" s="102">
        <v>17.231015696720416</v>
      </c>
      <c r="D96" s="102">
        <v>18.763636783220559</v>
      </c>
      <c r="E96" s="102">
        <v>16.033807504648362</v>
      </c>
      <c r="F96" s="102">
        <v>18.152083628468315</v>
      </c>
      <c r="G96" s="102">
        <v>18.369253178924374</v>
      </c>
      <c r="H96" s="102">
        <v>18.728672634196744</v>
      </c>
      <c r="I96" s="102">
        <v>17.790535131681352</v>
      </c>
      <c r="J96" s="102">
        <v>18.269451712703777</v>
      </c>
      <c r="K96" s="102">
        <v>17.189367893941238</v>
      </c>
      <c r="L96" s="102">
        <v>17.161762020036324</v>
      </c>
      <c r="M96" s="102">
        <v>16.245155263535789</v>
      </c>
      <c r="N96" s="102">
        <v>15.990728834559336</v>
      </c>
      <c r="O96" s="102">
        <v>15.200665583018907</v>
      </c>
      <c r="P96" s="102">
        <v>14.689030065875036</v>
      </c>
      <c r="Q96" s="102">
        <v>14.491983935518068</v>
      </c>
      <c r="R96" s="102">
        <v>14.466752520297591</v>
      </c>
      <c r="S96" s="102">
        <v>14.466303343760217</v>
      </c>
      <c r="T96" s="102">
        <v>14.309366566837452</v>
      </c>
      <c r="U96" s="102">
        <v>14.150318956245881</v>
      </c>
      <c r="V96" s="102">
        <v>14.084687914220028</v>
      </c>
      <c r="W96" s="102">
        <v>14.765417465033881</v>
      </c>
      <c r="X96" s="102">
        <v>13.896268048070908</v>
      </c>
      <c r="Y96" s="102">
        <v>13.645358839331752</v>
      </c>
      <c r="DA96" s="131" t="s">
        <v>4516</v>
      </c>
    </row>
    <row r="97" spans="1:105" ht="12" customHeight="1" x14ac:dyDescent="0.25">
      <c r="A97" s="107" t="s">
        <v>121</v>
      </c>
      <c r="B97" s="104"/>
      <c r="C97" s="105">
        <v>12.55111447235293</v>
      </c>
      <c r="D97" s="105">
        <v>13.79694257460897</v>
      </c>
      <c r="E97" s="105">
        <v>11.525060515362277</v>
      </c>
      <c r="F97" s="105">
        <v>13.290910765434591</v>
      </c>
      <c r="G97" s="105">
        <v>13.450535582529776</v>
      </c>
      <c r="H97" s="105">
        <v>13.727737208554251</v>
      </c>
      <c r="I97" s="105">
        <v>13.015703189166603</v>
      </c>
      <c r="J97" s="105">
        <v>13.410511441976674</v>
      </c>
      <c r="K97" s="105">
        <v>12.522978685196566</v>
      </c>
      <c r="L97" s="105">
        <v>12.538073011401321</v>
      </c>
      <c r="M97" s="105">
        <v>11.999789950439304</v>
      </c>
      <c r="N97" s="105">
        <v>11.890360230419711</v>
      </c>
      <c r="O97" s="105">
        <v>11.404786685722412</v>
      </c>
      <c r="P97" s="105">
        <v>11.278821467940782</v>
      </c>
      <c r="Q97" s="105">
        <v>11.423860868599281</v>
      </c>
      <c r="R97" s="105">
        <v>11.47882497668726</v>
      </c>
      <c r="S97" s="105">
        <v>11.564342818003459</v>
      </c>
      <c r="T97" s="105">
        <v>11.580081934041026</v>
      </c>
      <c r="U97" s="105">
        <v>11.489185783561529</v>
      </c>
      <c r="V97" s="105">
        <v>11.512527125212697</v>
      </c>
      <c r="W97" s="105">
        <v>12.290614398772224</v>
      </c>
      <c r="X97" s="105">
        <v>11.800363911952484</v>
      </c>
      <c r="Y97" s="105">
        <v>11.704521746403922</v>
      </c>
      <c r="DA97" s="132" t="s">
        <v>4517</v>
      </c>
    </row>
    <row r="98" spans="1:105" ht="12" customHeight="1" x14ac:dyDescent="0.25">
      <c r="A98" s="108" t="s">
        <v>53</v>
      </c>
      <c r="B98" s="98"/>
      <c r="C98" s="99">
        <v>4.9541140450563894</v>
      </c>
      <c r="D98" s="99">
        <v>5.6884695859394316</v>
      </c>
      <c r="E98" s="99">
        <v>4.114865604096293</v>
      </c>
      <c r="F98" s="99">
        <v>5.2539782705426594</v>
      </c>
      <c r="G98" s="99">
        <v>5.2664827189879038</v>
      </c>
      <c r="H98" s="99">
        <v>5.3510032067468156</v>
      </c>
      <c r="I98" s="99">
        <v>4.9475597065656629</v>
      </c>
      <c r="J98" s="99">
        <v>5.1222688223956059</v>
      </c>
      <c r="K98" s="99">
        <v>4.4803118723196569</v>
      </c>
      <c r="L98" s="99">
        <v>4.4786672420870843</v>
      </c>
      <c r="M98" s="99">
        <v>4.4321669085589228</v>
      </c>
      <c r="N98" s="99">
        <v>4.3137736561590643</v>
      </c>
      <c r="O98" s="99">
        <v>3.9812436676882306</v>
      </c>
      <c r="P98" s="99">
        <v>4.063446711121121</v>
      </c>
      <c r="Q98" s="99">
        <v>4.410151439949435</v>
      </c>
      <c r="R98" s="99">
        <v>4.2855826543822255</v>
      </c>
      <c r="S98" s="99">
        <v>4.2201846143231201</v>
      </c>
      <c r="T98" s="99">
        <v>4.3138030133633967</v>
      </c>
      <c r="U98" s="99">
        <v>4.0323048396754428</v>
      </c>
      <c r="V98" s="99">
        <v>3.9274394915362296</v>
      </c>
      <c r="W98" s="99">
        <v>4.6320842802877102</v>
      </c>
      <c r="X98" s="99">
        <v>4.8791193377218853</v>
      </c>
      <c r="Y98" s="99">
        <v>4.8722155142613346</v>
      </c>
      <c r="DA98" s="63" t="s">
        <v>4518</v>
      </c>
    </row>
    <row r="99" spans="1:105" ht="12" customHeight="1" x14ac:dyDescent="0.25">
      <c r="A99" s="108" t="s">
        <v>52</v>
      </c>
      <c r="B99" s="98"/>
      <c r="C99" s="99">
        <v>7.5970004272965399</v>
      </c>
      <c r="D99" s="99">
        <v>8.1084729886695381</v>
      </c>
      <c r="E99" s="99">
        <v>7.4101949112659868</v>
      </c>
      <c r="F99" s="99">
        <v>8.0369324948919303</v>
      </c>
      <c r="G99" s="99">
        <v>8.1840528635418703</v>
      </c>
      <c r="H99" s="99">
        <v>8.3767340018074368</v>
      </c>
      <c r="I99" s="99">
        <v>8.0681434826009397</v>
      </c>
      <c r="J99" s="99">
        <v>8.2882426195810694</v>
      </c>
      <c r="K99" s="99">
        <v>8.0426668128769112</v>
      </c>
      <c r="L99" s="99">
        <v>8.0594057693142389</v>
      </c>
      <c r="M99" s="99">
        <v>7.5676230418803829</v>
      </c>
      <c r="N99" s="99">
        <v>7.5765865742606477</v>
      </c>
      <c r="O99" s="99">
        <v>7.4235430180341817</v>
      </c>
      <c r="P99" s="99">
        <v>7.2153747568196609</v>
      </c>
      <c r="Q99" s="99">
        <v>7.0137094286498467</v>
      </c>
      <c r="R99" s="99">
        <v>7.1932423223050339</v>
      </c>
      <c r="S99" s="99">
        <v>7.3441582036803403</v>
      </c>
      <c r="T99" s="99">
        <v>7.2662789206776273</v>
      </c>
      <c r="U99" s="99">
        <v>7.4568809438860848</v>
      </c>
      <c r="V99" s="99">
        <v>7.5850876336764683</v>
      </c>
      <c r="W99" s="99">
        <v>7.6585301184845127</v>
      </c>
      <c r="X99" s="99">
        <v>6.9212445742305961</v>
      </c>
      <c r="Y99" s="99">
        <v>6.8323062321425869</v>
      </c>
      <c r="DA99" s="63" t="s">
        <v>4519</v>
      </c>
    </row>
    <row r="100" spans="1:105" ht="12" customHeight="1" x14ac:dyDescent="0.25">
      <c r="A100" s="121" t="s">
        <v>54</v>
      </c>
      <c r="B100" s="122"/>
      <c r="C100" s="123">
        <v>16.184887830349702</v>
      </c>
      <c r="D100" s="123">
        <v>16.51765233734297</v>
      </c>
      <c r="E100" s="123">
        <v>15.64952329831964</v>
      </c>
      <c r="F100" s="123">
        <v>15.908320880279698</v>
      </c>
      <c r="G100" s="123">
        <v>15.959722065348199</v>
      </c>
      <c r="H100" s="123">
        <v>16.254344354102372</v>
      </c>
      <c r="I100" s="123">
        <v>15.766120813777569</v>
      </c>
      <c r="J100" s="123">
        <v>16.616391655393752</v>
      </c>
      <c r="K100" s="123">
        <v>16.486379071105535</v>
      </c>
      <c r="L100" s="123">
        <v>15.248008129469003</v>
      </c>
      <c r="M100" s="123">
        <v>13.862656320732466</v>
      </c>
      <c r="N100" s="123">
        <v>12.939567974700639</v>
      </c>
      <c r="O100" s="123">
        <v>12.338958936724838</v>
      </c>
      <c r="P100" s="123">
        <v>11.692354348448381</v>
      </c>
      <c r="Q100" s="123">
        <v>11.900393163698578</v>
      </c>
      <c r="R100" s="123">
        <v>12.274730540159076</v>
      </c>
      <c r="S100" s="123">
        <v>11.585073756101441</v>
      </c>
      <c r="T100" s="123">
        <v>10.997056021148907</v>
      </c>
      <c r="U100" s="123">
        <v>10.709894190733067</v>
      </c>
      <c r="V100" s="123">
        <v>10.627593105387398</v>
      </c>
      <c r="W100" s="123">
        <v>10.858182055404985</v>
      </c>
      <c r="X100" s="123">
        <v>10.126308890714416</v>
      </c>
      <c r="Y100" s="123">
        <v>9.4530849817204494</v>
      </c>
      <c r="DA100" s="130" t="s">
        <v>4520</v>
      </c>
    </row>
    <row r="101" spans="1:105" ht="12" customHeight="1" x14ac:dyDescent="0.25">
      <c r="A101" s="97" t="s">
        <v>202</v>
      </c>
      <c r="B101" s="98"/>
      <c r="C101" s="99">
        <v>19.712830532729768</v>
      </c>
      <c r="D101" s="99">
        <v>17.12528123661852</v>
      </c>
      <c r="E101" s="99">
        <v>20.20851145568335</v>
      </c>
      <c r="F101" s="99">
        <v>18.245368604796607</v>
      </c>
      <c r="G101" s="99">
        <v>18.380506435904735</v>
      </c>
      <c r="H101" s="99">
        <v>17.439425002504979</v>
      </c>
      <c r="I101" s="99">
        <v>19.205059098619859</v>
      </c>
      <c r="J101" s="99">
        <v>16.897190125110537</v>
      </c>
      <c r="K101" s="99">
        <v>18.156365222867322</v>
      </c>
      <c r="L101" s="99">
        <v>16.944042422387803</v>
      </c>
      <c r="M101" s="99">
        <v>16.144540057075353</v>
      </c>
      <c r="N101" s="99">
        <v>16.112504389415715</v>
      </c>
      <c r="O101" s="99">
        <v>14.336117061670841</v>
      </c>
      <c r="P101" s="99">
        <v>14.299726374466919</v>
      </c>
      <c r="Q101" s="99">
        <v>14.134025649646912</v>
      </c>
      <c r="R101" s="99">
        <v>14.655012450178413</v>
      </c>
      <c r="S101" s="99">
        <v>13.78224731357485</v>
      </c>
      <c r="T101" s="99">
        <v>13.108566255774301</v>
      </c>
      <c r="U101" s="99">
        <v>12.242336208251286</v>
      </c>
      <c r="V101" s="99">
        <v>13.928487324329906</v>
      </c>
      <c r="W101" s="99">
        <v>14.251243573730795</v>
      </c>
      <c r="X101" s="99">
        <v>13.884274415038425</v>
      </c>
      <c r="Y101" s="99">
        <v>11.476858147466537</v>
      </c>
      <c r="DA101" s="63" t="s">
        <v>4521</v>
      </c>
    </row>
    <row r="102" spans="1:105" ht="12" customHeight="1" x14ac:dyDescent="0.25">
      <c r="A102" s="97" t="s">
        <v>50</v>
      </c>
      <c r="B102" s="98"/>
      <c r="C102" s="99">
        <v>19.649618018650521</v>
      </c>
      <c r="D102" s="99">
        <v>17.174445414120566</v>
      </c>
      <c r="E102" s="99">
        <v>19.964340787436928</v>
      </c>
      <c r="F102" s="99">
        <v>18.357121980622747</v>
      </c>
      <c r="G102" s="99">
        <v>18.211229482030092</v>
      </c>
      <c r="H102" s="99">
        <v>17.548451497510179</v>
      </c>
      <c r="I102" s="99">
        <v>18.106368002191825</v>
      </c>
      <c r="J102" s="99">
        <v>17.534619945374526</v>
      </c>
      <c r="K102" s="99">
        <v>20.110636967968553</v>
      </c>
      <c r="L102" s="99">
        <v>17.946628307192647</v>
      </c>
      <c r="M102" s="99">
        <v>15.810093172747804</v>
      </c>
      <c r="N102" s="99">
        <v>14.990413553680442</v>
      </c>
      <c r="O102" s="99">
        <v>14.802370073527451</v>
      </c>
      <c r="P102" s="99">
        <v>13.597517594830837</v>
      </c>
      <c r="Q102" s="99">
        <v>13.716943451488241</v>
      </c>
      <c r="R102" s="99">
        <v>14.33964953185852</v>
      </c>
      <c r="S102" s="99">
        <v>13.911893447623388</v>
      </c>
      <c r="T102" s="99">
        <v>13.022240104920323</v>
      </c>
      <c r="U102" s="99">
        <v>13.475297731627512</v>
      </c>
      <c r="V102" s="99">
        <v>13.13660740776521</v>
      </c>
      <c r="W102" s="99">
        <v>13.656814605046414</v>
      </c>
      <c r="X102" s="99">
        <v>13.224715080021916</v>
      </c>
      <c r="Y102" s="99">
        <v>11.813253306395737</v>
      </c>
      <c r="DA102" s="63" t="s">
        <v>4522</v>
      </c>
    </row>
    <row r="103" spans="1:105" ht="12" customHeight="1" x14ac:dyDescent="0.25">
      <c r="A103" s="109" t="s">
        <v>120</v>
      </c>
      <c r="B103" s="33"/>
      <c r="C103" s="110">
        <v>12.958218160811187</v>
      </c>
      <c r="D103" s="110">
        <v>16.001994927878741</v>
      </c>
      <c r="E103" s="110">
        <v>11.791818291414266</v>
      </c>
      <c r="F103" s="110">
        <v>14.344428582243935</v>
      </c>
      <c r="G103" s="110">
        <v>14.665834567531419</v>
      </c>
      <c r="H103" s="110">
        <v>15.363852533086815</v>
      </c>
      <c r="I103" s="110">
        <v>13.394842117285943</v>
      </c>
      <c r="J103" s="110">
        <v>15.081743208384895</v>
      </c>
      <c r="K103" s="110">
        <v>12.364714680192353</v>
      </c>
      <c r="L103" s="110">
        <v>12.546237758110394</v>
      </c>
      <c r="M103" s="110">
        <v>12.101822735132723</v>
      </c>
      <c r="N103" s="110">
        <v>11.7047357721432</v>
      </c>
      <c r="O103" s="110">
        <v>10.948729395469806</v>
      </c>
      <c r="P103" s="110">
        <v>10.519329056031554</v>
      </c>
      <c r="Q103" s="110">
        <v>10.456933880724344</v>
      </c>
      <c r="R103" s="110">
        <v>10.323496439893422</v>
      </c>
      <c r="S103" s="110">
        <v>10.067881327115817</v>
      </c>
      <c r="T103" s="110">
        <v>9.7007856678775628</v>
      </c>
      <c r="U103" s="110">
        <v>9.3374243802961896</v>
      </c>
      <c r="V103" s="110">
        <v>9.1774787769291439</v>
      </c>
      <c r="W103" s="110">
        <v>9.5889327981623893</v>
      </c>
      <c r="X103" s="110">
        <v>8.9764474952793272</v>
      </c>
      <c r="Y103" s="110">
        <v>8.5584649119224352</v>
      </c>
      <c r="DA103" s="60" t="s">
        <v>4523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4524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4525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4526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4527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4528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X110" s="99">
        <f>RES_hhdet_in_fech!X110/RES_summary!X$21</f>
        <v>0</v>
      </c>
      <c r="Y110" s="99">
        <f>RES_hhdet_in_fech!Y110/RES_summary!Y$21</f>
        <v>0</v>
      </c>
      <c r="DA110" s="63" t="s">
        <v>4529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4530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4531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4532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4533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4534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4535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4536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4537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4538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4539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4540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4541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138.19775402000869</v>
      </c>
      <c r="D124" s="118">
        <f t="shared" si="42"/>
        <v>140.4365813263783</v>
      </c>
      <c r="E124" s="118">
        <f t="shared" si="42"/>
        <v>153.77016767034459</v>
      </c>
      <c r="F124" s="118">
        <f t="shared" si="42"/>
        <v>152.46113044462251</v>
      </c>
      <c r="G124" s="118">
        <f t="shared" si="42"/>
        <v>159.04195998696625</v>
      </c>
      <c r="H124" s="118">
        <f t="shared" si="42"/>
        <v>149.30951904372753</v>
      </c>
      <c r="I124" s="118">
        <f t="shared" si="42"/>
        <v>140.77131274016037</v>
      </c>
      <c r="J124" s="118">
        <f t="shared" si="42"/>
        <v>140.95965948425885</v>
      </c>
      <c r="K124" s="118">
        <f t="shared" si="42"/>
        <v>142.49900207969472</v>
      </c>
      <c r="L124" s="118">
        <f t="shared" si="42"/>
        <v>145.71439078997085</v>
      </c>
      <c r="M124" s="118">
        <f t="shared" si="42"/>
        <v>139.07231138495888</v>
      </c>
      <c r="N124" s="118">
        <f t="shared" si="42"/>
        <v>131.07140289534829</v>
      </c>
      <c r="O124" s="118">
        <f t="shared" si="42"/>
        <v>129.1720472402834</v>
      </c>
      <c r="P124" s="118">
        <f t="shared" si="42"/>
        <v>108.79087955922792</v>
      </c>
      <c r="Q124" s="118">
        <f t="shared" si="42"/>
        <v>0</v>
      </c>
      <c r="R124" s="118">
        <f t="shared" ref="R124:V124" si="43">R125+R128+R130+R139</f>
        <v>113.11968563631869</v>
      </c>
      <c r="S124" s="118">
        <f t="shared" si="43"/>
        <v>106.99776058138654</v>
      </c>
      <c r="T124" s="118">
        <f t="shared" si="43"/>
        <v>99.470994319344982</v>
      </c>
      <c r="U124" s="118">
        <f t="shared" si="43"/>
        <v>92.026659468624658</v>
      </c>
      <c r="V124" s="118">
        <f t="shared" si="43"/>
        <v>91.405525309733207</v>
      </c>
      <c r="W124" s="118">
        <f t="shared" ref="W124:Y124" si="44">W125+W128+W130+W139</f>
        <v>88.900489191073277</v>
      </c>
      <c r="X124" s="118">
        <f t="shared" si="44"/>
        <v>71.652112639873707</v>
      </c>
      <c r="Y124" s="118">
        <f t="shared" si="44"/>
        <v>52.670937373209767</v>
      </c>
      <c r="DA124" s="129" t="s">
        <v>4542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104.15921491612826</v>
      </c>
      <c r="D125" s="123">
        <f t="shared" si="45"/>
        <v>105.49313986335457</v>
      </c>
      <c r="E125" s="123">
        <f t="shared" si="45"/>
        <v>117.32455512950153</v>
      </c>
      <c r="F125" s="123">
        <f t="shared" si="45"/>
        <v>115.99365802616552</v>
      </c>
      <c r="G125" s="123">
        <f t="shared" si="45"/>
        <v>122.46560572828875</v>
      </c>
      <c r="H125" s="123">
        <f t="shared" si="45"/>
        <v>108.97308913256728</v>
      </c>
      <c r="I125" s="123">
        <f t="shared" si="45"/>
        <v>102.2325257601623</v>
      </c>
      <c r="J125" s="123">
        <f t="shared" si="45"/>
        <v>105.7515110128584</v>
      </c>
      <c r="K125" s="123">
        <f t="shared" si="45"/>
        <v>107.85552618550992</v>
      </c>
      <c r="L125" s="123">
        <f t="shared" si="45"/>
        <v>113.8085245006348</v>
      </c>
      <c r="M125" s="123">
        <f t="shared" si="45"/>
        <v>108.94895194472801</v>
      </c>
      <c r="N125" s="123">
        <f t="shared" si="45"/>
        <v>101.93952137592706</v>
      </c>
      <c r="O125" s="123">
        <f t="shared" si="45"/>
        <v>101.88216521260492</v>
      </c>
      <c r="P125" s="123">
        <f t="shared" si="45"/>
        <v>83.30557237267314</v>
      </c>
      <c r="Q125" s="123">
        <f t="shared" si="45"/>
        <v>0</v>
      </c>
      <c r="R125" s="123">
        <f t="shared" ref="R125:V125" si="46">SUM(R126:R127)</f>
        <v>85.99995627064196</v>
      </c>
      <c r="S125" s="123">
        <f t="shared" si="46"/>
        <v>81.277960973692601</v>
      </c>
      <c r="T125" s="123">
        <f t="shared" si="46"/>
        <v>73.547317711187091</v>
      </c>
      <c r="U125" s="123">
        <f t="shared" si="46"/>
        <v>68.102644254918062</v>
      </c>
      <c r="V125" s="123">
        <f t="shared" si="46"/>
        <v>66.02119167408857</v>
      </c>
      <c r="W125" s="123">
        <f t="shared" ref="W125:Y125" si="47">SUM(W126:W127)</f>
        <v>60.148253675352514</v>
      </c>
      <c r="X125" s="123">
        <f t="shared" si="47"/>
        <v>42.877202690549723</v>
      </c>
      <c r="Y125" s="123">
        <f t="shared" si="47"/>
        <v>28.329635170153278</v>
      </c>
      <c r="DA125" s="130" t="s">
        <v>4543</v>
      </c>
    </row>
    <row r="126" spans="1:105" ht="12" customHeight="1" x14ac:dyDescent="0.25">
      <c r="A126" s="97" t="s">
        <v>198</v>
      </c>
      <c r="B126" s="98"/>
      <c r="C126" s="99">
        <v>103.79003448295664</v>
      </c>
      <c r="D126" s="99">
        <v>105.11803643039553</v>
      </c>
      <c r="E126" s="99">
        <v>116.93143544508027</v>
      </c>
      <c r="F126" s="99">
        <v>115.58694476811479</v>
      </c>
      <c r="G126" s="99">
        <v>122.04510539380473</v>
      </c>
      <c r="H126" s="99">
        <v>108.61266475136296</v>
      </c>
      <c r="I126" s="99">
        <v>101.90589629432381</v>
      </c>
      <c r="J126" s="99">
        <v>105.41719132446029</v>
      </c>
      <c r="K126" s="99">
        <v>107.51724887978983</v>
      </c>
      <c r="L126" s="99">
        <v>113.4645785591126</v>
      </c>
      <c r="M126" s="99">
        <v>108.62242336872585</v>
      </c>
      <c r="N126" s="99">
        <v>101.63712066835625</v>
      </c>
      <c r="O126" s="99">
        <v>101.58202930530298</v>
      </c>
      <c r="P126" s="99">
        <v>83.060249206315845</v>
      </c>
      <c r="Q126" s="99">
        <v>0</v>
      </c>
      <c r="R126" s="99">
        <v>85.742792689500277</v>
      </c>
      <c r="S126" s="99">
        <v>81.037022432045887</v>
      </c>
      <c r="T126" s="99">
        <v>73.329085833563838</v>
      </c>
      <c r="U126" s="99">
        <v>67.898800651456796</v>
      </c>
      <c r="V126" s="99">
        <v>65.82284763573216</v>
      </c>
      <c r="W126" s="99">
        <v>59.967236117099702</v>
      </c>
      <c r="X126" s="99">
        <v>42.748155527089267</v>
      </c>
      <c r="Y126" s="99">
        <v>28.243580681880761</v>
      </c>
      <c r="DA126" s="63" t="s">
        <v>4544</v>
      </c>
    </row>
    <row r="127" spans="1:105" ht="12" customHeight="1" x14ac:dyDescent="0.25">
      <c r="A127" s="97" t="s">
        <v>53</v>
      </c>
      <c r="B127" s="98"/>
      <c r="C127" s="99">
        <v>0.36918043317161725</v>
      </c>
      <c r="D127" s="99">
        <v>0.37510343295904314</v>
      </c>
      <c r="E127" s="99">
        <v>0.39311968442126344</v>
      </c>
      <c r="F127" s="99">
        <v>0.40671325805073361</v>
      </c>
      <c r="G127" s="99">
        <v>0.4205003344840112</v>
      </c>
      <c r="H127" s="99">
        <v>0.36042438120432296</v>
      </c>
      <c r="I127" s="99">
        <v>0.32662946583849267</v>
      </c>
      <c r="J127" s="99">
        <v>0.33431968839811466</v>
      </c>
      <c r="K127" s="99">
        <v>0.33827730572008186</v>
      </c>
      <c r="L127" s="99">
        <v>0.34394594152221147</v>
      </c>
      <c r="M127" s="99">
        <v>0.32652857600215884</v>
      </c>
      <c r="N127" s="99">
        <v>0.30240070757081644</v>
      </c>
      <c r="O127" s="99">
        <v>0.30013590730193268</v>
      </c>
      <c r="P127" s="99">
        <v>0.24532316635729426</v>
      </c>
      <c r="Q127" s="99">
        <v>0</v>
      </c>
      <c r="R127" s="99">
        <v>0.25716358114168475</v>
      </c>
      <c r="S127" s="99">
        <v>0.2409385416467065</v>
      </c>
      <c r="T127" s="99">
        <v>0.21823187762325361</v>
      </c>
      <c r="U127" s="99">
        <v>0.20384360346126776</v>
      </c>
      <c r="V127" s="99">
        <v>0.19834403835641123</v>
      </c>
      <c r="W127" s="99">
        <v>0.18101755825281124</v>
      </c>
      <c r="X127" s="99">
        <v>0.12904716346045705</v>
      </c>
      <c r="Y127" s="99">
        <v>8.6054488272515606E-2</v>
      </c>
      <c r="DA127" s="63" t="s">
        <v>4545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1.5373989868749651</v>
      </c>
      <c r="D128" s="123">
        <f t="shared" si="48"/>
        <v>1.3353670336591448</v>
      </c>
      <c r="E128" s="123">
        <f t="shared" si="48"/>
        <v>5.8290195479332212</v>
      </c>
      <c r="F128" s="123">
        <f t="shared" si="48"/>
        <v>2.9362221235745505</v>
      </c>
      <c r="G128" s="123">
        <f t="shared" si="48"/>
        <v>2.9511787153254532</v>
      </c>
      <c r="H128" s="123">
        <f t="shared" si="48"/>
        <v>6.0423852626772936</v>
      </c>
      <c r="I128" s="123">
        <f t="shared" si="48"/>
        <v>8.0621168139028381</v>
      </c>
      <c r="J128" s="123">
        <f t="shared" si="48"/>
        <v>4.4762735587693756</v>
      </c>
      <c r="K128" s="123">
        <f t="shared" si="48"/>
        <v>3.9270477805357724</v>
      </c>
      <c r="L128" s="123">
        <f t="shared" si="48"/>
        <v>2.1081038143818613</v>
      </c>
      <c r="M128" s="123">
        <f t="shared" si="48"/>
        <v>3.0270826026660225</v>
      </c>
      <c r="N128" s="123">
        <f t="shared" si="48"/>
        <v>3.1986413434787266</v>
      </c>
      <c r="O128" s="123">
        <f t="shared" si="48"/>
        <v>1.5957803799546464</v>
      </c>
      <c r="P128" s="123">
        <f t="shared" si="48"/>
        <v>0</v>
      </c>
      <c r="Q128" s="123">
        <f t="shared" si="48"/>
        <v>0</v>
      </c>
      <c r="R128" s="123">
        <f t="shared" si="48"/>
        <v>1.4289146291969554</v>
      </c>
      <c r="S128" s="123">
        <f t="shared" si="48"/>
        <v>0.74514216910468811</v>
      </c>
      <c r="T128" s="123">
        <f t="shared" si="48"/>
        <v>1.7100885348276145</v>
      </c>
      <c r="U128" s="123">
        <f t="shared" si="48"/>
        <v>0.27221620545053515</v>
      </c>
      <c r="V128" s="123">
        <f t="shared" si="48"/>
        <v>2.2013443829052197</v>
      </c>
      <c r="W128" s="123">
        <f t="shared" si="48"/>
        <v>4.4604618072181994</v>
      </c>
      <c r="X128" s="123">
        <f t="shared" si="48"/>
        <v>5.8611518382800769</v>
      </c>
      <c r="Y128" s="123">
        <f t="shared" si="48"/>
        <v>2.1015206738717587</v>
      </c>
      <c r="DA128" s="130" t="s">
        <v>4546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1.5373989868749651</v>
      </c>
      <c r="D129" s="99">
        <f>RES_hhdet_in_fech!D129/RES_summary!D$21</f>
        <v>1.3353670336591448</v>
      </c>
      <c r="E129" s="99">
        <f>RES_hhdet_in_fech!E129/RES_summary!E$21</f>
        <v>5.8290195479332212</v>
      </c>
      <c r="F129" s="99">
        <f>RES_hhdet_in_fech!F129/RES_summary!F$21</f>
        <v>2.9362221235745505</v>
      </c>
      <c r="G129" s="99">
        <f>RES_hhdet_in_fech!G129/RES_summary!G$21</f>
        <v>2.9511787153254532</v>
      </c>
      <c r="H129" s="99">
        <f>RES_hhdet_in_fech!H129/RES_summary!H$21</f>
        <v>6.0423852626772936</v>
      </c>
      <c r="I129" s="99">
        <f>RES_hhdet_in_fech!I129/RES_summary!I$21</f>
        <v>8.0621168139028381</v>
      </c>
      <c r="J129" s="99">
        <f>RES_hhdet_in_fech!J129/RES_summary!J$21</f>
        <v>4.4762735587693756</v>
      </c>
      <c r="K129" s="99">
        <f>RES_hhdet_in_fech!K129/RES_summary!K$21</f>
        <v>3.9270477805357724</v>
      </c>
      <c r="L129" s="99">
        <f>RES_hhdet_in_fech!L129/RES_summary!L$21</f>
        <v>2.1081038143818613</v>
      </c>
      <c r="M129" s="99">
        <f>RES_hhdet_in_fech!M129/RES_summary!M$21</f>
        <v>3.0270826026660225</v>
      </c>
      <c r="N129" s="99">
        <f>RES_hhdet_in_fech!N129/RES_summary!N$21</f>
        <v>3.1986413434787266</v>
      </c>
      <c r="O129" s="99">
        <f>RES_hhdet_in_fech!O129/RES_summary!O$21</f>
        <v>1.5957803799546464</v>
      </c>
      <c r="P129" s="99">
        <f>RES_hhdet_in_fech!P129/RES_summary!P$21</f>
        <v>0</v>
      </c>
      <c r="Q129" s="99">
        <f>RES_hhdet_in_fech!Q129/RES_summary!Q$21</f>
        <v>0</v>
      </c>
      <c r="R129" s="99">
        <f>RES_hhdet_in_fech!R129/RES_summary!R$21</f>
        <v>1.4289146291969554</v>
      </c>
      <c r="S129" s="99">
        <f>RES_hhdet_in_fech!S129/RES_summary!S$21</f>
        <v>0.74514216910468811</v>
      </c>
      <c r="T129" s="99">
        <f>RES_hhdet_in_fech!T129/RES_summary!T$21</f>
        <v>1.7100885348276145</v>
      </c>
      <c r="U129" s="99">
        <f>RES_hhdet_in_fech!U129/RES_summary!U$21</f>
        <v>0.27221620545053515</v>
      </c>
      <c r="V129" s="99">
        <f>RES_hhdet_in_fech!V129/RES_summary!V$21</f>
        <v>2.2013443829052197</v>
      </c>
      <c r="W129" s="99">
        <f>RES_hhdet_in_fech!W129/RES_summary!W$21</f>
        <v>4.4604618072181994</v>
      </c>
      <c r="X129" s="99">
        <f>RES_hhdet_in_fech!X129/RES_summary!X$21</f>
        <v>5.8611518382800769</v>
      </c>
      <c r="Y129" s="99">
        <f>RES_hhdet_in_fech!Y129/RES_summary!Y$21</f>
        <v>2.1015206738717587</v>
      </c>
      <c r="DA129" s="63" t="s">
        <v>4547</v>
      </c>
    </row>
    <row r="130" spans="1:105" ht="12" customHeight="1" x14ac:dyDescent="0.25">
      <c r="A130" s="121" t="s">
        <v>55</v>
      </c>
      <c r="B130" s="122"/>
      <c r="C130" s="123">
        <v>16.420674044335584</v>
      </c>
      <c r="D130" s="123">
        <v>17.114652174910724</v>
      </c>
      <c r="E130" s="123">
        <v>15.201573799853218</v>
      </c>
      <c r="F130" s="123">
        <v>17.745330748656507</v>
      </c>
      <c r="G130" s="123">
        <v>17.780971486185507</v>
      </c>
      <c r="H130" s="123">
        <v>18.104238032219211</v>
      </c>
      <c r="I130" s="123">
        <v>14.87060749338591</v>
      </c>
      <c r="J130" s="123">
        <v>14.152527950124549</v>
      </c>
      <c r="K130" s="123">
        <v>14.498268891077524</v>
      </c>
      <c r="L130" s="123">
        <v>14.790269989492858</v>
      </c>
      <c r="M130" s="123">
        <v>13.571341435255482</v>
      </c>
      <c r="N130" s="123">
        <v>13.384102238181434</v>
      </c>
      <c r="O130" s="123">
        <v>13.535539719829488</v>
      </c>
      <c r="P130" s="123">
        <v>13.939915284256795</v>
      </c>
      <c r="Q130" s="123">
        <v>0</v>
      </c>
      <c r="R130" s="123">
        <v>13.57186162017844</v>
      </c>
      <c r="S130" s="123">
        <v>13.506753711468427</v>
      </c>
      <c r="T130" s="123">
        <v>13.367229947350854</v>
      </c>
      <c r="U130" s="123">
        <v>13.061886073577961</v>
      </c>
      <c r="V130" s="123">
        <v>12.974173827513138</v>
      </c>
      <c r="W130" s="123">
        <v>13.697451311506756</v>
      </c>
      <c r="X130" s="123">
        <v>13.017007572242663</v>
      </c>
      <c r="Y130" s="123">
        <v>12.847260672754405</v>
      </c>
      <c r="DA130" s="130" t="s">
        <v>4548</v>
      </c>
    </row>
    <row r="131" spans="1:105" ht="12" customHeight="1" x14ac:dyDescent="0.25">
      <c r="A131" s="97" t="s">
        <v>128</v>
      </c>
      <c r="B131" s="98"/>
      <c r="C131" s="99">
        <v>13.673955389025506</v>
      </c>
      <c r="D131" s="99">
        <v>13.620276777024708</v>
      </c>
      <c r="E131" s="99">
        <v>13.935905524993531</v>
      </c>
      <c r="F131" s="99">
        <v>14.122156839497498</v>
      </c>
      <c r="G131" s="99">
        <v>14.321835320709502</v>
      </c>
      <c r="H131" s="99">
        <v>14.123379151458096</v>
      </c>
      <c r="I131" s="99">
        <v>14.133060410754078</v>
      </c>
      <c r="J131" s="99">
        <v>13.955914795525397</v>
      </c>
      <c r="K131" s="99">
        <v>14.256326031977164</v>
      </c>
      <c r="L131" s="99">
        <v>14.073191903242014</v>
      </c>
      <c r="M131" s="99">
        <v>12.224508245921022</v>
      </c>
      <c r="N131" s="99">
        <v>12.840424187059588</v>
      </c>
      <c r="O131" s="99">
        <v>13.128891233103888</v>
      </c>
      <c r="P131" s="99">
        <v>12.441685721020315</v>
      </c>
      <c r="Q131" s="99">
        <v>0</v>
      </c>
      <c r="R131" s="99">
        <v>11.61256590895916</v>
      </c>
      <c r="S131" s="99">
        <v>12.149288252678529</v>
      </c>
      <c r="T131" s="99">
        <v>12.419618746948974</v>
      </c>
      <c r="U131" s="99">
        <v>11.711425381934447</v>
      </c>
      <c r="V131" s="99">
        <v>12.052954395661857</v>
      </c>
      <c r="W131" s="99">
        <v>12.797075428398477</v>
      </c>
      <c r="X131" s="99">
        <v>12.500020784634746</v>
      </c>
      <c r="Y131" s="99">
        <v>11.837733718474288</v>
      </c>
      <c r="DA131" s="63" t="s">
        <v>4549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11.74239028414706</v>
      </c>
      <c r="F132" s="99">
        <v>0</v>
      </c>
      <c r="G132" s="99">
        <v>0</v>
      </c>
      <c r="H132" s="99">
        <v>0</v>
      </c>
      <c r="I132" s="99">
        <v>12.060508797097551</v>
      </c>
      <c r="J132" s="99">
        <v>11.940585378891022</v>
      </c>
      <c r="K132" s="99">
        <v>12.167847258890776</v>
      </c>
      <c r="L132" s="99">
        <v>12.03409131950302</v>
      </c>
      <c r="M132" s="99">
        <v>10.509090928754038</v>
      </c>
      <c r="N132" s="99">
        <v>11.071593056907604</v>
      </c>
      <c r="O132" s="99">
        <v>11.360201682676657</v>
      </c>
      <c r="P132" s="99">
        <v>0</v>
      </c>
      <c r="Q132" s="99">
        <v>0</v>
      </c>
      <c r="R132" s="99">
        <v>0</v>
      </c>
      <c r="S132" s="99">
        <v>10.773509729514638</v>
      </c>
      <c r="T132" s="99">
        <v>11.071015722552159</v>
      </c>
      <c r="U132" s="99">
        <v>0</v>
      </c>
      <c r="V132" s="99">
        <v>10.776786293856969</v>
      </c>
      <c r="W132" s="99">
        <v>11.542491746674569</v>
      </c>
      <c r="X132" s="99">
        <v>11.393088401496732</v>
      </c>
      <c r="Y132" s="99">
        <v>10.824263844239869</v>
      </c>
      <c r="DA132" s="63" t="s">
        <v>4550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3.5775795967219524</v>
      </c>
      <c r="F133" s="102">
        <v>0</v>
      </c>
      <c r="G133" s="102">
        <v>0</v>
      </c>
      <c r="H133" s="102">
        <v>0</v>
      </c>
      <c r="I133" s="102">
        <v>3.9294556219037857</v>
      </c>
      <c r="J133" s="102">
        <v>3.9095871308968642</v>
      </c>
      <c r="K133" s="102">
        <v>3.7188394869971511</v>
      </c>
      <c r="L133" s="102">
        <v>3.6749397515390787</v>
      </c>
      <c r="M133" s="102">
        <v>3.33104318862449</v>
      </c>
      <c r="N133" s="102">
        <v>3.4621898525584873</v>
      </c>
      <c r="O133" s="102">
        <v>3.4398095024132687</v>
      </c>
      <c r="P133" s="102">
        <v>0</v>
      </c>
      <c r="Q133" s="102">
        <v>0</v>
      </c>
      <c r="R133" s="102">
        <v>0</v>
      </c>
      <c r="S133" s="102">
        <v>3.5358574571016623</v>
      </c>
      <c r="T133" s="102">
        <v>3.735798811328777</v>
      </c>
      <c r="U133" s="102">
        <v>0</v>
      </c>
      <c r="V133" s="102">
        <v>3.3552190486536548</v>
      </c>
      <c r="W133" s="102">
        <v>4.0084051390534086</v>
      </c>
      <c r="X133" s="102">
        <v>4.3880561839512779</v>
      </c>
      <c r="Y133" s="102">
        <v>4.2224493600798816</v>
      </c>
      <c r="DA133" s="131" t="s">
        <v>4551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8.1648106874251081</v>
      </c>
      <c r="F134" s="105">
        <v>0</v>
      </c>
      <c r="G134" s="105">
        <v>0</v>
      </c>
      <c r="H134" s="105">
        <v>0</v>
      </c>
      <c r="I134" s="105">
        <v>8.1310531751937667</v>
      </c>
      <c r="J134" s="105">
        <v>8.0309982479941588</v>
      </c>
      <c r="K134" s="105">
        <v>8.4490077718936245</v>
      </c>
      <c r="L134" s="105">
        <v>8.3591515679639397</v>
      </c>
      <c r="M134" s="105">
        <v>7.1780477401295455</v>
      </c>
      <c r="N134" s="105">
        <v>7.6094032043491175</v>
      </c>
      <c r="O134" s="105">
        <v>7.920392180263387</v>
      </c>
      <c r="P134" s="105">
        <v>0</v>
      </c>
      <c r="Q134" s="105">
        <v>0</v>
      </c>
      <c r="R134" s="105">
        <v>0</v>
      </c>
      <c r="S134" s="105">
        <v>7.2376522724129746</v>
      </c>
      <c r="T134" s="105">
        <v>7.3352169112233838</v>
      </c>
      <c r="U134" s="105">
        <v>0</v>
      </c>
      <c r="V134" s="105">
        <v>7.4215672452033159</v>
      </c>
      <c r="W134" s="105">
        <v>7.5340866076211608</v>
      </c>
      <c r="X134" s="105">
        <v>7.0050322175454509</v>
      </c>
      <c r="Y134" s="105">
        <v>6.6018144841599868</v>
      </c>
      <c r="DA134" s="132" t="s">
        <v>4552</v>
      </c>
    </row>
    <row r="135" spans="1:105" ht="12" customHeight="1" x14ac:dyDescent="0.25">
      <c r="A135" s="106" t="s">
        <v>122</v>
      </c>
      <c r="B135" s="101"/>
      <c r="C135" s="102">
        <v>17.231015696720416</v>
      </c>
      <c r="D135" s="102">
        <v>18.763636783220559</v>
      </c>
      <c r="E135" s="102">
        <v>16.033807504648355</v>
      </c>
      <c r="F135" s="102">
        <v>18.152083628468304</v>
      </c>
      <c r="G135" s="102">
        <v>18.369253178924374</v>
      </c>
      <c r="H135" s="102">
        <v>18.728672634196748</v>
      </c>
      <c r="I135" s="102">
        <v>17.790535131681352</v>
      </c>
      <c r="J135" s="102">
        <v>18.269451712703777</v>
      </c>
      <c r="K135" s="102">
        <v>17.189367893941231</v>
      </c>
      <c r="L135" s="102">
        <v>17.161762020036328</v>
      </c>
      <c r="M135" s="102">
        <v>16.245155263535789</v>
      </c>
      <c r="N135" s="102">
        <v>15.990728834559338</v>
      </c>
      <c r="O135" s="102">
        <v>15.200665583018901</v>
      </c>
      <c r="P135" s="102">
        <v>14.689030065875038</v>
      </c>
      <c r="Q135" s="102">
        <v>0</v>
      </c>
      <c r="R135" s="102">
        <v>14.466752520297591</v>
      </c>
      <c r="S135" s="102">
        <v>14.466303343760215</v>
      </c>
      <c r="T135" s="102">
        <v>14.309366566837452</v>
      </c>
      <c r="U135" s="102">
        <v>14.150318956245878</v>
      </c>
      <c r="V135" s="102">
        <v>14.084687914220028</v>
      </c>
      <c r="W135" s="102">
        <v>14.765417465033881</v>
      </c>
      <c r="X135" s="102">
        <v>13.896268048070903</v>
      </c>
      <c r="Y135" s="102">
        <v>13.645358839331752</v>
      </c>
      <c r="DA135" s="131" t="s">
        <v>4553</v>
      </c>
    </row>
    <row r="136" spans="1:105" ht="12" customHeight="1" x14ac:dyDescent="0.25">
      <c r="A136" s="107" t="s">
        <v>121</v>
      </c>
      <c r="B136" s="104"/>
      <c r="C136" s="105">
        <v>12.551114472352927</v>
      </c>
      <c r="D136" s="105">
        <v>13.79694257460897</v>
      </c>
      <c r="E136" s="105">
        <v>11.525060515362279</v>
      </c>
      <c r="F136" s="105">
        <v>13.290910765434591</v>
      </c>
      <c r="G136" s="105">
        <v>13.450535582529781</v>
      </c>
      <c r="H136" s="105">
        <v>13.727737208554254</v>
      </c>
      <c r="I136" s="105">
        <v>13.015703189166606</v>
      </c>
      <c r="J136" s="105">
        <v>13.410511441976681</v>
      </c>
      <c r="K136" s="105">
        <v>12.522978685196568</v>
      </c>
      <c r="L136" s="105">
        <v>12.538073011401321</v>
      </c>
      <c r="M136" s="105">
        <v>11.999789950439304</v>
      </c>
      <c r="N136" s="105">
        <v>11.890360230419715</v>
      </c>
      <c r="O136" s="105">
        <v>11.404786685722417</v>
      </c>
      <c r="P136" s="105">
        <v>0</v>
      </c>
      <c r="Q136" s="105">
        <v>0</v>
      </c>
      <c r="R136" s="105">
        <v>11.47882497668726</v>
      </c>
      <c r="S136" s="105">
        <v>11.56434281800346</v>
      </c>
      <c r="T136" s="105">
        <v>11.580081934041026</v>
      </c>
      <c r="U136" s="105">
        <v>11.489185783561526</v>
      </c>
      <c r="V136" s="105">
        <v>11.512527125212701</v>
      </c>
      <c r="W136" s="105">
        <v>12.290614398772222</v>
      </c>
      <c r="X136" s="105">
        <v>11.800363911952484</v>
      </c>
      <c r="Y136" s="105">
        <v>11.704521746403922</v>
      </c>
      <c r="DA136" s="132" t="s">
        <v>4554</v>
      </c>
    </row>
    <row r="137" spans="1:105" ht="12" customHeight="1" x14ac:dyDescent="0.25">
      <c r="A137" s="108" t="s">
        <v>53</v>
      </c>
      <c r="B137" s="98"/>
      <c r="C137" s="99">
        <v>4.9541140450563885</v>
      </c>
      <c r="D137" s="99">
        <v>5.6884695859394334</v>
      </c>
      <c r="E137" s="99">
        <v>4.1148656040962921</v>
      </c>
      <c r="F137" s="99">
        <v>5.2539782705426594</v>
      </c>
      <c r="G137" s="99">
        <v>5.2664827189879055</v>
      </c>
      <c r="H137" s="99">
        <v>5.3510032067468156</v>
      </c>
      <c r="I137" s="99">
        <v>4.9475597065656638</v>
      </c>
      <c r="J137" s="99">
        <v>5.1222688223956085</v>
      </c>
      <c r="K137" s="99">
        <v>4.4803118723196578</v>
      </c>
      <c r="L137" s="99">
        <v>4.4786672420870834</v>
      </c>
      <c r="M137" s="99">
        <v>4.4321669085589228</v>
      </c>
      <c r="N137" s="99">
        <v>4.3137736561590643</v>
      </c>
      <c r="O137" s="99">
        <v>3.9812436676882301</v>
      </c>
      <c r="P137" s="99">
        <v>0</v>
      </c>
      <c r="Q137" s="99">
        <v>0</v>
      </c>
      <c r="R137" s="99">
        <v>4.2855826543822264</v>
      </c>
      <c r="S137" s="99">
        <v>4.2201846143231201</v>
      </c>
      <c r="T137" s="99">
        <v>4.3138030133633984</v>
      </c>
      <c r="U137" s="99">
        <v>4.032304839675442</v>
      </c>
      <c r="V137" s="99">
        <v>3.9274394915362305</v>
      </c>
      <c r="W137" s="99">
        <v>4.6320842802877102</v>
      </c>
      <c r="X137" s="99">
        <v>4.8791193377218871</v>
      </c>
      <c r="Y137" s="99">
        <v>4.8722155142613337</v>
      </c>
      <c r="DA137" s="63" t="s">
        <v>4555</v>
      </c>
    </row>
    <row r="138" spans="1:105" ht="12" customHeight="1" x14ac:dyDescent="0.25">
      <c r="A138" s="108" t="s">
        <v>52</v>
      </c>
      <c r="B138" s="98"/>
      <c r="C138" s="99">
        <v>7.5970004272965372</v>
      </c>
      <c r="D138" s="99">
        <v>8.1084729886695381</v>
      </c>
      <c r="E138" s="99">
        <v>7.4101949112659868</v>
      </c>
      <c r="F138" s="99">
        <v>8.0369324948919321</v>
      </c>
      <c r="G138" s="99">
        <v>8.1840528635418739</v>
      </c>
      <c r="H138" s="99">
        <v>8.3767340018074385</v>
      </c>
      <c r="I138" s="99">
        <v>8.0681434826009433</v>
      </c>
      <c r="J138" s="99">
        <v>8.2882426195810712</v>
      </c>
      <c r="K138" s="99">
        <v>8.0426668128769112</v>
      </c>
      <c r="L138" s="99">
        <v>8.0594057693142407</v>
      </c>
      <c r="M138" s="99">
        <v>7.5676230418803829</v>
      </c>
      <c r="N138" s="99">
        <v>7.5765865742606513</v>
      </c>
      <c r="O138" s="99">
        <v>7.4235430180341861</v>
      </c>
      <c r="P138" s="99">
        <v>0</v>
      </c>
      <c r="Q138" s="99">
        <v>0</v>
      </c>
      <c r="R138" s="99">
        <v>7.1932423223050366</v>
      </c>
      <c r="S138" s="99">
        <v>7.3441582036803403</v>
      </c>
      <c r="T138" s="99">
        <v>7.2662789206776264</v>
      </c>
      <c r="U138" s="99">
        <v>7.4568809438860848</v>
      </c>
      <c r="V138" s="99">
        <v>7.5850876336764692</v>
      </c>
      <c r="W138" s="99">
        <v>7.6585301184845118</v>
      </c>
      <c r="X138" s="99">
        <v>6.9212445742305979</v>
      </c>
      <c r="Y138" s="99">
        <v>6.8323062321425878</v>
      </c>
      <c r="DA138" s="63" t="s">
        <v>4556</v>
      </c>
    </row>
    <row r="139" spans="1:105" ht="12" customHeight="1" x14ac:dyDescent="0.25">
      <c r="A139" s="121" t="s">
        <v>54</v>
      </c>
      <c r="B139" s="122"/>
      <c r="C139" s="123">
        <v>16.080466072669882</v>
      </c>
      <c r="D139" s="123">
        <v>16.493422254453868</v>
      </c>
      <c r="E139" s="123">
        <v>15.415019193056624</v>
      </c>
      <c r="F139" s="123">
        <v>15.785919546225921</v>
      </c>
      <c r="G139" s="123">
        <v>15.844204057166534</v>
      </c>
      <c r="H139" s="123">
        <v>16.189806616263741</v>
      </c>
      <c r="I139" s="123">
        <v>15.606062672709324</v>
      </c>
      <c r="J139" s="123">
        <v>16.579346962506513</v>
      </c>
      <c r="K139" s="123">
        <v>16.218159222571501</v>
      </c>
      <c r="L139" s="123">
        <v>15.007492485461308</v>
      </c>
      <c r="M139" s="123">
        <v>13.524935402309355</v>
      </c>
      <c r="N139" s="123">
        <v>12.549137937761062</v>
      </c>
      <c r="O139" s="123">
        <v>12.158561927894352</v>
      </c>
      <c r="P139" s="123">
        <v>11.545391902297979</v>
      </c>
      <c r="Q139" s="123">
        <v>0</v>
      </c>
      <c r="R139" s="123">
        <v>12.118953116301345</v>
      </c>
      <c r="S139" s="123">
        <v>11.467903727120824</v>
      </c>
      <c r="T139" s="123">
        <v>10.846358125979421</v>
      </c>
      <c r="U139" s="123">
        <v>10.589912934678091</v>
      </c>
      <c r="V139" s="123">
        <v>10.208815425226275</v>
      </c>
      <c r="W139" s="123">
        <v>10.594322396995809</v>
      </c>
      <c r="X139" s="123">
        <v>9.8967505388012444</v>
      </c>
      <c r="Y139" s="123">
        <v>9.3925208564303251</v>
      </c>
      <c r="DA139" s="130" t="s">
        <v>4557</v>
      </c>
    </row>
    <row r="140" spans="1:105" ht="12" customHeight="1" x14ac:dyDescent="0.25">
      <c r="A140" s="97" t="s">
        <v>50</v>
      </c>
      <c r="B140" s="98"/>
      <c r="C140" s="99">
        <v>19.649618018650521</v>
      </c>
      <c r="D140" s="99">
        <v>17.174445414120569</v>
      </c>
      <c r="E140" s="99">
        <v>19.964340787436935</v>
      </c>
      <c r="F140" s="99">
        <v>18.35712198062274</v>
      </c>
      <c r="G140" s="99">
        <v>18.211229482030092</v>
      </c>
      <c r="H140" s="99">
        <v>17.548451497510179</v>
      </c>
      <c r="I140" s="99">
        <v>18.106368002191825</v>
      </c>
      <c r="J140" s="99">
        <v>17.534619945374526</v>
      </c>
      <c r="K140" s="99">
        <v>20.110636967968553</v>
      </c>
      <c r="L140" s="99">
        <v>17.946628307192647</v>
      </c>
      <c r="M140" s="99">
        <v>15.810093172747804</v>
      </c>
      <c r="N140" s="99">
        <v>14.990413553680442</v>
      </c>
      <c r="O140" s="99">
        <v>14.802370073527451</v>
      </c>
      <c r="P140" s="99">
        <v>13.597517594830837</v>
      </c>
      <c r="Q140" s="99">
        <v>0</v>
      </c>
      <c r="R140" s="99">
        <v>14.339649531858516</v>
      </c>
      <c r="S140" s="99">
        <v>13.911893447623386</v>
      </c>
      <c r="T140" s="99">
        <v>13.022240104920323</v>
      </c>
      <c r="U140" s="99">
        <v>13.475297731627512</v>
      </c>
      <c r="V140" s="99">
        <v>13.136607407765213</v>
      </c>
      <c r="W140" s="99">
        <v>13.656814605046414</v>
      </c>
      <c r="X140" s="99">
        <v>13.224715080021916</v>
      </c>
      <c r="Y140" s="99">
        <v>11.813253306395737</v>
      </c>
      <c r="DA140" s="63" t="s">
        <v>4558</v>
      </c>
    </row>
    <row r="141" spans="1:105" ht="12" customHeight="1" x14ac:dyDescent="0.25">
      <c r="A141" s="109" t="s">
        <v>120</v>
      </c>
      <c r="B141" s="33"/>
      <c r="C141" s="110">
        <v>12.958218160811187</v>
      </c>
      <c r="D141" s="110">
        <v>16.001994927878744</v>
      </c>
      <c r="E141" s="110">
        <v>11.791818291414268</v>
      </c>
      <c r="F141" s="110">
        <v>14.344428582243937</v>
      </c>
      <c r="G141" s="110">
        <v>14.665834567531416</v>
      </c>
      <c r="H141" s="110">
        <v>15.363852533086817</v>
      </c>
      <c r="I141" s="110">
        <v>13.394842117285943</v>
      </c>
      <c r="J141" s="110">
        <v>15.081743208384895</v>
      </c>
      <c r="K141" s="110">
        <v>12.364714680192353</v>
      </c>
      <c r="L141" s="110">
        <v>12.546237758110392</v>
      </c>
      <c r="M141" s="110">
        <v>12.101822735132727</v>
      </c>
      <c r="N141" s="110">
        <v>11.704735772143202</v>
      </c>
      <c r="O141" s="110">
        <v>10.948729395469805</v>
      </c>
      <c r="P141" s="110">
        <v>10.519329056031554</v>
      </c>
      <c r="Q141" s="110">
        <v>0</v>
      </c>
      <c r="R141" s="110">
        <v>10.323496439893418</v>
      </c>
      <c r="S141" s="110">
        <v>10.067881327115815</v>
      </c>
      <c r="T141" s="110">
        <v>9.7007856678775664</v>
      </c>
      <c r="U141" s="110">
        <v>9.3374243802961896</v>
      </c>
      <c r="V141" s="110">
        <v>9.1774787769291457</v>
      </c>
      <c r="W141" s="110">
        <v>9.5889327981623875</v>
      </c>
      <c r="X141" s="110">
        <v>8.9764474952793272</v>
      </c>
      <c r="Y141" s="110">
        <v>8.5584649119224352</v>
      </c>
      <c r="DA141" s="60" t="s">
        <v>4559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88.631398263909475</v>
      </c>
      <c r="D143" s="118">
        <f t="shared" si="49"/>
        <v>80.76470783124114</v>
      </c>
      <c r="E143" s="118">
        <f t="shared" si="49"/>
        <v>80.816329280739382</v>
      </c>
      <c r="F143" s="118">
        <f t="shared" si="49"/>
        <v>85.973729728626139</v>
      </c>
      <c r="G143" s="118">
        <f t="shared" si="49"/>
        <v>86.18330475505806</v>
      </c>
      <c r="H143" s="118">
        <f t="shared" si="49"/>
        <v>77.774803562919715</v>
      </c>
      <c r="I143" s="118">
        <f t="shared" si="49"/>
        <v>80.116662110423533</v>
      </c>
      <c r="J143" s="118">
        <f t="shared" si="49"/>
        <v>79.371368157038333</v>
      </c>
      <c r="K143" s="118">
        <f t="shared" si="49"/>
        <v>76.209383377875056</v>
      </c>
      <c r="L143" s="118">
        <f t="shared" si="49"/>
        <v>77.558713207417142</v>
      </c>
      <c r="M143" s="118">
        <f t="shared" si="49"/>
        <v>71.796564333277857</v>
      </c>
      <c r="N143" s="118">
        <f t="shared" si="49"/>
        <v>67.770018142204194</v>
      </c>
      <c r="O143" s="118">
        <f t="shared" si="49"/>
        <v>61.814209072836995</v>
      </c>
      <c r="P143" s="118">
        <f t="shared" si="49"/>
        <v>51.105058953395293</v>
      </c>
      <c r="Q143" s="118">
        <f t="shared" si="49"/>
        <v>55.024173559475599</v>
      </c>
      <c r="R143" s="118">
        <f t="shared" ref="R143:V143" si="50">R144+R146+R148+R157</f>
        <v>54.337982427476163</v>
      </c>
      <c r="S143" s="118">
        <f t="shared" si="50"/>
        <v>50.811375950115888</v>
      </c>
      <c r="T143" s="118">
        <f t="shared" si="50"/>
        <v>51.37649626405716</v>
      </c>
      <c r="U143" s="118">
        <f t="shared" si="50"/>
        <v>42.395553661252471</v>
      </c>
      <c r="V143" s="118">
        <f t="shared" si="50"/>
        <v>47.538024587100445</v>
      </c>
      <c r="W143" s="118">
        <f t="shared" ref="W143:Y143" si="51">W144+W146+W148+W157</f>
        <v>46.565024379217675</v>
      </c>
      <c r="X143" s="118">
        <f t="shared" si="51"/>
        <v>39.196071753684727</v>
      </c>
      <c r="Y143" s="118">
        <f t="shared" si="51"/>
        <v>34.013696678448611</v>
      </c>
      <c r="DA143" s="129" t="s">
        <v>4560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51.616903640279475</v>
      </c>
      <c r="D144" s="123">
        <f t="shared" si="52"/>
        <v>42.0104928108968</v>
      </c>
      <c r="E144" s="123">
        <f t="shared" si="52"/>
        <v>40.47340159682912</v>
      </c>
      <c r="F144" s="123">
        <f t="shared" si="52"/>
        <v>48.011697862434112</v>
      </c>
      <c r="G144" s="123">
        <f t="shared" si="52"/>
        <v>46.689536536284407</v>
      </c>
      <c r="H144" s="123">
        <f t="shared" si="52"/>
        <v>34.4950732421661</v>
      </c>
      <c r="I144" s="123">
        <f t="shared" si="52"/>
        <v>36.883027215178203</v>
      </c>
      <c r="J144" s="123">
        <f t="shared" si="52"/>
        <v>35.249517255102297</v>
      </c>
      <c r="K144" s="123">
        <f t="shared" si="52"/>
        <v>34.310982994529695</v>
      </c>
      <c r="L144" s="123">
        <f t="shared" si="52"/>
        <v>35.382508887220098</v>
      </c>
      <c r="M144" s="123">
        <f t="shared" si="52"/>
        <v>30.047956526912916</v>
      </c>
      <c r="N144" s="123">
        <f t="shared" si="52"/>
        <v>27.696308889889874</v>
      </c>
      <c r="O144" s="123">
        <f t="shared" si="52"/>
        <v>25.421371443189411</v>
      </c>
      <c r="P144" s="123">
        <f t="shared" si="52"/>
        <v>18.622459416113898</v>
      </c>
      <c r="Q144" s="123">
        <f t="shared" si="52"/>
        <v>20.13820155660574</v>
      </c>
      <c r="R144" s="123">
        <f t="shared" si="52"/>
        <v>19.853981308885704</v>
      </c>
      <c r="S144" s="123">
        <f t="shared" si="52"/>
        <v>18.782068009003538</v>
      </c>
      <c r="T144" s="123">
        <f t="shared" si="52"/>
        <v>16.97558826100051</v>
      </c>
      <c r="U144" s="123">
        <f t="shared" si="52"/>
        <v>15.499525113792407</v>
      </c>
      <c r="V144" s="123">
        <f t="shared" si="52"/>
        <v>14.860165259580816</v>
      </c>
      <c r="W144" s="123">
        <f t="shared" si="52"/>
        <v>13.499885572966694</v>
      </c>
      <c r="X144" s="123">
        <f t="shared" si="52"/>
        <v>9.3398272681370642</v>
      </c>
      <c r="Y144" s="123">
        <f t="shared" si="52"/>
        <v>6.405407657657392</v>
      </c>
      <c r="DA144" s="130" t="s">
        <v>4561</v>
      </c>
    </row>
    <row r="145" spans="1:105" ht="12" customHeight="1" x14ac:dyDescent="0.25">
      <c r="A145" s="97" t="s">
        <v>53</v>
      </c>
      <c r="B145" s="98"/>
      <c r="C145" s="99">
        <v>51.616903640279475</v>
      </c>
      <c r="D145" s="99">
        <v>42.0104928108968</v>
      </c>
      <c r="E145" s="99">
        <v>40.47340159682912</v>
      </c>
      <c r="F145" s="99">
        <v>48.011697862434112</v>
      </c>
      <c r="G145" s="99">
        <v>46.689536536284407</v>
      </c>
      <c r="H145" s="99">
        <v>34.4950732421661</v>
      </c>
      <c r="I145" s="99">
        <v>36.883027215178203</v>
      </c>
      <c r="J145" s="99">
        <v>35.249517255102297</v>
      </c>
      <c r="K145" s="99">
        <v>34.310982994529695</v>
      </c>
      <c r="L145" s="99">
        <v>35.382508887220098</v>
      </c>
      <c r="M145" s="99">
        <v>30.047956526912916</v>
      </c>
      <c r="N145" s="99">
        <v>27.696308889889874</v>
      </c>
      <c r="O145" s="99">
        <v>25.421371443189411</v>
      </c>
      <c r="P145" s="99">
        <v>18.622459416113898</v>
      </c>
      <c r="Q145" s="99">
        <v>20.13820155660574</v>
      </c>
      <c r="R145" s="99">
        <v>19.853981308885704</v>
      </c>
      <c r="S145" s="99">
        <v>18.782068009003538</v>
      </c>
      <c r="T145" s="99">
        <v>16.97558826100051</v>
      </c>
      <c r="U145" s="99">
        <v>15.499525113792407</v>
      </c>
      <c r="V145" s="99">
        <v>14.860165259580816</v>
      </c>
      <c r="W145" s="99">
        <v>13.499885572966694</v>
      </c>
      <c r="X145" s="99">
        <v>9.3398272681370642</v>
      </c>
      <c r="Y145" s="99">
        <v>6.405407657657392</v>
      </c>
      <c r="DA145" s="63" t="s">
        <v>4562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3.7070621066182334</v>
      </c>
      <c r="D146" s="123">
        <f t="shared" si="53"/>
        <v>3.5955886093373826</v>
      </c>
      <c r="E146" s="123">
        <f t="shared" si="53"/>
        <v>8.9034721197574491</v>
      </c>
      <c r="F146" s="123">
        <f t="shared" si="53"/>
        <v>4.0640802712238155</v>
      </c>
      <c r="G146" s="123">
        <f t="shared" si="53"/>
        <v>5.3667367398934598</v>
      </c>
      <c r="H146" s="123">
        <f t="shared" si="53"/>
        <v>8.4712821893087327</v>
      </c>
      <c r="I146" s="123">
        <f t="shared" si="53"/>
        <v>10.186083707340865</v>
      </c>
      <c r="J146" s="123">
        <f t="shared" si="53"/>
        <v>9.588121688611265</v>
      </c>
      <c r="K146" s="123">
        <f t="shared" si="53"/>
        <v>8.6682354423566341</v>
      </c>
      <c r="L146" s="123">
        <f t="shared" si="53"/>
        <v>10.217922633468419</v>
      </c>
      <c r="M146" s="123">
        <f t="shared" si="53"/>
        <v>12.422461624148299</v>
      </c>
      <c r="N146" s="123">
        <f t="shared" si="53"/>
        <v>11.95018643595329</v>
      </c>
      <c r="O146" s="123">
        <f t="shared" si="53"/>
        <v>9.505540650097867</v>
      </c>
      <c r="P146" s="123">
        <f t="shared" si="53"/>
        <v>6.8886854487480624</v>
      </c>
      <c r="Q146" s="123">
        <f t="shared" si="53"/>
        <v>9.1791880534814858</v>
      </c>
      <c r="R146" s="123">
        <f t="shared" si="53"/>
        <v>8.3589586283183284</v>
      </c>
      <c r="S146" s="123">
        <f t="shared" si="53"/>
        <v>6.5707269696976756</v>
      </c>
      <c r="T146" s="123">
        <f t="shared" si="53"/>
        <v>9.788368963424702</v>
      </c>
      <c r="U146" s="123">
        <f t="shared" si="53"/>
        <v>2.6274811869584127</v>
      </c>
      <c r="V146" s="123">
        <f t="shared" si="53"/>
        <v>8.8595424537885101</v>
      </c>
      <c r="W146" s="123">
        <f t="shared" si="53"/>
        <v>8.1329563988670373</v>
      </c>
      <c r="X146" s="123">
        <f t="shared" si="53"/>
        <v>6.4644030451850352</v>
      </c>
      <c r="Y146" s="123">
        <f t="shared" si="53"/>
        <v>4.9918529409504728</v>
      </c>
      <c r="DA146" s="130" t="s">
        <v>4563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3.7070621066182334</v>
      </c>
      <c r="D147" s="99">
        <f>RES_hhdet_in_fech!D147/RES_summary!D$21</f>
        <v>3.5955886093373826</v>
      </c>
      <c r="E147" s="99">
        <f>RES_hhdet_in_fech!E147/RES_summary!E$21</f>
        <v>8.9034721197574491</v>
      </c>
      <c r="F147" s="99">
        <f>RES_hhdet_in_fech!F147/RES_summary!F$21</f>
        <v>4.0640802712238155</v>
      </c>
      <c r="G147" s="99">
        <f>RES_hhdet_in_fech!G147/RES_summary!G$21</f>
        <v>5.3667367398934598</v>
      </c>
      <c r="H147" s="99">
        <f>RES_hhdet_in_fech!H147/RES_summary!H$21</f>
        <v>8.4712821893087327</v>
      </c>
      <c r="I147" s="99">
        <f>RES_hhdet_in_fech!I147/RES_summary!I$21</f>
        <v>10.186083707340865</v>
      </c>
      <c r="J147" s="99">
        <f>RES_hhdet_in_fech!J147/RES_summary!J$21</f>
        <v>9.588121688611265</v>
      </c>
      <c r="K147" s="99">
        <f>RES_hhdet_in_fech!K147/RES_summary!K$21</f>
        <v>8.6682354423566341</v>
      </c>
      <c r="L147" s="99">
        <f>RES_hhdet_in_fech!L147/RES_summary!L$21</f>
        <v>10.217922633468419</v>
      </c>
      <c r="M147" s="99">
        <f>RES_hhdet_in_fech!M147/RES_summary!M$21</f>
        <v>12.422461624148299</v>
      </c>
      <c r="N147" s="99">
        <f>RES_hhdet_in_fech!N147/RES_summary!N$21</f>
        <v>11.95018643595329</v>
      </c>
      <c r="O147" s="99">
        <f>RES_hhdet_in_fech!O147/RES_summary!O$21</f>
        <v>9.505540650097867</v>
      </c>
      <c r="P147" s="99">
        <f>RES_hhdet_in_fech!P147/RES_summary!P$21</f>
        <v>6.8886854487480624</v>
      </c>
      <c r="Q147" s="99">
        <f>RES_hhdet_in_fech!Q147/RES_summary!Q$21</f>
        <v>9.1791880534814858</v>
      </c>
      <c r="R147" s="99">
        <f>RES_hhdet_in_fech!R147/RES_summary!R$21</f>
        <v>8.3589586283183284</v>
      </c>
      <c r="S147" s="99">
        <f>RES_hhdet_in_fech!S147/RES_summary!S$21</f>
        <v>6.5707269696976756</v>
      </c>
      <c r="T147" s="99">
        <f>RES_hhdet_in_fech!T147/RES_summary!T$21</f>
        <v>9.788368963424702</v>
      </c>
      <c r="U147" s="99">
        <f>RES_hhdet_in_fech!U147/RES_summary!U$21</f>
        <v>2.6274811869584127</v>
      </c>
      <c r="V147" s="99">
        <f>RES_hhdet_in_fech!V147/RES_summary!V$21</f>
        <v>8.8595424537885101</v>
      </c>
      <c r="W147" s="99">
        <f>RES_hhdet_in_fech!W147/RES_summary!W$21</f>
        <v>8.1329563988670373</v>
      </c>
      <c r="X147" s="99">
        <f>RES_hhdet_in_fech!X147/RES_summary!X$21</f>
        <v>6.4644030451850352</v>
      </c>
      <c r="Y147" s="99">
        <f>RES_hhdet_in_fech!Y147/RES_summary!Y$21</f>
        <v>4.9918529409504728</v>
      </c>
      <c r="DA147" s="63" t="s">
        <v>4564</v>
      </c>
    </row>
    <row r="148" spans="1:105" ht="12" customHeight="1" x14ac:dyDescent="0.25">
      <c r="A148" s="121" t="s">
        <v>55</v>
      </c>
      <c r="B148" s="122"/>
      <c r="C148" s="123">
        <v>17.223213296909787</v>
      </c>
      <c r="D148" s="123">
        <v>18.664958698575177</v>
      </c>
      <c r="E148" s="123">
        <v>16.022103056905504</v>
      </c>
      <c r="F148" s="123">
        <v>18.111071892033753</v>
      </c>
      <c r="G148" s="123">
        <v>18.283702314836471</v>
      </c>
      <c r="H148" s="123">
        <v>18.619511010936364</v>
      </c>
      <c r="I148" s="123">
        <v>17.440799439497436</v>
      </c>
      <c r="J148" s="123">
        <v>17.954839840438133</v>
      </c>
      <c r="K148" s="123">
        <v>17.012384465250168</v>
      </c>
      <c r="L148" s="123">
        <v>16.948707888685973</v>
      </c>
      <c r="M148" s="123">
        <v>15.801653656552336</v>
      </c>
      <c r="N148" s="123">
        <v>15.570484780620941</v>
      </c>
      <c r="O148" s="123">
        <v>14.723082352291119</v>
      </c>
      <c r="P148" s="123">
        <v>14.072977570136008</v>
      </c>
      <c r="Q148" s="123">
        <v>13.915860303268893</v>
      </c>
      <c r="R148" s="123">
        <v>14.005306698872086</v>
      </c>
      <c r="S148" s="123">
        <v>13.992457540440761</v>
      </c>
      <c r="T148" s="123">
        <v>13.764001133284038</v>
      </c>
      <c r="U148" s="123">
        <v>13.674856113677771</v>
      </c>
      <c r="V148" s="123">
        <v>13.608782474330713</v>
      </c>
      <c r="W148" s="123">
        <v>14.338458444347504</v>
      </c>
      <c r="X148" s="123">
        <v>13.494082902609003</v>
      </c>
      <c r="Y148" s="123">
        <v>13.224880252441729</v>
      </c>
      <c r="DA148" s="130" t="s">
        <v>4565</v>
      </c>
    </row>
    <row r="149" spans="1:105" ht="12" customHeight="1" x14ac:dyDescent="0.25">
      <c r="A149" s="97" t="s">
        <v>124</v>
      </c>
      <c r="B149" s="98"/>
      <c r="C149" s="99">
        <v>19.87260926737838</v>
      </c>
      <c r="D149" s="99">
        <v>19.292609599966326</v>
      </c>
      <c r="E149" s="99">
        <v>20.311147808351755</v>
      </c>
      <c r="F149" s="99">
        <v>20.108367045784739</v>
      </c>
      <c r="G149" s="99">
        <v>19.923907442906543</v>
      </c>
      <c r="H149" s="99">
        <v>20.019257305222407</v>
      </c>
      <c r="I149" s="99">
        <v>19.153132079228307</v>
      </c>
      <c r="J149" s="99">
        <v>20.855152474544376</v>
      </c>
      <c r="K149" s="99">
        <v>22.076873736016374</v>
      </c>
      <c r="L149" s="99">
        <v>20.164399139927809</v>
      </c>
      <c r="M149" s="99">
        <v>17.582239060521822</v>
      </c>
      <c r="N149" s="99">
        <v>16.65944377195769</v>
      </c>
      <c r="O149" s="99">
        <v>16.229493844007212</v>
      </c>
      <c r="P149" s="99">
        <v>14.51500810643126</v>
      </c>
      <c r="Q149" s="99">
        <v>14.284180340334693</v>
      </c>
      <c r="R149" s="99">
        <v>14.831593839165039</v>
      </c>
      <c r="S149" s="99">
        <v>14.46468532092622</v>
      </c>
      <c r="T149" s="99">
        <v>13.702123819396618</v>
      </c>
      <c r="U149" s="99">
        <v>14.309186521577919</v>
      </c>
      <c r="V149" s="99">
        <v>13.960095986610273</v>
      </c>
      <c r="W149" s="99">
        <v>14.528411598520931</v>
      </c>
      <c r="X149" s="99">
        <v>14.151706276730538</v>
      </c>
      <c r="Y149" s="99">
        <v>13.073994523604613</v>
      </c>
      <c r="DA149" s="63" t="s">
        <v>4566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4567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4568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4569</v>
      </c>
    </row>
    <row r="153" spans="1:105" ht="12" customHeight="1" x14ac:dyDescent="0.25">
      <c r="A153" s="106" t="s">
        <v>122</v>
      </c>
      <c r="B153" s="101"/>
      <c r="C153" s="102">
        <v>17.231015696720416</v>
      </c>
      <c r="D153" s="102">
        <v>18.763636783220562</v>
      </c>
      <c r="E153" s="102">
        <v>16.033807504648362</v>
      </c>
      <c r="F153" s="102">
        <v>18.152083628468311</v>
      </c>
      <c r="G153" s="102">
        <v>18.369253178924374</v>
      </c>
      <c r="H153" s="102">
        <v>18.728672634196752</v>
      </c>
      <c r="I153" s="102">
        <v>17.790535131681352</v>
      </c>
      <c r="J153" s="102">
        <v>18.269451712703777</v>
      </c>
      <c r="K153" s="102">
        <v>17.189367893941235</v>
      </c>
      <c r="L153" s="102">
        <v>17.161762020036328</v>
      </c>
      <c r="M153" s="102">
        <v>16.245155263535789</v>
      </c>
      <c r="N153" s="102">
        <v>15.990728834559336</v>
      </c>
      <c r="O153" s="102">
        <v>15.200665583018905</v>
      </c>
      <c r="P153" s="102">
        <v>14.689030065875038</v>
      </c>
      <c r="Q153" s="102">
        <v>14.491983935518068</v>
      </c>
      <c r="R153" s="102">
        <v>14.466752520297591</v>
      </c>
      <c r="S153" s="102">
        <v>14.466303343760215</v>
      </c>
      <c r="T153" s="102">
        <v>14.309366566837449</v>
      </c>
      <c r="U153" s="102">
        <v>14.150318956245881</v>
      </c>
      <c r="V153" s="102">
        <v>14.084687914220027</v>
      </c>
      <c r="W153" s="102">
        <v>14.765417465033879</v>
      </c>
      <c r="X153" s="102">
        <v>13.896268048070903</v>
      </c>
      <c r="Y153" s="102">
        <v>13.645358839331749</v>
      </c>
      <c r="DA153" s="131" t="s">
        <v>4570</v>
      </c>
    </row>
    <row r="154" spans="1:105" ht="12" customHeight="1" x14ac:dyDescent="0.25">
      <c r="A154" s="107" t="s">
        <v>121</v>
      </c>
      <c r="B154" s="104"/>
      <c r="C154" s="105">
        <v>12.551114472352927</v>
      </c>
      <c r="D154" s="105">
        <v>13.79694257460897</v>
      </c>
      <c r="E154" s="105">
        <v>11.525060515362279</v>
      </c>
      <c r="F154" s="105">
        <v>13.290910765434589</v>
      </c>
      <c r="G154" s="105">
        <v>13.450535582529778</v>
      </c>
      <c r="H154" s="105">
        <v>13.727737208554254</v>
      </c>
      <c r="I154" s="105">
        <v>13.015703189166603</v>
      </c>
      <c r="J154" s="105">
        <v>13.410511441976677</v>
      </c>
      <c r="K154" s="105">
        <v>12.522978685196572</v>
      </c>
      <c r="L154" s="105">
        <v>12.538073011401321</v>
      </c>
      <c r="M154" s="105">
        <v>11.999789950439302</v>
      </c>
      <c r="N154" s="105">
        <v>11.890360230419711</v>
      </c>
      <c r="O154" s="105">
        <v>11.404786685722412</v>
      </c>
      <c r="P154" s="105">
        <v>11.278821467940782</v>
      </c>
      <c r="Q154" s="105">
        <v>11.423860868599277</v>
      </c>
      <c r="R154" s="105">
        <v>11.47882497668726</v>
      </c>
      <c r="S154" s="105">
        <v>11.564342818003459</v>
      </c>
      <c r="T154" s="105">
        <v>11.580081934041026</v>
      </c>
      <c r="U154" s="105">
        <v>11.489185783561526</v>
      </c>
      <c r="V154" s="105">
        <v>11.512527125212697</v>
      </c>
      <c r="W154" s="105">
        <v>12.290614398772222</v>
      </c>
      <c r="X154" s="105">
        <v>11.800363911952484</v>
      </c>
      <c r="Y154" s="105">
        <v>11.704521746403918</v>
      </c>
      <c r="DA154" s="132" t="s">
        <v>4571</v>
      </c>
    </row>
    <row r="155" spans="1:105" ht="12" customHeight="1" x14ac:dyDescent="0.25">
      <c r="A155" s="108" t="s">
        <v>53</v>
      </c>
      <c r="B155" s="98"/>
      <c r="C155" s="99">
        <v>4.9541140450563876</v>
      </c>
      <c r="D155" s="99">
        <v>5.6884695859394299</v>
      </c>
      <c r="E155" s="99">
        <v>4.114865604096293</v>
      </c>
      <c r="F155" s="99">
        <v>5.2539782705426585</v>
      </c>
      <c r="G155" s="99">
        <v>5.2664827189879047</v>
      </c>
      <c r="H155" s="99">
        <v>5.3510032067468156</v>
      </c>
      <c r="I155" s="99">
        <v>4.9475597065656629</v>
      </c>
      <c r="J155" s="99">
        <v>5.1222688223956077</v>
      </c>
      <c r="K155" s="99">
        <v>4.4803118723196578</v>
      </c>
      <c r="L155" s="99">
        <v>4.4786672420870834</v>
      </c>
      <c r="M155" s="99">
        <v>4.4321669085589219</v>
      </c>
      <c r="N155" s="99">
        <v>4.3137736561590643</v>
      </c>
      <c r="O155" s="99">
        <v>3.9812436676882306</v>
      </c>
      <c r="P155" s="99">
        <v>4.063446711121121</v>
      </c>
      <c r="Q155" s="99">
        <v>4.4101514399494333</v>
      </c>
      <c r="R155" s="99">
        <v>4.2855826543822255</v>
      </c>
      <c r="S155" s="99">
        <v>4.2201846143231201</v>
      </c>
      <c r="T155" s="99">
        <v>4.3138030133633976</v>
      </c>
      <c r="U155" s="99">
        <v>4.032304839675442</v>
      </c>
      <c r="V155" s="99">
        <v>3.9274394915362305</v>
      </c>
      <c r="W155" s="99">
        <v>4.6320842802877085</v>
      </c>
      <c r="X155" s="99">
        <v>4.8791193377218871</v>
      </c>
      <c r="Y155" s="99">
        <v>4.8722155142613346</v>
      </c>
      <c r="DA155" s="63" t="s">
        <v>4572</v>
      </c>
    </row>
    <row r="156" spans="1:105" ht="12" customHeight="1" x14ac:dyDescent="0.25">
      <c r="A156" s="108" t="s">
        <v>52</v>
      </c>
      <c r="B156" s="98"/>
      <c r="C156" s="99">
        <v>7.597000427296539</v>
      </c>
      <c r="D156" s="99">
        <v>8.1084729886695381</v>
      </c>
      <c r="E156" s="99">
        <v>7.4101949112659868</v>
      </c>
      <c r="F156" s="99">
        <v>8.0369324948919303</v>
      </c>
      <c r="G156" s="99">
        <v>8.1840528635418703</v>
      </c>
      <c r="H156" s="99">
        <v>8.3767340018074403</v>
      </c>
      <c r="I156" s="99">
        <v>8.0681434826009433</v>
      </c>
      <c r="J156" s="99">
        <v>8.2882426195810694</v>
      </c>
      <c r="K156" s="99">
        <v>8.0426668128769112</v>
      </c>
      <c r="L156" s="99">
        <v>8.0594057693142407</v>
      </c>
      <c r="M156" s="99">
        <v>7.567623041880382</v>
      </c>
      <c r="N156" s="99">
        <v>7.5765865742606495</v>
      </c>
      <c r="O156" s="99">
        <v>7.4235430180341844</v>
      </c>
      <c r="P156" s="99">
        <v>7.2153747568196627</v>
      </c>
      <c r="Q156" s="99">
        <v>7.0137094286498449</v>
      </c>
      <c r="R156" s="99">
        <v>7.1932423223050339</v>
      </c>
      <c r="S156" s="99">
        <v>7.3441582036803412</v>
      </c>
      <c r="T156" s="99">
        <v>7.2662789206776273</v>
      </c>
      <c r="U156" s="99">
        <v>7.4568809438860812</v>
      </c>
      <c r="V156" s="99">
        <v>7.5850876336764683</v>
      </c>
      <c r="W156" s="99">
        <v>7.6585301184845118</v>
      </c>
      <c r="X156" s="99">
        <v>6.921244574230597</v>
      </c>
      <c r="Y156" s="99">
        <v>6.832306232142586</v>
      </c>
      <c r="DA156" s="63" t="s">
        <v>4573</v>
      </c>
    </row>
    <row r="157" spans="1:105" ht="12" customHeight="1" x14ac:dyDescent="0.25">
      <c r="A157" s="121" t="s">
        <v>54</v>
      </c>
      <c r="B157" s="122"/>
      <c r="C157" s="123">
        <v>16.084219220101986</v>
      </c>
      <c r="D157" s="123">
        <v>16.493667712431769</v>
      </c>
      <c r="E157" s="123">
        <v>15.417352507247294</v>
      </c>
      <c r="F157" s="123">
        <v>15.786879702934456</v>
      </c>
      <c r="G157" s="123">
        <v>15.843329164043721</v>
      </c>
      <c r="H157" s="123">
        <v>16.188937120508516</v>
      </c>
      <c r="I157" s="123">
        <v>15.606751748407028</v>
      </c>
      <c r="J157" s="123">
        <v>16.578889372886639</v>
      </c>
      <c r="K157" s="123">
        <v>16.217780475738561</v>
      </c>
      <c r="L157" s="123">
        <v>15.009573798042648</v>
      </c>
      <c r="M157" s="123">
        <v>13.524492525664295</v>
      </c>
      <c r="N157" s="123">
        <v>12.553038035740087</v>
      </c>
      <c r="O157" s="123">
        <v>12.164214627258596</v>
      </c>
      <c r="P157" s="123">
        <v>11.520936518397329</v>
      </c>
      <c r="Q157" s="123">
        <v>11.790923646119481</v>
      </c>
      <c r="R157" s="123">
        <v>12.119735791400043</v>
      </c>
      <c r="S157" s="123">
        <v>11.466123430973914</v>
      </c>
      <c r="T157" s="123">
        <v>10.848537906347909</v>
      </c>
      <c r="U157" s="123">
        <v>10.593691246823882</v>
      </c>
      <c r="V157" s="123">
        <v>10.209534399400402</v>
      </c>
      <c r="W157" s="123">
        <v>10.593723963036435</v>
      </c>
      <c r="X157" s="123">
        <v>9.8977585377536261</v>
      </c>
      <c r="Y157" s="123">
        <v>9.3915558273990207</v>
      </c>
      <c r="DA157" s="130" t="s">
        <v>4574</v>
      </c>
    </row>
    <row r="158" spans="1:105" ht="12" customHeight="1" x14ac:dyDescent="0.25">
      <c r="A158" s="97" t="s">
        <v>50</v>
      </c>
      <c r="B158" s="98"/>
      <c r="C158" s="99">
        <v>19.649618018650521</v>
      </c>
      <c r="D158" s="99">
        <v>17.174445414120566</v>
      </c>
      <c r="E158" s="99">
        <v>19.964340787436932</v>
      </c>
      <c r="F158" s="99">
        <v>18.35712198062274</v>
      </c>
      <c r="G158" s="99">
        <v>18.211229482030095</v>
      </c>
      <c r="H158" s="99">
        <v>17.548451497510175</v>
      </c>
      <c r="I158" s="99">
        <v>18.106368002191825</v>
      </c>
      <c r="J158" s="99">
        <v>17.534619945374523</v>
      </c>
      <c r="K158" s="99">
        <v>20.110636967968553</v>
      </c>
      <c r="L158" s="99">
        <v>17.946628307192647</v>
      </c>
      <c r="M158" s="99">
        <v>15.810093172747806</v>
      </c>
      <c r="N158" s="99">
        <v>14.990413553680437</v>
      </c>
      <c r="O158" s="99">
        <v>14.802370073527447</v>
      </c>
      <c r="P158" s="99">
        <v>13.597517594830842</v>
      </c>
      <c r="Q158" s="99">
        <v>13.716943451488243</v>
      </c>
      <c r="R158" s="99">
        <v>14.339649531858516</v>
      </c>
      <c r="S158" s="99">
        <v>13.911893447623386</v>
      </c>
      <c r="T158" s="99">
        <v>13.022240104920323</v>
      </c>
      <c r="U158" s="99">
        <v>13.475297731627506</v>
      </c>
      <c r="V158" s="99">
        <v>13.13660740776521</v>
      </c>
      <c r="W158" s="99">
        <v>13.656814605046414</v>
      </c>
      <c r="X158" s="99">
        <v>13.224715080021918</v>
      </c>
      <c r="Y158" s="99">
        <v>11.813253306395737</v>
      </c>
      <c r="DA158" s="63" t="s">
        <v>4575</v>
      </c>
    </row>
    <row r="159" spans="1:105" ht="12" customHeight="1" x14ac:dyDescent="0.25">
      <c r="A159" s="109" t="s">
        <v>120</v>
      </c>
      <c r="B159" s="33"/>
      <c r="C159" s="110">
        <v>12.958218160811187</v>
      </c>
      <c r="D159" s="110">
        <v>16.001994927878741</v>
      </c>
      <c r="E159" s="110">
        <v>11.791818291414266</v>
      </c>
      <c r="F159" s="110">
        <v>14.344428582243937</v>
      </c>
      <c r="G159" s="110">
        <v>14.665834567531416</v>
      </c>
      <c r="H159" s="110">
        <v>15.363852533086817</v>
      </c>
      <c r="I159" s="110">
        <v>13.394842117285943</v>
      </c>
      <c r="J159" s="110">
        <v>15.081743208384891</v>
      </c>
      <c r="K159" s="110">
        <v>12.364714680192355</v>
      </c>
      <c r="L159" s="110">
        <v>12.546237758110392</v>
      </c>
      <c r="M159" s="110">
        <v>12.101822735132725</v>
      </c>
      <c r="N159" s="110">
        <v>11.7047357721432</v>
      </c>
      <c r="O159" s="110">
        <v>10.948729395469805</v>
      </c>
      <c r="P159" s="110">
        <v>10.519329056031552</v>
      </c>
      <c r="Q159" s="110">
        <v>10.456933880724348</v>
      </c>
      <c r="R159" s="110">
        <v>10.323496439893418</v>
      </c>
      <c r="S159" s="110">
        <v>10.067881327115817</v>
      </c>
      <c r="T159" s="110">
        <v>9.7007856678775628</v>
      </c>
      <c r="U159" s="110">
        <v>9.3374243802961931</v>
      </c>
      <c r="V159" s="110">
        <v>9.1774787769291439</v>
      </c>
      <c r="W159" s="110">
        <v>9.5889327981623893</v>
      </c>
      <c r="X159" s="110">
        <v>8.9764474952793289</v>
      </c>
      <c r="Y159" s="110">
        <v>8.5584649119224352</v>
      </c>
      <c r="DA159" s="60" t="s">
        <v>4576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153.30413341529243</v>
      </c>
      <c r="D161" s="118">
        <f t="shared" si="54"/>
        <v>159.00396786338038</v>
      </c>
      <c r="E161" s="118">
        <f t="shared" si="54"/>
        <v>159.46256568711075</v>
      </c>
      <c r="F161" s="118">
        <f t="shared" si="54"/>
        <v>165.8093354824444</v>
      </c>
      <c r="G161" s="118">
        <f t="shared" si="54"/>
        <v>174.47480697420127</v>
      </c>
      <c r="H161" s="118">
        <f t="shared" si="54"/>
        <v>163.4166085197962</v>
      </c>
      <c r="I161" s="118">
        <f t="shared" si="54"/>
        <v>144.13035064307144</v>
      </c>
      <c r="J161" s="118">
        <f t="shared" si="54"/>
        <v>160.92235242812961</v>
      </c>
      <c r="K161" s="118">
        <f t="shared" si="54"/>
        <v>158.6822341322391</v>
      </c>
      <c r="L161" s="118">
        <f t="shared" si="54"/>
        <v>175.55438267621196</v>
      </c>
      <c r="M161" s="118">
        <f t="shared" si="54"/>
        <v>0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99.208577464379346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123.25910240367624</v>
      </c>
      <c r="U161" s="118">
        <f t="shared" si="55"/>
        <v>109.00286499092503</v>
      </c>
      <c r="V161" s="118">
        <f t="shared" si="55"/>
        <v>55.970510457496324</v>
      </c>
      <c r="W161" s="118">
        <f t="shared" ref="W161:Y161" si="56">W162+W164+W166+W175</f>
        <v>94.430722326810724</v>
      </c>
      <c r="X161" s="118">
        <f t="shared" si="56"/>
        <v>74.729826842154495</v>
      </c>
      <c r="Y161" s="118">
        <f t="shared" si="56"/>
        <v>58.325276617655618</v>
      </c>
      <c r="DA161" s="129" t="s">
        <v>4577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116.28309252558411</v>
      </c>
      <c r="D162" s="123">
        <f t="shared" si="57"/>
        <v>120.25301717836881</v>
      </c>
      <c r="E162" s="123">
        <f t="shared" si="57"/>
        <v>119.25251338189722</v>
      </c>
      <c r="F162" s="123">
        <f t="shared" si="57"/>
        <v>127.8869120715668</v>
      </c>
      <c r="G162" s="123">
        <f t="shared" si="57"/>
        <v>135.03385574361516</v>
      </c>
      <c r="H162" s="123">
        <f t="shared" si="57"/>
        <v>120.20754516041198</v>
      </c>
      <c r="I162" s="123">
        <f t="shared" si="57"/>
        <v>100.95617986050188</v>
      </c>
      <c r="J162" s="123">
        <f t="shared" si="57"/>
        <v>116.89306959668008</v>
      </c>
      <c r="K162" s="123">
        <f t="shared" si="57"/>
        <v>116.93305730947631</v>
      </c>
      <c r="L162" s="123">
        <f t="shared" si="57"/>
        <v>133.4712514320903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66.490891874306797</v>
      </c>
      <c r="R162" s="123">
        <f t="shared" si="57"/>
        <v>0</v>
      </c>
      <c r="S162" s="123">
        <f t="shared" si="57"/>
        <v>0</v>
      </c>
      <c r="T162" s="123">
        <f t="shared" si="57"/>
        <v>90.77233226840589</v>
      </c>
      <c r="U162" s="123">
        <f t="shared" si="57"/>
        <v>83.379126895687889</v>
      </c>
      <c r="V162" s="123">
        <f t="shared" si="57"/>
        <v>23.553781755669995</v>
      </c>
      <c r="W162" s="123">
        <f t="shared" si="57"/>
        <v>61.592178715914535</v>
      </c>
      <c r="X162" s="123">
        <f t="shared" si="57"/>
        <v>45.210498854069805</v>
      </c>
      <c r="Y162" s="123">
        <f t="shared" si="57"/>
        <v>30.911844114440733</v>
      </c>
      <c r="DA162" s="130" t="s">
        <v>4578</v>
      </c>
    </row>
    <row r="163" spans="1:105" ht="12" customHeight="1" x14ac:dyDescent="0.25">
      <c r="A163" s="97" t="s">
        <v>53</v>
      </c>
      <c r="B163" s="33"/>
      <c r="C163" s="110">
        <v>116.28309252558411</v>
      </c>
      <c r="D163" s="110">
        <v>120.25301717836881</v>
      </c>
      <c r="E163" s="110">
        <v>119.25251338189722</v>
      </c>
      <c r="F163" s="110">
        <v>127.8869120715668</v>
      </c>
      <c r="G163" s="110">
        <v>135.03385574361516</v>
      </c>
      <c r="H163" s="110">
        <v>120.20754516041198</v>
      </c>
      <c r="I163" s="110">
        <v>100.95617986050188</v>
      </c>
      <c r="J163" s="110">
        <v>116.89306959668008</v>
      </c>
      <c r="K163" s="110">
        <v>116.93305730947631</v>
      </c>
      <c r="L163" s="110">
        <v>133.4712514320903</v>
      </c>
      <c r="M163" s="110">
        <v>0</v>
      </c>
      <c r="N163" s="110">
        <v>0</v>
      </c>
      <c r="O163" s="110">
        <v>0</v>
      </c>
      <c r="P163" s="110">
        <v>0</v>
      </c>
      <c r="Q163" s="110">
        <v>66.490891874306797</v>
      </c>
      <c r="R163" s="110">
        <v>0</v>
      </c>
      <c r="S163" s="110">
        <v>0</v>
      </c>
      <c r="T163" s="110">
        <v>90.77233226840589</v>
      </c>
      <c r="U163" s="110">
        <v>83.379126895687889</v>
      </c>
      <c r="V163" s="110">
        <v>23.553781755669995</v>
      </c>
      <c r="W163" s="110">
        <v>61.592178715914535</v>
      </c>
      <c r="X163" s="110">
        <v>45.210498854069805</v>
      </c>
      <c r="Y163" s="110">
        <v>30.911844114440733</v>
      </c>
      <c r="DA163" s="60" t="s">
        <v>4579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3.7116547914498899</v>
      </c>
      <c r="D164" s="123">
        <f t="shared" si="58"/>
        <v>3.5962809055268794</v>
      </c>
      <c r="E164" s="123">
        <f t="shared" si="58"/>
        <v>8.7730562296052259</v>
      </c>
      <c r="F164" s="123">
        <f t="shared" si="58"/>
        <v>4.0203855537285627</v>
      </c>
      <c r="G164" s="123">
        <f t="shared" si="58"/>
        <v>5.3118871201096178</v>
      </c>
      <c r="H164" s="123">
        <f t="shared" si="58"/>
        <v>8.3977523542775074</v>
      </c>
      <c r="I164" s="123">
        <f t="shared" si="58"/>
        <v>10.125544655634824</v>
      </c>
      <c r="J164" s="123">
        <f t="shared" si="58"/>
        <v>9.4978931195610468</v>
      </c>
      <c r="K164" s="123">
        <f t="shared" si="58"/>
        <v>8.5162824608341072</v>
      </c>
      <c r="L164" s="123">
        <f t="shared" si="58"/>
        <v>10.125110032979551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6.1387629884481854</v>
      </c>
      <c r="R164" s="123">
        <f t="shared" si="58"/>
        <v>0</v>
      </c>
      <c r="S164" s="123">
        <f t="shared" si="58"/>
        <v>0</v>
      </c>
      <c r="T164" s="123">
        <f t="shared" si="58"/>
        <v>7.8762938146959991</v>
      </c>
      <c r="U164" s="123">
        <f t="shared" si="58"/>
        <v>1.3565401072319903</v>
      </c>
      <c r="V164" s="123">
        <f t="shared" si="58"/>
        <v>8.5983466894422023</v>
      </c>
      <c r="W164" s="123">
        <f t="shared" si="58"/>
        <v>7.9084473726263189</v>
      </c>
      <c r="X164" s="123">
        <f t="shared" si="58"/>
        <v>6.128785987069076</v>
      </c>
      <c r="Y164" s="123">
        <f t="shared" si="58"/>
        <v>4.7954787595009405</v>
      </c>
      <c r="DA164" s="130" t="s">
        <v>4580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3.7116547914498899</v>
      </c>
      <c r="D165" s="99">
        <f>RES_hhdet_in_fech!D165/RES_summary!D$21</f>
        <v>3.5962809055268794</v>
      </c>
      <c r="E165" s="99">
        <f>RES_hhdet_in_fech!E165/RES_summary!E$21</f>
        <v>8.7730562296052259</v>
      </c>
      <c r="F165" s="99">
        <f>RES_hhdet_in_fech!F165/RES_summary!F$21</f>
        <v>4.0203855537285627</v>
      </c>
      <c r="G165" s="99">
        <f>RES_hhdet_in_fech!G165/RES_summary!G$21</f>
        <v>5.3118871201096178</v>
      </c>
      <c r="H165" s="99">
        <f>RES_hhdet_in_fech!H165/RES_summary!H$21</f>
        <v>8.3977523542775074</v>
      </c>
      <c r="I165" s="99">
        <f>RES_hhdet_in_fech!I165/RES_summary!I$21</f>
        <v>10.125544655634824</v>
      </c>
      <c r="J165" s="99">
        <f>RES_hhdet_in_fech!J165/RES_summary!J$21</f>
        <v>9.4978931195610468</v>
      </c>
      <c r="K165" s="99">
        <f>RES_hhdet_in_fech!K165/RES_summary!K$21</f>
        <v>8.5162824608341072</v>
      </c>
      <c r="L165" s="99">
        <f>RES_hhdet_in_fech!L165/RES_summary!L$21</f>
        <v>10.125110032979551</v>
      </c>
      <c r="M165" s="99">
        <f>RES_hhdet_in_fech!M165/RES_summary!M$21</f>
        <v>0</v>
      </c>
      <c r="N165" s="99">
        <f>RES_hhdet_in_fech!N165/RES_summary!N$21</f>
        <v>0</v>
      </c>
      <c r="O165" s="99">
        <f>RES_hhdet_in_fech!O165/RES_summary!O$21</f>
        <v>0</v>
      </c>
      <c r="P165" s="99">
        <f>RES_hhdet_in_fech!P165/RES_summary!P$21</f>
        <v>0</v>
      </c>
      <c r="Q165" s="99">
        <f>RES_hhdet_in_fech!Q165/RES_summary!Q$21</f>
        <v>6.1387629884481854</v>
      </c>
      <c r="R165" s="99">
        <f>RES_hhdet_in_fech!R165/RES_summary!R$21</f>
        <v>0</v>
      </c>
      <c r="S165" s="99">
        <f>RES_hhdet_in_fech!S165/RES_summary!S$21</f>
        <v>0</v>
      </c>
      <c r="T165" s="99">
        <f>RES_hhdet_in_fech!T165/RES_summary!T$21</f>
        <v>7.8762938146959991</v>
      </c>
      <c r="U165" s="99">
        <f>RES_hhdet_in_fech!U165/RES_summary!U$21</f>
        <v>1.3565401072319903</v>
      </c>
      <c r="V165" s="99">
        <f>RES_hhdet_in_fech!V165/RES_summary!V$21</f>
        <v>8.5983466894422023</v>
      </c>
      <c r="W165" s="99">
        <f>RES_hhdet_in_fech!W165/RES_summary!W$21</f>
        <v>7.9084473726263189</v>
      </c>
      <c r="X165" s="99">
        <f>RES_hhdet_in_fech!X165/RES_summary!X$21</f>
        <v>6.128785987069076</v>
      </c>
      <c r="Y165" s="99">
        <f>RES_hhdet_in_fech!Y165/RES_summary!Y$21</f>
        <v>4.7954787595009405</v>
      </c>
      <c r="DA165" s="63" t="s">
        <v>4581</v>
      </c>
    </row>
    <row r="166" spans="1:105" ht="12" customHeight="1" x14ac:dyDescent="0.25">
      <c r="A166" s="121" t="s">
        <v>55</v>
      </c>
      <c r="B166" s="122"/>
      <c r="C166" s="123">
        <v>17.227764303216105</v>
      </c>
      <c r="D166" s="123">
        <v>18.661437207801836</v>
      </c>
      <c r="E166" s="123">
        <v>16.021992219332184</v>
      </c>
      <c r="F166" s="123">
        <v>18.11407769666857</v>
      </c>
      <c r="G166" s="123">
        <v>18.285231232661484</v>
      </c>
      <c r="H166" s="123">
        <v>18.620728631360741</v>
      </c>
      <c r="I166" s="123">
        <v>17.439992480479518</v>
      </c>
      <c r="J166" s="123">
        <v>17.952573188247275</v>
      </c>
      <c r="K166" s="123">
        <v>17.011423396190843</v>
      </c>
      <c r="L166" s="123">
        <v>16.952199638598199</v>
      </c>
      <c r="M166" s="123">
        <v>0</v>
      </c>
      <c r="N166" s="123">
        <v>0</v>
      </c>
      <c r="O166" s="123">
        <v>0</v>
      </c>
      <c r="P166" s="123">
        <v>0</v>
      </c>
      <c r="Q166" s="123">
        <v>14.49198393551807</v>
      </c>
      <c r="R166" s="123">
        <v>0</v>
      </c>
      <c r="S166" s="123">
        <v>0</v>
      </c>
      <c r="T166" s="123">
        <v>13.762761276232926</v>
      </c>
      <c r="U166" s="123">
        <v>13.67472010960296</v>
      </c>
      <c r="V166" s="123">
        <v>13.608923133623456</v>
      </c>
      <c r="W166" s="123">
        <v>14.337215892890475</v>
      </c>
      <c r="X166" s="123">
        <v>13.492715149686001</v>
      </c>
      <c r="Y166" s="123">
        <v>13.224882075636248</v>
      </c>
      <c r="DA166" s="130" t="s">
        <v>4582</v>
      </c>
    </row>
    <row r="167" spans="1:105" ht="12" customHeight="1" x14ac:dyDescent="0.25">
      <c r="A167" s="97" t="s">
        <v>124</v>
      </c>
      <c r="B167" s="98"/>
      <c r="C167" s="99">
        <v>19.872609267378387</v>
      </c>
      <c r="D167" s="99">
        <v>19.292609599966326</v>
      </c>
      <c r="E167" s="99">
        <v>20.311147808351752</v>
      </c>
      <c r="F167" s="99">
        <v>20.108367045784739</v>
      </c>
      <c r="G167" s="99">
        <v>19.923907442906543</v>
      </c>
      <c r="H167" s="99">
        <v>20.019257305222403</v>
      </c>
      <c r="I167" s="99">
        <v>19.153132079228307</v>
      </c>
      <c r="J167" s="99">
        <v>20.855152474544379</v>
      </c>
      <c r="K167" s="99">
        <v>22.076873736016378</v>
      </c>
      <c r="L167" s="99">
        <v>20.164399139927809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13.702123819396622</v>
      </c>
      <c r="U167" s="99">
        <v>14.309186521577919</v>
      </c>
      <c r="V167" s="99">
        <v>13.960095986610277</v>
      </c>
      <c r="W167" s="99">
        <v>14.528411598520931</v>
      </c>
      <c r="X167" s="99">
        <v>14.151706276730538</v>
      </c>
      <c r="Y167" s="99">
        <v>13.073994523604611</v>
      </c>
      <c r="DA167" s="63" t="s">
        <v>4583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4584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4585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4586</v>
      </c>
    </row>
    <row r="171" spans="1:105" ht="12" customHeight="1" x14ac:dyDescent="0.25">
      <c r="A171" s="106" t="s">
        <v>122</v>
      </c>
      <c r="B171" s="101"/>
      <c r="C171" s="102">
        <v>17.231015696720412</v>
      </c>
      <c r="D171" s="102">
        <v>18.763636783220562</v>
      </c>
      <c r="E171" s="102">
        <v>16.033807504648362</v>
      </c>
      <c r="F171" s="102">
        <v>18.152083628468311</v>
      </c>
      <c r="G171" s="102">
        <v>18.369253178924374</v>
      </c>
      <c r="H171" s="102">
        <v>18.728672634196752</v>
      </c>
      <c r="I171" s="102">
        <v>17.790535131681352</v>
      </c>
      <c r="J171" s="102">
        <v>18.269451712703777</v>
      </c>
      <c r="K171" s="102">
        <v>17.189367893941235</v>
      </c>
      <c r="L171" s="102">
        <v>17.161762020036328</v>
      </c>
      <c r="M171" s="102">
        <v>0</v>
      </c>
      <c r="N171" s="102">
        <v>0</v>
      </c>
      <c r="O171" s="102">
        <v>0</v>
      </c>
      <c r="P171" s="102">
        <v>0</v>
      </c>
      <c r="Q171" s="102">
        <v>14.49198393551807</v>
      </c>
      <c r="R171" s="102">
        <v>0</v>
      </c>
      <c r="S171" s="102">
        <v>0</v>
      </c>
      <c r="T171" s="102">
        <v>14.309366566837451</v>
      </c>
      <c r="U171" s="102">
        <v>14.150318956245883</v>
      </c>
      <c r="V171" s="102">
        <v>14.084687914220028</v>
      </c>
      <c r="W171" s="102">
        <v>14.765417465033879</v>
      </c>
      <c r="X171" s="102">
        <v>13.896268048070905</v>
      </c>
      <c r="Y171" s="102">
        <v>13.645358839331754</v>
      </c>
      <c r="DA171" s="131" t="s">
        <v>4587</v>
      </c>
    </row>
    <row r="172" spans="1:105" ht="12" customHeight="1" x14ac:dyDescent="0.25">
      <c r="A172" s="107" t="s">
        <v>121</v>
      </c>
      <c r="B172" s="104"/>
      <c r="C172" s="105">
        <v>12.551114472352925</v>
      </c>
      <c r="D172" s="105">
        <v>13.79694257460897</v>
      </c>
      <c r="E172" s="105">
        <v>11.525060515362279</v>
      </c>
      <c r="F172" s="105">
        <v>13.290910765434594</v>
      </c>
      <c r="G172" s="105">
        <v>13.450535582529778</v>
      </c>
      <c r="H172" s="105">
        <v>13.727737208554254</v>
      </c>
      <c r="I172" s="105">
        <v>13.015703189166606</v>
      </c>
      <c r="J172" s="105">
        <v>13.410511441976677</v>
      </c>
      <c r="K172" s="105">
        <v>12.522978685196566</v>
      </c>
      <c r="L172" s="105">
        <v>12.538073011401323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11.580081934041024</v>
      </c>
      <c r="U172" s="105">
        <v>11.489185783561526</v>
      </c>
      <c r="V172" s="105">
        <v>11.512527125212696</v>
      </c>
      <c r="W172" s="105">
        <v>12.290614398772224</v>
      </c>
      <c r="X172" s="105">
        <v>11.800363911952484</v>
      </c>
      <c r="Y172" s="105">
        <v>11.70452174640392</v>
      </c>
      <c r="DA172" s="132" t="s">
        <v>4588</v>
      </c>
    </row>
    <row r="173" spans="1:105" ht="12" customHeight="1" x14ac:dyDescent="0.25">
      <c r="A173" s="108" t="s">
        <v>53</v>
      </c>
      <c r="B173" s="98"/>
      <c r="C173" s="99">
        <v>4.9541140450563876</v>
      </c>
      <c r="D173" s="99">
        <v>5.6884695859394325</v>
      </c>
      <c r="E173" s="99">
        <v>4.1148656040962921</v>
      </c>
      <c r="F173" s="99">
        <v>5.2539782705426594</v>
      </c>
      <c r="G173" s="99">
        <v>5.2664827189879047</v>
      </c>
      <c r="H173" s="99">
        <v>5.3510032067468156</v>
      </c>
      <c r="I173" s="99">
        <v>4.9475597065656638</v>
      </c>
      <c r="J173" s="99">
        <v>5.1222688223956068</v>
      </c>
      <c r="K173" s="99">
        <v>4.4803118723196569</v>
      </c>
      <c r="L173" s="99">
        <v>4.4786672420870861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4.3138030133633958</v>
      </c>
      <c r="U173" s="99">
        <v>4.032304839675442</v>
      </c>
      <c r="V173" s="99">
        <v>3.9274394915362305</v>
      </c>
      <c r="W173" s="99">
        <v>4.6320842802877102</v>
      </c>
      <c r="X173" s="99">
        <v>4.8791193377218871</v>
      </c>
      <c r="Y173" s="99">
        <v>4.8722155142613328</v>
      </c>
      <c r="DA173" s="63" t="s">
        <v>4589</v>
      </c>
    </row>
    <row r="174" spans="1:105" ht="12" customHeight="1" x14ac:dyDescent="0.25">
      <c r="A174" s="115" t="s">
        <v>52</v>
      </c>
      <c r="B174" s="33"/>
      <c r="C174" s="110">
        <v>7.597000427296539</v>
      </c>
      <c r="D174" s="110">
        <v>8.1084729886695381</v>
      </c>
      <c r="E174" s="110">
        <v>7.4101949112659851</v>
      </c>
      <c r="F174" s="110">
        <v>8.0369324948919338</v>
      </c>
      <c r="G174" s="110">
        <v>8.1840528635418739</v>
      </c>
      <c r="H174" s="110">
        <v>8.3767340018074385</v>
      </c>
      <c r="I174" s="110">
        <v>8.0681434826009433</v>
      </c>
      <c r="J174" s="110">
        <v>8.2882426195810694</v>
      </c>
      <c r="K174" s="110">
        <v>8.0426668128769112</v>
      </c>
      <c r="L174" s="110">
        <v>8.0594057693142389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7.2662789206776264</v>
      </c>
      <c r="U174" s="110">
        <v>7.4568809438860839</v>
      </c>
      <c r="V174" s="110">
        <v>7.5850876336764665</v>
      </c>
      <c r="W174" s="110">
        <v>7.6585301184845118</v>
      </c>
      <c r="X174" s="110">
        <v>6.921244574230597</v>
      </c>
      <c r="Y174" s="110">
        <v>6.8323062321425851</v>
      </c>
      <c r="DA174" s="60" t="s">
        <v>4590</v>
      </c>
    </row>
    <row r="175" spans="1:105" ht="12" customHeight="1" x14ac:dyDescent="0.25">
      <c r="A175" s="121" t="s">
        <v>54</v>
      </c>
      <c r="B175" s="122"/>
      <c r="C175" s="123">
        <v>16.081621795042331</v>
      </c>
      <c r="D175" s="123">
        <v>16.493232571682842</v>
      </c>
      <c r="E175" s="123">
        <v>15.415003856276124</v>
      </c>
      <c r="F175" s="123">
        <v>15.787960160480452</v>
      </c>
      <c r="G175" s="123">
        <v>15.843832877815009</v>
      </c>
      <c r="H175" s="123">
        <v>16.190582373745972</v>
      </c>
      <c r="I175" s="123">
        <v>15.608633646455207</v>
      </c>
      <c r="J175" s="123">
        <v>16.578816523641215</v>
      </c>
      <c r="K175" s="123">
        <v>16.221470965737826</v>
      </c>
      <c r="L175" s="123">
        <v>15.005821572543894</v>
      </c>
      <c r="M175" s="123">
        <v>0</v>
      </c>
      <c r="N175" s="123">
        <v>0</v>
      </c>
      <c r="O175" s="123">
        <v>0</v>
      </c>
      <c r="P175" s="123">
        <v>0</v>
      </c>
      <c r="Q175" s="123">
        <v>12.086938666106294</v>
      </c>
      <c r="R175" s="123">
        <v>0</v>
      </c>
      <c r="S175" s="123">
        <v>0</v>
      </c>
      <c r="T175" s="123">
        <v>10.847715044341429</v>
      </c>
      <c r="U175" s="123">
        <v>10.592477878402198</v>
      </c>
      <c r="V175" s="123">
        <v>10.209458878760673</v>
      </c>
      <c r="W175" s="123">
        <v>10.592880345379401</v>
      </c>
      <c r="X175" s="123">
        <v>9.8978268513296079</v>
      </c>
      <c r="Y175" s="123">
        <v>9.3930716680776989</v>
      </c>
      <c r="DA175" s="130" t="s">
        <v>4591</v>
      </c>
    </row>
    <row r="176" spans="1:105" ht="12" customHeight="1" x14ac:dyDescent="0.25">
      <c r="A176" s="97" t="s">
        <v>50</v>
      </c>
      <c r="B176" s="98"/>
      <c r="C176" s="99">
        <v>19.649618018650521</v>
      </c>
      <c r="D176" s="99">
        <v>17.174445414120566</v>
      </c>
      <c r="E176" s="99">
        <v>19.964340787436935</v>
      </c>
      <c r="F176" s="99">
        <v>18.35712198062274</v>
      </c>
      <c r="G176" s="99">
        <v>18.211229482030095</v>
      </c>
      <c r="H176" s="99">
        <v>17.548451497510175</v>
      </c>
      <c r="I176" s="99">
        <v>18.106368002191825</v>
      </c>
      <c r="J176" s="99">
        <v>17.53461994537453</v>
      </c>
      <c r="K176" s="99">
        <v>20.110636967968549</v>
      </c>
      <c r="L176" s="99">
        <v>17.946628307192647</v>
      </c>
      <c r="M176" s="99">
        <v>0</v>
      </c>
      <c r="N176" s="99">
        <v>0</v>
      </c>
      <c r="O176" s="99">
        <v>0</v>
      </c>
      <c r="P176" s="99">
        <v>0</v>
      </c>
      <c r="Q176" s="99">
        <v>13.716943451488243</v>
      </c>
      <c r="R176" s="99">
        <v>0</v>
      </c>
      <c r="S176" s="99">
        <v>0</v>
      </c>
      <c r="T176" s="99">
        <v>13.022240104920321</v>
      </c>
      <c r="U176" s="99">
        <v>13.475297731627512</v>
      </c>
      <c r="V176" s="99">
        <v>13.136607407765213</v>
      </c>
      <c r="W176" s="99">
        <v>13.656814605046414</v>
      </c>
      <c r="X176" s="99">
        <v>13.224715080021916</v>
      </c>
      <c r="Y176" s="99">
        <v>11.813253306395739</v>
      </c>
      <c r="DA176" s="63" t="s">
        <v>4592</v>
      </c>
    </row>
    <row r="177" spans="1:105" ht="12" customHeight="1" x14ac:dyDescent="0.25">
      <c r="A177" s="109" t="s">
        <v>120</v>
      </c>
      <c r="B177" s="33"/>
      <c r="C177" s="110">
        <v>12.958218160811183</v>
      </c>
      <c r="D177" s="110">
        <v>16.001994927878741</v>
      </c>
      <c r="E177" s="110">
        <v>11.791818291414266</v>
      </c>
      <c r="F177" s="110">
        <v>14.344428582243935</v>
      </c>
      <c r="G177" s="110">
        <v>14.665834567531418</v>
      </c>
      <c r="H177" s="110">
        <v>15.363852533086817</v>
      </c>
      <c r="I177" s="110">
        <v>13.394842117285945</v>
      </c>
      <c r="J177" s="110">
        <v>15.081743208384891</v>
      </c>
      <c r="K177" s="110">
        <v>12.364714680192355</v>
      </c>
      <c r="L177" s="110">
        <v>12.546237758110392</v>
      </c>
      <c r="M177" s="110">
        <v>0</v>
      </c>
      <c r="N177" s="110">
        <v>0</v>
      </c>
      <c r="O177" s="110">
        <v>0</v>
      </c>
      <c r="P177" s="110">
        <v>0</v>
      </c>
      <c r="Q177" s="110">
        <v>10.456933880724346</v>
      </c>
      <c r="R177" s="110">
        <v>0</v>
      </c>
      <c r="S177" s="110">
        <v>0</v>
      </c>
      <c r="T177" s="110">
        <v>9.7007856678775646</v>
      </c>
      <c r="U177" s="110">
        <v>9.3374243802961931</v>
      </c>
      <c r="V177" s="110">
        <v>9.1774787769291457</v>
      </c>
      <c r="W177" s="110">
        <v>9.5889327981623858</v>
      </c>
      <c r="X177" s="110">
        <v>8.9764474952793289</v>
      </c>
      <c r="Y177" s="110">
        <v>8.5584649119224352</v>
      </c>
      <c r="DA177" s="60" t="s">
        <v>4593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76.83024367721579</v>
      </c>
      <c r="D3" s="118">
        <f t="shared" si="0"/>
        <v>102.55349335441639</v>
      </c>
      <c r="E3" s="118">
        <f t="shared" si="0"/>
        <v>135.29841371765141</v>
      </c>
      <c r="F3" s="118">
        <f t="shared" si="0"/>
        <v>102.33959106872787</v>
      </c>
      <c r="G3" s="118">
        <f t="shared" si="0"/>
        <v>136.20379570272178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85.97926794332345</v>
      </c>
      <c r="L3" s="118">
        <f t="shared" si="0"/>
        <v>136.23689537677703</v>
      </c>
      <c r="M3" s="118">
        <f t="shared" si="0"/>
        <v>108.30726823875759</v>
      </c>
      <c r="N3" s="118">
        <f t="shared" si="0"/>
        <v>97.035366638554336</v>
      </c>
      <c r="O3" s="118">
        <f t="shared" si="0"/>
        <v>119.06177787628314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93.870095614173337</v>
      </c>
      <c r="T3" s="118">
        <f t="shared" si="1"/>
        <v>76.683880409361677</v>
      </c>
      <c r="U3" s="118">
        <f t="shared" si="1"/>
        <v>75.556941633651306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4595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52.443152532012817</v>
      </c>
      <c r="D4" s="123">
        <f t="shared" si="3"/>
        <v>76.652393200613105</v>
      </c>
      <c r="E4" s="123">
        <f t="shared" si="3"/>
        <v>100.96026455415884</v>
      </c>
      <c r="F4" s="123">
        <f t="shared" si="3"/>
        <v>73.014304563250988</v>
      </c>
      <c r="G4" s="123">
        <f t="shared" si="3"/>
        <v>106.23083633176793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53.81255353845566</v>
      </c>
      <c r="L4" s="123">
        <f t="shared" si="3"/>
        <v>108.42489622552536</v>
      </c>
      <c r="M4" s="123">
        <f t="shared" si="3"/>
        <v>78.668608146193151</v>
      </c>
      <c r="N4" s="123">
        <f t="shared" si="3"/>
        <v>66.430432690180766</v>
      </c>
      <c r="O4" s="123">
        <f t="shared" si="3"/>
        <v>93.632123932540537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72.294265848440247</v>
      </c>
      <c r="T4" s="123">
        <f t="shared" si="4"/>
        <v>51.987417085664767</v>
      </c>
      <c r="U4" s="123">
        <f t="shared" si="4"/>
        <v>57.262185887586114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4596</v>
      </c>
    </row>
    <row r="5" spans="1:105" ht="12" customHeight="1" x14ac:dyDescent="0.25">
      <c r="A5" s="97" t="s">
        <v>51</v>
      </c>
      <c r="B5" s="98"/>
      <c r="C5" s="99">
        <v>51.942206257905767</v>
      </c>
      <c r="D5" s="99">
        <v>75.919148769588617</v>
      </c>
      <c r="E5" s="99">
        <v>100.05148745166085</v>
      </c>
      <c r="F5" s="99">
        <v>72.327961309871611</v>
      </c>
      <c r="G5" s="99">
        <v>105.2546322554179</v>
      </c>
      <c r="H5" s="99">
        <v>0</v>
      </c>
      <c r="I5" s="99">
        <v>0</v>
      </c>
      <c r="J5" s="99">
        <v>0</v>
      </c>
      <c r="K5" s="99">
        <v>53.36416915644795</v>
      </c>
      <c r="L5" s="99">
        <v>107.55613963584167</v>
      </c>
      <c r="M5" s="99">
        <v>78.045392473700005</v>
      </c>
      <c r="N5" s="99">
        <v>65.911667391771019</v>
      </c>
      <c r="O5" s="99">
        <v>92.909885366348405</v>
      </c>
      <c r="P5" s="99">
        <v>0</v>
      </c>
      <c r="Q5" s="99">
        <v>0</v>
      </c>
      <c r="R5" s="99">
        <v>0</v>
      </c>
      <c r="S5" s="99">
        <v>71.744749028821644</v>
      </c>
      <c r="T5" s="99">
        <v>51.593518276380614</v>
      </c>
      <c r="U5" s="99">
        <v>56.82627641496201</v>
      </c>
      <c r="V5" s="99">
        <v>0</v>
      </c>
      <c r="W5" s="99">
        <v>0</v>
      </c>
      <c r="X5" s="99">
        <v>0</v>
      </c>
      <c r="Y5" s="99">
        <v>0</v>
      </c>
      <c r="DA5" s="63" t="s">
        <v>4597</v>
      </c>
    </row>
    <row r="6" spans="1:105" ht="12" customHeight="1" x14ac:dyDescent="0.25">
      <c r="A6" s="97" t="s">
        <v>53</v>
      </c>
      <c r="B6" s="98"/>
      <c r="C6" s="99">
        <v>0.50094627410704817</v>
      </c>
      <c r="D6" s="99">
        <v>0.733244431024488</v>
      </c>
      <c r="E6" s="99">
        <v>0.90877710249799259</v>
      </c>
      <c r="F6" s="99">
        <v>0.6863432533793804</v>
      </c>
      <c r="G6" s="99">
        <v>0.97620407635003392</v>
      </c>
      <c r="H6" s="99">
        <v>0</v>
      </c>
      <c r="I6" s="99">
        <v>0</v>
      </c>
      <c r="J6" s="99">
        <v>0</v>
      </c>
      <c r="K6" s="99">
        <v>0.44838438200770803</v>
      </c>
      <c r="L6" s="99">
        <v>0.86875658968367864</v>
      </c>
      <c r="M6" s="99">
        <v>0.62321567249314813</v>
      </c>
      <c r="N6" s="99">
        <v>0.51876529840974717</v>
      </c>
      <c r="O6" s="99">
        <v>0.72223856619212679</v>
      </c>
      <c r="P6" s="99">
        <v>0</v>
      </c>
      <c r="Q6" s="99">
        <v>0</v>
      </c>
      <c r="R6" s="99">
        <v>0</v>
      </c>
      <c r="S6" s="99">
        <v>0.54951681961860066</v>
      </c>
      <c r="T6" s="99">
        <v>0.39389880928415461</v>
      </c>
      <c r="U6" s="99">
        <v>0.43590947262410223</v>
      </c>
      <c r="V6" s="99">
        <v>0</v>
      </c>
      <c r="W6" s="99">
        <v>0</v>
      </c>
      <c r="X6" s="99">
        <v>0</v>
      </c>
      <c r="Y6" s="99">
        <v>0</v>
      </c>
      <c r="DA6" s="63" t="s">
        <v>4598</v>
      </c>
    </row>
    <row r="7" spans="1:105" ht="12.95" customHeight="1" x14ac:dyDescent="0.25">
      <c r="A7" s="121" t="s">
        <v>92</v>
      </c>
      <c r="B7" s="122"/>
      <c r="C7" s="123">
        <f t="shared" ref="C7:Y7" si="6">C8</f>
        <v>3.2021654342122616</v>
      </c>
      <c r="D7" s="123">
        <f t="shared" si="6"/>
        <v>3.1585505096049129</v>
      </c>
      <c r="E7" s="123">
        <f t="shared" si="6"/>
        <v>14.142448362042808</v>
      </c>
      <c r="F7" s="123">
        <f t="shared" si="6"/>
        <v>7.2987111418518076</v>
      </c>
      <c r="G7" s="123">
        <f t="shared" si="6"/>
        <v>7.5859744611535183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11.818303457387643</v>
      </c>
      <c r="L7" s="123">
        <f t="shared" si="6"/>
        <v>6.6226144921130929</v>
      </c>
      <c r="M7" s="123">
        <f t="shared" si="6"/>
        <v>9.7703152143639596</v>
      </c>
      <c r="N7" s="123">
        <f t="shared" si="6"/>
        <v>10.688231390763994</v>
      </c>
      <c r="O7" s="123">
        <f t="shared" si="6"/>
        <v>5.5857504414758683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2.9208387915304712</v>
      </c>
      <c r="T7" s="123">
        <f t="shared" si="6"/>
        <v>6.2941242455088302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4599</v>
      </c>
    </row>
    <row r="8" spans="1:105" ht="12" customHeight="1" x14ac:dyDescent="0.25">
      <c r="A8" s="97" t="s">
        <v>53</v>
      </c>
      <c r="B8" s="98"/>
      <c r="C8" s="99">
        <f>RES_hhdet_in_tesh!C8/RES_summary!C$21</f>
        <v>3.2021654342122616</v>
      </c>
      <c r="D8" s="99">
        <f>RES_hhdet_in_tesh!D8/RES_summary!D$21</f>
        <v>3.1585505096049129</v>
      </c>
      <c r="E8" s="99">
        <f>RES_hhdet_in_tesh!E8/RES_summary!E$21</f>
        <v>14.142448362042808</v>
      </c>
      <c r="F8" s="99">
        <f>RES_hhdet_in_tesh!F8/RES_summary!F$21</f>
        <v>7.2987111418518076</v>
      </c>
      <c r="G8" s="99">
        <f>RES_hhdet_in_tesh!G8/RES_summary!G$21</f>
        <v>7.5859744611535183</v>
      </c>
      <c r="H8" s="99">
        <f>RES_hhdet_in_tesh!H8/RES_summary!H$21</f>
        <v>0</v>
      </c>
      <c r="I8" s="99">
        <f>RES_hhdet_in_tesh!I8/RES_summary!I$21</f>
        <v>0</v>
      </c>
      <c r="J8" s="99">
        <f>RES_hhdet_in_tesh!J8/RES_summary!J$21</f>
        <v>0</v>
      </c>
      <c r="K8" s="99">
        <f>RES_hhdet_in_tesh!K8/RES_summary!K$21</f>
        <v>11.818303457387643</v>
      </c>
      <c r="L8" s="99">
        <f>RES_hhdet_in_tesh!L8/RES_summary!L$21</f>
        <v>6.6226144921130929</v>
      </c>
      <c r="M8" s="99">
        <f>RES_hhdet_in_tesh!M8/RES_summary!M$21</f>
        <v>9.7703152143639596</v>
      </c>
      <c r="N8" s="99">
        <f>RES_hhdet_in_tesh!N8/RES_summary!N$21</f>
        <v>10.688231390763994</v>
      </c>
      <c r="O8" s="99">
        <f>RES_hhdet_in_tesh!O8/RES_summary!O$21</f>
        <v>5.5857504414758683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2.9208387915304712</v>
      </c>
      <c r="T8" s="99">
        <f>RES_hhdet_in_tesh!T8/RES_summary!T$21</f>
        <v>6.2941242455088302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0</v>
      </c>
      <c r="X8" s="99">
        <f>RES_hhdet_in_tesh!X8/RES_summary!X$21</f>
        <v>0</v>
      </c>
      <c r="Y8" s="99">
        <f>RES_hhdet_in_tesh!Y8/RES_summary!Y$21</f>
        <v>0</v>
      </c>
      <c r="DA8" s="63" t="s">
        <v>4600</v>
      </c>
    </row>
    <row r="9" spans="1:105" ht="12" customHeight="1" x14ac:dyDescent="0.25">
      <c r="A9" s="121" t="s">
        <v>55</v>
      </c>
      <c r="B9" s="122"/>
      <c r="C9" s="123">
        <v>10.681203936970102</v>
      </c>
      <c r="D9" s="123">
        <v>11.573354849683726</v>
      </c>
      <c r="E9" s="123">
        <v>10.087844737005922</v>
      </c>
      <c r="F9" s="123">
        <v>11.250892190557654</v>
      </c>
      <c r="G9" s="123">
        <v>11.460626064183874</v>
      </c>
      <c r="H9" s="123">
        <v>0</v>
      </c>
      <c r="I9" s="123">
        <v>0</v>
      </c>
      <c r="J9" s="123">
        <v>0</v>
      </c>
      <c r="K9" s="123">
        <v>9.748131930537653</v>
      </c>
      <c r="L9" s="123">
        <v>11.184353558122968</v>
      </c>
      <c r="M9" s="123">
        <v>10.597486632714672</v>
      </c>
      <c r="N9" s="123">
        <v>10.963844423570816</v>
      </c>
      <c r="O9" s="123">
        <v>11.296262005209291</v>
      </c>
      <c r="P9" s="123">
        <v>0</v>
      </c>
      <c r="Q9" s="123">
        <v>0</v>
      </c>
      <c r="R9" s="123">
        <v>0</v>
      </c>
      <c r="S9" s="123">
        <v>10.398784517257756</v>
      </c>
      <c r="T9" s="123">
        <v>10.385874723484969</v>
      </c>
      <c r="U9" s="123">
        <v>10.292507306131171</v>
      </c>
      <c r="V9" s="123">
        <v>0</v>
      </c>
      <c r="W9" s="123">
        <v>0</v>
      </c>
      <c r="X9" s="123">
        <v>0</v>
      </c>
      <c r="Y9" s="123">
        <v>0</v>
      </c>
      <c r="DA9" s="130" t="s">
        <v>4601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10.152738525274811</v>
      </c>
      <c r="E10" s="99">
        <v>12.973038106595048</v>
      </c>
      <c r="F10" s="99">
        <v>9.439288364682584</v>
      </c>
      <c r="G10" s="99">
        <v>0</v>
      </c>
      <c r="H10" s="99">
        <v>0</v>
      </c>
      <c r="I10" s="99">
        <v>0</v>
      </c>
      <c r="J10" s="99">
        <v>0</v>
      </c>
      <c r="K10" s="99">
        <v>6.3850503881308098</v>
      </c>
      <c r="L10" s="99">
        <v>12.122581034849134</v>
      </c>
      <c r="M10" s="99">
        <v>11.22100847393134</v>
      </c>
      <c r="N10" s="99">
        <v>11.98795000954224</v>
      </c>
      <c r="O10" s="99">
        <v>12.809679852049985</v>
      </c>
      <c r="P10" s="99">
        <v>0</v>
      </c>
      <c r="Q10" s="99">
        <v>0</v>
      </c>
      <c r="R10" s="99">
        <v>0</v>
      </c>
      <c r="S10" s="99">
        <v>11.394956775807527</v>
      </c>
      <c r="T10" s="99">
        <v>0</v>
      </c>
      <c r="U10" s="99">
        <v>9.1630366957234344</v>
      </c>
      <c r="V10" s="99">
        <v>0</v>
      </c>
      <c r="W10" s="99">
        <v>0</v>
      </c>
      <c r="X10" s="99">
        <v>0</v>
      </c>
      <c r="Y10" s="99">
        <v>0</v>
      </c>
      <c r="DA10" s="63" t="s">
        <v>4602</v>
      </c>
    </row>
    <row r="11" spans="1:105" ht="12" customHeight="1" x14ac:dyDescent="0.25">
      <c r="A11" s="97" t="s">
        <v>124</v>
      </c>
      <c r="B11" s="98"/>
      <c r="C11" s="99">
        <v>10.982016629766362</v>
      </c>
      <c r="D11" s="99">
        <v>10.69974316108828</v>
      </c>
      <c r="E11" s="99">
        <v>11.310490394742512</v>
      </c>
      <c r="F11" s="99">
        <v>11.243730070109347</v>
      </c>
      <c r="G11" s="99">
        <v>11.191381524233442</v>
      </c>
      <c r="H11" s="99">
        <v>0</v>
      </c>
      <c r="I11" s="99">
        <v>0</v>
      </c>
      <c r="J11" s="99">
        <v>0</v>
      </c>
      <c r="K11" s="99">
        <v>0</v>
      </c>
      <c r="L11" s="99">
        <v>11.701628383177834</v>
      </c>
      <c r="M11" s="99">
        <v>10.381471924722488</v>
      </c>
      <c r="N11" s="99">
        <v>10.115087609619179</v>
      </c>
      <c r="O11" s="99">
        <v>10.250653000515438</v>
      </c>
      <c r="P11" s="99">
        <v>0</v>
      </c>
      <c r="Q11" s="99">
        <v>0</v>
      </c>
      <c r="R11" s="99">
        <v>0</v>
      </c>
      <c r="S11" s="99">
        <v>10.434084306425428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4603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4604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4605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4606</v>
      </c>
    </row>
    <row r="15" spans="1:105" ht="12" customHeight="1" x14ac:dyDescent="0.25">
      <c r="A15" s="106" t="s">
        <v>122</v>
      </c>
      <c r="B15" s="101"/>
      <c r="C15" s="102">
        <v>10.661777113280884</v>
      </c>
      <c r="D15" s="102">
        <v>11.634444271347373</v>
      </c>
      <c r="E15" s="102">
        <v>9.9645853428783262</v>
      </c>
      <c r="F15" s="102">
        <v>11.307137427249467</v>
      </c>
      <c r="G15" s="102">
        <v>11.470924593039657</v>
      </c>
      <c r="H15" s="102">
        <v>0</v>
      </c>
      <c r="I15" s="102">
        <v>0</v>
      </c>
      <c r="J15" s="102">
        <v>0</v>
      </c>
      <c r="K15" s="102">
        <v>10.86792489529598</v>
      </c>
      <c r="L15" s="102">
        <v>10.896477469798299</v>
      </c>
      <c r="M15" s="102">
        <v>10.397290594972949</v>
      </c>
      <c r="N15" s="102">
        <v>10.36883020778474</v>
      </c>
      <c r="O15" s="102">
        <v>10.051317249072282</v>
      </c>
      <c r="P15" s="102">
        <v>0</v>
      </c>
      <c r="Q15" s="102">
        <v>0</v>
      </c>
      <c r="R15" s="102">
        <v>0</v>
      </c>
      <c r="S15" s="102">
        <v>10.347068484457848</v>
      </c>
      <c r="T15" s="102">
        <v>10.384065055175364</v>
      </c>
      <c r="U15" s="102">
        <v>10.416563465499861</v>
      </c>
      <c r="V15" s="102">
        <v>0</v>
      </c>
      <c r="W15" s="102">
        <v>0</v>
      </c>
      <c r="X15" s="102">
        <v>0</v>
      </c>
      <c r="Y15" s="102">
        <v>0</v>
      </c>
      <c r="DA15" s="131" t="s">
        <v>4607</v>
      </c>
    </row>
    <row r="16" spans="1:105" ht="12" customHeight="1" x14ac:dyDescent="0.25">
      <c r="A16" s="107" t="s">
        <v>121</v>
      </c>
      <c r="B16" s="104"/>
      <c r="C16" s="105">
        <v>10.662383262054144</v>
      </c>
      <c r="D16" s="105">
        <v>11.635624102895457</v>
      </c>
      <c r="E16" s="105">
        <v>9.9674745514640453</v>
      </c>
      <c r="F16" s="105">
        <v>11.309694760687043</v>
      </c>
      <c r="G16" s="105">
        <v>11.47277808016465</v>
      </c>
      <c r="H16" s="105">
        <v>0</v>
      </c>
      <c r="I16" s="105">
        <v>0</v>
      </c>
      <c r="J16" s="105">
        <v>0</v>
      </c>
      <c r="K16" s="105">
        <v>10.875330191559694</v>
      </c>
      <c r="L16" s="105">
        <v>10.903035499242305</v>
      </c>
      <c r="M16" s="105">
        <v>10.404316601661113</v>
      </c>
      <c r="N16" s="105">
        <v>10.373756550582169</v>
      </c>
      <c r="O16" s="105">
        <v>10.056108212712131</v>
      </c>
      <c r="P16" s="105">
        <v>0</v>
      </c>
      <c r="Q16" s="105">
        <v>0</v>
      </c>
      <c r="R16" s="105">
        <v>0</v>
      </c>
      <c r="S16" s="105">
        <v>10.362658381909455</v>
      </c>
      <c r="T16" s="105">
        <v>10.396732733342606</v>
      </c>
      <c r="U16" s="105">
        <v>10.425206916226211</v>
      </c>
      <c r="V16" s="105">
        <v>0</v>
      </c>
      <c r="W16" s="105">
        <v>0</v>
      </c>
      <c r="X16" s="105">
        <v>0</v>
      </c>
      <c r="Y16" s="105">
        <v>0</v>
      </c>
      <c r="DA16" s="132" t="s">
        <v>4608</v>
      </c>
    </row>
    <row r="17" spans="1:105" ht="12" customHeight="1" x14ac:dyDescent="0.25">
      <c r="A17" s="108" t="s">
        <v>53</v>
      </c>
      <c r="B17" s="98"/>
      <c r="C17" s="99">
        <v>3.0653828347576035</v>
      </c>
      <c r="D17" s="99">
        <v>3.5271511142259167</v>
      </c>
      <c r="E17" s="99">
        <v>2.5572796401980584</v>
      </c>
      <c r="F17" s="99">
        <v>3.2727622657951132</v>
      </c>
      <c r="G17" s="99">
        <v>3.2887252166227783</v>
      </c>
      <c r="H17" s="99">
        <v>0</v>
      </c>
      <c r="I17" s="99">
        <v>0</v>
      </c>
      <c r="J17" s="99">
        <v>0</v>
      </c>
      <c r="K17" s="99">
        <v>2.8326633786827848</v>
      </c>
      <c r="L17" s="99">
        <v>2.8436297299280642</v>
      </c>
      <c r="M17" s="99">
        <v>2.836693559780731</v>
      </c>
      <c r="N17" s="99">
        <v>2.7971699763215172</v>
      </c>
      <c r="O17" s="99">
        <v>2.6325651946779463</v>
      </c>
      <c r="P17" s="99">
        <v>0</v>
      </c>
      <c r="Q17" s="99">
        <v>0</v>
      </c>
      <c r="R17" s="99">
        <v>0</v>
      </c>
      <c r="S17" s="99">
        <v>3.0185001782291154</v>
      </c>
      <c r="T17" s="99">
        <v>3.1304538126649768</v>
      </c>
      <c r="U17" s="99">
        <v>2.9683259723401272</v>
      </c>
      <c r="V17" s="99">
        <v>0</v>
      </c>
      <c r="W17" s="99">
        <v>0</v>
      </c>
      <c r="X17" s="99">
        <v>0</v>
      </c>
      <c r="Y17" s="99">
        <v>0</v>
      </c>
      <c r="DA17" s="63" t="s">
        <v>4609</v>
      </c>
    </row>
    <row r="18" spans="1:105" ht="12" customHeight="1" x14ac:dyDescent="0.25">
      <c r="A18" s="108" t="s">
        <v>52</v>
      </c>
      <c r="B18" s="98"/>
      <c r="C18" s="99">
        <v>7.5970004272965399</v>
      </c>
      <c r="D18" s="99">
        <v>8.1084729886695381</v>
      </c>
      <c r="E18" s="99">
        <v>7.4101949112659877</v>
      </c>
      <c r="F18" s="99">
        <v>8.0369324948919303</v>
      </c>
      <c r="G18" s="99">
        <v>8.1840528635418721</v>
      </c>
      <c r="H18" s="99">
        <v>0</v>
      </c>
      <c r="I18" s="99">
        <v>0</v>
      </c>
      <c r="J18" s="99">
        <v>0</v>
      </c>
      <c r="K18" s="99">
        <v>8.0426668128769112</v>
      </c>
      <c r="L18" s="99">
        <v>8.0594057693142407</v>
      </c>
      <c r="M18" s="99">
        <v>7.567623041880382</v>
      </c>
      <c r="N18" s="99">
        <v>7.5765865742606531</v>
      </c>
      <c r="O18" s="99">
        <v>7.4235430180341844</v>
      </c>
      <c r="P18" s="99">
        <v>0</v>
      </c>
      <c r="Q18" s="99">
        <v>0</v>
      </c>
      <c r="R18" s="99">
        <v>0</v>
      </c>
      <c r="S18" s="99">
        <v>7.3441582036803403</v>
      </c>
      <c r="T18" s="99">
        <v>7.2662789206776282</v>
      </c>
      <c r="U18" s="99">
        <v>7.4568809438860848</v>
      </c>
      <c r="V18" s="99">
        <v>0</v>
      </c>
      <c r="W18" s="99">
        <v>0</v>
      </c>
      <c r="X18" s="99">
        <v>0</v>
      </c>
      <c r="Y18" s="99">
        <v>0</v>
      </c>
      <c r="DA18" s="63" t="s">
        <v>4610</v>
      </c>
    </row>
    <row r="19" spans="1:105" ht="12" customHeight="1" x14ac:dyDescent="0.25">
      <c r="A19" s="121" t="s">
        <v>54</v>
      </c>
      <c r="B19" s="122"/>
      <c r="C19" s="123">
        <v>10.503721774020605</v>
      </c>
      <c r="D19" s="123">
        <v>11.169194794514649</v>
      </c>
      <c r="E19" s="123">
        <v>10.107856064443839</v>
      </c>
      <c r="F19" s="123">
        <v>10.775683173067421</v>
      </c>
      <c r="G19" s="123">
        <v>10.92635884561645</v>
      </c>
      <c r="H19" s="123">
        <v>0</v>
      </c>
      <c r="I19" s="123">
        <v>0</v>
      </c>
      <c r="J19" s="123">
        <v>0</v>
      </c>
      <c r="K19" s="123">
        <v>10.600279016942498</v>
      </c>
      <c r="L19" s="123">
        <v>10.005031101015618</v>
      </c>
      <c r="M19" s="123">
        <v>9.270858245485794</v>
      </c>
      <c r="N19" s="123">
        <v>8.9528581340387561</v>
      </c>
      <c r="O19" s="123">
        <v>8.5476414970574588</v>
      </c>
      <c r="P19" s="123">
        <v>0</v>
      </c>
      <c r="Q19" s="123">
        <v>0</v>
      </c>
      <c r="R19" s="123">
        <v>0</v>
      </c>
      <c r="S19" s="123">
        <v>8.2562064569448701</v>
      </c>
      <c r="T19" s="123">
        <v>8.0164643547031105</v>
      </c>
      <c r="U19" s="123">
        <v>8.002248439934025</v>
      </c>
      <c r="V19" s="123">
        <v>0</v>
      </c>
      <c r="W19" s="123">
        <v>0</v>
      </c>
      <c r="X19" s="123">
        <v>0</v>
      </c>
      <c r="Y19" s="123">
        <v>0</v>
      </c>
      <c r="DA19" s="130" t="s">
        <v>4611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4612</v>
      </c>
    </row>
    <row r="21" spans="1:105" ht="12" customHeight="1" x14ac:dyDescent="0.25">
      <c r="A21" s="97" t="s">
        <v>50</v>
      </c>
      <c r="B21" s="98"/>
      <c r="C21" s="99">
        <v>11.460161196064465</v>
      </c>
      <c r="D21" s="99">
        <v>10.023516155635411</v>
      </c>
      <c r="E21" s="99">
        <v>11.659848963237732</v>
      </c>
      <c r="F21" s="99">
        <v>10.72859663349389</v>
      </c>
      <c r="G21" s="99">
        <v>10.650690904769316</v>
      </c>
      <c r="H21" s="99">
        <v>0</v>
      </c>
      <c r="I21" s="99">
        <v>0</v>
      </c>
      <c r="J21" s="99">
        <v>0</v>
      </c>
      <c r="K21" s="99">
        <v>11.794060954385275</v>
      </c>
      <c r="L21" s="99">
        <v>10.532217119116673</v>
      </c>
      <c r="M21" s="99">
        <v>9.2832190638046423</v>
      </c>
      <c r="N21" s="99">
        <v>8.8045009673163488</v>
      </c>
      <c r="O21" s="99">
        <v>8.6955739517776145</v>
      </c>
      <c r="P21" s="99">
        <v>0</v>
      </c>
      <c r="Q21" s="99">
        <v>0</v>
      </c>
      <c r="R21" s="99">
        <v>0</v>
      </c>
      <c r="S21" s="99">
        <v>8.2953204295339216</v>
      </c>
      <c r="T21" s="99">
        <v>7.8265373661614408</v>
      </c>
      <c r="U21" s="99">
        <v>8.1570463418038681</v>
      </c>
      <c r="V21" s="99">
        <v>0</v>
      </c>
      <c r="W21" s="99">
        <v>0</v>
      </c>
      <c r="X21" s="99">
        <v>0</v>
      </c>
      <c r="Y21" s="99">
        <v>0</v>
      </c>
      <c r="DA21" s="63" t="s">
        <v>4613</v>
      </c>
    </row>
    <row r="22" spans="1:105" ht="12" customHeight="1" x14ac:dyDescent="0.25">
      <c r="A22" s="109" t="s">
        <v>120</v>
      </c>
      <c r="B22" s="33"/>
      <c r="C22" s="110">
        <v>9.7066889223173867</v>
      </c>
      <c r="D22" s="110">
        <v>12.007079172202451</v>
      </c>
      <c r="E22" s="110">
        <v>8.8636964678900529</v>
      </c>
      <c r="F22" s="110">
        <v>10.801686187458776</v>
      </c>
      <c r="G22" s="110">
        <v>11.064192816040018</v>
      </c>
      <c r="H22" s="110">
        <v>0</v>
      </c>
      <c r="I22" s="110">
        <v>0</v>
      </c>
      <c r="J22" s="110">
        <v>0</v>
      </c>
      <c r="K22" s="110">
        <v>9.4064970794997222</v>
      </c>
      <c r="L22" s="110">
        <v>9.5687392239664657</v>
      </c>
      <c r="M22" s="110">
        <v>9.2630968014251192</v>
      </c>
      <c r="N22" s="110">
        <v>9.0032707635075333</v>
      </c>
      <c r="O22" s="110">
        <v>8.4790874326749499</v>
      </c>
      <c r="P22" s="110">
        <v>0</v>
      </c>
      <c r="Q22" s="110">
        <v>0</v>
      </c>
      <c r="R22" s="110">
        <v>0</v>
      </c>
      <c r="S22" s="110">
        <v>8.2332775764616351</v>
      </c>
      <c r="T22" s="110">
        <v>8.0924351501197798</v>
      </c>
      <c r="U22" s="110">
        <v>7.9359064819898073</v>
      </c>
      <c r="V22" s="110">
        <v>0</v>
      </c>
      <c r="W22" s="110">
        <v>0</v>
      </c>
      <c r="X22" s="110">
        <v>0</v>
      </c>
      <c r="Y22" s="110">
        <v>0</v>
      </c>
      <c r="DA22" s="60" t="s">
        <v>4614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114.5343969048625</v>
      </c>
      <c r="H24" s="118">
        <f t="shared" si="7"/>
        <v>139.13022492518201</v>
      </c>
      <c r="I24" s="118">
        <f t="shared" si="7"/>
        <v>76.401907145349711</v>
      </c>
      <c r="J24" s="118">
        <f t="shared" si="7"/>
        <v>171.71704927336083</v>
      </c>
      <c r="K24" s="118">
        <f t="shared" si="7"/>
        <v>106.83881879336035</v>
      </c>
      <c r="L24" s="118">
        <f t="shared" si="7"/>
        <v>107.30525908309311</v>
      </c>
      <c r="M24" s="118">
        <f t="shared" si="7"/>
        <v>0</v>
      </c>
      <c r="N24" s="118">
        <f t="shared" si="7"/>
        <v>109.79925043202958</v>
      </c>
      <c r="O24" s="118">
        <f t="shared" si="7"/>
        <v>99.884374968655948</v>
      </c>
      <c r="P24" s="118">
        <f t="shared" si="7"/>
        <v>0</v>
      </c>
      <c r="Q24" s="118">
        <f t="shared" si="7"/>
        <v>97.919355204102871</v>
      </c>
      <c r="R24" s="118">
        <f t="shared" ref="R24:V24" si="8">R25+R28+R30+R39</f>
        <v>92.178416636606002</v>
      </c>
      <c r="S24" s="118">
        <f t="shared" si="8"/>
        <v>0</v>
      </c>
      <c r="T24" s="118">
        <f t="shared" si="8"/>
        <v>0</v>
      </c>
      <c r="U24" s="118">
        <f t="shared" si="8"/>
        <v>72.808921755475609</v>
      </c>
      <c r="V24" s="118">
        <f t="shared" si="8"/>
        <v>77.258326968595824</v>
      </c>
      <c r="W24" s="118">
        <f t="shared" ref="W24:Y24" si="9">W25+W28+W30+W39</f>
        <v>83.641748934024292</v>
      </c>
      <c r="X24" s="118">
        <f t="shared" si="9"/>
        <v>77.017957090908709</v>
      </c>
      <c r="Y24" s="118">
        <f t="shared" si="9"/>
        <v>48.23722853403445</v>
      </c>
      <c r="DA24" s="129" t="s">
        <v>4615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84.398099811006617</v>
      </c>
      <c r="H25" s="123">
        <f t="shared" si="10"/>
        <v>99.987758602470791</v>
      </c>
      <c r="I25" s="123">
        <f t="shared" si="10"/>
        <v>32.165133959413573</v>
      </c>
      <c r="J25" s="123">
        <f t="shared" si="10"/>
        <v>136.54601643726184</v>
      </c>
      <c r="K25" s="123">
        <f t="shared" si="10"/>
        <v>73.513940467916399</v>
      </c>
      <c r="L25" s="123">
        <f t="shared" si="10"/>
        <v>79.635407456734967</v>
      </c>
      <c r="M25" s="123">
        <f t="shared" si="10"/>
        <v>0</v>
      </c>
      <c r="N25" s="123">
        <f t="shared" si="10"/>
        <v>79.510843408580314</v>
      </c>
      <c r="O25" s="123">
        <f t="shared" si="10"/>
        <v>75.778200670302269</v>
      </c>
      <c r="P25" s="123">
        <f t="shared" si="10"/>
        <v>0</v>
      </c>
      <c r="Q25" s="123">
        <f t="shared" si="10"/>
        <v>75.745001558507681</v>
      </c>
      <c r="R25" s="123">
        <f t="shared" ref="R25:V25" si="11">SUM(R26:R27)</f>
        <v>69.811217541607434</v>
      </c>
      <c r="S25" s="123">
        <f t="shared" si="11"/>
        <v>0</v>
      </c>
      <c r="T25" s="123">
        <f t="shared" si="11"/>
        <v>0</v>
      </c>
      <c r="U25" s="123">
        <f t="shared" si="11"/>
        <v>53.680213549086609</v>
      </c>
      <c r="V25" s="123">
        <f t="shared" si="11"/>
        <v>50.475921059409117</v>
      </c>
      <c r="W25" s="123">
        <f t="shared" ref="W25:Y25" si="12">SUM(W26:W27)</f>
        <v>46.75859784238407</v>
      </c>
      <c r="X25" s="123">
        <f t="shared" si="12"/>
        <v>35.464810694975185</v>
      </c>
      <c r="Y25" s="123">
        <f t="shared" si="12"/>
        <v>21.852775394670651</v>
      </c>
      <c r="DA25" s="130" t="s">
        <v>4616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82.485530515859693</v>
      </c>
      <c r="H26" s="99">
        <v>97.807629190866649</v>
      </c>
      <c r="I26" s="99">
        <v>31.488510305604454</v>
      </c>
      <c r="J26" s="99">
        <v>133.70889639888625</v>
      </c>
      <c r="K26" s="99">
        <v>72.00148639566666</v>
      </c>
      <c r="L26" s="99">
        <v>78.059151501435906</v>
      </c>
      <c r="M26" s="99">
        <v>0</v>
      </c>
      <c r="N26" s="99">
        <v>77.976535362783451</v>
      </c>
      <c r="O26" s="99">
        <v>74.333612679745315</v>
      </c>
      <c r="P26" s="99">
        <v>0</v>
      </c>
      <c r="Q26" s="99">
        <v>74.311975689475119</v>
      </c>
      <c r="R26" s="99">
        <v>68.482618075172681</v>
      </c>
      <c r="S26" s="99">
        <v>0</v>
      </c>
      <c r="T26" s="99">
        <v>0</v>
      </c>
      <c r="U26" s="99">
        <v>52.67014321713485</v>
      </c>
      <c r="V26" s="99">
        <v>49.526211713745525</v>
      </c>
      <c r="W26" s="99">
        <v>45.880300343529228</v>
      </c>
      <c r="X26" s="99">
        <v>34.802076392452911</v>
      </c>
      <c r="Y26" s="99">
        <v>21.442728960460325</v>
      </c>
      <c r="DA26" s="63" t="s">
        <v>4617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1.9125692951469253</v>
      </c>
      <c r="H27" s="99">
        <v>2.1801294116041374</v>
      </c>
      <c r="I27" s="99">
        <v>0.67662365380912226</v>
      </c>
      <c r="J27" s="99">
        <v>2.837120038375589</v>
      </c>
      <c r="K27" s="99">
        <v>1.5124540722497362</v>
      </c>
      <c r="L27" s="99">
        <v>1.5762559552990605</v>
      </c>
      <c r="M27" s="99">
        <v>0</v>
      </c>
      <c r="N27" s="99">
        <v>1.5343080457968694</v>
      </c>
      <c r="O27" s="99">
        <v>1.4445879905569559</v>
      </c>
      <c r="P27" s="99">
        <v>0</v>
      </c>
      <c r="Q27" s="99">
        <v>1.4330258690325568</v>
      </c>
      <c r="R27" s="99">
        <v>1.3285994664347462</v>
      </c>
      <c r="S27" s="99">
        <v>0</v>
      </c>
      <c r="T27" s="99">
        <v>0</v>
      </c>
      <c r="U27" s="99">
        <v>1.0100703319517574</v>
      </c>
      <c r="V27" s="99">
        <v>0.94970934566359244</v>
      </c>
      <c r="W27" s="99">
        <v>0.8782974988548421</v>
      </c>
      <c r="X27" s="99">
        <v>0.66273430252227195</v>
      </c>
      <c r="Y27" s="99">
        <v>0.41004643421032505</v>
      </c>
      <c r="DA27" s="63" t="s">
        <v>4618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7.7497911853976973</v>
      </c>
      <c r="H28" s="123">
        <f t="shared" si="13"/>
        <v>16.331298502430624</v>
      </c>
      <c r="I28" s="123">
        <f t="shared" si="13"/>
        <v>22.720162160169519</v>
      </c>
      <c r="J28" s="123">
        <f t="shared" si="13"/>
        <v>12.910052040697677</v>
      </c>
      <c r="K28" s="123">
        <f t="shared" si="13"/>
        <v>11.781486312660579</v>
      </c>
      <c r="L28" s="123">
        <f t="shared" si="13"/>
        <v>6.7241104996550556</v>
      </c>
      <c r="M28" s="123">
        <f t="shared" si="13"/>
        <v>0</v>
      </c>
      <c r="N28" s="123">
        <f t="shared" si="13"/>
        <v>10.970895361428827</v>
      </c>
      <c r="O28" s="123">
        <f t="shared" si="13"/>
        <v>5.5016967412621423</v>
      </c>
      <c r="P28" s="123">
        <f t="shared" si="13"/>
        <v>0</v>
      </c>
      <c r="Q28" s="123">
        <f t="shared" si="13"/>
        <v>3.9369428574378311</v>
      </c>
      <c r="R28" s="123">
        <f t="shared" si="13"/>
        <v>3.8019921117547861</v>
      </c>
      <c r="S28" s="123">
        <f t="shared" si="13"/>
        <v>0</v>
      </c>
      <c r="T28" s="123">
        <f t="shared" si="13"/>
        <v>0</v>
      </c>
      <c r="U28" s="123">
        <f t="shared" si="13"/>
        <v>0.70470058902841448</v>
      </c>
      <c r="V28" s="123">
        <f t="shared" si="13"/>
        <v>8.3288462269514483</v>
      </c>
      <c r="W28" s="123">
        <f t="shared" si="13"/>
        <v>17.365659941507037</v>
      </c>
      <c r="X28" s="123">
        <f t="shared" si="13"/>
        <v>22.947757709938838</v>
      </c>
      <c r="Y28" s="123">
        <f t="shared" si="13"/>
        <v>8.2888990265945015</v>
      </c>
      <c r="DA28" s="130" t="s">
        <v>4619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</v>
      </c>
      <c r="D29" s="99">
        <f>RES_hhdet_in_tesh!D29/RES_summary!D$21</f>
        <v>0</v>
      </c>
      <c r="E29" s="99">
        <f>RES_hhdet_in_tesh!E29/RES_summary!E$21</f>
        <v>0</v>
      </c>
      <c r="F29" s="99">
        <f>RES_hhdet_in_tesh!F29/RES_summary!F$21</f>
        <v>0</v>
      </c>
      <c r="G29" s="99">
        <f>RES_hhdet_in_tesh!G29/RES_summary!G$21</f>
        <v>7.7497911853976973</v>
      </c>
      <c r="H29" s="99">
        <f>RES_hhdet_in_tesh!H29/RES_summary!H$21</f>
        <v>16.331298502430624</v>
      </c>
      <c r="I29" s="99">
        <f>RES_hhdet_in_tesh!I29/RES_summary!I$21</f>
        <v>22.720162160169519</v>
      </c>
      <c r="J29" s="99">
        <f>RES_hhdet_in_tesh!J29/RES_summary!J$21</f>
        <v>12.910052040697677</v>
      </c>
      <c r="K29" s="99">
        <f>RES_hhdet_in_tesh!K29/RES_summary!K$21</f>
        <v>11.781486312660579</v>
      </c>
      <c r="L29" s="99">
        <f>RES_hhdet_in_tesh!L29/RES_summary!L$21</f>
        <v>6.7241104996550556</v>
      </c>
      <c r="M29" s="99">
        <f>RES_hhdet_in_tesh!M29/RES_summary!M$21</f>
        <v>0</v>
      </c>
      <c r="N29" s="99">
        <f>RES_hhdet_in_tesh!N29/RES_summary!N$21</f>
        <v>10.970895361428827</v>
      </c>
      <c r="O29" s="99">
        <f>RES_hhdet_in_tesh!O29/RES_summary!O$21</f>
        <v>5.5016967412621423</v>
      </c>
      <c r="P29" s="99">
        <f>RES_hhdet_in_tesh!P29/RES_summary!P$21</f>
        <v>0</v>
      </c>
      <c r="Q29" s="99">
        <f>RES_hhdet_in_tesh!Q29/RES_summary!Q$21</f>
        <v>3.9369428574378311</v>
      </c>
      <c r="R29" s="99">
        <f>RES_hhdet_in_tesh!R29/RES_summary!R$21</f>
        <v>3.8019921117547861</v>
      </c>
      <c r="S29" s="99">
        <f>RES_hhdet_in_tesh!S29/RES_summary!S$21</f>
        <v>0</v>
      </c>
      <c r="T29" s="99">
        <f>RES_hhdet_in_tesh!T29/RES_summary!T$21</f>
        <v>0</v>
      </c>
      <c r="U29" s="99">
        <f>RES_hhdet_in_tesh!U29/RES_summary!U$21</f>
        <v>0.70470058902841448</v>
      </c>
      <c r="V29" s="99">
        <f>RES_hhdet_in_tesh!V29/RES_summary!V$21</f>
        <v>8.3288462269514483</v>
      </c>
      <c r="W29" s="99">
        <f>RES_hhdet_in_tesh!W29/RES_summary!W$21</f>
        <v>17.365659941507037</v>
      </c>
      <c r="X29" s="99">
        <f>RES_hhdet_in_tesh!X29/RES_summary!X$21</f>
        <v>22.947757709938838</v>
      </c>
      <c r="Y29" s="99">
        <f>RES_hhdet_in_tesh!Y29/RES_summary!Y$21</f>
        <v>8.2888990265945015</v>
      </c>
      <c r="DA29" s="63" t="s">
        <v>4620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11.46014706284174</v>
      </c>
      <c r="H30" s="123">
        <v>11.707515461617422</v>
      </c>
      <c r="I30" s="123">
        <v>11.154688889563101</v>
      </c>
      <c r="J30" s="123">
        <v>11.52718349924301</v>
      </c>
      <c r="K30" s="123">
        <v>10.954269836377717</v>
      </c>
      <c r="L30" s="123">
        <v>10.934023560138831</v>
      </c>
      <c r="M30" s="123">
        <v>0</v>
      </c>
      <c r="N30" s="123">
        <v>10.365165391751978</v>
      </c>
      <c r="O30" s="123">
        <v>10.056584331523498</v>
      </c>
      <c r="P30" s="123">
        <v>0</v>
      </c>
      <c r="Q30" s="123">
        <v>10.049619219199728</v>
      </c>
      <c r="R30" s="123">
        <v>10.198951733613182</v>
      </c>
      <c r="S30" s="123">
        <v>0</v>
      </c>
      <c r="T30" s="123">
        <v>0</v>
      </c>
      <c r="U30" s="123">
        <v>10.422846750507615</v>
      </c>
      <c r="V30" s="123">
        <v>10.51482466886384</v>
      </c>
      <c r="W30" s="123">
        <v>11.158315436865683</v>
      </c>
      <c r="X30" s="123">
        <v>10.666489719082081</v>
      </c>
      <c r="Y30" s="123">
        <v>10.601110659853461</v>
      </c>
      <c r="DA30" s="130" t="s">
        <v>4621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11.191381524233442</v>
      </c>
      <c r="H31" s="99">
        <v>11.300527300984564</v>
      </c>
      <c r="I31" s="99">
        <v>10.870170931590151</v>
      </c>
      <c r="J31" s="99">
        <v>11.910299048247609</v>
      </c>
      <c r="K31" s="99">
        <v>12.701636571544066</v>
      </c>
      <c r="L31" s="99">
        <v>11.701628383177834</v>
      </c>
      <c r="M31" s="99">
        <v>0</v>
      </c>
      <c r="N31" s="99">
        <v>10.115087609619179</v>
      </c>
      <c r="O31" s="99">
        <v>10.25065300051544</v>
      </c>
      <c r="P31" s="99">
        <v>0</v>
      </c>
      <c r="Q31" s="99">
        <v>9.8263928019477689</v>
      </c>
      <c r="R31" s="99">
        <v>0</v>
      </c>
      <c r="S31" s="99">
        <v>0</v>
      </c>
      <c r="T31" s="99">
        <v>0</v>
      </c>
      <c r="U31" s="99">
        <v>10.70476589298293</v>
      </c>
      <c r="V31" s="99">
        <v>10.578851352219864</v>
      </c>
      <c r="W31" s="99">
        <v>11.096027234770759</v>
      </c>
      <c r="X31" s="99">
        <v>10.855338155626917</v>
      </c>
      <c r="Y31" s="99">
        <v>10.050654461362962</v>
      </c>
      <c r="DA31" s="63" t="s">
        <v>4622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4623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4624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4625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11.470924593039655</v>
      </c>
      <c r="H35" s="102">
        <v>11.726370143445278</v>
      </c>
      <c r="I35" s="102">
        <v>11.170717835123931</v>
      </c>
      <c r="J35" s="102">
        <v>11.508208042686149</v>
      </c>
      <c r="K35" s="102">
        <v>10.867924895295982</v>
      </c>
      <c r="L35" s="102">
        <v>10.896477469798299</v>
      </c>
      <c r="M35" s="102">
        <v>0</v>
      </c>
      <c r="N35" s="102">
        <v>10.368830207784741</v>
      </c>
      <c r="O35" s="102">
        <v>10.051317249072282</v>
      </c>
      <c r="P35" s="102">
        <v>0</v>
      </c>
      <c r="Q35" s="102">
        <v>10.055869310022597</v>
      </c>
      <c r="R35" s="102">
        <v>10.195322014703631</v>
      </c>
      <c r="S35" s="102">
        <v>0</v>
      </c>
      <c r="T35" s="102">
        <v>0</v>
      </c>
      <c r="U35" s="102">
        <v>10.416563465499863</v>
      </c>
      <c r="V35" s="102">
        <v>10.512886983988849</v>
      </c>
      <c r="W35" s="102">
        <v>11.15947329334028</v>
      </c>
      <c r="X35" s="102">
        <v>10.662746266813835</v>
      </c>
      <c r="Y35" s="102">
        <v>10.616945143108273</v>
      </c>
      <c r="DA35" s="131" t="s">
        <v>4626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11.47277808016465</v>
      </c>
      <c r="H36" s="105">
        <v>11.727096596458397</v>
      </c>
      <c r="I36" s="105">
        <v>11.17472757607505</v>
      </c>
      <c r="J36" s="105">
        <v>11.514838369999985</v>
      </c>
      <c r="K36" s="105">
        <v>10.875330191559696</v>
      </c>
      <c r="L36" s="105">
        <v>10.903035499242302</v>
      </c>
      <c r="M36" s="105">
        <v>0</v>
      </c>
      <c r="N36" s="105">
        <v>10.373756550582169</v>
      </c>
      <c r="O36" s="105">
        <v>10.056108212712131</v>
      </c>
      <c r="P36" s="105">
        <v>0</v>
      </c>
      <c r="Q36" s="105">
        <v>10.073877499140746</v>
      </c>
      <c r="R36" s="105">
        <v>10.213470609251383</v>
      </c>
      <c r="S36" s="105">
        <v>0</v>
      </c>
      <c r="T36" s="105">
        <v>0</v>
      </c>
      <c r="U36" s="105">
        <v>10.425206916226211</v>
      </c>
      <c r="V36" s="105">
        <v>10.516549641385531</v>
      </c>
      <c r="W36" s="105">
        <v>11.159387506417055</v>
      </c>
      <c r="X36" s="105">
        <v>10.665041924977253</v>
      </c>
      <c r="Y36" s="105">
        <v>10.623195533727776</v>
      </c>
      <c r="DA36" s="132" t="s">
        <v>4627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3.2887252166227783</v>
      </c>
      <c r="H37" s="99">
        <v>3.3503625946509579</v>
      </c>
      <c r="I37" s="99">
        <v>3.1065840934741078</v>
      </c>
      <c r="J37" s="99">
        <v>3.2265957504189187</v>
      </c>
      <c r="K37" s="99">
        <v>2.8326633786827848</v>
      </c>
      <c r="L37" s="99">
        <v>2.8436297299280642</v>
      </c>
      <c r="M37" s="99">
        <v>0</v>
      </c>
      <c r="N37" s="99">
        <v>2.7971699763215172</v>
      </c>
      <c r="O37" s="99">
        <v>2.6325651946779458</v>
      </c>
      <c r="P37" s="99">
        <v>0</v>
      </c>
      <c r="Q37" s="99">
        <v>3.0601680704909029</v>
      </c>
      <c r="R37" s="99">
        <v>3.020228286946347</v>
      </c>
      <c r="S37" s="99">
        <v>0</v>
      </c>
      <c r="T37" s="99">
        <v>0</v>
      </c>
      <c r="U37" s="99">
        <v>2.9683259723401272</v>
      </c>
      <c r="V37" s="99">
        <v>2.9314620077090634</v>
      </c>
      <c r="W37" s="99">
        <v>3.5008573879325415</v>
      </c>
      <c r="X37" s="99">
        <v>3.7437973507466547</v>
      </c>
      <c r="Y37" s="99">
        <v>3.7908893015851901</v>
      </c>
      <c r="DA37" s="63" t="s">
        <v>4628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8.1840528635418721</v>
      </c>
      <c r="H38" s="99">
        <v>8.3767340018074385</v>
      </c>
      <c r="I38" s="99">
        <v>8.0681434826009415</v>
      </c>
      <c r="J38" s="99">
        <v>8.2882426195810677</v>
      </c>
      <c r="K38" s="99">
        <v>8.0426668128769112</v>
      </c>
      <c r="L38" s="99">
        <v>8.0594057693142407</v>
      </c>
      <c r="M38" s="99">
        <v>0</v>
      </c>
      <c r="N38" s="99">
        <v>7.5765865742606513</v>
      </c>
      <c r="O38" s="99">
        <v>7.4235430180341844</v>
      </c>
      <c r="P38" s="99">
        <v>0</v>
      </c>
      <c r="Q38" s="99">
        <v>7.013709428649844</v>
      </c>
      <c r="R38" s="99">
        <v>7.1932423223050357</v>
      </c>
      <c r="S38" s="99">
        <v>0</v>
      </c>
      <c r="T38" s="99">
        <v>0</v>
      </c>
      <c r="U38" s="99">
        <v>7.456880943886083</v>
      </c>
      <c r="V38" s="99">
        <v>7.5850876336764683</v>
      </c>
      <c r="W38" s="99">
        <v>7.6585301184845109</v>
      </c>
      <c r="X38" s="99">
        <v>6.9212445742305961</v>
      </c>
      <c r="Y38" s="99">
        <v>6.832306232142586</v>
      </c>
      <c r="DA38" s="63" t="s">
        <v>4629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10.92635884561645</v>
      </c>
      <c r="H39" s="123">
        <v>11.103652358663183</v>
      </c>
      <c r="I39" s="123">
        <v>10.361922136203514</v>
      </c>
      <c r="J39" s="123">
        <v>10.733797296158279</v>
      </c>
      <c r="K39" s="123">
        <v>10.589122176405651</v>
      </c>
      <c r="L39" s="123">
        <v>10.011717566564263</v>
      </c>
      <c r="M39" s="123">
        <v>0</v>
      </c>
      <c r="N39" s="123">
        <v>8.9523462702684693</v>
      </c>
      <c r="O39" s="123">
        <v>8.5478932255680444</v>
      </c>
      <c r="P39" s="123">
        <v>0</v>
      </c>
      <c r="Q39" s="123">
        <v>8.1877915689576373</v>
      </c>
      <c r="R39" s="123">
        <v>8.3662552496305995</v>
      </c>
      <c r="S39" s="123">
        <v>0</v>
      </c>
      <c r="T39" s="123">
        <v>0</v>
      </c>
      <c r="U39" s="123">
        <v>8.0011608668529739</v>
      </c>
      <c r="V39" s="123">
        <v>7.9387350133714154</v>
      </c>
      <c r="W39" s="123">
        <v>8.3591757132674971</v>
      </c>
      <c r="X39" s="123">
        <v>7.9388989669125971</v>
      </c>
      <c r="Y39" s="123">
        <v>7.4944434529158359</v>
      </c>
      <c r="DA39" s="130" t="s">
        <v>4630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10.650690904769318</v>
      </c>
      <c r="H40" s="99">
        <v>10.270162595968443</v>
      </c>
      <c r="I40" s="99">
        <v>10.603999254197207</v>
      </c>
      <c r="J40" s="99">
        <v>10.276243125212385</v>
      </c>
      <c r="K40" s="99">
        <v>11.794060954385271</v>
      </c>
      <c r="L40" s="99">
        <v>10.532217119116673</v>
      </c>
      <c r="M40" s="99">
        <v>0</v>
      </c>
      <c r="N40" s="99">
        <v>8.8045009673163488</v>
      </c>
      <c r="O40" s="99">
        <v>8.6955739517776127</v>
      </c>
      <c r="P40" s="99">
        <v>0</v>
      </c>
      <c r="Q40" s="99">
        <v>8.0778581306086465</v>
      </c>
      <c r="R40" s="99">
        <v>8.4884622648222212</v>
      </c>
      <c r="S40" s="99">
        <v>0</v>
      </c>
      <c r="T40" s="99">
        <v>0</v>
      </c>
      <c r="U40" s="99">
        <v>8.1570463418038646</v>
      </c>
      <c r="V40" s="99">
        <v>7.9922946314151737</v>
      </c>
      <c r="W40" s="99">
        <v>8.3289078994162384</v>
      </c>
      <c r="X40" s="99">
        <v>8.0706946910984865</v>
      </c>
      <c r="Y40" s="99">
        <v>7.2097913309246637</v>
      </c>
      <c r="DA40" s="63" t="s">
        <v>4631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11.064192816040018</v>
      </c>
      <c r="H41" s="110">
        <v>11.613007213643298</v>
      </c>
      <c r="I41" s="110">
        <v>10.144887478691928</v>
      </c>
      <c r="J41" s="110">
        <v>11.446868731398634</v>
      </c>
      <c r="K41" s="110">
        <v>9.406497079499724</v>
      </c>
      <c r="L41" s="110">
        <v>9.5687392239664657</v>
      </c>
      <c r="M41" s="110">
        <v>0</v>
      </c>
      <c r="N41" s="110">
        <v>9.0032707635075351</v>
      </c>
      <c r="O41" s="110">
        <v>8.4790874326749517</v>
      </c>
      <c r="P41" s="110">
        <v>0</v>
      </c>
      <c r="Q41" s="110">
        <v>8.2643523563792556</v>
      </c>
      <c r="R41" s="110">
        <v>8.2847839061695172</v>
      </c>
      <c r="S41" s="110">
        <v>0</v>
      </c>
      <c r="T41" s="110">
        <v>0</v>
      </c>
      <c r="U41" s="110">
        <v>7.9359064819898091</v>
      </c>
      <c r="V41" s="110">
        <v>7.9199543680833449</v>
      </c>
      <c r="W41" s="110">
        <v>8.3689046534339724</v>
      </c>
      <c r="X41" s="110">
        <v>7.9030849114273014</v>
      </c>
      <c r="Y41" s="110">
        <v>7.5932003115658331</v>
      </c>
      <c r="DA41" s="60" t="s">
        <v>4632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97.449196306024973</v>
      </c>
      <c r="D43" s="118">
        <f t="shared" si="14"/>
        <v>108.80174884862116</v>
      </c>
      <c r="E43" s="118">
        <f t="shared" si="14"/>
        <v>121.16197894834744</v>
      </c>
      <c r="F43" s="118">
        <f t="shared" si="14"/>
        <v>118.72465537026262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114.13369656781151</v>
      </c>
      <c r="L43" s="118">
        <f t="shared" si="14"/>
        <v>112.33356294292399</v>
      </c>
      <c r="M43" s="118">
        <f t="shared" si="14"/>
        <v>112.8850401952042</v>
      </c>
      <c r="N43" s="118">
        <f t="shared" si="14"/>
        <v>105.90502404049275</v>
      </c>
      <c r="O43" s="118">
        <f t="shared" si="14"/>
        <v>97.801547354959212</v>
      </c>
      <c r="P43" s="118">
        <f t="shared" si="14"/>
        <v>82.306952553222246</v>
      </c>
      <c r="Q43" s="118">
        <f t="shared" si="14"/>
        <v>94.083228835324576</v>
      </c>
      <c r="R43" s="118">
        <f t="shared" ref="R43:V43" si="15">R44+R47+R49+R58</f>
        <v>93.134444387343933</v>
      </c>
      <c r="S43" s="118">
        <f t="shared" si="15"/>
        <v>90.465977897606564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77.918157226574436</v>
      </c>
      <c r="Y43" s="118">
        <f t="shared" si="16"/>
        <v>48.625202115893444</v>
      </c>
      <c r="DA43" s="129" t="s">
        <v>4633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72.859843174361302</v>
      </c>
      <c r="D44" s="123">
        <f t="shared" si="17"/>
        <v>82.889052876337161</v>
      </c>
      <c r="E44" s="123">
        <f t="shared" si="17"/>
        <v>86.880682679195047</v>
      </c>
      <c r="F44" s="123">
        <f t="shared" si="17"/>
        <v>89.262833459832905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80.666784190603551</v>
      </c>
      <c r="L44" s="123">
        <f t="shared" si="17"/>
        <v>84.678380225889896</v>
      </c>
      <c r="M44" s="123">
        <f t="shared" si="17"/>
        <v>83.870949773220715</v>
      </c>
      <c r="N44" s="123">
        <f t="shared" si="17"/>
        <v>75.974887918340499</v>
      </c>
      <c r="O44" s="123">
        <f t="shared" si="17"/>
        <v>73.247682459366004</v>
      </c>
      <c r="P44" s="123">
        <f t="shared" si="17"/>
        <v>59.247015966457369</v>
      </c>
      <c r="Q44" s="123">
        <f t="shared" si="17"/>
        <v>71.923500270546043</v>
      </c>
      <c r="R44" s="123">
        <f t="shared" ref="R44:V44" si="18">SUM(R45:R46)</f>
        <v>69.29345200699828</v>
      </c>
      <c r="S44" s="123">
        <f t="shared" si="18"/>
        <v>68.821314960488792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36.250347227535059</v>
      </c>
      <c r="Y44" s="123">
        <f t="shared" si="19"/>
        <v>22.139013389302779</v>
      </c>
      <c r="DA44" s="130" t="s">
        <v>4634</v>
      </c>
    </row>
    <row r="45" spans="1:105" ht="12" customHeight="1" x14ac:dyDescent="0.25">
      <c r="A45" s="97" t="s">
        <v>211</v>
      </c>
      <c r="B45" s="98"/>
      <c r="C45" s="99">
        <v>71.144495835481919</v>
      </c>
      <c r="D45" s="99">
        <v>80.934835193984597</v>
      </c>
      <c r="E45" s="99">
        <v>84.951623642867261</v>
      </c>
      <c r="F45" s="99">
        <v>87.194296747947675</v>
      </c>
      <c r="G45" s="99">
        <v>0</v>
      </c>
      <c r="H45" s="99">
        <v>0</v>
      </c>
      <c r="I45" s="99">
        <v>0</v>
      </c>
      <c r="J45" s="99">
        <v>0</v>
      </c>
      <c r="K45" s="99">
        <v>79.007169626783295</v>
      </c>
      <c r="L45" s="99">
        <v>83.00230666290031</v>
      </c>
      <c r="M45" s="99">
        <v>82.229384539194854</v>
      </c>
      <c r="N45" s="99">
        <v>74.50881264087657</v>
      </c>
      <c r="O45" s="99">
        <v>71.851334677537537</v>
      </c>
      <c r="P45" s="99">
        <v>58.12492001896765</v>
      </c>
      <c r="Q45" s="99">
        <v>70.562773696404392</v>
      </c>
      <c r="R45" s="99">
        <v>67.974706300994086</v>
      </c>
      <c r="S45" s="99">
        <v>67.528261599413696</v>
      </c>
      <c r="T45" s="99">
        <v>0</v>
      </c>
      <c r="U45" s="99">
        <v>0</v>
      </c>
      <c r="V45" s="99">
        <v>0</v>
      </c>
      <c r="W45" s="99">
        <v>0</v>
      </c>
      <c r="X45" s="99">
        <v>35.572933528850506</v>
      </c>
      <c r="Y45" s="99">
        <v>21.723595972829806</v>
      </c>
      <c r="DA45" s="63" t="s">
        <v>4635</v>
      </c>
    </row>
    <row r="46" spans="1:105" ht="12" customHeight="1" x14ac:dyDescent="0.25">
      <c r="A46" s="97" t="s">
        <v>53</v>
      </c>
      <c r="B46" s="98"/>
      <c r="C46" s="99">
        <v>1.7153473388793825</v>
      </c>
      <c r="D46" s="99">
        <v>1.9542176823525617</v>
      </c>
      <c r="E46" s="99">
        <v>1.9290590363277831</v>
      </c>
      <c r="F46" s="99">
        <v>2.0685367118852294</v>
      </c>
      <c r="G46" s="99">
        <v>0</v>
      </c>
      <c r="H46" s="99">
        <v>0</v>
      </c>
      <c r="I46" s="99">
        <v>0</v>
      </c>
      <c r="J46" s="99">
        <v>0</v>
      </c>
      <c r="K46" s="99">
        <v>1.6596145638202515</v>
      </c>
      <c r="L46" s="99">
        <v>1.6760735629895844</v>
      </c>
      <c r="M46" s="99">
        <v>1.6415652340258673</v>
      </c>
      <c r="N46" s="99">
        <v>1.4660752774639256</v>
      </c>
      <c r="O46" s="99">
        <v>1.3963477818284737</v>
      </c>
      <c r="P46" s="99">
        <v>1.1220959474897216</v>
      </c>
      <c r="Q46" s="99">
        <v>1.3607265741416563</v>
      </c>
      <c r="R46" s="99">
        <v>1.3187457060041963</v>
      </c>
      <c r="S46" s="99">
        <v>1.2930533610750921</v>
      </c>
      <c r="T46" s="99">
        <v>0</v>
      </c>
      <c r="U46" s="99">
        <v>0</v>
      </c>
      <c r="V46" s="99">
        <v>0</v>
      </c>
      <c r="W46" s="99">
        <v>0</v>
      </c>
      <c r="X46" s="99">
        <v>0.67741369868455303</v>
      </c>
      <c r="Y46" s="99">
        <v>0.41541741647297353</v>
      </c>
      <c r="DA46" s="63" t="s">
        <v>4636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3.4248908789016537</v>
      </c>
      <c r="D47" s="123">
        <f t="shared" si="20"/>
        <v>3.1050157552048305</v>
      </c>
      <c r="E47" s="123">
        <f t="shared" si="20"/>
        <v>14.094585057998124</v>
      </c>
      <c r="F47" s="123">
        <f t="shared" si="20"/>
        <v>7.3755571937093434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11.778511189854353</v>
      </c>
      <c r="L47" s="123">
        <f t="shared" si="20"/>
        <v>6.5479029528121373</v>
      </c>
      <c r="M47" s="123">
        <f t="shared" si="20"/>
        <v>9.7663612219664007</v>
      </c>
      <c r="N47" s="123">
        <f t="shared" si="20"/>
        <v>10.741723982902563</v>
      </c>
      <c r="O47" s="123">
        <f t="shared" si="20"/>
        <v>5.6259732773492104</v>
      </c>
      <c r="P47" s="123">
        <f t="shared" si="20"/>
        <v>4.8284058941963215</v>
      </c>
      <c r="Q47" s="123">
        <f t="shared" si="20"/>
        <v>3.9529973015136011</v>
      </c>
      <c r="R47" s="123">
        <f t="shared" si="20"/>
        <v>5.4811327926899658</v>
      </c>
      <c r="S47" s="123">
        <f t="shared" si="20"/>
        <v>2.8473342391608303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23.071000232548595</v>
      </c>
      <c r="Y47" s="123">
        <f t="shared" si="20"/>
        <v>8.3664573468150767</v>
      </c>
      <c r="DA47" s="130" t="s">
        <v>4637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3.4248908789016537</v>
      </c>
      <c r="D48" s="99">
        <f>RES_hhdet_in_tesh!D48/RES_summary!D$21</f>
        <v>3.1050157552048305</v>
      </c>
      <c r="E48" s="99">
        <f>RES_hhdet_in_tesh!E48/RES_summary!E$21</f>
        <v>14.094585057998124</v>
      </c>
      <c r="F48" s="99">
        <f>RES_hhdet_in_tesh!F48/RES_summary!F$21</f>
        <v>7.3755571937093434</v>
      </c>
      <c r="G48" s="99">
        <f>RES_hhdet_in_tesh!G48/RES_summary!G$21</f>
        <v>0</v>
      </c>
      <c r="H48" s="99">
        <f>RES_hhdet_in_tesh!H48/RES_summary!H$21</f>
        <v>0</v>
      </c>
      <c r="I48" s="99">
        <f>RES_hhdet_in_tesh!I48/RES_summary!I$21</f>
        <v>0</v>
      </c>
      <c r="J48" s="99">
        <f>RES_hhdet_in_tesh!J48/RES_summary!J$21</f>
        <v>0</v>
      </c>
      <c r="K48" s="99">
        <f>RES_hhdet_in_tesh!K48/RES_summary!K$21</f>
        <v>11.778511189854353</v>
      </c>
      <c r="L48" s="99">
        <f>RES_hhdet_in_tesh!L48/RES_summary!L$21</f>
        <v>6.5479029528121373</v>
      </c>
      <c r="M48" s="99">
        <f>RES_hhdet_in_tesh!M48/RES_summary!M$21</f>
        <v>9.7663612219664007</v>
      </c>
      <c r="N48" s="99">
        <f>RES_hhdet_in_tesh!N48/RES_summary!N$21</f>
        <v>10.741723982902563</v>
      </c>
      <c r="O48" s="99">
        <f>RES_hhdet_in_tesh!O48/RES_summary!O$21</f>
        <v>5.6259732773492104</v>
      </c>
      <c r="P48" s="99">
        <f>RES_hhdet_in_tesh!P48/RES_summary!P$21</f>
        <v>4.8284058941963215</v>
      </c>
      <c r="Q48" s="99">
        <f>RES_hhdet_in_tesh!Q48/RES_summary!Q$21</f>
        <v>3.9529973015136011</v>
      </c>
      <c r="R48" s="99">
        <f>RES_hhdet_in_tesh!R48/RES_summary!R$21</f>
        <v>5.4811327926899658</v>
      </c>
      <c r="S48" s="99">
        <f>RES_hhdet_in_tesh!S48/RES_summary!S$21</f>
        <v>2.8473342391608303</v>
      </c>
      <c r="T48" s="99">
        <f>RES_hhdet_in_tesh!T48/RES_summary!T$21</f>
        <v>0</v>
      </c>
      <c r="U48" s="99">
        <f>RES_hhdet_in_tesh!U48/RES_summary!U$21</f>
        <v>0</v>
      </c>
      <c r="V48" s="99">
        <f>RES_hhdet_in_tesh!V48/RES_summary!V$21</f>
        <v>0</v>
      </c>
      <c r="W48" s="99">
        <f>RES_hhdet_in_tesh!W48/RES_summary!W$21</f>
        <v>0</v>
      </c>
      <c r="X48" s="99">
        <f>RES_hhdet_in_tesh!X48/RES_summary!X$21</f>
        <v>23.071000232548595</v>
      </c>
      <c r="Y48" s="99">
        <f>RES_hhdet_in_tesh!Y48/RES_summary!Y$21</f>
        <v>8.3664573468150767</v>
      </c>
      <c r="DA48" s="63" t="s">
        <v>4638</v>
      </c>
    </row>
    <row r="49" spans="1:105" ht="12" customHeight="1" x14ac:dyDescent="0.25">
      <c r="A49" s="121" t="s">
        <v>55</v>
      </c>
      <c r="B49" s="122"/>
      <c r="C49" s="123">
        <v>10.639528425205279</v>
      </c>
      <c r="D49" s="123">
        <v>11.632042387544649</v>
      </c>
      <c r="E49" s="123">
        <v>10.083657296654797</v>
      </c>
      <c r="F49" s="123">
        <v>11.310855321989095</v>
      </c>
      <c r="G49" s="123">
        <v>0</v>
      </c>
      <c r="H49" s="123">
        <v>0</v>
      </c>
      <c r="I49" s="123">
        <v>0</v>
      </c>
      <c r="J49" s="123">
        <v>0</v>
      </c>
      <c r="K49" s="123">
        <v>11.100180573819614</v>
      </c>
      <c r="L49" s="123">
        <v>11.099701771222236</v>
      </c>
      <c r="M49" s="123">
        <v>9.9769124857081817</v>
      </c>
      <c r="N49" s="123">
        <v>10.236220813261935</v>
      </c>
      <c r="O49" s="123">
        <v>10.380829483625034</v>
      </c>
      <c r="P49" s="123">
        <v>10.086314543878471</v>
      </c>
      <c r="Q49" s="123">
        <v>10.018739725027427</v>
      </c>
      <c r="R49" s="123">
        <v>9.9839564157731164</v>
      </c>
      <c r="S49" s="123">
        <v>10.54145273130343</v>
      </c>
      <c r="T49" s="123">
        <v>0</v>
      </c>
      <c r="U49" s="123">
        <v>0</v>
      </c>
      <c r="V49" s="123">
        <v>0</v>
      </c>
      <c r="W49" s="123">
        <v>0</v>
      </c>
      <c r="X49" s="123">
        <v>10.657379997576887</v>
      </c>
      <c r="Y49" s="123">
        <v>10.624889697165754</v>
      </c>
      <c r="DA49" s="130" t="s">
        <v>4639</v>
      </c>
    </row>
    <row r="50" spans="1:105" ht="12" customHeight="1" x14ac:dyDescent="0.25">
      <c r="A50" s="97" t="s">
        <v>138</v>
      </c>
      <c r="B50" s="98"/>
      <c r="C50" s="99">
        <v>9.9520817364217447</v>
      </c>
      <c r="D50" s="99">
        <v>11.586607223422813</v>
      </c>
      <c r="E50" s="99">
        <v>10.986847649340742</v>
      </c>
      <c r="F50" s="99">
        <v>11.554549462343733</v>
      </c>
      <c r="G50" s="99">
        <v>0</v>
      </c>
      <c r="H50" s="99">
        <v>0</v>
      </c>
      <c r="I50" s="99">
        <v>0</v>
      </c>
      <c r="J50" s="99">
        <v>0</v>
      </c>
      <c r="K50" s="99">
        <v>11.552966101154423</v>
      </c>
      <c r="L50" s="99">
        <v>11.544407875874521</v>
      </c>
      <c r="M50" s="99">
        <v>9.3239923336687234</v>
      </c>
      <c r="N50" s="99">
        <v>10.145707376997676</v>
      </c>
      <c r="O50" s="99">
        <v>10.53781509224112</v>
      </c>
      <c r="P50" s="99">
        <v>10.174141149372794</v>
      </c>
      <c r="Q50" s="99">
        <v>9.8003634123489931</v>
      </c>
      <c r="R50" s="99">
        <v>8.7824364218107451</v>
      </c>
      <c r="S50" s="99">
        <v>11.280686659060674</v>
      </c>
      <c r="T50" s="99">
        <v>0</v>
      </c>
      <c r="U50" s="99">
        <v>0</v>
      </c>
      <c r="V50" s="99">
        <v>0</v>
      </c>
      <c r="W50" s="99">
        <v>0</v>
      </c>
      <c r="X50" s="99">
        <v>10.268107110135549</v>
      </c>
      <c r="Y50" s="99">
        <v>10.812860333716698</v>
      </c>
      <c r="DA50" s="63" t="s">
        <v>4640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11.54825433501523</v>
      </c>
      <c r="M51" s="99">
        <v>0</v>
      </c>
      <c r="N51" s="99">
        <v>10.146795055115545</v>
      </c>
      <c r="O51" s="99">
        <v>10.542867843629551</v>
      </c>
      <c r="P51" s="99">
        <v>0</v>
      </c>
      <c r="Q51" s="99">
        <v>0</v>
      </c>
      <c r="R51" s="99">
        <v>0</v>
      </c>
      <c r="S51" s="99">
        <v>11.288587234123316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4641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3.0148920598847617</v>
      </c>
      <c r="M52" s="102">
        <v>0</v>
      </c>
      <c r="N52" s="102">
        <v>2.7353992089363546</v>
      </c>
      <c r="O52" s="102">
        <v>2.7599298905427792</v>
      </c>
      <c r="P52" s="102">
        <v>0</v>
      </c>
      <c r="Q52" s="102">
        <v>0</v>
      </c>
      <c r="R52" s="102">
        <v>0</v>
      </c>
      <c r="S52" s="102">
        <v>3.2935048883981737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4642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8.5333622751304681</v>
      </c>
      <c r="M53" s="105">
        <v>0</v>
      </c>
      <c r="N53" s="105">
        <v>7.4113958461791913</v>
      </c>
      <c r="O53" s="105">
        <v>7.7829379530867726</v>
      </c>
      <c r="P53" s="105">
        <v>0</v>
      </c>
      <c r="Q53" s="105">
        <v>0</v>
      </c>
      <c r="R53" s="105">
        <v>0</v>
      </c>
      <c r="S53" s="105">
        <v>7.9950823457251428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4643</v>
      </c>
    </row>
    <row r="54" spans="1:105" ht="12" customHeight="1" x14ac:dyDescent="0.25">
      <c r="A54" s="106" t="s">
        <v>122</v>
      </c>
      <c r="B54" s="101"/>
      <c r="C54" s="102">
        <v>10.661777113280884</v>
      </c>
      <c r="D54" s="102">
        <v>11.63444427134737</v>
      </c>
      <c r="E54" s="102">
        <v>9.964585342878328</v>
      </c>
      <c r="F54" s="102">
        <v>11.307137427249467</v>
      </c>
      <c r="G54" s="102">
        <v>0</v>
      </c>
      <c r="H54" s="102">
        <v>0</v>
      </c>
      <c r="I54" s="102">
        <v>0</v>
      </c>
      <c r="J54" s="102">
        <v>0</v>
      </c>
      <c r="K54" s="102">
        <v>10.86792489529598</v>
      </c>
      <c r="L54" s="102">
        <v>10.896477469798302</v>
      </c>
      <c r="M54" s="102">
        <v>10.397290594972947</v>
      </c>
      <c r="N54" s="102">
        <v>10.368830207784743</v>
      </c>
      <c r="O54" s="102">
        <v>10.051317249072284</v>
      </c>
      <c r="P54" s="102">
        <v>9.957097841919115</v>
      </c>
      <c r="Q54" s="102">
        <v>10.055869310022596</v>
      </c>
      <c r="R54" s="102">
        <v>10.195322014703631</v>
      </c>
      <c r="S54" s="102">
        <v>10.347068484457848</v>
      </c>
      <c r="T54" s="102">
        <v>0</v>
      </c>
      <c r="U54" s="102">
        <v>0</v>
      </c>
      <c r="V54" s="102">
        <v>0</v>
      </c>
      <c r="W54" s="102">
        <v>0</v>
      </c>
      <c r="X54" s="102">
        <v>10.662746266813834</v>
      </c>
      <c r="Y54" s="102">
        <v>10.616945143108271</v>
      </c>
      <c r="DA54" s="131" t="s">
        <v>4644</v>
      </c>
    </row>
    <row r="55" spans="1:105" ht="12" customHeight="1" x14ac:dyDescent="0.25">
      <c r="A55" s="107" t="s">
        <v>121</v>
      </c>
      <c r="B55" s="104"/>
      <c r="C55" s="105">
        <v>10.662383262054144</v>
      </c>
      <c r="D55" s="105">
        <v>11.635624102895456</v>
      </c>
      <c r="E55" s="105">
        <v>9.9674745514640453</v>
      </c>
      <c r="F55" s="105">
        <v>11.309694760687044</v>
      </c>
      <c r="G55" s="105">
        <v>0</v>
      </c>
      <c r="H55" s="105">
        <v>0</v>
      </c>
      <c r="I55" s="105">
        <v>0</v>
      </c>
      <c r="J55" s="105">
        <v>0</v>
      </c>
      <c r="K55" s="105">
        <v>10.875330191559696</v>
      </c>
      <c r="L55" s="105">
        <v>10.903035499242302</v>
      </c>
      <c r="M55" s="105">
        <v>10.404316601661113</v>
      </c>
      <c r="N55" s="105">
        <v>10.373756550582167</v>
      </c>
      <c r="O55" s="105">
        <v>10.056108212712125</v>
      </c>
      <c r="P55" s="105">
        <v>9.9698205096439256</v>
      </c>
      <c r="Q55" s="105">
        <v>10.073877499140746</v>
      </c>
      <c r="R55" s="105">
        <v>10.213470609251381</v>
      </c>
      <c r="S55" s="105">
        <v>10.362658381909455</v>
      </c>
      <c r="T55" s="105">
        <v>0</v>
      </c>
      <c r="U55" s="105">
        <v>0</v>
      </c>
      <c r="V55" s="105">
        <v>0</v>
      </c>
      <c r="W55" s="105">
        <v>0</v>
      </c>
      <c r="X55" s="105">
        <v>10.665041924977249</v>
      </c>
      <c r="Y55" s="105">
        <v>10.623195533727776</v>
      </c>
      <c r="DA55" s="132" t="s">
        <v>4645</v>
      </c>
    </row>
    <row r="56" spans="1:105" ht="12" customHeight="1" x14ac:dyDescent="0.25">
      <c r="A56" s="108" t="s">
        <v>53</v>
      </c>
      <c r="B56" s="98"/>
      <c r="C56" s="99">
        <v>3.0653828347576031</v>
      </c>
      <c r="D56" s="99">
        <v>3.5271511142259158</v>
      </c>
      <c r="E56" s="99">
        <v>2.5572796401980589</v>
      </c>
      <c r="F56" s="99">
        <v>3.2727622657951141</v>
      </c>
      <c r="G56" s="99">
        <v>0</v>
      </c>
      <c r="H56" s="99">
        <v>0</v>
      </c>
      <c r="I56" s="99">
        <v>0</v>
      </c>
      <c r="J56" s="99">
        <v>0</v>
      </c>
      <c r="K56" s="99">
        <v>2.8326633786827848</v>
      </c>
      <c r="L56" s="99">
        <v>2.8436297299280642</v>
      </c>
      <c r="M56" s="99">
        <v>2.8366935597807306</v>
      </c>
      <c r="N56" s="99">
        <v>2.7971699763215168</v>
      </c>
      <c r="O56" s="99">
        <v>2.6325651946779458</v>
      </c>
      <c r="P56" s="99">
        <v>2.7544457528242661</v>
      </c>
      <c r="Q56" s="99">
        <v>3.0601680704909033</v>
      </c>
      <c r="R56" s="99">
        <v>3.0202282869463457</v>
      </c>
      <c r="S56" s="99">
        <v>3.0185001782291154</v>
      </c>
      <c r="T56" s="99">
        <v>0</v>
      </c>
      <c r="U56" s="99">
        <v>0</v>
      </c>
      <c r="V56" s="99">
        <v>0</v>
      </c>
      <c r="W56" s="99">
        <v>0</v>
      </c>
      <c r="X56" s="99">
        <v>3.7437973507466542</v>
      </c>
      <c r="Y56" s="99">
        <v>3.7908893015851901</v>
      </c>
      <c r="DA56" s="63" t="s">
        <v>4646</v>
      </c>
    </row>
    <row r="57" spans="1:105" ht="12" customHeight="1" x14ac:dyDescent="0.25">
      <c r="A57" s="108" t="s">
        <v>52</v>
      </c>
      <c r="B57" s="98"/>
      <c r="C57" s="99">
        <v>7.5970004272965399</v>
      </c>
      <c r="D57" s="99">
        <v>8.1084729886695381</v>
      </c>
      <c r="E57" s="99">
        <v>7.4101949112659868</v>
      </c>
      <c r="F57" s="99">
        <v>8.0369324948919303</v>
      </c>
      <c r="G57" s="99">
        <v>0</v>
      </c>
      <c r="H57" s="99">
        <v>0</v>
      </c>
      <c r="I57" s="99">
        <v>0</v>
      </c>
      <c r="J57" s="99">
        <v>0</v>
      </c>
      <c r="K57" s="99">
        <v>8.0426668128769112</v>
      </c>
      <c r="L57" s="99">
        <v>8.0594057693142389</v>
      </c>
      <c r="M57" s="99">
        <v>7.5676230418803838</v>
      </c>
      <c r="N57" s="99">
        <v>7.5765865742606504</v>
      </c>
      <c r="O57" s="99">
        <v>7.423543018034179</v>
      </c>
      <c r="P57" s="99">
        <v>7.2153747568196627</v>
      </c>
      <c r="Q57" s="99">
        <v>7.0137094286498449</v>
      </c>
      <c r="R57" s="99">
        <v>7.1932423223050366</v>
      </c>
      <c r="S57" s="99">
        <v>7.3441582036803421</v>
      </c>
      <c r="T57" s="99">
        <v>0</v>
      </c>
      <c r="U57" s="99">
        <v>0</v>
      </c>
      <c r="V57" s="99">
        <v>0</v>
      </c>
      <c r="W57" s="99">
        <v>0</v>
      </c>
      <c r="X57" s="99">
        <v>6.9212445742305961</v>
      </c>
      <c r="Y57" s="99">
        <v>6.8323062321425851</v>
      </c>
      <c r="DA57" s="63" t="s">
        <v>4647</v>
      </c>
    </row>
    <row r="58" spans="1:105" ht="12" customHeight="1" x14ac:dyDescent="0.25">
      <c r="A58" s="121" t="s">
        <v>54</v>
      </c>
      <c r="B58" s="122"/>
      <c r="C58" s="123">
        <v>10.524933827556735</v>
      </c>
      <c r="D58" s="123">
        <v>11.175637829534518</v>
      </c>
      <c r="E58" s="123">
        <v>10.103053914499471</v>
      </c>
      <c r="F58" s="123">
        <v>10.775409394731284</v>
      </c>
      <c r="G58" s="123">
        <v>0</v>
      </c>
      <c r="H58" s="123">
        <v>0</v>
      </c>
      <c r="I58" s="123">
        <v>0</v>
      </c>
      <c r="J58" s="123">
        <v>0</v>
      </c>
      <c r="K58" s="123">
        <v>10.588220613533986</v>
      </c>
      <c r="L58" s="123">
        <v>10.007577992999714</v>
      </c>
      <c r="M58" s="123">
        <v>9.2708167143088875</v>
      </c>
      <c r="N58" s="123">
        <v>8.9521913259877604</v>
      </c>
      <c r="O58" s="123">
        <v>8.5470621346189493</v>
      </c>
      <c r="P58" s="123">
        <v>8.1452161486900767</v>
      </c>
      <c r="Q58" s="123">
        <v>8.1879915382374957</v>
      </c>
      <c r="R58" s="123">
        <v>8.3759031718825696</v>
      </c>
      <c r="S58" s="123">
        <v>8.2558759666535266</v>
      </c>
      <c r="T58" s="123">
        <v>0</v>
      </c>
      <c r="U58" s="123">
        <v>0</v>
      </c>
      <c r="V58" s="123">
        <v>0</v>
      </c>
      <c r="W58" s="123">
        <v>0</v>
      </c>
      <c r="X58" s="123">
        <v>7.939429768913894</v>
      </c>
      <c r="Y58" s="123">
        <v>7.494841682609831</v>
      </c>
      <c r="DA58" s="130" t="s">
        <v>4648</v>
      </c>
    </row>
    <row r="59" spans="1:105" ht="12" customHeight="1" x14ac:dyDescent="0.25">
      <c r="A59" s="97" t="s">
        <v>50</v>
      </c>
      <c r="B59" s="98"/>
      <c r="C59" s="99">
        <v>11.460161196064467</v>
      </c>
      <c r="D59" s="99">
        <v>10.023516155635409</v>
      </c>
      <c r="E59" s="99">
        <v>11.65984896323773</v>
      </c>
      <c r="F59" s="99">
        <v>10.72859663349389</v>
      </c>
      <c r="G59" s="99">
        <v>0</v>
      </c>
      <c r="H59" s="99">
        <v>0</v>
      </c>
      <c r="I59" s="99">
        <v>0</v>
      </c>
      <c r="J59" s="99">
        <v>0</v>
      </c>
      <c r="K59" s="99">
        <v>11.794060954385275</v>
      </c>
      <c r="L59" s="99">
        <v>10.532217119116671</v>
      </c>
      <c r="M59" s="99">
        <v>9.2832190638046423</v>
      </c>
      <c r="N59" s="99">
        <v>8.8045009673163488</v>
      </c>
      <c r="O59" s="99">
        <v>8.6955739517776109</v>
      </c>
      <c r="P59" s="99">
        <v>7.9916828425338222</v>
      </c>
      <c r="Q59" s="99">
        <v>8.0778581306086448</v>
      </c>
      <c r="R59" s="99">
        <v>8.4884622648222212</v>
      </c>
      <c r="S59" s="99">
        <v>8.295320429533918</v>
      </c>
      <c r="T59" s="99">
        <v>0</v>
      </c>
      <c r="U59" s="99">
        <v>0</v>
      </c>
      <c r="V59" s="99">
        <v>0</v>
      </c>
      <c r="W59" s="99">
        <v>0</v>
      </c>
      <c r="X59" s="99">
        <v>8.0706946910984865</v>
      </c>
      <c r="Y59" s="99">
        <v>7.2097913309246637</v>
      </c>
      <c r="DA59" s="63" t="s">
        <v>4649</v>
      </c>
    </row>
    <row r="60" spans="1:105" ht="12" customHeight="1" x14ac:dyDescent="0.25">
      <c r="A60" s="109" t="s">
        <v>120</v>
      </c>
      <c r="B60" s="33"/>
      <c r="C60" s="110">
        <v>9.7066889223173867</v>
      </c>
      <c r="D60" s="110">
        <v>12.007079172202451</v>
      </c>
      <c r="E60" s="110">
        <v>8.8636964678900565</v>
      </c>
      <c r="F60" s="110">
        <v>10.801686187458776</v>
      </c>
      <c r="G60" s="110">
        <v>0</v>
      </c>
      <c r="H60" s="110">
        <v>0</v>
      </c>
      <c r="I60" s="110">
        <v>0</v>
      </c>
      <c r="J60" s="110">
        <v>0</v>
      </c>
      <c r="K60" s="110">
        <v>9.406497079499724</v>
      </c>
      <c r="L60" s="110">
        <v>9.5687392239664639</v>
      </c>
      <c r="M60" s="110">
        <v>9.2630968014251227</v>
      </c>
      <c r="N60" s="110">
        <v>9.0032707635075369</v>
      </c>
      <c r="O60" s="110">
        <v>8.4790874326749499</v>
      </c>
      <c r="P60" s="110">
        <v>8.2193951617768057</v>
      </c>
      <c r="Q60" s="110">
        <v>8.2643523563792556</v>
      </c>
      <c r="R60" s="110">
        <v>8.2847839061695172</v>
      </c>
      <c r="S60" s="110">
        <v>8.2332775764616351</v>
      </c>
      <c r="T60" s="110">
        <v>0</v>
      </c>
      <c r="U60" s="110">
        <v>0</v>
      </c>
      <c r="V60" s="110">
        <v>0</v>
      </c>
      <c r="W60" s="110">
        <v>0</v>
      </c>
      <c r="X60" s="110">
        <v>7.9030849114272996</v>
      </c>
      <c r="Y60" s="110">
        <v>7.593200311565834</v>
      </c>
      <c r="DA60" s="60" t="s">
        <v>4650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102.52040944297651</v>
      </c>
      <c r="D62" s="118">
        <f t="shared" si="21"/>
        <v>102.45001970971188</v>
      </c>
      <c r="E62" s="118">
        <f t="shared" si="21"/>
        <v>121.75752038260558</v>
      </c>
      <c r="F62" s="118">
        <f t="shared" si="21"/>
        <v>114.39496053347379</v>
      </c>
      <c r="G62" s="118">
        <f t="shared" si="21"/>
        <v>121.26208727726643</v>
      </c>
      <c r="H62" s="118">
        <f t="shared" si="21"/>
        <v>120.95644011742144</v>
      </c>
      <c r="I62" s="118">
        <f t="shared" si="21"/>
        <v>119.88954559859943</v>
      </c>
      <c r="J62" s="118">
        <f t="shared" si="21"/>
        <v>114.38966616844728</v>
      </c>
      <c r="K62" s="118">
        <f t="shared" si="21"/>
        <v>114.85675512437452</v>
      </c>
      <c r="L62" s="118">
        <f t="shared" si="21"/>
        <v>114.4217770249725</v>
      </c>
      <c r="M62" s="118">
        <f t="shared" si="21"/>
        <v>110.32338995682332</v>
      </c>
      <c r="N62" s="118">
        <f t="shared" si="21"/>
        <v>107.44734484310528</v>
      </c>
      <c r="O62" s="118">
        <f t="shared" si="21"/>
        <v>99.606110323273739</v>
      </c>
      <c r="P62" s="118">
        <f t="shared" si="21"/>
        <v>87.794380499334665</v>
      </c>
      <c r="Q62" s="118">
        <f t="shared" si="21"/>
        <v>88.164950475453196</v>
      </c>
      <c r="R62" s="118">
        <f t="shared" ref="R62:V62" si="22">R63+R66+R68+R77</f>
        <v>90.456629335925015</v>
      </c>
      <c r="S62" s="118">
        <f t="shared" si="22"/>
        <v>86.319828019909011</v>
      </c>
      <c r="T62" s="118">
        <f t="shared" si="22"/>
        <v>84.006538114158957</v>
      </c>
      <c r="U62" s="118">
        <f t="shared" si="22"/>
        <v>73.10490126901081</v>
      </c>
      <c r="V62" s="118">
        <f t="shared" si="22"/>
        <v>80.356835314138777</v>
      </c>
      <c r="W62" s="118">
        <f t="shared" ref="W62:Y62" si="23">W63+W66+W68+W77</f>
        <v>84.731669455510769</v>
      </c>
      <c r="X62" s="118">
        <f t="shared" si="23"/>
        <v>76.40935828614775</v>
      </c>
      <c r="Y62" s="118">
        <f t="shared" si="23"/>
        <v>50.048049109667168</v>
      </c>
      <c r="DA62" s="129" t="s">
        <v>4651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78.366682001778884</v>
      </c>
      <c r="D63" s="123">
        <f t="shared" si="24"/>
        <v>76.426079129003639</v>
      </c>
      <c r="E63" s="123">
        <f t="shared" si="24"/>
        <v>87.986126588569135</v>
      </c>
      <c r="F63" s="123">
        <f t="shared" si="24"/>
        <v>85.150679202632475</v>
      </c>
      <c r="G63" s="123">
        <f t="shared" si="24"/>
        <v>91.084621600634364</v>
      </c>
      <c r="H63" s="123">
        <f t="shared" si="24"/>
        <v>82.511064988014098</v>
      </c>
      <c r="I63" s="123">
        <f t="shared" si="24"/>
        <v>75.898255022576123</v>
      </c>
      <c r="J63" s="123">
        <f t="shared" si="24"/>
        <v>79.66418120064256</v>
      </c>
      <c r="K63" s="123">
        <f t="shared" si="24"/>
        <v>81.766172340117436</v>
      </c>
      <c r="L63" s="123">
        <f t="shared" si="24"/>
        <v>86.747751821200779</v>
      </c>
      <c r="M63" s="123">
        <f t="shared" si="24"/>
        <v>80.897700870975456</v>
      </c>
      <c r="N63" s="123">
        <f t="shared" si="24"/>
        <v>77.423889126745493</v>
      </c>
      <c r="O63" s="123">
        <f t="shared" si="24"/>
        <v>75.46177464395268</v>
      </c>
      <c r="P63" s="123">
        <f t="shared" si="24"/>
        <v>64.601796321680524</v>
      </c>
      <c r="Q63" s="123">
        <f t="shared" si="24"/>
        <v>66.724676597291449</v>
      </c>
      <c r="R63" s="123">
        <f t="shared" ref="R63:V63" si="25">SUM(R64:R65)</f>
        <v>66.827647515667493</v>
      </c>
      <c r="S63" s="123">
        <f t="shared" si="25"/>
        <v>64.509223644168188</v>
      </c>
      <c r="T63" s="123">
        <f t="shared" si="25"/>
        <v>58.814139788006258</v>
      </c>
      <c r="U63" s="123">
        <f t="shared" si="25"/>
        <v>53.925188563290831</v>
      </c>
      <c r="V63" s="123">
        <f t="shared" si="25"/>
        <v>53.307562404184054</v>
      </c>
      <c r="W63" s="123">
        <f t="shared" ref="W63:Y63" si="26">SUM(W64:W65)</f>
        <v>47.943396403182419</v>
      </c>
      <c r="X63" s="123">
        <f t="shared" si="26"/>
        <v>34.647476044288446</v>
      </c>
      <c r="Y63" s="123">
        <f t="shared" si="26"/>
        <v>23.499664368186956</v>
      </c>
      <c r="DA63" s="130" t="s">
        <v>4652</v>
      </c>
    </row>
    <row r="64" spans="1:105" ht="12" customHeight="1" x14ac:dyDescent="0.25">
      <c r="A64" s="97" t="s">
        <v>212</v>
      </c>
      <c r="B64" s="98"/>
      <c r="C64" s="99">
        <v>76.521686547878957</v>
      </c>
      <c r="D64" s="99">
        <v>74.624234493987771</v>
      </c>
      <c r="E64" s="99">
        <v>86.032522780069087</v>
      </c>
      <c r="F64" s="99">
        <v>83.177435702000523</v>
      </c>
      <c r="G64" s="99">
        <v>89.020527137328315</v>
      </c>
      <c r="H64" s="99">
        <v>80.711996761289143</v>
      </c>
      <c r="I64" s="99">
        <v>74.301664294991653</v>
      </c>
      <c r="J64" s="99">
        <v>78.00893814982112</v>
      </c>
      <c r="K64" s="99">
        <v>80.083939289611095</v>
      </c>
      <c r="L64" s="99">
        <v>85.030718345968552</v>
      </c>
      <c r="M64" s="99">
        <v>79.314329589006036</v>
      </c>
      <c r="N64" s="99">
        <v>75.929852704397206</v>
      </c>
      <c r="O64" s="99">
        <v>74.023218800286529</v>
      </c>
      <c r="P64" s="99">
        <v>63.378284678593651</v>
      </c>
      <c r="Q64" s="99">
        <v>65.462306992705834</v>
      </c>
      <c r="R64" s="99">
        <v>65.555829318549129</v>
      </c>
      <c r="S64" s="99">
        <v>63.297188266737152</v>
      </c>
      <c r="T64" s="99">
        <v>57.712600040566755</v>
      </c>
      <c r="U64" s="99">
        <v>52.910508674529268</v>
      </c>
      <c r="V64" s="99">
        <v>52.304575452242908</v>
      </c>
      <c r="W64" s="99">
        <v>47.042844053655969</v>
      </c>
      <c r="X64" s="99">
        <v>34.000015352396979</v>
      </c>
      <c r="Y64" s="99">
        <v>23.05871563717751</v>
      </c>
      <c r="DA64" s="63" t="s">
        <v>4653</v>
      </c>
    </row>
    <row r="65" spans="1:105" ht="12" customHeight="1" x14ac:dyDescent="0.25">
      <c r="A65" s="97" t="s">
        <v>53</v>
      </c>
      <c r="B65" s="98"/>
      <c r="C65" s="99">
        <v>1.8449954538999271</v>
      </c>
      <c r="D65" s="99">
        <v>1.8018446350158714</v>
      </c>
      <c r="E65" s="99">
        <v>1.9536038085000471</v>
      </c>
      <c r="F65" s="99">
        <v>1.9732435006319491</v>
      </c>
      <c r="G65" s="99">
        <v>2.0640944633060436</v>
      </c>
      <c r="H65" s="99">
        <v>1.7990682267249545</v>
      </c>
      <c r="I65" s="99">
        <v>1.5965907275844688</v>
      </c>
      <c r="J65" s="99">
        <v>1.6552430508214333</v>
      </c>
      <c r="K65" s="99">
        <v>1.6822330505063385</v>
      </c>
      <c r="L65" s="99">
        <v>1.7170334752322347</v>
      </c>
      <c r="M65" s="99">
        <v>1.583371281969421</v>
      </c>
      <c r="N65" s="99">
        <v>1.4940364223482883</v>
      </c>
      <c r="O65" s="99">
        <v>1.438555843666149</v>
      </c>
      <c r="P65" s="99">
        <v>1.2235116430868669</v>
      </c>
      <c r="Q65" s="99">
        <v>1.2623696045856114</v>
      </c>
      <c r="R65" s="99">
        <v>1.2718181971183646</v>
      </c>
      <c r="S65" s="99">
        <v>1.2120353774310395</v>
      </c>
      <c r="T65" s="99">
        <v>1.1015397474395048</v>
      </c>
      <c r="U65" s="99">
        <v>1.0146798887615658</v>
      </c>
      <c r="V65" s="99">
        <v>1.0029869519411481</v>
      </c>
      <c r="W65" s="99">
        <v>0.90055234952644947</v>
      </c>
      <c r="X65" s="99">
        <v>0.64746069189146982</v>
      </c>
      <c r="Y65" s="99">
        <v>0.44094873100944709</v>
      </c>
      <c r="DA65" s="63" t="s">
        <v>4654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3.4280076772083183</v>
      </c>
      <c r="D66" s="123">
        <f t="shared" si="27"/>
        <v>3.104617867553995</v>
      </c>
      <c r="E66" s="123">
        <f t="shared" si="27"/>
        <v>14.090551786674087</v>
      </c>
      <c r="F66" s="123">
        <f t="shared" si="27"/>
        <v>7.3757012816440808</v>
      </c>
      <c r="G66" s="123">
        <f t="shared" si="27"/>
        <v>7.7015300955627524</v>
      </c>
      <c r="H66" s="123">
        <f t="shared" si="27"/>
        <v>16.342169075992466</v>
      </c>
      <c r="I66" s="123">
        <f t="shared" si="27"/>
        <v>22.589052051750102</v>
      </c>
      <c r="J66" s="123">
        <f t="shared" si="27"/>
        <v>12.983561023792483</v>
      </c>
      <c r="K66" s="123">
        <f t="shared" si="27"/>
        <v>11.789107284498504</v>
      </c>
      <c r="L66" s="123">
        <f t="shared" si="27"/>
        <v>6.5475052817786796</v>
      </c>
      <c r="M66" s="123">
        <f t="shared" si="27"/>
        <v>9.7741407097493767</v>
      </c>
      <c r="N66" s="123">
        <f t="shared" si="27"/>
        <v>10.757329448708768</v>
      </c>
      <c r="O66" s="123">
        <f t="shared" si="27"/>
        <v>5.6276077006059539</v>
      </c>
      <c r="P66" s="123">
        <f t="shared" si="27"/>
        <v>4.7946161449578275</v>
      </c>
      <c r="Q66" s="123">
        <f t="shared" si="27"/>
        <v>3.9636177656101856</v>
      </c>
      <c r="R66" s="123">
        <f t="shared" si="27"/>
        <v>5.4836424688770959</v>
      </c>
      <c r="S66" s="123">
        <f t="shared" si="27"/>
        <v>2.8478868303541338</v>
      </c>
      <c r="T66" s="123">
        <f t="shared" si="27"/>
        <v>6.5618204011788119</v>
      </c>
      <c r="U66" s="123">
        <f t="shared" si="27"/>
        <v>1.0497035388243816</v>
      </c>
      <c r="V66" s="123">
        <f t="shared" si="27"/>
        <v>8.4776842541847923</v>
      </c>
      <c r="W66" s="123">
        <f t="shared" si="27"/>
        <v>17.350596884142679</v>
      </c>
      <c r="X66" s="123">
        <f t="shared" si="27"/>
        <v>23.046717403514741</v>
      </c>
      <c r="Y66" s="123">
        <f t="shared" si="27"/>
        <v>8.3683117777533003</v>
      </c>
      <c r="DA66" s="130" t="s">
        <v>4655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3.4280076772083183</v>
      </c>
      <c r="D67" s="99">
        <f>RES_hhdet_in_tesh!D67/RES_summary!D$21</f>
        <v>3.104617867553995</v>
      </c>
      <c r="E67" s="99">
        <f>RES_hhdet_in_tesh!E67/RES_summary!E$21</f>
        <v>14.090551786674087</v>
      </c>
      <c r="F67" s="99">
        <f>RES_hhdet_in_tesh!F67/RES_summary!F$21</f>
        <v>7.3757012816440808</v>
      </c>
      <c r="G67" s="99">
        <f>RES_hhdet_in_tesh!G67/RES_summary!G$21</f>
        <v>7.7015300955627524</v>
      </c>
      <c r="H67" s="99">
        <f>RES_hhdet_in_tesh!H67/RES_summary!H$21</f>
        <v>16.342169075992466</v>
      </c>
      <c r="I67" s="99">
        <f>RES_hhdet_in_tesh!I67/RES_summary!I$21</f>
        <v>22.589052051750102</v>
      </c>
      <c r="J67" s="99">
        <f>RES_hhdet_in_tesh!J67/RES_summary!J$21</f>
        <v>12.983561023792483</v>
      </c>
      <c r="K67" s="99">
        <f>RES_hhdet_in_tesh!K67/RES_summary!K$21</f>
        <v>11.789107284498504</v>
      </c>
      <c r="L67" s="99">
        <f>RES_hhdet_in_tesh!L67/RES_summary!L$21</f>
        <v>6.5475052817786796</v>
      </c>
      <c r="M67" s="99">
        <f>RES_hhdet_in_tesh!M67/RES_summary!M$21</f>
        <v>9.7741407097493767</v>
      </c>
      <c r="N67" s="99">
        <f>RES_hhdet_in_tesh!N67/RES_summary!N$21</f>
        <v>10.757329448708768</v>
      </c>
      <c r="O67" s="99">
        <f>RES_hhdet_in_tesh!O67/RES_summary!O$21</f>
        <v>5.6276077006059539</v>
      </c>
      <c r="P67" s="99">
        <f>RES_hhdet_in_tesh!P67/RES_summary!P$21</f>
        <v>4.7946161449578275</v>
      </c>
      <c r="Q67" s="99">
        <f>RES_hhdet_in_tesh!Q67/RES_summary!Q$21</f>
        <v>3.9636177656101856</v>
      </c>
      <c r="R67" s="99">
        <f>RES_hhdet_in_tesh!R67/RES_summary!R$21</f>
        <v>5.4836424688770959</v>
      </c>
      <c r="S67" s="99">
        <f>RES_hhdet_in_tesh!S67/RES_summary!S$21</f>
        <v>2.8478868303541338</v>
      </c>
      <c r="T67" s="99">
        <f>RES_hhdet_in_tesh!T67/RES_summary!T$21</f>
        <v>6.5618204011788119</v>
      </c>
      <c r="U67" s="99">
        <f>RES_hhdet_in_tesh!U67/RES_summary!U$21</f>
        <v>1.0497035388243816</v>
      </c>
      <c r="V67" s="99">
        <f>RES_hhdet_in_tesh!V67/RES_summary!V$21</f>
        <v>8.4776842541847923</v>
      </c>
      <c r="W67" s="99">
        <f>RES_hhdet_in_tesh!W67/RES_summary!W$21</f>
        <v>17.350596884142679</v>
      </c>
      <c r="X67" s="99">
        <f>RES_hhdet_in_tesh!X67/RES_summary!X$21</f>
        <v>23.046717403514741</v>
      </c>
      <c r="Y67" s="99">
        <f>RES_hhdet_in_tesh!Y67/RES_summary!Y$21</f>
        <v>8.3683117777533003</v>
      </c>
      <c r="DA67" s="63" t="s">
        <v>4656</v>
      </c>
    </row>
    <row r="68" spans="1:105" ht="12" customHeight="1" x14ac:dyDescent="0.25">
      <c r="A68" s="121" t="s">
        <v>55</v>
      </c>
      <c r="B68" s="122"/>
      <c r="C68" s="123">
        <v>10.728837608496669</v>
      </c>
      <c r="D68" s="123">
        <v>11.205884397150653</v>
      </c>
      <c r="E68" s="123">
        <v>10.381008979174975</v>
      </c>
      <c r="F68" s="123">
        <v>11.141237623365649</v>
      </c>
      <c r="G68" s="123">
        <v>11.476995505188704</v>
      </c>
      <c r="H68" s="123">
        <v>11.694927631207479</v>
      </c>
      <c r="I68" s="123">
        <v>10.991024201299433</v>
      </c>
      <c r="J68" s="123">
        <v>11.625818131899813</v>
      </c>
      <c r="K68" s="123">
        <v>11.222626382360684</v>
      </c>
      <c r="L68" s="123">
        <v>11.152500797303203</v>
      </c>
      <c r="M68" s="123">
        <v>10.339292760582451</v>
      </c>
      <c r="N68" s="123">
        <v>10.304262033037624</v>
      </c>
      <c r="O68" s="123">
        <v>10.038534778719704</v>
      </c>
      <c r="P68" s="123">
        <v>10.103695321758281</v>
      </c>
      <c r="Q68" s="123">
        <v>9.5428690364955067</v>
      </c>
      <c r="R68" s="123">
        <v>10.059506032854035</v>
      </c>
      <c r="S68" s="123">
        <v>10.462892704073916</v>
      </c>
      <c r="T68" s="123">
        <v>10.372497529695298</v>
      </c>
      <c r="U68" s="123">
        <v>10.344805257625071</v>
      </c>
      <c r="V68" s="123">
        <v>10.682800432226012</v>
      </c>
      <c r="W68" s="123">
        <v>11.147455203539671</v>
      </c>
      <c r="X68" s="123">
        <v>10.679530414381064</v>
      </c>
      <c r="Y68" s="123">
        <v>10.665804784714009</v>
      </c>
      <c r="DA68" s="130" t="s">
        <v>4657</v>
      </c>
    </row>
    <row r="69" spans="1:105" ht="12" customHeight="1" x14ac:dyDescent="0.25">
      <c r="A69" s="97" t="s">
        <v>134</v>
      </c>
      <c r="B69" s="98"/>
      <c r="C69" s="99">
        <v>10.728837428896245</v>
      </c>
      <c r="D69" s="99">
        <v>11.198232673755532</v>
      </c>
      <c r="E69" s="99">
        <v>10.395693669419737</v>
      </c>
      <c r="F69" s="99">
        <v>11.121722135856807</v>
      </c>
      <c r="G69" s="99">
        <v>11.477356973369158</v>
      </c>
      <c r="H69" s="99">
        <v>11.691953554924124</v>
      </c>
      <c r="I69" s="99">
        <v>10.991015833055172</v>
      </c>
      <c r="J69" s="99">
        <v>11.634939371775141</v>
      </c>
      <c r="K69" s="99">
        <v>11.222604755184337</v>
      </c>
      <c r="L69" s="99">
        <v>11.166831514831928</v>
      </c>
      <c r="M69" s="99">
        <v>10.334535464507541</v>
      </c>
      <c r="N69" s="99">
        <v>10.29846799619196</v>
      </c>
      <c r="O69" s="99">
        <v>10.037504752451612</v>
      </c>
      <c r="P69" s="99">
        <v>10.11977457136908</v>
      </c>
      <c r="Q69" s="99">
        <v>9.4870614535661755</v>
      </c>
      <c r="R69" s="99">
        <v>10.056003977423099</v>
      </c>
      <c r="S69" s="99">
        <v>10.469827742516996</v>
      </c>
      <c r="T69" s="99">
        <v>10.371583552575652</v>
      </c>
      <c r="U69" s="99">
        <v>10.340248601105159</v>
      </c>
      <c r="V69" s="99">
        <v>10.682740461122499</v>
      </c>
      <c r="W69" s="99">
        <v>11.14572649264205</v>
      </c>
      <c r="X69" s="99">
        <v>10.681938895094717</v>
      </c>
      <c r="Y69" s="99">
        <v>10.688340259702857</v>
      </c>
      <c r="DA69" s="63" t="s">
        <v>4658</v>
      </c>
    </row>
    <row r="70" spans="1:105" ht="12" customHeight="1" x14ac:dyDescent="0.25">
      <c r="A70" s="97" t="s">
        <v>133</v>
      </c>
      <c r="B70" s="98"/>
      <c r="C70" s="99">
        <v>10.729293254772831</v>
      </c>
      <c r="D70" s="99">
        <v>11.19889915694271</v>
      </c>
      <c r="E70" s="99">
        <v>10.399910518108751</v>
      </c>
      <c r="F70" s="99">
        <v>11.124981901882361</v>
      </c>
      <c r="G70" s="99">
        <v>11.482093561564785</v>
      </c>
      <c r="H70" s="99">
        <v>11.696910770743179</v>
      </c>
      <c r="I70" s="99">
        <v>10.998934051736111</v>
      </c>
      <c r="J70" s="99">
        <v>11.646333281337977</v>
      </c>
      <c r="K70" s="99">
        <v>11.236465972958463</v>
      </c>
      <c r="L70" s="99">
        <v>11.180539647728732</v>
      </c>
      <c r="M70" s="99">
        <v>10.347547711119779</v>
      </c>
      <c r="N70" s="99">
        <v>10.310151237844313</v>
      </c>
      <c r="O70" s="99">
        <v>10.050143083154969</v>
      </c>
      <c r="P70" s="99">
        <v>10.157690761355973</v>
      </c>
      <c r="Q70" s="99">
        <v>9.5207111144419194</v>
      </c>
      <c r="R70" s="99">
        <v>10.09829572375633</v>
      </c>
      <c r="S70" s="99">
        <v>10.51258382899468</v>
      </c>
      <c r="T70" s="99">
        <v>10.406811624493102</v>
      </c>
      <c r="U70" s="99">
        <v>10.367877379975932</v>
      </c>
      <c r="V70" s="99">
        <v>10.706733186178866</v>
      </c>
      <c r="W70" s="99">
        <v>11.155368382202083</v>
      </c>
      <c r="X70" s="99">
        <v>10.684001447200739</v>
      </c>
      <c r="Y70" s="99">
        <v>10.689689390715635</v>
      </c>
      <c r="DA70" s="63" t="s">
        <v>4659</v>
      </c>
    </row>
    <row r="71" spans="1:105" ht="12" customHeight="1" x14ac:dyDescent="0.25">
      <c r="A71" s="100" t="s">
        <v>212</v>
      </c>
      <c r="B71" s="101"/>
      <c r="C71" s="102">
        <v>3.0845791013940151</v>
      </c>
      <c r="D71" s="102">
        <v>3.3943160474081457</v>
      </c>
      <c r="E71" s="102">
        <v>2.6697469487591832</v>
      </c>
      <c r="F71" s="102">
        <v>3.2186376776474774</v>
      </c>
      <c r="G71" s="102">
        <v>3.2915983377047717</v>
      </c>
      <c r="H71" s="102">
        <v>3.3414702918136334</v>
      </c>
      <c r="I71" s="102">
        <v>3.0567065487725933</v>
      </c>
      <c r="J71" s="102">
        <v>3.2633882449235969</v>
      </c>
      <c r="K71" s="102">
        <v>2.928082170979931</v>
      </c>
      <c r="L71" s="102">
        <v>2.9172575602654591</v>
      </c>
      <c r="M71" s="102">
        <v>2.8196108559218547</v>
      </c>
      <c r="N71" s="102">
        <v>2.7793773243597664</v>
      </c>
      <c r="O71" s="102">
        <v>2.6304218566204178</v>
      </c>
      <c r="P71" s="102">
        <v>2.8087597267259841</v>
      </c>
      <c r="Q71" s="102">
        <v>2.8818896046168208</v>
      </c>
      <c r="R71" s="102">
        <v>2.9820594757509462</v>
      </c>
      <c r="S71" s="102">
        <v>3.0633142062398862</v>
      </c>
      <c r="T71" s="102">
        <v>3.1319634516831121</v>
      </c>
      <c r="U71" s="102">
        <v>2.9495604369722646</v>
      </c>
      <c r="V71" s="102">
        <v>2.9857058838822472</v>
      </c>
      <c r="W71" s="102">
        <v>3.4978582911379603</v>
      </c>
      <c r="X71" s="102">
        <v>3.7492456992683247</v>
      </c>
      <c r="Y71" s="102">
        <v>3.8158448917965146</v>
      </c>
      <c r="DA71" s="131" t="s">
        <v>4660</v>
      </c>
    </row>
    <row r="72" spans="1:105" ht="12" customHeight="1" x14ac:dyDescent="0.25">
      <c r="A72" s="103" t="s">
        <v>52</v>
      </c>
      <c r="B72" s="104"/>
      <c r="C72" s="105">
        <v>7.644714153378815</v>
      </c>
      <c r="D72" s="105">
        <v>7.8045831095345646</v>
      </c>
      <c r="E72" s="105">
        <v>7.7301635693495676</v>
      </c>
      <c r="F72" s="105">
        <v>7.9063442242348847</v>
      </c>
      <c r="G72" s="105">
        <v>8.1904952238600117</v>
      </c>
      <c r="H72" s="105">
        <v>8.3554404789295464</v>
      </c>
      <c r="I72" s="105">
        <v>7.9422275029635152</v>
      </c>
      <c r="J72" s="105">
        <v>8.3829450364143767</v>
      </c>
      <c r="K72" s="105">
        <v>8.3083838019785325</v>
      </c>
      <c r="L72" s="105">
        <v>8.2632820874632742</v>
      </c>
      <c r="M72" s="105">
        <v>7.5279368551979244</v>
      </c>
      <c r="N72" s="105">
        <v>7.5307739134845457</v>
      </c>
      <c r="O72" s="105">
        <v>7.4197212265345494</v>
      </c>
      <c r="P72" s="105">
        <v>7.3489310346299881</v>
      </c>
      <c r="Q72" s="105">
        <v>6.6388215098251004</v>
      </c>
      <c r="R72" s="105">
        <v>7.1162362480053831</v>
      </c>
      <c r="S72" s="105">
        <v>7.4492696227547937</v>
      </c>
      <c r="T72" s="105">
        <v>7.2748481728099881</v>
      </c>
      <c r="U72" s="105">
        <v>7.4183169430036653</v>
      </c>
      <c r="V72" s="105">
        <v>7.7210273022966192</v>
      </c>
      <c r="W72" s="105">
        <v>7.6575100910641245</v>
      </c>
      <c r="X72" s="105">
        <v>6.9347557479324156</v>
      </c>
      <c r="Y72" s="105">
        <v>6.8738444989191212</v>
      </c>
      <c r="DA72" s="132" t="s">
        <v>4661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11.634444271347373</v>
      </c>
      <c r="E73" s="102">
        <v>9.9645853428783298</v>
      </c>
      <c r="F73" s="102">
        <v>11.307137427249463</v>
      </c>
      <c r="G73" s="102">
        <v>11.470924593039657</v>
      </c>
      <c r="H73" s="102">
        <v>11.726370143445278</v>
      </c>
      <c r="I73" s="102">
        <v>0</v>
      </c>
      <c r="J73" s="102">
        <v>11.508208042686149</v>
      </c>
      <c r="K73" s="102">
        <v>0</v>
      </c>
      <c r="L73" s="102">
        <v>10.896477469798301</v>
      </c>
      <c r="M73" s="102">
        <v>10.397290594972949</v>
      </c>
      <c r="N73" s="102">
        <v>10.368830207784741</v>
      </c>
      <c r="O73" s="102">
        <v>10.051317249072282</v>
      </c>
      <c r="P73" s="102">
        <v>9.957097841919115</v>
      </c>
      <c r="Q73" s="102">
        <v>10.055869310022596</v>
      </c>
      <c r="R73" s="102">
        <v>10.195322014703633</v>
      </c>
      <c r="S73" s="102">
        <v>10.347068484457846</v>
      </c>
      <c r="T73" s="102">
        <v>10.384065055175366</v>
      </c>
      <c r="U73" s="102">
        <v>10.416563465499861</v>
      </c>
      <c r="V73" s="102">
        <v>0</v>
      </c>
      <c r="W73" s="102">
        <v>11.159473293340282</v>
      </c>
      <c r="X73" s="102">
        <v>10.662746266813835</v>
      </c>
      <c r="Y73" s="102">
        <v>10.616945143108273</v>
      </c>
      <c r="DA73" s="131" t="s">
        <v>4662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11.635624102895452</v>
      </c>
      <c r="E74" s="105">
        <v>9.9674745514640453</v>
      </c>
      <c r="F74" s="105">
        <v>11.309694760687043</v>
      </c>
      <c r="G74" s="105">
        <v>11.47277808016465</v>
      </c>
      <c r="H74" s="105">
        <v>11.727096596458397</v>
      </c>
      <c r="I74" s="105">
        <v>0</v>
      </c>
      <c r="J74" s="105">
        <v>11.514838369999991</v>
      </c>
      <c r="K74" s="105">
        <v>0</v>
      </c>
      <c r="L74" s="105">
        <v>10.903035499242305</v>
      </c>
      <c r="M74" s="105">
        <v>10.404316601661113</v>
      </c>
      <c r="N74" s="105">
        <v>10.373756550582165</v>
      </c>
      <c r="O74" s="105">
        <v>10.056108212712131</v>
      </c>
      <c r="P74" s="105">
        <v>9.9698205096439292</v>
      </c>
      <c r="Q74" s="105">
        <v>10.07387749914075</v>
      </c>
      <c r="R74" s="105">
        <v>10.213470609251381</v>
      </c>
      <c r="S74" s="105">
        <v>10.362658381909458</v>
      </c>
      <c r="T74" s="105">
        <v>10.396732733342606</v>
      </c>
      <c r="U74" s="105">
        <v>10.425206916226211</v>
      </c>
      <c r="V74" s="105">
        <v>0</v>
      </c>
      <c r="W74" s="105">
        <v>11.159387506417055</v>
      </c>
      <c r="X74" s="105">
        <v>10.665041924977253</v>
      </c>
      <c r="Y74" s="105">
        <v>10.623195533727776</v>
      </c>
      <c r="DA74" s="132" t="s">
        <v>4663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3.5271511142259158</v>
      </c>
      <c r="E75" s="99">
        <v>2.5572796401980584</v>
      </c>
      <c r="F75" s="99">
        <v>3.2727622657951132</v>
      </c>
      <c r="G75" s="99">
        <v>3.2887252166227783</v>
      </c>
      <c r="H75" s="99">
        <v>3.3503625946509579</v>
      </c>
      <c r="I75" s="99">
        <v>0</v>
      </c>
      <c r="J75" s="99">
        <v>3.2265957504189182</v>
      </c>
      <c r="K75" s="99">
        <v>0</v>
      </c>
      <c r="L75" s="99">
        <v>2.8436297299280642</v>
      </c>
      <c r="M75" s="99">
        <v>2.836693559780731</v>
      </c>
      <c r="N75" s="99">
        <v>2.7971699763215172</v>
      </c>
      <c r="O75" s="99">
        <v>2.6325651946779463</v>
      </c>
      <c r="P75" s="99">
        <v>2.7544457528242656</v>
      </c>
      <c r="Q75" s="99">
        <v>3.0601680704909029</v>
      </c>
      <c r="R75" s="99">
        <v>3.0202282869463466</v>
      </c>
      <c r="S75" s="99">
        <v>3.0185001782291159</v>
      </c>
      <c r="T75" s="99">
        <v>3.1304538126649768</v>
      </c>
      <c r="U75" s="99">
        <v>2.9683259723401272</v>
      </c>
      <c r="V75" s="99">
        <v>0</v>
      </c>
      <c r="W75" s="99">
        <v>3.5008573879325411</v>
      </c>
      <c r="X75" s="99">
        <v>3.7437973507466547</v>
      </c>
      <c r="Y75" s="99">
        <v>3.7908893015851906</v>
      </c>
      <c r="DA75" s="63" t="s">
        <v>4664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8.1084729886695381</v>
      </c>
      <c r="E76" s="99">
        <v>7.4101949112659868</v>
      </c>
      <c r="F76" s="99">
        <v>8.0369324948919303</v>
      </c>
      <c r="G76" s="99">
        <v>8.1840528635418721</v>
      </c>
      <c r="H76" s="99">
        <v>8.3767340018074385</v>
      </c>
      <c r="I76" s="99">
        <v>0</v>
      </c>
      <c r="J76" s="99">
        <v>8.2882426195810712</v>
      </c>
      <c r="K76" s="99">
        <v>0</v>
      </c>
      <c r="L76" s="99">
        <v>8.0594057693142407</v>
      </c>
      <c r="M76" s="99">
        <v>7.5676230418803829</v>
      </c>
      <c r="N76" s="99">
        <v>7.5765865742606504</v>
      </c>
      <c r="O76" s="99">
        <v>7.4235430180341853</v>
      </c>
      <c r="P76" s="99">
        <v>7.2153747568196627</v>
      </c>
      <c r="Q76" s="99">
        <v>7.0137094286498467</v>
      </c>
      <c r="R76" s="99">
        <v>7.1932423223050339</v>
      </c>
      <c r="S76" s="99">
        <v>7.3441582036803412</v>
      </c>
      <c r="T76" s="99">
        <v>7.2662789206776273</v>
      </c>
      <c r="U76" s="99">
        <v>7.456880943886083</v>
      </c>
      <c r="V76" s="99">
        <v>0</v>
      </c>
      <c r="W76" s="99">
        <v>7.6585301184845127</v>
      </c>
      <c r="X76" s="99">
        <v>6.921244574230597</v>
      </c>
      <c r="Y76" s="99">
        <v>6.8323062321425869</v>
      </c>
      <c r="DA76" s="63" t="s">
        <v>4665</v>
      </c>
    </row>
    <row r="77" spans="1:105" ht="12" customHeight="1" x14ac:dyDescent="0.25">
      <c r="A77" s="121" t="s">
        <v>54</v>
      </c>
      <c r="B77" s="122"/>
      <c r="C77" s="123">
        <v>9.9968821554926546</v>
      </c>
      <c r="D77" s="123">
        <v>11.713438316003584</v>
      </c>
      <c r="E77" s="123">
        <v>9.2998330281873756</v>
      </c>
      <c r="F77" s="123">
        <v>10.727342425831578</v>
      </c>
      <c r="G77" s="123">
        <v>10.99894007588059</v>
      </c>
      <c r="H77" s="123">
        <v>10.408278422207406</v>
      </c>
      <c r="I77" s="123">
        <v>10.411214322973759</v>
      </c>
      <c r="J77" s="123">
        <v>10.116105812112417</v>
      </c>
      <c r="K77" s="123">
        <v>10.07884911739789</v>
      </c>
      <c r="L77" s="123">
        <v>9.9740191246898267</v>
      </c>
      <c r="M77" s="123">
        <v>9.3122556155160403</v>
      </c>
      <c r="N77" s="123">
        <v>8.961864234613401</v>
      </c>
      <c r="O77" s="123">
        <v>8.4781931999954079</v>
      </c>
      <c r="P77" s="123">
        <v>8.2942727109380279</v>
      </c>
      <c r="Q77" s="123">
        <v>7.9337870760560572</v>
      </c>
      <c r="R77" s="123">
        <v>8.0858333185263973</v>
      </c>
      <c r="S77" s="123">
        <v>8.4998248413127708</v>
      </c>
      <c r="T77" s="123">
        <v>8.2580803952785953</v>
      </c>
      <c r="U77" s="123">
        <v>7.7852039092705274</v>
      </c>
      <c r="V77" s="123">
        <v>7.8887882235439086</v>
      </c>
      <c r="W77" s="123">
        <v>8.2902209646460161</v>
      </c>
      <c r="X77" s="123">
        <v>8.0356344239634989</v>
      </c>
      <c r="Y77" s="123">
        <v>7.5142681790129107</v>
      </c>
      <c r="DA77" s="130" t="s">
        <v>4666</v>
      </c>
    </row>
    <row r="78" spans="1:105" ht="12" customHeight="1" x14ac:dyDescent="0.25">
      <c r="A78" s="97" t="s">
        <v>189</v>
      </c>
      <c r="B78" s="98"/>
      <c r="C78" s="99">
        <v>11.577587548394009</v>
      </c>
      <c r="D78" s="99">
        <v>9.949615799307379</v>
      </c>
      <c r="E78" s="99">
        <v>11.764443657518552</v>
      </c>
      <c r="F78" s="99">
        <v>10.540127796942246</v>
      </c>
      <c r="G78" s="99">
        <v>10.850207823972646</v>
      </c>
      <c r="H78" s="99">
        <v>10.321651663606827</v>
      </c>
      <c r="I78" s="99">
        <v>10.925355271501315</v>
      </c>
      <c r="J78" s="99">
        <v>10.059512844898713</v>
      </c>
      <c r="K78" s="99">
        <v>10.879313805069309</v>
      </c>
      <c r="L78" s="99">
        <v>10.437536502982844</v>
      </c>
      <c r="M78" s="99">
        <v>9.3489440569384268</v>
      </c>
      <c r="N78" s="99">
        <v>8.9355215300494493</v>
      </c>
      <c r="O78" s="99">
        <v>8.4776657925401189</v>
      </c>
      <c r="P78" s="99">
        <v>8.2962535184784389</v>
      </c>
      <c r="Q78" s="99">
        <v>7.9083018785461086</v>
      </c>
      <c r="R78" s="99">
        <v>8.0684397823955756</v>
      </c>
      <c r="S78" s="99">
        <v>8.5279163644798359</v>
      </c>
      <c r="T78" s="99">
        <v>8.3038145212112475</v>
      </c>
      <c r="U78" s="99">
        <v>7.699733065032289</v>
      </c>
      <c r="V78" s="99">
        <v>7.8786966097365285</v>
      </c>
      <c r="W78" s="99">
        <v>8.263593093834869</v>
      </c>
      <c r="X78" s="99">
        <v>8.0379185952308205</v>
      </c>
      <c r="Y78" s="99">
        <v>7.5061857448919103</v>
      </c>
      <c r="DA78" s="63" t="s">
        <v>4667</v>
      </c>
    </row>
    <row r="79" spans="1:105" ht="12" customHeight="1" x14ac:dyDescent="0.25">
      <c r="A79" s="109" t="s">
        <v>120</v>
      </c>
      <c r="B79" s="33"/>
      <c r="C79" s="110">
        <v>9.7066889223173849</v>
      </c>
      <c r="D79" s="110">
        <v>12.007079172202447</v>
      </c>
      <c r="E79" s="110">
        <v>8.8636964678900547</v>
      </c>
      <c r="F79" s="110">
        <v>10.801686187458778</v>
      </c>
      <c r="G79" s="110">
        <v>11.06419281604002</v>
      </c>
      <c r="H79" s="110">
        <v>11.613007213643302</v>
      </c>
      <c r="I79" s="110">
        <v>10.144887478691928</v>
      </c>
      <c r="J79" s="110">
        <v>11.446868731398634</v>
      </c>
      <c r="K79" s="110">
        <v>9.406497079499724</v>
      </c>
      <c r="L79" s="110">
        <v>9.5687392239664657</v>
      </c>
      <c r="M79" s="110">
        <v>9.2630968014251192</v>
      </c>
      <c r="N79" s="110">
        <v>9.0032707635075351</v>
      </c>
      <c r="O79" s="110">
        <v>8.4790874326749499</v>
      </c>
      <c r="P79" s="110">
        <v>8.2193951617768057</v>
      </c>
      <c r="Q79" s="110">
        <v>8.2643523563792574</v>
      </c>
      <c r="R79" s="110">
        <v>8.2847839061695172</v>
      </c>
      <c r="S79" s="110">
        <v>8.2332775764616333</v>
      </c>
      <c r="T79" s="110">
        <v>8.092435150119778</v>
      </c>
      <c r="U79" s="110">
        <v>7.9359064819898073</v>
      </c>
      <c r="V79" s="110">
        <v>7.9199543680833449</v>
      </c>
      <c r="W79" s="110">
        <v>8.3689046534339724</v>
      </c>
      <c r="X79" s="110">
        <v>7.9030849114272996</v>
      </c>
      <c r="Y79" s="110">
        <v>7.5932003115658331</v>
      </c>
      <c r="DA79" s="60" t="s">
        <v>4668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104.2012897848408</v>
      </c>
      <c r="D81" s="118">
        <f t="shared" si="28"/>
        <v>102.06501576719512</v>
      </c>
      <c r="E81" s="118">
        <f t="shared" si="28"/>
        <v>122.07827474526864</v>
      </c>
      <c r="F81" s="118">
        <f t="shared" si="28"/>
        <v>115.2670745685496</v>
      </c>
      <c r="G81" s="118">
        <f t="shared" si="28"/>
        <v>120.25066556728289</v>
      </c>
      <c r="H81" s="118">
        <f t="shared" si="28"/>
        <v>120.97108427534424</v>
      </c>
      <c r="I81" s="118">
        <f t="shared" si="28"/>
        <v>121.90050090011708</v>
      </c>
      <c r="J81" s="118">
        <f t="shared" si="28"/>
        <v>112.79339725921261</v>
      </c>
      <c r="K81" s="118">
        <f t="shared" si="28"/>
        <v>113.49560146855951</v>
      </c>
      <c r="L81" s="118">
        <f t="shared" si="28"/>
        <v>112.47491864331356</v>
      </c>
      <c r="M81" s="118">
        <f t="shared" si="28"/>
        <v>110.39573348195535</v>
      </c>
      <c r="N81" s="118">
        <f t="shared" si="28"/>
        <v>108.80300691791813</v>
      </c>
      <c r="O81" s="118">
        <f t="shared" si="28"/>
        <v>100.77087859266994</v>
      </c>
      <c r="P81" s="118">
        <f t="shared" si="28"/>
        <v>87.073253134810443</v>
      </c>
      <c r="Q81" s="118">
        <f t="shared" si="28"/>
        <v>93.384921365685372</v>
      </c>
      <c r="R81" s="118">
        <f t="shared" ref="R81:V81" si="29">R82+R85+R87+R100</f>
        <v>91.455082935114433</v>
      </c>
      <c r="S81" s="118">
        <f t="shared" si="29"/>
        <v>84.782164399705238</v>
      </c>
      <c r="T81" s="118">
        <f t="shared" si="29"/>
        <v>83.556700444178247</v>
      </c>
      <c r="U81" s="118">
        <f t="shared" si="29"/>
        <v>73.146317142531473</v>
      </c>
      <c r="V81" s="118">
        <f t="shared" si="29"/>
        <v>78.620163384945897</v>
      </c>
      <c r="W81" s="118">
        <f t="shared" ref="W81:Y81" si="30">W82+W85+W87+W100</f>
        <v>84.369589144022214</v>
      </c>
      <c r="X81" s="118">
        <f t="shared" si="30"/>
        <v>75.58718331242612</v>
      </c>
      <c r="Y81" s="118">
        <f t="shared" si="30"/>
        <v>49.707011193427441</v>
      </c>
      <c r="DA81" s="129" t="s">
        <v>4669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79.54206273079626</v>
      </c>
      <c r="D82" s="123">
        <f t="shared" si="31"/>
        <v>76.263855242036897</v>
      </c>
      <c r="E82" s="123">
        <f t="shared" si="31"/>
        <v>87.735308691026091</v>
      </c>
      <c r="F82" s="123">
        <f t="shared" si="31"/>
        <v>85.821822105700491</v>
      </c>
      <c r="G82" s="123">
        <f t="shared" si="31"/>
        <v>90.177237244017263</v>
      </c>
      <c r="H82" s="123">
        <f t="shared" si="31"/>
        <v>81.872781310197226</v>
      </c>
      <c r="I82" s="123">
        <f t="shared" si="31"/>
        <v>77.7424578596397</v>
      </c>
      <c r="J82" s="123">
        <f t="shared" si="31"/>
        <v>77.733491797510638</v>
      </c>
      <c r="K82" s="123">
        <f t="shared" si="31"/>
        <v>80.127412933645161</v>
      </c>
      <c r="L82" s="123">
        <f t="shared" si="31"/>
        <v>84.990299508108194</v>
      </c>
      <c r="M82" s="123">
        <f t="shared" si="31"/>
        <v>80.899125368047024</v>
      </c>
      <c r="N82" s="123">
        <f t="shared" si="31"/>
        <v>78.658212880589829</v>
      </c>
      <c r="O82" s="123">
        <f t="shared" si="31"/>
        <v>76.547852172702832</v>
      </c>
      <c r="P82" s="123">
        <f t="shared" si="31"/>
        <v>64.167385303575927</v>
      </c>
      <c r="Q82" s="123">
        <f t="shared" si="31"/>
        <v>71.180465554868746</v>
      </c>
      <c r="R82" s="123">
        <f t="shared" ref="R82:V82" si="32">SUM(R83:R84)</f>
        <v>67.367735894538939</v>
      </c>
      <c r="S82" s="123">
        <f t="shared" si="32"/>
        <v>63.337518346789103</v>
      </c>
      <c r="T82" s="123">
        <f t="shared" si="32"/>
        <v>58.639777101779416</v>
      </c>
      <c r="U82" s="123">
        <f t="shared" si="32"/>
        <v>53.739003668829092</v>
      </c>
      <c r="V82" s="123">
        <f t="shared" si="32"/>
        <v>51.64243863199691</v>
      </c>
      <c r="W82" s="123">
        <f t="shared" ref="W82:Y82" si="33">SUM(W83:W84)</f>
        <v>47.546004151068367</v>
      </c>
      <c r="X82" s="123">
        <f t="shared" si="33"/>
        <v>34.062347278502287</v>
      </c>
      <c r="Y82" s="123">
        <f t="shared" si="33"/>
        <v>22.867397673002515</v>
      </c>
      <c r="DA82" s="130" t="s">
        <v>4670</v>
      </c>
    </row>
    <row r="83" spans="1:105" ht="12" customHeight="1" x14ac:dyDescent="0.25">
      <c r="A83" s="97" t="s">
        <v>199</v>
      </c>
      <c r="B83" s="98"/>
      <c r="C83" s="99">
        <v>78.78226287064372</v>
      </c>
      <c r="D83" s="99">
        <v>75.534327502461579</v>
      </c>
      <c r="E83" s="99">
        <v>86.945573838694884</v>
      </c>
      <c r="F83" s="99">
        <v>85.015086645473701</v>
      </c>
      <c r="G83" s="99">
        <v>89.348557082668776</v>
      </c>
      <c r="H83" s="99">
        <v>81.149255425979291</v>
      </c>
      <c r="I83" s="99">
        <v>77.079941769430832</v>
      </c>
      <c r="J83" s="99">
        <v>77.079284965181415</v>
      </c>
      <c r="K83" s="99">
        <v>79.459764250063287</v>
      </c>
      <c r="L83" s="99">
        <v>84.309313080385181</v>
      </c>
      <c r="M83" s="99">
        <v>80.258239454231671</v>
      </c>
      <c r="N83" s="99">
        <v>78.043958996866323</v>
      </c>
      <c r="O83" s="99">
        <v>75.957394446483448</v>
      </c>
      <c r="P83" s="99">
        <v>63.675684139235706</v>
      </c>
      <c r="Q83" s="99">
        <v>70.635613073848589</v>
      </c>
      <c r="R83" s="99">
        <v>66.848973539520173</v>
      </c>
      <c r="S83" s="99">
        <v>62.856082769070831</v>
      </c>
      <c r="T83" s="99">
        <v>58.195474621065323</v>
      </c>
      <c r="U83" s="99">
        <v>53.329914487451852</v>
      </c>
      <c r="V83" s="99">
        <v>51.249337900253011</v>
      </c>
      <c r="W83" s="99">
        <v>47.184697001374644</v>
      </c>
      <c r="X83" s="99">
        <v>33.80484961452941</v>
      </c>
      <c r="Y83" s="99">
        <v>22.693809401826272</v>
      </c>
      <c r="DA83" s="63" t="s">
        <v>4671</v>
      </c>
    </row>
    <row r="84" spans="1:105" ht="12" customHeight="1" x14ac:dyDescent="0.25">
      <c r="A84" s="97" t="s">
        <v>53</v>
      </c>
      <c r="B84" s="98"/>
      <c r="C84" s="99">
        <v>0.75979986015253653</v>
      </c>
      <c r="D84" s="99">
        <v>0.72952773957531136</v>
      </c>
      <c r="E84" s="99">
        <v>0.78973485233120133</v>
      </c>
      <c r="F84" s="99">
        <v>0.80673546022678488</v>
      </c>
      <c r="G84" s="99">
        <v>0.82868016134848321</v>
      </c>
      <c r="H84" s="99">
        <v>0.72352588421793451</v>
      </c>
      <c r="I84" s="99">
        <v>0.66251609020886659</v>
      </c>
      <c r="J84" s="99">
        <v>0.65420683232922139</v>
      </c>
      <c r="K84" s="99">
        <v>0.6676486835818719</v>
      </c>
      <c r="L84" s="99">
        <v>0.68098642772300955</v>
      </c>
      <c r="M84" s="99">
        <v>0.64088591381535276</v>
      </c>
      <c r="N84" s="99">
        <v>0.61425388372350753</v>
      </c>
      <c r="O84" s="99">
        <v>0.59045772621938752</v>
      </c>
      <c r="P84" s="99">
        <v>0.49170116434022365</v>
      </c>
      <c r="Q84" s="99">
        <v>0.5448524810201516</v>
      </c>
      <c r="R84" s="99">
        <v>0.51876235501875834</v>
      </c>
      <c r="S84" s="99">
        <v>0.481435577718274</v>
      </c>
      <c r="T84" s="99">
        <v>0.44430248071409439</v>
      </c>
      <c r="U84" s="99">
        <v>0.40908918137724082</v>
      </c>
      <c r="V84" s="99">
        <v>0.39310073174389937</v>
      </c>
      <c r="W84" s="99">
        <v>0.36130714969372013</v>
      </c>
      <c r="X84" s="99">
        <v>0.25749766397287516</v>
      </c>
      <c r="Y84" s="99">
        <v>0.1735882711762419</v>
      </c>
      <c r="DA84" s="63" t="s">
        <v>4672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3.4270009905075787</v>
      </c>
      <c r="D85" s="123">
        <f t="shared" si="34"/>
        <v>3.105871720954025</v>
      </c>
      <c r="E85" s="123">
        <f t="shared" si="34"/>
        <v>14.090194955240287</v>
      </c>
      <c r="F85" s="123">
        <f t="shared" si="34"/>
        <v>7.3764981218882699</v>
      </c>
      <c r="G85" s="123">
        <f t="shared" si="34"/>
        <v>7.7008325251780247</v>
      </c>
      <c r="H85" s="123">
        <f t="shared" si="34"/>
        <v>16.342689019402005</v>
      </c>
      <c r="I85" s="123">
        <f t="shared" si="34"/>
        <v>22.593246466209425</v>
      </c>
      <c r="J85" s="123">
        <f t="shared" si="34"/>
        <v>12.983638289510621</v>
      </c>
      <c r="K85" s="123">
        <f t="shared" si="34"/>
        <v>11.789744363814313</v>
      </c>
      <c r="L85" s="123">
        <f t="shared" si="34"/>
        <v>6.5482818456362279</v>
      </c>
      <c r="M85" s="123">
        <f t="shared" si="34"/>
        <v>9.7714892018531661</v>
      </c>
      <c r="N85" s="123">
        <f t="shared" si="34"/>
        <v>10.759708753370896</v>
      </c>
      <c r="O85" s="123">
        <f t="shared" si="34"/>
        <v>5.6274321610652205</v>
      </c>
      <c r="P85" s="123">
        <f t="shared" si="34"/>
        <v>4.7958163975534536</v>
      </c>
      <c r="Q85" s="123">
        <f t="shared" si="34"/>
        <v>3.9646238577905466</v>
      </c>
      <c r="R85" s="123">
        <f t="shared" si="34"/>
        <v>5.4815668801694857</v>
      </c>
      <c r="S85" s="123">
        <f t="shared" si="34"/>
        <v>2.8471420415812361</v>
      </c>
      <c r="T85" s="123">
        <f t="shared" si="34"/>
        <v>6.5640462648252775</v>
      </c>
      <c r="U85" s="123">
        <f t="shared" si="34"/>
        <v>1.0493827397000279</v>
      </c>
      <c r="V85" s="123">
        <f t="shared" si="34"/>
        <v>8.4777099916232057</v>
      </c>
      <c r="W85" s="123">
        <f t="shared" si="34"/>
        <v>17.350647802623918</v>
      </c>
      <c r="X85" s="123">
        <f t="shared" si="34"/>
        <v>23.046872933877527</v>
      </c>
      <c r="Y85" s="123">
        <f t="shared" si="34"/>
        <v>8.3690914867669299</v>
      </c>
      <c r="DA85" s="130" t="s">
        <v>4673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3.4270009905075787</v>
      </c>
      <c r="D86" s="99">
        <f>RES_hhdet_in_tesh!D86/RES_summary!D$21</f>
        <v>3.105871720954025</v>
      </c>
      <c r="E86" s="99">
        <f>RES_hhdet_in_tesh!E86/RES_summary!E$21</f>
        <v>14.090194955240287</v>
      </c>
      <c r="F86" s="99">
        <f>RES_hhdet_in_tesh!F86/RES_summary!F$21</f>
        <v>7.3764981218882699</v>
      </c>
      <c r="G86" s="99">
        <f>RES_hhdet_in_tesh!G86/RES_summary!G$21</f>
        <v>7.7008325251780247</v>
      </c>
      <c r="H86" s="99">
        <f>RES_hhdet_in_tesh!H86/RES_summary!H$21</f>
        <v>16.342689019402005</v>
      </c>
      <c r="I86" s="99">
        <f>RES_hhdet_in_tesh!I86/RES_summary!I$21</f>
        <v>22.593246466209425</v>
      </c>
      <c r="J86" s="99">
        <f>RES_hhdet_in_tesh!J86/RES_summary!J$21</f>
        <v>12.983638289510621</v>
      </c>
      <c r="K86" s="99">
        <f>RES_hhdet_in_tesh!K86/RES_summary!K$21</f>
        <v>11.789744363814313</v>
      </c>
      <c r="L86" s="99">
        <f>RES_hhdet_in_tesh!L86/RES_summary!L$21</f>
        <v>6.5482818456362279</v>
      </c>
      <c r="M86" s="99">
        <f>RES_hhdet_in_tesh!M86/RES_summary!M$21</f>
        <v>9.7714892018531661</v>
      </c>
      <c r="N86" s="99">
        <f>RES_hhdet_in_tesh!N86/RES_summary!N$21</f>
        <v>10.759708753370896</v>
      </c>
      <c r="O86" s="99">
        <f>RES_hhdet_in_tesh!O86/RES_summary!O$21</f>
        <v>5.6274321610652205</v>
      </c>
      <c r="P86" s="99">
        <f>RES_hhdet_in_tesh!P86/RES_summary!P$21</f>
        <v>4.7958163975534536</v>
      </c>
      <c r="Q86" s="99">
        <f>RES_hhdet_in_tesh!Q86/RES_summary!Q$21</f>
        <v>3.9646238577905466</v>
      </c>
      <c r="R86" s="99">
        <f>RES_hhdet_in_tesh!R86/RES_summary!R$21</f>
        <v>5.4815668801694857</v>
      </c>
      <c r="S86" s="99">
        <f>RES_hhdet_in_tesh!S86/RES_summary!S$21</f>
        <v>2.8471420415812361</v>
      </c>
      <c r="T86" s="99">
        <f>RES_hhdet_in_tesh!T86/RES_summary!T$21</f>
        <v>6.5640462648252775</v>
      </c>
      <c r="U86" s="99">
        <f>RES_hhdet_in_tesh!U86/RES_summary!U$21</f>
        <v>1.0493827397000279</v>
      </c>
      <c r="V86" s="99">
        <f>RES_hhdet_in_tesh!V86/RES_summary!V$21</f>
        <v>8.4777099916232057</v>
      </c>
      <c r="W86" s="99">
        <f>RES_hhdet_in_tesh!W86/RES_summary!W$21</f>
        <v>17.350647802623918</v>
      </c>
      <c r="X86" s="99">
        <f>RES_hhdet_in_tesh!X86/RES_summary!X$21</f>
        <v>23.046872933877527</v>
      </c>
      <c r="Y86" s="99">
        <f>RES_hhdet_in_tesh!Y86/RES_summary!Y$21</f>
        <v>8.3690914867669299</v>
      </c>
      <c r="DA86" s="63" t="s">
        <v>4674</v>
      </c>
    </row>
    <row r="87" spans="1:105" ht="12" customHeight="1" x14ac:dyDescent="0.25">
      <c r="A87" s="121" t="s">
        <v>55</v>
      </c>
      <c r="B87" s="122"/>
      <c r="C87" s="123">
        <v>10.680280588577109</v>
      </c>
      <c r="D87" s="123">
        <v>11.565977763637163</v>
      </c>
      <c r="E87" s="123">
        <v>10.068048017661228</v>
      </c>
      <c r="F87" s="123">
        <v>11.30058603402207</v>
      </c>
      <c r="G87" s="123">
        <v>11.455561271067298</v>
      </c>
      <c r="H87" s="123">
        <v>11.698646671718578</v>
      </c>
      <c r="I87" s="123">
        <v>11.166973693387668</v>
      </c>
      <c r="J87" s="123">
        <v>11.445881676704344</v>
      </c>
      <c r="K87" s="123">
        <v>10.983130555219393</v>
      </c>
      <c r="L87" s="123">
        <v>10.941963485721027</v>
      </c>
      <c r="M87" s="123">
        <v>10.432887449664518</v>
      </c>
      <c r="N87" s="123">
        <v>10.381546175762018</v>
      </c>
      <c r="O87" s="123">
        <v>10.062086206058709</v>
      </c>
      <c r="P87" s="123">
        <v>9.9511476455813899</v>
      </c>
      <c r="Q87" s="123">
        <v>10.047633535069879</v>
      </c>
      <c r="R87" s="123">
        <v>10.215178700312572</v>
      </c>
      <c r="S87" s="123">
        <v>10.347198158366982</v>
      </c>
      <c r="T87" s="123">
        <v>10.366001318498219</v>
      </c>
      <c r="U87" s="123">
        <v>10.40476831221523</v>
      </c>
      <c r="V87" s="123">
        <v>10.514451686106019</v>
      </c>
      <c r="W87" s="123">
        <v>11.099169160464765</v>
      </c>
      <c r="X87" s="123">
        <v>10.515094428089739</v>
      </c>
      <c r="Y87" s="123">
        <v>10.992856715703924</v>
      </c>
      <c r="DA87" s="130" t="s">
        <v>4675</v>
      </c>
    </row>
    <row r="88" spans="1:105" ht="12" customHeight="1" x14ac:dyDescent="0.25">
      <c r="A88" s="97" t="s">
        <v>132</v>
      </c>
      <c r="B88" s="98"/>
      <c r="C88" s="99">
        <v>10.964143949577617</v>
      </c>
      <c r="D88" s="99">
        <v>10.60366165409396</v>
      </c>
      <c r="E88" s="99">
        <v>11.26227985512649</v>
      </c>
      <c r="F88" s="99">
        <v>11.128012041015785</v>
      </c>
      <c r="G88" s="99">
        <v>11.234110117348889</v>
      </c>
      <c r="H88" s="99">
        <v>11.260475273754418</v>
      </c>
      <c r="I88" s="99">
        <v>11.401009302159727</v>
      </c>
      <c r="J88" s="99">
        <v>10.947263903093173</v>
      </c>
      <c r="K88" s="99">
        <v>11.171587739678575</v>
      </c>
      <c r="L88" s="99">
        <v>11.023928819682791</v>
      </c>
      <c r="M88" s="99">
        <v>10.721576467234021</v>
      </c>
      <c r="N88" s="99">
        <v>10.554735288566013</v>
      </c>
      <c r="O88" s="99">
        <v>10.119758727669176</v>
      </c>
      <c r="P88" s="99">
        <v>10.025717631345559</v>
      </c>
      <c r="Q88" s="99">
        <v>9.9516253994415802</v>
      </c>
      <c r="R88" s="99">
        <v>10.354075073558915</v>
      </c>
      <c r="S88" s="99">
        <v>10.25596914571177</v>
      </c>
      <c r="T88" s="99">
        <v>10.170112523861832</v>
      </c>
      <c r="U88" s="99">
        <v>9.9943491193196721</v>
      </c>
      <c r="V88" s="99">
        <v>10.506396353331718</v>
      </c>
      <c r="W88" s="99">
        <v>10.113858014051905</v>
      </c>
      <c r="X88" s="99">
        <v>9.0486959426092106</v>
      </c>
      <c r="Y88" s="99">
        <v>12.338069934534216</v>
      </c>
      <c r="DA88" s="63" t="s">
        <v>4676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11.263554668739443</v>
      </c>
      <c r="F89" s="99">
        <v>0</v>
      </c>
      <c r="G89" s="99">
        <v>0</v>
      </c>
      <c r="H89" s="99">
        <v>0</v>
      </c>
      <c r="I89" s="99">
        <v>11.402822287284542</v>
      </c>
      <c r="J89" s="99">
        <v>10.948838660449486</v>
      </c>
      <c r="K89" s="99">
        <v>11.176621476454581</v>
      </c>
      <c r="L89" s="99">
        <v>11.028603338632688</v>
      </c>
      <c r="M89" s="99">
        <v>10.726382523451882</v>
      </c>
      <c r="N89" s="99">
        <v>10.558273480312081</v>
      </c>
      <c r="O89" s="99">
        <v>10.121085925415434</v>
      </c>
      <c r="P89" s="99">
        <v>10.034031568727622</v>
      </c>
      <c r="Q89" s="99">
        <v>9.9570453468438593</v>
      </c>
      <c r="R89" s="99">
        <v>10.363199481823786</v>
      </c>
      <c r="S89" s="99">
        <v>0</v>
      </c>
      <c r="T89" s="99">
        <v>10.165690141207476</v>
      </c>
      <c r="U89" s="99">
        <v>9.9815121840299152</v>
      </c>
      <c r="V89" s="99">
        <v>10.503934804664846</v>
      </c>
      <c r="W89" s="99">
        <v>10.104434902552347</v>
      </c>
      <c r="X89" s="99">
        <v>9.0465910001383918</v>
      </c>
      <c r="Y89" s="99">
        <v>12.384975797840701</v>
      </c>
      <c r="DA89" s="63" t="s">
        <v>4677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2.8920393730666318</v>
      </c>
      <c r="F90" s="102">
        <v>0</v>
      </c>
      <c r="G90" s="102">
        <v>0</v>
      </c>
      <c r="H90" s="102">
        <v>0</v>
      </c>
      <c r="I90" s="102">
        <v>3.1701238941461072</v>
      </c>
      <c r="J90" s="102">
        <v>3.0665597564705616</v>
      </c>
      <c r="K90" s="102">
        <v>2.9116145129856368</v>
      </c>
      <c r="L90" s="102">
        <v>2.8781000294939254</v>
      </c>
      <c r="M90" s="102">
        <v>2.9250632342733867</v>
      </c>
      <c r="N90" s="102">
        <v>2.8470012221647498</v>
      </c>
      <c r="O90" s="102">
        <v>2.6490280620691005</v>
      </c>
      <c r="P90" s="102">
        <v>2.7719973070306567</v>
      </c>
      <c r="Q90" s="102">
        <v>3.0213226526800367</v>
      </c>
      <c r="R90" s="102">
        <v>3.0653640961998727</v>
      </c>
      <c r="S90" s="102">
        <v>0</v>
      </c>
      <c r="T90" s="102">
        <v>3.0597844237022365</v>
      </c>
      <c r="U90" s="102">
        <v>2.8411012803581159</v>
      </c>
      <c r="V90" s="102">
        <v>2.9261875101509114</v>
      </c>
      <c r="W90" s="102">
        <v>3.1675392818491956</v>
      </c>
      <c r="X90" s="102">
        <v>3.1691315290966089</v>
      </c>
      <c r="Y90" s="102">
        <v>4.4471797892405656</v>
      </c>
      <c r="DA90" s="131" t="s">
        <v>4678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8.3715152956728112</v>
      </c>
      <c r="F91" s="105">
        <v>0</v>
      </c>
      <c r="G91" s="105">
        <v>0</v>
      </c>
      <c r="H91" s="105">
        <v>0</v>
      </c>
      <c r="I91" s="105">
        <v>8.232698393138433</v>
      </c>
      <c r="J91" s="105">
        <v>7.8822789039789223</v>
      </c>
      <c r="K91" s="105">
        <v>8.2650069634689451</v>
      </c>
      <c r="L91" s="105">
        <v>8.1505033091387631</v>
      </c>
      <c r="M91" s="105">
        <v>7.801319289178493</v>
      </c>
      <c r="N91" s="105">
        <v>7.711272258147333</v>
      </c>
      <c r="O91" s="105">
        <v>7.4720578633463317</v>
      </c>
      <c r="P91" s="105">
        <v>7.2620342616969662</v>
      </c>
      <c r="Q91" s="105">
        <v>6.9357226941638226</v>
      </c>
      <c r="R91" s="105">
        <v>7.2978353856239142</v>
      </c>
      <c r="S91" s="105">
        <v>0</v>
      </c>
      <c r="T91" s="105">
        <v>7.1059057175052374</v>
      </c>
      <c r="U91" s="105">
        <v>7.1404109036717989</v>
      </c>
      <c r="V91" s="105">
        <v>7.5777472945139328</v>
      </c>
      <c r="W91" s="105">
        <v>6.9368956207031509</v>
      </c>
      <c r="X91" s="105">
        <v>5.8774594710417833</v>
      </c>
      <c r="Y91" s="105">
        <v>7.9377960086001318</v>
      </c>
      <c r="DA91" s="132" t="s">
        <v>4679</v>
      </c>
    </row>
    <row r="92" spans="1:105" ht="12" customHeight="1" x14ac:dyDescent="0.25">
      <c r="A92" s="106" t="s">
        <v>124</v>
      </c>
      <c r="B92" s="101"/>
      <c r="C92" s="102">
        <v>10.982016629766363</v>
      </c>
      <c r="D92" s="102">
        <v>10.699743161088284</v>
      </c>
      <c r="E92" s="102">
        <v>11.310490394742512</v>
      </c>
      <c r="F92" s="102">
        <v>11.243730070109349</v>
      </c>
      <c r="G92" s="102">
        <v>11.19138152423344</v>
      </c>
      <c r="H92" s="102">
        <v>11.300527300984564</v>
      </c>
      <c r="I92" s="102">
        <v>10.870170931590151</v>
      </c>
      <c r="J92" s="102">
        <v>11.910299048247612</v>
      </c>
      <c r="K92" s="102">
        <v>12.701636571544066</v>
      </c>
      <c r="L92" s="102">
        <v>11.701628383177834</v>
      </c>
      <c r="M92" s="102">
        <v>10.381471924722488</v>
      </c>
      <c r="N92" s="102">
        <v>10.115087609619179</v>
      </c>
      <c r="O92" s="102">
        <v>10.25065300051544</v>
      </c>
      <c r="P92" s="102">
        <v>9.5979074205104151</v>
      </c>
      <c r="Q92" s="102">
        <v>9.8263928019477706</v>
      </c>
      <c r="R92" s="102">
        <v>10.459706978613905</v>
      </c>
      <c r="S92" s="102">
        <v>10.434084306425428</v>
      </c>
      <c r="T92" s="102">
        <v>10.081998814878069</v>
      </c>
      <c r="U92" s="102">
        <v>10.704765892982929</v>
      </c>
      <c r="V92" s="102">
        <v>10.578851352219868</v>
      </c>
      <c r="W92" s="102">
        <v>11.096027234770759</v>
      </c>
      <c r="X92" s="102">
        <v>10.855338155626919</v>
      </c>
      <c r="Y92" s="102">
        <v>10.050654461362962</v>
      </c>
      <c r="DA92" s="131" t="s">
        <v>4680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11.313186969591786</v>
      </c>
      <c r="F93" s="105">
        <v>0</v>
      </c>
      <c r="G93" s="105">
        <v>0</v>
      </c>
      <c r="H93" s="105">
        <v>0</v>
      </c>
      <c r="I93" s="105">
        <v>10.869010164505784</v>
      </c>
      <c r="J93" s="105">
        <v>11.914722499312257</v>
      </c>
      <c r="K93" s="105">
        <v>12.713261185048038</v>
      </c>
      <c r="L93" s="105">
        <v>11.711133913529595</v>
      </c>
      <c r="M93" s="105">
        <v>10.390999460599131</v>
      </c>
      <c r="N93" s="105">
        <v>10.128988279428253</v>
      </c>
      <c r="O93" s="105">
        <v>10.271676144771126</v>
      </c>
      <c r="P93" s="105">
        <v>9.6111094723165902</v>
      </c>
      <c r="Q93" s="105">
        <v>9.8362001463399764</v>
      </c>
      <c r="R93" s="105">
        <v>10.478839476454423</v>
      </c>
      <c r="S93" s="105">
        <v>10.439144733314313</v>
      </c>
      <c r="T93" s="105">
        <v>10.078312317167816</v>
      </c>
      <c r="U93" s="105">
        <v>10.695740616261732</v>
      </c>
      <c r="V93" s="105">
        <v>10.575964430118582</v>
      </c>
      <c r="W93" s="105">
        <v>11.077667260522626</v>
      </c>
      <c r="X93" s="105">
        <v>10.849330849635372</v>
      </c>
      <c r="Y93" s="105">
        <v>10.051257073333366</v>
      </c>
      <c r="DA93" s="132" t="s">
        <v>4681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2.9046495356187259</v>
      </c>
      <c r="F94" s="99">
        <v>0</v>
      </c>
      <c r="G94" s="99">
        <v>0</v>
      </c>
      <c r="H94" s="99">
        <v>0</v>
      </c>
      <c r="I94" s="99">
        <v>3.0212145652826843</v>
      </c>
      <c r="J94" s="99">
        <v>3.3357660063160814</v>
      </c>
      <c r="K94" s="99">
        <v>3.3168520333797136</v>
      </c>
      <c r="L94" s="99">
        <v>3.0572448914714716</v>
      </c>
      <c r="M94" s="99">
        <v>2.8285737765995429</v>
      </c>
      <c r="N94" s="99">
        <v>2.7230404115814513</v>
      </c>
      <c r="O94" s="99">
        <v>2.6845996078447816</v>
      </c>
      <c r="P94" s="99">
        <v>2.6475599802707257</v>
      </c>
      <c r="Q94" s="99">
        <v>2.9789940700417037</v>
      </c>
      <c r="R94" s="99">
        <v>3.0930655381338106</v>
      </c>
      <c r="S94" s="99">
        <v>3.0359547833897649</v>
      </c>
      <c r="T94" s="99">
        <v>3.0308108728006542</v>
      </c>
      <c r="U94" s="99">
        <v>3.0436311276536769</v>
      </c>
      <c r="V94" s="99">
        <v>2.9449448484578822</v>
      </c>
      <c r="W94" s="99">
        <v>3.4749807080588559</v>
      </c>
      <c r="X94" s="99">
        <v>3.8054333196854286</v>
      </c>
      <c r="Y94" s="99">
        <v>3.580650639651946</v>
      </c>
      <c r="DA94" s="63" t="s">
        <v>4682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8.4085374339730592</v>
      </c>
      <c r="F95" s="99">
        <v>0</v>
      </c>
      <c r="G95" s="99">
        <v>0</v>
      </c>
      <c r="H95" s="99">
        <v>0</v>
      </c>
      <c r="I95" s="99">
        <v>7.8477955992231019</v>
      </c>
      <c r="J95" s="99">
        <v>8.578956492996177</v>
      </c>
      <c r="K95" s="99">
        <v>9.3964091516683226</v>
      </c>
      <c r="L95" s="99">
        <v>8.6538890220581219</v>
      </c>
      <c r="M95" s="99">
        <v>7.5624256839995869</v>
      </c>
      <c r="N95" s="99">
        <v>7.4059478678468</v>
      </c>
      <c r="O95" s="99">
        <v>7.587076536926344</v>
      </c>
      <c r="P95" s="99">
        <v>6.9635494920458632</v>
      </c>
      <c r="Q95" s="99">
        <v>6.8572060762982732</v>
      </c>
      <c r="R95" s="99">
        <v>7.3857739383206109</v>
      </c>
      <c r="S95" s="99">
        <v>7.4031899499245464</v>
      </c>
      <c r="T95" s="99">
        <v>7.0475014443671613</v>
      </c>
      <c r="U95" s="99">
        <v>7.6521094886080574</v>
      </c>
      <c r="V95" s="99">
        <v>7.6310195816607003</v>
      </c>
      <c r="W95" s="99">
        <v>7.6026865524637692</v>
      </c>
      <c r="X95" s="99">
        <v>7.0438975299499429</v>
      </c>
      <c r="Y95" s="99">
        <v>6.4706064336814197</v>
      </c>
      <c r="DA95" s="63" t="s">
        <v>4683</v>
      </c>
    </row>
    <row r="96" spans="1:105" ht="12" customHeight="1" x14ac:dyDescent="0.25">
      <c r="A96" s="106" t="s">
        <v>122</v>
      </c>
      <c r="B96" s="101"/>
      <c r="C96" s="102">
        <v>10.661777113280882</v>
      </c>
      <c r="D96" s="102">
        <v>11.634444271347371</v>
      </c>
      <c r="E96" s="102">
        <v>9.9645853428783298</v>
      </c>
      <c r="F96" s="102">
        <v>11.307137427249465</v>
      </c>
      <c r="G96" s="102">
        <v>11.470924593039658</v>
      </c>
      <c r="H96" s="102">
        <v>11.726370143445278</v>
      </c>
      <c r="I96" s="102">
        <v>11.170717835123929</v>
      </c>
      <c r="J96" s="102">
        <v>11.508208042686151</v>
      </c>
      <c r="K96" s="102">
        <v>10.867924895295983</v>
      </c>
      <c r="L96" s="102">
        <v>10.896477469798299</v>
      </c>
      <c r="M96" s="102">
        <v>10.397290594972949</v>
      </c>
      <c r="N96" s="102">
        <v>10.368830207784741</v>
      </c>
      <c r="O96" s="102">
        <v>10.051317249072284</v>
      </c>
      <c r="P96" s="102">
        <v>9.9570978419191167</v>
      </c>
      <c r="Q96" s="102">
        <v>10.055869310022599</v>
      </c>
      <c r="R96" s="102">
        <v>10.195322014703631</v>
      </c>
      <c r="S96" s="102">
        <v>10.34706848445785</v>
      </c>
      <c r="T96" s="102">
        <v>10.384065055175366</v>
      </c>
      <c r="U96" s="102">
        <v>10.416563465499857</v>
      </c>
      <c r="V96" s="102">
        <v>10.512886983988849</v>
      </c>
      <c r="W96" s="102">
        <v>11.159473293340282</v>
      </c>
      <c r="X96" s="102">
        <v>10.662746266813835</v>
      </c>
      <c r="Y96" s="102">
        <v>10.616945143108271</v>
      </c>
      <c r="DA96" s="131" t="s">
        <v>4684</v>
      </c>
    </row>
    <row r="97" spans="1:105" ht="12" customHeight="1" x14ac:dyDescent="0.25">
      <c r="A97" s="107" t="s">
        <v>121</v>
      </c>
      <c r="B97" s="104"/>
      <c r="C97" s="105">
        <v>10.662383262054144</v>
      </c>
      <c r="D97" s="105">
        <v>11.635624102895454</v>
      </c>
      <c r="E97" s="105">
        <v>9.9674745514640453</v>
      </c>
      <c r="F97" s="105">
        <v>11.309694760687043</v>
      </c>
      <c r="G97" s="105">
        <v>11.472778080164648</v>
      </c>
      <c r="H97" s="105">
        <v>11.727096596458393</v>
      </c>
      <c r="I97" s="105">
        <v>11.174727576075048</v>
      </c>
      <c r="J97" s="105">
        <v>11.514838369999985</v>
      </c>
      <c r="K97" s="105">
        <v>10.875330191559694</v>
      </c>
      <c r="L97" s="105">
        <v>10.903035499242302</v>
      </c>
      <c r="M97" s="105">
        <v>10.404316601661113</v>
      </c>
      <c r="N97" s="105">
        <v>10.373756550582165</v>
      </c>
      <c r="O97" s="105">
        <v>10.056108212712129</v>
      </c>
      <c r="P97" s="105">
        <v>9.9698205096439256</v>
      </c>
      <c r="Q97" s="105">
        <v>10.07387749914075</v>
      </c>
      <c r="R97" s="105">
        <v>10.213470609251383</v>
      </c>
      <c r="S97" s="105">
        <v>10.362658381909453</v>
      </c>
      <c r="T97" s="105">
        <v>10.396732733342606</v>
      </c>
      <c r="U97" s="105">
        <v>10.425206916226216</v>
      </c>
      <c r="V97" s="105">
        <v>10.516549641385531</v>
      </c>
      <c r="W97" s="105">
        <v>11.159387506417053</v>
      </c>
      <c r="X97" s="105">
        <v>10.665041924977249</v>
      </c>
      <c r="Y97" s="105">
        <v>10.623195533727777</v>
      </c>
      <c r="DA97" s="132" t="s">
        <v>4685</v>
      </c>
    </row>
    <row r="98" spans="1:105" ht="12" customHeight="1" x14ac:dyDescent="0.25">
      <c r="A98" s="108" t="s">
        <v>53</v>
      </c>
      <c r="B98" s="98"/>
      <c r="C98" s="99">
        <v>3.0653828347576035</v>
      </c>
      <c r="D98" s="99">
        <v>3.5271511142259171</v>
      </c>
      <c r="E98" s="99">
        <v>2.5572796401980589</v>
      </c>
      <c r="F98" s="99">
        <v>3.2727622657951128</v>
      </c>
      <c r="G98" s="99">
        <v>3.2887252166227769</v>
      </c>
      <c r="H98" s="99">
        <v>3.3503625946509579</v>
      </c>
      <c r="I98" s="99">
        <v>3.1065840934741074</v>
      </c>
      <c r="J98" s="99">
        <v>3.2265957504189178</v>
      </c>
      <c r="K98" s="99">
        <v>2.8326633786827848</v>
      </c>
      <c r="L98" s="99">
        <v>2.8436297299280637</v>
      </c>
      <c r="M98" s="99">
        <v>2.8366935597807306</v>
      </c>
      <c r="N98" s="99">
        <v>2.7971699763215168</v>
      </c>
      <c r="O98" s="99">
        <v>2.6325651946779458</v>
      </c>
      <c r="P98" s="99">
        <v>2.7544457528242661</v>
      </c>
      <c r="Q98" s="99">
        <v>3.0601680704909033</v>
      </c>
      <c r="R98" s="99">
        <v>3.020228286946347</v>
      </c>
      <c r="S98" s="99">
        <v>3.0185001782291154</v>
      </c>
      <c r="T98" s="99">
        <v>3.1304538126649759</v>
      </c>
      <c r="U98" s="99">
        <v>2.9683259723401281</v>
      </c>
      <c r="V98" s="99">
        <v>2.9314620077090634</v>
      </c>
      <c r="W98" s="99">
        <v>3.5008573879325415</v>
      </c>
      <c r="X98" s="99">
        <v>3.7437973507466547</v>
      </c>
      <c r="Y98" s="99">
        <v>3.7908893015851906</v>
      </c>
      <c r="DA98" s="63" t="s">
        <v>4686</v>
      </c>
    </row>
    <row r="99" spans="1:105" ht="12" customHeight="1" x14ac:dyDescent="0.25">
      <c r="A99" s="108" t="s">
        <v>52</v>
      </c>
      <c r="B99" s="98"/>
      <c r="C99" s="99">
        <v>7.5970004272965399</v>
      </c>
      <c r="D99" s="99">
        <v>8.1084729886695381</v>
      </c>
      <c r="E99" s="99">
        <v>7.4101949112659868</v>
      </c>
      <c r="F99" s="99">
        <v>8.0369324948919303</v>
      </c>
      <c r="G99" s="99">
        <v>8.1840528635418703</v>
      </c>
      <c r="H99" s="99">
        <v>8.3767340018074368</v>
      </c>
      <c r="I99" s="99">
        <v>8.0681434826009397</v>
      </c>
      <c r="J99" s="99">
        <v>8.2882426195810694</v>
      </c>
      <c r="K99" s="99">
        <v>8.0426668128769112</v>
      </c>
      <c r="L99" s="99">
        <v>8.0594057693142389</v>
      </c>
      <c r="M99" s="99">
        <v>7.5676230418803829</v>
      </c>
      <c r="N99" s="99">
        <v>7.5765865742606477</v>
      </c>
      <c r="O99" s="99">
        <v>7.4235430180341817</v>
      </c>
      <c r="P99" s="99">
        <v>7.2153747568196609</v>
      </c>
      <c r="Q99" s="99">
        <v>7.0137094286498467</v>
      </c>
      <c r="R99" s="99">
        <v>7.1932423223050339</v>
      </c>
      <c r="S99" s="99">
        <v>7.3441582036803403</v>
      </c>
      <c r="T99" s="99">
        <v>7.2662789206776273</v>
      </c>
      <c r="U99" s="99">
        <v>7.4568809438860848</v>
      </c>
      <c r="V99" s="99">
        <v>7.5850876336764683</v>
      </c>
      <c r="W99" s="99">
        <v>7.6585301184845127</v>
      </c>
      <c r="X99" s="99">
        <v>6.9212445742305961</v>
      </c>
      <c r="Y99" s="99">
        <v>6.8323062321425869</v>
      </c>
      <c r="DA99" s="63" t="s">
        <v>4687</v>
      </c>
    </row>
    <row r="100" spans="1:105" ht="12" customHeight="1" x14ac:dyDescent="0.25">
      <c r="A100" s="121" t="s">
        <v>54</v>
      </c>
      <c r="B100" s="122"/>
      <c r="C100" s="123">
        <v>10.551945474959853</v>
      </c>
      <c r="D100" s="123">
        <v>11.129311040567032</v>
      </c>
      <c r="E100" s="123">
        <v>10.184723081341028</v>
      </c>
      <c r="F100" s="123">
        <v>10.768168306938767</v>
      </c>
      <c r="G100" s="123">
        <v>10.9170345270203</v>
      </c>
      <c r="H100" s="123">
        <v>11.056967274026434</v>
      </c>
      <c r="I100" s="123">
        <v>10.397822880880303</v>
      </c>
      <c r="J100" s="123">
        <v>10.630385495487007</v>
      </c>
      <c r="K100" s="123">
        <v>10.595313615880656</v>
      </c>
      <c r="L100" s="123">
        <v>9.9943738038481111</v>
      </c>
      <c r="M100" s="123">
        <v>9.2922314623906335</v>
      </c>
      <c r="N100" s="123">
        <v>9.0035391081953655</v>
      </c>
      <c r="O100" s="123">
        <v>8.5335080528431853</v>
      </c>
      <c r="P100" s="123">
        <v>8.1589037880996731</v>
      </c>
      <c r="Q100" s="123">
        <v>8.1921984179562077</v>
      </c>
      <c r="R100" s="123">
        <v>8.3906014600934373</v>
      </c>
      <c r="S100" s="123">
        <v>8.2503058529679212</v>
      </c>
      <c r="T100" s="123">
        <v>7.9868757590753381</v>
      </c>
      <c r="U100" s="123">
        <v>7.953162421787134</v>
      </c>
      <c r="V100" s="123">
        <v>7.9855630752197602</v>
      </c>
      <c r="W100" s="123">
        <v>8.3737680298651558</v>
      </c>
      <c r="X100" s="123">
        <v>7.9628686719565707</v>
      </c>
      <c r="Y100" s="123">
        <v>7.477665317954072</v>
      </c>
      <c r="DA100" s="130" t="s">
        <v>4688</v>
      </c>
    </row>
    <row r="101" spans="1:105" ht="12" customHeight="1" x14ac:dyDescent="0.25">
      <c r="A101" s="97" t="s">
        <v>202</v>
      </c>
      <c r="B101" s="98"/>
      <c r="C101" s="99">
        <v>11.466726885989884</v>
      </c>
      <c r="D101" s="99">
        <v>9.9665556209945656</v>
      </c>
      <c r="E101" s="99">
        <v>11.766804036281593</v>
      </c>
      <c r="F101" s="99">
        <v>10.629027863789364</v>
      </c>
      <c r="G101" s="99">
        <v>10.713095958543743</v>
      </c>
      <c r="H101" s="99">
        <v>10.169654748904353</v>
      </c>
      <c r="I101" s="99">
        <v>11.204852228944455</v>
      </c>
      <c r="J101" s="99">
        <v>9.8632795313614796</v>
      </c>
      <c r="K101" s="99">
        <v>10.603569000573716</v>
      </c>
      <c r="L101" s="99">
        <v>9.9004842398777164</v>
      </c>
      <c r="M101" s="99">
        <v>9.4368975713867318</v>
      </c>
      <c r="N101" s="99">
        <v>9.4201613688080865</v>
      </c>
      <c r="O101" s="99">
        <v>8.382656056772106</v>
      </c>
      <c r="P101" s="99">
        <v>8.3643221575809825</v>
      </c>
      <c r="Q101" s="99">
        <v>8.2792452325122134</v>
      </c>
      <c r="R101" s="99">
        <v>8.6166861066538267</v>
      </c>
      <c r="S101" s="99">
        <v>8.1463293319961192</v>
      </c>
      <c r="T101" s="99">
        <v>7.7928002135441563</v>
      </c>
      <c r="U101" s="99">
        <v>7.3158808158329576</v>
      </c>
      <c r="V101" s="99">
        <v>8.3542132509755938</v>
      </c>
      <c r="W101" s="99">
        <v>8.5629006310903399</v>
      </c>
      <c r="X101" s="99">
        <v>8.3476273639833174</v>
      </c>
      <c r="Y101" s="99">
        <v>6.90065066161789</v>
      </c>
      <c r="DA101" s="63" t="s">
        <v>4689</v>
      </c>
    </row>
    <row r="102" spans="1:105" ht="12" customHeight="1" x14ac:dyDescent="0.25">
      <c r="A102" s="97" t="s">
        <v>50</v>
      </c>
      <c r="B102" s="98"/>
      <c r="C102" s="99">
        <v>11.460161196064464</v>
      </c>
      <c r="D102" s="99">
        <v>10.023516155635409</v>
      </c>
      <c r="E102" s="99">
        <v>11.659848963237728</v>
      </c>
      <c r="F102" s="99">
        <v>10.728596633493892</v>
      </c>
      <c r="G102" s="99">
        <v>10.650690904769316</v>
      </c>
      <c r="H102" s="99">
        <v>10.270162595968443</v>
      </c>
      <c r="I102" s="99">
        <v>10.603999254197207</v>
      </c>
      <c r="J102" s="99">
        <v>10.276243125212385</v>
      </c>
      <c r="K102" s="99">
        <v>11.794060954385271</v>
      </c>
      <c r="L102" s="99">
        <v>10.532217119116671</v>
      </c>
      <c r="M102" s="99">
        <v>9.2832190638046423</v>
      </c>
      <c r="N102" s="99">
        <v>8.8045009673163506</v>
      </c>
      <c r="O102" s="99">
        <v>8.6955739517776109</v>
      </c>
      <c r="P102" s="99">
        <v>7.9916828425338222</v>
      </c>
      <c r="Q102" s="99">
        <v>8.0778581306086465</v>
      </c>
      <c r="R102" s="99">
        <v>8.488462264822223</v>
      </c>
      <c r="S102" s="99">
        <v>8.2953204295339198</v>
      </c>
      <c r="T102" s="99">
        <v>7.8265373661614408</v>
      </c>
      <c r="U102" s="99">
        <v>8.1570463418038663</v>
      </c>
      <c r="V102" s="99">
        <v>7.9922946314151737</v>
      </c>
      <c r="W102" s="99">
        <v>8.3289078994162384</v>
      </c>
      <c r="X102" s="99">
        <v>8.0706946910984865</v>
      </c>
      <c r="Y102" s="99">
        <v>7.2097913309246628</v>
      </c>
      <c r="DA102" s="63" t="s">
        <v>4690</v>
      </c>
    </row>
    <row r="103" spans="1:105" ht="12" customHeight="1" x14ac:dyDescent="0.25">
      <c r="A103" s="109" t="s">
        <v>120</v>
      </c>
      <c r="B103" s="33"/>
      <c r="C103" s="110">
        <v>9.7066889223173831</v>
      </c>
      <c r="D103" s="110">
        <v>12.007079172202449</v>
      </c>
      <c r="E103" s="110">
        <v>8.8636964678900529</v>
      </c>
      <c r="F103" s="110">
        <v>10.801686187458776</v>
      </c>
      <c r="G103" s="110">
        <v>11.06419281604002</v>
      </c>
      <c r="H103" s="110">
        <v>11.613007213643302</v>
      </c>
      <c r="I103" s="110">
        <v>10.144887478691928</v>
      </c>
      <c r="J103" s="110">
        <v>11.446868731398634</v>
      </c>
      <c r="K103" s="110">
        <v>9.4064970794997222</v>
      </c>
      <c r="L103" s="110">
        <v>9.5687392239664657</v>
      </c>
      <c r="M103" s="110">
        <v>9.2630968014251209</v>
      </c>
      <c r="N103" s="110">
        <v>9.0032707635075351</v>
      </c>
      <c r="O103" s="110">
        <v>8.4790874326749499</v>
      </c>
      <c r="P103" s="110">
        <v>8.2193951617768075</v>
      </c>
      <c r="Q103" s="110">
        <v>8.2643523563792556</v>
      </c>
      <c r="R103" s="110">
        <v>8.2847839061695172</v>
      </c>
      <c r="S103" s="110">
        <v>8.2332775764616351</v>
      </c>
      <c r="T103" s="110">
        <v>8.092435150119778</v>
      </c>
      <c r="U103" s="110">
        <v>7.9359064819898064</v>
      </c>
      <c r="V103" s="110">
        <v>7.9199543680833466</v>
      </c>
      <c r="W103" s="110">
        <v>8.3689046534339724</v>
      </c>
      <c r="X103" s="110">
        <v>7.9030849114272987</v>
      </c>
      <c r="Y103" s="110">
        <v>7.5932003115658331</v>
      </c>
      <c r="DA103" s="60" t="s">
        <v>4691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4692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4693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4694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4695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4696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X110" s="99">
        <f>RES_hhdet_in_tesh!X110/RES_summary!X$21</f>
        <v>0</v>
      </c>
      <c r="Y110" s="99">
        <f>RES_hhdet_in_tesh!Y110/RES_summary!Y$21</f>
        <v>0</v>
      </c>
      <c r="DA110" s="63" t="s">
        <v>4697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4698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4699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4700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4701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4702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4703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4704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4705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4706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4707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4708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4709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101.56020139838549</v>
      </c>
      <c r="D124" s="118">
        <f t="shared" si="42"/>
        <v>103.68505987073365</v>
      </c>
      <c r="E124" s="118">
        <f t="shared" si="42"/>
        <v>121.44057299947823</v>
      </c>
      <c r="F124" s="118">
        <f t="shared" si="42"/>
        <v>115.57530248593292</v>
      </c>
      <c r="G124" s="118">
        <f t="shared" si="42"/>
        <v>121.17640459594273</v>
      </c>
      <c r="H124" s="118">
        <f t="shared" si="42"/>
        <v>120.32876031537944</v>
      </c>
      <c r="I124" s="118">
        <f t="shared" si="42"/>
        <v>120.5153184571283</v>
      </c>
      <c r="J124" s="118">
        <f t="shared" si="42"/>
        <v>113.99741620820676</v>
      </c>
      <c r="K124" s="118">
        <f t="shared" si="42"/>
        <v>114.61071561099743</v>
      </c>
      <c r="L124" s="118">
        <f t="shared" si="42"/>
        <v>113.26482683629922</v>
      </c>
      <c r="M124" s="118">
        <f t="shared" si="42"/>
        <v>111.21706094190162</v>
      </c>
      <c r="N124" s="118">
        <f t="shared" si="42"/>
        <v>107.27167195524169</v>
      </c>
      <c r="O124" s="118">
        <f t="shared" si="42"/>
        <v>102.24010141417475</v>
      </c>
      <c r="P124" s="118">
        <f t="shared" si="42"/>
        <v>81.984346923135305</v>
      </c>
      <c r="Q124" s="118">
        <f t="shared" si="42"/>
        <v>0</v>
      </c>
      <c r="R124" s="118">
        <f t="shared" ref="R124:V124" si="43">R125+R128+R130+R139</f>
        <v>90.505285941216471</v>
      </c>
      <c r="S124" s="118">
        <f t="shared" si="43"/>
        <v>84.585538048110294</v>
      </c>
      <c r="T124" s="118">
        <f t="shared" si="43"/>
        <v>82.376962710571036</v>
      </c>
      <c r="U124" s="118">
        <f t="shared" si="43"/>
        <v>72.677406124281887</v>
      </c>
      <c r="V124" s="118">
        <f t="shared" si="43"/>
        <v>78.767637451868353</v>
      </c>
      <c r="W124" s="118">
        <f t="shared" ref="W124:Y124" si="44">W125+W128+W130+W139</f>
        <v>84.256764202828293</v>
      </c>
      <c r="X124" s="118">
        <f t="shared" si="44"/>
        <v>75.718413278287883</v>
      </c>
      <c r="Y124" s="118">
        <f t="shared" si="44"/>
        <v>48.966968846006999</v>
      </c>
      <c r="DA124" s="129" t="s">
        <v>4710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76.928473105285121</v>
      </c>
      <c r="D125" s="123">
        <f t="shared" si="45"/>
        <v>78.050520049522348</v>
      </c>
      <c r="E125" s="123">
        <f t="shared" si="45"/>
        <v>86.953859528681988</v>
      </c>
      <c r="F125" s="123">
        <f t="shared" si="45"/>
        <v>86.126914185690623</v>
      </c>
      <c r="G125" s="123">
        <f t="shared" si="45"/>
        <v>91.097458445289547</v>
      </c>
      <c r="H125" s="123">
        <f t="shared" si="45"/>
        <v>81.209419033869011</v>
      </c>
      <c r="I125" s="123">
        <f t="shared" si="45"/>
        <v>76.329554010883342</v>
      </c>
      <c r="J125" s="123">
        <f t="shared" si="45"/>
        <v>79.114061073125669</v>
      </c>
      <c r="K125" s="123">
        <f t="shared" si="45"/>
        <v>80.857974639529445</v>
      </c>
      <c r="L125" s="123">
        <f t="shared" si="45"/>
        <v>85.508186772233259</v>
      </c>
      <c r="M125" s="123">
        <f t="shared" si="45"/>
        <v>82.108974020671411</v>
      </c>
      <c r="N125" s="123">
        <f t="shared" si="45"/>
        <v>77.145377358259481</v>
      </c>
      <c r="O125" s="123">
        <f t="shared" si="45"/>
        <v>77.520029851125301</v>
      </c>
      <c r="P125" s="123">
        <f t="shared" si="45"/>
        <v>63.784405787668703</v>
      </c>
      <c r="Q125" s="123">
        <f t="shared" si="45"/>
        <v>0</v>
      </c>
      <c r="R125" s="123">
        <f t="shared" ref="R125:V125" si="46">SUM(R126:R127)</f>
        <v>66.534607442491634</v>
      </c>
      <c r="S125" s="123">
        <f t="shared" si="46"/>
        <v>63.154664144480392</v>
      </c>
      <c r="T125" s="123">
        <f t="shared" si="46"/>
        <v>57.386977257210383</v>
      </c>
      <c r="U125" s="123">
        <f t="shared" si="46"/>
        <v>53.350993106683248</v>
      </c>
      <c r="V125" s="123">
        <f t="shared" si="46"/>
        <v>51.915371361779691</v>
      </c>
      <c r="W125" s="123">
        <f t="shared" ref="W125:Y125" si="47">SUM(W126:W127)</f>
        <v>47.460782961887936</v>
      </c>
      <c r="X125" s="123">
        <f t="shared" si="47"/>
        <v>34.012227978816377</v>
      </c>
      <c r="Y125" s="123">
        <f t="shared" si="47"/>
        <v>22.58647046448101</v>
      </c>
      <c r="DA125" s="130" t="s">
        <v>4711</v>
      </c>
    </row>
    <row r="126" spans="1:105" ht="12" customHeight="1" x14ac:dyDescent="0.25">
      <c r="A126" s="97" t="s">
        <v>198</v>
      </c>
      <c r="B126" s="98"/>
      <c r="C126" s="99">
        <v>76.5592926721135</v>
      </c>
      <c r="D126" s="99">
        <v>77.675416616563311</v>
      </c>
      <c r="E126" s="99">
        <v>86.560739844260723</v>
      </c>
      <c r="F126" s="99">
        <v>85.720200927639894</v>
      </c>
      <c r="G126" s="99">
        <v>90.676958110805529</v>
      </c>
      <c r="H126" s="99">
        <v>80.848994652664686</v>
      </c>
      <c r="I126" s="99">
        <v>76.002924545044849</v>
      </c>
      <c r="J126" s="99">
        <v>78.779741384727558</v>
      </c>
      <c r="K126" s="99">
        <v>80.519697333809361</v>
      </c>
      <c r="L126" s="99">
        <v>85.164240830711051</v>
      </c>
      <c r="M126" s="99">
        <v>81.78244544466925</v>
      </c>
      <c r="N126" s="99">
        <v>76.842976650688669</v>
      </c>
      <c r="O126" s="99">
        <v>77.219893943823365</v>
      </c>
      <c r="P126" s="99">
        <v>63.539082621311408</v>
      </c>
      <c r="Q126" s="99">
        <v>0</v>
      </c>
      <c r="R126" s="99">
        <v>66.277443861349951</v>
      </c>
      <c r="S126" s="99">
        <v>62.913725602833686</v>
      </c>
      <c r="T126" s="99">
        <v>57.168745379587129</v>
      </c>
      <c r="U126" s="99">
        <v>53.147149503221982</v>
      </c>
      <c r="V126" s="99">
        <v>51.717027323423281</v>
      </c>
      <c r="W126" s="99">
        <v>47.279765403635125</v>
      </c>
      <c r="X126" s="99">
        <v>33.883180815355921</v>
      </c>
      <c r="Y126" s="99">
        <v>22.500415976208494</v>
      </c>
      <c r="DA126" s="63" t="s">
        <v>4712</v>
      </c>
    </row>
    <row r="127" spans="1:105" ht="12" customHeight="1" x14ac:dyDescent="0.25">
      <c r="A127" s="97" t="s">
        <v>53</v>
      </c>
      <c r="B127" s="98"/>
      <c r="C127" s="99">
        <v>0.36918043317161725</v>
      </c>
      <c r="D127" s="99">
        <v>0.37510343295904314</v>
      </c>
      <c r="E127" s="99">
        <v>0.39311968442126344</v>
      </c>
      <c r="F127" s="99">
        <v>0.40671325805073361</v>
      </c>
      <c r="G127" s="99">
        <v>0.4205003344840112</v>
      </c>
      <c r="H127" s="99">
        <v>0.36042438120432296</v>
      </c>
      <c r="I127" s="99">
        <v>0.32662946583849267</v>
      </c>
      <c r="J127" s="99">
        <v>0.33431968839811466</v>
      </c>
      <c r="K127" s="99">
        <v>0.33827730572008186</v>
      </c>
      <c r="L127" s="99">
        <v>0.34394594152221147</v>
      </c>
      <c r="M127" s="99">
        <v>0.32652857600215884</v>
      </c>
      <c r="N127" s="99">
        <v>0.30240070757081644</v>
      </c>
      <c r="O127" s="99">
        <v>0.30013590730193268</v>
      </c>
      <c r="P127" s="99">
        <v>0.24532316635729426</v>
      </c>
      <c r="Q127" s="99">
        <v>0</v>
      </c>
      <c r="R127" s="99">
        <v>0.25716358114168475</v>
      </c>
      <c r="S127" s="99">
        <v>0.2409385416467065</v>
      </c>
      <c r="T127" s="99">
        <v>0.21823187762325361</v>
      </c>
      <c r="U127" s="99">
        <v>0.20384360346126776</v>
      </c>
      <c r="V127" s="99">
        <v>0.19834403835641123</v>
      </c>
      <c r="W127" s="99">
        <v>0.18101755825281124</v>
      </c>
      <c r="X127" s="99">
        <v>0.12904716346045705</v>
      </c>
      <c r="Y127" s="99">
        <v>8.6054488272515606E-2</v>
      </c>
      <c r="DA127" s="63" t="s">
        <v>4713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3.432762081791835</v>
      </c>
      <c r="D128" s="123">
        <f t="shared" si="48"/>
        <v>3.1044559903309872</v>
      </c>
      <c r="E128" s="123">
        <f t="shared" si="48"/>
        <v>14.095345878761828</v>
      </c>
      <c r="F128" s="123">
        <f t="shared" si="48"/>
        <v>7.3764361436435735</v>
      </c>
      <c r="G128" s="123">
        <f t="shared" si="48"/>
        <v>7.6954984085409937</v>
      </c>
      <c r="H128" s="123">
        <f t="shared" si="48"/>
        <v>16.339771290239923</v>
      </c>
      <c r="I128" s="123">
        <f t="shared" si="48"/>
        <v>22.590907128916967</v>
      </c>
      <c r="J128" s="123">
        <f t="shared" si="48"/>
        <v>12.989498966646554</v>
      </c>
      <c r="K128" s="123">
        <f t="shared" si="48"/>
        <v>11.796246153435819</v>
      </c>
      <c r="L128" s="123">
        <f t="shared" si="48"/>
        <v>6.5522628736428308</v>
      </c>
      <c r="M128" s="123">
        <f t="shared" si="48"/>
        <v>9.7703152143639596</v>
      </c>
      <c r="N128" s="123">
        <f t="shared" si="48"/>
        <v>10.767239387918519</v>
      </c>
      <c r="O128" s="123">
        <f t="shared" si="48"/>
        <v>5.6228214592868913</v>
      </c>
      <c r="P128" s="123">
        <f t="shared" si="48"/>
        <v>0</v>
      </c>
      <c r="Q128" s="123">
        <f t="shared" si="48"/>
        <v>0</v>
      </c>
      <c r="R128" s="123">
        <f t="shared" si="48"/>
        <v>5.479341572823075</v>
      </c>
      <c r="S128" s="123">
        <f t="shared" si="48"/>
        <v>2.8595502077753361</v>
      </c>
      <c r="T128" s="123">
        <f t="shared" si="48"/>
        <v>6.5682663426042929</v>
      </c>
      <c r="U128" s="123">
        <f t="shared" si="48"/>
        <v>1.0465520738950329</v>
      </c>
      <c r="V128" s="123">
        <f t="shared" si="48"/>
        <v>8.4862870767411529</v>
      </c>
      <c r="W128" s="123">
        <f t="shared" si="48"/>
        <v>17.348800479988025</v>
      </c>
      <c r="X128" s="123">
        <f t="shared" si="48"/>
        <v>23.044496348255194</v>
      </c>
      <c r="Y128" s="123">
        <f t="shared" si="48"/>
        <v>8.3627565288169414</v>
      </c>
      <c r="DA128" s="130" t="s">
        <v>4714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3.432762081791835</v>
      </c>
      <c r="D129" s="99">
        <f>RES_hhdet_in_tesh!D129/RES_summary!D$21</f>
        <v>3.1044559903309872</v>
      </c>
      <c r="E129" s="99">
        <f>RES_hhdet_in_tesh!E129/RES_summary!E$21</f>
        <v>14.095345878761828</v>
      </c>
      <c r="F129" s="99">
        <f>RES_hhdet_in_tesh!F129/RES_summary!F$21</f>
        <v>7.3764361436435735</v>
      </c>
      <c r="G129" s="99">
        <f>RES_hhdet_in_tesh!G129/RES_summary!G$21</f>
        <v>7.6954984085409937</v>
      </c>
      <c r="H129" s="99">
        <f>RES_hhdet_in_tesh!H129/RES_summary!H$21</f>
        <v>16.339771290239923</v>
      </c>
      <c r="I129" s="99">
        <f>RES_hhdet_in_tesh!I129/RES_summary!I$21</f>
        <v>22.590907128916967</v>
      </c>
      <c r="J129" s="99">
        <f>RES_hhdet_in_tesh!J129/RES_summary!J$21</f>
        <v>12.989498966646554</v>
      </c>
      <c r="K129" s="99">
        <f>RES_hhdet_in_tesh!K129/RES_summary!K$21</f>
        <v>11.796246153435819</v>
      </c>
      <c r="L129" s="99">
        <f>RES_hhdet_in_tesh!L129/RES_summary!L$21</f>
        <v>6.5522628736428308</v>
      </c>
      <c r="M129" s="99">
        <f>RES_hhdet_in_tesh!M129/RES_summary!M$21</f>
        <v>9.7703152143639596</v>
      </c>
      <c r="N129" s="99">
        <f>RES_hhdet_in_tesh!N129/RES_summary!N$21</f>
        <v>10.767239387918519</v>
      </c>
      <c r="O129" s="99">
        <f>RES_hhdet_in_tesh!O129/RES_summary!O$21</f>
        <v>5.6228214592868913</v>
      </c>
      <c r="P129" s="99">
        <f>RES_hhdet_in_tesh!P129/RES_summary!P$21</f>
        <v>0</v>
      </c>
      <c r="Q129" s="99">
        <f>RES_hhdet_in_tesh!Q129/RES_summary!Q$21</f>
        <v>0</v>
      </c>
      <c r="R129" s="99">
        <f>RES_hhdet_in_tesh!R129/RES_summary!R$21</f>
        <v>5.479341572823075</v>
      </c>
      <c r="S129" s="99">
        <f>RES_hhdet_in_tesh!S129/RES_summary!S$21</f>
        <v>2.8595502077753361</v>
      </c>
      <c r="T129" s="99">
        <f>RES_hhdet_in_tesh!T129/RES_summary!T$21</f>
        <v>6.5682663426042929</v>
      </c>
      <c r="U129" s="99">
        <f>RES_hhdet_in_tesh!U129/RES_summary!U$21</f>
        <v>1.0465520738950329</v>
      </c>
      <c r="V129" s="99">
        <f>RES_hhdet_in_tesh!V129/RES_summary!V$21</f>
        <v>8.4862870767411529</v>
      </c>
      <c r="W129" s="99">
        <f>RES_hhdet_in_tesh!W129/RES_summary!W$21</f>
        <v>17.348800479988025</v>
      </c>
      <c r="X129" s="99">
        <f>RES_hhdet_in_tesh!X129/RES_summary!X$21</f>
        <v>23.044496348255194</v>
      </c>
      <c r="Y129" s="99">
        <f>RES_hhdet_in_tesh!Y129/RES_summary!Y$21</f>
        <v>8.3627565288169414</v>
      </c>
      <c r="DA129" s="63" t="s">
        <v>4715</v>
      </c>
    </row>
    <row r="130" spans="1:105" ht="12" customHeight="1" x14ac:dyDescent="0.25">
      <c r="A130" s="121" t="s">
        <v>55</v>
      </c>
      <c r="B130" s="122"/>
      <c r="C130" s="123">
        <v>10.674096450672996</v>
      </c>
      <c r="D130" s="123">
        <v>11.354406139391466</v>
      </c>
      <c r="E130" s="123">
        <v>10.288026663428134</v>
      </c>
      <c r="F130" s="123">
        <v>11.296522132056459</v>
      </c>
      <c r="G130" s="123">
        <v>11.456688991359098</v>
      </c>
      <c r="H130" s="123">
        <v>11.674266028019188</v>
      </c>
      <c r="I130" s="123">
        <v>11.234498795913677</v>
      </c>
      <c r="J130" s="123">
        <v>11.161712835201246</v>
      </c>
      <c r="K130" s="123">
        <v>11.362231499542629</v>
      </c>
      <c r="L130" s="123">
        <v>11.196528146049401</v>
      </c>
      <c r="M130" s="123">
        <v>10.066952640583063</v>
      </c>
      <c r="N130" s="123">
        <v>10.406867253281979</v>
      </c>
      <c r="O130" s="123">
        <v>10.550197737269793</v>
      </c>
      <c r="P130" s="123">
        <v>10.056450080104135</v>
      </c>
      <c r="Q130" s="123">
        <v>0</v>
      </c>
      <c r="R130" s="123">
        <v>10.115496812334577</v>
      </c>
      <c r="S130" s="123">
        <v>10.315449576682246</v>
      </c>
      <c r="T130" s="123">
        <v>10.420992332299269</v>
      </c>
      <c r="U130" s="123">
        <v>10.277017868972115</v>
      </c>
      <c r="V130" s="123">
        <v>10.427180305592922</v>
      </c>
      <c r="W130" s="123">
        <v>11.088161429262094</v>
      </c>
      <c r="X130" s="123">
        <v>10.722294700210352</v>
      </c>
      <c r="Y130" s="123">
        <v>10.522792026497187</v>
      </c>
      <c r="DA130" s="130" t="s">
        <v>4716</v>
      </c>
    </row>
    <row r="131" spans="1:105" ht="12" customHeight="1" x14ac:dyDescent="0.25">
      <c r="A131" s="97" t="s">
        <v>128</v>
      </c>
      <c r="B131" s="98"/>
      <c r="C131" s="99">
        <v>10.724325246915599</v>
      </c>
      <c r="D131" s="99">
        <v>10.708090425031358</v>
      </c>
      <c r="E131" s="99">
        <v>10.983412308176554</v>
      </c>
      <c r="F131" s="99">
        <v>11.15784448169722</v>
      </c>
      <c r="G131" s="99">
        <v>11.344316947769759</v>
      </c>
      <c r="H131" s="99">
        <v>11.216026952936362</v>
      </c>
      <c r="I131" s="99">
        <v>11.253379901149838</v>
      </c>
      <c r="J131" s="99">
        <v>11.14291654450081</v>
      </c>
      <c r="K131" s="99">
        <v>11.415837559388942</v>
      </c>
      <c r="L131" s="99">
        <v>11.303750615800061</v>
      </c>
      <c r="M131" s="99">
        <v>9.8604316704528259</v>
      </c>
      <c r="N131" s="99">
        <v>10.416303968131526</v>
      </c>
      <c r="O131" s="99">
        <v>10.729400152986473</v>
      </c>
      <c r="P131" s="99">
        <v>10.255154556474166</v>
      </c>
      <c r="Q131" s="99">
        <v>0</v>
      </c>
      <c r="R131" s="99">
        <v>9.7076294580969549</v>
      </c>
      <c r="S131" s="99">
        <v>10.216307238682502</v>
      </c>
      <c r="T131" s="99">
        <v>10.502839783789121</v>
      </c>
      <c r="U131" s="99">
        <v>9.9573930980612388</v>
      </c>
      <c r="V131" s="99">
        <v>10.299922021794943</v>
      </c>
      <c r="W131" s="99">
        <v>10.986822092945919</v>
      </c>
      <c r="X131" s="99">
        <v>10.788910983507252</v>
      </c>
      <c r="Y131" s="99">
        <v>10.269266886058171</v>
      </c>
      <c r="DA131" s="63" t="s">
        <v>4717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10.984435985949469</v>
      </c>
      <c r="F132" s="99">
        <v>0</v>
      </c>
      <c r="G132" s="99">
        <v>0</v>
      </c>
      <c r="H132" s="99">
        <v>0</v>
      </c>
      <c r="I132" s="99">
        <v>11.259862904496618</v>
      </c>
      <c r="J132" s="99">
        <v>11.152556652535711</v>
      </c>
      <c r="K132" s="99">
        <v>11.426890530591518</v>
      </c>
      <c r="L132" s="99">
        <v>11.310905709106459</v>
      </c>
      <c r="M132" s="99">
        <v>9.8649062289950358</v>
      </c>
      <c r="N132" s="99">
        <v>10.417972561113338</v>
      </c>
      <c r="O132" s="99">
        <v>10.731527709239186</v>
      </c>
      <c r="P132" s="99">
        <v>0</v>
      </c>
      <c r="Q132" s="99">
        <v>0</v>
      </c>
      <c r="R132" s="99">
        <v>0</v>
      </c>
      <c r="S132" s="99">
        <v>10.210946294470041</v>
      </c>
      <c r="T132" s="99">
        <v>10.494452084162562</v>
      </c>
      <c r="U132" s="99">
        <v>0</v>
      </c>
      <c r="V132" s="99">
        <v>10.288789125642197</v>
      </c>
      <c r="W132" s="99">
        <v>10.975469319291353</v>
      </c>
      <c r="X132" s="99">
        <v>10.792413724740459</v>
      </c>
      <c r="Y132" s="99">
        <v>10.264801034014102</v>
      </c>
      <c r="DA132" s="63" t="s">
        <v>4718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2.8196252985243624</v>
      </c>
      <c r="F133" s="102">
        <v>0</v>
      </c>
      <c r="G133" s="102">
        <v>0</v>
      </c>
      <c r="H133" s="102">
        <v>0</v>
      </c>
      <c r="I133" s="102">
        <v>3.1288097293028496</v>
      </c>
      <c r="J133" s="102">
        <v>3.1215584045415534</v>
      </c>
      <c r="K133" s="102">
        <v>2.9778827586978966</v>
      </c>
      <c r="L133" s="102">
        <v>2.9517541411425192</v>
      </c>
      <c r="M133" s="102">
        <v>2.6868584888654907</v>
      </c>
      <c r="N133" s="102">
        <v>2.8085693567642198</v>
      </c>
      <c r="O133" s="102">
        <v>2.811135528975802</v>
      </c>
      <c r="P133" s="102">
        <v>0</v>
      </c>
      <c r="Q133" s="102">
        <v>0</v>
      </c>
      <c r="R133" s="102">
        <v>0</v>
      </c>
      <c r="S133" s="102">
        <v>2.9732940220570678</v>
      </c>
      <c r="T133" s="102">
        <v>3.159235172939177</v>
      </c>
      <c r="U133" s="102">
        <v>0</v>
      </c>
      <c r="V133" s="102">
        <v>2.8672218804388794</v>
      </c>
      <c r="W133" s="102">
        <v>3.4413827116701916</v>
      </c>
      <c r="X133" s="102">
        <v>3.7873815071950085</v>
      </c>
      <c r="Y133" s="102">
        <v>3.6629865498541143</v>
      </c>
      <c r="DA133" s="131" t="s">
        <v>4719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8.1648106874251081</v>
      </c>
      <c r="F134" s="105">
        <v>0</v>
      </c>
      <c r="G134" s="105">
        <v>0</v>
      </c>
      <c r="H134" s="105">
        <v>0</v>
      </c>
      <c r="I134" s="105">
        <v>8.1310531751937667</v>
      </c>
      <c r="J134" s="105">
        <v>8.0309982479941588</v>
      </c>
      <c r="K134" s="105">
        <v>8.4490077718936245</v>
      </c>
      <c r="L134" s="105">
        <v>8.3591515679639397</v>
      </c>
      <c r="M134" s="105">
        <v>7.1780477401295455</v>
      </c>
      <c r="N134" s="105">
        <v>7.6094032043491175</v>
      </c>
      <c r="O134" s="105">
        <v>7.920392180263387</v>
      </c>
      <c r="P134" s="105">
        <v>0</v>
      </c>
      <c r="Q134" s="105">
        <v>0</v>
      </c>
      <c r="R134" s="105">
        <v>0</v>
      </c>
      <c r="S134" s="105">
        <v>7.2376522724129746</v>
      </c>
      <c r="T134" s="105">
        <v>7.3352169112233838</v>
      </c>
      <c r="U134" s="105">
        <v>0</v>
      </c>
      <c r="V134" s="105">
        <v>7.4215672452033159</v>
      </c>
      <c r="W134" s="105">
        <v>7.5340866076211608</v>
      </c>
      <c r="X134" s="105">
        <v>7.0050322175454509</v>
      </c>
      <c r="Y134" s="105">
        <v>6.6018144841599868</v>
      </c>
      <c r="DA134" s="132" t="s">
        <v>4720</v>
      </c>
    </row>
    <row r="135" spans="1:105" ht="12" customHeight="1" x14ac:dyDescent="0.25">
      <c r="A135" s="106" t="s">
        <v>122</v>
      </c>
      <c r="B135" s="101"/>
      <c r="C135" s="102">
        <v>10.661777113280884</v>
      </c>
      <c r="D135" s="102">
        <v>11.634444271347373</v>
      </c>
      <c r="E135" s="102">
        <v>9.964585342878328</v>
      </c>
      <c r="F135" s="102">
        <v>11.307137427249462</v>
      </c>
      <c r="G135" s="102">
        <v>11.470924593039655</v>
      </c>
      <c r="H135" s="102">
        <v>11.726370143445278</v>
      </c>
      <c r="I135" s="102">
        <v>11.170717835123929</v>
      </c>
      <c r="J135" s="102">
        <v>11.508208042686149</v>
      </c>
      <c r="K135" s="102">
        <v>10.867924895295982</v>
      </c>
      <c r="L135" s="102">
        <v>10.896477469798299</v>
      </c>
      <c r="M135" s="102">
        <v>10.397290594972947</v>
      </c>
      <c r="N135" s="102">
        <v>10.368830207784743</v>
      </c>
      <c r="O135" s="102">
        <v>10.051317249072282</v>
      </c>
      <c r="P135" s="102">
        <v>9.9570978419191167</v>
      </c>
      <c r="Q135" s="102">
        <v>0</v>
      </c>
      <c r="R135" s="102">
        <v>10.195322014703631</v>
      </c>
      <c r="S135" s="102">
        <v>10.347068484457846</v>
      </c>
      <c r="T135" s="102">
        <v>10.384065055175364</v>
      </c>
      <c r="U135" s="102">
        <v>10.416563465499857</v>
      </c>
      <c r="V135" s="102">
        <v>10.512886983988849</v>
      </c>
      <c r="W135" s="102">
        <v>11.159473293340282</v>
      </c>
      <c r="X135" s="102">
        <v>10.662746266813835</v>
      </c>
      <c r="Y135" s="102">
        <v>10.616945143108271</v>
      </c>
      <c r="DA135" s="131" t="s">
        <v>4721</v>
      </c>
    </row>
    <row r="136" spans="1:105" ht="12" customHeight="1" x14ac:dyDescent="0.25">
      <c r="A136" s="107" t="s">
        <v>121</v>
      </c>
      <c r="B136" s="104"/>
      <c r="C136" s="105">
        <v>10.66238326205414</v>
      </c>
      <c r="D136" s="105">
        <v>11.635624102895457</v>
      </c>
      <c r="E136" s="105">
        <v>9.9674745514640453</v>
      </c>
      <c r="F136" s="105">
        <v>11.309694760687046</v>
      </c>
      <c r="G136" s="105">
        <v>11.47277808016465</v>
      </c>
      <c r="H136" s="105">
        <v>11.727096596458397</v>
      </c>
      <c r="I136" s="105">
        <v>11.17472757607505</v>
      </c>
      <c r="J136" s="105">
        <v>11.514838369999991</v>
      </c>
      <c r="K136" s="105">
        <v>10.875330191559698</v>
      </c>
      <c r="L136" s="105">
        <v>10.903035499242302</v>
      </c>
      <c r="M136" s="105">
        <v>10.404316601661113</v>
      </c>
      <c r="N136" s="105">
        <v>10.37375655058217</v>
      </c>
      <c r="O136" s="105">
        <v>10.056108212712131</v>
      </c>
      <c r="P136" s="105">
        <v>0</v>
      </c>
      <c r="Q136" s="105">
        <v>0</v>
      </c>
      <c r="R136" s="105">
        <v>10.213470609251385</v>
      </c>
      <c r="S136" s="105">
        <v>10.362658381909455</v>
      </c>
      <c r="T136" s="105">
        <v>10.396732733342603</v>
      </c>
      <c r="U136" s="105">
        <v>10.425206916226212</v>
      </c>
      <c r="V136" s="105">
        <v>10.516549641385534</v>
      </c>
      <c r="W136" s="105">
        <v>11.159387506417055</v>
      </c>
      <c r="X136" s="105">
        <v>10.665041924977253</v>
      </c>
      <c r="Y136" s="105">
        <v>10.623195533727777</v>
      </c>
      <c r="DA136" s="132" t="s">
        <v>4722</v>
      </c>
    </row>
    <row r="137" spans="1:105" ht="12" customHeight="1" x14ac:dyDescent="0.25">
      <c r="A137" s="108" t="s">
        <v>53</v>
      </c>
      <c r="B137" s="98"/>
      <c r="C137" s="99">
        <v>3.0653828347576031</v>
      </c>
      <c r="D137" s="99">
        <v>3.5271511142259167</v>
      </c>
      <c r="E137" s="99">
        <v>2.5572796401980584</v>
      </c>
      <c r="F137" s="99">
        <v>3.2727622657951128</v>
      </c>
      <c r="G137" s="99">
        <v>3.2887252166227783</v>
      </c>
      <c r="H137" s="99">
        <v>3.3503625946509574</v>
      </c>
      <c r="I137" s="99">
        <v>3.1065840934741074</v>
      </c>
      <c r="J137" s="99">
        <v>3.2265957504189196</v>
      </c>
      <c r="K137" s="99">
        <v>2.8326633786827853</v>
      </c>
      <c r="L137" s="99">
        <v>2.8436297299280628</v>
      </c>
      <c r="M137" s="99">
        <v>2.836693559780731</v>
      </c>
      <c r="N137" s="99">
        <v>2.7971699763215172</v>
      </c>
      <c r="O137" s="99">
        <v>2.6325651946779458</v>
      </c>
      <c r="P137" s="99">
        <v>0</v>
      </c>
      <c r="Q137" s="99">
        <v>0</v>
      </c>
      <c r="R137" s="99">
        <v>3.020228286946347</v>
      </c>
      <c r="S137" s="99">
        <v>3.0185001782291154</v>
      </c>
      <c r="T137" s="99">
        <v>3.1304538126649768</v>
      </c>
      <c r="U137" s="99">
        <v>2.9683259723401267</v>
      </c>
      <c r="V137" s="99">
        <v>2.9314620077090643</v>
      </c>
      <c r="W137" s="99">
        <v>3.5008573879325424</v>
      </c>
      <c r="X137" s="99">
        <v>3.7437973507466547</v>
      </c>
      <c r="Y137" s="99">
        <v>3.7908893015851901</v>
      </c>
      <c r="DA137" s="63" t="s">
        <v>4723</v>
      </c>
    </row>
    <row r="138" spans="1:105" ht="12" customHeight="1" x14ac:dyDescent="0.25">
      <c r="A138" s="108" t="s">
        <v>52</v>
      </c>
      <c r="B138" s="98"/>
      <c r="C138" s="99">
        <v>7.5970004272965372</v>
      </c>
      <c r="D138" s="99">
        <v>8.1084729886695381</v>
      </c>
      <c r="E138" s="99">
        <v>7.4101949112659868</v>
      </c>
      <c r="F138" s="99">
        <v>8.0369324948919321</v>
      </c>
      <c r="G138" s="99">
        <v>8.1840528635418739</v>
      </c>
      <c r="H138" s="99">
        <v>8.3767340018074385</v>
      </c>
      <c r="I138" s="99">
        <v>8.0681434826009433</v>
      </c>
      <c r="J138" s="99">
        <v>8.2882426195810712</v>
      </c>
      <c r="K138" s="99">
        <v>8.0426668128769112</v>
      </c>
      <c r="L138" s="99">
        <v>8.0594057693142407</v>
      </c>
      <c r="M138" s="99">
        <v>7.5676230418803829</v>
      </c>
      <c r="N138" s="99">
        <v>7.5765865742606513</v>
      </c>
      <c r="O138" s="99">
        <v>7.4235430180341861</v>
      </c>
      <c r="P138" s="99">
        <v>0</v>
      </c>
      <c r="Q138" s="99">
        <v>0</v>
      </c>
      <c r="R138" s="99">
        <v>7.1932423223050366</v>
      </c>
      <c r="S138" s="99">
        <v>7.3441582036803403</v>
      </c>
      <c r="T138" s="99">
        <v>7.2662789206776264</v>
      </c>
      <c r="U138" s="99">
        <v>7.4568809438860848</v>
      </c>
      <c r="V138" s="99">
        <v>7.5850876336764692</v>
      </c>
      <c r="W138" s="99">
        <v>7.6585301184845118</v>
      </c>
      <c r="X138" s="99">
        <v>6.9212445742305979</v>
      </c>
      <c r="Y138" s="99">
        <v>6.8323062321425878</v>
      </c>
      <c r="DA138" s="63" t="s">
        <v>4724</v>
      </c>
    </row>
    <row r="139" spans="1:105" ht="12" customHeight="1" x14ac:dyDescent="0.25">
      <c r="A139" s="121" t="s">
        <v>54</v>
      </c>
      <c r="B139" s="122"/>
      <c r="C139" s="123">
        <v>10.524869760635536</v>
      </c>
      <c r="D139" s="123">
        <v>11.175677691488847</v>
      </c>
      <c r="E139" s="123">
        <v>10.103340928606281</v>
      </c>
      <c r="F139" s="123">
        <v>10.775430024542262</v>
      </c>
      <c r="G139" s="123">
        <v>10.926758750753075</v>
      </c>
      <c r="H139" s="123">
        <v>11.105303963251314</v>
      </c>
      <c r="I139" s="123">
        <v>10.360358521414318</v>
      </c>
      <c r="J139" s="123">
        <v>10.732143333233294</v>
      </c>
      <c r="K139" s="123">
        <v>10.59426331848954</v>
      </c>
      <c r="L139" s="123">
        <v>10.007849044373723</v>
      </c>
      <c r="M139" s="123">
        <v>9.2708190662831758</v>
      </c>
      <c r="N139" s="123">
        <v>8.9521879557817172</v>
      </c>
      <c r="O139" s="123">
        <v>8.5470523664927445</v>
      </c>
      <c r="P139" s="123">
        <v>8.1434910553624764</v>
      </c>
      <c r="Q139" s="123">
        <v>0</v>
      </c>
      <c r="R139" s="123">
        <v>8.3758401135671967</v>
      </c>
      <c r="S139" s="123">
        <v>8.2558741191723133</v>
      </c>
      <c r="T139" s="123">
        <v>8.0007267784570928</v>
      </c>
      <c r="U139" s="123">
        <v>8.0028430747314907</v>
      </c>
      <c r="V139" s="123">
        <v>7.9387987077545787</v>
      </c>
      <c r="W139" s="123">
        <v>8.3590193316902379</v>
      </c>
      <c r="X139" s="123">
        <v>7.9393942510059592</v>
      </c>
      <c r="Y139" s="123">
        <v>7.4949498262118599</v>
      </c>
      <c r="DA139" s="130" t="s">
        <v>4725</v>
      </c>
    </row>
    <row r="140" spans="1:105" ht="12" customHeight="1" x14ac:dyDescent="0.25">
      <c r="A140" s="97" t="s">
        <v>50</v>
      </c>
      <c r="B140" s="98"/>
      <c r="C140" s="99">
        <v>11.460161196064465</v>
      </c>
      <c r="D140" s="99">
        <v>10.023516155635409</v>
      </c>
      <c r="E140" s="99">
        <v>11.659848963237732</v>
      </c>
      <c r="F140" s="99">
        <v>10.72859663349389</v>
      </c>
      <c r="G140" s="99">
        <v>10.650690904769315</v>
      </c>
      <c r="H140" s="99">
        <v>10.270162595968445</v>
      </c>
      <c r="I140" s="99">
        <v>10.603999254197205</v>
      </c>
      <c r="J140" s="99">
        <v>10.276243125212385</v>
      </c>
      <c r="K140" s="99">
        <v>11.794060954385275</v>
      </c>
      <c r="L140" s="99">
        <v>10.532217119116673</v>
      </c>
      <c r="M140" s="99">
        <v>9.2832190638046423</v>
      </c>
      <c r="N140" s="99">
        <v>8.8045009673163506</v>
      </c>
      <c r="O140" s="99">
        <v>8.6955739517776145</v>
      </c>
      <c r="P140" s="99">
        <v>7.9916828425338222</v>
      </c>
      <c r="Q140" s="99">
        <v>0</v>
      </c>
      <c r="R140" s="99">
        <v>8.488462264822223</v>
      </c>
      <c r="S140" s="99">
        <v>8.295320429533918</v>
      </c>
      <c r="T140" s="99">
        <v>7.826537366161439</v>
      </c>
      <c r="U140" s="99">
        <v>8.1570463418038663</v>
      </c>
      <c r="V140" s="99">
        <v>7.9922946314151746</v>
      </c>
      <c r="W140" s="99">
        <v>8.3289078994162367</v>
      </c>
      <c r="X140" s="99">
        <v>8.0706946910984865</v>
      </c>
      <c r="Y140" s="99">
        <v>7.2097913309246628</v>
      </c>
      <c r="DA140" s="63" t="s">
        <v>4726</v>
      </c>
    </row>
    <row r="141" spans="1:105" ht="12" customHeight="1" x14ac:dyDescent="0.25">
      <c r="A141" s="109" t="s">
        <v>120</v>
      </c>
      <c r="B141" s="33"/>
      <c r="C141" s="110">
        <v>9.7066889223173831</v>
      </c>
      <c r="D141" s="110">
        <v>12.007079172202449</v>
      </c>
      <c r="E141" s="110">
        <v>8.8636964678900529</v>
      </c>
      <c r="F141" s="110">
        <v>10.801686187458776</v>
      </c>
      <c r="G141" s="110">
        <v>11.064192816040018</v>
      </c>
      <c r="H141" s="110">
        <v>11.613007213643302</v>
      </c>
      <c r="I141" s="110">
        <v>10.144887478691928</v>
      </c>
      <c r="J141" s="110">
        <v>11.446868731398636</v>
      </c>
      <c r="K141" s="110">
        <v>9.406497079499724</v>
      </c>
      <c r="L141" s="110">
        <v>9.5687392239664639</v>
      </c>
      <c r="M141" s="110">
        <v>9.2630968014251227</v>
      </c>
      <c r="N141" s="110">
        <v>9.0032707635075351</v>
      </c>
      <c r="O141" s="110">
        <v>8.4790874326749481</v>
      </c>
      <c r="P141" s="110">
        <v>8.2193951617768057</v>
      </c>
      <c r="Q141" s="110">
        <v>0</v>
      </c>
      <c r="R141" s="110">
        <v>8.2847839061695172</v>
      </c>
      <c r="S141" s="110">
        <v>8.2332775764616351</v>
      </c>
      <c r="T141" s="110">
        <v>8.0924351501197815</v>
      </c>
      <c r="U141" s="110">
        <v>7.9359064819898064</v>
      </c>
      <c r="V141" s="110">
        <v>7.9199543680833449</v>
      </c>
      <c r="W141" s="110">
        <v>8.3689046534339706</v>
      </c>
      <c r="X141" s="110">
        <v>7.9030849114272987</v>
      </c>
      <c r="Y141" s="110">
        <v>7.593200311565834</v>
      </c>
      <c r="DA141" s="60" t="s">
        <v>4727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110.76829898828377</v>
      </c>
      <c r="D143" s="118">
        <f t="shared" si="49"/>
        <v>101.41616654192141</v>
      </c>
      <c r="E143" s="118">
        <f t="shared" si="49"/>
        <v>113.43997566820026</v>
      </c>
      <c r="F143" s="118">
        <f t="shared" si="49"/>
        <v>122.26927230090008</v>
      </c>
      <c r="G143" s="118">
        <f t="shared" si="49"/>
        <v>128.66177416161929</v>
      </c>
      <c r="H143" s="118">
        <f t="shared" si="49"/>
        <v>117.48098465514485</v>
      </c>
      <c r="I143" s="118">
        <f t="shared" si="49"/>
        <v>130.67723333676983</v>
      </c>
      <c r="J143" s="118">
        <f t="shared" si="49"/>
        <v>130.94019296245438</v>
      </c>
      <c r="K143" s="118">
        <f t="shared" si="49"/>
        <v>130.1162785348684</v>
      </c>
      <c r="L143" s="118">
        <f t="shared" si="49"/>
        <v>141.86958317660495</v>
      </c>
      <c r="M143" s="118">
        <f t="shared" si="49"/>
        <v>139.71334598644802</v>
      </c>
      <c r="N143" s="118">
        <f t="shared" si="49"/>
        <v>138.04899975732195</v>
      </c>
      <c r="O143" s="118">
        <f t="shared" si="49"/>
        <v>129.48352852977155</v>
      </c>
      <c r="P143" s="118">
        <f t="shared" si="49"/>
        <v>104.34205409451724</v>
      </c>
      <c r="Q143" s="118">
        <f t="shared" si="49"/>
        <v>122.52467964719834</v>
      </c>
      <c r="R143" s="118">
        <f t="shared" ref="R143:V143" si="50">R144+R146+R148+R157</f>
        <v>119.00955922638298</v>
      </c>
      <c r="S143" s="118">
        <f t="shared" si="50"/>
        <v>108.50560424885107</v>
      </c>
      <c r="T143" s="118">
        <f t="shared" si="50"/>
        <v>114.43614647401185</v>
      </c>
      <c r="U143" s="118">
        <f t="shared" si="50"/>
        <v>81.909909098640867</v>
      </c>
      <c r="V143" s="118">
        <f t="shared" si="50"/>
        <v>103.93644974579298</v>
      </c>
      <c r="W143" s="118">
        <f t="shared" ref="W143:Y143" si="51">W144+W146+W148+W157</f>
        <v>98.508612146832135</v>
      </c>
      <c r="X143" s="118">
        <f t="shared" si="51"/>
        <v>77.462259203936384</v>
      </c>
      <c r="Y143" s="118">
        <f t="shared" si="51"/>
        <v>61.42817631537919</v>
      </c>
      <c r="DA143" s="129" t="s">
        <v>4728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81.288363715738612</v>
      </c>
      <c r="D144" s="123">
        <f t="shared" si="52"/>
        <v>70.294613790327432</v>
      </c>
      <c r="E144" s="123">
        <f t="shared" si="52"/>
        <v>71.773247845370292</v>
      </c>
      <c r="F144" s="123">
        <f t="shared" si="52"/>
        <v>89.97950041223298</v>
      </c>
      <c r="G144" s="123">
        <f t="shared" si="52"/>
        <v>92.280006955816404</v>
      </c>
      <c r="H144" s="123">
        <f t="shared" si="52"/>
        <v>71.75905320259487</v>
      </c>
      <c r="I144" s="123">
        <f t="shared" si="52"/>
        <v>80.617565576805561</v>
      </c>
      <c r="J144" s="123">
        <f t="shared" si="52"/>
        <v>80.856470211414958</v>
      </c>
      <c r="K144" s="123">
        <f t="shared" si="52"/>
        <v>82.526017041228286</v>
      </c>
      <c r="L144" s="123">
        <f t="shared" si="52"/>
        <v>89.170440356560164</v>
      </c>
      <c r="M144" s="123">
        <f t="shared" si="52"/>
        <v>79.949856675082245</v>
      </c>
      <c r="N144" s="123">
        <f t="shared" si="52"/>
        <v>78.505695204715309</v>
      </c>
      <c r="O144" s="123">
        <f t="shared" si="52"/>
        <v>77.385900390570711</v>
      </c>
      <c r="P144" s="123">
        <f t="shared" si="52"/>
        <v>60.866292503501526</v>
      </c>
      <c r="Q144" s="123">
        <f t="shared" si="52"/>
        <v>69.333232034431205</v>
      </c>
      <c r="R144" s="123">
        <f t="shared" si="52"/>
        <v>68.370985659714222</v>
      </c>
      <c r="S144" s="123">
        <f t="shared" si="52"/>
        <v>64.681358989615262</v>
      </c>
      <c r="T144" s="123">
        <f t="shared" si="52"/>
        <v>58.461954726371488</v>
      </c>
      <c r="U144" s="123">
        <f t="shared" si="52"/>
        <v>53.380308835527586</v>
      </c>
      <c r="V144" s="123">
        <f t="shared" si="52"/>
        <v>51.328857049450669</v>
      </c>
      <c r="W144" s="123">
        <f t="shared" si="52"/>
        <v>47.358531256466748</v>
      </c>
      <c r="X144" s="123">
        <f t="shared" si="52"/>
        <v>33.439542012382596</v>
      </c>
      <c r="Y144" s="123">
        <f t="shared" si="52"/>
        <v>23.464446374499495</v>
      </c>
      <c r="DA144" s="130" t="s">
        <v>4729</v>
      </c>
    </row>
    <row r="145" spans="1:105" ht="12" customHeight="1" x14ac:dyDescent="0.25">
      <c r="A145" s="97" t="s">
        <v>53</v>
      </c>
      <c r="B145" s="98"/>
      <c r="C145" s="99">
        <v>81.288363715738612</v>
      </c>
      <c r="D145" s="99">
        <v>70.294613790327432</v>
      </c>
      <c r="E145" s="99">
        <v>71.773247845370292</v>
      </c>
      <c r="F145" s="99">
        <v>89.97950041223298</v>
      </c>
      <c r="G145" s="99">
        <v>92.280006955816404</v>
      </c>
      <c r="H145" s="99">
        <v>71.75905320259487</v>
      </c>
      <c r="I145" s="99">
        <v>80.617565576805561</v>
      </c>
      <c r="J145" s="99">
        <v>80.856470211414958</v>
      </c>
      <c r="K145" s="99">
        <v>82.526017041228286</v>
      </c>
      <c r="L145" s="99">
        <v>89.170440356560164</v>
      </c>
      <c r="M145" s="99">
        <v>79.949856675082245</v>
      </c>
      <c r="N145" s="99">
        <v>78.505695204715309</v>
      </c>
      <c r="O145" s="99">
        <v>77.385900390570711</v>
      </c>
      <c r="P145" s="99">
        <v>60.866292503501526</v>
      </c>
      <c r="Q145" s="99">
        <v>69.333232034431205</v>
      </c>
      <c r="R145" s="99">
        <v>68.370985659714222</v>
      </c>
      <c r="S145" s="99">
        <v>64.681358989615262</v>
      </c>
      <c r="T145" s="99">
        <v>58.461954726371488</v>
      </c>
      <c r="U145" s="99">
        <v>53.380308835527586</v>
      </c>
      <c r="V145" s="99">
        <v>51.328857049450669</v>
      </c>
      <c r="W145" s="99">
        <v>47.358531256466748</v>
      </c>
      <c r="X145" s="99">
        <v>33.439542012382596</v>
      </c>
      <c r="Y145" s="99">
        <v>23.464446374499495</v>
      </c>
      <c r="DA145" s="63" t="s">
        <v>4730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8.2772672176096478</v>
      </c>
      <c r="D146" s="123">
        <f t="shared" si="53"/>
        <v>8.3590101565084094</v>
      </c>
      <c r="E146" s="123">
        <f t="shared" si="53"/>
        <v>21.529781812859305</v>
      </c>
      <c r="F146" s="123">
        <f t="shared" si="53"/>
        <v>10.209864016291945</v>
      </c>
      <c r="G146" s="123">
        <f t="shared" si="53"/>
        <v>13.994311434424295</v>
      </c>
      <c r="H146" s="123">
        <f t="shared" si="53"/>
        <v>22.907975491628324</v>
      </c>
      <c r="I146" s="123">
        <f t="shared" si="53"/>
        <v>28.542487829386225</v>
      </c>
      <c r="J146" s="123">
        <f t="shared" si="53"/>
        <v>27.823343486750066</v>
      </c>
      <c r="K146" s="123">
        <f t="shared" si="53"/>
        <v>26.038043005431678</v>
      </c>
      <c r="L146" s="123">
        <f t="shared" si="53"/>
        <v>31.758642368692438</v>
      </c>
      <c r="M146" s="123">
        <f t="shared" si="53"/>
        <v>40.095161492908701</v>
      </c>
      <c r="N146" s="123">
        <f t="shared" si="53"/>
        <v>40.226616325239036</v>
      </c>
      <c r="O146" s="123">
        <f t="shared" si="53"/>
        <v>33.493304354959662</v>
      </c>
      <c r="P146" s="123">
        <f t="shared" si="53"/>
        <v>25.380760398389782</v>
      </c>
      <c r="Q146" s="123">
        <f t="shared" si="53"/>
        <v>34.953135068319668</v>
      </c>
      <c r="R146" s="123">
        <f t="shared" si="53"/>
        <v>32.053412136590048</v>
      </c>
      <c r="S146" s="123">
        <f t="shared" si="53"/>
        <v>25.215756738086586</v>
      </c>
      <c r="T146" s="123">
        <f t="shared" si="53"/>
        <v>37.596073596233978</v>
      </c>
      <c r="U146" s="123">
        <f t="shared" si="53"/>
        <v>10.101514275318113</v>
      </c>
      <c r="V146" s="123">
        <f t="shared" si="53"/>
        <v>34.153956652707052</v>
      </c>
      <c r="W146" s="123">
        <f t="shared" si="53"/>
        <v>31.632831750303083</v>
      </c>
      <c r="X146" s="123">
        <f t="shared" si="53"/>
        <v>25.416320286309183</v>
      </c>
      <c r="Y146" s="123">
        <f t="shared" si="53"/>
        <v>19.864496834055451</v>
      </c>
      <c r="DA146" s="130" t="s">
        <v>4731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8.2772672176096478</v>
      </c>
      <c r="D147" s="99">
        <f>RES_hhdet_in_tesh!D147/RES_summary!D$21</f>
        <v>8.3590101565084094</v>
      </c>
      <c r="E147" s="99">
        <f>RES_hhdet_in_tesh!E147/RES_summary!E$21</f>
        <v>21.529781812859305</v>
      </c>
      <c r="F147" s="99">
        <f>RES_hhdet_in_tesh!F147/RES_summary!F$21</f>
        <v>10.209864016291945</v>
      </c>
      <c r="G147" s="99">
        <f>RES_hhdet_in_tesh!G147/RES_summary!G$21</f>
        <v>13.994311434424295</v>
      </c>
      <c r="H147" s="99">
        <f>RES_hhdet_in_tesh!H147/RES_summary!H$21</f>
        <v>22.907975491628324</v>
      </c>
      <c r="I147" s="99">
        <f>RES_hhdet_in_tesh!I147/RES_summary!I$21</f>
        <v>28.542487829386225</v>
      </c>
      <c r="J147" s="99">
        <f>RES_hhdet_in_tesh!J147/RES_summary!J$21</f>
        <v>27.823343486750066</v>
      </c>
      <c r="K147" s="99">
        <f>RES_hhdet_in_tesh!K147/RES_summary!K$21</f>
        <v>26.038043005431678</v>
      </c>
      <c r="L147" s="99">
        <f>RES_hhdet_in_tesh!L147/RES_summary!L$21</f>
        <v>31.758642368692438</v>
      </c>
      <c r="M147" s="99">
        <f>RES_hhdet_in_tesh!M147/RES_summary!M$21</f>
        <v>40.095161492908701</v>
      </c>
      <c r="N147" s="99">
        <f>RES_hhdet_in_tesh!N147/RES_summary!N$21</f>
        <v>40.226616325239036</v>
      </c>
      <c r="O147" s="99">
        <f>RES_hhdet_in_tesh!O147/RES_summary!O$21</f>
        <v>33.493304354959662</v>
      </c>
      <c r="P147" s="99">
        <f>RES_hhdet_in_tesh!P147/RES_summary!P$21</f>
        <v>25.380760398389782</v>
      </c>
      <c r="Q147" s="99">
        <f>RES_hhdet_in_tesh!Q147/RES_summary!Q$21</f>
        <v>34.953135068319668</v>
      </c>
      <c r="R147" s="99">
        <f>RES_hhdet_in_tesh!R147/RES_summary!R$21</f>
        <v>32.053412136590048</v>
      </c>
      <c r="S147" s="99">
        <f>RES_hhdet_in_tesh!S147/RES_summary!S$21</f>
        <v>25.215756738086586</v>
      </c>
      <c r="T147" s="99">
        <f>RES_hhdet_in_tesh!T147/RES_summary!T$21</f>
        <v>37.596073596233978</v>
      </c>
      <c r="U147" s="99">
        <f>RES_hhdet_in_tesh!U147/RES_summary!U$21</f>
        <v>10.101514275318113</v>
      </c>
      <c r="V147" s="99">
        <f>RES_hhdet_in_tesh!V147/RES_summary!V$21</f>
        <v>34.153956652707052</v>
      </c>
      <c r="W147" s="99">
        <f>RES_hhdet_in_tesh!W147/RES_summary!W$21</f>
        <v>31.632831750303083</v>
      </c>
      <c r="X147" s="99">
        <f>RES_hhdet_in_tesh!X147/RES_summary!X$21</f>
        <v>25.416320286309183</v>
      </c>
      <c r="Y147" s="99">
        <f>RES_hhdet_in_tesh!Y147/RES_summary!Y$21</f>
        <v>19.864496834055451</v>
      </c>
      <c r="DA147" s="63" t="s">
        <v>4732</v>
      </c>
    </row>
    <row r="148" spans="1:105" ht="12" customHeight="1" x14ac:dyDescent="0.25">
      <c r="A148" s="121" t="s">
        <v>55</v>
      </c>
      <c r="B148" s="122"/>
      <c r="C148" s="123">
        <v>10.676814787096523</v>
      </c>
      <c r="D148" s="123">
        <v>11.587280171766082</v>
      </c>
      <c r="E148" s="123">
        <v>10.032806759634486</v>
      </c>
      <c r="F148" s="123">
        <v>11.304495336691028</v>
      </c>
      <c r="G148" s="123">
        <v>11.460594981223114</v>
      </c>
      <c r="H148" s="123">
        <v>11.708117529919502</v>
      </c>
      <c r="I148" s="123">
        <v>11.156754262601273</v>
      </c>
      <c r="J148" s="123">
        <v>11.528017548241278</v>
      </c>
      <c r="K148" s="123">
        <v>10.958071912725405</v>
      </c>
      <c r="L148" s="123">
        <v>10.932280082229632</v>
      </c>
      <c r="M148" s="123">
        <v>10.39751115536432</v>
      </c>
      <c r="N148" s="123">
        <v>10.364736211240364</v>
      </c>
      <c r="O148" s="123">
        <v>10.056953865254277</v>
      </c>
      <c r="P148" s="123">
        <v>9.9497010238463357</v>
      </c>
      <c r="Q148" s="123">
        <v>10.050273273377645</v>
      </c>
      <c r="R148" s="123">
        <v>10.209281623308627</v>
      </c>
      <c r="S148" s="123">
        <v>10.352643136187114</v>
      </c>
      <c r="T148" s="123">
        <v>10.377565874445699</v>
      </c>
      <c r="U148" s="123">
        <v>10.425040989189448</v>
      </c>
      <c r="V148" s="123">
        <v>10.514824198954372</v>
      </c>
      <c r="W148" s="123">
        <v>11.158223924372237</v>
      </c>
      <c r="X148" s="123">
        <v>10.666962884972946</v>
      </c>
      <c r="Y148" s="123">
        <v>10.604169601702317</v>
      </c>
      <c r="DA148" s="130" t="s">
        <v>4733</v>
      </c>
    </row>
    <row r="149" spans="1:105" ht="12" customHeight="1" x14ac:dyDescent="0.25">
      <c r="A149" s="97" t="s">
        <v>124</v>
      </c>
      <c r="B149" s="98"/>
      <c r="C149" s="99">
        <v>10.982016629766362</v>
      </c>
      <c r="D149" s="99">
        <v>10.69974316108828</v>
      </c>
      <c r="E149" s="99">
        <v>11.310490394742512</v>
      </c>
      <c r="F149" s="99">
        <v>11.243730070109345</v>
      </c>
      <c r="G149" s="99">
        <v>11.191381524233442</v>
      </c>
      <c r="H149" s="99">
        <v>11.300527300984564</v>
      </c>
      <c r="I149" s="99">
        <v>10.870170931590154</v>
      </c>
      <c r="J149" s="99">
        <v>11.910299048247612</v>
      </c>
      <c r="K149" s="99">
        <v>12.701636571544071</v>
      </c>
      <c r="L149" s="99">
        <v>11.701628383177834</v>
      </c>
      <c r="M149" s="99">
        <v>10.381471924722488</v>
      </c>
      <c r="N149" s="99">
        <v>10.115087609619181</v>
      </c>
      <c r="O149" s="99">
        <v>10.25065300051544</v>
      </c>
      <c r="P149" s="99">
        <v>9.5979074205104169</v>
      </c>
      <c r="Q149" s="99">
        <v>9.8263928019477706</v>
      </c>
      <c r="R149" s="99">
        <v>10.459706978613902</v>
      </c>
      <c r="S149" s="99">
        <v>10.434084306425429</v>
      </c>
      <c r="T149" s="99">
        <v>10.081998814878068</v>
      </c>
      <c r="U149" s="99">
        <v>10.70476589298293</v>
      </c>
      <c r="V149" s="99">
        <v>10.578851352219869</v>
      </c>
      <c r="W149" s="99">
        <v>11.09602723477076</v>
      </c>
      <c r="X149" s="99">
        <v>10.855338155626919</v>
      </c>
      <c r="Y149" s="99">
        <v>10.050654461362962</v>
      </c>
      <c r="DA149" s="63" t="s">
        <v>4734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4735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4736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4737</v>
      </c>
    </row>
    <row r="153" spans="1:105" ht="12" customHeight="1" x14ac:dyDescent="0.25">
      <c r="A153" s="106" t="s">
        <v>122</v>
      </c>
      <c r="B153" s="101"/>
      <c r="C153" s="102">
        <v>10.661777113280884</v>
      </c>
      <c r="D153" s="102">
        <v>11.634444271347375</v>
      </c>
      <c r="E153" s="102">
        <v>9.964585342878328</v>
      </c>
      <c r="F153" s="102">
        <v>11.307137427249463</v>
      </c>
      <c r="G153" s="102">
        <v>11.470924593039658</v>
      </c>
      <c r="H153" s="102">
        <v>11.726370143445278</v>
      </c>
      <c r="I153" s="102">
        <v>11.170717835123932</v>
      </c>
      <c r="J153" s="102">
        <v>11.508208042686151</v>
      </c>
      <c r="K153" s="102">
        <v>10.867924895295982</v>
      </c>
      <c r="L153" s="102">
        <v>10.896477469798301</v>
      </c>
      <c r="M153" s="102">
        <v>10.397290594972947</v>
      </c>
      <c r="N153" s="102">
        <v>10.36883020778474</v>
      </c>
      <c r="O153" s="102">
        <v>10.051317249072284</v>
      </c>
      <c r="P153" s="102">
        <v>9.957097841919115</v>
      </c>
      <c r="Q153" s="102">
        <v>10.055869310022599</v>
      </c>
      <c r="R153" s="102">
        <v>10.195322014703631</v>
      </c>
      <c r="S153" s="102">
        <v>10.34706848445785</v>
      </c>
      <c r="T153" s="102">
        <v>10.384065055175364</v>
      </c>
      <c r="U153" s="102">
        <v>10.416563465499863</v>
      </c>
      <c r="V153" s="102">
        <v>10.512886983988849</v>
      </c>
      <c r="W153" s="102">
        <v>11.159473293340278</v>
      </c>
      <c r="X153" s="102">
        <v>10.662746266813834</v>
      </c>
      <c r="Y153" s="102">
        <v>10.616945143108271</v>
      </c>
      <c r="DA153" s="131" t="s">
        <v>4738</v>
      </c>
    </row>
    <row r="154" spans="1:105" ht="12" customHeight="1" x14ac:dyDescent="0.25">
      <c r="A154" s="107" t="s">
        <v>121</v>
      </c>
      <c r="B154" s="104"/>
      <c r="C154" s="105">
        <v>10.662383262054142</v>
      </c>
      <c r="D154" s="105">
        <v>11.635624102895454</v>
      </c>
      <c r="E154" s="105">
        <v>9.967474551464047</v>
      </c>
      <c r="F154" s="105">
        <v>11.309694760687043</v>
      </c>
      <c r="G154" s="105">
        <v>11.472778080164648</v>
      </c>
      <c r="H154" s="105">
        <v>11.727096596458397</v>
      </c>
      <c r="I154" s="105">
        <v>11.174727576075052</v>
      </c>
      <c r="J154" s="105">
        <v>11.514838369999987</v>
      </c>
      <c r="K154" s="105">
        <v>10.875330191559698</v>
      </c>
      <c r="L154" s="105">
        <v>10.903035499242304</v>
      </c>
      <c r="M154" s="105">
        <v>10.404316601661112</v>
      </c>
      <c r="N154" s="105">
        <v>10.373756550582169</v>
      </c>
      <c r="O154" s="105">
        <v>10.056108212712127</v>
      </c>
      <c r="P154" s="105">
        <v>9.9698205096439292</v>
      </c>
      <c r="Q154" s="105">
        <v>10.073877499140748</v>
      </c>
      <c r="R154" s="105">
        <v>10.213470609251381</v>
      </c>
      <c r="S154" s="105">
        <v>10.362658381909457</v>
      </c>
      <c r="T154" s="105">
        <v>10.396732733342603</v>
      </c>
      <c r="U154" s="105">
        <v>10.425206916226211</v>
      </c>
      <c r="V154" s="105">
        <v>10.516549641385531</v>
      </c>
      <c r="W154" s="105">
        <v>11.159387506417051</v>
      </c>
      <c r="X154" s="105">
        <v>10.665041924977253</v>
      </c>
      <c r="Y154" s="105">
        <v>10.623195533727776</v>
      </c>
      <c r="DA154" s="132" t="s">
        <v>4739</v>
      </c>
    </row>
    <row r="155" spans="1:105" ht="12" customHeight="1" x14ac:dyDescent="0.25">
      <c r="A155" s="108" t="s">
        <v>53</v>
      </c>
      <c r="B155" s="98"/>
      <c r="C155" s="99">
        <v>3.0653828347576026</v>
      </c>
      <c r="D155" s="99">
        <v>3.5271511142259153</v>
      </c>
      <c r="E155" s="99">
        <v>2.5572796401980593</v>
      </c>
      <c r="F155" s="99">
        <v>3.2727622657951128</v>
      </c>
      <c r="G155" s="99">
        <v>3.2887252166227778</v>
      </c>
      <c r="H155" s="99">
        <v>3.3503625946509574</v>
      </c>
      <c r="I155" s="99">
        <v>3.1065840934741074</v>
      </c>
      <c r="J155" s="99">
        <v>3.2265957504189182</v>
      </c>
      <c r="K155" s="99">
        <v>2.8326633786827848</v>
      </c>
      <c r="L155" s="99">
        <v>2.8436297299280637</v>
      </c>
      <c r="M155" s="99">
        <v>2.8366935597807301</v>
      </c>
      <c r="N155" s="99">
        <v>2.7971699763215172</v>
      </c>
      <c r="O155" s="99">
        <v>2.6325651946779458</v>
      </c>
      <c r="P155" s="99">
        <v>2.7544457528242661</v>
      </c>
      <c r="Q155" s="99">
        <v>3.060168070490902</v>
      </c>
      <c r="R155" s="99">
        <v>3.0202282869463457</v>
      </c>
      <c r="S155" s="99">
        <v>3.0185001782291159</v>
      </c>
      <c r="T155" s="99">
        <v>3.1304538126649759</v>
      </c>
      <c r="U155" s="99">
        <v>2.9683259723401272</v>
      </c>
      <c r="V155" s="99">
        <v>2.9314620077090643</v>
      </c>
      <c r="W155" s="99">
        <v>3.5008573879325411</v>
      </c>
      <c r="X155" s="99">
        <v>3.7437973507466547</v>
      </c>
      <c r="Y155" s="99">
        <v>3.7908893015851901</v>
      </c>
      <c r="DA155" s="63" t="s">
        <v>4740</v>
      </c>
    </row>
    <row r="156" spans="1:105" ht="12" customHeight="1" x14ac:dyDescent="0.25">
      <c r="A156" s="108" t="s">
        <v>52</v>
      </c>
      <c r="B156" s="98"/>
      <c r="C156" s="99">
        <v>7.597000427296539</v>
      </c>
      <c r="D156" s="99">
        <v>8.1084729886695381</v>
      </c>
      <c r="E156" s="99">
        <v>7.4101949112659868</v>
      </c>
      <c r="F156" s="99">
        <v>8.0369324948919303</v>
      </c>
      <c r="G156" s="99">
        <v>8.1840528635418703</v>
      </c>
      <c r="H156" s="99">
        <v>8.3767340018074403</v>
      </c>
      <c r="I156" s="99">
        <v>8.0681434826009433</v>
      </c>
      <c r="J156" s="99">
        <v>8.2882426195810694</v>
      </c>
      <c r="K156" s="99">
        <v>8.0426668128769112</v>
      </c>
      <c r="L156" s="99">
        <v>8.0594057693142407</v>
      </c>
      <c r="M156" s="99">
        <v>7.567623041880382</v>
      </c>
      <c r="N156" s="99">
        <v>7.5765865742606495</v>
      </c>
      <c r="O156" s="99">
        <v>7.4235430180341844</v>
      </c>
      <c r="P156" s="99">
        <v>7.2153747568196627</v>
      </c>
      <c r="Q156" s="99">
        <v>7.0137094286498449</v>
      </c>
      <c r="R156" s="99">
        <v>7.1932423223050339</v>
      </c>
      <c r="S156" s="99">
        <v>7.3441582036803412</v>
      </c>
      <c r="T156" s="99">
        <v>7.2662789206776273</v>
      </c>
      <c r="U156" s="99">
        <v>7.4568809438860812</v>
      </c>
      <c r="V156" s="99">
        <v>7.5850876336764683</v>
      </c>
      <c r="W156" s="99">
        <v>7.6585301184845118</v>
      </c>
      <c r="X156" s="99">
        <v>6.921244574230597</v>
      </c>
      <c r="Y156" s="99">
        <v>6.832306232142586</v>
      </c>
      <c r="DA156" s="63" t="s">
        <v>4741</v>
      </c>
    </row>
    <row r="157" spans="1:105" ht="12" customHeight="1" x14ac:dyDescent="0.25">
      <c r="A157" s="121" t="s">
        <v>54</v>
      </c>
      <c r="B157" s="122"/>
      <c r="C157" s="123">
        <v>10.525853267839002</v>
      </c>
      <c r="D157" s="123">
        <v>11.175262423319499</v>
      </c>
      <c r="E157" s="123">
        <v>10.104139250336178</v>
      </c>
      <c r="F157" s="123">
        <v>10.775412535684131</v>
      </c>
      <c r="G157" s="123">
        <v>10.926860790155501</v>
      </c>
      <c r="H157" s="123">
        <v>11.105838431002155</v>
      </c>
      <c r="I157" s="123">
        <v>10.360425667976759</v>
      </c>
      <c r="J157" s="123">
        <v>10.732361716048075</v>
      </c>
      <c r="K157" s="123">
        <v>10.594146575483034</v>
      </c>
      <c r="L157" s="123">
        <v>10.0082203691227</v>
      </c>
      <c r="M157" s="123">
        <v>9.270816663092738</v>
      </c>
      <c r="N157" s="123">
        <v>8.9519520161272652</v>
      </c>
      <c r="O157" s="123">
        <v>8.5473699189868988</v>
      </c>
      <c r="P157" s="123">
        <v>8.1453001687796061</v>
      </c>
      <c r="Q157" s="123">
        <v>8.1880392710698207</v>
      </c>
      <c r="R157" s="123">
        <v>8.3758798067700724</v>
      </c>
      <c r="S157" s="123">
        <v>8.2558453849621163</v>
      </c>
      <c r="T157" s="123">
        <v>8.0005522769606934</v>
      </c>
      <c r="U157" s="123">
        <v>8.0030449986057377</v>
      </c>
      <c r="V157" s="123">
        <v>7.9388118446808891</v>
      </c>
      <c r="W157" s="123">
        <v>8.3590252156900711</v>
      </c>
      <c r="X157" s="123">
        <v>7.9394340202716549</v>
      </c>
      <c r="Y157" s="123">
        <v>7.4950635051219265</v>
      </c>
      <c r="DA157" s="130" t="s">
        <v>4742</v>
      </c>
    </row>
    <row r="158" spans="1:105" ht="12" customHeight="1" x14ac:dyDescent="0.25">
      <c r="A158" s="97" t="s">
        <v>50</v>
      </c>
      <c r="B158" s="98"/>
      <c r="C158" s="99">
        <v>11.460161196064465</v>
      </c>
      <c r="D158" s="99">
        <v>10.023516155635411</v>
      </c>
      <c r="E158" s="99">
        <v>11.659848963237732</v>
      </c>
      <c r="F158" s="99">
        <v>10.72859663349389</v>
      </c>
      <c r="G158" s="99">
        <v>10.650690904769313</v>
      </c>
      <c r="H158" s="99">
        <v>10.270162595968443</v>
      </c>
      <c r="I158" s="99">
        <v>10.603999254197207</v>
      </c>
      <c r="J158" s="99">
        <v>10.276243125212384</v>
      </c>
      <c r="K158" s="99">
        <v>11.794060954385275</v>
      </c>
      <c r="L158" s="99">
        <v>10.532217119116673</v>
      </c>
      <c r="M158" s="99">
        <v>9.2832190638046459</v>
      </c>
      <c r="N158" s="99">
        <v>8.8045009673163488</v>
      </c>
      <c r="O158" s="99">
        <v>8.6955739517776109</v>
      </c>
      <c r="P158" s="99">
        <v>7.991682842533824</v>
      </c>
      <c r="Q158" s="99">
        <v>8.0778581306086483</v>
      </c>
      <c r="R158" s="99">
        <v>8.4884622648222212</v>
      </c>
      <c r="S158" s="99">
        <v>8.295320429533918</v>
      </c>
      <c r="T158" s="99">
        <v>7.8265373661614408</v>
      </c>
      <c r="U158" s="99">
        <v>8.1570463418038646</v>
      </c>
      <c r="V158" s="99">
        <v>7.9922946314151728</v>
      </c>
      <c r="W158" s="99">
        <v>8.3289078994162367</v>
      </c>
      <c r="X158" s="99">
        <v>8.0706946910984865</v>
      </c>
      <c r="Y158" s="99">
        <v>7.2097913309246628</v>
      </c>
      <c r="DA158" s="63" t="s">
        <v>4743</v>
      </c>
    </row>
    <row r="159" spans="1:105" ht="12" customHeight="1" x14ac:dyDescent="0.25">
      <c r="A159" s="109" t="s">
        <v>120</v>
      </c>
      <c r="B159" s="33"/>
      <c r="C159" s="110">
        <v>9.7066889223173831</v>
      </c>
      <c r="D159" s="110">
        <v>12.007079172202449</v>
      </c>
      <c r="E159" s="110">
        <v>8.8636964678900529</v>
      </c>
      <c r="F159" s="110">
        <v>10.801686187458776</v>
      </c>
      <c r="G159" s="110">
        <v>11.06419281604002</v>
      </c>
      <c r="H159" s="110">
        <v>11.613007213643302</v>
      </c>
      <c r="I159" s="110">
        <v>10.144887478691929</v>
      </c>
      <c r="J159" s="110">
        <v>11.446868731398634</v>
      </c>
      <c r="K159" s="110">
        <v>9.406497079499724</v>
      </c>
      <c r="L159" s="110">
        <v>9.5687392239664657</v>
      </c>
      <c r="M159" s="110">
        <v>9.2630968014251227</v>
      </c>
      <c r="N159" s="110">
        <v>9.0032707635075351</v>
      </c>
      <c r="O159" s="110">
        <v>8.4790874326749481</v>
      </c>
      <c r="P159" s="110">
        <v>8.219395161776804</v>
      </c>
      <c r="Q159" s="110">
        <v>8.2643523563792556</v>
      </c>
      <c r="R159" s="110">
        <v>8.2847839061695172</v>
      </c>
      <c r="S159" s="110">
        <v>8.2332775764616315</v>
      </c>
      <c r="T159" s="110">
        <v>8.0924351501197798</v>
      </c>
      <c r="U159" s="110">
        <v>7.9359064819898091</v>
      </c>
      <c r="V159" s="110">
        <v>7.919954368083344</v>
      </c>
      <c r="W159" s="110">
        <v>8.3689046534339724</v>
      </c>
      <c r="X159" s="110">
        <v>7.9030849114273014</v>
      </c>
      <c r="Y159" s="110">
        <v>7.5932003115658331</v>
      </c>
      <c r="DA159" s="60" t="s">
        <v>4744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107.98921716226685</v>
      </c>
      <c r="D161" s="118">
        <f t="shared" si="54"/>
        <v>112.69162006441141</v>
      </c>
      <c r="E161" s="118">
        <f t="shared" si="54"/>
        <v>122.62316902259796</v>
      </c>
      <c r="F161" s="118">
        <f t="shared" si="54"/>
        <v>119.74741483407878</v>
      </c>
      <c r="G161" s="118">
        <f t="shared" si="54"/>
        <v>129.13261321800013</v>
      </c>
      <c r="H161" s="118">
        <f t="shared" si="54"/>
        <v>128.6009232315586</v>
      </c>
      <c r="I161" s="118">
        <f t="shared" si="54"/>
        <v>119.98621856766941</v>
      </c>
      <c r="J161" s="118">
        <f t="shared" si="54"/>
        <v>131.35383332649846</v>
      </c>
      <c r="K161" s="118">
        <f t="shared" si="54"/>
        <v>129.06353010234875</v>
      </c>
      <c r="L161" s="118">
        <f t="shared" si="54"/>
        <v>146.34416539315777</v>
      </c>
      <c r="M161" s="118">
        <f t="shared" si="54"/>
        <v>0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89.270454987177786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118.47716076913373</v>
      </c>
      <c r="U161" s="118">
        <f t="shared" si="55"/>
        <v>89.492535165871146</v>
      </c>
      <c r="V161" s="118">
        <f t="shared" si="55"/>
        <v>70.614358376771904</v>
      </c>
      <c r="W161" s="118">
        <f t="shared" ref="W161:Y161" si="56">W162+W164+W166+W175</f>
        <v>100.87139163088115</v>
      </c>
      <c r="X161" s="118">
        <f t="shared" si="56"/>
        <v>80.45633397695704</v>
      </c>
      <c r="Y161" s="118">
        <f t="shared" si="56"/>
        <v>63.392224161158396</v>
      </c>
      <c r="DA161" s="129" t="s">
        <v>4745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78.499376568461273</v>
      </c>
      <c r="D162" s="123">
        <f t="shared" si="57"/>
        <v>81.567127678967267</v>
      </c>
      <c r="E162" s="123">
        <f t="shared" si="57"/>
        <v>81.271961730647376</v>
      </c>
      <c r="F162" s="123">
        <f t="shared" si="57"/>
        <v>87.567443918612483</v>
      </c>
      <c r="G162" s="123">
        <f t="shared" si="57"/>
        <v>92.89403407886266</v>
      </c>
      <c r="H162" s="123">
        <f t="shared" si="57"/>
        <v>83.079021675302741</v>
      </c>
      <c r="I162" s="123">
        <f t="shared" si="57"/>
        <v>70.095814278691464</v>
      </c>
      <c r="J162" s="123">
        <f t="shared" si="57"/>
        <v>81.532071930801877</v>
      </c>
      <c r="K162" s="123">
        <f t="shared" si="57"/>
        <v>81.928548689855219</v>
      </c>
      <c r="L162" s="123">
        <f t="shared" si="57"/>
        <v>93.933608296473267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47.667882217624111</v>
      </c>
      <c r="R162" s="123">
        <f t="shared" si="57"/>
        <v>0</v>
      </c>
      <c r="S162" s="123">
        <f t="shared" si="57"/>
        <v>0</v>
      </c>
      <c r="T162" s="123">
        <f t="shared" si="57"/>
        <v>69.847070468552715</v>
      </c>
      <c r="U162" s="123">
        <f t="shared" si="57"/>
        <v>65.849244744068642</v>
      </c>
      <c r="V162" s="123">
        <f t="shared" si="57"/>
        <v>19.013670767176386</v>
      </c>
      <c r="W162" s="123">
        <f t="shared" si="57"/>
        <v>50.594542900171938</v>
      </c>
      <c r="X162" s="123">
        <f t="shared" si="57"/>
        <v>37.753277828161579</v>
      </c>
      <c r="Y162" s="123">
        <f t="shared" si="57"/>
        <v>26.209969341699079</v>
      </c>
      <c r="DA162" s="130" t="s">
        <v>4746</v>
      </c>
    </row>
    <row r="163" spans="1:105" ht="12" customHeight="1" x14ac:dyDescent="0.25">
      <c r="A163" s="97" t="s">
        <v>53</v>
      </c>
      <c r="B163" s="33"/>
      <c r="C163" s="110">
        <v>78.499376568461273</v>
      </c>
      <c r="D163" s="110">
        <v>81.567127678967267</v>
      </c>
      <c r="E163" s="110">
        <v>81.271961730647376</v>
      </c>
      <c r="F163" s="110">
        <v>87.567443918612483</v>
      </c>
      <c r="G163" s="110">
        <v>92.89403407886266</v>
      </c>
      <c r="H163" s="110">
        <v>83.079021675302741</v>
      </c>
      <c r="I163" s="110">
        <v>70.095814278691464</v>
      </c>
      <c r="J163" s="110">
        <v>81.532071930801877</v>
      </c>
      <c r="K163" s="110">
        <v>81.928548689855219</v>
      </c>
      <c r="L163" s="110">
        <v>93.933608296473267</v>
      </c>
      <c r="M163" s="110">
        <v>0</v>
      </c>
      <c r="N163" s="110">
        <v>0</v>
      </c>
      <c r="O163" s="110">
        <v>0</v>
      </c>
      <c r="P163" s="110">
        <v>0</v>
      </c>
      <c r="Q163" s="110">
        <v>47.667882217624111</v>
      </c>
      <c r="R163" s="110">
        <v>0</v>
      </c>
      <c r="S163" s="110">
        <v>0</v>
      </c>
      <c r="T163" s="110">
        <v>69.847070468552715</v>
      </c>
      <c r="U163" s="110">
        <v>65.849244744068642</v>
      </c>
      <c r="V163" s="110">
        <v>19.013670767176386</v>
      </c>
      <c r="W163" s="110">
        <v>50.594542900171938</v>
      </c>
      <c r="X163" s="110">
        <v>37.753277828161579</v>
      </c>
      <c r="Y163" s="110">
        <v>26.209969341699079</v>
      </c>
      <c r="DA163" s="60" t="s">
        <v>4747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8.2875219364421202</v>
      </c>
      <c r="D164" s="123">
        <f t="shared" si="58"/>
        <v>8.3606196039475016</v>
      </c>
      <c r="E164" s="123">
        <f t="shared" si="58"/>
        <v>21.214418814902984</v>
      </c>
      <c r="F164" s="123">
        <f t="shared" si="58"/>
        <v>10.100093270124455</v>
      </c>
      <c r="G164" s="123">
        <f t="shared" si="58"/>
        <v>13.851285476842094</v>
      </c>
      <c r="H164" s="123">
        <f t="shared" si="58"/>
        <v>22.709136682914728</v>
      </c>
      <c r="I164" s="123">
        <f t="shared" si="58"/>
        <v>28.372850980115384</v>
      </c>
      <c r="J164" s="123">
        <f t="shared" si="58"/>
        <v>27.561513218994492</v>
      </c>
      <c r="K164" s="123">
        <f t="shared" si="58"/>
        <v>25.581599673452754</v>
      </c>
      <c r="L164" s="123">
        <f t="shared" si="58"/>
        <v>31.470168645415299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23.375598216037123</v>
      </c>
      <c r="R164" s="123">
        <f t="shared" si="58"/>
        <v>0</v>
      </c>
      <c r="S164" s="123">
        <f t="shared" si="58"/>
        <v>0</v>
      </c>
      <c r="T164" s="123">
        <f t="shared" si="58"/>
        <v>30.251998369631259</v>
      </c>
      <c r="U164" s="123">
        <f t="shared" si="58"/>
        <v>5.2153025210080814</v>
      </c>
      <c r="V164" s="123">
        <f t="shared" si="58"/>
        <v>33.147034584227121</v>
      </c>
      <c r="W164" s="123">
        <f t="shared" si="58"/>
        <v>30.759612233906033</v>
      </c>
      <c r="X164" s="123">
        <f t="shared" si="58"/>
        <v>24.096762922233985</v>
      </c>
      <c r="Y164" s="123">
        <f t="shared" si="58"/>
        <v>19.083048672052559</v>
      </c>
      <c r="DA164" s="130" t="s">
        <v>4748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8.2875219364421202</v>
      </c>
      <c r="D165" s="99">
        <f>RES_hhdet_in_tesh!D165/RES_summary!D$21</f>
        <v>8.3606196039475016</v>
      </c>
      <c r="E165" s="99">
        <f>RES_hhdet_in_tesh!E165/RES_summary!E$21</f>
        <v>21.214418814902984</v>
      </c>
      <c r="F165" s="99">
        <f>RES_hhdet_in_tesh!F165/RES_summary!F$21</f>
        <v>10.100093270124455</v>
      </c>
      <c r="G165" s="99">
        <f>RES_hhdet_in_tesh!G165/RES_summary!G$21</f>
        <v>13.851285476842094</v>
      </c>
      <c r="H165" s="99">
        <f>RES_hhdet_in_tesh!H165/RES_summary!H$21</f>
        <v>22.709136682914728</v>
      </c>
      <c r="I165" s="99">
        <f>RES_hhdet_in_tesh!I165/RES_summary!I$21</f>
        <v>28.372850980115384</v>
      </c>
      <c r="J165" s="99">
        <f>RES_hhdet_in_tesh!J165/RES_summary!J$21</f>
        <v>27.561513218994492</v>
      </c>
      <c r="K165" s="99">
        <f>RES_hhdet_in_tesh!K165/RES_summary!K$21</f>
        <v>25.581599673452754</v>
      </c>
      <c r="L165" s="99">
        <f>RES_hhdet_in_tesh!L165/RES_summary!L$21</f>
        <v>31.470168645415299</v>
      </c>
      <c r="M165" s="99">
        <f>RES_hhdet_in_tesh!M165/RES_summary!M$21</f>
        <v>0</v>
      </c>
      <c r="N165" s="99">
        <f>RES_hhdet_in_tesh!N165/RES_summary!N$21</f>
        <v>0</v>
      </c>
      <c r="O165" s="99">
        <f>RES_hhdet_in_tesh!O165/RES_summary!O$21</f>
        <v>0</v>
      </c>
      <c r="P165" s="99">
        <f>RES_hhdet_in_tesh!P165/RES_summary!P$21</f>
        <v>0</v>
      </c>
      <c r="Q165" s="99">
        <f>RES_hhdet_in_tesh!Q165/RES_summary!Q$21</f>
        <v>23.375598216037123</v>
      </c>
      <c r="R165" s="99">
        <f>RES_hhdet_in_tesh!R165/RES_summary!R$21</f>
        <v>0</v>
      </c>
      <c r="S165" s="99">
        <f>RES_hhdet_in_tesh!S165/RES_summary!S$21</f>
        <v>0</v>
      </c>
      <c r="T165" s="99">
        <f>RES_hhdet_in_tesh!T165/RES_summary!T$21</f>
        <v>30.251998369631259</v>
      </c>
      <c r="U165" s="99">
        <f>RES_hhdet_in_tesh!U165/RES_summary!U$21</f>
        <v>5.2153025210080814</v>
      </c>
      <c r="V165" s="99">
        <f>RES_hhdet_in_tesh!V165/RES_summary!V$21</f>
        <v>33.147034584227121</v>
      </c>
      <c r="W165" s="99">
        <f>RES_hhdet_in_tesh!W165/RES_summary!W$21</f>
        <v>30.759612233906033</v>
      </c>
      <c r="X165" s="99">
        <f>RES_hhdet_in_tesh!X165/RES_summary!X$21</f>
        <v>24.096762922233985</v>
      </c>
      <c r="Y165" s="99">
        <f>RES_hhdet_in_tesh!Y165/RES_summary!Y$21</f>
        <v>19.083048672052559</v>
      </c>
      <c r="DA165" s="63" t="s">
        <v>4749</v>
      </c>
    </row>
    <row r="166" spans="1:105" ht="12" customHeight="1" x14ac:dyDescent="0.25">
      <c r="A166" s="121" t="s">
        <v>55</v>
      </c>
      <c r="B166" s="122"/>
      <c r="C166" s="123">
        <v>10.677146041244876</v>
      </c>
      <c r="D166" s="123">
        <v>11.58787418287022</v>
      </c>
      <c r="E166" s="123">
        <v>10.033452795778011</v>
      </c>
      <c r="F166" s="123">
        <v>11.304484789745938</v>
      </c>
      <c r="G166" s="123">
        <v>11.460491620632535</v>
      </c>
      <c r="H166" s="123">
        <v>11.707937758141387</v>
      </c>
      <c r="I166" s="123">
        <v>11.156944260474585</v>
      </c>
      <c r="J166" s="123">
        <v>11.527851693643166</v>
      </c>
      <c r="K166" s="123">
        <v>10.958097625602202</v>
      </c>
      <c r="L166" s="123">
        <v>10.932837512679862</v>
      </c>
      <c r="M166" s="123">
        <v>0</v>
      </c>
      <c r="N166" s="123">
        <v>0</v>
      </c>
      <c r="O166" s="123">
        <v>0</v>
      </c>
      <c r="P166" s="123">
        <v>0</v>
      </c>
      <c r="Q166" s="123">
        <v>10.055869310022599</v>
      </c>
      <c r="R166" s="123">
        <v>0</v>
      </c>
      <c r="S166" s="123">
        <v>0</v>
      </c>
      <c r="T166" s="123">
        <v>10.377473780081077</v>
      </c>
      <c r="U166" s="123">
        <v>10.425007748088944</v>
      </c>
      <c r="V166" s="123">
        <v>10.5148425605828</v>
      </c>
      <c r="W166" s="123">
        <v>11.158202986386385</v>
      </c>
      <c r="X166" s="123">
        <v>10.666856511068017</v>
      </c>
      <c r="Y166" s="123">
        <v>10.604321205945194</v>
      </c>
      <c r="DA166" s="130" t="s">
        <v>4750</v>
      </c>
    </row>
    <row r="167" spans="1:105" ht="12" customHeight="1" x14ac:dyDescent="0.25">
      <c r="A167" s="97" t="s">
        <v>124</v>
      </c>
      <c r="B167" s="98"/>
      <c r="C167" s="99">
        <v>10.982016629766363</v>
      </c>
      <c r="D167" s="99">
        <v>10.699743161088284</v>
      </c>
      <c r="E167" s="99">
        <v>11.310490394742509</v>
      </c>
      <c r="F167" s="99">
        <v>11.243730070109349</v>
      </c>
      <c r="G167" s="99">
        <v>11.19138152423344</v>
      </c>
      <c r="H167" s="99">
        <v>11.300527300984564</v>
      </c>
      <c r="I167" s="99">
        <v>10.870170931590154</v>
      </c>
      <c r="J167" s="99">
        <v>11.910299048247612</v>
      </c>
      <c r="K167" s="99">
        <v>12.701636571544068</v>
      </c>
      <c r="L167" s="99">
        <v>11.701628383177834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10.081998814878069</v>
      </c>
      <c r="U167" s="99">
        <v>10.70476589298293</v>
      </c>
      <c r="V167" s="99">
        <v>10.578851352219869</v>
      </c>
      <c r="W167" s="99">
        <v>11.09602723477076</v>
      </c>
      <c r="X167" s="99">
        <v>10.855338155626917</v>
      </c>
      <c r="Y167" s="99">
        <v>10.05065446136296</v>
      </c>
      <c r="DA167" s="63" t="s">
        <v>4751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4752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4753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4754</v>
      </c>
    </row>
    <row r="171" spans="1:105" ht="12" customHeight="1" x14ac:dyDescent="0.25">
      <c r="A171" s="106" t="s">
        <v>122</v>
      </c>
      <c r="B171" s="101"/>
      <c r="C171" s="102">
        <v>10.661777113280881</v>
      </c>
      <c r="D171" s="102">
        <v>11.634444271347377</v>
      </c>
      <c r="E171" s="102">
        <v>9.964585342878328</v>
      </c>
      <c r="F171" s="102">
        <v>11.307137427249462</v>
      </c>
      <c r="G171" s="102">
        <v>11.470924593039657</v>
      </c>
      <c r="H171" s="102">
        <v>11.726370143445282</v>
      </c>
      <c r="I171" s="102">
        <v>11.170717835123927</v>
      </c>
      <c r="J171" s="102">
        <v>11.508208042686149</v>
      </c>
      <c r="K171" s="102">
        <v>10.86792489529598</v>
      </c>
      <c r="L171" s="102">
        <v>10.896477469798299</v>
      </c>
      <c r="M171" s="102">
        <v>0</v>
      </c>
      <c r="N171" s="102">
        <v>0</v>
      </c>
      <c r="O171" s="102">
        <v>0</v>
      </c>
      <c r="P171" s="102">
        <v>0</v>
      </c>
      <c r="Q171" s="102">
        <v>10.055869310022599</v>
      </c>
      <c r="R171" s="102">
        <v>0</v>
      </c>
      <c r="S171" s="102">
        <v>0</v>
      </c>
      <c r="T171" s="102">
        <v>10.384065055175363</v>
      </c>
      <c r="U171" s="102">
        <v>10.416563465499863</v>
      </c>
      <c r="V171" s="102">
        <v>10.512886983988853</v>
      </c>
      <c r="W171" s="102">
        <v>11.159473293340282</v>
      </c>
      <c r="X171" s="102">
        <v>10.662746266813835</v>
      </c>
      <c r="Y171" s="102">
        <v>10.616945143108273</v>
      </c>
      <c r="DA171" s="131" t="s">
        <v>4755</v>
      </c>
    </row>
    <row r="172" spans="1:105" ht="12" customHeight="1" x14ac:dyDescent="0.25">
      <c r="A172" s="107" t="s">
        <v>121</v>
      </c>
      <c r="B172" s="104"/>
      <c r="C172" s="105">
        <v>10.662383262054142</v>
      </c>
      <c r="D172" s="105">
        <v>11.635624102895456</v>
      </c>
      <c r="E172" s="105">
        <v>9.9674745514640435</v>
      </c>
      <c r="F172" s="105">
        <v>11.309694760687044</v>
      </c>
      <c r="G172" s="105">
        <v>11.47277808016465</v>
      </c>
      <c r="H172" s="105">
        <v>11.727096596458397</v>
      </c>
      <c r="I172" s="105">
        <v>11.174727576075052</v>
      </c>
      <c r="J172" s="105">
        <v>11.514838369999987</v>
      </c>
      <c r="K172" s="105">
        <v>10.875330191559694</v>
      </c>
      <c r="L172" s="105">
        <v>10.903035499242304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10.396732733342603</v>
      </c>
      <c r="U172" s="105">
        <v>10.425206916226211</v>
      </c>
      <c r="V172" s="105">
        <v>10.516549641385529</v>
      </c>
      <c r="W172" s="105">
        <v>11.159387506417055</v>
      </c>
      <c r="X172" s="105">
        <v>10.665041924977253</v>
      </c>
      <c r="Y172" s="105">
        <v>10.623195533727776</v>
      </c>
      <c r="DA172" s="132" t="s">
        <v>4756</v>
      </c>
    </row>
    <row r="173" spans="1:105" ht="12" customHeight="1" x14ac:dyDescent="0.25">
      <c r="A173" s="108" t="s">
        <v>53</v>
      </c>
      <c r="B173" s="98"/>
      <c r="C173" s="99">
        <v>3.0653828347576031</v>
      </c>
      <c r="D173" s="99">
        <v>3.5271511142259167</v>
      </c>
      <c r="E173" s="99">
        <v>2.557279640198058</v>
      </c>
      <c r="F173" s="99">
        <v>3.2727622657951128</v>
      </c>
      <c r="G173" s="99">
        <v>3.2887252166227778</v>
      </c>
      <c r="H173" s="99">
        <v>3.3503625946509574</v>
      </c>
      <c r="I173" s="99">
        <v>3.1065840934741074</v>
      </c>
      <c r="J173" s="99">
        <v>3.2265957504189187</v>
      </c>
      <c r="K173" s="99">
        <v>2.8326633786827848</v>
      </c>
      <c r="L173" s="99">
        <v>2.8436297299280642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3.1304538126649759</v>
      </c>
      <c r="U173" s="99">
        <v>2.9683259723401272</v>
      </c>
      <c r="V173" s="99">
        <v>2.9314620077090634</v>
      </c>
      <c r="W173" s="99">
        <v>3.5008573879325415</v>
      </c>
      <c r="X173" s="99">
        <v>3.7437973507466542</v>
      </c>
      <c r="Y173" s="99">
        <v>3.7908893015851892</v>
      </c>
      <c r="DA173" s="63" t="s">
        <v>4757</v>
      </c>
    </row>
    <row r="174" spans="1:105" ht="12" customHeight="1" x14ac:dyDescent="0.25">
      <c r="A174" s="115" t="s">
        <v>52</v>
      </c>
      <c r="B174" s="33"/>
      <c r="C174" s="110">
        <v>7.597000427296539</v>
      </c>
      <c r="D174" s="110">
        <v>8.1084729886695381</v>
      </c>
      <c r="E174" s="110">
        <v>7.4101949112659851</v>
      </c>
      <c r="F174" s="110">
        <v>8.0369324948919338</v>
      </c>
      <c r="G174" s="110">
        <v>8.1840528635418739</v>
      </c>
      <c r="H174" s="110">
        <v>8.3767340018074385</v>
      </c>
      <c r="I174" s="110">
        <v>8.0681434826009433</v>
      </c>
      <c r="J174" s="110">
        <v>8.2882426195810694</v>
      </c>
      <c r="K174" s="110">
        <v>8.0426668128769112</v>
      </c>
      <c r="L174" s="110">
        <v>8.0594057693142389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7.2662789206776264</v>
      </c>
      <c r="U174" s="110">
        <v>7.4568809438860839</v>
      </c>
      <c r="V174" s="110">
        <v>7.5850876336764665</v>
      </c>
      <c r="W174" s="110">
        <v>7.6585301184845118</v>
      </c>
      <c r="X174" s="110">
        <v>6.921244574230597</v>
      </c>
      <c r="Y174" s="110">
        <v>6.8323062321425851</v>
      </c>
      <c r="DA174" s="60" t="s">
        <v>4758</v>
      </c>
    </row>
    <row r="175" spans="1:105" ht="12" customHeight="1" x14ac:dyDescent="0.25">
      <c r="A175" s="121" t="s">
        <v>54</v>
      </c>
      <c r="B175" s="122"/>
      <c r="C175" s="123">
        <v>10.525172616118585</v>
      </c>
      <c r="D175" s="123">
        <v>11.175998598626421</v>
      </c>
      <c r="E175" s="123">
        <v>10.103335681269598</v>
      </c>
      <c r="F175" s="123">
        <v>10.775392855595902</v>
      </c>
      <c r="G175" s="123">
        <v>10.926802041662828</v>
      </c>
      <c r="H175" s="123">
        <v>11.104827115199752</v>
      </c>
      <c r="I175" s="123">
        <v>10.360609048387971</v>
      </c>
      <c r="J175" s="123">
        <v>10.732396483058915</v>
      </c>
      <c r="K175" s="123">
        <v>10.595284113438554</v>
      </c>
      <c r="L175" s="123">
        <v>10.007550938589333</v>
      </c>
      <c r="M175" s="123">
        <v>0</v>
      </c>
      <c r="N175" s="123">
        <v>0</v>
      </c>
      <c r="O175" s="123">
        <v>0</v>
      </c>
      <c r="P175" s="123">
        <v>0</v>
      </c>
      <c r="Q175" s="123">
        <v>8.1711052434939511</v>
      </c>
      <c r="R175" s="123">
        <v>0</v>
      </c>
      <c r="S175" s="123">
        <v>0</v>
      </c>
      <c r="T175" s="123">
        <v>8.0006181508686947</v>
      </c>
      <c r="U175" s="123">
        <v>8.0029801527054687</v>
      </c>
      <c r="V175" s="123">
        <v>7.9388104647855977</v>
      </c>
      <c r="W175" s="123">
        <v>8.3590335104167881</v>
      </c>
      <c r="X175" s="123">
        <v>7.9394367154934562</v>
      </c>
      <c r="Y175" s="123">
        <v>7.4948849414615619</v>
      </c>
      <c r="DA175" s="130" t="s">
        <v>4759</v>
      </c>
    </row>
    <row r="176" spans="1:105" ht="12" customHeight="1" x14ac:dyDescent="0.25">
      <c r="A176" s="97" t="s">
        <v>50</v>
      </c>
      <c r="B176" s="98"/>
      <c r="C176" s="99">
        <v>11.460161196064464</v>
      </c>
      <c r="D176" s="99">
        <v>10.023516155635409</v>
      </c>
      <c r="E176" s="99">
        <v>11.659848963237732</v>
      </c>
      <c r="F176" s="99">
        <v>10.72859663349389</v>
      </c>
      <c r="G176" s="99">
        <v>10.650690904769313</v>
      </c>
      <c r="H176" s="99">
        <v>10.270162595968443</v>
      </c>
      <c r="I176" s="99">
        <v>10.603999254197205</v>
      </c>
      <c r="J176" s="99">
        <v>10.276243125212387</v>
      </c>
      <c r="K176" s="99">
        <v>11.794060954385275</v>
      </c>
      <c r="L176" s="99">
        <v>10.532217119116671</v>
      </c>
      <c r="M176" s="99">
        <v>0</v>
      </c>
      <c r="N176" s="99">
        <v>0</v>
      </c>
      <c r="O176" s="99">
        <v>0</v>
      </c>
      <c r="P176" s="99">
        <v>0</v>
      </c>
      <c r="Q176" s="99">
        <v>8.0778581306086465</v>
      </c>
      <c r="R176" s="99">
        <v>0</v>
      </c>
      <c r="S176" s="99">
        <v>0</v>
      </c>
      <c r="T176" s="99">
        <v>7.826537366161439</v>
      </c>
      <c r="U176" s="99">
        <v>8.1570463418038663</v>
      </c>
      <c r="V176" s="99">
        <v>7.9922946314151737</v>
      </c>
      <c r="W176" s="99">
        <v>8.3289078994162384</v>
      </c>
      <c r="X176" s="99">
        <v>8.0706946910984865</v>
      </c>
      <c r="Y176" s="99">
        <v>7.2097913309246637</v>
      </c>
      <c r="DA176" s="63" t="s">
        <v>4760</v>
      </c>
    </row>
    <row r="177" spans="1:105" ht="12" customHeight="1" x14ac:dyDescent="0.25">
      <c r="A177" s="109" t="s">
        <v>120</v>
      </c>
      <c r="B177" s="33"/>
      <c r="C177" s="110">
        <v>9.7066889223173849</v>
      </c>
      <c r="D177" s="110">
        <v>12.007079172202449</v>
      </c>
      <c r="E177" s="110">
        <v>8.8636964678900547</v>
      </c>
      <c r="F177" s="110">
        <v>10.801686187458774</v>
      </c>
      <c r="G177" s="110">
        <v>11.064192816040016</v>
      </c>
      <c r="H177" s="110">
        <v>11.613007213643304</v>
      </c>
      <c r="I177" s="110">
        <v>10.144887478691928</v>
      </c>
      <c r="J177" s="110">
        <v>11.446868731398636</v>
      </c>
      <c r="K177" s="110">
        <v>9.406497079499724</v>
      </c>
      <c r="L177" s="110">
        <v>9.5687392239664657</v>
      </c>
      <c r="M177" s="110">
        <v>0</v>
      </c>
      <c r="N177" s="110">
        <v>0</v>
      </c>
      <c r="O177" s="110">
        <v>0</v>
      </c>
      <c r="P177" s="110">
        <v>0</v>
      </c>
      <c r="Q177" s="110">
        <v>8.2643523563792556</v>
      </c>
      <c r="R177" s="110">
        <v>0</v>
      </c>
      <c r="S177" s="110">
        <v>0</v>
      </c>
      <c r="T177" s="110">
        <v>8.092435150119778</v>
      </c>
      <c r="U177" s="110">
        <v>7.9359064819898091</v>
      </c>
      <c r="V177" s="110">
        <v>7.9199543680833449</v>
      </c>
      <c r="W177" s="110">
        <v>8.3689046534339724</v>
      </c>
      <c r="X177" s="110">
        <v>7.9030849114272996</v>
      </c>
      <c r="Y177" s="110">
        <v>7.5932003115658322</v>
      </c>
      <c r="DA177" s="60" t="s">
        <v>4761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33.718865988531704</v>
      </c>
      <c r="D3" s="118">
        <f t="shared" si="0"/>
        <v>47.497895850520621</v>
      </c>
      <c r="E3" s="118">
        <f t="shared" si="0"/>
        <v>61.976814584877204</v>
      </c>
      <c r="F3" s="118">
        <f t="shared" si="0"/>
        <v>44.547299232438085</v>
      </c>
      <c r="G3" s="118">
        <f t="shared" si="0"/>
        <v>63.211548371008419</v>
      </c>
      <c r="H3" s="118">
        <f t="shared" si="0"/>
        <v>0</v>
      </c>
      <c r="I3" s="118">
        <f t="shared" si="0"/>
        <v>0</v>
      </c>
      <c r="J3" s="118">
        <f t="shared" si="0"/>
        <v>0</v>
      </c>
      <c r="K3" s="118">
        <f t="shared" si="0"/>
        <v>33.3710557689217</v>
      </c>
      <c r="L3" s="118">
        <f t="shared" si="0"/>
        <v>63.726164041359276</v>
      </c>
      <c r="M3" s="118">
        <f t="shared" si="0"/>
        <v>46.36419906029748</v>
      </c>
      <c r="N3" s="118">
        <f t="shared" si="0"/>
        <v>39.578259598105085</v>
      </c>
      <c r="O3" s="118">
        <f t="shared" si="0"/>
        <v>55.086589959135488</v>
      </c>
      <c r="P3" s="118">
        <f t="shared" si="0"/>
        <v>0</v>
      </c>
      <c r="Q3" s="118">
        <f t="shared" si="0"/>
        <v>0</v>
      </c>
      <c r="R3" s="118">
        <f t="shared" ref="R3:V3" si="1">R4+R7+R9+R19</f>
        <v>0</v>
      </c>
      <c r="S3" s="118">
        <f t="shared" si="1"/>
        <v>38.110266798566798</v>
      </c>
      <c r="T3" s="118">
        <f t="shared" si="1"/>
        <v>26.356870732796015</v>
      </c>
      <c r="U3" s="118">
        <f t="shared" si="1"/>
        <v>28.736254159813754</v>
      </c>
      <c r="V3" s="118">
        <f t="shared" si="1"/>
        <v>0</v>
      </c>
      <c r="W3" s="118">
        <f t="shared" ref="W3:Y3" si="2">W4+W7+W9+W19</f>
        <v>0</v>
      </c>
      <c r="X3" s="118">
        <f t="shared" si="2"/>
        <v>0</v>
      </c>
      <c r="Y3" s="118">
        <f t="shared" si="2"/>
        <v>0</v>
      </c>
      <c r="DA3" s="129" t="s">
        <v>4763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31.416361980073972</v>
      </c>
      <c r="D4" s="123">
        <f t="shared" si="3"/>
        <v>45.571139832312454</v>
      </c>
      <c r="E4" s="123">
        <f t="shared" si="3"/>
        <v>59.585361724767736</v>
      </c>
      <c r="F4" s="123">
        <f t="shared" si="3"/>
        <v>42.728173726324044</v>
      </c>
      <c r="G4" s="123">
        <f t="shared" si="3"/>
        <v>61.664967600009447</v>
      </c>
      <c r="H4" s="123">
        <f t="shared" si="3"/>
        <v>0</v>
      </c>
      <c r="I4" s="123">
        <f t="shared" si="3"/>
        <v>0</v>
      </c>
      <c r="J4" s="123">
        <f t="shared" si="3"/>
        <v>0</v>
      </c>
      <c r="K4" s="123">
        <f t="shared" si="3"/>
        <v>30.183660530312306</v>
      </c>
      <c r="L4" s="123">
        <f t="shared" si="3"/>
        <v>60.280684889312489</v>
      </c>
      <c r="M4" s="123">
        <f t="shared" si="3"/>
        <v>43.346691500784651</v>
      </c>
      <c r="N4" s="123">
        <f t="shared" si="3"/>
        <v>36.215190387929447</v>
      </c>
      <c r="O4" s="123">
        <f t="shared" si="3"/>
        <v>50.792343061164999</v>
      </c>
      <c r="P4" s="123">
        <f t="shared" si="3"/>
        <v>0</v>
      </c>
      <c r="Q4" s="123">
        <f t="shared" si="3"/>
        <v>0</v>
      </c>
      <c r="R4" s="123">
        <f t="shared" ref="R4:V4" si="4">SUM(R5:R6)</f>
        <v>0</v>
      </c>
      <c r="S4" s="123">
        <f t="shared" si="4"/>
        <v>36.54332642375428</v>
      </c>
      <c r="T4" s="123">
        <f t="shared" si="4"/>
        <v>25.511690143586385</v>
      </c>
      <c r="U4" s="123">
        <f t="shared" si="4"/>
        <v>27.366698467770547</v>
      </c>
      <c r="V4" s="123">
        <f t="shared" si="4"/>
        <v>0</v>
      </c>
      <c r="W4" s="123">
        <f t="shared" ref="W4:Y4" si="5">SUM(W5:W6)</f>
        <v>0</v>
      </c>
      <c r="X4" s="123">
        <f t="shared" si="5"/>
        <v>0</v>
      </c>
      <c r="Y4" s="123">
        <f t="shared" si="5"/>
        <v>0</v>
      </c>
      <c r="DA4" s="130" t="s">
        <v>4764</v>
      </c>
    </row>
    <row r="5" spans="1:105" ht="12" customHeight="1" x14ac:dyDescent="0.25">
      <c r="A5" s="97" t="s">
        <v>51</v>
      </c>
      <c r="B5" s="98"/>
      <c r="C5" s="99">
        <v>31.416361980073972</v>
      </c>
      <c r="D5" s="99">
        <v>45.571139832312454</v>
      </c>
      <c r="E5" s="99">
        <v>59.585361724767736</v>
      </c>
      <c r="F5" s="99">
        <v>42.728173726324044</v>
      </c>
      <c r="G5" s="99">
        <v>61.664967600009447</v>
      </c>
      <c r="H5" s="99">
        <v>0</v>
      </c>
      <c r="I5" s="99">
        <v>0</v>
      </c>
      <c r="J5" s="99">
        <v>0</v>
      </c>
      <c r="K5" s="99">
        <v>30.183660530312306</v>
      </c>
      <c r="L5" s="99">
        <v>60.280684889312489</v>
      </c>
      <c r="M5" s="99">
        <v>43.346691500784651</v>
      </c>
      <c r="N5" s="99">
        <v>36.215190387929447</v>
      </c>
      <c r="O5" s="99">
        <v>50.792343061164999</v>
      </c>
      <c r="P5" s="99">
        <v>0</v>
      </c>
      <c r="Q5" s="99">
        <v>0</v>
      </c>
      <c r="R5" s="99">
        <v>0</v>
      </c>
      <c r="S5" s="99">
        <v>36.54332642375428</v>
      </c>
      <c r="T5" s="99">
        <v>25.511690143586385</v>
      </c>
      <c r="U5" s="99">
        <v>27.366698467770547</v>
      </c>
      <c r="V5" s="99">
        <v>0</v>
      </c>
      <c r="W5" s="99">
        <v>0</v>
      </c>
      <c r="X5" s="99">
        <v>0</v>
      </c>
      <c r="Y5" s="99">
        <v>0</v>
      </c>
      <c r="DA5" s="63" t="s">
        <v>4765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X6" s="99">
        <v>0</v>
      </c>
      <c r="Y6" s="99">
        <v>0</v>
      </c>
      <c r="DA6" s="63" t="s">
        <v>4766</v>
      </c>
    </row>
    <row r="7" spans="1:105" ht="12.95" customHeight="1" x14ac:dyDescent="0.25">
      <c r="A7" s="121" t="s">
        <v>92</v>
      </c>
      <c r="B7" s="122"/>
      <c r="C7" s="123">
        <f t="shared" ref="C7:Y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X7" s="123">
        <f t="shared" si="6"/>
        <v>0</v>
      </c>
      <c r="Y7" s="123">
        <f t="shared" si="6"/>
        <v>0</v>
      </c>
      <c r="DA7" s="130" t="s">
        <v>4767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X8" s="99">
        <v>0</v>
      </c>
      <c r="Y8" s="99">
        <v>0</v>
      </c>
      <c r="DA8" s="63" t="s">
        <v>4768</v>
      </c>
    </row>
    <row r="9" spans="1:105" ht="12" customHeight="1" x14ac:dyDescent="0.25">
      <c r="A9" s="121" t="s">
        <v>55</v>
      </c>
      <c r="B9" s="122"/>
      <c r="C9" s="123">
        <v>0.27359163158652566</v>
      </c>
      <c r="D9" s="123">
        <v>0.27877322516239261</v>
      </c>
      <c r="E9" s="123">
        <v>0.37354154649664439</v>
      </c>
      <c r="F9" s="123">
        <v>0.33556645152388681</v>
      </c>
      <c r="G9" s="123">
        <v>0.16762647461965377</v>
      </c>
      <c r="H9" s="123">
        <v>0</v>
      </c>
      <c r="I9" s="123">
        <v>0</v>
      </c>
      <c r="J9" s="123">
        <v>0</v>
      </c>
      <c r="K9" s="123">
        <v>0.90322909178752209</v>
      </c>
      <c r="L9" s="123">
        <v>1.5994009243055587</v>
      </c>
      <c r="M9" s="123">
        <v>1.6322452643945737</v>
      </c>
      <c r="N9" s="123">
        <v>2.4994258623503383</v>
      </c>
      <c r="O9" s="123">
        <v>3.2294532091013672</v>
      </c>
      <c r="P9" s="123">
        <v>0</v>
      </c>
      <c r="Q9" s="123">
        <v>0</v>
      </c>
      <c r="R9" s="123">
        <v>0</v>
      </c>
      <c r="S9" s="123">
        <v>0.39903087123520931</v>
      </c>
      <c r="T9" s="123">
        <v>0</v>
      </c>
      <c r="U9" s="123">
        <v>0.45124110222825708</v>
      </c>
      <c r="V9" s="123">
        <v>0</v>
      </c>
      <c r="W9" s="123">
        <v>0</v>
      </c>
      <c r="X9" s="123">
        <v>0</v>
      </c>
      <c r="Y9" s="123">
        <v>0</v>
      </c>
      <c r="DA9" s="130" t="s">
        <v>4769</v>
      </c>
    </row>
    <row r="10" spans="1:105" ht="12" customHeight="1" x14ac:dyDescent="0.25">
      <c r="A10" s="97" t="s">
        <v>143</v>
      </c>
      <c r="B10" s="98"/>
      <c r="C10" s="99">
        <v>0</v>
      </c>
      <c r="D10" s="99">
        <v>6.0426389384674382</v>
      </c>
      <c r="E10" s="99">
        <v>7.6698433596678584</v>
      </c>
      <c r="F10" s="99">
        <v>5.5425481086674608</v>
      </c>
      <c r="G10" s="99">
        <v>0</v>
      </c>
      <c r="H10" s="99">
        <v>0</v>
      </c>
      <c r="I10" s="99">
        <v>0</v>
      </c>
      <c r="J10" s="99">
        <v>0</v>
      </c>
      <c r="K10" s="99">
        <v>3.6129163671500883</v>
      </c>
      <c r="L10" s="99">
        <v>6.8059418359251138</v>
      </c>
      <c r="M10" s="99">
        <v>6.2511297445672884</v>
      </c>
      <c r="N10" s="99">
        <v>6.6147460884288396</v>
      </c>
      <c r="O10" s="99">
        <v>7.0400185453510122</v>
      </c>
      <c r="P10" s="99">
        <v>0</v>
      </c>
      <c r="Q10" s="99">
        <v>0</v>
      </c>
      <c r="R10" s="99">
        <v>0</v>
      </c>
      <c r="S10" s="99">
        <v>5.8919121209082146</v>
      </c>
      <c r="T10" s="99">
        <v>0</v>
      </c>
      <c r="U10" s="99">
        <v>4.5124110222825706</v>
      </c>
      <c r="V10" s="99">
        <v>0</v>
      </c>
      <c r="W10" s="99">
        <v>0</v>
      </c>
      <c r="X10" s="99">
        <v>0</v>
      </c>
      <c r="Y10" s="99">
        <v>0</v>
      </c>
      <c r="DA10" s="63" t="s">
        <v>4770</v>
      </c>
    </row>
    <row r="11" spans="1:105" ht="12" customHeight="1" x14ac:dyDescent="0.25">
      <c r="A11" s="97" t="s">
        <v>124</v>
      </c>
      <c r="B11" s="98"/>
      <c r="C11" s="99">
        <v>4.5142619211776731</v>
      </c>
      <c r="D11" s="99">
        <v>4.3825091967283516</v>
      </c>
      <c r="E11" s="99">
        <v>4.6138803361451854</v>
      </c>
      <c r="F11" s="99">
        <v>4.5678166581204618</v>
      </c>
      <c r="G11" s="99">
        <v>4.5259148147306512</v>
      </c>
      <c r="H11" s="99">
        <v>0</v>
      </c>
      <c r="I11" s="99">
        <v>0</v>
      </c>
      <c r="J11" s="99">
        <v>0</v>
      </c>
      <c r="K11" s="99">
        <v>0</v>
      </c>
      <c r="L11" s="99">
        <v>4.5805449086260008</v>
      </c>
      <c r="M11" s="99">
        <v>3.9939814249881378</v>
      </c>
      <c r="N11" s="99">
        <v>3.78435924723791</v>
      </c>
      <c r="O11" s="99">
        <v>3.6866918216046782</v>
      </c>
      <c r="P11" s="99">
        <v>0</v>
      </c>
      <c r="Q11" s="99">
        <v>0</v>
      </c>
      <c r="R11" s="99">
        <v>0</v>
      </c>
      <c r="S11" s="99">
        <v>3.2857979175016006</v>
      </c>
      <c r="T11" s="99">
        <v>0</v>
      </c>
      <c r="U11" s="99">
        <v>0</v>
      </c>
      <c r="V11" s="99">
        <v>0</v>
      </c>
      <c r="W11" s="99">
        <v>0</v>
      </c>
      <c r="X11" s="99">
        <v>0</v>
      </c>
      <c r="Y11" s="99">
        <v>0</v>
      </c>
      <c r="DA11" s="63" t="s">
        <v>4771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0</v>
      </c>
      <c r="L12" s="99">
        <v>0</v>
      </c>
      <c r="M12" s="99">
        <v>0</v>
      </c>
      <c r="N12" s="99">
        <v>0</v>
      </c>
      <c r="O12" s="99">
        <v>0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X12" s="99">
        <v>0</v>
      </c>
      <c r="Y12" s="99">
        <v>0</v>
      </c>
      <c r="DA12" s="63" t="s">
        <v>4772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0</v>
      </c>
      <c r="L13" s="102">
        <v>0</v>
      </c>
      <c r="M13" s="102">
        <v>0</v>
      </c>
      <c r="N13" s="102">
        <v>0</v>
      </c>
      <c r="O13" s="102">
        <v>0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X13" s="102">
        <v>0</v>
      </c>
      <c r="Y13" s="102">
        <v>0</v>
      </c>
      <c r="DA13" s="131" t="s">
        <v>4773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X14" s="105">
        <v>0</v>
      </c>
      <c r="Y14" s="105">
        <v>0</v>
      </c>
      <c r="DA14" s="132" t="s">
        <v>4774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X15" s="102">
        <v>0</v>
      </c>
      <c r="Y15" s="102">
        <v>0</v>
      </c>
      <c r="DA15" s="131" t="s">
        <v>4775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X16" s="105">
        <v>0</v>
      </c>
      <c r="Y16" s="105">
        <v>0</v>
      </c>
      <c r="DA16" s="132" t="s">
        <v>4776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X17" s="99">
        <v>0</v>
      </c>
      <c r="Y17" s="99">
        <v>0</v>
      </c>
      <c r="DA17" s="63" t="s">
        <v>4777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X18" s="99">
        <v>0</v>
      </c>
      <c r="Y18" s="99">
        <v>0</v>
      </c>
      <c r="DA18" s="63" t="s">
        <v>4778</v>
      </c>
    </row>
    <row r="19" spans="1:105" ht="12" customHeight="1" x14ac:dyDescent="0.25">
      <c r="A19" s="121" t="s">
        <v>54</v>
      </c>
      <c r="B19" s="122"/>
      <c r="C19" s="123">
        <v>2.0289123768712058</v>
      </c>
      <c r="D19" s="123">
        <v>1.6479827930457742</v>
      </c>
      <c r="E19" s="123">
        <v>2.0179113136128208</v>
      </c>
      <c r="F19" s="123">
        <v>1.4835590545901514</v>
      </c>
      <c r="G19" s="123">
        <v>1.3789542963793187</v>
      </c>
      <c r="H19" s="123">
        <v>0</v>
      </c>
      <c r="I19" s="123">
        <v>0</v>
      </c>
      <c r="J19" s="123">
        <v>0</v>
      </c>
      <c r="K19" s="123">
        <v>2.2841661468218688</v>
      </c>
      <c r="L19" s="123">
        <v>1.8460782277412298</v>
      </c>
      <c r="M19" s="123">
        <v>1.3852622951182514</v>
      </c>
      <c r="N19" s="123">
        <v>0.86364334782530239</v>
      </c>
      <c r="O19" s="123">
        <v>1.0647936888691241</v>
      </c>
      <c r="P19" s="123">
        <v>0</v>
      </c>
      <c r="Q19" s="123">
        <v>0</v>
      </c>
      <c r="R19" s="123">
        <v>0</v>
      </c>
      <c r="S19" s="123">
        <v>1.1679095035773088</v>
      </c>
      <c r="T19" s="123">
        <v>0.84518058920962891</v>
      </c>
      <c r="U19" s="123">
        <v>0.91831458981495184</v>
      </c>
      <c r="V19" s="123">
        <v>0</v>
      </c>
      <c r="W19" s="123">
        <v>0</v>
      </c>
      <c r="X19" s="123">
        <v>0</v>
      </c>
      <c r="Y19" s="123">
        <v>0</v>
      </c>
      <c r="DA19" s="130" t="s">
        <v>4779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X20" s="99">
        <v>0</v>
      </c>
      <c r="Y20" s="99">
        <v>0</v>
      </c>
      <c r="DA20" s="63" t="s">
        <v>4780</v>
      </c>
    </row>
    <row r="21" spans="1:105" ht="12" customHeight="1" x14ac:dyDescent="0.25">
      <c r="A21" s="97" t="s">
        <v>50</v>
      </c>
      <c r="B21" s="98"/>
      <c r="C21" s="99">
        <v>4.4636072291166524</v>
      </c>
      <c r="D21" s="99">
        <v>3.9013470202716287</v>
      </c>
      <c r="E21" s="99">
        <v>4.535099653274175</v>
      </c>
      <c r="F21" s="99">
        <v>4.1700038291182633</v>
      </c>
      <c r="G21" s="99">
        <v>4.136862889137956</v>
      </c>
      <c r="H21" s="99">
        <v>0</v>
      </c>
      <c r="I21" s="99">
        <v>0</v>
      </c>
      <c r="J21" s="99">
        <v>0</v>
      </c>
      <c r="K21" s="99">
        <v>4.5683322936437376</v>
      </c>
      <c r="L21" s="99">
        <v>4.0767560862618817</v>
      </c>
      <c r="M21" s="99">
        <v>3.5914207651213919</v>
      </c>
      <c r="N21" s="99">
        <v>3.4052223428540493</v>
      </c>
      <c r="O21" s="99">
        <v>3.3625063859024973</v>
      </c>
      <c r="P21" s="99">
        <v>0</v>
      </c>
      <c r="Q21" s="99">
        <v>0</v>
      </c>
      <c r="R21" s="99">
        <v>0</v>
      </c>
      <c r="S21" s="99">
        <v>3.1602257155621305</v>
      </c>
      <c r="T21" s="99">
        <v>2.9581320622337013</v>
      </c>
      <c r="U21" s="99">
        <v>3.0610486327165063</v>
      </c>
      <c r="V21" s="99">
        <v>0</v>
      </c>
      <c r="W21" s="99">
        <v>0</v>
      </c>
      <c r="X21" s="99">
        <v>0</v>
      </c>
      <c r="Y21" s="99">
        <v>0</v>
      </c>
      <c r="DA21" s="63" t="s">
        <v>4781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X22" s="110">
        <v>0</v>
      </c>
      <c r="Y22" s="110">
        <v>0</v>
      </c>
      <c r="DA22" s="60" t="s">
        <v>4782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0</v>
      </c>
      <c r="D24" s="118">
        <f t="shared" si="7"/>
        <v>0</v>
      </c>
      <c r="E24" s="118">
        <f t="shared" si="7"/>
        <v>0</v>
      </c>
      <c r="F24" s="118">
        <f t="shared" si="7"/>
        <v>0</v>
      </c>
      <c r="G24" s="118">
        <f t="shared" si="7"/>
        <v>38.210959744424756</v>
      </c>
      <c r="H24" s="118">
        <f t="shared" si="7"/>
        <v>44.73961774983767</v>
      </c>
      <c r="I24" s="118">
        <f t="shared" si="7"/>
        <v>15.888547064417674</v>
      </c>
      <c r="J24" s="118">
        <f t="shared" si="7"/>
        <v>60.190676617837099</v>
      </c>
      <c r="K24" s="118">
        <f t="shared" si="7"/>
        <v>33.102649455922432</v>
      </c>
      <c r="L24" s="118">
        <f t="shared" si="7"/>
        <v>34.815879688676375</v>
      </c>
      <c r="M24" s="118">
        <f t="shared" si="7"/>
        <v>0</v>
      </c>
      <c r="N24" s="118">
        <f t="shared" si="7"/>
        <v>31.697183063875954</v>
      </c>
      <c r="O24" s="118">
        <f t="shared" si="7"/>
        <v>29.069790883424801</v>
      </c>
      <c r="P24" s="118">
        <f t="shared" si="7"/>
        <v>0</v>
      </c>
      <c r="Q24" s="118">
        <f t="shared" si="7"/>
        <v>26.794333918467771</v>
      </c>
      <c r="R24" s="118">
        <f t="shared" ref="R24:V24" si="8">R25+R28+R30+R39</f>
        <v>24.340050101792087</v>
      </c>
      <c r="S24" s="118">
        <f t="shared" si="8"/>
        <v>0</v>
      </c>
      <c r="T24" s="118">
        <f t="shared" si="8"/>
        <v>0</v>
      </c>
      <c r="U24" s="118">
        <f t="shared" si="8"/>
        <v>18.502306095047292</v>
      </c>
      <c r="V24" s="118">
        <f t="shared" si="8"/>
        <v>17.294439972442657</v>
      </c>
      <c r="W24" s="118">
        <f t="shared" ref="W24:Y24" si="9">W25+W28+W30+W39</f>
        <v>16.004901388886577</v>
      </c>
      <c r="X24" s="118">
        <f t="shared" si="9"/>
        <v>12.18636530645067</v>
      </c>
      <c r="Y24" s="118">
        <f t="shared" si="9"/>
        <v>7.842626039548362</v>
      </c>
      <c r="DA24" s="129" t="s">
        <v>4783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0</v>
      </c>
      <c r="D25" s="123">
        <f t="shared" si="10"/>
        <v>0</v>
      </c>
      <c r="E25" s="123">
        <f t="shared" si="10"/>
        <v>0</v>
      </c>
      <c r="F25" s="123">
        <f t="shared" si="10"/>
        <v>0</v>
      </c>
      <c r="G25" s="123">
        <f t="shared" si="10"/>
        <v>36.656582393210911</v>
      </c>
      <c r="H25" s="123">
        <f t="shared" si="10"/>
        <v>43.025953951549397</v>
      </c>
      <c r="I25" s="123">
        <f t="shared" si="10"/>
        <v>13.706881920978077</v>
      </c>
      <c r="J25" s="123">
        <f t="shared" si="10"/>
        <v>57.547951643522325</v>
      </c>
      <c r="K25" s="123">
        <f t="shared" si="10"/>
        <v>30.605485673188927</v>
      </c>
      <c r="L25" s="123">
        <f t="shared" si="10"/>
        <v>32.730909308389258</v>
      </c>
      <c r="M25" s="123">
        <f t="shared" si="10"/>
        <v>0</v>
      </c>
      <c r="N25" s="123">
        <f t="shared" si="10"/>
        <v>30.762219335587101</v>
      </c>
      <c r="O25" s="123">
        <f t="shared" si="10"/>
        <v>27.915350284302193</v>
      </c>
      <c r="P25" s="123">
        <f t="shared" si="10"/>
        <v>0</v>
      </c>
      <c r="Q25" s="123">
        <f t="shared" si="10"/>
        <v>25.378535268703516</v>
      </c>
      <c r="R25" s="123">
        <f t="shared" ref="R25:V25" si="11">SUM(R26:R27)</f>
        <v>23.037092186729296</v>
      </c>
      <c r="S25" s="123">
        <f t="shared" si="11"/>
        <v>0</v>
      </c>
      <c r="T25" s="123">
        <f t="shared" si="11"/>
        <v>0</v>
      </c>
      <c r="U25" s="123">
        <f t="shared" si="11"/>
        <v>17.545759370471249</v>
      </c>
      <c r="V25" s="123">
        <f t="shared" si="11"/>
        <v>16.458734513261589</v>
      </c>
      <c r="W25" s="123">
        <f t="shared" ref="W25:Y25" si="12">SUM(W26:W27)</f>
        <v>15.190827856356277</v>
      </c>
      <c r="X25" s="123">
        <f t="shared" si="12"/>
        <v>11.489505818116578</v>
      </c>
      <c r="Y25" s="123">
        <f t="shared" si="12"/>
        <v>7.0614252251492928</v>
      </c>
      <c r="DA25" s="130" t="s">
        <v>4784</v>
      </c>
    </row>
    <row r="26" spans="1:105" ht="12" customHeight="1" x14ac:dyDescent="0.25">
      <c r="A26" s="97" t="s">
        <v>74</v>
      </c>
      <c r="B26" s="98"/>
      <c r="C26" s="99">
        <v>0</v>
      </c>
      <c r="D26" s="99">
        <v>0</v>
      </c>
      <c r="E26" s="99">
        <v>0</v>
      </c>
      <c r="F26" s="99">
        <v>0</v>
      </c>
      <c r="G26" s="99">
        <v>36.656582393210911</v>
      </c>
      <c r="H26" s="99">
        <v>43.025953951549397</v>
      </c>
      <c r="I26" s="99">
        <v>13.706881920978077</v>
      </c>
      <c r="J26" s="99">
        <v>57.547951643522325</v>
      </c>
      <c r="K26" s="99">
        <v>30.605485673188927</v>
      </c>
      <c r="L26" s="99">
        <v>32.730909308389258</v>
      </c>
      <c r="M26" s="99">
        <v>0</v>
      </c>
      <c r="N26" s="99">
        <v>30.762219335587101</v>
      </c>
      <c r="O26" s="99">
        <v>27.915350284302193</v>
      </c>
      <c r="P26" s="99">
        <v>0</v>
      </c>
      <c r="Q26" s="99">
        <v>25.378535268703516</v>
      </c>
      <c r="R26" s="99">
        <v>23.037092186729296</v>
      </c>
      <c r="S26" s="99">
        <v>0</v>
      </c>
      <c r="T26" s="99">
        <v>0</v>
      </c>
      <c r="U26" s="99">
        <v>17.545759370471249</v>
      </c>
      <c r="V26" s="99">
        <v>16.458734513261589</v>
      </c>
      <c r="W26" s="99">
        <v>15.190827856356277</v>
      </c>
      <c r="X26" s="99">
        <v>11.489505818116578</v>
      </c>
      <c r="Y26" s="99">
        <v>7.0614252251492928</v>
      </c>
      <c r="DA26" s="63" t="s">
        <v>4785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X27" s="99">
        <v>0</v>
      </c>
      <c r="Y27" s="99">
        <v>0</v>
      </c>
      <c r="DA27" s="63" t="s">
        <v>4786</v>
      </c>
    </row>
    <row r="28" spans="1:105" ht="12.95" customHeight="1" x14ac:dyDescent="0.25">
      <c r="A28" s="121" t="s">
        <v>92</v>
      </c>
      <c r="B28" s="122"/>
      <c r="C28" s="123">
        <f t="shared" ref="C28:Y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X28" s="123">
        <f t="shared" si="13"/>
        <v>0</v>
      </c>
      <c r="Y28" s="123">
        <f t="shared" si="13"/>
        <v>0</v>
      </c>
      <c r="DA28" s="130" t="s">
        <v>4787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X29" s="99">
        <v>0</v>
      </c>
      <c r="Y29" s="99">
        <v>0</v>
      </c>
      <c r="DA29" s="63" t="s">
        <v>4788</v>
      </c>
    </row>
    <row r="30" spans="1:105" ht="12" customHeight="1" x14ac:dyDescent="0.25">
      <c r="A30" s="121" t="s">
        <v>55</v>
      </c>
      <c r="B30" s="122"/>
      <c r="C30" s="123">
        <v>0</v>
      </c>
      <c r="D30" s="123">
        <v>0</v>
      </c>
      <c r="E30" s="123">
        <v>0</v>
      </c>
      <c r="F30" s="123">
        <v>0</v>
      </c>
      <c r="G30" s="123">
        <v>0.17542305483452136</v>
      </c>
      <c r="H30" s="123">
        <v>0.20161660298073347</v>
      </c>
      <c r="I30" s="123">
        <v>0.23731775362459107</v>
      </c>
      <c r="J30" s="123">
        <v>0.21643201992414976</v>
      </c>
      <c r="K30" s="123">
        <v>0.23434498307819993</v>
      </c>
      <c r="L30" s="123">
        <v>0.21059976591383917</v>
      </c>
      <c r="M30" s="123">
        <v>0</v>
      </c>
      <c r="N30" s="123">
        <v>6.2551392516329088E-2</v>
      </c>
      <c r="O30" s="123">
        <v>8.5737019107085546E-2</v>
      </c>
      <c r="P30" s="123">
        <v>0</v>
      </c>
      <c r="Q30" s="123">
        <v>0.13662292236254442</v>
      </c>
      <c r="R30" s="123">
        <v>0</v>
      </c>
      <c r="S30" s="123">
        <v>0</v>
      </c>
      <c r="T30" s="123">
        <v>0</v>
      </c>
      <c r="U30" s="123">
        <v>5.3286472299043292E-2</v>
      </c>
      <c r="V30" s="123">
        <v>6.0984142390738273E-2</v>
      </c>
      <c r="W30" s="123">
        <v>5.9464396012973236E-2</v>
      </c>
      <c r="X30" s="123">
        <v>5.4952164065335221E-2</v>
      </c>
      <c r="Y30" s="123">
        <v>8.9996624120667404E-2</v>
      </c>
      <c r="DA30" s="130" t="s">
        <v>4789</v>
      </c>
    </row>
    <row r="31" spans="1:105" ht="12" customHeight="1" x14ac:dyDescent="0.25">
      <c r="A31" s="97" t="s">
        <v>141</v>
      </c>
      <c r="B31" s="98"/>
      <c r="C31" s="99">
        <v>0</v>
      </c>
      <c r="D31" s="99">
        <v>0</v>
      </c>
      <c r="E31" s="99">
        <v>0</v>
      </c>
      <c r="F31" s="99">
        <v>0</v>
      </c>
      <c r="G31" s="99">
        <v>4.5259148147306512</v>
      </c>
      <c r="H31" s="99">
        <v>4.5475744894543215</v>
      </c>
      <c r="I31" s="99">
        <v>4.3508254831175028</v>
      </c>
      <c r="J31" s="99">
        <v>4.7374564361175002</v>
      </c>
      <c r="K31" s="99">
        <v>5.0149826378734783</v>
      </c>
      <c r="L31" s="99">
        <v>4.5805449086260017</v>
      </c>
      <c r="M31" s="99">
        <v>0</v>
      </c>
      <c r="N31" s="99">
        <v>3.78435924723791</v>
      </c>
      <c r="O31" s="99">
        <v>3.6866918216046787</v>
      </c>
      <c r="P31" s="99">
        <v>0</v>
      </c>
      <c r="Q31" s="99">
        <v>3.2447944061104295</v>
      </c>
      <c r="R31" s="99">
        <v>0</v>
      </c>
      <c r="S31" s="99">
        <v>0</v>
      </c>
      <c r="T31" s="99">
        <v>0</v>
      </c>
      <c r="U31" s="99">
        <v>3.2504748102416405</v>
      </c>
      <c r="V31" s="99">
        <v>3.1711754043183902</v>
      </c>
      <c r="W31" s="99">
        <v>3.3002739787200146</v>
      </c>
      <c r="X31" s="99">
        <v>3.2147015978221098</v>
      </c>
      <c r="Y31" s="99">
        <v>2.9698885959820243</v>
      </c>
      <c r="DA31" s="63" t="s">
        <v>4790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0</v>
      </c>
      <c r="L32" s="99">
        <v>0</v>
      </c>
      <c r="M32" s="99">
        <v>0</v>
      </c>
      <c r="N32" s="99">
        <v>0</v>
      </c>
      <c r="O32" s="99">
        <v>0</v>
      </c>
      <c r="P32" s="99">
        <v>0</v>
      </c>
      <c r="Q32" s="99">
        <v>0</v>
      </c>
      <c r="R32" s="99">
        <v>0</v>
      </c>
      <c r="S32" s="99">
        <v>0</v>
      </c>
      <c r="T32" s="99">
        <v>0</v>
      </c>
      <c r="U32" s="99">
        <v>0</v>
      </c>
      <c r="V32" s="99">
        <v>0</v>
      </c>
      <c r="W32" s="99">
        <v>0</v>
      </c>
      <c r="X32" s="99">
        <v>0</v>
      </c>
      <c r="Y32" s="99">
        <v>0</v>
      </c>
      <c r="DA32" s="63" t="s">
        <v>4791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0</v>
      </c>
      <c r="L33" s="102">
        <v>0</v>
      </c>
      <c r="M33" s="102">
        <v>0</v>
      </c>
      <c r="N33" s="102">
        <v>0</v>
      </c>
      <c r="O33" s="102">
        <v>0</v>
      </c>
      <c r="P33" s="102">
        <v>0</v>
      </c>
      <c r="Q33" s="102">
        <v>0</v>
      </c>
      <c r="R33" s="102">
        <v>0</v>
      </c>
      <c r="S33" s="102">
        <v>0</v>
      </c>
      <c r="T33" s="102">
        <v>0</v>
      </c>
      <c r="U33" s="102">
        <v>0</v>
      </c>
      <c r="V33" s="102">
        <v>0</v>
      </c>
      <c r="W33" s="102">
        <v>0</v>
      </c>
      <c r="X33" s="102">
        <v>0</v>
      </c>
      <c r="Y33" s="102">
        <v>0</v>
      </c>
      <c r="DA33" s="131" t="s">
        <v>4792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X34" s="105">
        <v>0</v>
      </c>
      <c r="Y34" s="105">
        <v>0</v>
      </c>
      <c r="DA34" s="132" t="s">
        <v>4793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X35" s="102">
        <v>0</v>
      </c>
      <c r="Y35" s="102">
        <v>0</v>
      </c>
      <c r="DA35" s="131" t="s">
        <v>4794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X36" s="105">
        <v>0</v>
      </c>
      <c r="Y36" s="105">
        <v>0</v>
      </c>
      <c r="DA36" s="132" t="s">
        <v>4795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X37" s="99">
        <v>0</v>
      </c>
      <c r="Y37" s="99">
        <v>0</v>
      </c>
      <c r="DA37" s="63" t="s">
        <v>4796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X38" s="99">
        <v>0</v>
      </c>
      <c r="Y38" s="99">
        <v>0</v>
      </c>
      <c r="DA38" s="63" t="s">
        <v>4797</v>
      </c>
    </row>
    <row r="39" spans="1:105" ht="12" customHeight="1" x14ac:dyDescent="0.25">
      <c r="A39" s="121" t="s">
        <v>54</v>
      </c>
      <c r="B39" s="122"/>
      <c r="C39" s="123">
        <v>0</v>
      </c>
      <c r="D39" s="123">
        <v>0</v>
      </c>
      <c r="E39" s="123">
        <v>0</v>
      </c>
      <c r="F39" s="123">
        <v>0</v>
      </c>
      <c r="G39" s="123">
        <v>1.3789542963793191</v>
      </c>
      <c r="H39" s="123">
        <v>1.5120471953075358</v>
      </c>
      <c r="I39" s="123">
        <v>1.9443473898150057</v>
      </c>
      <c r="J39" s="123">
        <v>2.4262929543906258</v>
      </c>
      <c r="K39" s="123">
        <v>2.2628187996553084</v>
      </c>
      <c r="L39" s="123">
        <v>1.874370614373279</v>
      </c>
      <c r="M39" s="123">
        <v>0</v>
      </c>
      <c r="N39" s="123">
        <v>0.87241233577252497</v>
      </c>
      <c r="O39" s="123">
        <v>1.0687035800155222</v>
      </c>
      <c r="P39" s="123">
        <v>0</v>
      </c>
      <c r="Q39" s="123">
        <v>1.2791757274017126</v>
      </c>
      <c r="R39" s="123">
        <v>1.3029579150627923</v>
      </c>
      <c r="S39" s="123">
        <v>0</v>
      </c>
      <c r="T39" s="123">
        <v>0</v>
      </c>
      <c r="U39" s="123">
        <v>0.90326025227700157</v>
      </c>
      <c r="V39" s="123">
        <v>0.77472131679033207</v>
      </c>
      <c r="W39" s="123">
        <v>0.75460913651732708</v>
      </c>
      <c r="X39" s="123">
        <v>0.64190732426875619</v>
      </c>
      <c r="Y39" s="123">
        <v>0.6912041902784023</v>
      </c>
      <c r="DA39" s="130" t="s">
        <v>4798</v>
      </c>
    </row>
    <row r="40" spans="1:105" ht="12" customHeight="1" x14ac:dyDescent="0.25">
      <c r="A40" s="97" t="s">
        <v>50</v>
      </c>
      <c r="B40" s="98"/>
      <c r="C40" s="99">
        <v>0</v>
      </c>
      <c r="D40" s="99">
        <v>0</v>
      </c>
      <c r="E40" s="99">
        <v>0</v>
      </c>
      <c r="F40" s="99">
        <v>0</v>
      </c>
      <c r="G40" s="99">
        <v>4.1368628891379569</v>
      </c>
      <c r="H40" s="99">
        <v>3.986306242174412</v>
      </c>
      <c r="I40" s="99">
        <v>4.1130425553778966</v>
      </c>
      <c r="J40" s="99">
        <v>3.9831642667912774</v>
      </c>
      <c r="K40" s="99">
        <v>4.5683322936437358</v>
      </c>
      <c r="L40" s="99">
        <v>4.0767560862618817</v>
      </c>
      <c r="M40" s="99">
        <v>0</v>
      </c>
      <c r="N40" s="99">
        <v>3.4052223428540489</v>
      </c>
      <c r="O40" s="99">
        <v>3.3625063859024964</v>
      </c>
      <c r="P40" s="99">
        <v>0</v>
      </c>
      <c r="Q40" s="99">
        <v>3.1159408744400694</v>
      </c>
      <c r="R40" s="99">
        <v>3.2573947876569811</v>
      </c>
      <c r="S40" s="99">
        <v>0</v>
      </c>
      <c r="T40" s="99">
        <v>0</v>
      </c>
      <c r="U40" s="99">
        <v>3.0610486327165054</v>
      </c>
      <c r="V40" s="99">
        <v>2.9841117387479454</v>
      </c>
      <c r="W40" s="99">
        <v>3.1022820056823441</v>
      </c>
      <c r="X40" s="99">
        <v>3.0041262775777793</v>
      </c>
      <c r="Y40" s="99">
        <v>2.6834986210808558</v>
      </c>
      <c r="DA40" s="63" t="s">
        <v>4799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X41" s="110">
        <v>0</v>
      </c>
      <c r="Y41" s="110">
        <v>0</v>
      </c>
      <c r="DA41" s="60" t="s">
        <v>4800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42.889546046023682</v>
      </c>
      <c r="D43" s="118">
        <f t="shared" si="14"/>
        <v>47.802261654906026</v>
      </c>
      <c r="E43" s="118">
        <f t="shared" si="14"/>
        <v>50.307095867821843</v>
      </c>
      <c r="F43" s="118">
        <f t="shared" si="14"/>
        <v>49.92554226174687</v>
      </c>
      <c r="G43" s="118">
        <f t="shared" si="14"/>
        <v>0</v>
      </c>
      <c r="H43" s="118">
        <f t="shared" si="14"/>
        <v>0</v>
      </c>
      <c r="I43" s="118">
        <f t="shared" si="14"/>
        <v>0</v>
      </c>
      <c r="J43" s="118">
        <f t="shared" si="14"/>
        <v>0</v>
      </c>
      <c r="K43" s="118">
        <f t="shared" si="14"/>
        <v>45.623204433944053</v>
      </c>
      <c r="L43" s="118">
        <f t="shared" si="14"/>
        <v>46.524775118970645</v>
      </c>
      <c r="M43" s="118">
        <f t="shared" si="14"/>
        <v>44.587022185481381</v>
      </c>
      <c r="N43" s="118">
        <f t="shared" si="14"/>
        <v>39.874468926177244</v>
      </c>
      <c r="O43" s="118">
        <f t="shared" si="14"/>
        <v>37.30730189423835</v>
      </c>
      <c r="P43" s="118">
        <f t="shared" si="14"/>
        <v>28.825682263846485</v>
      </c>
      <c r="Q43" s="118">
        <f t="shared" si="14"/>
        <v>31.232850000340996</v>
      </c>
      <c r="R43" s="118">
        <f t="shared" ref="R43:V43" si="15">R44+R47+R49+R58</f>
        <v>29.766464034512882</v>
      </c>
      <c r="S43" s="118">
        <f t="shared" si="15"/>
        <v>29.428167955530899</v>
      </c>
      <c r="T43" s="118">
        <f t="shared" si="15"/>
        <v>0</v>
      </c>
      <c r="U43" s="118">
        <f t="shared" si="15"/>
        <v>0</v>
      </c>
      <c r="V43" s="118">
        <f t="shared" si="15"/>
        <v>0</v>
      </c>
      <c r="W43" s="118">
        <f t="shared" ref="W43:Y43" si="16">W44+W47+W49+W58</f>
        <v>0</v>
      </c>
      <c r="X43" s="118">
        <f t="shared" si="16"/>
        <v>14.985979514761743</v>
      </c>
      <c r="Y43" s="118">
        <f t="shared" si="16"/>
        <v>9.5307810386188674</v>
      </c>
      <c r="DA43" s="129" t="s">
        <v>4801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40.639288753232805</v>
      </c>
      <c r="D44" s="123">
        <f t="shared" si="17"/>
        <v>45.852123935908644</v>
      </c>
      <c r="E44" s="123">
        <f t="shared" si="17"/>
        <v>47.617699311166056</v>
      </c>
      <c r="F44" s="123">
        <f t="shared" si="17"/>
        <v>48.336295751902298</v>
      </c>
      <c r="G44" s="123">
        <f t="shared" si="17"/>
        <v>0</v>
      </c>
      <c r="H44" s="123">
        <f t="shared" si="17"/>
        <v>0</v>
      </c>
      <c r="I44" s="123">
        <f t="shared" si="17"/>
        <v>0</v>
      </c>
      <c r="J44" s="123">
        <f t="shared" si="17"/>
        <v>0</v>
      </c>
      <c r="K44" s="123">
        <f t="shared" si="17"/>
        <v>41.37062895325171</v>
      </c>
      <c r="L44" s="123">
        <f t="shared" si="17"/>
        <v>42.84881472054267</v>
      </c>
      <c r="M44" s="123">
        <f t="shared" si="17"/>
        <v>41.405555307474209</v>
      </c>
      <c r="N44" s="123">
        <f t="shared" si="17"/>
        <v>36.124428356600866</v>
      </c>
      <c r="O44" s="123">
        <f t="shared" si="17"/>
        <v>33.025538026890686</v>
      </c>
      <c r="P44" s="123">
        <f t="shared" si="17"/>
        <v>25.247421923048407</v>
      </c>
      <c r="Q44" s="123">
        <f t="shared" si="17"/>
        <v>29.331433570751472</v>
      </c>
      <c r="R44" s="123">
        <f t="shared" ref="R44:V44" si="18">SUM(R45:R46)</f>
        <v>27.784485202699091</v>
      </c>
      <c r="S44" s="123">
        <f t="shared" si="18"/>
        <v>27.38944634684886</v>
      </c>
      <c r="T44" s="123">
        <f t="shared" si="18"/>
        <v>0</v>
      </c>
      <c r="U44" s="123">
        <f t="shared" si="18"/>
        <v>0</v>
      </c>
      <c r="V44" s="123">
        <f t="shared" si="18"/>
        <v>0</v>
      </c>
      <c r="W44" s="123">
        <f t="shared" ref="W44:Y44" si="19">SUM(W45:W46)</f>
        <v>0</v>
      </c>
      <c r="X44" s="123">
        <f t="shared" si="19"/>
        <v>14.280610167568549</v>
      </c>
      <c r="Y44" s="123">
        <f t="shared" si="19"/>
        <v>8.7118802508971864</v>
      </c>
      <c r="DA44" s="130" t="s">
        <v>4802</v>
      </c>
    </row>
    <row r="45" spans="1:105" ht="12" customHeight="1" x14ac:dyDescent="0.25">
      <c r="A45" s="97" t="s">
        <v>211</v>
      </c>
      <c r="B45" s="98"/>
      <c r="C45" s="99">
        <v>40.639288753232805</v>
      </c>
      <c r="D45" s="99">
        <v>45.852123935908644</v>
      </c>
      <c r="E45" s="99">
        <v>47.617699311166056</v>
      </c>
      <c r="F45" s="99">
        <v>48.336295751902298</v>
      </c>
      <c r="G45" s="99">
        <v>0</v>
      </c>
      <c r="H45" s="99">
        <v>0</v>
      </c>
      <c r="I45" s="99">
        <v>0</v>
      </c>
      <c r="J45" s="99">
        <v>0</v>
      </c>
      <c r="K45" s="99">
        <v>41.37062895325171</v>
      </c>
      <c r="L45" s="99">
        <v>42.84881472054267</v>
      </c>
      <c r="M45" s="99">
        <v>41.405555307474209</v>
      </c>
      <c r="N45" s="99">
        <v>36.124428356600866</v>
      </c>
      <c r="O45" s="99">
        <v>33.025538026890686</v>
      </c>
      <c r="P45" s="99">
        <v>25.247421923048407</v>
      </c>
      <c r="Q45" s="99">
        <v>29.331433570751472</v>
      </c>
      <c r="R45" s="99">
        <v>27.784485202699091</v>
      </c>
      <c r="S45" s="99">
        <v>27.38944634684886</v>
      </c>
      <c r="T45" s="99">
        <v>0</v>
      </c>
      <c r="U45" s="99">
        <v>0</v>
      </c>
      <c r="V45" s="99">
        <v>0</v>
      </c>
      <c r="W45" s="99">
        <v>0</v>
      </c>
      <c r="X45" s="99">
        <v>14.280610167568549</v>
      </c>
      <c r="Y45" s="99">
        <v>8.7118802508971864</v>
      </c>
      <c r="DA45" s="63" t="s">
        <v>4803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X46" s="99">
        <v>0</v>
      </c>
      <c r="Y46" s="99">
        <v>0</v>
      </c>
      <c r="DA46" s="63" t="s">
        <v>4804</v>
      </c>
    </row>
    <row r="47" spans="1:105" ht="12.95" customHeight="1" x14ac:dyDescent="0.25">
      <c r="A47" s="121" t="s">
        <v>92</v>
      </c>
      <c r="B47" s="122"/>
      <c r="C47" s="123">
        <f t="shared" ref="C47:Y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X47" s="123">
        <f t="shared" si="20"/>
        <v>0</v>
      </c>
      <c r="Y47" s="123">
        <f t="shared" si="20"/>
        <v>0</v>
      </c>
      <c r="DA47" s="130" t="s">
        <v>4805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X48" s="99">
        <v>0</v>
      </c>
      <c r="Y48" s="99">
        <v>0</v>
      </c>
      <c r="DA48" s="63" t="s">
        <v>4806</v>
      </c>
    </row>
    <row r="49" spans="1:105" ht="12" customHeight="1" x14ac:dyDescent="0.25">
      <c r="A49" s="121" t="s">
        <v>55</v>
      </c>
      <c r="B49" s="122"/>
      <c r="C49" s="123">
        <v>0.1673478970184471</v>
      </c>
      <c r="D49" s="123">
        <v>0.31482733175184652</v>
      </c>
      <c r="E49" s="123">
        <v>0.67927388425044666</v>
      </c>
      <c r="F49" s="123">
        <v>9.0067484299677841E-2</v>
      </c>
      <c r="G49" s="123">
        <v>0</v>
      </c>
      <c r="H49" s="123">
        <v>0</v>
      </c>
      <c r="I49" s="123">
        <v>0</v>
      </c>
      <c r="J49" s="123">
        <v>0</v>
      </c>
      <c r="K49" s="123">
        <v>1.9914817191919099</v>
      </c>
      <c r="L49" s="123">
        <v>1.8191055276008143</v>
      </c>
      <c r="M49" s="123">
        <v>1.8036170660544846</v>
      </c>
      <c r="N49" s="123">
        <v>2.8749738077457359</v>
      </c>
      <c r="O49" s="123">
        <v>3.225968936956972</v>
      </c>
      <c r="P49" s="123">
        <v>2.5720564001602302</v>
      </c>
      <c r="Q49" s="123">
        <v>0.62558178392997343</v>
      </c>
      <c r="R49" s="123">
        <v>0.52472326891461718</v>
      </c>
      <c r="S49" s="123">
        <v>0.88764601692099843</v>
      </c>
      <c r="T49" s="123">
        <v>0</v>
      </c>
      <c r="U49" s="123">
        <v>0</v>
      </c>
      <c r="V49" s="123">
        <v>0</v>
      </c>
      <c r="W49" s="123">
        <v>0</v>
      </c>
      <c r="X49" s="123">
        <v>5.3948280686855574E-2</v>
      </c>
      <c r="Y49" s="123">
        <v>0.13048382697796995</v>
      </c>
      <c r="DA49" s="130" t="s">
        <v>4807</v>
      </c>
    </row>
    <row r="50" spans="1:105" ht="12" customHeight="1" x14ac:dyDescent="0.25">
      <c r="A50" s="97" t="s">
        <v>138</v>
      </c>
      <c r="B50" s="98"/>
      <c r="C50" s="99">
        <v>5.333973775082228</v>
      </c>
      <c r="D50" s="99">
        <v>6.1916041911196489</v>
      </c>
      <c r="E50" s="99">
        <v>5.8384648044225242</v>
      </c>
      <c r="F50" s="99">
        <v>6.1020720613031738</v>
      </c>
      <c r="G50" s="99">
        <v>0</v>
      </c>
      <c r="H50" s="99">
        <v>0</v>
      </c>
      <c r="I50" s="99">
        <v>0</v>
      </c>
      <c r="J50" s="99">
        <v>0</v>
      </c>
      <c r="K50" s="99">
        <v>5.8852743343283311</v>
      </c>
      <c r="L50" s="99">
        <v>5.8177199860953763</v>
      </c>
      <c r="M50" s="99">
        <v>4.5993165843350168</v>
      </c>
      <c r="N50" s="99">
        <v>4.8352941464351691</v>
      </c>
      <c r="O50" s="99">
        <v>4.7722283542070674</v>
      </c>
      <c r="P50" s="99">
        <v>4.3527108310403886</v>
      </c>
      <c r="Q50" s="99">
        <v>3.9899101463389393</v>
      </c>
      <c r="R50" s="99">
        <v>3.4655526727811741</v>
      </c>
      <c r="S50" s="99">
        <v>4.3295061607830467</v>
      </c>
      <c r="T50" s="99">
        <v>0</v>
      </c>
      <c r="U50" s="99">
        <v>0</v>
      </c>
      <c r="V50" s="99">
        <v>0</v>
      </c>
      <c r="W50" s="99">
        <v>0</v>
      </c>
      <c r="X50" s="99">
        <v>3.6607761894651998</v>
      </c>
      <c r="Y50" s="99">
        <v>3.8465544827880724</v>
      </c>
      <c r="DA50" s="63" t="s">
        <v>4808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0</v>
      </c>
      <c r="F51" s="99">
        <v>0</v>
      </c>
      <c r="G51" s="99">
        <v>0</v>
      </c>
      <c r="H51" s="99">
        <v>0</v>
      </c>
      <c r="I51" s="99">
        <v>0</v>
      </c>
      <c r="J51" s="99">
        <v>0</v>
      </c>
      <c r="K51" s="99">
        <v>0</v>
      </c>
      <c r="L51" s="99">
        <v>1.5193328216829958</v>
      </c>
      <c r="M51" s="99">
        <v>0</v>
      </c>
      <c r="N51" s="99">
        <v>1.3036508241032405</v>
      </c>
      <c r="O51" s="99">
        <v>1.2498810772424289</v>
      </c>
      <c r="P51" s="99">
        <v>0</v>
      </c>
      <c r="Q51" s="99">
        <v>0</v>
      </c>
      <c r="R51" s="99">
        <v>0</v>
      </c>
      <c r="S51" s="99">
        <v>1.2640409343730781</v>
      </c>
      <c r="T51" s="99">
        <v>0</v>
      </c>
      <c r="U51" s="99">
        <v>0</v>
      </c>
      <c r="V51" s="99">
        <v>0</v>
      </c>
      <c r="W51" s="99">
        <v>0</v>
      </c>
      <c r="X51" s="99">
        <v>0</v>
      </c>
      <c r="Y51" s="99">
        <v>0</v>
      </c>
      <c r="DA51" s="63" t="s">
        <v>4809</v>
      </c>
    </row>
    <row r="52" spans="1:105" ht="12" customHeight="1" x14ac:dyDescent="0.25">
      <c r="A52" s="100" t="s">
        <v>211</v>
      </c>
      <c r="B52" s="101"/>
      <c r="C52" s="102">
        <v>0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1.5193328216829958</v>
      </c>
      <c r="M52" s="102">
        <v>0</v>
      </c>
      <c r="N52" s="102">
        <v>1.3036508241032405</v>
      </c>
      <c r="O52" s="102">
        <v>1.2498810772424289</v>
      </c>
      <c r="P52" s="102">
        <v>0</v>
      </c>
      <c r="Q52" s="102">
        <v>0</v>
      </c>
      <c r="R52" s="102">
        <v>0</v>
      </c>
      <c r="S52" s="102">
        <v>1.2640409343730781</v>
      </c>
      <c r="T52" s="102">
        <v>0</v>
      </c>
      <c r="U52" s="102">
        <v>0</v>
      </c>
      <c r="V52" s="102">
        <v>0</v>
      </c>
      <c r="W52" s="102">
        <v>0</v>
      </c>
      <c r="X52" s="102">
        <v>0</v>
      </c>
      <c r="Y52" s="102">
        <v>0</v>
      </c>
      <c r="DA52" s="131" t="s">
        <v>4810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X53" s="105">
        <v>0</v>
      </c>
      <c r="Y53" s="105">
        <v>0</v>
      </c>
      <c r="DA53" s="132" t="s">
        <v>4811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X54" s="102">
        <v>0</v>
      </c>
      <c r="Y54" s="102">
        <v>0</v>
      </c>
      <c r="DA54" s="131" t="s">
        <v>4812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X55" s="105">
        <v>0</v>
      </c>
      <c r="Y55" s="105">
        <v>0</v>
      </c>
      <c r="DA55" s="132" t="s">
        <v>4813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X56" s="99">
        <v>0</v>
      </c>
      <c r="Y56" s="99">
        <v>0</v>
      </c>
      <c r="DA56" s="63" t="s">
        <v>4814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X57" s="99">
        <v>0</v>
      </c>
      <c r="Y57" s="99">
        <v>0</v>
      </c>
      <c r="DA57" s="63" t="s">
        <v>4815</v>
      </c>
    </row>
    <row r="58" spans="1:105" ht="12" customHeight="1" x14ac:dyDescent="0.25">
      <c r="A58" s="121" t="s">
        <v>54</v>
      </c>
      <c r="B58" s="122"/>
      <c r="C58" s="123">
        <v>2.0829093957724303</v>
      </c>
      <c r="D58" s="123">
        <v>1.635310387245539</v>
      </c>
      <c r="E58" s="123">
        <v>2.0101226724053407</v>
      </c>
      <c r="F58" s="123">
        <v>1.4991790255448896</v>
      </c>
      <c r="G58" s="123">
        <v>0</v>
      </c>
      <c r="H58" s="123">
        <v>0</v>
      </c>
      <c r="I58" s="123">
        <v>0</v>
      </c>
      <c r="J58" s="123">
        <v>0</v>
      </c>
      <c r="K58" s="123">
        <v>2.2610937615004354</v>
      </c>
      <c r="L58" s="123">
        <v>1.8568548708271644</v>
      </c>
      <c r="M58" s="123">
        <v>1.3778498119526827</v>
      </c>
      <c r="N58" s="123">
        <v>0.87506676183063614</v>
      </c>
      <c r="O58" s="123">
        <v>1.0557949303906884</v>
      </c>
      <c r="P58" s="123">
        <v>1.0062039406378505</v>
      </c>
      <c r="Q58" s="123">
        <v>1.2758346456595488</v>
      </c>
      <c r="R58" s="123">
        <v>1.4572555628991757</v>
      </c>
      <c r="S58" s="123">
        <v>1.1510755917610405</v>
      </c>
      <c r="T58" s="123">
        <v>0</v>
      </c>
      <c r="U58" s="123">
        <v>0</v>
      </c>
      <c r="V58" s="123">
        <v>0</v>
      </c>
      <c r="W58" s="123">
        <v>0</v>
      </c>
      <c r="X58" s="123">
        <v>0.65142106650633946</v>
      </c>
      <c r="Y58" s="123">
        <v>0.6884169607437105</v>
      </c>
      <c r="DA58" s="130" t="s">
        <v>4816</v>
      </c>
    </row>
    <row r="59" spans="1:105" ht="12" customHeight="1" x14ac:dyDescent="0.25">
      <c r="A59" s="97" t="s">
        <v>50</v>
      </c>
      <c r="B59" s="98"/>
      <c r="C59" s="99">
        <v>4.4636072291166524</v>
      </c>
      <c r="D59" s="99">
        <v>3.9013470202716283</v>
      </c>
      <c r="E59" s="99">
        <v>4.5350996532741741</v>
      </c>
      <c r="F59" s="99">
        <v>4.1700038291182633</v>
      </c>
      <c r="G59" s="99">
        <v>0</v>
      </c>
      <c r="H59" s="99">
        <v>0</v>
      </c>
      <c r="I59" s="99">
        <v>0</v>
      </c>
      <c r="J59" s="99">
        <v>0</v>
      </c>
      <c r="K59" s="99">
        <v>4.5683322936437367</v>
      </c>
      <c r="L59" s="99">
        <v>4.0767560862618817</v>
      </c>
      <c r="M59" s="99">
        <v>3.5914207651213919</v>
      </c>
      <c r="N59" s="99">
        <v>3.4052223428540489</v>
      </c>
      <c r="O59" s="99">
        <v>3.3625063859024964</v>
      </c>
      <c r="P59" s="99">
        <v>3.0888120968417736</v>
      </c>
      <c r="Q59" s="99">
        <v>3.1159408744400694</v>
      </c>
      <c r="R59" s="99">
        <v>3.2573947876569807</v>
      </c>
      <c r="S59" s="99">
        <v>3.1602257155621292</v>
      </c>
      <c r="T59" s="99">
        <v>0</v>
      </c>
      <c r="U59" s="99">
        <v>0</v>
      </c>
      <c r="V59" s="99">
        <v>0</v>
      </c>
      <c r="W59" s="99">
        <v>0</v>
      </c>
      <c r="X59" s="99">
        <v>3.0041262775777793</v>
      </c>
      <c r="Y59" s="99">
        <v>2.6834986210808554</v>
      </c>
      <c r="DA59" s="63" t="s">
        <v>4817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X60" s="110">
        <v>0</v>
      </c>
      <c r="Y60" s="110">
        <v>0</v>
      </c>
      <c r="DA60" s="60" t="s">
        <v>4818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34.798072837701106</v>
      </c>
      <c r="D62" s="118">
        <f t="shared" si="21"/>
        <v>33.692515039526803</v>
      </c>
      <c r="E62" s="118">
        <f t="shared" si="21"/>
        <v>37.578660951439019</v>
      </c>
      <c r="F62" s="118">
        <f t="shared" si="21"/>
        <v>36.530009109926809</v>
      </c>
      <c r="G62" s="118">
        <f t="shared" si="21"/>
        <v>38.809932297387334</v>
      </c>
      <c r="H62" s="118">
        <f t="shared" si="21"/>
        <v>37.417957952831969</v>
      </c>
      <c r="I62" s="118">
        <f t="shared" si="21"/>
        <v>32.755496261850119</v>
      </c>
      <c r="J62" s="118">
        <f t="shared" si="21"/>
        <v>35.757794745179346</v>
      </c>
      <c r="K62" s="118">
        <f t="shared" si="21"/>
        <v>34.630424295950284</v>
      </c>
      <c r="L62" s="118">
        <f t="shared" si="21"/>
        <v>35.694483520204962</v>
      </c>
      <c r="M62" s="118">
        <f t="shared" si="21"/>
        <v>32.689819331218864</v>
      </c>
      <c r="N62" s="118">
        <f t="shared" si="21"/>
        <v>30.393934371580524</v>
      </c>
      <c r="O62" s="118">
        <f t="shared" si="21"/>
        <v>28.264723953279177</v>
      </c>
      <c r="P62" s="118">
        <f t="shared" si="21"/>
        <v>24.44333164082272</v>
      </c>
      <c r="Q62" s="118">
        <f t="shared" si="21"/>
        <v>23.665351371356966</v>
      </c>
      <c r="R62" s="118">
        <f t="shared" ref="R62:V62" si="22">R63+R66+R68+R77</f>
        <v>23.558984190642978</v>
      </c>
      <c r="S62" s="118">
        <f t="shared" si="22"/>
        <v>22.656079383617769</v>
      </c>
      <c r="T62" s="118">
        <f t="shared" si="22"/>
        <v>20.413100089475289</v>
      </c>
      <c r="U62" s="118">
        <f t="shared" si="22"/>
        <v>18.348761797042041</v>
      </c>
      <c r="V62" s="118">
        <f t="shared" si="22"/>
        <v>18.582144794496458</v>
      </c>
      <c r="W62" s="118">
        <f t="shared" ref="W62:Y62" si="23">W63+W66+W68+W77</f>
        <v>16.8970703828954</v>
      </c>
      <c r="X62" s="118">
        <f t="shared" si="23"/>
        <v>13.865379603679585</v>
      </c>
      <c r="Y62" s="118">
        <f t="shared" si="23"/>
        <v>10.092329029736854</v>
      </c>
      <c r="DA62" s="129" t="s">
        <v>4819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30.227007003063687</v>
      </c>
      <c r="D63" s="123">
        <f t="shared" si="24"/>
        <v>29.194776324228993</v>
      </c>
      <c r="E63" s="123">
        <f t="shared" si="24"/>
        <v>33.349987405008797</v>
      </c>
      <c r="F63" s="123">
        <f t="shared" si="24"/>
        <v>31.945494779214872</v>
      </c>
      <c r="G63" s="123">
        <f t="shared" si="24"/>
        <v>33.851274454131705</v>
      </c>
      <c r="H63" s="123">
        <f t="shared" si="24"/>
        <v>30.376042682344714</v>
      </c>
      <c r="I63" s="123">
        <f t="shared" si="24"/>
        <v>27.681446921454661</v>
      </c>
      <c r="J63" s="123">
        <f t="shared" si="24"/>
        <v>28.756489238496396</v>
      </c>
      <c r="K63" s="123">
        <f t="shared" si="24"/>
        <v>29.144902016824307</v>
      </c>
      <c r="L63" s="123">
        <f t="shared" si="24"/>
        <v>30.510140223039933</v>
      </c>
      <c r="M63" s="123">
        <f t="shared" si="24"/>
        <v>27.740984777635685</v>
      </c>
      <c r="N63" s="123">
        <f t="shared" si="24"/>
        <v>25.530929614539151</v>
      </c>
      <c r="O63" s="123">
        <f t="shared" si="24"/>
        <v>23.594398398866772</v>
      </c>
      <c r="P63" s="123">
        <f t="shared" si="24"/>
        <v>19.033360543896052</v>
      </c>
      <c r="Q63" s="123">
        <f t="shared" si="24"/>
        <v>18.74535206792698</v>
      </c>
      <c r="R63" s="123">
        <f t="shared" ref="R63:V63" si="25">SUM(R64:R65)</f>
        <v>18.338027497731957</v>
      </c>
      <c r="S63" s="123">
        <f t="shared" si="25"/>
        <v>17.397430933776743</v>
      </c>
      <c r="T63" s="123">
        <f t="shared" si="25"/>
        <v>15.640466875569304</v>
      </c>
      <c r="U63" s="123">
        <f t="shared" si="25"/>
        <v>14.166033037864768</v>
      </c>
      <c r="V63" s="123">
        <f t="shared" si="25"/>
        <v>13.851403142911485</v>
      </c>
      <c r="W63" s="123">
        <f t="shared" ref="W63:Y63" si="26">SUM(W64:W65)</f>
        <v>12.356558949343704</v>
      </c>
      <c r="X63" s="123">
        <f t="shared" si="26"/>
        <v>8.8864186733833073</v>
      </c>
      <c r="Y63" s="123">
        <f t="shared" si="26"/>
        <v>6.0057407931639402</v>
      </c>
      <c r="DA63" s="130" t="s">
        <v>4820</v>
      </c>
    </row>
    <row r="64" spans="1:105" ht="12" customHeight="1" x14ac:dyDescent="0.25">
      <c r="A64" s="97" t="s">
        <v>212</v>
      </c>
      <c r="B64" s="98"/>
      <c r="C64" s="99">
        <v>30.227007003063687</v>
      </c>
      <c r="D64" s="99">
        <v>29.194776324228993</v>
      </c>
      <c r="E64" s="99">
        <v>33.349987405008797</v>
      </c>
      <c r="F64" s="99">
        <v>31.945494779214872</v>
      </c>
      <c r="G64" s="99">
        <v>33.851274454131705</v>
      </c>
      <c r="H64" s="99">
        <v>30.376042682344714</v>
      </c>
      <c r="I64" s="99">
        <v>27.681446921454661</v>
      </c>
      <c r="J64" s="99">
        <v>28.756489238496396</v>
      </c>
      <c r="K64" s="99">
        <v>29.144902016824307</v>
      </c>
      <c r="L64" s="99">
        <v>30.510140223039933</v>
      </c>
      <c r="M64" s="99">
        <v>27.740984777635685</v>
      </c>
      <c r="N64" s="99">
        <v>25.530929614539151</v>
      </c>
      <c r="O64" s="99">
        <v>23.594398398866772</v>
      </c>
      <c r="P64" s="99">
        <v>19.033360543896052</v>
      </c>
      <c r="Q64" s="99">
        <v>18.74535206792698</v>
      </c>
      <c r="R64" s="99">
        <v>18.338027497731957</v>
      </c>
      <c r="S64" s="99">
        <v>17.397430933776743</v>
      </c>
      <c r="T64" s="99">
        <v>15.640466875569304</v>
      </c>
      <c r="U64" s="99">
        <v>14.166033037864768</v>
      </c>
      <c r="V64" s="99">
        <v>13.851403142911485</v>
      </c>
      <c r="W64" s="99">
        <v>12.356558949343704</v>
      </c>
      <c r="X64" s="99">
        <v>8.8864186733833073</v>
      </c>
      <c r="Y64" s="99">
        <v>6.0057407931639402</v>
      </c>
      <c r="DA64" s="63" t="s">
        <v>4821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X65" s="99">
        <v>0</v>
      </c>
      <c r="Y65" s="99">
        <v>0</v>
      </c>
      <c r="DA65" s="63" t="s">
        <v>4822</v>
      </c>
    </row>
    <row r="66" spans="1:105" ht="12.95" customHeight="1" x14ac:dyDescent="0.25">
      <c r="A66" s="121" t="s">
        <v>92</v>
      </c>
      <c r="B66" s="122"/>
      <c r="C66" s="123">
        <f t="shared" ref="C66:Y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X66" s="123">
        <f t="shared" si="27"/>
        <v>0</v>
      </c>
      <c r="Y66" s="123">
        <f t="shared" si="27"/>
        <v>0</v>
      </c>
      <c r="DA66" s="130" t="s">
        <v>4823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X67" s="99">
        <v>0</v>
      </c>
      <c r="Y67" s="99">
        <v>0</v>
      </c>
      <c r="DA67" s="63" t="s">
        <v>4824</v>
      </c>
    </row>
    <row r="68" spans="1:105" ht="12" customHeight="1" x14ac:dyDescent="0.25">
      <c r="A68" s="121" t="s">
        <v>55</v>
      </c>
      <c r="B68" s="122"/>
      <c r="C68" s="123">
        <v>3.9496879746526647</v>
      </c>
      <c r="D68" s="123">
        <v>4.0071432337362678</v>
      </c>
      <c r="E68" s="123">
        <v>3.6179400334940377</v>
      </c>
      <c r="F68" s="123">
        <v>3.5509580139954955</v>
      </c>
      <c r="G68" s="123">
        <v>3.81841513273866</v>
      </c>
      <c r="H68" s="123">
        <v>3.7272637762241509</v>
      </c>
      <c r="I68" s="123">
        <v>3.7913555923153326</v>
      </c>
      <c r="J68" s="123">
        <v>3.68151323008746</v>
      </c>
      <c r="K68" s="123">
        <v>3.7783939517104002</v>
      </c>
      <c r="L68" s="123">
        <v>3.5122042575651258</v>
      </c>
      <c r="M68" s="123">
        <v>3.1111345528555669</v>
      </c>
      <c r="N68" s="123">
        <v>2.9888012425043997</v>
      </c>
      <c r="O68" s="123">
        <v>2.8402717891271347</v>
      </c>
      <c r="P68" s="123">
        <v>2.6375406664248584</v>
      </c>
      <c r="Q68" s="123">
        <v>2.407873656057093</v>
      </c>
      <c r="R68" s="123">
        <v>2.7001455464784128</v>
      </c>
      <c r="S68" s="123">
        <v>2.6634475331131395</v>
      </c>
      <c r="T68" s="123">
        <v>2.6071197587962187</v>
      </c>
      <c r="U68" s="123">
        <v>2.563489717190317</v>
      </c>
      <c r="V68" s="123">
        <v>2.78266083741484</v>
      </c>
      <c r="W68" s="123">
        <v>2.5261737350082489</v>
      </c>
      <c r="X68" s="123">
        <v>2.4026932661090115</v>
      </c>
      <c r="Y68" s="123">
        <v>1.8667561124241525</v>
      </c>
      <c r="DA68" s="130" t="s">
        <v>4825</v>
      </c>
    </row>
    <row r="69" spans="1:105" ht="12" customHeight="1" x14ac:dyDescent="0.25">
      <c r="A69" s="97" t="s">
        <v>134</v>
      </c>
      <c r="B69" s="98"/>
      <c r="C69" s="99">
        <v>3.9507970876575436</v>
      </c>
      <c r="D69" s="99">
        <v>4.079377111453633</v>
      </c>
      <c r="E69" s="99">
        <v>3.7485176799506026</v>
      </c>
      <c r="F69" s="99">
        <v>3.9688289038223856</v>
      </c>
      <c r="G69" s="99">
        <v>4.0511066744653021</v>
      </c>
      <c r="H69" s="99">
        <v>4.0806009491443547</v>
      </c>
      <c r="I69" s="99">
        <v>3.7942502960764801</v>
      </c>
      <c r="J69" s="99">
        <v>3.972361850326255</v>
      </c>
      <c r="K69" s="99">
        <v>3.7827561409861348</v>
      </c>
      <c r="L69" s="99">
        <v>3.7129609897645302</v>
      </c>
      <c r="M69" s="99">
        <v>3.3663608996883605</v>
      </c>
      <c r="N69" s="99">
        <v>3.2582331742212371</v>
      </c>
      <c r="O69" s="99">
        <v>3.0568154651836799</v>
      </c>
      <c r="P69" s="99">
        <v>2.9531856638353715</v>
      </c>
      <c r="Q69" s="99">
        <v>2.6709434000875825</v>
      </c>
      <c r="R69" s="99">
        <v>2.7712427359850702</v>
      </c>
      <c r="S69" s="99">
        <v>2.8341423445512035</v>
      </c>
      <c r="T69" s="99">
        <v>2.7662889173441729</v>
      </c>
      <c r="U69" s="99">
        <v>2.7247227674515861</v>
      </c>
      <c r="V69" s="99">
        <v>2.7876813302288381</v>
      </c>
      <c r="W69" s="99">
        <v>2.8899564487146829</v>
      </c>
      <c r="X69" s="99">
        <v>2.7607160652150693</v>
      </c>
      <c r="Y69" s="99">
        <v>2.7571258402114074</v>
      </c>
      <c r="DA69" s="63" t="s">
        <v>4826</v>
      </c>
    </row>
    <row r="70" spans="1:105" ht="12" customHeight="1" x14ac:dyDescent="0.25">
      <c r="A70" s="97" t="s">
        <v>133</v>
      </c>
      <c r="B70" s="98"/>
      <c r="C70" s="99">
        <v>1.13586828127477</v>
      </c>
      <c r="D70" s="99">
        <v>1.2365071878965352</v>
      </c>
      <c r="E70" s="99">
        <v>0.96266723093780593</v>
      </c>
      <c r="F70" s="99">
        <v>1.1485831141918696</v>
      </c>
      <c r="G70" s="99">
        <v>1.1618194002743769</v>
      </c>
      <c r="H70" s="99">
        <v>1.1662043284947741</v>
      </c>
      <c r="I70" s="99">
        <v>1.0552172705291663</v>
      </c>
      <c r="J70" s="99">
        <v>1.1141750337251506</v>
      </c>
      <c r="K70" s="99">
        <v>0.98695633101305047</v>
      </c>
      <c r="L70" s="99">
        <v>0.96998539863116429</v>
      </c>
      <c r="M70" s="99">
        <v>0.9184571256550873</v>
      </c>
      <c r="N70" s="99">
        <v>0.8793404422148825</v>
      </c>
      <c r="O70" s="99">
        <v>0.80106703902785747</v>
      </c>
      <c r="P70" s="99">
        <v>0.81966143609492992</v>
      </c>
      <c r="Q70" s="99">
        <v>0.8113538693626654</v>
      </c>
      <c r="R70" s="99">
        <v>0.82179866664769874</v>
      </c>
      <c r="S70" s="99">
        <v>0.82922744481396382</v>
      </c>
      <c r="T70" s="99">
        <v>0.83535129828524757</v>
      </c>
      <c r="U70" s="99">
        <v>0.7772283613890888</v>
      </c>
      <c r="V70" s="99">
        <v>0.77912559800019376</v>
      </c>
      <c r="W70" s="99">
        <v>0.90695372184465428</v>
      </c>
      <c r="X70" s="99">
        <v>0.9689816554896884</v>
      </c>
      <c r="Y70" s="99">
        <v>0.98432163439596143</v>
      </c>
      <c r="DA70" s="63" t="s">
        <v>4827</v>
      </c>
    </row>
    <row r="71" spans="1:105" ht="12" customHeight="1" x14ac:dyDescent="0.25">
      <c r="A71" s="100" t="s">
        <v>212</v>
      </c>
      <c r="B71" s="101"/>
      <c r="C71" s="102">
        <v>1.13586828127477</v>
      </c>
      <c r="D71" s="102">
        <v>1.2365071878965352</v>
      </c>
      <c r="E71" s="102">
        <v>0.96266723093780593</v>
      </c>
      <c r="F71" s="102">
        <v>1.1485831141918696</v>
      </c>
      <c r="G71" s="102">
        <v>1.1618194002743769</v>
      </c>
      <c r="H71" s="102">
        <v>1.1662043284947741</v>
      </c>
      <c r="I71" s="102">
        <v>1.0552172705291663</v>
      </c>
      <c r="J71" s="102">
        <v>1.1141750337251506</v>
      </c>
      <c r="K71" s="102">
        <v>0.98695633101305047</v>
      </c>
      <c r="L71" s="102">
        <v>0.96998539863116429</v>
      </c>
      <c r="M71" s="102">
        <v>0.9184571256550873</v>
      </c>
      <c r="N71" s="102">
        <v>0.8793404422148825</v>
      </c>
      <c r="O71" s="102">
        <v>0.80106703902785747</v>
      </c>
      <c r="P71" s="102">
        <v>0.81966143609492992</v>
      </c>
      <c r="Q71" s="102">
        <v>0.8113538693626654</v>
      </c>
      <c r="R71" s="102">
        <v>0.82179866664769874</v>
      </c>
      <c r="S71" s="102">
        <v>0.82922744481396382</v>
      </c>
      <c r="T71" s="102">
        <v>0.83535129828524757</v>
      </c>
      <c r="U71" s="102">
        <v>0.7772283613890888</v>
      </c>
      <c r="V71" s="102">
        <v>0.77912559800019376</v>
      </c>
      <c r="W71" s="102">
        <v>0.90695372184465428</v>
      </c>
      <c r="X71" s="102">
        <v>0.9689816554896884</v>
      </c>
      <c r="Y71" s="102">
        <v>0.98432163439596143</v>
      </c>
      <c r="DA71" s="131" t="s">
        <v>4828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X72" s="105">
        <v>0</v>
      </c>
      <c r="Y72" s="105">
        <v>0</v>
      </c>
      <c r="DA72" s="132" t="s">
        <v>4829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X73" s="102">
        <v>0</v>
      </c>
      <c r="Y73" s="102">
        <v>0</v>
      </c>
      <c r="DA73" s="131" t="s">
        <v>4830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X74" s="105">
        <v>0</v>
      </c>
      <c r="Y74" s="105">
        <v>0</v>
      </c>
      <c r="DA74" s="132" t="s">
        <v>4831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X75" s="99">
        <v>0</v>
      </c>
      <c r="Y75" s="99">
        <v>0</v>
      </c>
      <c r="DA75" s="63" t="s">
        <v>4832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X76" s="99">
        <v>0</v>
      </c>
      <c r="Y76" s="99">
        <v>0</v>
      </c>
      <c r="DA76" s="63" t="s">
        <v>4833</v>
      </c>
    </row>
    <row r="77" spans="1:105" ht="12" customHeight="1" x14ac:dyDescent="0.25">
      <c r="A77" s="121" t="s">
        <v>54</v>
      </c>
      <c r="B77" s="122"/>
      <c r="C77" s="123">
        <v>0.62137785998475126</v>
      </c>
      <c r="D77" s="123">
        <v>0.49059548156154037</v>
      </c>
      <c r="E77" s="123">
        <v>0.61073351293618894</v>
      </c>
      <c r="F77" s="123">
        <v>1.0335563167164412</v>
      </c>
      <c r="G77" s="123">
        <v>1.140242710516973</v>
      </c>
      <c r="H77" s="123">
        <v>3.3146514942631011</v>
      </c>
      <c r="I77" s="123">
        <v>1.2826937480801246</v>
      </c>
      <c r="J77" s="123">
        <v>3.3197922765954955</v>
      </c>
      <c r="K77" s="123">
        <v>1.7071283274155766</v>
      </c>
      <c r="L77" s="123">
        <v>1.6721390395999067</v>
      </c>
      <c r="M77" s="123">
        <v>1.8377000007276092</v>
      </c>
      <c r="N77" s="123">
        <v>1.8742035145369731</v>
      </c>
      <c r="O77" s="123">
        <v>1.8300537652852664</v>
      </c>
      <c r="P77" s="123">
        <v>2.7724304305018119</v>
      </c>
      <c r="Q77" s="123">
        <v>2.5121256473728955</v>
      </c>
      <c r="R77" s="123">
        <v>2.5208111464326057</v>
      </c>
      <c r="S77" s="123">
        <v>2.5952009167278867</v>
      </c>
      <c r="T77" s="123">
        <v>2.1655134551097683</v>
      </c>
      <c r="U77" s="123">
        <v>1.6192390419869549</v>
      </c>
      <c r="V77" s="123">
        <v>1.9480808141701333</v>
      </c>
      <c r="W77" s="123">
        <v>2.0143376985434456</v>
      </c>
      <c r="X77" s="123">
        <v>2.5762676641872657</v>
      </c>
      <c r="Y77" s="123">
        <v>2.2198321241487617</v>
      </c>
      <c r="DA77" s="130" t="s">
        <v>4834</v>
      </c>
    </row>
    <row r="78" spans="1:105" ht="12" customHeight="1" x14ac:dyDescent="0.25">
      <c r="A78" s="97" t="s">
        <v>189</v>
      </c>
      <c r="B78" s="98"/>
      <c r="C78" s="99">
        <v>4.0060719948551187</v>
      </c>
      <c r="D78" s="99">
        <v>3.4374720442072917</v>
      </c>
      <c r="E78" s="99">
        <v>4.0619926934212298</v>
      </c>
      <c r="F78" s="99">
        <v>3.6362879788643552</v>
      </c>
      <c r="G78" s="99">
        <v>3.7392272994008606</v>
      </c>
      <c r="H78" s="99">
        <v>3.5529935318069534</v>
      </c>
      <c r="I78" s="99">
        <v>3.758919462715189</v>
      </c>
      <c r="J78" s="99">
        <v>3.4609721161768818</v>
      </c>
      <c r="K78" s="99">
        <v>3.7395397226297922</v>
      </c>
      <c r="L78" s="99">
        <v>3.5845593259091402</v>
      </c>
      <c r="M78" s="99">
        <v>3.2092210610997021</v>
      </c>
      <c r="N78" s="99">
        <v>3.0665659461332564</v>
      </c>
      <c r="O78" s="99">
        <v>2.9093970072320561</v>
      </c>
      <c r="P78" s="99">
        <v>2.8457721886592711</v>
      </c>
      <c r="Q78" s="99">
        <v>2.7058000049173629</v>
      </c>
      <c r="R78" s="99">
        <v>2.7411966214084815</v>
      </c>
      <c r="S78" s="99">
        <v>2.8687101823966477</v>
      </c>
      <c r="T78" s="99">
        <v>2.7634048402195002</v>
      </c>
      <c r="U78" s="99">
        <v>2.537589176592427</v>
      </c>
      <c r="V78" s="99">
        <v>2.5788703947451941</v>
      </c>
      <c r="W78" s="99">
        <v>2.6960231257656808</v>
      </c>
      <c r="X78" s="99">
        <v>2.6206634259133441</v>
      </c>
      <c r="Y78" s="99">
        <v>2.4471368519297481</v>
      </c>
      <c r="DA78" s="63" t="s">
        <v>4835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X79" s="110">
        <v>0</v>
      </c>
      <c r="Y79" s="110">
        <v>0</v>
      </c>
      <c r="DA79" s="60" t="s">
        <v>4836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203</v>
      </c>
      <c r="B81" s="117"/>
      <c r="C81" s="118">
        <f t="shared" ref="C81:Q81" si="28">C82+C85+C87+C100</f>
        <v>2.2349490487958068</v>
      </c>
      <c r="D81" s="118">
        <f t="shared" si="28"/>
        <v>1.7880454902784146</v>
      </c>
      <c r="E81" s="118">
        <f t="shared" si="28"/>
        <v>2.1405211100985295</v>
      </c>
      <c r="F81" s="118">
        <f t="shared" si="28"/>
        <v>1.6149722658404695</v>
      </c>
      <c r="G81" s="118">
        <f t="shared" si="28"/>
        <v>1.4774740120564356</v>
      </c>
      <c r="H81" s="118">
        <f t="shared" si="28"/>
        <v>1.6203673594447972</v>
      </c>
      <c r="I81" s="118">
        <f t="shared" si="28"/>
        <v>2.0430092396117265</v>
      </c>
      <c r="J81" s="118">
        <f t="shared" si="28"/>
        <v>2.3397666730883504</v>
      </c>
      <c r="K81" s="118">
        <f t="shared" si="28"/>
        <v>2.1723978179201779</v>
      </c>
      <c r="L81" s="118">
        <f t="shared" si="28"/>
        <v>1.8046932679715884</v>
      </c>
      <c r="M81" s="118">
        <f t="shared" si="28"/>
        <v>1.3359231868473169</v>
      </c>
      <c r="N81" s="118">
        <f t="shared" si="28"/>
        <v>0.84577796095152191</v>
      </c>
      <c r="O81" s="118">
        <f t="shared" si="28"/>
        <v>1.0568613343627329</v>
      </c>
      <c r="P81" s="118">
        <f t="shared" si="28"/>
        <v>1.0293814234270369</v>
      </c>
      <c r="Q81" s="118">
        <f t="shared" si="28"/>
        <v>1.3380641674478153</v>
      </c>
      <c r="R81" s="118">
        <f t="shared" ref="R81:V81" si="29">R82+R85+R87+R100</f>
        <v>1.5031851024208625</v>
      </c>
      <c r="S81" s="118">
        <f t="shared" si="29"/>
        <v>1.2013315746508231</v>
      </c>
      <c r="T81" s="118">
        <f t="shared" si="29"/>
        <v>1.0398914468537264</v>
      </c>
      <c r="U81" s="118">
        <f t="shared" si="29"/>
        <v>0.93437172277966463</v>
      </c>
      <c r="V81" s="118">
        <f t="shared" si="29"/>
        <v>0.74890773633939633</v>
      </c>
      <c r="W81" s="118">
        <f t="shared" ref="W81:Y81" si="30">W82+W85+W87+W100</f>
        <v>0.7725578570337549</v>
      </c>
      <c r="X81" s="118">
        <f t="shared" si="30"/>
        <v>0.66871991880042703</v>
      </c>
      <c r="Y81" s="118">
        <f t="shared" si="30"/>
        <v>0.72387702241707264</v>
      </c>
      <c r="DA81" s="129" t="s">
        <v>4837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:Y82" si="33">SUM(W83:W84)</f>
        <v>0</v>
      </c>
      <c r="X82" s="123">
        <f t="shared" si="33"/>
        <v>0</v>
      </c>
      <c r="Y82" s="123">
        <f t="shared" si="33"/>
        <v>0</v>
      </c>
      <c r="DA82" s="130" t="s">
        <v>4838</v>
      </c>
    </row>
    <row r="83" spans="1:105" ht="12" customHeight="1" x14ac:dyDescent="0.25">
      <c r="A83" s="97" t="s">
        <v>199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X83" s="99">
        <v>0</v>
      </c>
      <c r="Y83" s="99">
        <v>0</v>
      </c>
      <c r="DA83" s="63" t="s">
        <v>4839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X84" s="99">
        <v>0</v>
      </c>
      <c r="Y84" s="99">
        <v>0</v>
      </c>
      <c r="DA84" s="63" t="s">
        <v>4840</v>
      </c>
    </row>
    <row r="85" spans="1:105" ht="12.95" customHeight="1" x14ac:dyDescent="0.25">
      <c r="A85" s="121" t="s">
        <v>92</v>
      </c>
      <c r="B85" s="122"/>
      <c r="C85" s="123">
        <f t="shared" ref="C85:Y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X85" s="123">
        <f t="shared" si="34"/>
        <v>0</v>
      </c>
      <c r="Y85" s="123">
        <f t="shared" si="34"/>
        <v>0</v>
      </c>
      <c r="DA85" s="130" t="s">
        <v>4841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X86" s="99">
        <v>0</v>
      </c>
      <c r="Y86" s="99">
        <v>0</v>
      </c>
      <c r="DA86" s="63" t="s">
        <v>4842</v>
      </c>
    </row>
    <row r="87" spans="1:105" ht="12" customHeight="1" x14ac:dyDescent="0.25">
      <c r="A87" s="121" t="s">
        <v>55</v>
      </c>
      <c r="B87" s="122"/>
      <c r="C87" s="123">
        <v>0.21226452750246461</v>
      </c>
      <c r="D87" s="123">
        <v>0.21552262909971562</v>
      </c>
      <c r="E87" s="123">
        <v>0.22895076811288334</v>
      </c>
      <c r="F87" s="123">
        <v>0.19054920651950052</v>
      </c>
      <c r="G87" s="123">
        <v>0.16552524134625246</v>
      </c>
      <c r="H87" s="123">
        <v>0.19138175220419645</v>
      </c>
      <c r="I87" s="123">
        <v>0.19756450953564719</v>
      </c>
      <c r="J87" s="123">
        <v>0.19330751767867152</v>
      </c>
      <c r="K87" s="123">
        <v>0.21562416362470369</v>
      </c>
      <c r="L87" s="123">
        <v>0.17848341449475097</v>
      </c>
      <c r="M87" s="123">
        <v>0.13537855971137219</v>
      </c>
      <c r="N87" s="123">
        <v>6.7049196248406051E-2</v>
      </c>
      <c r="O87" s="123">
        <v>8.7899486854672346E-2</v>
      </c>
      <c r="P87" s="123">
        <v>8.7144883000679185E-2</v>
      </c>
      <c r="Q87" s="123">
        <v>0.12100532231982258</v>
      </c>
      <c r="R87" s="123">
        <v>0.13536697801732891</v>
      </c>
      <c r="S87" s="123">
        <v>0.10908440956602902</v>
      </c>
      <c r="T87" s="123">
        <v>8.7584007520772569E-2</v>
      </c>
      <c r="U87" s="123">
        <v>7.4549824595960046E-2</v>
      </c>
      <c r="V87" s="123">
        <v>5.9025915177117493E-2</v>
      </c>
      <c r="W87" s="123">
        <v>6.1704714266206058E-2</v>
      </c>
      <c r="X87" s="123">
        <v>5.5024176520586714E-2</v>
      </c>
      <c r="Y87" s="123">
        <v>5.6309151483409724E-2</v>
      </c>
      <c r="DA87" s="130" t="s">
        <v>4843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X88" s="99">
        <v>0</v>
      </c>
      <c r="Y88" s="99">
        <v>0</v>
      </c>
      <c r="DA88" s="63" t="s">
        <v>4844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X89" s="99">
        <v>0</v>
      </c>
      <c r="Y89" s="99">
        <v>0</v>
      </c>
      <c r="DA89" s="63" t="s">
        <v>4845</v>
      </c>
    </row>
    <row r="90" spans="1:105" ht="12" customHeight="1" x14ac:dyDescent="0.25">
      <c r="A90" s="100" t="s">
        <v>199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X90" s="102">
        <v>0</v>
      </c>
      <c r="Y90" s="102">
        <v>0</v>
      </c>
      <c r="DA90" s="131" t="s">
        <v>4846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X91" s="105">
        <v>0</v>
      </c>
      <c r="Y91" s="105">
        <v>0</v>
      </c>
      <c r="DA91" s="132" t="s">
        <v>4847</v>
      </c>
    </row>
    <row r="92" spans="1:105" ht="12" customHeight="1" x14ac:dyDescent="0.25">
      <c r="A92" s="106" t="s">
        <v>124</v>
      </c>
      <c r="B92" s="101"/>
      <c r="C92" s="102">
        <v>4.5142619211776749</v>
      </c>
      <c r="D92" s="102">
        <v>4.3825091967283516</v>
      </c>
      <c r="E92" s="102">
        <v>4.6138803361451854</v>
      </c>
      <c r="F92" s="102">
        <v>4.5678166581204618</v>
      </c>
      <c r="G92" s="102">
        <v>4.5259148147306512</v>
      </c>
      <c r="H92" s="102">
        <v>4.5475744894543224</v>
      </c>
      <c r="I92" s="102">
        <v>4.3508254831175019</v>
      </c>
      <c r="J92" s="102">
        <v>4.737456436117502</v>
      </c>
      <c r="K92" s="102">
        <v>5.0149826378734801</v>
      </c>
      <c r="L92" s="102">
        <v>4.5805449086260017</v>
      </c>
      <c r="M92" s="102">
        <v>3.9939814249881378</v>
      </c>
      <c r="N92" s="102">
        <v>3.7843592472379095</v>
      </c>
      <c r="O92" s="102">
        <v>3.6866918216046782</v>
      </c>
      <c r="P92" s="102">
        <v>3.2972292414569262</v>
      </c>
      <c r="Q92" s="102">
        <v>3.2447944061104295</v>
      </c>
      <c r="R92" s="102">
        <v>3.3691448565047324</v>
      </c>
      <c r="S92" s="102">
        <v>3.2857979175016006</v>
      </c>
      <c r="T92" s="102">
        <v>3.1125744468141372</v>
      </c>
      <c r="U92" s="102">
        <v>3.2504748102416401</v>
      </c>
      <c r="V92" s="102">
        <v>3.1711754043183915</v>
      </c>
      <c r="W92" s="102">
        <v>3.3002739787200146</v>
      </c>
      <c r="X92" s="102">
        <v>3.2147015978221107</v>
      </c>
      <c r="Y92" s="102">
        <v>2.9698885959820247</v>
      </c>
      <c r="DA92" s="131" t="s">
        <v>4848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1.1848916278655819</v>
      </c>
      <c r="F93" s="105">
        <v>0</v>
      </c>
      <c r="G93" s="105">
        <v>0</v>
      </c>
      <c r="H93" s="105">
        <v>0</v>
      </c>
      <c r="I93" s="105">
        <v>1.209252127066117</v>
      </c>
      <c r="J93" s="105">
        <v>1.326838736121343</v>
      </c>
      <c r="K93" s="105">
        <v>1.3095915054805032</v>
      </c>
      <c r="L93" s="105">
        <v>1.1967434841961242</v>
      </c>
      <c r="M93" s="105">
        <v>1.0882147738649415</v>
      </c>
      <c r="N93" s="105">
        <v>1.01877151833772</v>
      </c>
      <c r="O93" s="105">
        <v>0.96552789544498396</v>
      </c>
      <c r="P93" s="105">
        <v>0.90953285992370203</v>
      </c>
      <c r="Q93" s="105">
        <v>0.98370007073108667</v>
      </c>
      <c r="R93" s="105">
        <v>0.99629806742602756</v>
      </c>
      <c r="S93" s="105">
        <v>0.95605264553479452</v>
      </c>
      <c r="T93" s="105">
        <v>0.93568990128073692</v>
      </c>
      <c r="U93" s="105">
        <v>0.92419081472774178</v>
      </c>
      <c r="V93" s="105">
        <v>0.88279307077550551</v>
      </c>
      <c r="W93" s="105">
        <v>1.0335580622425922</v>
      </c>
      <c r="X93" s="105">
        <v>1.1269416390181297</v>
      </c>
      <c r="Y93" s="105">
        <v>1.0580538353773998</v>
      </c>
      <c r="DA93" s="132" t="s">
        <v>4849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1.1848916278655819</v>
      </c>
      <c r="F94" s="99">
        <v>0</v>
      </c>
      <c r="G94" s="99">
        <v>0</v>
      </c>
      <c r="H94" s="99">
        <v>0</v>
      </c>
      <c r="I94" s="99">
        <v>1.209252127066117</v>
      </c>
      <c r="J94" s="99">
        <v>1.326838736121343</v>
      </c>
      <c r="K94" s="99">
        <v>1.3095915054805032</v>
      </c>
      <c r="L94" s="99">
        <v>1.1967434841961242</v>
      </c>
      <c r="M94" s="99">
        <v>1.0882147738649415</v>
      </c>
      <c r="N94" s="99">
        <v>1.01877151833772</v>
      </c>
      <c r="O94" s="99">
        <v>0.96552789544498396</v>
      </c>
      <c r="P94" s="99">
        <v>0.90953285992370203</v>
      </c>
      <c r="Q94" s="99">
        <v>0.98370007073108667</v>
      </c>
      <c r="R94" s="99">
        <v>0.99629806742602756</v>
      </c>
      <c r="S94" s="99">
        <v>0.95605264553479452</v>
      </c>
      <c r="T94" s="99">
        <v>0.93568990128073692</v>
      </c>
      <c r="U94" s="99">
        <v>0.92419081472774178</v>
      </c>
      <c r="V94" s="99">
        <v>0.88279307077550551</v>
      </c>
      <c r="W94" s="99">
        <v>1.0335580622425922</v>
      </c>
      <c r="X94" s="99">
        <v>1.1269416390181297</v>
      </c>
      <c r="Y94" s="99">
        <v>1.0580538353773998</v>
      </c>
      <c r="DA94" s="63" t="s">
        <v>4850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X95" s="99">
        <v>0</v>
      </c>
      <c r="Y95" s="99">
        <v>0</v>
      </c>
      <c r="DA95" s="63" t="s">
        <v>4851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X96" s="102">
        <v>0</v>
      </c>
      <c r="Y96" s="102">
        <v>0</v>
      </c>
      <c r="DA96" s="131" t="s">
        <v>4852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X97" s="105">
        <v>0</v>
      </c>
      <c r="Y97" s="105">
        <v>0</v>
      </c>
      <c r="DA97" s="132" t="s">
        <v>4853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X98" s="99">
        <v>0</v>
      </c>
      <c r="Y98" s="99">
        <v>0</v>
      </c>
      <c r="DA98" s="63" t="s">
        <v>4854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X99" s="99">
        <v>0</v>
      </c>
      <c r="Y99" s="99">
        <v>0</v>
      </c>
      <c r="DA99" s="63" t="s">
        <v>4855</v>
      </c>
    </row>
    <row r="100" spans="1:105" ht="12" customHeight="1" x14ac:dyDescent="0.25">
      <c r="A100" s="121" t="s">
        <v>54</v>
      </c>
      <c r="B100" s="122"/>
      <c r="C100" s="123">
        <v>2.0226845212933422</v>
      </c>
      <c r="D100" s="123">
        <v>1.572522861178699</v>
      </c>
      <c r="E100" s="123">
        <v>1.911570341985646</v>
      </c>
      <c r="F100" s="123">
        <v>1.424423059320969</v>
      </c>
      <c r="G100" s="123">
        <v>1.3119487707101831</v>
      </c>
      <c r="H100" s="123">
        <v>1.4289856072406006</v>
      </c>
      <c r="I100" s="123">
        <v>1.8454447300760795</v>
      </c>
      <c r="J100" s="123">
        <v>2.146459155409679</v>
      </c>
      <c r="K100" s="123">
        <v>1.9567736542954743</v>
      </c>
      <c r="L100" s="123">
        <v>1.6262098534768374</v>
      </c>
      <c r="M100" s="123">
        <v>1.2005446271359448</v>
      </c>
      <c r="N100" s="123">
        <v>0.77872876470311581</v>
      </c>
      <c r="O100" s="123">
        <v>0.96896184750806047</v>
      </c>
      <c r="P100" s="123">
        <v>0.94223654042635774</v>
      </c>
      <c r="Q100" s="123">
        <v>1.2170588451279927</v>
      </c>
      <c r="R100" s="123">
        <v>1.3678181244035335</v>
      </c>
      <c r="S100" s="123">
        <v>1.092247165084794</v>
      </c>
      <c r="T100" s="123">
        <v>0.9523074393329537</v>
      </c>
      <c r="U100" s="123">
        <v>0.85982189818370458</v>
      </c>
      <c r="V100" s="123">
        <v>0.68988182116227881</v>
      </c>
      <c r="W100" s="123">
        <v>0.71085314276754885</v>
      </c>
      <c r="X100" s="123">
        <v>0.61369574227984036</v>
      </c>
      <c r="Y100" s="123">
        <v>0.66756787093366288</v>
      </c>
      <c r="DA100" s="130" t="s">
        <v>4856</v>
      </c>
    </row>
    <row r="101" spans="1:105" ht="12" customHeight="1" x14ac:dyDescent="0.25">
      <c r="A101" s="97" t="s">
        <v>202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X101" s="99">
        <v>0</v>
      </c>
      <c r="Y101" s="99">
        <v>0</v>
      </c>
      <c r="DA101" s="63" t="s">
        <v>4857</v>
      </c>
    </row>
    <row r="102" spans="1:105" ht="12" customHeight="1" x14ac:dyDescent="0.25">
      <c r="A102" s="97" t="s">
        <v>50</v>
      </c>
      <c r="B102" s="98"/>
      <c r="C102" s="99">
        <v>4.4636072291166524</v>
      </c>
      <c r="D102" s="99">
        <v>3.9013470202716283</v>
      </c>
      <c r="E102" s="99">
        <v>4.5350996532741741</v>
      </c>
      <c r="F102" s="99">
        <v>4.1700038291182633</v>
      </c>
      <c r="G102" s="99">
        <v>4.1368628891379569</v>
      </c>
      <c r="H102" s="99">
        <v>3.9863062421744129</v>
      </c>
      <c r="I102" s="99">
        <v>4.1130425553778958</v>
      </c>
      <c r="J102" s="99">
        <v>3.9831642667912779</v>
      </c>
      <c r="K102" s="99">
        <v>4.5683322936437367</v>
      </c>
      <c r="L102" s="99">
        <v>4.0767560862618826</v>
      </c>
      <c r="M102" s="99">
        <v>3.5914207651213914</v>
      </c>
      <c r="N102" s="99">
        <v>3.4052223428540493</v>
      </c>
      <c r="O102" s="99">
        <v>3.362506385902496</v>
      </c>
      <c r="P102" s="99">
        <v>3.0888120968417736</v>
      </c>
      <c r="Q102" s="99">
        <v>3.1159408744400694</v>
      </c>
      <c r="R102" s="99">
        <v>3.2573947876569811</v>
      </c>
      <c r="S102" s="99">
        <v>3.1602257155621296</v>
      </c>
      <c r="T102" s="99">
        <v>2.9581320622337013</v>
      </c>
      <c r="U102" s="99">
        <v>3.0610486327165054</v>
      </c>
      <c r="V102" s="99">
        <v>2.9841117387479463</v>
      </c>
      <c r="W102" s="99">
        <v>3.1022820056823441</v>
      </c>
      <c r="X102" s="99">
        <v>3.0041262775777784</v>
      </c>
      <c r="Y102" s="99">
        <v>2.6834986210808558</v>
      </c>
      <c r="DA102" s="63" t="s">
        <v>4858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X103" s="110">
        <v>0</v>
      </c>
      <c r="Y103" s="110">
        <v>0</v>
      </c>
      <c r="DA103" s="60" t="s">
        <v>4859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206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:Y105" si="37">W106+W109+W111+W120</f>
        <v>0</v>
      </c>
      <c r="X105" s="118">
        <f t="shared" si="37"/>
        <v>0</v>
      </c>
      <c r="Y105" s="118">
        <f t="shared" si="37"/>
        <v>0</v>
      </c>
      <c r="DA105" s="129" t="s">
        <v>4860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:Y106" si="40">SUM(W107:W108)</f>
        <v>0</v>
      </c>
      <c r="X106" s="123">
        <f t="shared" si="40"/>
        <v>0</v>
      </c>
      <c r="Y106" s="123">
        <f t="shared" si="40"/>
        <v>0</v>
      </c>
      <c r="DA106" s="130" t="s">
        <v>4861</v>
      </c>
    </row>
    <row r="107" spans="1:105" ht="12" customHeight="1" x14ac:dyDescent="0.25">
      <c r="A107" s="97" t="s">
        <v>197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X107" s="99">
        <v>0</v>
      </c>
      <c r="Y107" s="99">
        <v>0</v>
      </c>
      <c r="DA107" s="63" t="s">
        <v>4862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X108" s="99">
        <v>0</v>
      </c>
      <c r="Y108" s="99">
        <v>0</v>
      </c>
      <c r="DA108" s="63" t="s">
        <v>4863</v>
      </c>
    </row>
    <row r="109" spans="1:105" ht="12.95" customHeight="1" x14ac:dyDescent="0.25">
      <c r="A109" s="121" t="s">
        <v>92</v>
      </c>
      <c r="B109" s="122"/>
      <c r="C109" s="123">
        <f t="shared" ref="C109:Y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X109" s="123">
        <f t="shared" si="41"/>
        <v>0</v>
      </c>
      <c r="Y109" s="123">
        <f t="shared" si="41"/>
        <v>0</v>
      </c>
      <c r="DA109" s="130" t="s">
        <v>4864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X110" s="99">
        <v>0</v>
      </c>
      <c r="Y110" s="99">
        <v>0</v>
      </c>
      <c r="DA110" s="63" t="s">
        <v>4865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X111" s="123">
        <v>0</v>
      </c>
      <c r="Y111" s="123">
        <v>0</v>
      </c>
      <c r="DA111" s="130" t="s">
        <v>4866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X112" s="99">
        <v>0</v>
      </c>
      <c r="Y112" s="99">
        <v>0</v>
      </c>
      <c r="DA112" s="63" t="s">
        <v>4867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X113" s="99">
        <v>0</v>
      </c>
      <c r="Y113" s="99">
        <v>0</v>
      </c>
      <c r="DA113" s="63" t="s">
        <v>4868</v>
      </c>
    </row>
    <row r="114" spans="1:105" ht="12" customHeight="1" x14ac:dyDescent="0.25">
      <c r="A114" s="100" t="s">
        <v>197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X114" s="102">
        <v>0</v>
      </c>
      <c r="Y114" s="102">
        <v>0</v>
      </c>
      <c r="DA114" s="131" t="s">
        <v>4869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X115" s="105">
        <v>0</v>
      </c>
      <c r="Y115" s="105">
        <v>0</v>
      </c>
      <c r="DA115" s="132" t="s">
        <v>4870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X116" s="102">
        <v>0</v>
      </c>
      <c r="Y116" s="102">
        <v>0</v>
      </c>
      <c r="DA116" s="131" t="s">
        <v>4871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X117" s="105">
        <v>0</v>
      </c>
      <c r="Y117" s="105">
        <v>0</v>
      </c>
      <c r="DA117" s="132" t="s">
        <v>4872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X118" s="99">
        <v>0</v>
      </c>
      <c r="Y118" s="99">
        <v>0</v>
      </c>
      <c r="DA118" s="63" t="s">
        <v>4873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X119" s="99">
        <v>0</v>
      </c>
      <c r="Y119" s="99">
        <v>0</v>
      </c>
      <c r="DA119" s="63" t="s">
        <v>4874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X120" s="123">
        <v>0</v>
      </c>
      <c r="Y120" s="123">
        <v>0</v>
      </c>
      <c r="DA120" s="130" t="s">
        <v>4875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X121" s="99">
        <v>0</v>
      </c>
      <c r="Y121" s="99">
        <v>0</v>
      </c>
      <c r="DA121" s="63" t="s">
        <v>4876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X122" s="110">
        <v>0</v>
      </c>
      <c r="Y122" s="110">
        <v>0</v>
      </c>
      <c r="DA122" s="60" t="s">
        <v>4877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208</v>
      </c>
      <c r="B124" s="117"/>
      <c r="C124" s="118">
        <f t="shared" ref="C124:Q124" si="42">C125+C128+C130+C139</f>
        <v>2.0827463081793742</v>
      </c>
      <c r="D124" s="118">
        <f t="shared" si="42"/>
        <v>1.6352319852409476</v>
      </c>
      <c r="E124" s="118">
        <f t="shared" si="42"/>
        <v>2.0105881826299914</v>
      </c>
      <c r="F124" s="118">
        <f t="shared" si="42"/>
        <v>1.4980020257398181</v>
      </c>
      <c r="G124" s="118">
        <f t="shared" si="42"/>
        <v>1.3749534618637116</v>
      </c>
      <c r="H124" s="118">
        <f t="shared" si="42"/>
        <v>1.5071443185393532</v>
      </c>
      <c r="I124" s="118">
        <f t="shared" si="42"/>
        <v>1.9303394411817796</v>
      </c>
      <c r="J124" s="118">
        <f t="shared" si="42"/>
        <v>2.4319207195672901</v>
      </c>
      <c r="K124" s="118">
        <f t="shared" si="42"/>
        <v>2.2726557910988023</v>
      </c>
      <c r="L124" s="118">
        <f t="shared" si="42"/>
        <v>1.8580017682746754</v>
      </c>
      <c r="M124" s="118">
        <f t="shared" si="42"/>
        <v>1.3782695922502612</v>
      </c>
      <c r="N124" s="118">
        <f t="shared" si="42"/>
        <v>0.87512449847440843</v>
      </c>
      <c r="O124" s="118">
        <f t="shared" si="42"/>
        <v>1.0556432101501878</v>
      </c>
      <c r="P124" s="118">
        <f t="shared" si="42"/>
        <v>1.0296040322805913</v>
      </c>
      <c r="Q124" s="118">
        <f t="shared" si="42"/>
        <v>0</v>
      </c>
      <c r="R124" s="118">
        <f t="shared" ref="R124:V124" si="43">R125+R128+R130+R139</f>
        <v>1.456247081540768</v>
      </c>
      <c r="S124" s="118">
        <f t="shared" si="43"/>
        <v>1.1509814881318907</v>
      </c>
      <c r="T124" s="118">
        <f t="shared" si="43"/>
        <v>1.0202622622576574</v>
      </c>
      <c r="U124" s="118">
        <f t="shared" si="43"/>
        <v>0.92654560721397139</v>
      </c>
      <c r="V124" s="118">
        <f t="shared" si="43"/>
        <v>0.77734877690359727</v>
      </c>
      <c r="W124" s="118">
        <f t="shared" ref="W124:Y124" si="44">W125+W128+W130+W139</f>
        <v>0.76673861464776616</v>
      </c>
      <c r="X124" s="118">
        <f t="shared" si="44"/>
        <v>0.65078446713391713</v>
      </c>
      <c r="Y124" s="118">
        <f t="shared" si="44"/>
        <v>0.6876600582672896</v>
      </c>
      <c r="DA124" s="129" t="s">
        <v>4878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:Y125" si="47">SUM(W126:W127)</f>
        <v>0</v>
      </c>
      <c r="X125" s="123">
        <f t="shared" si="47"/>
        <v>0</v>
      </c>
      <c r="Y125" s="123">
        <f t="shared" si="47"/>
        <v>0</v>
      </c>
      <c r="DA125" s="130" t="s">
        <v>4879</v>
      </c>
    </row>
    <row r="126" spans="1:105" ht="12" customHeight="1" x14ac:dyDescent="0.25">
      <c r="A126" s="97" t="s">
        <v>198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X126" s="99">
        <v>0</v>
      </c>
      <c r="Y126" s="99">
        <v>0</v>
      </c>
      <c r="DA126" s="63" t="s">
        <v>4880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X127" s="99">
        <v>0</v>
      </c>
      <c r="Y127" s="99">
        <v>0</v>
      </c>
      <c r="DA127" s="63" t="s">
        <v>4881</v>
      </c>
    </row>
    <row r="128" spans="1:105" ht="12.95" customHeight="1" x14ac:dyDescent="0.25">
      <c r="A128" s="121" t="s">
        <v>92</v>
      </c>
      <c r="B128" s="122"/>
      <c r="C128" s="123">
        <f t="shared" ref="C128:Y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X128" s="123">
        <f t="shared" si="48"/>
        <v>0</v>
      </c>
      <c r="Y128" s="123">
        <f t="shared" si="48"/>
        <v>0</v>
      </c>
      <c r="DA128" s="130" t="s">
        <v>4882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X129" s="99">
        <v>0</v>
      </c>
      <c r="Y129" s="99">
        <v>0</v>
      </c>
      <c r="DA129" s="63" t="s">
        <v>4883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X130" s="123">
        <v>0</v>
      </c>
      <c r="Y130" s="123">
        <v>0</v>
      </c>
      <c r="DA130" s="130" t="s">
        <v>4884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X131" s="99">
        <v>0</v>
      </c>
      <c r="Y131" s="99">
        <v>0</v>
      </c>
      <c r="DA131" s="63" t="s">
        <v>4885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X132" s="99">
        <v>0</v>
      </c>
      <c r="Y132" s="99">
        <v>0</v>
      </c>
      <c r="DA132" s="63" t="s">
        <v>4886</v>
      </c>
    </row>
    <row r="133" spans="1:105" ht="12" customHeight="1" x14ac:dyDescent="0.25">
      <c r="A133" s="100" t="s">
        <v>198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X133" s="102">
        <v>0</v>
      </c>
      <c r="Y133" s="102">
        <v>0</v>
      </c>
      <c r="DA133" s="131" t="s">
        <v>4887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X134" s="105">
        <v>0</v>
      </c>
      <c r="Y134" s="105">
        <v>0</v>
      </c>
      <c r="DA134" s="132" t="s">
        <v>4888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X135" s="102">
        <v>0</v>
      </c>
      <c r="Y135" s="102">
        <v>0</v>
      </c>
      <c r="DA135" s="131" t="s">
        <v>4889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X136" s="105">
        <v>0</v>
      </c>
      <c r="Y136" s="105">
        <v>0</v>
      </c>
      <c r="DA136" s="132" t="s">
        <v>4890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X137" s="99">
        <v>0</v>
      </c>
      <c r="Y137" s="99">
        <v>0</v>
      </c>
      <c r="DA137" s="63" t="s">
        <v>4891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X138" s="99">
        <v>0</v>
      </c>
      <c r="Y138" s="99">
        <v>0</v>
      </c>
      <c r="DA138" s="63" t="s">
        <v>4892</v>
      </c>
    </row>
    <row r="139" spans="1:105" ht="12" customHeight="1" x14ac:dyDescent="0.25">
      <c r="A139" s="121" t="s">
        <v>54</v>
      </c>
      <c r="B139" s="122"/>
      <c r="C139" s="123">
        <v>2.0827463081793742</v>
      </c>
      <c r="D139" s="123">
        <v>1.6352319852409476</v>
      </c>
      <c r="E139" s="123">
        <v>2.0105881826299914</v>
      </c>
      <c r="F139" s="123">
        <v>1.4980020257398181</v>
      </c>
      <c r="G139" s="123">
        <v>1.3749534618637116</v>
      </c>
      <c r="H139" s="123">
        <v>1.5071443185393532</v>
      </c>
      <c r="I139" s="123">
        <v>1.9303394411817796</v>
      </c>
      <c r="J139" s="123">
        <v>2.4319207195672901</v>
      </c>
      <c r="K139" s="123">
        <v>2.2726557910988023</v>
      </c>
      <c r="L139" s="123">
        <v>1.8580017682746754</v>
      </c>
      <c r="M139" s="123">
        <v>1.3782695922502612</v>
      </c>
      <c r="N139" s="123">
        <v>0.87512449847440843</v>
      </c>
      <c r="O139" s="123">
        <v>1.0556432101501878</v>
      </c>
      <c r="P139" s="123">
        <v>1.0296040322805913</v>
      </c>
      <c r="Q139" s="123">
        <v>0</v>
      </c>
      <c r="R139" s="123">
        <v>1.456247081540768</v>
      </c>
      <c r="S139" s="123">
        <v>1.1509814881318907</v>
      </c>
      <c r="T139" s="123">
        <v>1.0202622622576574</v>
      </c>
      <c r="U139" s="123">
        <v>0.92654560721397139</v>
      </c>
      <c r="V139" s="123">
        <v>0.77734877690359727</v>
      </c>
      <c r="W139" s="123">
        <v>0.76673861464776616</v>
      </c>
      <c r="X139" s="123">
        <v>0.65078446713391713</v>
      </c>
      <c r="Y139" s="123">
        <v>0.6876600582672896</v>
      </c>
      <c r="DA139" s="130" t="s">
        <v>4893</v>
      </c>
    </row>
    <row r="140" spans="1:105" ht="12" customHeight="1" x14ac:dyDescent="0.25">
      <c r="A140" s="97" t="s">
        <v>50</v>
      </c>
      <c r="B140" s="98"/>
      <c r="C140" s="99">
        <v>4.4636072291166524</v>
      </c>
      <c r="D140" s="99">
        <v>3.9013470202716283</v>
      </c>
      <c r="E140" s="99">
        <v>4.5350996532741759</v>
      </c>
      <c r="F140" s="99">
        <v>4.1700038291182624</v>
      </c>
      <c r="G140" s="99">
        <v>4.136862889137956</v>
      </c>
      <c r="H140" s="99">
        <v>3.9863062421744129</v>
      </c>
      <c r="I140" s="99">
        <v>4.1130425553778958</v>
      </c>
      <c r="J140" s="99">
        <v>3.9831642667912779</v>
      </c>
      <c r="K140" s="99">
        <v>4.5683322936437376</v>
      </c>
      <c r="L140" s="99">
        <v>4.0767560862618817</v>
      </c>
      <c r="M140" s="99">
        <v>3.5914207651213914</v>
      </c>
      <c r="N140" s="99">
        <v>3.4052223428540493</v>
      </c>
      <c r="O140" s="99">
        <v>3.362506385902496</v>
      </c>
      <c r="P140" s="99">
        <v>3.0888120968417736</v>
      </c>
      <c r="Q140" s="99">
        <v>0</v>
      </c>
      <c r="R140" s="99">
        <v>3.2573947876569807</v>
      </c>
      <c r="S140" s="99">
        <v>3.1602257155621292</v>
      </c>
      <c r="T140" s="99">
        <v>2.9581320622337008</v>
      </c>
      <c r="U140" s="99">
        <v>3.0610486327165054</v>
      </c>
      <c r="V140" s="99">
        <v>2.9841117387479463</v>
      </c>
      <c r="W140" s="99">
        <v>3.1022820056823441</v>
      </c>
      <c r="X140" s="99">
        <v>3.0041262775777793</v>
      </c>
      <c r="Y140" s="99">
        <v>2.6834986210808558</v>
      </c>
      <c r="DA140" s="63" t="s">
        <v>4894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X141" s="110">
        <v>0</v>
      </c>
      <c r="Y141" s="110">
        <v>0</v>
      </c>
      <c r="DA141" s="60" t="s">
        <v>4895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2.2969882703179896</v>
      </c>
      <c r="D143" s="118">
        <f t="shared" si="49"/>
        <v>1.8573255121226335</v>
      </c>
      <c r="E143" s="118">
        <f t="shared" si="49"/>
        <v>2.245251011763326</v>
      </c>
      <c r="F143" s="118">
        <f t="shared" si="49"/>
        <v>1.694054106427314</v>
      </c>
      <c r="G143" s="118">
        <f t="shared" si="49"/>
        <v>1.5420474384546039</v>
      </c>
      <c r="H143" s="118">
        <f t="shared" si="49"/>
        <v>1.7007325931583326</v>
      </c>
      <c r="I143" s="118">
        <f t="shared" si="49"/>
        <v>2.1381231526451905</v>
      </c>
      <c r="J143" s="118">
        <f t="shared" si="49"/>
        <v>2.6575298768129416</v>
      </c>
      <c r="K143" s="118">
        <f t="shared" si="49"/>
        <v>2.5171704391830474</v>
      </c>
      <c r="L143" s="118">
        <f t="shared" si="49"/>
        <v>2.0604740441118237</v>
      </c>
      <c r="M143" s="118">
        <f t="shared" si="49"/>
        <v>1.5285569510838599</v>
      </c>
      <c r="N143" s="118">
        <f t="shared" si="49"/>
        <v>0.94797302755937107</v>
      </c>
      <c r="O143" s="118">
        <f t="shared" si="49"/>
        <v>1.1530731351636285</v>
      </c>
      <c r="P143" s="118">
        <f t="shared" si="49"/>
        <v>1.0939015115919144</v>
      </c>
      <c r="Q143" s="118">
        <f t="shared" si="49"/>
        <v>1.4013086071136185</v>
      </c>
      <c r="R143" s="118">
        <f t="shared" ref="R143:V143" si="50">R144+R146+R148+R157</f>
        <v>1.5978748728685774</v>
      </c>
      <c r="S143" s="118">
        <f t="shared" si="50"/>
        <v>1.2639094014680332</v>
      </c>
      <c r="T143" s="118">
        <f t="shared" si="50"/>
        <v>1.1143955128777907</v>
      </c>
      <c r="U143" s="118">
        <f t="shared" si="50"/>
        <v>1.0073966643811396</v>
      </c>
      <c r="V143" s="118">
        <f t="shared" si="50"/>
        <v>0.83860538735570767</v>
      </c>
      <c r="W143" s="118">
        <f t="shared" ref="W143:Y143" si="51">W144+W146+W148+W157</f>
        <v>0.83050912074992045</v>
      </c>
      <c r="X143" s="118">
        <f t="shared" si="51"/>
        <v>0.71443569991398725</v>
      </c>
      <c r="Y143" s="118">
        <f t="shared" si="51"/>
        <v>0.76072692819745091</v>
      </c>
      <c r="DA143" s="129" t="s">
        <v>4896</v>
      </c>
    </row>
    <row r="144" spans="1:105" ht="12.95" customHeight="1" x14ac:dyDescent="0.25">
      <c r="A144" s="121" t="s">
        <v>57</v>
      </c>
      <c r="B144" s="122"/>
      <c r="C144" s="123">
        <f t="shared" ref="C144:Y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X144" s="123">
        <f t="shared" si="52"/>
        <v>0</v>
      </c>
      <c r="Y144" s="123">
        <f t="shared" si="52"/>
        <v>0</v>
      </c>
      <c r="DA144" s="130" t="s">
        <v>4897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X145" s="99">
        <v>0</v>
      </c>
      <c r="Y145" s="99">
        <v>0</v>
      </c>
      <c r="DA145" s="63" t="s">
        <v>4898</v>
      </c>
    </row>
    <row r="146" spans="1:105" ht="12.95" customHeight="1" x14ac:dyDescent="0.25">
      <c r="A146" s="121" t="s">
        <v>92</v>
      </c>
      <c r="B146" s="122"/>
      <c r="C146" s="123">
        <f t="shared" ref="C146:Y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X146" s="123">
        <f t="shared" si="53"/>
        <v>0</v>
      </c>
      <c r="Y146" s="123">
        <f t="shared" si="53"/>
        <v>0</v>
      </c>
      <c r="DA146" s="130" t="s">
        <v>4899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X147" s="99">
        <v>0</v>
      </c>
      <c r="Y147" s="99">
        <v>0</v>
      </c>
      <c r="DA147" s="63" t="s">
        <v>4900</v>
      </c>
    </row>
    <row r="148" spans="1:105" ht="12" customHeight="1" x14ac:dyDescent="0.25">
      <c r="A148" s="121" t="s">
        <v>55</v>
      </c>
      <c r="B148" s="122"/>
      <c r="C148" s="123">
        <v>0.21173836403272392</v>
      </c>
      <c r="D148" s="123">
        <v>0.22127676168614399</v>
      </c>
      <c r="E148" s="123">
        <v>0.23336802543200094</v>
      </c>
      <c r="F148" s="123">
        <v>0.19505428276135511</v>
      </c>
      <c r="G148" s="123">
        <v>0.16811482560179403</v>
      </c>
      <c r="H148" s="123">
        <v>0.19517487079203097</v>
      </c>
      <c r="I148" s="123">
        <v>0.20718216586273822</v>
      </c>
      <c r="J148" s="123">
        <v>0.22635222541342032</v>
      </c>
      <c r="K148" s="123">
        <v>0.2447380225674558</v>
      </c>
      <c r="L148" s="123">
        <v>0.20090109248359656</v>
      </c>
      <c r="M148" s="123">
        <v>0.1507162801882316</v>
      </c>
      <c r="N148" s="123">
        <v>6.880653176796199E-2</v>
      </c>
      <c r="O148" s="123">
        <v>9.249764426965143E-2</v>
      </c>
      <c r="P148" s="123">
        <v>8.8837264536663296E-2</v>
      </c>
      <c r="Q148" s="123">
        <v>0.12627148042646721</v>
      </c>
      <c r="R148" s="123">
        <v>0.14099298440473154</v>
      </c>
      <c r="S148" s="123">
        <v>0.11439152413871119</v>
      </c>
      <c r="T148" s="123">
        <v>9.2191908861913779E-2</v>
      </c>
      <c r="U148" s="123">
        <v>7.8055998873727217E-2</v>
      </c>
      <c r="V148" s="123">
        <v>6.071469846264959E-2</v>
      </c>
      <c r="W148" s="123">
        <v>6.4226888807425442E-2</v>
      </c>
      <c r="X148" s="123">
        <v>6.293843489711963E-2</v>
      </c>
      <c r="Y148" s="123">
        <v>7.3862514304216143E-2</v>
      </c>
      <c r="DA148" s="130" t="s">
        <v>4901</v>
      </c>
    </row>
    <row r="149" spans="1:105" ht="12" customHeight="1" x14ac:dyDescent="0.25">
      <c r="A149" s="97" t="s">
        <v>124</v>
      </c>
      <c r="B149" s="98"/>
      <c r="C149" s="99">
        <v>4.514261921177674</v>
      </c>
      <c r="D149" s="99">
        <v>4.3825091967283525</v>
      </c>
      <c r="E149" s="99">
        <v>4.6138803361451854</v>
      </c>
      <c r="F149" s="99">
        <v>4.5678166581204609</v>
      </c>
      <c r="G149" s="99">
        <v>4.5259148147306512</v>
      </c>
      <c r="H149" s="99">
        <v>4.5475744894543224</v>
      </c>
      <c r="I149" s="99">
        <v>4.3508254831175028</v>
      </c>
      <c r="J149" s="99">
        <v>4.7374564361175011</v>
      </c>
      <c r="K149" s="99">
        <v>5.0149826378734801</v>
      </c>
      <c r="L149" s="99">
        <v>4.5805449086260017</v>
      </c>
      <c r="M149" s="99">
        <v>3.9939814249881374</v>
      </c>
      <c r="N149" s="99">
        <v>3.78435924723791</v>
      </c>
      <c r="O149" s="99">
        <v>3.6866918216046782</v>
      </c>
      <c r="P149" s="99">
        <v>3.2972292414569258</v>
      </c>
      <c r="Q149" s="99">
        <v>3.2447944061104304</v>
      </c>
      <c r="R149" s="99">
        <v>3.3691448565047311</v>
      </c>
      <c r="S149" s="99">
        <v>3.2857979175016006</v>
      </c>
      <c r="T149" s="99">
        <v>3.1125744468141368</v>
      </c>
      <c r="U149" s="99">
        <v>3.250474810241641</v>
      </c>
      <c r="V149" s="99">
        <v>3.1711754043183897</v>
      </c>
      <c r="W149" s="99">
        <v>3.300273978720015</v>
      </c>
      <c r="X149" s="99">
        <v>3.2147015978221098</v>
      </c>
      <c r="Y149" s="99">
        <v>2.9698885959820243</v>
      </c>
      <c r="DA149" s="63" t="s">
        <v>4902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0</v>
      </c>
      <c r="N150" s="99">
        <v>0</v>
      </c>
      <c r="O150" s="99">
        <v>0</v>
      </c>
      <c r="P150" s="99">
        <v>0</v>
      </c>
      <c r="Q150" s="99">
        <v>0</v>
      </c>
      <c r="R150" s="99">
        <v>0</v>
      </c>
      <c r="S150" s="99">
        <v>0</v>
      </c>
      <c r="T150" s="99">
        <v>0</v>
      </c>
      <c r="U150" s="99">
        <v>0</v>
      </c>
      <c r="V150" s="99">
        <v>0</v>
      </c>
      <c r="W150" s="99">
        <v>0</v>
      </c>
      <c r="X150" s="99">
        <v>0</v>
      </c>
      <c r="Y150" s="99">
        <v>0</v>
      </c>
      <c r="DA150" s="63" t="s">
        <v>4903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0</v>
      </c>
      <c r="N151" s="102">
        <v>0</v>
      </c>
      <c r="O151" s="102">
        <v>0</v>
      </c>
      <c r="P151" s="102">
        <v>0</v>
      </c>
      <c r="Q151" s="102">
        <v>0</v>
      </c>
      <c r="R151" s="102">
        <v>0</v>
      </c>
      <c r="S151" s="102">
        <v>0</v>
      </c>
      <c r="T151" s="102">
        <v>0</v>
      </c>
      <c r="U151" s="102">
        <v>0</v>
      </c>
      <c r="V151" s="102">
        <v>0</v>
      </c>
      <c r="W151" s="102">
        <v>0</v>
      </c>
      <c r="X151" s="102">
        <v>0</v>
      </c>
      <c r="Y151" s="102">
        <v>0</v>
      </c>
      <c r="DA151" s="131" t="s">
        <v>4904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X152" s="105">
        <v>0</v>
      </c>
      <c r="Y152" s="105">
        <v>0</v>
      </c>
      <c r="DA152" s="132" t="s">
        <v>4905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X153" s="102">
        <v>0</v>
      </c>
      <c r="Y153" s="102">
        <v>0</v>
      </c>
      <c r="DA153" s="131" t="s">
        <v>4906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X154" s="105">
        <v>0</v>
      </c>
      <c r="Y154" s="105">
        <v>0</v>
      </c>
      <c r="DA154" s="132" t="s">
        <v>4907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X155" s="99">
        <v>0</v>
      </c>
      <c r="Y155" s="99">
        <v>0</v>
      </c>
      <c r="DA155" s="63" t="s">
        <v>4908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X156" s="99">
        <v>0</v>
      </c>
      <c r="Y156" s="99">
        <v>0</v>
      </c>
      <c r="DA156" s="63" t="s">
        <v>4909</v>
      </c>
    </row>
    <row r="157" spans="1:105" ht="12" customHeight="1" x14ac:dyDescent="0.25">
      <c r="A157" s="121" t="s">
        <v>54</v>
      </c>
      <c r="B157" s="122"/>
      <c r="C157" s="123">
        <v>2.0852499062852656</v>
      </c>
      <c r="D157" s="123">
        <v>1.6360487504364896</v>
      </c>
      <c r="E157" s="123">
        <v>2.011882986331325</v>
      </c>
      <c r="F157" s="123">
        <v>1.498999823665959</v>
      </c>
      <c r="G157" s="123">
        <v>1.3739326128528098</v>
      </c>
      <c r="H157" s="123">
        <v>1.5055577223663017</v>
      </c>
      <c r="I157" s="123">
        <v>1.9309409867824521</v>
      </c>
      <c r="J157" s="123">
        <v>2.4311776513995214</v>
      </c>
      <c r="K157" s="123">
        <v>2.2724324166155916</v>
      </c>
      <c r="L157" s="123">
        <v>1.8595729516282269</v>
      </c>
      <c r="M157" s="123">
        <v>1.3778406708956283</v>
      </c>
      <c r="N157" s="123">
        <v>0.87916649579140904</v>
      </c>
      <c r="O157" s="123">
        <v>1.0605754908939771</v>
      </c>
      <c r="P157" s="123">
        <v>1.0050642470552511</v>
      </c>
      <c r="Q157" s="123">
        <v>1.2750371266871512</v>
      </c>
      <c r="R157" s="123">
        <v>1.4568818884638459</v>
      </c>
      <c r="S157" s="123">
        <v>1.149517877329322</v>
      </c>
      <c r="T157" s="123">
        <v>1.0222036040158768</v>
      </c>
      <c r="U157" s="123">
        <v>0.92934066550741234</v>
      </c>
      <c r="V157" s="123">
        <v>0.77789068889305812</v>
      </c>
      <c r="W157" s="123">
        <v>0.76628223194249501</v>
      </c>
      <c r="X157" s="123">
        <v>0.65149726501686767</v>
      </c>
      <c r="Y157" s="123">
        <v>0.68686441389323472</v>
      </c>
      <c r="DA157" s="130" t="s">
        <v>4910</v>
      </c>
    </row>
    <row r="158" spans="1:105" ht="12" customHeight="1" x14ac:dyDescent="0.25">
      <c r="A158" s="97" t="s">
        <v>50</v>
      </c>
      <c r="B158" s="98"/>
      <c r="C158" s="99">
        <v>4.4636072291166533</v>
      </c>
      <c r="D158" s="99">
        <v>3.9013470202716287</v>
      </c>
      <c r="E158" s="99">
        <v>4.535099653274175</v>
      </c>
      <c r="F158" s="99">
        <v>4.1700038291182624</v>
      </c>
      <c r="G158" s="99">
        <v>4.136862889137956</v>
      </c>
      <c r="H158" s="99">
        <v>3.986306242174412</v>
      </c>
      <c r="I158" s="99">
        <v>4.1130425553778958</v>
      </c>
      <c r="J158" s="99">
        <v>3.9831642667912774</v>
      </c>
      <c r="K158" s="99">
        <v>4.5683322936437367</v>
      </c>
      <c r="L158" s="99">
        <v>4.0767560862618817</v>
      </c>
      <c r="M158" s="99">
        <v>3.5914207651213919</v>
      </c>
      <c r="N158" s="99">
        <v>3.4052223428540489</v>
      </c>
      <c r="O158" s="99">
        <v>3.362506385902496</v>
      </c>
      <c r="P158" s="99">
        <v>3.0888120968417749</v>
      </c>
      <c r="Q158" s="99">
        <v>3.1159408744400698</v>
      </c>
      <c r="R158" s="99">
        <v>3.2573947876569811</v>
      </c>
      <c r="S158" s="99">
        <v>3.1602257155621296</v>
      </c>
      <c r="T158" s="99">
        <v>2.9581320622337008</v>
      </c>
      <c r="U158" s="99">
        <v>3.061048632716505</v>
      </c>
      <c r="V158" s="99">
        <v>2.9841117387479454</v>
      </c>
      <c r="W158" s="99">
        <v>3.1022820056823437</v>
      </c>
      <c r="X158" s="99">
        <v>3.0041262775777784</v>
      </c>
      <c r="Y158" s="99">
        <v>2.6834986210808558</v>
      </c>
      <c r="DA158" s="63" t="s">
        <v>4911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X159" s="110">
        <v>0</v>
      </c>
      <c r="Y159" s="110">
        <v>0</v>
      </c>
      <c r="DA159" s="60" t="s">
        <v>4912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2.2999284622934142</v>
      </c>
      <c r="D161" s="118">
        <f t="shared" si="54"/>
        <v>1.8530959981673782</v>
      </c>
      <c r="E161" s="118">
        <f t="shared" si="54"/>
        <v>2.2461576218525021</v>
      </c>
      <c r="F161" s="118">
        <f t="shared" si="54"/>
        <v>1.695833457427657</v>
      </c>
      <c r="G161" s="118">
        <f t="shared" si="54"/>
        <v>1.5443028018738898</v>
      </c>
      <c r="H161" s="118">
        <f t="shared" si="54"/>
        <v>1.7056534764968991</v>
      </c>
      <c r="I161" s="118">
        <f t="shared" si="54"/>
        <v>2.1370148597520298</v>
      </c>
      <c r="J161" s="118">
        <f t="shared" si="54"/>
        <v>2.6554383449513721</v>
      </c>
      <c r="K161" s="118">
        <f t="shared" si="54"/>
        <v>2.5194128607480977</v>
      </c>
      <c r="L161" s="118">
        <f t="shared" si="54"/>
        <v>2.060824079770927</v>
      </c>
      <c r="M161" s="118">
        <f t="shared" si="54"/>
        <v>0</v>
      </c>
      <c r="N161" s="118">
        <f t="shared" si="54"/>
        <v>0</v>
      </c>
      <c r="O161" s="118">
        <f t="shared" si="54"/>
        <v>0</v>
      </c>
      <c r="P161" s="118">
        <f t="shared" si="54"/>
        <v>0</v>
      </c>
      <c r="Q161" s="118">
        <f t="shared" si="54"/>
        <v>1.5579704372200347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1.1146616037298249</v>
      </c>
      <c r="U161" s="118">
        <f t="shared" si="55"/>
        <v>1.006119847300303</v>
      </c>
      <c r="V161" s="118">
        <f t="shared" si="55"/>
        <v>0.83944321876455485</v>
      </c>
      <c r="W161" s="118">
        <f t="shared" ref="W161:Y161" si="56">W162+W164+W166+W175</f>
        <v>0.83095278561454844</v>
      </c>
      <c r="X161" s="118">
        <f t="shared" si="56"/>
        <v>0.71268604321034923</v>
      </c>
      <c r="Y161" s="118">
        <f t="shared" si="56"/>
        <v>0.76118416626906105</v>
      </c>
      <c r="DA161" s="129" t="s">
        <v>4913</v>
      </c>
    </row>
    <row r="162" spans="1:105" ht="12.95" customHeight="1" x14ac:dyDescent="0.25">
      <c r="A162" s="121" t="s">
        <v>57</v>
      </c>
      <c r="B162" s="122"/>
      <c r="C162" s="123">
        <f t="shared" ref="C162:Y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X162" s="123">
        <f t="shared" si="57"/>
        <v>0</v>
      </c>
      <c r="Y162" s="123">
        <f t="shared" si="57"/>
        <v>0</v>
      </c>
      <c r="DA162" s="130" t="s">
        <v>4914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X163" s="110">
        <v>0</v>
      </c>
      <c r="Y163" s="110">
        <v>0</v>
      </c>
      <c r="DA163" s="60" t="s">
        <v>4915</v>
      </c>
    </row>
    <row r="164" spans="1:105" ht="12.95" customHeight="1" x14ac:dyDescent="0.25">
      <c r="A164" s="121" t="s">
        <v>92</v>
      </c>
      <c r="B164" s="122"/>
      <c r="C164" s="123">
        <f t="shared" ref="C164:Y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X164" s="123">
        <f t="shared" si="58"/>
        <v>0</v>
      </c>
      <c r="Y164" s="123">
        <f t="shared" si="58"/>
        <v>0</v>
      </c>
      <c r="DA164" s="130" t="s">
        <v>4916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X165" s="99">
        <v>0</v>
      </c>
      <c r="Y165" s="99">
        <v>0</v>
      </c>
      <c r="DA165" s="63" t="s">
        <v>4917</v>
      </c>
    </row>
    <row r="166" spans="1:105" ht="12" customHeight="1" x14ac:dyDescent="0.25">
      <c r="A166" s="121" t="s">
        <v>55</v>
      </c>
      <c r="B166" s="122"/>
      <c r="C166" s="123">
        <v>0.21641121068723923</v>
      </c>
      <c r="D166" s="123">
        <v>0.21849518526354197</v>
      </c>
      <c r="E166" s="123">
        <v>0.23557794991525849</v>
      </c>
      <c r="F166" s="123">
        <v>0.19571081882003596</v>
      </c>
      <c r="G166" s="123">
        <v>0.16978244213887761</v>
      </c>
      <c r="H166" s="123">
        <v>0.19709360895098016</v>
      </c>
      <c r="I166" s="123">
        <v>0.2044310237215578</v>
      </c>
      <c r="J166" s="123">
        <v>0.2243789915922175</v>
      </c>
      <c r="K166" s="123">
        <v>0.24480389445686446</v>
      </c>
      <c r="L166" s="123">
        <v>0.20408368404769314</v>
      </c>
      <c r="M166" s="123">
        <v>0</v>
      </c>
      <c r="N166" s="123">
        <v>0</v>
      </c>
      <c r="O166" s="123">
        <v>0</v>
      </c>
      <c r="P166" s="123">
        <v>0</v>
      </c>
      <c r="Q166" s="123">
        <v>0</v>
      </c>
      <c r="R166" s="123">
        <v>0</v>
      </c>
      <c r="S166" s="123">
        <v>0</v>
      </c>
      <c r="T166" s="123">
        <v>9.3190851701022079E-2</v>
      </c>
      <c r="U166" s="123">
        <v>7.7676787744745082E-2</v>
      </c>
      <c r="V166" s="123">
        <v>6.1609451999709693E-2</v>
      </c>
      <c r="W166" s="123">
        <v>6.5313920417043383E-2</v>
      </c>
      <c r="X166" s="123">
        <v>6.1140470829449532E-2</v>
      </c>
      <c r="Y166" s="123">
        <v>7.3069976391028468E-2</v>
      </c>
      <c r="DA166" s="130" t="s">
        <v>4918</v>
      </c>
    </row>
    <row r="167" spans="1:105" ht="12" customHeight="1" x14ac:dyDescent="0.25">
      <c r="A167" s="97" t="s">
        <v>124</v>
      </c>
      <c r="B167" s="98"/>
      <c r="C167" s="99">
        <v>4.514261921177674</v>
      </c>
      <c r="D167" s="99">
        <v>4.3825091967283525</v>
      </c>
      <c r="E167" s="99">
        <v>4.6138803361451846</v>
      </c>
      <c r="F167" s="99">
        <v>4.5678166581204618</v>
      </c>
      <c r="G167" s="99">
        <v>4.525914814730652</v>
      </c>
      <c r="H167" s="99">
        <v>4.5475744894543233</v>
      </c>
      <c r="I167" s="99">
        <v>4.3508254831175019</v>
      </c>
      <c r="J167" s="99">
        <v>4.7374564361175011</v>
      </c>
      <c r="K167" s="99">
        <v>5.0149826378734801</v>
      </c>
      <c r="L167" s="99">
        <v>4.5805449086260017</v>
      </c>
      <c r="M167" s="99">
        <v>0</v>
      </c>
      <c r="N167" s="99">
        <v>0</v>
      </c>
      <c r="O167" s="99">
        <v>0</v>
      </c>
      <c r="P167" s="99">
        <v>0</v>
      </c>
      <c r="Q167" s="99">
        <v>0</v>
      </c>
      <c r="R167" s="99">
        <v>0</v>
      </c>
      <c r="S167" s="99">
        <v>0</v>
      </c>
      <c r="T167" s="99">
        <v>3.1125744468141372</v>
      </c>
      <c r="U167" s="99">
        <v>3.2504748102416405</v>
      </c>
      <c r="V167" s="99">
        <v>3.1711754043183906</v>
      </c>
      <c r="W167" s="99">
        <v>3.300273978720015</v>
      </c>
      <c r="X167" s="99">
        <v>3.2147015978221094</v>
      </c>
      <c r="Y167" s="99">
        <v>2.9698885959820243</v>
      </c>
      <c r="DA167" s="63" t="s">
        <v>4919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0</v>
      </c>
      <c r="K168" s="99">
        <v>0</v>
      </c>
      <c r="L168" s="99">
        <v>0</v>
      </c>
      <c r="M168" s="99">
        <v>0</v>
      </c>
      <c r="N168" s="99">
        <v>0</v>
      </c>
      <c r="O168" s="99">
        <v>0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X168" s="99">
        <v>0</v>
      </c>
      <c r="Y168" s="99">
        <v>0</v>
      </c>
      <c r="DA168" s="63" t="s">
        <v>4920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0</v>
      </c>
      <c r="K169" s="102">
        <v>0</v>
      </c>
      <c r="L169" s="102">
        <v>0</v>
      </c>
      <c r="M169" s="102">
        <v>0</v>
      </c>
      <c r="N169" s="102">
        <v>0</v>
      </c>
      <c r="O169" s="102">
        <v>0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X169" s="102">
        <v>0</v>
      </c>
      <c r="Y169" s="102">
        <v>0</v>
      </c>
      <c r="DA169" s="131" t="s">
        <v>4921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X170" s="105">
        <v>0</v>
      </c>
      <c r="Y170" s="105">
        <v>0</v>
      </c>
      <c r="DA170" s="132" t="s">
        <v>4922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X171" s="102">
        <v>0</v>
      </c>
      <c r="Y171" s="102">
        <v>0</v>
      </c>
      <c r="DA171" s="131" t="s">
        <v>4923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X172" s="105">
        <v>0</v>
      </c>
      <c r="Y172" s="105">
        <v>0</v>
      </c>
      <c r="DA172" s="132" t="s">
        <v>4924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X173" s="99">
        <v>0</v>
      </c>
      <c r="Y173" s="99">
        <v>0</v>
      </c>
      <c r="DA173" s="63" t="s">
        <v>4925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X174" s="110">
        <v>0</v>
      </c>
      <c r="Y174" s="110">
        <v>0</v>
      </c>
      <c r="DA174" s="60" t="s">
        <v>4926</v>
      </c>
    </row>
    <row r="175" spans="1:105" ht="12" customHeight="1" x14ac:dyDescent="0.25">
      <c r="A175" s="121" t="s">
        <v>54</v>
      </c>
      <c r="B175" s="122"/>
      <c r="C175" s="123">
        <v>2.0835172516061751</v>
      </c>
      <c r="D175" s="123">
        <v>1.6346008129038363</v>
      </c>
      <c r="E175" s="123">
        <v>2.0105796719372435</v>
      </c>
      <c r="F175" s="123">
        <v>1.500122638607621</v>
      </c>
      <c r="G175" s="123">
        <v>1.3745203597350122</v>
      </c>
      <c r="H175" s="123">
        <v>1.5085598675459191</v>
      </c>
      <c r="I175" s="123">
        <v>1.9325838360304721</v>
      </c>
      <c r="J175" s="123">
        <v>2.4310593533591547</v>
      </c>
      <c r="K175" s="123">
        <v>2.274608966291233</v>
      </c>
      <c r="L175" s="123">
        <v>1.8567403957232338</v>
      </c>
      <c r="M175" s="123">
        <v>0</v>
      </c>
      <c r="N175" s="123">
        <v>0</v>
      </c>
      <c r="O175" s="123">
        <v>0</v>
      </c>
      <c r="P175" s="123">
        <v>0</v>
      </c>
      <c r="Q175" s="123">
        <v>1.5579704372200347</v>
      </c>
      <c r="R175" s="123">
        <v>0</v>
      </c>
      <c r="S175" s="123">
        <v>0</v>
      </c>
      <c r="T175" s="123">
        <v>1.0214707520288029</v>
      </c>
      <c r="U175" s="123">
        <v>0.92844305955555784</v>
      </c>
      <c r="V175" s="123">
        <v>0.77783376676484517</v>
      </c>
      <c r="W175" s="123">
        <v>0.76563886519750501</v>
      </c>
      <c r="X175" s="123">
        <v>0.65154557238089972</v>
      </c>
      <c r="Y175" s="123">
        <v>0.68811418987803263</v>
      </c>
      <c r="DA175" s="130" t="s">
        <v>4927</v>
      </c>
    </row>
    <row r="176" spans="1:105" ht="12" customHeight="1" x14ac:dyDescent="0.25">
      <c r="A176" s="97" t="s">
        <v>50</v>
      </c>
      <c r="B176" s="98"/>
      <c r="C176" s="99">
        <v>4.4636072291166533</v>
      </c>
      <c r="D176" s="99">
        <v>3.9013470202716283</v>
      </c>
      <c r="E176" s="99">
        <v>4.5350996532741759</v>
      </c>
      <c r="F176" s="99">
        <v>4.1700038291182633</v>
      </c>
      <c r="G176" s="99">
        <v>4.136862889137956</v>
      </c>
      <c r="H176" s="99">
        <v>3.986306242174412</v>
      </c>
      <c r="I176" s="99">
        <v>4.1130425553778958</v>
      </c>
      <c r="J176" s="99">
        <v>3.9831642667912788</v>
      </c>
      <c r="K176" s="99">
        <v>4.5683322936437367</v>
      </c>
      <c r="L176" s="99">
        <v>4.0767560862618826</v>
      </c>
      <c r="M176" s="99">
        <v>0</v>
      </c>
      <c r="N176" s="99">
        <v>0</v>
      </c>
      <c r="O176" s="99">
        <v>0</v>
      </c>
      <c r="P176" s="99">
        <v>0</v>
      </c>
      <c r="Q176" s="99">
        <v>3.1159408744400694</v>
      </c>
      <c r="R176" s="99">
        <v>0</v>
      </c>
      <c r="S176" s="99">
        <v>0</v>
      </c>
      <c r="T176" s="99">
        <v>2.9581320622337008</v>
      </c>
      <c r="U176" s="99">
        <v>3.0610486327165063</v>
      </c>
      <c r="V176" s="99">
        <v>2.9841117387479463</v>
      </c>
      <c r="W176" s="99">
        <v>3.1022820056823437</v>
      </c>
      <c r="X176" s="99">
        <v>3.0041262775777793</v>
      </c>
      <c r="Y176" s="99">
        <v>2.6834986210808562</v>
      </c>
      <c r="DA176" s="63" t="s">
        <v>4928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X177" s="110">
        <v>0</v>
      </c>
      <c r="Y177" s="110">
        <v>0</v>
      </c>
      <c r="DA17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8717</v>
      </c>
      <c r="C5" s="120">
        <v>8127</v>
      </c>
      <c r="D5" s="120">
        <v>7821</v>
      </c>
      <c r="E5" s="120">
        <v>7858</v>
      </c>
      <c r="F5" s="120">
        <v>7521</v>
      </c>
      <c r="G5" s="120">
        <v>7301</v>
      </c>
      <c r="H5" s="120">
        <v>6091</v>
      </c>
      <c r="I5" s="120">
        <v>4774</v>
      </c>
      <c r="J5" s="120">
        <v>4314</v>
      </c>
      <c r="K5" s="120">
        <v>3985</v>
      </c>
      <c r="L5" s="120">
        <v>3935</v>
      </c>
      <c r="M5" s="120">
        <v>3840</v>
      </c>
      <c r="N5" s="120">
        <v>3779</v>
      </c>
      <c r="O5" s="120">
        <v>3700</v>
      </c>
      <c r="P5" s="120">
        <v>3438</v>
      </c>
      <c r="Q5" s="120">
        <v>3086</v>
      </c>
      <c r="R5" s="120">
        <v>2797</v>
      </c>
      <c r="S5" s="120">
        <v>2776</v>
      </c>
      <c r="T5" s="120">
        <v>2530</v>
      </c>
      <c r="U5" s="120">
        <v>2361</v>
      </c>
      <c r="V5" s="120">
        <v>1989</v>
      </c>
      <c r="W5" s="120">
        <v>1584</v>
      </c>
      <c r="X5" s="120">
        <v>1225</v>
      </c>
      <c r="Y5" s="120">
        <v>1054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51</v>
      </c>
      <c r="B7" s="52">
        <v>8717</v>
      </c>
      <c r="C7" s="52">
        <v>8127</v>
      </c>
      <c r="D7" s="52">
        <v>7821</v>
      </c>
      <c r="E7" s="52">
        <v>7858</v>
      </c>
      <c r="F7" s="52">
        <v>7521</v>
      </c>
      <c r="G7" s="52">
        <v>7301</v>
      </c>
      <c r="H7" s="52">
        <v>6091</v>
      </c>
      <c r="I7" s="52">
        <v>4774</v>
      </c>
      <c r="J7" s="52">
        <v>4314</v>
      </c>
      <c r="K7" s="52">
        <v>3985</v>
      </c>
      <c r="L7" s="52">
        <v>3935</v>
      </c>
      <c r="M7" s="52">
        <v>3840</v>
      </c>
      <c r="N7" s="52">
        <v>3779</v>
      </c>
      <c r="O7" s="52">
        <v>3700</v>
      </c>
      <c r="P7" s="52">
        <v>3438</v>
      </c>
      <c r="Q7" s="52">
        <v>3086</v>
      </c>
      <c r="R7" s="52">
        <v>2797</v>
      </c>
      <c r="S7" s="52">
        <v>2776</v>
      </c>
      <c r="T7" s="52">
        <v>2530</v>
      </c>
      <c r="U7" s="52">
        <v>2361</v>
      </c>
      <c r="V7" s="52">
        <v>1989</v>
      </c>
      <c r="W7" s="52">
        <v>1584</v>
      </c>
      <c r="X7" s="52">
        <v>1225</v>
      </c>
      <c r="Y7" s="52">
        <v>1054</v>
      </c>
      <c r="DA7" s="63" t="s">
        <v>1059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417</v>
      </c>
      <c r="C9" s="52">
        <v>435</v>
      </c>
      <c r="D9" s="52">
        <v>460</v>
      </c>
      <c r="E9" s="52">
        <v>501</v>
      </c>
      <c r="F9" s="52">
        <v>586</v>
      </c>
      <c r="G9" s="52">
        <v>656</v>
      </c>
      <c r="H9" s="52">
        <v>679</v>
      </c>
      <c r="I9" s="52">
        <v>601</v>
      </c>
      <c r="J9" s="52">
        <v>549</v>
      </c>
      <c r="K9" s="52">
        <v>517</v>
      </c>
      <c r="L9" s="52">
        <v>479</v>
      </c>
      <c r="M9" s="52">
        <v>556</v>
      </c>
      <c r="N9" s="52">
        <v>611</v>
      </c>
      <c r="O9" s="52">
        <v>625</v>
      </c>
      <c r="P9" s="52">
        <v>687</v>
      </c>
      <c r="Q9" s="52">
        <v>679</v>
      </c>
      <c r="R9" s="52">
        <v>661</v>
      </c>
      <c r="S9" s="52">
        <v>629</v>
      </c>
      <c r="T9" s="52">
        <v>583</v>
      </c>
      <c r="U9" s="52">
        <v>454</v>
      </c>
      <c r="V9" s="52">
        <v>362</v>
      </c>
      <c r="W9" s="52">
        <v>270</v>
      </c>
      <c r="X9" s="52">
        <v>255</v>
      </c>
      <c r="Y9" s="52">
        <v>257</v>
      </c>
      <c r="DA9" s="63" t="s">
        <v>1060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143</v>
      </c>
      <c r="B11" s="52">
        <v>2214</v>
      </c>
      <c r="C11" s="52">
        <v>2058</v>
      </c>
      <c r="D11" s="52">
        <v>1970</v>
      </c>
      <c r="E11" s="52">
        <v>1919</v>
      </c>
      <c r="F11" s="52">
        <v>1866</v>
      </c>
      <c r="G11" s="52">
        <v>1708</v>
      </c>
      <c r="H11" s="52">
        <v>1497</v>
      </c>
      <c r="I11" s="52">
        <v>1355</v>
      </c>
      <c r="J11" s="52">
        <v>1304</v>
      </c>
      <c r="K11" s="52">
        <v>1312</v>
      </c>
      <c r="L11" s="52">
        <v>1318</v>
      </c>
      <c r="M11" s="52">
        <v>1334</v>
      </c>
      <c r="N11" s="52">
        <v>1363</v>
      </c>
      <c r="O11" s="52">
        <v>1366</v>
      </c>
      <c r="P11" s="52">
        <v>1302</v>
      </c>
      <c r="Q11" s="52">
        <v>1158</v>
      </c>
      <c r="R11" s="52">
        <v>951</v>
      </c>
      <c r="S11" s="52">
        <v>904</v>
      </c>
      <c r="T11" s="52">
        <v>836</v>
      </c>
      <c r="U11" s="52">
        <v>719</v>
      </c>
      <c r="V11" s="52">
        <v>626</v>
      </c>
      <c r="W11" s="52">
        <v>522</v>
      </c>
      <c r="X11" s="52">
        <v>449</v>
      </c>
      <c r="Y11" s="52">
        <v>373</v>
      </c>
      <c r="DA11" s="63" t="s">
        <v>1061</v>
      </c>
    </row>
    <row r="12" spans="1:105" ht="12" customHeight="1" x14ac:dyDescent="0.25">
      <c r="A12" s="97" t="s">
        <v>124</v>
      </c>
      <c r="B12" s="52">
        <v>256</v>
      </c>
      <c r="C12" s="52">
        <v>244</v>
      </c>
      <c r="D12" s="52">
        <v>245</v>
      </c>
      <c r="E12" s="52">
        <v>262</v>
      </c>
      <c r="F12" s="52">
        <v>253</v>
      </c>
      <c r="G12" s="52">
        <v>247</v>
      </c>
      <c r="H12" s="52">
        <v>205</v>
      </c>
      <c r="I12" s="52">
        <v>154</v>
      </c>
      <c r="J12" s="52">
        <v>134</v>
      </c>
      <c r="K12" s="52">
        <v>113</v>
      </c>
      <c r="L12" s="52">
        <v>108</v>
      </c>
      <c r="M12" s="52">
        <v>98</v>
      </c>
      <c r="N12" s="52">
        <v>84</v>
      </c>
      <c r="O12" s="52">
        <v>77</v>
      </c>
      <c r="P12" s="52">
        <v>70</v>
      </c>
      <c r="Q12" s="52">
        <v>65</v>
      </c>
      <c r="R12" s="52">
        <v>58</v>
      </c>
      <c r="S12" s="52">
        <v>58</v>
      </c>
      <c r="T12" s="52">
        <v>46</v>
      </c>
      <c r="U12" s="52">
        <v>42</v>
      </c>
      <c r="V12" s="52">
        <v>37</v>
      </c>
      <c r="W12" s="52">
        <v>34</v>
      </c>
      <c r="X12" s="52">
        <v>30</v>
      </c>
      <c r="Y12" s="52">
        <v>26</v>
      </c>
      <c r="DA12" s="63" t="s">
        <v>1062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1063</v>
      </c>
    </row>
    <row r="14" spans="1:105" ht="12" customHeight="1" x14ac:dyDescent="0.25">
      <c r="A14" s="97" t="s">
        <v>122</v>
      </c>
      <c r="B14" s="52">
        <v>6150</v>
      </c>
      <c r="C14" s="52">
        <v>5726</v>
      </c>
      <c r="D14" s="52">
        <v>5501</v>
      </c>
      <c r="E14" s="52">
        <v>5530</v>
      </c>
      <c r="F14" s="52">
        <v>5252</v>
      </c>
      <c r="G14" s="52">
        <v>5183</v>
      </c>
      <c r="H14" s="52">
        <v>4239</v>
      </c>
      <c r="I14" s="52">
        <v>3151</v>
      </c>
      <c r="J14" s="52">
        <v>2774</v>
      </c>
      <c r="K14" s="52">
        <v>2462</v>
      </c>
      <c r="L14" s="52">
        <v>2385</v>
      </c>
      <c r="M14" s="52">
        <v>2236</v>
      </c>
      <c r="N14" s="52">
        <v>2126</v>
      </c>
      <c r="O14" s="52">
        <v>2018</v>
      </c>
      <c r="P14" s="52">
        <v>1844</v>
      </c>
      <c r="Q14" s="52">
        <v>1657</v>
      </c>
      <c r="R14" s="52">
        <v>1586</v>
      </c>
      <c r="S14" s="52">
        <v>1582</v>
      </c>
      <c r="T14" s="52">
        <v>1405</v>
      </c>
      <c r="U14" s="52">
        <v>1341</v>
      </c>
      <c r="V14" s="52">
        <v>1095</v>
      </c>
      <c r="W14" s="52">
        <v>841</v>
      </c>
      <c r="X14" s="52">
        <v>604</v>
      </c>
      <c r="Y14" s="52">
        <v>524</v>
      </c>
      <c r="DA14" s="63" t="s">
        <v>1064</v>
      </c>
    </row>
    <row r="15" spans="1:105" ht="12" customHeight="1" x14ac:dyDescent="0.25">
      <c r="A15" s="97" t="s">
        <v>121</v>
      </c>
      <c r="B15" s="52">
        <v>97</v>
      </c>
      <c r="C15" s="52">
        <v>99</v>
      </c>
      <c r="D15" s="52">
        <v>105</v>
      </c>
      <c r="E15" s="52">
        <v>147</v>
      </c>
      <c r="F15" s="52">
        <v>150</v>
      </c>
      <c r="G15" s="52">
        <v>163</v>
      </c>
      <c r="H15" s="52">
        <v>150</v>
      </c>
      <c r="I15" s="52">
        <v>114</v>
      </c>
      <c r="J15" s="52">
        <v>102</v>
      </c>
      <c r="K15" s="52">
        <v>98</v>
      </c>
      <c r="L15" s="52">
        <v>124</v>
      </c>
      <c r="M15" s="52">
        <v>172</v>
      </c>
      <c r="N15" s="52">
        <v>206</v>
      </c>
      <c r="O15" s="52">
        <v>239</v>
      </c>
      <c r="P15" s="52">
        <v>222</v>
      </c>
      <c r="Q15" s="52">
        <v>206</v>
      </c>
      <c r="R15" s="52">
        <v>202</v>
      </c>
      <c r="S15" s="52">
        <v>232</v>
      </c>
      <c r="T15" s="52">
        <v>243</v>
      </c>
      <c r="U15" s="52">
        <v>259</v>
      </c>
      <c r="V15" s="52">
        <v>231</v>
      </c>
      <c r="W15" s="52">
        <v>187</v>
      </c>
      <c r="X15" s="52">
        <v>142</v>
      </c>
      <c r="Y15" s="52">
        <v>131</v>
      </c>
      <c r="DA15" s="63" t="s">
        <v>1065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X17" s="52">
        <v>0</v>
      </c>
      <c r="Y17" s="52">
        <v>0</v>
      </c>
      <c r="DA17" s="63" t="s">
        <v>1066</v>
      </c>
    </row>
    <row r="18" spans="1:105" ht="12" customHeight="1" x14ac:dyDescent="0.25">
      <c r="A18" s="97" t="s">
        <v>50</v>
      </c>
      <c r="B18" s="52">
        <v>2444</v>
      </c>
      <c r="C18" s="52">
        <v>2422</v>
      </c>
      <c r="D18" s="52">
        <v>2483</v>
      </c>
      <c r="E18" s="52">
        <v>2722</v>
      </c>
      <c r="F18" s="52">
        <v>2705</v>
      </c>
      <c r="G18" s="52">
        <v>2688</v>
      </c>
      <c r="H18" s="52">
        <v>2348</v>
      </c>
      <c r="I18" s="52">
        <v>1878</v>
      </c>
      <c r="J18" s="52">
        <v>1689</v>
      </c>
      <c r="K18" s="52">
        <v>1579</v>
      </c>
      <c r="L18" s="52">
        <v>1607</v>
      </c>
      <c r="M18" s="52">
        <v>1562</v>
      </c>
      <c r="N18" s="52">
        <v>1441</v>
      </c>
      <c r="O18" s="52">
        <v>1356</v>
      </c>
      <c r="P18" s="52">
        <v>1255</v>
      </c>
      <c r="Q18" s="52">
        <v>1121</v>
      </c>
      <c r="R18" s="52">
        <v>1003</v>
      </c>
      <c r="S18" s="52">
        <v>964</v>
      </c>
      <c r="T18" s="52">
        <v>843</v>
      </c>
      <c r="U18" s="52">
        <v>768</v>
      </c>
      <c r="V18" s="52">
        <v>652</v>
      </c>
      <c r="W18" s="52">
        <v>511</v>
      </c>
      <c r="X18" s="52">
        <v>391</v>
      </c>
      <c r="Y18" s="52">
        <v>329</v>
      </c>
      <c r="DA18" s="63" t="s">
        <v>1067</v>
      </c>
    </row>
    <row r="19" spans="1:105" ht="12" customHeight="1" x14ac:dyDescent="0.25">
      <c r="A19" s="109" t="s">
        <v>120</v>
      </c>
      <c r="B19" s="36">
        <v>6273</v>
      </c>
      <c r="C19" s="36">
        <v>5705</v>
      </c>
      <c r="D19" s="36">
        <v>5338</v>
      </c>
      <c r="E19" s="36">
        <v>5136</v>
      </c>
      <c r="F19" s="36">
        <v>4816</v>
      </c>
      <c r="G19" s="36">
        <v>4613</v>
      </c>
      <c r="H19" s="36">
        <v>3743</v>
      </c>
      <c r="I19" s="36">
        <v>2896</v>
      </c>
      <c r="J19" s="36">
        <v>2625</v>
      </c>
      <c r="K19" s="36">
        <v>2406</v>
      </c>
      <c r="L19" s="36">
        <v>2328</v>
      </c>
      <c r="M19" s="36">
        <v>2278</v>
      </c>
      <c r="N19" s="36">
        <v>2338</v>
      </c>
      <c r="O19" s="36">
        <v>2344</v>
      </c>
      <c r="P19" s="36">
        <v>2183</v>
      </c>
      <c r="Q19" s="36">
        <v>1965</v>
      </c>
      <c r="R19" s="36">
        <v>1794</v>
      </c>
      <c r="S19" s="36">
        <v>1812</v>
      </c>
      <c r="T19" s="36">
        <v>1687</v>
      </c>
      <c r="U19" s="36">
        <v>1593</v>
      </c>
      <c r="V19" s="36">
        <v>1337</v>
      </c>
      <c r="W19" s="36">
        <v>1073</v>
      </c>
      <c r="X19" s="36">
        <v>834</v>
      </c>
      <c r="Y19" s="36">
        <v>725</v>
      </c>
      <c r="DA19" s="60" t="s">
        <v>1068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X21" s="120"/>
      <c r="Y21" s="120"/>
      <c r="DA21" s="129" t="s">
        <v>1137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DA22" s="133"/>
    </row>
    <row r="23" spans="1:105" ht="12" customHeight="1" x14ac:dyDescent="0.25">
      <c r="A23" s="97" t="s">
        <v>51</v>
      </c>
      <c r="B23" s="52"/>
      <c r="C23" s="52">
        <v>681</v>
      </c>
      <c r="D23" s="52">
        <v>681</v>
      </c>
      <c r="E23" s="52">
        <v>681</v>
      </c>
      <c r="F23" s="52">
        <v>682</v>
      </c>
      <c r="G23" s="52">
        <v>686</v>
      </c>
      <c r="H23" s="52">
        <v>1210</v>
      </c>
      <c r="I23" s="52">
        <v>1318</v>
      </c>
      <c r="J23" s="52">
        <v>461</v>
      </c>
      <c r="K23" s="52">
        <v>362</v>
      </c>
      <c r="L23" s="52">
        <v>681</v>
      </c>
      <c r="M23" s="52">
        <v>681</v>
      </c>
      <c r="N23" s="52">
        <v>682</v>
      </c>
      <c r="O23" s="52">
        <v>558</v>
      </c>
      <c r="P23" s="52">
        <v>262</v>
      </c>
      <c r="Q23" s="52">
        <v>352</v>
      </c>
      <c r="R23" s="52">
        <v>289</v>
      </c>
      <c r="S23" s="52">
        <v>167</v>
      </c>
      <c r="T23" s="52">
        <v>270</v>
      </c>
      <c r="U23" s="52">
        <v>247</v>
      </c>
      <c r="V23" s="52">
        <v>372</v>
      </c>
      <c r="W23" s="52">
        <v>405</v>
      </c>
      <c r="X23" s="52">
        <v>359</v>
      </c>
      <c r="Y23" s="52">
        <v>171</v>
      </c>
      <c r="DA23" s="63" t="s">
        <v>1138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53</v>
      </c>
      <c r="B25" s="52"/>
      <c r="C25" s="52">
        <v>65</v>
      </c>
      <c r="D25" s="52">
        <v>65</v>
      </c>
      <c r="E25" s="52">
        <v>66</v>
      </c>
      <c r="F25" s="52">
        <v>70</v>
      </c>
      <c r="G25" s="52">
        <v>76</v>
      </c>
      <c r="H25" s="52">
        <v>88</v>
      </c>
      <c r="I25" s="52">
        <v>97</v>
      </c>
      <c r="J25" s="52">
        <v>80</v>
      </c>
      <c r="K25" s="52">
        <v>83</v>
      </c>
      <c r="L25" s="52">
        <v>93</v>
      </c>
      <c r="M25" s="52">
        <v>109</v>
      </c>
      <c r="N25" s="52">
        <v>112</v>
      </c>
      <c r="O25" s="52">
        <v>178</v>
      </c>
      <c r="P25" s="52">
        <v>69</v>
      </c>
      <c r="Q25" s="52">
        <v>45</v>
      </c>
      <c r="R25" s="52">
        <v>53</v>
      </c>
      <c r="S25" s="52">
        <v>68</v>
      </c>
      <c r="T25" s="52">
        <v>123</v>
      </c>
      <c r="U25" s="52">
        <v>175</v>
      </c>
      <c r="V25" s="52">
        <v>150</v>
      </c>
      <c r="W25" s="52">
        <v>124</v>
      </c>
      <c r="X25" s="52">
        <v>64</v>
      </c>
      <c r="Y25" s="52">
        <v>29</v>
      </c>
      <c r="DA25" s="63" t="s">
        <v>1139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X26" s="126"/>
      <c r="Y26" s="126"/>
      <c r="DA26" s="134"/>
    </row>
    <row r="27" spans="1:105" ht="12" customHeight="1" x14ac:dyDescent="0.25">
      <c r="A27" s="97" t="s">
        <v>143</v>
      </c>
      <c r="B27" s="52"/>
      <c r="C27" s="52">
        <v>173</v>
      </c>
      <c r="D27" s="52">
        <v>173</v>
      </c>
      <c r="E27" s="52">
        <v>173</v>
      </c>
      <c r="F27" s="52">
        <v>173</v>
      </c>
      <c r="G27" s="52">
        <v>174</v>
      </c>
      <c r="H27" s="52">
        <v>243</v>
      </c>
      <c r="I27" s="52">
        <v>255</v>
      </c>
      <c r="J27" s="52">
        <v>133</v>
      </c>
      <c r="K27" s="52">
        <v>134</v>
      </c>
      <c r="L27" s="52">
        <v>232</v>
      </c>
      <c r="M27" s="52">
        <v>266</v>
      </c>
      <c r="N27" s="52">
        <v>323</v>
      </c>
      <c r="O27" s="52">
        <v>335</v>
      </c>
      <c r="P27" s="52">
        <v>129</v>
      </c>
      <c r="Q27" s="52">
        <v>265</v>
      </c>
      <c r="R27" s="52">
        <v>365</v>
      </c>
      <c r="S27" s="52">
        <v>95</v>
      </c>
      <c r="T27" s="52">
        <v>151</v>
      </c>
      <c r="U27" s="52">
        <v>262</v>
      </c>
      <c r="V27" s="52">
        <v>206</v>
      </c>
      <c r="W27" s="52">
        <v>201</v>
      </c>
      <c r="X27" s="52">
        <v>174</v>
      </c>
      <c r="Y27" s="52">
        <v>104</v>
      </c>
      <c r="DA27" s="63" t="s">
        <v>1140</v>
      </c>
    </row>
    <row r="28" spans="1:105" ht="12" customHeight="1" x14ac:dyDescent="0.25">
      <c r="A28" s="97" t="s">
        <v>124</v>
      </c>
      <c r="B28" s="52"/>
      <c r="C28" s="52">
        <v>40</v>
      </c>
      <c r="D28" s="52">
        <v>40</v>
      </c>
      <c r="E28" s="52">
        <v>40</v>
      </c>
      <c r="F28" s="52">
        <v>41</v>
      </c>
      <c r="G28" s="52">
        <v>44</v>
      </c>
      <c r="H28" s="52">
        <v>54</v>
      </c>
      <c r="I28" s="52">
        <v>51</v>
      </c>
      <c r="J28" s="52">
        <v>20</v>
      </c>
      <c r="K28" s="52">
        <v>26</v>
      </c>
      <c r="L28" s="52">
        <v>36</v>
      </c>
      <c r="M28" s="52">
        <v>35</v>
      </c>
      <c r="N28" s="52">
        <v>23</v>
      </c>
      <c r="O28" s="52">
        <v>15</v>
      </c>
      <c r="P28" s="52">
        <v>7</v>
      </c>
      <c r="Q28" s="52">
        <v>5</v>
      </c>
      <c r="R28" s="52">
        <v>10</v>
      </c>
      <c r="S28" s="52">
        <v>14</v>
      </c>
      <c r="T28" s="52">
        <v>21</v>
      </c>
      <c r="U28" s="52">
        <v>12</v>
      </c>
      <c r="V28" s="52">
        <v>6</v>
      </c>
      <c r="W28" s="52">
        <v>3</v>
      </c>
      <c r="X28" s="52">
        <v>4</v>
      </c>
      <c r="Y28" s="52">
        <v>4</v>
      </c>
      <c r="DA28" s="63" t="s">
        <v>1141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0</v>
      </c>
      <c r="W29" s="52">
        <v>0</v>
      </c>
      <c r="X29" s="52">
        <v>0</v>
      </c>
      <c r="Y29" s="52">
        <v>0</v>
      </c>
      <c r="DA29" s="63" t="s">
        <v>1142</v>
      </c>
    </row>
    <row r="30" spans="1:105" ht="12" customHeight="1" x14ac:dyDescent="0.25">
      <c r="A30" s="97" t="s">
        <v>122</v>
      </c>
      <c r="B30" s="52"/>
      <c r="C30" s="52">
        <v>961</v>
      </c>
      <c r="D30" s="52">
        <v>962</v>
      </c>
      <c r="E30" s="52">
        <v>969</v>
      </c>
      <c r="F30" s="52">
        <v>995</v>
      </c>
      <c r="G30" s="52">
        <v>1042</v>
      </c>
      <c r="H30" s="52">
        <v>1213</v>
      </c>
      <c r="I30" s="52">
        <v>1088</v>
      </c>
      <c r="J30" s="52">
        <v>377</v>
      </c>
      <c r="K30" s="52">
        <v>427</v>
      </c>
      <c r="L30" s="52">
        <v>720</v>
      </c>
      <c r="M30" s="52">
        <v>724</v>
      </c>
      <c r="N30" s="52">
        <v>565</v>
      </c>
      <c r="O30" s="52">
        <v>393</v>
      </c>
      <c r="P30" s="52">
        <v>176</v>
      </c>
      <c r="Q30" s="52">
        <v>187</v>
      </c>
      <c r="R30" s="52">
        <v>188</v>
      </c>
      <c r="S30" s="52">
        <v>345</v>
      </c>
      <c r="T30" s="52">
        <v>475</v>
      </c>
      <c r="U30" s="52">
        <v>357</v>
      </c>
      <c r="V30" s="52">
        <v>288</v>
      </c>
      <c r="W30" s="52">
        <v>254</v>
      </c>
      <c r="X30" s="52">
        <v>237</v>
      </c>
      <c r="Y30" s="52">
        <v>80</v>
      </c>
      <c r="DA30" s="63" t="s">
        <v>1143</v>
      </c>
    </row>
    <row r="31" spans="1:105" ht="12" customHeight="1" x14ac:dyDescent="0.25">
      <c r="A31" s="97" t="s">
        <v>121</v>
      </c>
      <c r="B31" s="52"/>
      <c r="C31" s="52">
        <v>15</v>
      </c>
      <c r="D31" s="52">
        <v>15</v>
      </c>
      <c r="E31" s="52">
        <v>15</v>
      </c>
      <c r="F31" s="52">
        <v>17</v>
      </c>
      <c r="G31" s="52">
        <v>17</v>
      </c>
      <c r="H31" s="52">
        <v>22</v>
      </c>
      <c r="I31" s="52">
        <v>36</v>
      </c>
      <c r="J31" s="52">
        <v>12</v>
      </c>
      <c r="K31" s="52">
        <v>17</v>
      </c>
      <c r="L31" s="52">
        <v>27</v>
      </c>
      <c r="M31" s="52">
        <v>30</v>
      </c>
      <c r="N31" s="52">
        <v>18</v>
      </c>
      <c r="O31" s="52">
        <v>12</v>
      </c>
      <c r="P31" s="52">
        <v>17</v>
      </c>
      <c r="Q31" s="52">
        <v>16</v>
      </c>
      <c r="R31" s="52">
        <v>23</v>
      </c>
      <c r="S31" s="52">
        <v>39</v>
      </c>
      <c r="T31" s="52">
        <v>56</v>
      </c>
      <c r="U31" s="52">
        <v>44</v>
      </c>
      <c r="V31" s="52">
        <v>38</v>
      </c>
      <c r="W31" s="52">
        <v>44</v>
      </c>
      <c r="X31" s="52">
        <v>45</v>
      </c>
      <c r="Y31" s="52">
        <v>11</v>
      </c>
      <c r="DA31" s="63" t="s">
        <v>1144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X32" s="126"/>
      <c r="Y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X33" s="52">
        <v>0</v>
      </c>
      <c r="Y33" s="52">
        <v>0</v>
      </c>
      <c r="DA33" s="63" t="s">
        <v>1145</v>
      </c>
    </row>
    <row r="34" spans="1:105" ht="12" customHeight="1" x14ac:dyDescent="0.25">
      <c r="A34" s="97" t="s">
        <v>50</v>
      </c>
      <c r="B34" s="52"/>
      <c r="C34" s="52">
        <v>382</v>
      </c>
      <c r="D34" s="52">
        <v>383</v>
      </c>
      <c r="E34" s="52">
        <v>387</v>
      </c>
      <c r="F34" s="52">
        <v>402</v>
      </c>
      <c r="G34" s="52">
        <v>435</v>
      </c>
      <c r="H34" s="52">
        <v>523</v>
      </c>
      <c r="I34" s="52">
        <v>470</v>
      </c>
      <c r="J34" s="52">
        <v>215</v>
      </c>
      <c r="K34" s="52">
        <v>363</v>
      </c>
      <c r="L34" s="52">
        <v>416</v>
      </c>
      <c r="M34" s="52">
        <v>420</v>
      </c>
      <c r="N34" s="52">
        <v>351</v>
      </c>
      <c r="O34" s="52">
        <v>307</v>
      </c>
      <c r="P34" s="52">
        <v>102</v>
      </c>
      <c r="Q34" s="52">
        <v>146</v>
      </c>
      <c r="R34" s="52">
        <v>164</v>
      </c>
      <c r="S34" s="52">
        <v>216</v>
      </c>
      <c r="T34" s="52">
        <v>306</v>
      </c>
      <c r="U34" s="52">
        <v>239</v>
      </c>
      <c r="V34" s="52">
        <v>179</v>
      </c>
      <c r="W34" s="52">
        <v>164</v>
      </c>
      <c r="X34" s="52">
        <v>120</v>
      </c>
      <c r="Y34" s="52">
        <v>62</v>
      </c>
      <c r="DA34" s="63" t="s">
        <v>1146</v>
      </c>
    </row>
    <row r="35" spans="1:105" ht="12" customHeight="1" x14ac:dyDescent="0.25">
      <c r="A35" s="109" t="s">
        <v>120</v>
      </c>
      <c r="B35" s="36"/>
      <c r="C35" s="36">
        <v>980</v>
      </c>
      <c r="D35" s="36">
        <v>981</v>
      </c>
      <c r="E35" s="36">
        <v>986</v>
      </c>
      <c r="F35" s="36">
        <v>1007</v>
      </c>
      <c r="G35" s="36">
        <v>1044</v>
      </c>
      <c r="H35" s="36">
        <v>1173</v>
      </c>
      <c r="I35" s="36">
        <v>849</v>
      </c>
      <c r="J35" s="36">
        <v>286</v>
      </c>
      <c r="K35" s="36">
        <v>480</v>
      </c>
      <c r="L35" s="36">
        <v>610</v>
      </c>
      <c r="M35" s="36">
        <v>645</v>
      </c>
      <c r="N35" s="36">
        <v>601</v>
      </c>
      <c r="O35" s="36">
        <v>475</v>
      </c>
      <c r="P35" s="36">
        <v>165</v>
      </c>
      <c r="Q35" s="36">
        <v>239</v>
      </c>
      <c r="R35" s="36">
        <v>233</v>
      </c>
      <c r="S35" s="36">
        <v>302</v>
      </c>
      <c r="T35" s="36">
        <v>487</v>
      </c>
      <c r="U35" s="36">
        <v>471</v>
      </c>
      <c r="V35" s="36">
        <v>427</v>
      </c>
      <c r="W35" s="36">
        <v>340</v>
      </c>
      <c r="X35" s="36">
        <v>240</v>
      </c>
      <c r="Y35" s="36">
        <v>116</v>
      </c>
      <c r="DA35" s="60" t="s">
        <v>1147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DA37" s="129" t="s">
        <v>1224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X38" s="128"/>
      <c r="Y38" s="128"/>
      <c r="DA38" s="133"/>
    </row>
    <row r="39" spans="1:105" ht="12" customHeight="1" x14ac:dyDescent="0.25">
      <c r="A39" s="97" t="s">
        <v>51</v>
      </c>
      <c r="B39" s="52"/>
      <c r="C39" s="52">
        <v>91</v>
      </c>
      <c r="D39" s="52">
        <v>375</v>
      </c>
      <c r="E39" s="52">
        <v>718</v>
      </c>
      <c r="F39" s="52">
        <v>345</v>
      </c>
      <c r="G39" s="52">
        <v>466</v>
      </c>
      <c r="H39" s="52">
        <v>0</v>
      </c>
      <c r="I39" s="52">
        <v>1</v>
      </c>
      <c r="J39" s="52">
        <v>1</v>
      </c>
      <c r="K39" s="52">
        <v>33</v>
      </c>
      <c r="L39" s="52">
        <v>631</v>
      </c>
      <c r="M39" s="52">
        <v>586</v>
      </c>
      <c r="N39" s="52">
        <v>621</v>
      </c>
      <c r="O39" s="52">
        <v>479</v>
      </c>
      <c r="P39" s="52">
        <v>0</v>
      </c>
      <c r="Q39" s="52">
        <v>0</v>
      </c>
      <c r="R39" s="52">
        <v>0</v>
      </c>
      <c r="S39" s="52">
        <v>146</v>
      </c>
      <c r="T39" s="52">
        <v>24</v>
      </c>
      <c r="U39" s="52">
        <v>78</v>
      </c>
      <c r="V39" s="52">
        <v>0</v>
      </c>
      <c r="W39" s="52">
        <v>0</v>
      </c>
      <c r="X39" s="52">
        <v>0</v>
      </c>
      <c r="Y39" s="52">
        <v>0</v>
      </c>
      <c r="DA39" s="63" t="s">
        <v>1225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X40" s="126"/>
      <c r="Y40" s="126"/>
      <c r="DA40" s="134"/>
    </row>
    <row r="41" spans="1:105" ht="12" customHeight="1" x14ac:dyDescent="0.25">
      <c r="A41" s="97" t="s">
        <v>53</v>
      </c>
      <c r="B41" s="52"/>
      <c r="C41" s="52">
        <v>83</v>
      </c>
      <c r="D41" s="52">
        <v>90</v>
      </c>
      <c r="E41" s="52">
        <v>107</v>
      </c>
      <c r="F41" s="52">
        <v>155</v>
      </c>
      <c r="G41" s="52">
        <v>146</v>
      </c>
      <c r="H41" s="52">
        <v>111</v>
      </c>
      <c r="I41" s="52">
        <v>19</v>
      </c>
      <c r="J41" s="52">
        <v>28</v>
      </c>
      <c r="K41" s="52">
        <v>51</v>
      </c>
      <c r="L41" s="52">
        <v>55</v>
      </c>
      <c r="M41" s="52">
        <v>186</v>
      </c>
      <c r="N41" s="52">
        <v>167</v>
      </c>
      <c r="O41" s="52">
        <v>192</v>
      </c>
      <c r="P41" s="52">
        <v>131</v>
      </c>
      <c r="Q41" s="52">
        <v>37</v>
      </c>
      <c r="R41" s="52">
        <v>35</v>
      </c>
      <c r="S41" s="52">
        <v>36</v>
      </c>
      <c r="T41" s="52">
        <v>77</v>
      </c>
      <c r="U41" s="52">
        <v>46</v>
      </c>
      <c r="V41" s="52">
        <v>58</v>
      </c>
      <c r="W41" s="52">
        <v>32</v>
      </c>
      <c r="X41" s="52">
        <v>49</v>
      </c>
      <c r="Y41" s="52">
        <v>31</v>
      </c>
      <c r="DA41" s="63" t="s">
        <v>1226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143</v>
      </c>
      <c r="B43" s="52"/>
      <c r="C43" s="52">
        <v>17</v>
      </c>
      <c r="D43" s="52">
        <v>85</v>
      </c>
      <c r="E43" s="52">
        <v>122</v>
      </c>
      <c r="F43" s="52">
        <v>120</v>
      </c>
      <c r="G43" s="52">
        <v>16</v>
      </c>
      <c r="H43" s="52">
        <v>32</v>
      </c>
      <c r="I43" s="52">
        <v>113</v>
      </c>
      <c r="J43" s="52">
        <v>82</v>
      </c>
      <c r="K43" s="52">
        <v>142</v>
      </c>
      <c r="L43" s="52">
        <v>238</v>
      </c>
      <c r="M43" s="52">
        <v>282</v>
      </c>
      <c r="N43" s="52">
        <v>352</v>
      </c>
      <c r="O43" s="52">
        <v>338</v>
      </c>
      <c r="P43" s="52">
        <v>65</v>
      </c>
      <c r="Q43" s="52">
        <v>121</v>
      </c>
      <c r="R43" s="52">
        <v>158</v>
      </c>
      <c r="S43" s="52">
        <v>48</v>
      </c>
      <c r="T43" s="52">
        <v>83</v>
      </c>
      <c r="U43" s="52">
        <v>145</v>
      </c>
      <c r="V43" s="52">
        <v>113</v>
      </c>
      <c r="W43" s="52">
        <v>97</v>
      </c>
      <c r="X43" s="52">
        <v>101</v>
      </c>
      <c r="Y43" s="52">
        <v>28</v>
      </c>
      <c r="DA43" s="63" t="s">
        <v>1227</v>
      </c>
    </row>
    <row r="44" spans="1:105" ht="12" customHeight="1" x14ac:dyDescent="0.25">
      <c r="A44" s="97" t="s">
        <v>124</v>
      </c>
      <c r="B44" s="52"/>
      <c r="C44" s="52">
        <v>28</v>
      </c>
      <c r="D44" s="52">
        <v>41</v>
      </c>
      <c r="E44" s="52">
        <v>57</v>
      </c>
      <c r="F44" s="52">
        <v>32</v>
      </c>
      <c r="G44" s="52">
        <v>38</v>
      </c>
      <c r="H44" s="52">
        <v>12</v>
      </c>
      <c r="I44" s="52">
        <v>0</v>
      </c>
      <c r="J44" s="52">
        <v>0</v>
      </c>
      <c r="K44" s="52">
        <v>5</v>
      </c>
      <c r="L44" s="52">
        <v>31</v>
      </c>
      <c r="M44" s="52">
        <v>25</v>
      </c>
      <c r="N44" s="52">
        <v>9</v>
      </c>
      <c r="O44" s="52">
        <v>8</v>
      </c>
      <c r="P44" s="52">
        <v>0</v>
      </c>
      <c r="Q44" s="52">
        <v>0</v>
      </c>
      <c r="R44" s="52">
        <v>3</v>
      </c>
      <c r="S44" s="52">
        <v>14</v>
      </c>
      <c r="T44" s="52">
        <v>9</v>
      </c>
      <c r="U44" s="52">
        <v>8</v>
      </c>
      <c r="V44" s="52">
        <v>1</v>
      </c>
      <c r="W44" s="52">
        <v>0</v>
      </c>
      <c r="X44" s="52">
        <v>0</v>
      </c>
      <c r="Y44" s="52">
        <v>0</v>
      </c>
      <c r="DA44" s="63" t="s">
        <v>1228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0</v>
      </c>
      <c r="I45" s="52">
        <v>0</v>
      </c>
      <c r="J45" s="52">
        <v>0</v>
      </c>
      <c r="K45" s="52">
        <v>0</v>
      </c>
      <c r="L45" s="52">
        <v>0</v>
      </c>
      <c r="M45" s="52">
        <v>0</v>
      </c>
      <c r="N45" s="52">
        <v>0</v>
      </c>
      <c r="O45" s="52">
        <v>0</v>
      </c>
      <c r="P45" s="52">
        <v>0</v>
      </c>
      <c r="Q45" s="52">
        <v>0</v>
      </c>
      <c r="R45" s="52">
        <v>0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X45" s="52">
        <v>0</v>
      </c>
      <c r="Y45" s="52">
        <v>0</v>
      </c>
      <c r="DA45" s="63" t="s">
        <v>1229</v>
      </c>
    </row>
    <row r="46" spans="1:105" ht="12" customHeight="1" x14ac:dyDescent="0.25">
      <c r="A46" s="97" t="s">
        <v>122</v>
      </c>
      <c r="B46" s="52"/>
      <c r="C46" s="52">
        <v>537</v>
      </c>
      <c r="D46" s="52">
        <v>737</v>
      </c>
      <c r="E46" s="52">
        <v>998</v>
      </c>
      <c r="F46" s="52">
        <v>717</v>
      </c>
      <c r="G46" s="52">
        <v>973</v>
      </c>
      <c r="H46" s="52">
        <v>269</v>
      </c>
      <c r="I46" s="52">
        <v>0</v>
      </c>
      <c r="J46" s="52">
        <v>0</v>
      </c>
      <c r="K46" s="52">
        <v>115</v>
      </c>
      <c r="L46" s="52">
        <v>643</v>
      </c>
      <c r="M46" s="52">
        <v>575</v>
      </c>
      <c r="N46" s="52">
        <v>455</v>
      </c>
      <c r="O46" s="52">
        <v>285</v>
      </c>
      <c r="P46" s="52">
        <v>2</v>
      </c>
      <c r="Q46" s="52">
        <v>0</v>
      </c>
      <c r="R46" s="52">
        <v>117</v>
      </c>
      <c r="S46" s="52">
        <v>341</v>
      </c>
      <c r="T46" s="52">
        <v>298</v>
      </c>
      <c r="U46" s="52">
        <v>293</v>
      </c>
      <c r="V46" s="52">
        <v>42</v>
      </c>
      <c r="W46" s="52">
        <v>0</v>
      </c>
      <c r="X46" s="52">
        <v>0</v>
      </c>
      <c r="Y46" s="52">
        <v>0</v>
      </c>
      <c r="DA46" s="63" t="s">
        <v>1230</v>
      </c>
    </row>
    <row r="47" spans="1:105" ht="12" customHeight="1" x14ac:dyDescent="0.25">
      <c r="A47" s="97" t="s">
        <v>121</v>
      </c>
      <c r="B47" s="52"/>
      <c r="C47" s="52">
        <v>17</v>
      </c>
      <c r="D47" s="52">
        <v>21</v>
      </c>
      <c r="E47" s="52">
        <v>57</v>
      </c>
      <c r="F47" s="52">
        <v>20</v>
      </c>
      <c r="G47" s="52">
        <v>30</v>
      </c>
      <c r="H47" s="52">
        <v>9</v>
      </c>
      <c r="I47" s="52">
        <v>0</v>
      </c>
      <c r="J47" s="52">
        <v>0</v>
      </c>
      <c r="K47" s="52">
        <v>13</v>
      </c>
      <c r="L47" s="52">
        <v>53</v>
      </c>
      <c r="M47" s="52">
        <v>78</v>
      </c>
      <c r="N47" s="52">
        <v>52</v>
      </c>
      <c r="O47" s="52">
        <v>45</v>
      </c>
      <c r="P47" s="52">
        <v>0</v>
      </c>
      <c r="Q47" s="52">
        <v>0</v>
      </c>
      <c r="R47" s="52">
        <v>19</v>
      </c>
      <c r="S47" s="52">
        <v>69</v>
      </c>
      <c r="T47" s="52">
        <v>67</v>
      </c>
      <c r="U47" s="52">
        <v>60</v>
      </c>
      <c r="V47" s="52">
        <v>10</v>
      </c>
      <c r="W47" s="52">
        <v>0</v>
      </c>
      <c r="X47" s="52">
        <v>0</v>
      </c>
      <c r="Y47" s="52">
        <v>0</v>
      </c>
      <c r="DA47" s="63" t="s">
        <v>1231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X48" s="126"/>
      <c r="Y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1232</v>
      </c>
    </row>
    <row r="50" spans="1:105" ht="12" customHeight="1" x14ac:dyDescent="0.25">
      <c r="A50" s="97" t="s">
        <v>50</v>
      </c>
      <c r="B50" s="52"/>
      <c r="C50" s="52">
        <v>360</v>
      </c>
      <c r="D50" s="52">
        <v>444</v>
      </c>
      <c r="E50" s="52">
        <v>626</v>
      </c>
      <c r="F50" s="52">
        <v>385</v>
      </c>
      <c r="G50" s="52">
        <v>418</v>
      </c>
      <c r="H50" s="52">
        <v>183</v>
      </c>
      <c r="I50" s="52">
        <v>0</v>
      </c>
      <c r="J50" s="52">
        <v>26</v>
      </c>
      <c r="K50" s="52">
        <v>253</v>
      </c>
      <c r="L50" s="52">
        <v>444</v>
      </c>
      <c r="M50" s="52">
        <v>375</v>
      </c>
      <c r="N50" s="52">
        <v>230</v>
      </c>
      <c r="O50" s="52">
        <v>222</v>
      </c>
      <c r="P50" s="52">
        <v>1</v>
      </c>
      <c r="Q50" s="52">
        <v>12</v>
      </c>
      <c r="R50" s="52">
        <v>46</v>
      </c>
      <c r="S50" s="52">
        <v>177</v>
      </c>
      <c r="T50" s="52">
        <v>185</v>
      </c>
      <c r="U50" s="52">
        <v>164</v>
      </c>
      <c r="V50" s="52">
        <v>63</v>
      </c>
      <c r="W50" s="52">
        <v>23</v>
      </c>
      <c r="X50" s="52">
        <v>0</v>
      </c>
      <c r="Y50" s="52">
        <v>0</v>
      </c>
      <c r="DA50" s="63" t="s">
        <v>1233</v>
      </c>
    </row>
    <row r="51" spans="1:105" ht="12" customHeight="1" x14ac:dyDescent="0.25">
      <c r="A51" s="109" t="s">
        <v>120</v>
      </c>
      <c r="B51" s="36"/>
      <c r="C51" s="36">
        <v>412</v>
      </c>
      <c r="D51" s="36">
        <v>614</v>
      </c>
      <c r="E51" s="36">
        <v>784</v>
      </c>
      <c r="F51" s="36">
        <v>687</v>
      </c>
      <c r="G51" s="36">
        <v>841</v>
      </c>
      <c r="H51" s="36">
        <v>303</v>
      </c>
      <c r="I51" s="36">
        <v>2</v>
      </c>
      <c r="J51" s="36">
        <v>15</v>
      </c>
      <c r="K51" s="36">
        <v>261</v>
      </c>
      <c r="L51" s="36">
        <v>532</v>
      </c>
      <c r="M51" s="36">
        <v>595</v>
      </c>
      <c r="N51" s="36">
        <v>661</v>
      </c>
      <c r="O51" s="36">
        <v>481</v>
      </c>
      <c r="P51" s="36">
        <v>4</v>
      </c>
      <c r="Q51" s="36">
        <v>21</v>
      </c>
      <c r="R51" s="36">
        <v>62</v>
      </c>
      <c r="S51" s="36">
        <v>320</v>
      </c>
      <c r="T51" s="36">
        <v>362</v>
      </c>
      <c r="U51" s="36">
        <v>377</v>
      </c>
      <c r="V51" s="36">
        <v>171</v>
      </c>
      <c r="W51" s="36">
        <v>76</v>
      </c>
      <c r="X51" s="36">
        <v>1</v>
      </c>
      <c r="Y51" s="36">
        <v>7</v>
      </c>
      <c r="DA51" s="60" t="s">
        <v>1234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DA53" s="129" t="s">
        <v>1311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X54" s="128"/>
      <c r="Y54" s="128"/>
      <c r="DA54" s="133"/>
    </row>
    <row r="55" spans="1:105" ht="12" customHeight="1" x14ac:dyDescent="0.25">
      <c r="A55" s="108" t="s">
        <v>51</v>
      </c>
      <c r="B55" s="52"/>
      <c r="C55" s="52">
        <v>33</v>
      </c>
      <c r="D55" s="52">
        <v>116</v>
      </c>
      <c r="E55" s="52">
        <v>218</v>
      </c>
      <c r="F55" s="52">
        <v>104</v>
      </c>
      <c r="G55" s="52">
        <v>135</v>
      </c>
      <c r="H55" s="52">
        <v>0</v>
      </c>
      <c r="I55" s="52">
        <v>0</v>
      </c>
      <c r="J55" s="52">
        <v>0</v>
      </c>
      <c r="K55" s="52">
        <v>8</v>
      </c>
      <c r="L55" s="52">
        <v>159</v>
      </c>
      <c r="M55" s="52">
        <v>140</v>
      </c>
      <c r="N55" s="52">
        <v>138</v>
      </c>
      <c r="O55" s="52">
        <v>120</v>
      </c>
      <c r="P55" s="52">
        <v>0</v>
      </c>
      <c r="Q55" s="52">
        <v>0</v>
      </c>
      <c r="R55" s="52">
        <v>0</v>
      </c>
      <c r="S55" s="52">
        <v>46</v>
      </c>
      <c r="T55" s="52">
        <v>7</v>
      </c>
      <c r="U55" s="52">
        <v>20</v>
      </c>
      <c r="V55" s="52">
        <v>0</v>
      </c>
      <c r="W55" s="52">
        <v>0</v>
      </c>
      <c r="X55" s="52">
        <v>0</v>
      </c>
      <c r="Y55" s="52">
        <v>0</v>
      </c>
      <c r="DA55" s="63" t="s">
        <v>1312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DA56" s="134"/>
    </row>
    <row r="57" spans="1:105" ht="12" customHeight="1" x14ac:dyDescent="0.25">
      <c r="A57" s="108" t="s">
        <v>53</v>
      </c>
      <c r="B57" s="52"/>
      <c r="C57" s="52">
        <v>4</v>
      </c>
      <c r="D57" s="52">
        <v>15</v>
      </c>
      <c r="E57" s="52">
        <v>59</v>
      </c>
      <c r="F57" s="52">
        <v>37</v>
      </c>
      <c r="G57" s="52">
        <v>42</v>
      </c>
      <c r="H57" s="52">
        <v>0</v>
      </c>
      <c r="I57" s="52">
        <v>0</v>
      </c>
      <c r="J57" s="52">
        <v>0</v>
      </c>
      <c r="K57" s="52">
        <v>3</v>
      </c>
      <c r="L57" s="52">
        <v>27</v>
      </c>
      <c r="M57" s="52">
        <v>28</v>
      </c>
      <c r="N57" s="52">
        <v>30</v>
      </c>
      <c r="O57" s="52">
        <v>17</v>
      </c>
      <c r="P57" s="52">
        <v>0</v>
      </c>
      <c r="Q57" s="52">
        <v>0</v>
      </c>
      <c r="R57" s="52">
        <v>0</v>
      </c>
      <c r="S57" s="52">
        <v>3</v>
      </c>
      <c r="T57" s="52">
        <v>1</v>
      </c>
      <c r="U57" s="52">
        <v>0</v>
      </c>
      <c r="V57" s="52">
        <v>0</v>
      </c>
      <c r="W57" s="52">
        <v>0</v>
      </c>
      <c r="X57" s="52">
        <v>0</v>
      </c>
      <c r="Y57" s="52">
        <v>0</v>
      </c>
      <c r="DA57" s="63" t="s">
        <v>1313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DA58" s="134"/>
    </row>
    <row r="59" spans="1:105" ht="12" customHeight="1" x14ac:dyDescent="0.25">
      <c r="A59" s="108" t="s">
        <v>143</v>
      </c>
      <c r="B59" s="52"/>
      <c r="C59" s="52">
        <v>0</v>
      </c>
      <c r="D59" s="52">
        <v>1</v>
      </c>
      <c r="E59" s="52">
        <v>4</v>
      </c>
      <c r="F59" s="52">
        <v>3</v>
      </c>
      <c r="G59" s="52">
        <v>0</v>
      </c>
      <c r="H59" s="52">
        <v>0</v>
      </c>
      <c r="I59" s="52">
        <v>0</v>
      </c>
      <c r="J59" s="52">
        <v>0</v>
      </c>
      <c r="K59" s="52">
        <v>2</v>
      </c>
      <c r="L59" s="52">
        <v>34</v>
      </c>
      <c r="M59" s="52">
        <v>34</v>
      </c>
      <c r="N59" s="52">
        <v>51</v>
      </c>
      <c r="O59" s="52">
        <v>54</v>
      </c>
      <c r="P59" s="52">
        <v>0</v>
      </c>
      <c r="Q59" s="52">
        <v>0</v>
      </c>
      <c r="R59" s="52">
        <v>0</v>
      </c>
      <c r="S59" s="52">
        <v>2</v>
      </c>
      <c r="T59" s="52">
        <v>0</v>
      </c>
      <c r="U59" s="52">
        <v>2</v>
      </c>
      <c r="V59" s="52">
        <v>0</v>
      </c>
      <c r="W59" s="52">
        <v>0</v>
      </c>
      <c r="X59" s="52">
        <v>0</v>
      </c>
      <c r="Y59" s="52">
        <v>0</v>
      </c>
      <c r="DA59" s="63" t="s">
        <v>1314</v>
      </c>
    </row>
    <row r="60" spans="1:105" ht="12" customHeight="1" x14ac:dyDescent="0.25">
      <c r="A60" s="108" t="s">
        <v>124</v>
      </c>
      <c r="B60" s="52"/>
      <c r="C60" s="52">
        <v>2</v>
      </c>
      <c r="D60" s="52">
        <v>6</v>
      </c>
      <c r="E60" s="52">
        <v>11</v>
      </c>
      <c r="F60" s="52">
        <v>4</v>
      </c>
      <c r="G60" s="52">
        <v>5</v>
      </c>
      <c r="H60" s="52">
        <v>0</v>
      </c>
      <c r="I60" s="52">
        <v>0</v>
      </c>
      <c r="J60" s="52">
        <v>0</v>
      </c>
      <c r="K60" s="52">
        <v>0</v>
      </c>
      <c r="L60" s="52">
        <v>5</v>
      </c>
      <c r="M60" s="52">
        <v>4</v>
      </c>
      <c r="N60" s="52">
        <v>2</v>
      </c>
      <c r="O60" s="52">
        <v>2</v>
      </c>
      <c r="P60" s="52">
        <v>0</v>
      </c>
      <c r="Q60" s="52">
        <v>0</v>
      </c>
      <c r="R60" s="52">
        <v>0</v>
      </c>
      <c r="S60" s="52">
        <v>2</v>
      </c>
      <c r="T60" s="52">
        <v>0</v>
      </c>
      <c r="U60" s="52">
        <v>0</v>
      </c>
      <c r="V60" s="52">
        <v>0</v>
      </c>
      <c r="W60" s="52">
        <v>0</v>
      </c>
      <c r="X60" s="52">
        <v>0</v>
      </c>
      <c r="Y60" s="52">
        <v>0</v>
      </c>
      <c r="DA60" s="63" t="s">
        <v>1315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DA61" s="63" t="s">
        <v>1316</v>
      </c>
    </row>
    <row r="62" spans="1:105" ht="12" customHeight="1" x14ac:dyDescent="0.25">
      <c r="A62" s="108" t="s">
        <v>122</v>
      </c>
      <c r="B62" s="52"/>
      <c r="C62" s="52">
        <v>30</v>
      </c>
      <c r="D62" s="52">
        <v>106</v>
      </c>
      <c r="E62" s="52">
        <v>192</v>
      </c>
      <c r="F62" s="52">
        <v>94</v>
      </c>
      <c r="G62" s="52">
        <v>126</v>
      </c>
      <c r="H62" s="52">
        <v>0</v>
      </c>
      <c r="I62" s="52">
        <v>0</v>
      </c>
      <c r="J62" s="52">
        <v>0</v>
      </c>
      <c r="K62" s="52">
        <v>5</v>
      </c>
      <c r="L62" s="52">
        <v>111</v>
      </c>
      <c r="M62" s="52">
        <v>90</v>
      </c>
      <c r="N62" s="52">
        <v>76</v>
      </c>
      <c r="O62" s="52">
        <v>55</v>
      </c>
      <c r="P62" s="52">
        <v>0</v>
      </c>
      <c r="Q62" s="52">
        <v>0</v>
      </c>
      <c r="R62" s="52">
        <v>0</v>
      </c>
      <c r="S62" s="52">
        <v>35</v>
      </c>
      <c r="T62" s="52">
        <v>6</v>
      </c>
      <c r="U62" s="52">
        <v>15</v>
      </c>
      <c r="V62" s="52">
        <v>0</v>
      </c>
      <c r="W62" s="52">
        <v>0</v>
      </c>
      <c r="X62" s="52">
        <v>0</v>
      </c>
      <c r="Y62" s="52">
        <v>0</v>
      </c>
      <c r="DA62" s="63" t="s">
        <v>1317</v>
      </c>
    </row>
    <row r="63" spans="1:105" ht="12" customHeight="1" x14ac:dyDescent="0.25">
      <c r="A63" s="108" t="s">
        <v>121</v>
      </c>
      <c r="B63" s="52"/>
      <c r="C63" s="52">
        <v>1</v>
      </c>
      <c r="D63" s="52">
        <v>3</v>
      </c>
      <c r="E63" s="52">
        <v>11</v>
      </c>
      <c r="F63" s="52">
        <v>3</v>
      </c>
      <c r="G63" s="52">
        <v>4</v>
      </c>
      <c r="H63" s="52">
        <v>0</v>
      </c>
      <c r="I63" s="52">
        <v>0</v>
      </c>
      <c r="J63" s="52">
        <v>0</v>
      </c>
      <c r="K63" s="52">
        <v>1</v>
      </c>
      <c r="L63" s="52">
        <v>9</v>
      </c>
      <c r="M63" s="52">
        <v>12</v>
      </c>
      <c r="N63" s="52">
        <v>9</v>
      </c>
      <c r="O63" s="52">
        <v>9</v>
      </c>
      <c r="P63" s="52">
        <v>0</v>
      </c>
      <c r="Q63" s="52">
        <v>0</v>
      </c>
      <c r="R63" s="52">
        <v>0</v>
      </c>
      <c r="S63" s="52">
        <v>7</v>
      </c>
      <c r="T63" s="52">
        <v>1</v>
      </c>
      <c r="U63" s="52">
        <v>3</v>
      </c>
      <c r="V63" s="52">
        <v>0</v>
      </c>
      <c r="W63" s="52">
        <v>0</v>
      </c>
      <c r="X63" s="52">
        <v>0</v>
      </c>
      <c r="Y63" s="52">
        <v>0</v>
      </c>
      <c r="DA63" s="63" t="s">
        <v>1318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1319</v>
      </c>
    </row>
    <row r="66" spans="1:105" ht="12" customHeight="1" x14ac:dyDescent="0.25">
      <c r="A66" s="108" t="s">
        <v>50</v>
      </c>
      <c r="B66" s="52"/>
      <c r="C66" s="52">
        <v>15</v>
      </c>
      <c r="D66" s="52">
        <v>49</v>
      </c>
      <c r="E66" s="52">
        <v>97</v>
      </c>
      <c r="F66" s="52">
        <v>37</v>
      </c>
      <c r="G66" s="52">
        <v>45</v>
      </c>
      <c r="H66" s="52">
        <v>0</v>
      </c>
      <c r="I66" s="52">
        <v>0</v>
      </c>
      <c r="J66" s="52">
        <v>0</v>
      </c>
      <c r="K66" s="52">
        <v>4</v>
      </c>
      <c r="L66" s="52">
        <v>72</v>
      </c>
      <c r="M66" s="52">
        <v>54</v>
      </c>
      <c r="N66" s="52">
        <v>35</v>
      </c>
      <c r="O66" s="52">
        <v>38</v>
      </c>
      <c r="P66" s="52">
        <v>0</v>
      </c>
      <c r="Q66" s="52">
        <v>0</v>
      </c>
      <c r="R66" s="52">
        <v>0</v>
      </c>
      <c r="S66" s="52">
        <v>17</v>
      </c>
      <c r="T66" s="52">
        <v>2</v>
      </c>
      <c r="U66" s="52">
        <v>6</v>
      </c>
      <c r="V66" s="52">
        <v>0</v>
      </c>
      <c r="W66" s="52">
        <v>0</v>
      </c>
      <c r="X66" s="52">
        <v>0</v>
      </c>
      <c r="Y66" s="52">
        <v>0</v>
      </c>
      <c r="DA66" s="63" t="s">
        <v>1320</v>
      </c>
    </row>
    <row r="67" spans="1:105" ht="12" customHeight="1" x14ac:dyDescent="0.25">
      <c r="A67" s="115" t="s">
        <v>120</v>
      </c>
      <c r="B67" s="36"/>
      <c r="C67" s="36">
        <v>18</v>
      </c>
      <c r="D67" s="36">
        <v>67</v>
      </c>
      <c r="E67" s="36">
        <v>121</v>
      </c>
      <c r="F67" s="36">
        <v>67</v>
      </c>
      <c r="G67" s="36">
        <v>90</v>
      </c>
      <c r="H67" s="36">
        <v>0</v>
      </c>
      <c r="I67" s="36">
        <v>0</v>
      </c>
      <c r="J67" s="36">
        <v>0</v>
      </c>
      <c r="K67" s="36">
        <v>4</v>
      </c>
      <c r="L67" s="36">
        <v>87</v>
      </c>
      <c r="M67" s="36">
        <v>86</v>
      </c>
      <c r="N67" s="36">
        <v>103</v>
      </c>
      <c r="O67" s="36">
        <v>82</v>
      </c>
      <c r="P67" s="36">
        <v>0</v>
      </c>
      <c r="Q67" s="36">
        <v>0</v>
      </c>
      <c r="R67" s="36">
        <v>0</v>
      </c>
      <c r="S67" s="36">
        <v>29</v>
      </c>
      <c r="T67" s="36">
        <v>5</v>
      </c>
      <c r="U67" s="36">
        <v>14</v>
      </c>
      <c r="V67" s="36">
        <v>0</v>
      </c>
      <c r="W67" s="36">
        <v>0</v>
      </c>
      <c r="X67" s="36">
        <v>0</v>
      </c>
      <c r="Y67" s="36">
        <v>0</v>
      </c>
      <c r="DA67" s="60" t="s">
        <v>1321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DA69" s="129" t="s">
        <v>1398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X70" s="128"/>
      <c r="Y70" s="128"/>
      <c r="DA70" s="133"/>
    </row>
    <row r="71" spans="1:105" ht="12" customHeight="1" x14ac:dyDescent="0.25">
      <c r="A71" s="108" t="s">
        <v>51</v>
      </c>
      <c r="B71" s="52"/>
      <c r="C71" s="52">
        <v>58</v>
      </c>
      <c r="D71" s="52">
        <v>259</v>
      </c>
      <c r="E71" s="52">
        <v>500</v>
      </c>
      <c r="F71" s="52">
        <v>241</v>
      </c>
      <c r="G71" s="52">
        <v>331</v>
      </c>
      <c r="H71" s="52">
        <v>0</v>
      </c>
      <c r="I71" s="52">
        <v>1</v>
      </c>
      <c r="J71" s="52">
        <v>1</v>
      </c>
      <c r="K71" s="52">
        <v>25</v>
      </c>
      <c r="L71" s="52">
        <v>472</v>
      </c>
      <c r="M71" s="52">
        <v>446</v>
      </c>
      <c r="N71" s="52">
        <v>483</v>
      </c>
      <c r="O71" s="52">
        <v>359</v>
      </c>
      <c r="P71" s="52">
        <v>0</v>
      </c>
      <c r="Q71" s="52">
        <v>0</v>
      </c>
      <c r="R71" s="52">
        <v>0</v>
      </c>
      <c r="S71" s="52">
        <v>100</v>
      </c>
      <c r="T71" s="52">
        <v>17</v>
      </c>
      <c r="U71" s="52">
        <v>58</v>
      </c>
      <c r="V71" s="52">
        <v>0</v>
      </c>
      <c r="W71" s="52">
        <v>0</v>
      </c>
      <c r="X71" s="52">
        <v>0</v>
      </c>
      <c r="Y71" s="52">
        <v>0</v>
      </c>
      <c r="DA71" s="63" t="s">
        <v>1399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X72" s="126"/>
      <c r="Y72" s="126"/>
      <c r="DA72" s="134"/>
    </row>
    <row r="73" spans="1:105" ht="12" customHeight="1" x14ac:dyDescent="0.25">
      <c r="A73" s="108" t="s">
        <v>53</v>
      </c>
      <c r="B73" s="52"/>
      <c r="C73" s="52">
        <v>79</v>
      </c>
      <c r="D73" s="52">
        <v>75</v>
      </c>
      <c r="E73" s="52">
        <v>48</v>
      </c>
      <c r="F73" s="52">
        <v>118</v>
      </c>
      <c r="G73" s="52">
        <v>104</v>
      </c>
      <c r="H73" s="52">
        <v>111</v>
      </c>
      <c r="I73" s="52">
        <v>19</v>
      </c>
      <c r="J73" s="52">
        <v>28</v>
      </c>
      <c r="K73" s="52">
        <v>48</v>
      </c>
      <c r="L73" s="52">
        <v>28</v>
      </c>
      <c r="M73" s="52">
        <v>158</v>
      </c>
      <c r="N73" s="52">
        <v>137</v>
      </c>
      <c r="O73" s="52">
        <v>175</v>
      </c>
      <c r="P73" s="52">
        <v>131</v>
      </c>
      <c r="Q73" s="52">
        <v>37</v>
      </c>
      <c r="R73" s="52">
        <v>35</v>
      </c>
      <c r="S73" s="52">
        <v>33</v>
      </c>
      <c r="T73" s="52">
        <v>76</v>
      </c>
      <c r="U73" s="52">
        <v>46</v>
      </c>
      <c r="V73" s="52">
        <v>58</v>
      </c>
      <c r="W73" s="52">
        <v>32</v>
      </c>
      <c r="X73" s="52">
        <v>49</v>
      </c>
      <c r="Y73" s="52">
        <v>31</v>
      </c>
      <c r="DA73" s="63" t="s">
        <v>1400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X74" s="126"/>
      <c r="Y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17</v>
      </c>
      <c r="D75" s="52">
        <f t="shared" si="0"/>
        <v>84</v>
      </c>
      <c r="E75" s="52">
        <f t="shared" si="0"/>
        <v>118</v>
      </c>
      <c r="F75" s="52">
        <f t="shared" si="0"/>
        <v>117</v>
      </c>
      <c r="G75" s="52">
        <f t="shared" si="0"/>
        <v>16</v>
      </c>
      <c r="H75" s="52">
        <f t="shared" si="0"/>
        <v>32</v>
      </c>
      <c r="I75" s="52">
        <f t="shared" si="0"/>
        <v>113</v>
      </c>
      <c r="J75" s="52">
        <f t="shared" si="0"/>
        <v>82</v>
      </c>
      <c r="K75" s="52">
        <f t="shared" si="0"/>
        <v>140</v>
      </c>
      <c r="L75" s="52">
        <f t="shared" si="0"/>
        <v>204</v>
      </c>
      <c r="M75" s="52">
        <f t="shared" si="0"/>
        <v>248</v>
      </c>
      <c r="N75" s="52">
        <f t="shared" si="0"/>
        <v>301</v>
      </c>
      <c r="O75" s="52">
        <f t="shared" si="0"/>
        <v>284</v>
      </c>
      <c r="P75" s="52">
        <f t="shared" si="0"/>
        <v>65</v>
      </c>
      <c r="Q75" s="52">
        <f t="shared" si="0"/>
        <v>121</v>
      </c>
      <c r="R75" s="52">
        <f t="shared" ref="R75:V75" si="1">R43-R59</f>
        <v>158</v>
      </c>
      <c r="S75" s="52">
        <f t="shared" si="1"/>
        <v>46</v>
      </c>
      <c r="T75" s="52">
        <f t="shared" si="1"/>
        <v>83</v>
      </c>
      <c r="U75" s="52">
        <f t="shared" si="1"/>
        <v>143</v>
      </c>
      <c r="V75" s="52">
        <f t="shared" si="1"/>
        <v>113</v>
      </c>
      <c r="W75" s="52">
        <f t="shared" ref="W75:Y75" si="2">W43-W59</f>
        <v>97</v>
      </c>
      <c r="X75" s="52">
        <f t="shared" si="2"/>
        <v>101</v>
      </c>
      <c r="Y75" s="52">
        <f t="shared" si="2"/>
        <v>28</v>
      </c>
      <c r="DA75" s="63" t="s">
        <v>1401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26</v>
      </c>
      <c r="D76" s="52">
        <f t="shared" si="3"/>
        <v>35</v>
      </c>
      <c r="E76" s="52">
        <f t="shared" si="3"/>
        <v>46</v>
      </c>
      <c r="F76" s="52">
        <f t="shared" si="3"/>
        <v>28</v>
      </c>
      <c r="G76" s="52">
        <f t="shared" si="3"/>
        <v>33</v>
      </c>
      <c r="H76" s="52">
        <f t="shared" si="3"/>
        <v>12</v>
      </c>
      <c r="I76" s="52">
        <f t="shared" si="3"/>
        <v>0</v>
      </c>
      <c r="J76" s="52">
        <f t="shared" si="3"/>
        <v>0</v>
      </c>
      <c r="K76" s="52">
        <f t="shared" si="3"/>
        <v>5</v>
      </c>
      <c r="L76" s="52">
        <f t="shared" si="3"/>
        <v>26</v>
      </c>
      <c r="M76" s="52">
        <f t="shared" si="3"/>
        <v>21</v>
      </c>
      <c r="N76" s="52">
        <f t="shared" si="3"/>
        <v>7</v>
      </c>
      <c r="O76" s="52">
        <f t="shared" si="3"/>
        <v>6</v>
      </c>
      <c r="P76" s="52">
        <f t="shared" si="3"/>
        <v>0</v>
      </c>
      <c r="Q76" s="52">
        <f t="shared" si="3"/>
        <v>0</v>
      </c>
      <c r="R76" s="52">
        <f t="shared" ref="R76:V76" si="4">R44-R60</f>
        <v>3</v>
      </c>
      <c r="S76" s="52">
        <f t="shared" si="4"/>
        <v>12</v>
      </c>
      <c r="T76" s="52">
        <f t="shared" si="4"/>
        <v>9</v>
      </c>
      <c r="U76" s="52">
        <f t="shared" si="4"/>
        <v>8</v>
      </c>
      <c r="V76" s="52">
        <f t="shared" si="4"/>
        <v>1</v>
      </c>
      <c r="W76" s="52">
        <f t="shared" ref="W76:Y76" si="5">W44-W60</f>
        <v>0</v>
      </c>
      <c r="X76" s="52">
        <f t="shared" si="5"/>
        <v>0</v>
      </c>
      <c r="Y76" s="52">
        <f t="shared" si="5"/>
        <v>0</v>
      </c>
      <c r="DA76" s="63" t="s">
        <v>1402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0</v>
      </c>
      <c r="G77" s="52">
        <f t="shared" si="6"/>
        <v>0</v>
      </c>
      <c r="H77" s="52">
        <f t="shared" si="6"/>
        <v>0</v>
      </c>
      <c r="I77" s="52">
        <f t="shared" si="6"/>
        <v>0</v>
      </c>
      <c r="J77" s="52">
        <f t="shared" si="6"/>
        <v>0</v>
      </c>
      <c r="K77" s="52">
        <f t="shared" si="6"/>
        <v>0</v>
      </c>
      <c r="L77" s="52">
        <f t="shared" si="6"/>
        <v>0</v>
      </c>
      <c r="M77" s="52">
        <f t="shared" si="6"/>
        <v>0</v>
      </c>
      <c r="N77" s="52">
        <f t="shared" si="6"/>
        <v>0</v>
      </c>
      <c r="O77" s="52">
        <f t="shared" si="6"/>
        <v>0</v>
      </c>
      <c r="P77" s="52">
        <f t="shared" si="6"/>
        <v>0</v>
      </c>
      <c r="Q77" s="52">
        <f t="shared" si="6"/>
        <v>0</v>
      </c>
      <c r="R77" s="52">
        <f t="shared" ref="R77:V77" si="7">R45-R61</f>
        <v>0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:Y77" si="8">W45-W61</f>
        <v>0</v>
      </c>
      <c r="X77" s="52">
        <f t="shared" si="8"/>
        <v>0</v>
      </c>
      <c r="Y77" s="52">
        <f t="shared" si="8"/>
        <v>0</v>
      </c>
      <c r="DA77" s="63" t="s">
        <v>1403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507</v>
      </c>
      <c r="D78" s="52">
        <f t="shared" si="9"/>
        <v>631</v>
      </c>
      <c r="E78" s="52">
        <f t="shared" si="9"/>
        <v>806</v>
      </c>
      <c r="F78" s="52">
        <f t="shared" si="9"/>
        <v>623</v>
      </c>
      <c r="G78" s="52">
        <f t="shared" si="9"/>
        <v>847</v>
      </c>
      <c r="H78" s="52">
        <f t="shared" si="9"/>
        <v>269</v>
      </c>
      <c r="I78" s="52">
        <f t="shared" si="9"/>
        <v>0</v>
      </c>
      <c r="J78" s="52">
        <f t="shared" si="9"/>
        <v>0</v>
      </c>
      <c r="K78" s="52">
        <f t="shared" si="9"/>
        <v>110</v>
      </c>
      <c r="L78" s="52">
        <f t="shared" si="9"/>
        <v>532</v>
      </c>
      <c r="M78" s="52">
        <f t="shared" si="9"/>
        <v>485</v>
      </c>
      <c r="N78" s="52">
        <f t="shared" si="9"/>
        <v>379</v>
      </c>
      <c r="O78" s="52">
        <f t="shared" si="9"/>
        <v>230</v>
      </c>
      <c r="P78" s="52">
        <f t="shared" si="9"/>
        <v>2</v>
      </c>
      <c r="Q78" s="52">
        <f t="shared" si="9"/>
        <v>0</v>
      </c>
      <c r="R78" s="52">
        <f t="shared" ref="R78:V78" si="10">R46-R62</f>
        <v>117</v>
      </c>
      <c r="S78" s="52">
        <f t="shared" si="10"/>
        <v>306</v>
      </c>
      <c r="T78" s="52">
        <f t="shared" si="10"/>
        <v>292</v>
      </c>
      <c r="U78" s="52">
        <f t="shared" si="10"/>
        <v>278</v>
      </c>
      <c r="V78" s="52">
        <f t="shared" si="10"/>
        <v>42</v>
      </c>
      <c r="W78" s="52">
        <f t="shared" ref="W78:Y78" si="11">W46-W62</f>
        <v>0</v>
      </c>
      <c r="X78" s="52">
        <f t="shared" si="11"/>
        <v>0</v>
      </c>
      <c r="Y78" s="52">
        <f t="shared" si="11"/>
        <v>0</v>
      </c>
      <c r="DA78" s="63" t="s">
        <v>1404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16</v>
      </c>
      <c r="D79" s="52">
        <f t="shared" si="12"/>
        <v>18</v>
      </c>
      <c r="E79" s="52">
        <f t="shared" si="12"/>
        <v>46</v>
      </c>
      <c r="F79" s="52">
        <f t="shared" si="12"/>
        <v>17</v>
      </c>
      <c r="G79" s="52">
        <f t="shared" si="12"/>
        <v>26</v>
      </c>
      <c r="H79" s="52">
        <f t="shared" si="12"/>
        <v>9</v>
      </c>
      <c r="I79" s="52">
        <f t="shared" si="12"/>
        <v>0</v>
      </c>
      <c r="J79" s="52">
        <f t="shared" si="12"/>
        <v>0</v>
      </c>
      <c r="K79" s="52">
        <f t="shared" si="12"/>
        <v>12</v>
      </c>
      <c r="L79" s="52">
        <f t="shared" si="12"/>
        <v>44</v>
      </c>
      <c r="M79" s="52">
        <f t="shared" si="12"/>
        <v>66</v>
      </c>
      <c r="N79" s="52">
        <f t="shared" si="12"/>
        <v>43</v>
      </c>
      <c r="O79" s="52">
        <f t="shared" si="12"/>
        <v>36</v>
      </c>
      <c r="P79" s="52">
        <f t="shared" si="12"/>
        <v>0</v>
      </c>
      <c r="Q79" s="52">
        <f t="shared" si="12"/>
        <v>0</v>
      </c>
      <c r="R79" s="52">
        <f t="shared" ref="R79:V79" si="13">R47-R63</f>
        <v>19</v>
      </c>
      <c r="S79" s="52">
        <f t="shared" si="13"/>
        <v>62</v>
      </c>
      <c r="T79" s="52">
        <f t="shared" si="13"/>
        <v>66</v>
      </c>
      <c r="U79" s="52">
        <f t="shared" si="13"/>
        <v>57</v>
      </c>
      <c r="V79" s="52">
        <f t="shared" si="13"/>
        <v>10</v>
      </c>
      <c r="W79" s="52">
        <f t="shared" ref="W79:Y79" si="14">W47-W63</f>
        <v>0</v>
      </c>
      <c r="X79" s="52">
        <f t="shared" si="14"/>
        <v>0</v>
      </c>
      <c r="Y79" s="52">
        <f t="shared" si="14"/>
        <v>0</v>
      </c>
      <c r="DA79" s="63" t="s">
        <v>1405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X80" s="126"/>
      <c r="Y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X81" s="52">
        <v>0</v>
      </c>
      <c r="Y81" s="52">
        <v>0</v>
      </c>
      <c r="DA81" s="63" t="s">
        <v>1406</v>
      </c>
    </row>
    <row r="82" spans="1:105" ht="12" customHeight="1" x14ac:dyDescent="0.25">
      <c r="A82" s="108" t="s">
        <v>50</v>
      </c>
      <c r="B82" s="52"/>
      <c r="C82" s="52">
        <v>345</v>
      </c>
      <c r="D82" s="52">
        <v>395</v>
      </c>
      <c r="E82" s="52">
        <v>529</v>
      </c>
      <c r="F82" s="52">
        <v>348</v>
      </c>
      <c r="G82" s="52">
        <v>373</v>
      </c>
      <c r="H82" s="52">
        <v>183</v>
      </c>
      <c r="I82" s="52">
        <v>0</v>
      </c>
      <c r="J82" s="52">
        <v>26</v>
      </c>
      <c r="K82" s="52">
        <v>249</v>
      </c>
      <c r="L82" s="52">
        <v>372</v>
      </c>
      <c r="M82" s="52">
        <v>321</v>
      </c>
      <c r="N82" s="52">
        <v>195</v>
      </c>
      <c r="O82" s="52">
        <v>184</v>
      </c>
      <c r="P82" s="52">
        <v>1</v>
      </c>
      <c r="Q82" s="52">
        <v>12</v>
      </c>
      <c r="R82" s="52">
        <v>46</v>
      </c>
      <c r="S82" s="52">
        <v>160</v>
      </c>
      <c r="T82" s="52">
        <v>183</v>
      </c>
      <c r="U82" s="52">
        <v>158</v>
      </c>
      <c r="V82" s="52">
        <v>63</v>
      </c>
      <c r="W82" s="52">
        <v>23</v>
      </c>
      <c r="X82" s="52">
        <v>0</v>
      </c>
      <c r="Y82" s="52">
        <v>0</v>
      </c>
      <c r="DA82" s="63" t="s">
        <v>1407</v>
      </c>
    </row>
    <row r="83" spans="1:105" ht="12" customHeight="1" x14ac:dyDescent="0.25">
      <c r="A83" s="115" t="s">
        <v>120</v>
      </c>
      <c r="B83" s="36"/>
      <c r="C83" s="36">
        <v>394</v>
      </c>
      <c r="D83" s="36">
        <v>547</v>
      </c>
      <c r="E83" s="36">
        <v>663</v>
      </c>
      <c r="F83" s="36">
        <v>620</v>
      </c>
      <c r="G83" s="36">
        <v>751</v>
      </c>
      <c r="H83" s="36">
        <v>303</v>
      </c>
      <c r="I83" s="36">
        <v>2</v>
      </c>
      <c r="J83" s="36">
        <v>15</v>
      </c>
      <c r="K83" s="36">
        <v>257</v>
      </c>
      <c r="L83" s="36">
        <v>445</v>
      </c>
      <c r="M83" s="36">
        <v>509</v>
      </c>
      <c r="N83" s="36">
        <v>558</v>
      </c>
      <c r="O83" s="36">
        <v>399</v>
      </c>
      <c r="P83" s="36">
        <v>4</v>
      </c>
      <c r="Q83" s="36">
        <v>21</v>
      </c>
      <c r="R83" s="36">
        <v>62</v>
      </c>
      <c r="S83" s="36">
        <v>291</v>
      </c>
      <c r="T83" s="36">
        <v>357</v>
      </c>
      <c r="U83" s="36">
        <v>363</v>
      </c>
      <c r="V83" s="36">
        <v>171</v>
      </c>
      <c r="W83" s="36">
        <v>76</v>
      </c>
      <c r="X83" s="36">
        <v>1</v>
      </c>
      <c r="Y83" s="36">
        <v>7</v>
      </c>
      <c r="DA83" s="60" t="s">
        <v>1408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X86" s="140">
        <v>2022</v>
      </c>
      <c r="Y86" s="140">
        <v>2023</v>
      </c>
      <c r="DA86" s="143"/>
    </row>
    <row r="87" spans="1:105" ht="12" customHeight="1" x14ac:dyDescent="0.25">
      <c r="A87" s="116" t="s">
        <v>195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X87" s="120"/>
      <c r="Y87" s="120"/>
      <c r="DA87" s="129" t="s">
        <v>1485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X88" s="128">
        <f>RES_hhdet_numvin!X4</f>
        <v>0</v>
      </c>
      <c r="Y88" s="128">
        <f>RES_hhdet_numvin!Y4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0</v>
      </c>
      <c r="I89" s="52">
        <f>RES_hhdet_numvin!I5</f>
        <v>0</v>
      </c>
      <c r="J89" s="52">
        <f>RES_hhdet_numvin!J5</f>
        <v>0</v>
      </c>
      <c r="K89" s="52">
        <f>RES_hhdet_numvin!K5</f>
        <v>10</v>
      </c>
      <c r="L89" s="52">
        <f>RES_hhdet_numvin!L5</f>
        <v>230</v>
      </c>
      <c r="M89" s="52">
        <f>RES_hhdet_numvin!M5</f>
        <v>240</v>
      </c>
      <c r="N89" s="52">
        <f>RES_hhdet_numvin!N5</f>
        <v>243</v>
      </c>
      <c r="O89" s="52">
        <f>RES_hhdet_numvin!O5</f>
        <v>197</v>
      </c>
      <c r="P89" s="52">
        <f>RES_hhdet_numvin!P5</f>
        <v>0</v>
      </c>
      <c r="Q89" s="52">
        <f>RES_hhdet_numvin!Q5</f>
        <v>0</v>
      </c>
      <c r="R89" s="52">
        <f>RES_hhdet_numvin!R5</f>
        <v>0</v>
      </c>
      <c r="S89" s="52">
        <f>RES_hhdet_numvin!S5</f>
        <v>76</v>
      </c>
      <c r="T89" s="52">
        <f>RES_hhdet_numvin!T5</f>
        <v>14</v>
      </c>
      <c r="U89" s="52">
        <f>RES_hhdet_numvin!U5</f>
        <v>44</v>
      </c>
      <c r="V89" s="52">
        <f>RES_hhdet_numvin!V5</f>
        <v>0</v>
      </c>
      <c r="W89" s="52">
        <f>RES_hhdet_numvin!W5</f>
        <v>0</v>
      </c>
      <c r="X89" s="52">
        <f>RES_hhdet_numvin!X5</f>
        <v>0</v>
      </c>
      <c r="Y89" s="52">
        <f>RES_hhdet_numvin!Y5</f>
        <v>0</v>
      </c>
      <c r="DA89" s="63" t="s">
        <v>1486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X90" s="138">
        <f>RES_hhdet_numvin!X6</f>
        <v>0</v>
      </c>
      <c r="Y90" s="138">
        <f>RES_hhdet_numvin!Y6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X91" s="126">
        <f>RES_hhdet_numvin!X7</f>
        <v>0</v>
      </c>
      <c r="Y91" s="126">
        <f>RES_hhdet_numvin!Y7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0</v>
      </c>
      <c r="Q92" s="52">
        <f>RES_hhdet_numvin!Q8</f>
        <v>0</v>
      </c>
      <c r="R92" s="52">
        <f>RES_hhdet_numvin!R8</f>
        <v>7</v>
      </c>
      <c r="S92" s="52">
        <f>RES_hhdet_numvin!S8</f>
        <v>15</v>
      </c>
      <c r="T92" s="52">
        <f>RES_hhdet_numvin!T8</f>
        <v>41</v>
      </c>
      <c r="U92" s="52">
        <f>RES_hhdet_numvin!U8</f>
        <v>31</v>
      </c>
      <c r="V92" s="52">
        <f>RES_hhdet_numvin!V8</f>
        <v>51</v>
      </c>
      <c r="W92" s="52">
        <f>RES_hhdet_numvin!W8</f>
        <v>32</v>
      </c>
      <c r="X92" s="52">
        <f>RES_hhdet_numvin!X8</f>
        <v>49</v>
      </c>
      <c r="Y92" s="52">
        <f>RES_hhdet_numvin!Y8</f>
        <v>31</v>
      </c>
      <c r="DA92" s="63" t="s">
        <v>1487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X93" s="126">
        <f>RES_hhdet_numvin!X9</f>
        <v>0</v>
      </c>
      <c r="Y93" s="126">
        <f>RES_hhdet_numvin!Y9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0</v>
      </c>
      <c r="I94" s="52">
        <f>RES_hhdet_numvin!I10</f>
        <v>0</v>
      </c>
      <c r="J94" s="52">
        <f>RES_hhdet_numvin!J10</f>
        <v>0</v>
      </c>
      <c r="K94" s="52">
        <f>RES_hhdet_numvin!K10</f>
        <v>0</v>
      </c>
      <c r="L94" s="52">
        <f>RES_hhdet_numvin!L10</f>
        <v>7</v>
      </c>
      <c r="M94" s="52">
        <f>RES_hhdet_numvin!M10</f>
        <v>8</v>
      </c>
      <c r="N94" s="52">
        <f>RES_hhdet_numvin!N10</f>
        <v>19</v>
      </c>
      <c r="O94" s="52">
        <f>RES_hhdet_numvin!O10</f>
        <v>28</v>
      </c>
      <c r="P94" s="52">
        <f>RES_hhdet_numvin!P10</f>
        <v>6</v>
      </c>
      <c r="Q94" s="52">
        <f>RES_hhdet_numvin!Q10</f>
        <v>11</v>
      </c>
      <c r="R94" s="52">
        <f>RES_hhdet_numvin!R10</f>
        <v>23</v>
      </c>
      <c r="S94" s="52">
        <f>RES_hhdet_numvin!S10</f>
        <v>23</v>
      </c>
      <c r="T94" s="52">
        <f>RES_hhdet_numvin!T10</f>
        <v>23</v>
      </c>
      <c r="U94" s="52">
        <f>RES_hhdet_numvin!U10</f>
        <v>40</v>
      </c>
      <c r="V94" s="52">
        <f>RES_hhdet_numvin!V10</f>
        <v>41</v>
      </c>
      <c r="W94" s="52">
        <f>RES_hhdet_numvin!W10</f>
        <v>47</v>
      </c>
      <c r="X94" s="52">
        <f>RES_hhdet_numvin!X10</f>
        <v>69</v>
      </c>
      <c r="Y94" s="52">
        <f>RES_hhdet_numvin!Y10</f>
        <v>28</v>
      </c>
      <c r="DA94" s="63" t="s">
        <v>1488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0</v>
      </c>
      <c r="Q95" s="52">
        <f>RES_hhdet_numvin!Q11</f>
        <v>0</v>
      </c>
      <c r="R95" s="52">
        <f>RES_hhdet_numvin!R11</f>
        <v>0</v>
      </c>
      <c r="S95" s="52">
        <f>RES_hhdet_numvin!S11</f>
        <v>9</v>
      </c>
      <c r="T95" s="52">
        <f>RES_hhdet_numvin!T11</f>
        <v>8</v>
      </c>
      <c r="U95" s="52">
        <f>RES_hhdet_numvin!U11</f>
        <v>8</v>
      </c>
      <c r="V95" s="52">
        <f>RES_hhdet_numvin!V11</f>
        <v>1</v>
      </c>
      <c r="W95" s="52">
        <f>RES_hhdet_numvin!W11</f>
        <v>0</v>
      </c>
      <c r="X95" s="52">
        <f>RES_hhdet_numvin!X11</f>
        <v>0</v>
      </c>
      <c r="Y95" s="52">
        <f>RES_hhdet_numvin!Y11</f>
        <v>0</v>
      </c>
      <c r="DA95" s="63" t="s">
        <v>1489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0</v>
      </c>
      <c r="R96" s="52">
        <f>RES_hhdet_numvin!R12</f>
        <v>0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X96" s="52">
        <f>RES_hhdet_numvin!X12</f>
        <v>0</v>
      </c>
      <c r="Y96" s="52">
        <f>RES_hhdet_numvin!Y12</f>
        <v>0</v>
      </c>
      <c r="DA96" s="63" t="s">
        <v>1490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X97" s="52">
        <f>RES_hhdet_numvin!X13</f>
        <v>0</v>
      </c>
      <c r="Y97" s="52">
        <f>RES_hhdet_numvin!Y13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X98" s="52">
        <f>RES_hhdet_numvin!X14</f>
        <v>0</v>
      </c>
      <c r="Y98" s="52">
        <f>RES_hhdet_numvin!Y14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0</v>
      </c>
      <c r="Q99" s="138">
        <f>RES_hhdet_numvin!Q15</f>
        <v>0</v>
      </c>
      <c r="R99" s="138">
        <f>RES_hhdet_numvin!R15</f>
        <v>0</v>
      </c>
      <c r="S99" s="138">
        <f>RES_hhdet_numvin!S15</f>
        <v>126</v>
      </c>
      <c r="T99" s="138">
        <f>RES_hhdet_numvin!T15</f>
        <v>182</v>
      </c>
      <c r="U99" s="138">
        <f>RES_hhdet_numvin!U15</f>
        <v>184</v>
      </c>
      <c r="V99" s="138">
        <f>RES_hhdet_numvin!V15</f>
        <v>32</v>
      </c>
      <c r="W99" s="138">
        <f>RES_hhdet_numvin!W15</f>
        <v>0</v>
      </c>
      <c r="X99" s="138">
        <f>RES_hhdet_numvin!X15</f>
        <v>0</v>
      </c>
      <c r="Y99" s="138">
        <f>RES_hhdet_numvin!Y15</f>
        <v>0</v>
      </c>
      <c r="DA99" s="63" t="s">
        <v>1491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0</v>
      </c>
      <c r="Q100" s="138">
        <f>RES_hhdet_numvin!Q16</f>
        <v>0</v>
      </c>
      <c r="R100" s="138">
        <f>RES_hhdet_numvin!R16</f>
        <v>0</v>
      </c>
      <c r="S100" s="138">
        <f>RES_hhdet_numvin!S16</f>
        <v>33</v>
      </c>
      <c r="T100" s="138">
        <f>RES_hhdet_numvin!T16</f>
        <v>46</v>
      </c>
      <c r="U100" s="138">
        <f>RES_hhdet_numvin!U16</f>
        <v>43</v>
      </c>
      <c r="V100" s="138">
        <f>RES_hhdet_numvin!V16</f>
        <v>9</v>
      </c>
      <c r="W100" s="138">
        <f>RES_hhdet_numvin!W16</f>
        <v>0</v>
      </c>
      <c r="X100" s="138">
        <f>RES_hhdet_numvin!X16</f>
        <v>0</v>
      </c>
      <c r="Y100" s="138">
        <f>RES_hhdet_numvin!Y16</f>
        <v>0</v>
      </c>
      <c r="DA100" s="63" t="s">
        <v>1492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X101" s="138">
        <f>RES_hhdet_numvin!X17</f>
        <v>0</v>
      </c>
      <c r="Y101" s="138">
        <f>RES_hhdet_numvin!Y17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X102" s="138">
        <f>RES_hhdet_numvin!X18</f>
        <v>0</v>
      </c>
      <c r="Y102" s="138">
        <f>RES_hhdet_numvin!Y18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X103" s="126">
        <f>RES_hhdet_numvin!X19</f>
        <v>0</v>
      </c>
      <c r="Y103" s="126">
        <f>RES_hhdet_numvin!Y19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X104" s="52">
        <f>RES_hhdet_numvin!X20</f>
        <v>0</v>
      </c>
      <c r="Y104" s="52">
        <f>RES_hhdet_numvin!Y20</f>
        <v>0</v>
      </c>
      <c r="DA104" s="63" t="s">
        <v>1493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0</v>
      </c>
      <c r="Q105" s="52">
        <f>RES_hhdet_numvin!Q21</f>
        <v>0</v>
      </c>
      <c r="R105" s="52">
        <f>RES_hhdet_numvin!R21</f>
        <v>14</v>
      </c>
      <c r="S105" s="52">
        <f>RES_hhdet_numvin!S21</f>
        <v>85</v>
      </c>
      <c r="T105" s="52">
        <f>RES_hhdet_numvin!T21</f>
        <v>93</v>
      </c>
      <c r="U105" s="52">
        <f>RES_hhdet_numvin!U21</f>
        <v>88</v>
      </c>
      <c r="V105" s="52">
        <f>RES_hhdet_numvin!V21</f>
        <v>34</v>
      </c>
      <c r="W105" s="52">
        <f>RES_hhdet_numvin!W21</f>
        <v>15</v>
      </c>
      <c r="X105" s="52">
        <f>RES_hhdet_numvin!X21</f>
        <v>0</v>
      </c>
      <c r="Y105" s="52">
        <f>RES_hhdet_numvin!Y21</f>
        <v>0</v>
      </c>
      <c r="DA105" s="63" t="s">
        <v>1494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0</v>
      </c>
      <c r="Q106" s="36">
        <f>RES_hhdet_numvin!Q22</f>
        <v>0</v>
      </c>
      <c r="R106" s="36">
        <f>RES_hhdet_numvin!R22</f>
        <v>17</v>
      </c>
      <c r="S106" s="36">
        <f>RES_hhdet_numvin!S22</f>
        <v>146</v>
      </c>
      <c r="T106" s="36">
        <f>RES_hhdet_numvin!T22</f>
        <v>191</v>
      </c>
      <c r="U106" s="36">
        <f>RES_hhdet_numvin!U22</f>
        <v>209</v>
      </c>
      <c r="V106" s="36">
        <f>RES_hhdet_numvin!V22</f>
        <v>104</v>
      </c>
      <c r="W106" s="36">
        <f>RES_hhdet_numvin!W22</f>
        <v>50</v>
      </c>
      <c r="X106" s="36">
        <f>RES_hhdet_numvin!X22</f>
        <v>1</v>
      </c>
      <c r="Y106" s="36">
        <f>RES_hhdet_numvin!Y22</f>
        <v>7</v>
      </c>
      <c r="DA106" s="60" t="s">
        <v>1495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11.980945020793591</v>
      </c>
      <c r="C110" s="117">
        <f t="shared" si="15"/>
        <v>7.0098456731653203</v>
      </c>
      <c r="D110" s="117">
        <f t="shared" si="15"/>
        <v>9.3214276651951842</v>
      </c>
      <c r="E110" s="117">
        <f t="shared" si="15"/>
        <v>11.728345676022863</v>
      </c>
      <c r="F110" s="117">
        <f t="shared" si="15"/>
        <v>8.783073557881254</v>
      </c>
      <c r="G110" s="117">
        <f t="shared" si="15"/>
        <v>11.870654527578449</v>
      </c>
      <c r="H110" s="117">
        <f t="shared" si="15"/>
        <v>8.9078926539983492</v>
      </c>
      <c r="I110" s="117">
        <f t="shared" si="15"/>
        <v>4.8154653020563192</v>
      </c>
      <c r="J110" s="117">
        <f t="shared" si="15"/>
        <v>4.9559258941061941</v>
      </c>
      <c r="K110" s="117">
        <f t="shared" si="15"/>
        <v>4.0083817642325377</v>
      </c>
      <c r="L110" s="117">
        <f t="shared" si="15"/>
        <v>7.0750254861475597</v>
      </c>
      <c r="M110" s="117">
        <f t="shared" si="15"/>
        <v>5.300568336093975</v>
      </c>
      <c r="N110" s="117">
        <f t="shared" si="15"/>
        <v>4.5818308334303346</v>
      </c>
      <c r="O110" s="117">
        <f t="shared" si="15"/>
        <v>5.9489290534311294</v>
      </c>
      <c r="P110" s="117">
        <f t="shared" si="15"/>
        <v>4.238268980797292</v>
      </c>
      <c r="Q110" s="117">
        <f t="shared" si="15"/>
        <v>3.7860748319827802</v>
      </c>
      <c r="R110" s="117">
        <f t="shared" ref="R110:V110" si="16">R111+R114+R116+R126</f>
        <v>3.5598406690056885</v>
      </c>
      <c r="S110" s="117">
        <f t="shared" si="16"/>
        <v>4.2631496358393717</v>
      </c>
      <c r="T110" s="117">
        <f t="shared" si="16"/>
        <v>3.1281442170869997</v>
      </c>
      <c r="U110" s="117">
        <f t="shared" si="16"/>
        <v>3.2907136800576544</v>
      </c>
      <c r="V110" s="117">
        <f t="shared" si="16"/>
        <v>2.8150659568666265</v>
      </c>
      <c r="W110" s="117">
        <f t="shared" ref="W110:Y110" si="17">W111+W114+W116+W126</f>
        <v>2.1142133448696891</v>
      </c>
      <c r="X110" s="117">
        <f t="shared" si="17"/>
        <v>1.79009338265006</v>
      </c>
      <c r="Y110" s="117">
        <f t="shared" si="17"/>
        <v>1.3139501013926016</v>
      </c>
      <c r="DA110" s="129" t="s">
        <v>1572</v>
      </c>
    </row>
    <row r="111" spans="1:105" ht="12" customHeight="1" x14ac:dyDescent="0.25">
      <c r="A111" s="121" t="s">
        <v>57</v>
      </c>
      <c r="B111" s="122">
        <f t="shared" ref="B111:Q111" si="18">SUM(B112:B113)</f>
        <v>9.7511359730033629</v>
      </c>
      <c r="C111" s="122">
        <f t="shared" si="18"/>
        <v>5.1441769171864973</v>
      </c>
      <c r="D111" s="122">
        <f t="shared" si="18"/>
        <v>7.3005059970293704</v>
      </c>
      <c r="E111" s="122">
        <f t="shared" si="18"/>
        <v>9.7645511644972238</v>
      </c>
      <c r="F111" s="122">
        <f t="shared" si="18"/>
        <v>6.8542316989451084</v>
      </c>
      <c r="G111" s="122">
        <f t="shared" si="18"/>
        <v>9.8275529582235865</v>
      </c>
      <c r="H111" s="122">
        <f t="shared" si="18"/>
        <v>7.1455244163161371</v>
      </c>
      <c r="I111" s="122">
        <f t="shared" si="18"/>
        <v>3.5566012214885658</v>
      </c>
      <c r="J111" s="122">
        <f t="shared" si="18"/>
        <v>3.7577500660134069</v>
      </c>
      <c r="K111" s="122">
        <f t="shared" si="18"/>
        <v>2.9737825442720571</v>
      </c>
      <c r="L111" s="122">
        <f t="shared" si="18"/>
        <v>5.9620447305505868</v>
      </c>
      <c r="M111" s="122">
        <f t="shared" si="18"/>
        <v>4.2574458938278497</v>
      </c>
      <c r="N111" s="122">
        <f t="shared" si="18"/>
        <v>3.560677590595867</v>
      </c>
      <c r="O111" s="122">
        <f t="shared" si="18"/>
        <v>4.978481615344827</v>
      </c>
      <c r="P111" s="122">
        <f t="shared" si="18"/>
        <v>3.3759171877705159</v>
      </c>
      <c r="Q111" s="122">
        <f t="shared" si="18"/>
        <v>2.9990143902321562</v>
      </c>
      <c r="R111" s="122">
        <f t="shared" ref="R111:V111" si="19">SUM(R112:R113)</f>
        <v>2.8602172806951662</v>
      </c>
      <c r="S111" s="122">
        <f t="shared" si="19"/>
        <v>3.5123704260705111</v>
      </c>
      <c r="T111" s="122">
        <f t="shared" si="19"/>
        <v>2.4521497294821089</v>
      </c>
      <c r="U111" s="122">
        <f t="shared" si="19"/>
        <v>2.7008939221031096</v>
      </c>
      <c r="V111" s="122">
        <f t="shared" si="19"/>
        <v>2.3162367151669017</v>
      </c>
      <c r="W111" s="122">
        <f t="shared" ref="W111:Y111" si="20">SUM(W112:W113)</f>
        <v>1.6919763547540603</v>
      </c>
      <c r="X111" s="122">
        <f t="shared" si="20"/>
        <v>1.4642458478024565</v>
      </c>
      <c r="Y111" s="122">
        <f t="shared" si="20"/>
        <v>1.0436573190209986</v>
      </c>
      <c r="DA111" s="130" t="s">
        <v>1573</v>
      </c>
    </row>
    <row r="112" spans="1:105" ht="12" customHeight="1" x14ac:dyDescent="0.25">
      <c r="A112" s="97" t="s">
        <v>51</v>
      </c>
      <c r="B112" s="98">
        <v>9.6975129335229671</v>
      </c>
      <c r="C112" s="98">
        <v>5.1160868560270227</v>
      </c>
      <c r="D112" s="98">
        <v>7.260462554616482</v>
      </c>
      <c r="E112" s="98">
        <v>9.7138406324887381</v>
      </c>
      <c r="F112" s="98">
        <v>6.8169016160206537</v>
      </c>
      <c r="G112" s="98">
        <v>9.7749237650748029</v>
      </c>
      <c r="H112" s="98">
        <v>7.108655505107631</v>
      </c>
      <c r="I112" s="98">
        <v>3.5388856580026631</v>
      </c>
      <c r="J112" s="98">
        <v>3.7392657605092485</v>
      </c>
      <c r="K112" s="98">
        <v>2.9592581227018595</v>
      </c>
      <c r="L112" s="98">
        <v>5.9334575331995811</v>
      </c>
      <c r="M112" s="98">
        <v>4.2368061526702965</v>
      </c>
      <c r="N112" s="98">
        <v>3.5432167765357785</v>
      </c>
      <c r="O112" s="98">
        <v>4.9538119805101761</v>
      </c>
      <c r="P112" s="98">
        <v>3.3592863284608785</v>
      </c>
      <c r="Q112" s="98">
        <v>2.9842361708225855</v>
      </c>
      <c r="R112" s="98">
        <v>2.8460112735263197</v>
      </c>
      <c r="S112" s="98">
        <v>3.4950081207604855</v>
      </c>
      <c r="T112" s="98">
        <v>2.4399780261775095</v>
      </c>
      <c r="U112" s="98">
        <v>2.6872790675456182</v>
      </c>
      <c r="V112" s="98">
        <v>2.3045094105283277</v>
      </c>
      <c r="W112" s="98">
        <v>1.6834002101843899</v>
      </c>
      <c r="X112" s="98">
        <v>1.4568596541511405</v>
      </c>
      <c r="Y112" s="98">
        <v>1.0383682048342409</v>
      </c>
      <c r="DA112" s="63" t="s">
        <v>1574</v>
      </c>
    </row>
    <row r="113" spans="1:105" ht="12" customHeight="1" x14ac:dyDescent="0.25">
      <c r="A113" s="97" t="s">
        <v>53</v>
      </c>
      <c r="B113" s="98">
        <v>5.3623039480395325E-2</v>
      </c>
      <c r="C113" s="98">
        <v>2.8090061159474187E-2</v>
      </c>
      <c r="D113" s="98">
        <v>4.0043442412888562E-2</v>
      </c>
      <c r="E113" s="98">
        <v>5.0710532008485749E-2</v>
      </c>
      <c r="F113" s="98">
        <v>3.7330082924455159E-2</v>
      </c>
      <c r="G113" s="98">
        <v>5.262919314878281E-2</v>
      </c>
      <c r="H113" s="98">
        <v>3.686891120850587E-2</v>
      </c>
      <c r="I113" s="98">
        <v>1.7715563485902627E-2</v>
      </c>
      <c r="J113" s="98">
        <v>1.8484305504158149E-2</v>
      </c>
      <c r="K113" s="98">
        <v>1.4524421570197583E-2</v>
      </c>
      <c r="L113" s="98">
        <v>2.8587197351005681E-2</v>
      </c>
      <c r="M113" s="98">
        <v>2.063974115755297E-2</v>
      </c>
      <c r="N113" s="98">
        <v>1.7460814060088491E-2</v>
      </c>
      <c r="O113" s="98">
        <v>2.466963483465049E-2</v>
      </c>
      <c r="P113" s="98">
        <v>1.663085930963747E-2</v>
      </c>
      <c r="Q113" s="98">
        <v>1.4778219409570779E-2</v>
      </c>
      <c r="R113" s="98">
        <v>1.4206007168846412E-2</v>
      </c>
      <c r="S113" s="98">
        <v>1.7362305310025451E-2</v>
      </c>
      <c r="T113" s="98">
        <v>1.2171703304599385E-2</v>
      </c>
      <c r="U113" s="98">
        <v>1.3614854557491379E-2</v>
      </c>
      <c r="V113" s="98">
        <v>1.1727304638574016E-2</v>
      </c>
      <c r="W113" s="98">
        <v>8.5761445696704384E-3</v>
      </c>
      <c r="X113" s="98">
        <v>7.3861936513160273E-3</v>
      </c>
      <c r="Y113" s="98">
        <v>5.2891141867577205E-3</v>
      </c>
      <c r="DA113" s="63" t="s">
        <v>1575</v>
      </c>
    </row>
    <row r="114" spans="1:105" ht="12" customHeight="1" x14ac:dyDescent="0.25">
      <c r="A114" s="121" t="s">
        <v>92</v>
      </c>
      <c r="B114" s="122">
        <f t="shared" ref="B114:Y114" si="21">B115</f>
        <v>4.8636334142388639E-2</v>
      </c>
      <c r="C114" s="122">
        <f t="shared" si="21"/>
        <v>4.3774986063848852E-2</v>
      </c>
      <c r="D114" s="122">
        <f t="shared" si="21"/>
        <v>4.1076503149393907E-2</v>
      </c>
      <c r="E114" s="122">
        <f t="shared" si="21"/>
        <v>9.1807501568277605E-2</v>
      </c>
      <c r="F114" s="122">
        <f t="shared" si="21"/>
        <v>4.0032644231152145E-2</v>
      </c>
      <c r="G114" s="122">
        <f t="shared" si="21"/>
        <v>5.1102522547508938E-2</v>
      </c>
      <c r="H114" s="122">
        <f t="shared" si="21"/>
        <v>6.9470938157974352E-2</v>
      </c>
      <c r="I114" s="122">
        <f t="shared" si="21"/>
        <v>6.6003916629564563E-2</v>
      </c>
      <c r="J114" s="122">
        <f t="shared" si="21"/>
        <v>5.8439057130730498E-2</v>
      </c>
      <c r="K114" s="122">
        <f t="shared" si="21"/>
        <v>5.0031581244078117E-2</v>
      </c>
      <c r="L114" s="122">
        <f t="shared" si="21"/>
        <v>5.672732826558631E-2</v>
      </c>
      <c r="M114" s="122">
        <f t="shared" si="21"/>
        <v>7.8120917337569276E-2</v>
      </c>
      <c r="N114" s="122">
        <f t="shared" si="21"/>
        <v>8.2486174176279209E-2</v>
      </c>
      <c r="O114" s="122">
        <f t="shared" si="21"/>
        <v>6.4435093034279481E-2</v>
      </c>
      <c r="P114" s="122">
        <f t="shared" si="21"/>
        <v>5.4176475694906592E-2</v>
      </c>
      <c r="Q114" s="122">
        <f t="shared" si="21"/>
        <v>8.5002410913439644E-2</v>
      </c>
      <c r="R114" s="122">
        <f t="shared" si="21"/>
        <v>6.9550561484257381E-2</v>
      </c>
      <c r="S114" s="122">
        <f t="shared" si="21"/>
        <v>8.0496125188311965E-2</v>
      </c>
      <c r="T114" s="122">
        <f t="shared" si="21"/>
        <v>7.4779505424851761E-2</v>
      </c>
      <c r="U114" s="122">
        <f t="shared" si="21"/>
        <v>5.819664757694637E-2</v>
      </c>
      <c r="V114" s="122">
        <f t="shared" si="21"/>
        <v>4.3937757209827087E-2</v>
      </c>
      <c r="W114" s="122">
        <f t="shared" si="21"/>
        <v>3.3891303797320728E-2</v>
      </c>
      <c r="X114" s="122">
        <f t="shared" si="21"/>
        <v>2.8299015206258892E-2</v>
      </c>
      <c r="Y114" s="122">
        <f t="shared" si="21"/>
        <v>2.7755053514213698E-2</v>
      </c>
      <c r="DA114" s="130" t="s">
        <v>1576</v>
      </c>
    </row>
    <row r="115" spans="1:105" ht="12" customHeight="1" x14ac:dyDescent="0.25">
      <c r="A115" s="97" t="s">
        <v>53</v>
      </c>
      <c r="B115" s="98">
        <v>4.8636334142388639E-2</v>
      </c>
      <c r="C115" s="98">
        <v>4.3774986063848852E-2</v>
      </c>
      <c r="D115" s="98">
        <v>4.1076503149393907E-2</v>
      </c>
      <c r="E115" s="98">
        <v>9.1807501568277605E-2</v>
      </c>
      <c r="F115" s="98">
        <v>4.0032644231152145E-2</v>
      </c>
      <c r="G115" s="98">
        <v>5.1102522547508938E-2</v>
      </c>
      <c r="H115" s="98">
        <v>6.9470938157974352E-2</v>
      </c>
      <c r="I115" s="98">
        <v>6.6003916629564563E-2</v>
      </c>
      <c r="J115" s="98">
        <v>5.8439057130730498E-2</v>
      </c>
      <c r="K115" s="98">
        <v>5.0031581244078117E-2</v>
      </c>
      <c r="L115" s="98">
        <v>5.672732826558631E-2</v>
      </c>
      <c r="M115" s="98">
        <v>7.8120917337569276E-2</v>
      </c>
      <c r="N115" s="98">
        <v>8.2486174176279209E-2</v>
      </c>
      <c r="O115" s="98">
        <v>6.4435093034279481E-2</v>
      </c>
      <c r="P115" s="98">
        <v>5.4176475694906592E-2</v>
      </c>
      <c r="Q115" s="98">
        <v>8.5002410913439644E-2</v>
      </c>
      <c r="R115" s="98">
        <v>6.9550561484257381E-2</v>
      </c>
      <c r="S115" s="98">
        <v>8.0496125188311965E-2</v>
      </c>
      <c r="T115" s="98">
        <v>7.4779505424851761E-2</v>
      </c>
      <c r="U115" s="98">
        <v>5.819664757694637E-2</v>
      </c>
      <c r="V115" s="98">
        <v>4.3937757209827087E-2</v>
      </c>
      <c r="W115" s="98">
        <v>3.3891303797320728E-2</v>
      </c>
      <c r="X115" s="98">
        <v>2.8299015206258892E-2</v>
      </c>
      <c r="Y115" s="98">
        <v>2.7755053514213698E-2</v>
      </c>
      <c r="DA115" s="63" t="s">
        <v>1577</v>
      </c>
    </row>
    <row r="116" spans="1:105" ht="12" customHeight="1" x14ac:dyDescent="0.25">
      <c r="A116" s="121" t="s">
        <v>55</v>
      </c>
      <c r="B116" s="122">
        <v>1.2068555051083822</v>
      </c>
      <c r="C116" s="122">
        <v>0.94301000360447729</v>
      </c>
      <c r="D116" s="122">
        <v>1.0534641867994654</v>
      </c>
      <c r="E116" s="122">
        <v>1.0288818401761382</v>
      </c>
      <c r="F116" s="122">
        <v>1.0034115162497472</v>
      </c>
      <c r="G116" s="122">
        <v>1.1055831522461803</v>
      </c>
      <c r="H116" s="122">
        <v>0.92834271728445628</v>
      </c>
      <c r="I116" s="122">
        <v>0.62231668949717978</v>
      </c>
      <c r="J116" s="122">
        <v>0.58963691182808931</v>
      </c>
      <c r="K116" s="122">
        <v>0.49429080241803269</v>
      </c>
      <c r="L116" s="122">
        <v>0.58916907364098992</v>
      </c>
      <c r="M116" s="122">
        <v>0.54055532901887016</v>
      </c>
      <c r="N116" s="122">
        <v>0.53973884896874413</v>
      </c>
      <c r="O116" s="122">
        <v>0.53117111885140256</v>
      </c>
      <c r="P116" s="122">
        <v>0.47671324695597472</v>
      </c>
      <c r="Q116" s="122">
        <v>0.4005547015246485</v>
      </c>
      <c r="R116" s="122">
        <v>0.34881121007342764</v>
      </c>
      <c r="S116" s="122">
        <v>0.39554945319220941</v>
      </c>
      <c r="T116" s="122">
        <v>0.36114413097972869</v>
      </c>
      <c r="U116" s="122">
        <v>0.30885763846270553</v>
      </c>
      <c r="V116" s="122">
        <v>0.27039968670959363</v>
      </c>
      <c r="W116" s="122">
        <v>0.23321284162910297</v>
      </c>
      <c r="X116" s="122">
        <v>0.18187586579903628</v>
      </c>
      <c r="Y116" s="122">
        <v>0.1491569793244365</v>
      </c>
      <c r="DA116" s="130" t="s">
        <v>1578</v>
      </c>
    </row>
    <row r="117" spans="1:105" ht="12" customHeight="1" x14ac:dyDescent="0.25">
      <c r="A117" s="97" t="s">
        <v>143</v>
      </c>
      <c r="B117" s="98">
        <v>0.35622739321822239</v>
      </c>
      <c r="C117" s="98">
        <v>0.17256318696523734</v>
      </c>
      <c r="D117" s="98">
        <v>0.24865180479882135</v>
      </c>
      <c r="E117" s="98">
        <v>0.31419032193946028</v>
      </c>
      <c r="F117" s="98">
        <v>0.22566072275836582</v>
      </c>
      <c r="G117" s="98">
        <v>0.31321037078074748</v>
      </c>
      <c r="H117" s="98">
        <v>0.2523075215475708</v>
      </c>
      <c r="I117" s="98">
        <v>0.13695269109449928</v>
      </c>
      <c r="J117" s="98">
        <v>0.14078583020442215</v>
      </c>
      <c r="K117" s="98">
        <v>0.11374273714336708</v>
      </c>
      <c r="L117" s="98">
        <v>0.21572561383395425</v>
      </c>
      <c r="M117" s="98">
        <v>0.20051113021878286</v>
      </c>
      <c r="N117" s="98">
        <v>0.21508072991306018</v>
      </c>
      <c r="O117" s="98">
        <v>0.22778733161364292</v>
      </c>
      <c r="P117" s="98">
        <v>0.19926913155631973</v>
      </c>
      <c r="Q117" s="98">
        <v>0.14431069074233308</v>
      </c>
      <c r="R117" s="98">
        <v>9.7496895003343798E-2</v>
      </c>
      <c r="S117" s="98">
        <v>0.13998758001337522</v>
      </c>
      <c r="T117" s="98">
        <v>0.13310881819050344</v>
      </c>
      <c r="U117" s="98">
        <v>9.0021018438903158E-2</v>
      </c>
      <c r="V117" s="98">
        <v>8.7751982420941926E-2</v>
      </c>
      <c r="W117" s="98">
        <v>7.8078723607528475E-2</v>
      </c>
      <c r="X117" s="98">
        <v>7.0053501480844549E-2</v>
      </c>
      <c r="Y117" s="98">
        <v>4.8820101270660138E-2</v>
      </c>
      <c r="DA117" s="63" t="s">
        <v>1579</v>
      </c>
    </row>
    <row r="118" spans="1:105" ht="12" customHeight="1" x14ac:dyDescent="0.25">
      <c r="A118" s="97" t="s">
        <v>124</v>
      </c>
      <c r="B118" s="98">
        <v>3.6034506345404248E-2</v>
      </c>
      <c r="C118" s="98">
        <v>3.5875864550425227E-2</v>
      </c>
      <c r="D118" s="98">
        <v>3.495127785462189E-2</v>
      </c>
      <c r="E118" s="98">
        <v>3.9904914178125889E-2</v>
      </c>
      <c r="F118" s="98">
        <v>3.8805635658850972E-2</v>
      </c>
      <c r="G118" s="98">
        <v>3.8310474945590756E-2</v>
      </c>
      <c r="H118" s="98">
        <v>3.2625978303246199E-2</v>
      </c>
      <c r="I118" s="98">
        <v>2.3853134245587743E-2</v>
      </c>
      <c r="J118" s="98">
        <v>2.3115926015707416E-2</v>
      </c>
      <c r="K118" s="98">
        <v>2.0888112575836146E-2</v>
      </c>
      <c r="L118" s="98">
        <v>1.8420711073457351E-2</v>
      </c>
      <c r="M118" s="98">
        <v>1.4800064785707789E-2</v>
      </c>
      <c r="N118" s="98">
        <v>1.2298802315319549E-2</v>
      </c>
      <c r="O118" s="98">
        <v>1.1366703678707051E-2</v>
      </c>
      <c r="P118" s="98">
        <v>9.7663902960234677E-3</v>
      </c>
      <c r="Q118" s="98">
        <v>9.3903957244084232E-3</v>
      </c>
      <c r="R118" s="98">
        <v>8.9769376445245855E-3</v>
      </c>
      <c r="S118" s="98">
        <v>8.6600628282033458E-3</v>
      </c>
      <c r="T118" s="98">
        <v>6.3512989034859302E-3</v>
      </c>
      <c r="U118" s="98">
        <v>5.9436947826012783E-3</v>
      </c>
      <c r="V118" s="98">
        <v>5.1270287203425188E-3</v>
      </c>
      <c r="W118" s="98">
        <v>5.0753915589484859E-3</v>
      </c>
      <c r="X118" s="98">
        <v>4.5072004450262574E-3</v>
      </c>
      <c r="Y118" s="98">
        <v>3.7265138209156153E-3</v>
      </c>
      <c r="DA118" s="63" t="s">
        <v>1580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1581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0</v>
      </c>
      <c r="G120" s="101">
        <v>0</v>
      </c>
      <c r="H120" s="101">
        <v>0</v>
      </c>
      <c r="I120" s="101">
        <v>0</v>
      </c>
      <c r="J120" s="101">
        <v>0</v>
      </c>
      <c r="K120" s="101">
        <v>0</v>
      </c>
      <c r="L120" s="101">
        <v>0</v>
      </c>
      <c r="M120" s="101">
        <v>0</v>
      </c>
      <c r="N120" s="101">
        <v>0</v>
      </c>
      <c r="O120" s="101">
        <v>0</v>
      </c>
      <c r="P120" s="101">
        <v>0</v>
      </c>
      <c r="Q120" s="101">
        <v>0</v>
      </c>
      <c r="R120" s="101">
        <v>0</v>
      </c>
      <c r="S120" s="101">
        <v>0</v>
      </c>
      <c r="T120" s="101">
        <v>0</v>
      </c>
      <c r="U120" s="101">
        <v>0</v>
      </c>
      <c r="V120" s="101">
        <v>0</v>
      </c>
      <c r="W120" s="101">
        <v>0</v>
      </c>
      <c r="X120" s="101">
        <v>0</v>
      </c>
      <c r="Y120" s="101">
        <v>0</v>
      </c>
      <c r="DA120" s="131" t="s">
        <v>1582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0</v>
      </c>
      <c r="G121" s="104">
        <v>0</v>
      </c>
      <c r="H121" s="104">
        <v>0</v>
      </c>
      <c r="I121" s="104">
        <v>0</v>
      </c>
      <c r="J121" s="104">
        <v>0</v>
      </c>
      <c r="K121" s="104">
        <v>0</v>
      </c>
      <c r="L121" s="104">
        <v>0</v>
      </c>
      <c r="M121" s="104">
        <v>0</v>
      </c>
      <c r="N121" s="104">
        <v>0</v>
      </c>
      <c r="O121" s="104">
        <v>0</v>
      </c>
      <c r="P121" s="104">
        <v>0</v>
      </c>
      <c r="Q121" s="104">
        <v>0</v>
      </c>
      <c r="R121" s="104">
        <v>0</v>
      </c>
      <c r="S121" s="104">
        <v>0</v>
      </c>
      <c r="T121" s="104">
        <v>0</v>
      </c>
      <c r="U121" s="104">
        <v>0</v>
      </c>
      <c r="V121" s="104">
        <v>0</v>
      </c>
      <c r="W121" s="104">
        <v>0</v>
      </c>
      <c r="X121" s="104">
        <v>0</v>
      </c>
      <c r="Y121" s="104">
        <v>0</v>
      </c>
      <c r="DA121" s="132" t="s">
        <v>1583</v>
      </c>
    </row>
    <row r="122" spans="1:105" ht="12" customHeight="1" x14ac:dyDescent="0.25">
      <c r="A122" s="106" t="s">
        <v>122</v>
      </c>
      <c r="B122" s="101">
        <v>0.80542832300227996</v>
      </c>
      <c r="C122" s="101">
        <v>0.72559378583309242</v>
      </c>
      <c r="D122" s="101">
        <v>0.75937966570638171</v>
      </c>
      <c r="E122" s="101">
        <v>0.66234545594899652</v>
      </c>
      <c r="F122" s="101">
        <v>0.72401636272298242</v>
      </c>
      <c r="G122" s="101">
        <v>0.73725774847285319</v>
      </c>
      <c r="H122" s="101">
        <v>0.62724761947110041</v>
      </c>
      <c r="I122" s="101">
        <v>0.44967146908886291</v>
      </c>
      <c r="J122" s="101">
        <v>0.41462337778294855</v>
      </c>
      <c r="K122" s="101">
        <v>0.34961768767597923</v>
      </c>
      <c r="L122" s="101">
        <v>0.34215716203259205</v>
      </c>
      <c r="M122" s="101">
        <v>0.30794434167051443</v>
      </c>
      <c r="N122" s="101">
        <v>0.29161757900980095</v>
      </c>
      <c r="O122" s="101">
        <v>0.26860278892428369</v>
      </c>
      <c r="P122" s="101">
        <v>0.24572058800662444</v>
      </c>
      <c r="Q122" s="101">
        <v>0.22572436751012312</v>
      </c>
      <c r="R122" s="101">
        <v>0.22113103807895632</v>
      </c>
      <c r="S122" s="101">
        <v>0.22215144789669408</v>
      </c>
      <c r="T122" s="101">
        <v>0.1954157450357718</v>
      </c>
      <c r="U122" s="101">
        <v>0.18474502903406329</v>
      </c>
      <c r="V122" s="101">
        <v>0.15198476793090537</v>
      </c>
      <c r="W122" s="101">
        <v>0.12713285900630694</v>
      </c>
      <c r="X122" s="101">
        <v>8.9919273519965551E-2</v>
      </c>
      <c r="Y122" s="101">
        <v>8.0104176849126046E-2</v>
      </c>
      <c r="DA122" s="131" t="s">
        <v>1584</v>
      </c>
    </row>
    <row r="123" spans="1:105" ht="12" customHeight="1" x14ac:dyDescent="0.25">
      <c r="A123" s="107" t="s">
        <v>121</v>
      </c>
      <c r="B123" s="104">
        <v>9.1652825424757226E-3</v>
      </c>
      <c r="C123" s="104">
        <v>8.9771662557223495E-3</v>
      </c>
      <c r="D123" s="104">
        <v>1.0481438439640412E-2</v>
      </c>
      <c r="E123" s="104">
        <v>1.2441148109555458E-2</v>
      </c>
      <c r="F123" s="104">
        <v>1.4928795109548084E-2</v>
      </c>
      <c r="G123" s="104">
        <v>1.6804558046988837E-2</v>
      </c>
      <c r="H123" s="104">
        <v>1.6161597962538958E-2</v>
      </c>
      <c r="I123" s="104">
        <v>1.1839395068229813E-2</v>
      </c>
      <c r="J123" s="104">
        <v>1.1111777825011163E-2</v>
      </c>
      <c r="K123" s="104">
        <v>1.0042265022850208E-2</v>
      </c>
      <c r="L123" s="104">
        <v>1.2865586700986248E-2</v>
      </c>
      <c r="M123" s="104">
        <v>1.7299792343865E-2</v>
      </c>
      <c r="N123" s="104">
        <v>2.0741737730563446E-2</v>
      </c>
      <c r="O123" s="104">
        <v>2.3414294634768844E-2</v>
      </c>
      <c r="P123" s="104">
        <v>2.1957137097007112E-2</v>
      </c>
      <c r="Q123" s="104">
        <v>2.1129247547783878E-2</v>
      </c>
      <c r="R123" s="104">
        <v>2.1206339346602932E-2</v>
      </c>
      <c r="S123" s="104">
        <v>2.4750362453936768E-2</v>
      </c>
      <c r="T123" s="104">
        <v>2.6268268849967531E-2</v>
      </c>
      <c r="U123" s="104">
        <v>2.8147896207137792E-2</v>
      </c>
      <c r="V123" s="104">
        <v>2.5535907637403845E-2</v>
      </c>
      <c r="W123" s="104">
        <v>2.2925867456319048E-2</v>
      </c>
      <c r="X123" s="104">
        <v>1.7395890353199901E-2</v>
      </c>
      <c r="Y123" s="104">
        <v>1.6506187383734713E-2</v>
      </c>
      <c r="DA123" s="132" t="s">
        <v>1585</v>
      </c>
    </row>
    <row r="124" spans="1:105" ht="12" customHeight="1" x14ac:dyDescent="0.25">
      <c r="A124" s="108" t="s">
        <v>53</v>
      </c>
      <c r="B124" s="98">
        <v>3.8574116830626917E-3</v>
      </c>
      <c r="C124" s="98">
        <v>3.5983191768371313E-3</v>
      </c>
      <c r="D124" s="98">
        <v>4.3759678438734491E-3</v>
      </c>
      <c r="E124" s="98">
        <v>4.4802809132426496E-3</v>
      </c>
      <c r="F124" s="98">
        <v>5.9419531163552785E-3</v>
      </c>
      <c r="G124" s="98">
        <v>6.6154901898324934E-3</v>
      </c>
      <c r="H124" s="98">
        <v>6.3301063771175944E-3</v>
      </c>
      <c r="I124" s="98">
        <v>4.5254059384860915E-3</v>
      </c>
      <c r="J124" s="98">
        <v>4.2755300669828928E-3</v>
      </c>
      <c r="K124" s="98">
        <v>3.6228505374658799E-3</v>
      </c>
      <c r="L124" s="98">
        <v>4.6224593175959467E-3</v>
      </c>
      <c r="M124" s="98">
        <v>6.4197672211362316E-3</v>
      </c>
      <c r="N124" s="98">
        <v>7.5913142613055762E-3</v>
      </c>
      <c r="O124" s="98">
        <v>8.3133918525740945E-3</v>
      </c>
      <c r="P124" s="98">
        <v>8.1643490451175429E-3</v>
      </c>
      <c r="Q124" s="98">
        <v>8.521516081088646E-3</v>
      </c>
      <c r="R124" s="98">
        <v>8.3119603480266823E-3</v>
      </c>
      <c r="S124" s="98">
        <v>9.4031753730468067E-3</v>
      </c>
      <c r="T124" s="98">
        <v>1.0075619142796052E-2</v>
      </c>
      <c r="U124" s="98">
        <v>1.0103756611545441E-2</v>
      </c>
      <c r="V124" s="98">
        <v>8.9131459267238963E-3</v>
      </c>
      <c r="W124" s="98">
        <v>8.8583392771714609E-3</v>
      </c>
      <c r="X124" s="98">
        <v>7.4181648592565536E-3</v>
      </c>
      <c r="Y124" s="98">
        <v>7.1402792606904391E-3</v>
      </c>
      <c r="DA124" s="63" t="s">
        <v>1586</v>
      </c>
    </row>
    <row r="125" spans="1:105" ht="12" customHeight="1" x14ac:dyDescent="0.25">
      <c r="A125" s="108" t="s">
        <v>52</v>
      </c>
      <c r="B125" s="98">
        <v>5.3078708594130304E-3</v>
      </c>
      <c r="C125" s="98">
        <v>5.3788470788852186E-3</v>
      </c>
      <c r="D125" s="98">
        <v>6.1054705957669627E-3</v>
      </c>
      <c r="E125" s="98">
        <v>7.960867196312808E-3</v>
      </c>
      <c r="F125" s="98">
        <v>8.9868419931928047E-3</v>
      </c>
      <c r="G125" s="98">
        <v>1.0189067857156344E-2</v>
      </c>
      <c r="H125" s="98">
        <v>9.8314915854213619E-3</v>
      </c>
      <c r="I125" s="98">
        <v>7.3139891297437209E-3</v>
      </c>
      <c r="J125" s="98">
        <v>6.8362477580282714E-3</v>
      </c>
      <c r="K125" s="98">
        <v>6.4194144853843282E-3</v>
      </c>
      <c r="L125" s="98">
        <v>8.2431273833903015E-3</v>
      </c>
      <c r="M125" s="98">
        <v>1.0880025122728768E-2</v>
      </c>
      <c r="N125" s="98">
        <v>1.3150423469257868E-2</v>
      </c>
      <c r="O125" s="98">
        <v>1.5100902782194749E-2</v>
      </c>
      <c r="P125" s="98">
        <v>1.3792788051889568E-2</v>
      </c>
      <c r="Q125" s="98">
        <v>1.2607731466695232E-2</v>
      </c>
      <c r="R125" s="98">
        <v>1.2894378998576249E-2</v>
      </c>
      <c r="S125" s="98">
        <v>1.5347187080889963E-2</v>
      </c>
      <c r="T125" s="98">
        <v>1.6192649707171478E-2</v>
      </c>
      <c r="U125" s="98">
        <v>1.804413959559235E-2</v>
      </c>
      <c r="V125" s="98">
        <v>1.6622761710679949E-2</v>
      </c>
      <c r="W125" s="98">
        <v>1.4067528179147588E-2</v>
      </c>
      <c r="X125" s="98">
        <v>9.9777254939433478E-3</v>
      </c>
      <c r="Y125" s="98">
        <v>9.3659081230442736E-3</v>
      </c>
      <c r="DA125" s="63" t="s">
        <v>1587</v>
      </c>
    </row>
    <row r="126" spans="1:105" ht="12" customHeight="1" x14ac:dyDescent="0.25">
      <c r="A126" s="121" t="s">
        <v>54</v>
      </c>
      <c r="B126" s="122">
        <v>0.97431720853945603</v>
      </c>
      <c r="C126" s="122">
        <v>0.87888376631049658</v>
      </c>
      <c r="D126" s="122">
        <v>0.92638097821695498</v>
      </c>
      <c r="E126" s="122">
        <v>0.84310516978122285</v>
      </c>
      <c r="F126" s="122">
        <v>0.88539769845524707</v>
      </c>
      <c r="G126" s="122">
        <v>0.8864158945611722</v>
      </c>
      <c r="H126" s="122">
        <v>0.76455458223978146</v>
      </c>
      <c r="I126" s="122">
        <v>0.57054347444100895</v>
      </c>
      <c r="J126" s="122">
        <v>0.55009985913396753</v>
      </c>
      <c r="K126" s="122">
        <v>0.49027683629837016</v>
      </c>
      <c r="L126" s="122">
        <v>0.46708435369039547</v>
      </c>
      <c r="M126" s="122">
        <v>0.42444619590968546</v>
      </c>
      <c r="N126" s="122">
        <v>0.39892821968944436</v>
      </c>
      <c r="O126" s="122">
        <v>0.3748412262006206</v>
      </c>
      <c r="P126" s="122">
        <v>0.3314620703758942</v>
      </c>
      <c r="Q126" s="122">
        <v>0.30150332931253593</v>
      </c>
      <c r="R126" s="122">
        <v>0.28126161675283767</v>
      </c>
      <c r="S126" s="122">
        <v>0.27473363138833906</v>
      </c>
      <c r="T126" s="122">
        <v>0.24007085120031024</v>
      </c>
      <c r="U126" s="122">
        <v>0.22276547191489263</v>
      </c>
      <c r="V126" s="122">
        <v>0.18449179778030442</v>
      </c>
      <c r="W126" s="122">
        <v>0.15513284468920491</v>
      </c>
      <c r="X126" s="122">
        <v>0.11567265384230833</v>
      </c>
      <c r="Y126" s="122">
        <v>9.338074953295275E-2</v>
      </c>
      <c r="DA126" s="130" t="s">
        <v>1588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X127" s="98">
        <v>0</v>
      </c>
      <c r="Y127" s="98">
        <v>0</v>
      </c>
      <c r="DA127" s="63" t="s">
        <v>1589</v>
      </c>
    </row>
    <row r="128" spans="1:105" ht="12" customHeight="1" x14ac:dyDescent="0.25">
      <c r="A128" s="97" t="s">
        <v>50</v>
      </c>
      <c r="B128" s="98">
        <v>0.29362299612602155</v>
      </c>
      <c r="C128" s="98">
        <v>0.34281107612419448</v>
      </c>
      <c r="D128" s="98">
        <v>0.30694885072635797</v>
      </c>
      <c r="E128" s="98">
        <v>0.39710574780052227</v>
      </c>
      <c r="F128" s="98">
        <v>0.36874142317893521</v>
      </c>
      <c r="G128" s="98">
        <v>0.37091817326822862</v>
      </c>
      <c r="H128" s="98">
        <v>0.31838273724825772</v>
      </c>
      <c r="I128" s="98">
        <v>0.26597012490404121</v>
      </c>
      <c r="J128" s="98">
        <v>0.23472576088843514</v>
      </c>
      <c r="K128" s="98">
        <v>0.2524104572485309</v>
      </c>
      <c r="L128" s="98">
        <v>0.23139806753612374</v>
      </c>
      <c r="M128" s="98">
        <v>0.19996065675247066</v>
      </c>
      <c r="N128" s="98">
        <v>0.17540343595463881</v>
      </c>
      <c r="O128" s="98">
        <v>0.16373014160796534</v>
      </c>
      <c r="P128" s="98">
        <v>0.13995881130424564</v>
      </c>
      <c r="Q128" s="98">
        <v>0.12716344338028471</v>
      </c>
      <c r="R128" s="98">
        <v>0.12058271171467697</v>
      </c>
      <c r="S128" s="98">
        <v>0.11391589331331577</v>
      </c>
      <c r="T128" s="98">
        <v>9.4339114609231348E-2</v>
      </c>
      <c r="U128" s="98">
        <v>8.981370780130879E-2</v>
      </c>
      <c r="V128" s="98">
        <v>7.4741993876718579E-2</v>
      </c>
      <c r="W128" s="98">
        <v>6.1792168664782307E-2</v>
      </c>
      <c r="X128" s="98">
        <v>4.6357549870311321E-2</v>
      </c>
      <c r="Y128" s="98">
        <v>3.5116534505480045E-2</v>
      </c>
      <c r="DA128" s="63" t="s">
        <v>1590</v>
      </c>
    </row>
    <row r="129" spans="1:105" ht="12" customHeight="1" x14ac:dyDescent="0.25">
      <c r="A129" s="109" t="s">
        <v>120</v>
      </c>
      <c r="B129" s="33">
        <v>0.68069421241343442</v>
      </c>
      <c r="C129" s="33">
        <v>0.5360726901863021</v>
      </c>
      <c r="D129" s="33">
        <v>0.61943212749059706</v>
      </c>
      <c r="E129" s="33">
        <v>0.44599942198070058</v>
      </c>
      <c r="F129" s="33">
        <v>0.51665627527631186</v>
      </c>
      <c r="G129" s="33">
        <v>0.51549772129294358</v>
      </c>
      <c r="H129" s="33">
        <v>0.44617184499152379</v>
      </c>
      <c r="I129" s="33">
        <v>0.30457334953696774</v>
      </c>
      <c r="J129" s="33">
        <v>0.31537409824553242</v>
      </c>
      <c r="K129" s="33">
        <v>0.23786637904983923</v>
      </c>
      <c r="L129" s="33">
        <v>0.23568628615427176</v>
      </c>
      <c r="M129" s="33">
        <v>0.22448553915721481</v>
      </c>
      <c r="N129" s="33">
        <v>0.22352478373480555</v>
      </c>
      <c r="O129" s="33">
        <v>0.21111108459265526</v>
      </c>
      <c r="P129" s="33">
        <v>0.19150325907164856</v>
      </c>
      <c r="Q129" s="33">
        <v>0.17433988593225122</v>
      </c>
      <c r="R129" s="33">
        <v>0.16067890503816074</v>
      </c>
      <c r="S129" s="33">
        <v>0.16081773807502328</v>
      </c>
      <c r="T129" s="33">
        <v>0.14573173659107891</v>
      </c>
      <c r="U129" s="33">
        <v>0.13295176411358384</v>
      </c>
      <c r="V129" s="33">
        <v>0.10974980390358584</v>
      </c>
      <c r="W129" s="33">
        <v>9.3340676024422614E-2</v>
      </c>
      <c r="X129" s="33">
        <v>6.9315103971997014E-2</v>
      </c>
      <c r="Y129" s="33">
        <v>5.8264215027472699E-2</v>
      </c>
      <c r="DA129" s="60" t="s">
        <v>1591</v>
      </c>
    </row>
    <row r="131" spans="1:105" ht="12" customHeight="1" x14ac:dyDescent="0.25">
      <c r="A131" s="116" t="s">
        <v>99</v>
      </c>
      <c r="B131" s="117">
        <f t="shared" ref="B131:Q131" si="22">B132+B135+B137+B147</f>
        <v>7.040773186872002</v>
      </c>
      <c r="C131" s="117">
        <f t="shared" si="22"/>
        <v>4.1758313796273523</v>
      </c>
      <c r="D131" s="117">
        <f t="shared" si="22"/>
        <v>5.5297349764408938</v>
      </c>
      <c r="E131" s="117">
        <f t="shared" si="22"/>
        <v>6.99774343034938</v>
      </c>
      <c r="F131" s="117">
        <f t="shared" si="22"/>
        <v>5.265206570835236</v>
      </c>
      <c r="G131" s="117">
        <f t="shared" si="22"/>
        <v>7.1193173671695007</v>
      </c>
      <c r="H131" s="117">
        <f t="shared" si="22"/>
        <v>5.4318856072216182</v>
      </c>
      <c r="I131" s="117">
        <f t="shared" si="22"/>
        <v>3.0131330591536303</v>
      </c>
      <c r="J131" s="117">
        <f t="shared" si="22"/>
        <v>3.0835146973979164</v>
      </c>
      <c r="K131" s="117">
        <f t="shared" si="22"/>
        <v>2.5075665804401894</v>
      </c>
      <c r="L131" s="117">
        <f t="shared" si="22"/>
        <v>4.4030478477954587</v>
      </c>
      <c r="M131" s="117">
        <f t="shared" si="22"/>
        <v>3.4629111317055137</v>
      </c>
      <c r="N131" s="117">
        <f t="shared" si="22"/>
        <v>3.1126706771391999</v>
      </c>
      <c r="O131" s="117">
        <f t="shared" si="22"/>
        <v>4.0173134726091346</v>
      </c>
      <c r="P131" s="117">
        <f t="shared" si="22"/>
        <v>2.897010764313388</v>
      </c>
      <c r="Q131" s="117">
        <f t="shared" si="22"/>
        <v>2.6943328509381823</v>
      </c>
      <c r="R131" s="117">
        <f t="shared" ref="R131:V131" si="23">R132+R135+R137+R147</f>
        <v>2.5116290631426774</v>
      </c>
      <c r="S131" s="117">
        <f t="shared" si="23"/>
        <v>3.0263577493846601</v>
      </c>
      <c r="T131" s="117">
        <f t="shared" si="23"/>
        <v>2.2963604093539236</v>
      </c>
      <c r="U131" s="117">
        <f t="shared" si="23"/>
        <v>2.3854645330790634</v>
      </c>
      <c r="V131" s="117">
        <f t="shared" si="23"/>
        <v>2.0389033328660733</v>
      </c>
      <c r="W131" s="117">
        <f t="shared" ref="W131:Y131" si="24">W132+W135+W137+W147</f>
        <v>1.5458250910209281</v>
      </c>
      <c r="X131" s="117">
        <f t="shared" si="24"/>
        <v>1.3074766136152181</v>
      </c>
      <c r="Y131" s="117">
        <f t="shared" si="24"/>
        <v>0.98582982006607422</v>
      </c>
      <c r="DA131" s="129" t="s">
        <v>1740</v>
      </c>
    </row>
    <row r="132" spans="1:105" ht="12" customHeight="1" x14ac:dyDescent="0.25">
      <c r="A132" s="121" t="s">
        <v>57</v>
      </c>
      <c r="B132" s="122">
        <f t="shared" ref="B132:Q132" si="25">SUM(B133:B134)</f>
        <v>5.5709826052702667</v>
      </c>
      <c r="C132" s="122">
        <f t="shared" si="25"/>
        <v>2.9406973125926021</v>
      </c>
      <c r="D132" s="122">
        <f t="shared" si="25"/>
        <v>4.1860879715789254</v>
      </c>
      <c r="E132" s="122">
        <f t="shared" si="25"/>
        <v>5.6336682704548755</v>
      </c>
      <c r="F132" s="122">
        <f t="shared" si="25"/>
        <v>3.9712345544263332</v>
      </c>
      <c r="G132" s="122">
        <f t="shared" si="25"/>
        <v>5.7271254434474006</v>
      </c>
      <c r="H132" s="122">
        <f t="shared" si="25"/>
        <v>4.172014257350126</v>
      </c>
      <c r="I132" s="122">
        <f t="shared" si="25"/>
        <v>2.0788196213141941</v>
      </c>
      <c r="J132" s="122">
        <f t="shared" si="25"/>
        <v>2.1963231493233351</v>
      </c>
      <c r="K132" s="122">
        <f t="shared" si="25"/>
        <v>1.7431387994863774</v>
      </c>
      <c r="L132" s="122">
        <f t="shared" si="25"/>
        <v>3.5678162824525805</v>
      </c>
      <c r="M132" s="122">
        <f t="shared" si="25"/>
        <v>2.6053576330435448</v>
      </c>
      <c r="N132" s="122">
        <f t="shared" si="25"/>
        <v>2.2359426058184391</v>
      </c>
      <c r="O132" s="122">
        <f t="shared" si="25"/>
        <v>3.1982095866008509</v>
      </c>
      <c r="P132" s="122">
        <f t="shared" si="25"/>
        <v>2.1703401062371079</v>
      </c>
      <c r="Q132" s="122">
        <f t="shared" si="25"/>
        <v>1.9306520100187252</v>
      </c>
      <c r="R132" s="122">
        <f t="shared" ref="R132:V132" si="26">SUM(R133:R134)</f>
        <v>1.8448264987002876</v>
      </c>
      <c r="S132" s="122">
        <f t="shared" si="26"/>
        <v>2.2841796120015947</v>
      </c>
      <c r="T132" s="122">
        <f t="shared" si="26"/>
        <v>1.6064415566250021</v>
      </c>
      <c r="U132" s="122">
        <f t="shared" si="26"/>
        <v>1.7884821997796005</v>
      </c>
      <c r="V132" s="122">
        <f t="shared" si="26"/>
        <v>1.5406397424638989</v>
      </c>
      <c r="W132" s="122">
        <f t="shared" ref="W132:Y132" si="27">SUM(W133:W134)</f>
        <v>1.1285727549409754</v>
      </c>
      <c r="X132" s="122">
        <f t="shared" si="27"/>
        <v>0.97706165304823023</v>
      </c>
      <c r="Y132" s="122">
        <f t="shared" si="27"/>
        <v>0.69675374163794002</v>
      </c>
      <c r="DA132" s="130" t="s">
        <v>1741</v>
      </c>
    </row>
    <row r="133" spans="1:105" ht="12" customHeight="1" x14ac:dyDescent="0.25">
      <c r="A133" s="97" t="s">
        <v>51</v>
      </c>
      <c r="B133" s="98">
        <v>5.5173595657898717</v>
      </c>
      <c r="C133" s="98">
        <v>2.912607251433128</v>
      </c>
      <c r="D133" s="98">
        <v>4.1460445291660371</v>
      </c>
      <c r="E133" s="98">
        <v>5.5829577384463898</v>
      </c>
      <c r="F133" s="98">
        <v>3.9339044715018781</v>
      </c>
      <c r="G133" s="98">
        <v>5.6744962502986178</v>
      </c>
      <c r="H133" s="98">
        <v>4.1351453461416199</v>
      </c>
      <c r="I133" s="98">
        <v>2.0611040578282913</v>
      </c>
      <c r="J133" s="98">
        <v>2.1778388438191767</v>
      </c>
      <c r="K133" s="98">
        <v>1.7286143779161798</v>
      </c>
      <c r="L133" s="98">
        <v>3.5392290851015749</v>
      </c>
      <c r="M133" s="98">
        <v>2.5847178918859917</v>
      </c>
      <c r="N133" s="98">
        <v>2.2184817917583506</v>
      </c>
      <c r="O133" s="98">
        <v>3.1735399517662004</v>
      </c>
      <c r="P133" s="98">
        <v>2.1537092469274706</v>
      </c>
      <c r="Q133" s="98">
        <v>1.9158737906091545</v>
      </c>
      <c r="R133" s="98">
        <v>1.8306204915314412</v>
      </c>
      <c r="S133" s="98">
        <v>2.2668173066915691</v>
      </c>
      <c r="T133" s="98">
        <v>1.5942698533204027</v>
      </c>
      <c r="U133" s="98">
        <v>1.7748673452221091</v>
      </c>
      <c r="V133" s="98">
        <v>1.5289124378253249</v>
      </c>
      <c r="W133" s="98">
        <v>1.119996610371305</v>
      </c>
      <c r="X133" s="98">
        <v>0.96967545939691424</v>
      </c>
      <c r="Y133" s="98">
        <v>0.69146462745118231</v>
      </c>
      <c r="DA133" s="63" t="s">
        <v>1742</v>
      </c>
    </row>
    <row r="134" spans="1:105" ht="12" customHeight="1" x14ac:dyDescent="0.25">
      <c r="A134" s="97" t="s">
        <v>53</v>
      </c>
      <c r="B134" s="98">
        <v>5.3623039480395325E-2</v>
      </c>
      <c r="C134" s="98">
        <v>2.8090061159474187E-2</v>
      </c>
      <c r="D134" s="98">
        <v>4.0043442412888562E-2</v>
      </c>
      <c r="E134" s="98">
        <v>5.0710532008485749E-2</v>
      </c>
      <c r="F134" s="98">
        <v>3.7330082924455159E-2</v>
      </c>
      <c r="G134" s="98">
        <v>5.262919314878281E-2</v>
      </c>
      <c r="H134" s="98">
        <v>3.686891120850587E-2</v>
      </c>
      <c r="I134" s="98">
        <v>1.7715563485902627E-2</v>
      </c>
      <c r="J134" s="98">
        <v>1.8484305504158149E-2</v>
      </c>
      <c r="K134" s="98">
        <v>1.4524421570197583E-2</v>
      </c>
      <c r="L134" s="98">
        <v>2.8587197351005681E-2</v>
      </c>
      <c r="M134" s="98">
        <v>2.063974115755297E-2</v>
      </c>
      <c r="N134" s="98">
        <v>1.7460814060088491E-2</v>
      </c>
      <c r="O134" s="98">
        <v>2.466963483465049E-2</v>
      </c>
      <c r="P134" s="98">
        <v>1.663085930963747E-2</v>
      </c>
      <c r="Q134" s="98">
        <v>1.4778219409570779E-2</v>
      </c>
      <c r="R134" s="98">
        <v>1.4206007168846412E-2</v>
      </c>
      <c r="S134" s="98">
        <v>1.7362305310025451E-2</v>
      </c>
      <c r="T134" s="98">
        <v>1.2171703304599385E-2</v>
      </c>
      <c r="U134" s="98">
        <v>1.3614854557491379E-2</v>
      </c>
      <c r="V134" s="98">
        <v>1.1727304638574016E-2</v>
      </c>
      <c r="W134" s="98">
        <v>8.5761445696704384E-3</v>
      </c>
      <c r="X134" s="98">
        <v>7.3861936513160273E-3</v>
      </c>
      <c r="Y134" s="98">
        <v>5.2891141867577205E-3</v>
      </c>
      <c r="DA134" s="63" t="s">
        <v>1743</v>
      </c>
    </row>
    <row r="135" spans="1:105" ht="12" customHeight="1" x14ac:dyDescent="0.25">
      <c r="A135" s="121" t="s">
        <v>92</v>
      </c>
      <c r="B135" s="122">
        <f t="shared" ref="B135:Y135" si="28">B136</f>
        <v>8.4153027931315863E-2</v>
      </c>
      <c r="C135" s="122">
        <f t="shared" si="28"/>
        <v>7.9145695237680655E-2</v>
      </c>
      <c r="D135" s="122">
        <f t="shared" si="28"/>
        <v>7.817413318356789E-2</v>
      </c>
      <c r="E135" s="122">
        <f t="shared" si="28"/>
        <v>0.18567350110716813</v>
      </c>
      <c r="F135" s="122">
        <f t="shared" si="28"/>
        <v>8.7094571804795046E-2</v>
      </c>
      <c r="G135" s="122">
        <f t="shared" si="28"/>
        <v>0.11847128033898151</v>
      </c>
      <c r="H135" s="122">
        <f t="shared" si="28"/>
        <v>0.17047753937433641</v>
      </c>
      <c r="I135" s="122">
        <f t="shared" si="28"/>
        <v>0.16555098844322771</v>
      </c>
      <c r="J135" s="122">
        <f t="shared" si="28"/>
        <v>0.14845510377599105</v>
      </c>
      <c r="K135" s="122">
        <f t="shared" si="28"/>
        <v>0.13075310523174138</v>
      </c>
      <c r="L135" s="122">
        <f t="shared" si="28"/>
        <v>0.15314147900604755</v>
      </c>
      <c r="M135" s="122">
        <f t="shared" si="28"/>
        <v>0.2262184708312083</v>
      </c>
      <c r="N135" s="122">
        <f t="shared" si="28"/>
        <v>0.25408784307833948</v>
      </c>
      <c r="O135" s="122">
        <f t="shared" si="28"/>
        <v>0.21205554738683569</v>
      </c>
      <c r="P135" s="122">
        <f t="shared" si="28"/>
        <v>0.18400376817207459</v>
      </c>
      <c r="Q135" s="122">
        <f t="shared" si="28"/>
        <v>0.29117045142729631</v>
      </c>
      <c r="R135" s="122">
        <f t="shared" si="28"/>
        <v>0.2405871544154074</v>
      </c>
      <c r="S135" s="122">
        <f t="shared" si="28"/>
        <v>0.28217920358280707</v>
      </c>
      <c r="T135" s="122">
        <f t="shared" si="28"/>
        <v>0.26781256421951682</v>
      </c>
      <c r="U135" s="122">
        <f t="shared" si="28"/>
        <v>0.21365041115892172</v>
      </c>
      <c r="V135" s="122">
        <f t="shared" si="28"/>
        <v>0.16512556968932332</v>
      </c>
      <c r="W135" s="122">
        <f t="shared" si="28"/>
        <v>0.12966388945204949</v>
      </c>
      <c r="X135" s="122">
        <f t="shared" si="28"/>
        <v>0.1094249102809146</v>
      </c>
      <c r="Y135" s="122">
        <f t="shared" si="28"/>
        <v>0.10780634644892464</v>
      </c>
      <c r="DA135" s="130" t="s">
        <v>1744</v>
      </c>
    </row>
    <row r="136" spans="1:105" ht="12" customHeight="1" x14ac:dyDescent="0.25">
      <c r="A136" s="97" t="s">
        <v>53</v>
      </c>
      <c r="B136" s="98">
        <v>8.4153027931315863E-2</v>
      </c>
      <c r="C136" s="98">
        <v>7.9145695237680655E-2</v>
      </c>
      <c r="D136" s="98">
        <v>7.817413318356789E-2</v>
      </c>
      <c r="E136" s="98">
        <v>0.18567350110716813</v>
      </c>
      <c r="F136" s="98">
        <v>8.7094571804795046E-2</v>
      </c>
      <c r="G136" s="98">
        <v>0.11847128033898151</v>
      </c>
      <c r="H136" s="98">
        <v>0.17047753937433641</v>
      </c>
      <c r="I136" s="98">
        <v>0.16555098844322771</v>
      </c>
      <c r="J136" s="98">
        <v>0.14845510377599105</v>
      </c>
      <c r="K136" s="98">
        <v>0.13075310523174138</v>
      </c>
      <c r="L136" s="98">
        <v>0.15314147900604755</v>
      </c>
      <c r="M136" s="98">
        <v>0.2262184708312083</v>
      </c>
      <c r="N136" s="98">
        <v>0.25408784307833948</v>
      </c>
      <c r="O136" s="98">
        <v>0.21205554738683569</v>
      </c>
      <c r="P136" s="98">
        <v>0.18400376817207459</v>
      </c>
      <c r="Q136" s="98">
        <v>0.29117045142729631</v>
      </c>
      <c r="R136" s="98">
        <v>0.2405871544154074</v>
      </c>
      <c r="S136" s="98">
        <v>0.28217920358280707</v>
      </c>
      <c r="T136" s="98">
        <v>0.26781256421951682</v>
      </c>
      <c r="U136" s="98">
        <v>0.21365041115892172</v>
      </c>
      <c r="V136" s="98">
        <v>0.16512556968932332</v>
      </c>
      <c r="W136" s="98">
        <v>0.12966388945204949</v>
      </c>
      <c r="X136" s="98">
        <v>0.1094249102809146</v>
      </c>
      <c r="Y136" s="98">
        <v>0.10780634644892464</v>
      </c>
      <c r="DA136" s="63" t="s">
        <v>1745</v>
      </c>
    </row>
    <row r="137" spans="1:105" ht="12" customHeight="1" x14ac:dyDescent="0.25">
      <c r="A137" s="121" t="s">
        <v>55</v>
      </c>
      <c r="B137" s="122">
        <v>0.7149441218232423</v>
      </c>
      <c r="C137" s="122">
        <v>0.56261847190895775</v>
      </c>
      <c r="D137" s="122">
        <v>0.62999580622961093</v>
      </c>
      <c r="E137" s="122">
        <v>0.61724638379132757</v>
      </c>
      <c r="F137" s="122">
        <v>0.60807363586394936</v>
      </c>
      <c r="G137" s="122">
        <v>0.67232655860667434</v>
      </c>
      <c r="H137" s="122">
        <v>0.56856027080190452</v>
      </c>
      <c r="I137" s="122">
        <v>0.38413859600251565</v>
      </c>
      <c r="J137" s="122">
        <v>0.36413945473333537</v>
      </c>
      <c r="K137" s="122">
        <v>0.30668029067309371</v>
      </c>
      <c r="L137" s="122">
        <v>0.36826352684206987</v>
      </c>
      <c r="M137" s="122">
        <v>0.34351949884928901</v>
      </c>
      <c r="N137" s="122">
        <v>0.34898566158201522</v>
      </c>
      <c r="O137" s="122">
        <v>0.34890156111926324</v>
      </c>
      <c r="P137" s="122">
        <v>0.31349542918851414</v>
      </c>
      <c r="Q137" s="122">
        <v>0.26395015027669572</v>
      </c>
      <c r="R137" s="122">
        <v>0.23173677404279477</v>
      </c>
      <c r="S137" s="122">
        <v>0.26769058066515683</v>
      </c>
      <c r="T137" s="122">
        <v>0.25057124622956761</v>
      </c>
      <c r="U137" s="122">
        <v>0.22161330971566723</v>
      </c>
      <c r="V137" s="122">
        <v>0.19727813299138067</v>
      </c>
      <c r="W137" s="122">
        <v>0.17199979011314992</v>
      </c>
      <c r="X137" s="122">
        <v>0.13485395475421871</v>
      </c>
      <c r="Y137" s="122">
        <v>0.11110312877564577</v>
      </c>
      <c r="DA137" s="130" t="s">
        <v>1746</v>
      </c>
    </row>
    <row r="138" spans="1:105" ht="12" customHeight="1" x14ac:dyDescent="0.25">
      <c r="A138" s="97" t="s">
        <v>143</v>
      </c>
      <c r="B138" s="98">
        <v>0.20487928646014519</v>
      </c>
      <c r="C138" s="98">
        <v>9.9291939969606266E-2</v>
      </c>
      <c r="D138" s="98">
        <v>0.14344995778935768</v>
      </c>
      <c r="E138" s="98">
        <v>0.18204869355342715</v>
      </c>
      <c r="F138" s="98">
        <v>0.13140223737271284</v>
      </c>
      <c r="G138" s="98">
        <v>0.18272429723104752</v>
      </c>
      <c r="H138" s="98">
        <v>0.14767000417306739</v>
      </c>
      <c r="I138" s="98">
        <v>8.0781370907848066E-2</v>
      </c>
      <c r="J138" s="98">
        <v>8.3566963974330069E-2</v>
      </c>
      <c r="K138" s="98">
        <v>6.831547619477446E-2</v>
      </c>
      <c r="L138" s="98">
        <v>0.13211175944272757</v>
      </c>
      <c r="M138" s="98">
        <v>0.12549880232006388</v>
      </c>
      <c r="N138" s="98">
        <v>0.13797062599077492</v>
      </c>
      <c r="O138" s="98">
        <v>0.14905475786787334</v>
      </c>
      <c r="P138" s="98">
        <v>0.13053734343088388</v>
      </c>
      <c r="Q138" s="98">
        <v>9.4844252281535091E-2</v>
      </c>
      <c r="R138" s="98">
        <v>6.4549591149585209E-2</v>
      </c>
      <c r="S138" s="98">
        <v>9.3051726618084474E-2</v>
      </c>
      <c r="T138" s="98">
        <v>8.933133975971419E-2</v>
      </c>
      <c r="U138" s="98">
        <v>6.1696097749526072E-2</v>
      </c>
      <c r="V138" s="98">
        <v>6.127365958215799E-2</v>
      </c>
      <c r="W138" s="98">
        <v>5.5552554256332376E-2</v>
      </c>
      <c r="X138" s="98">
        <v>5.0748277415720418E-2</v>
      </c>
      <c r="Y138" s="98">
        <v>3.5484554163189998E-2</v>
      </c>
      <c r="DA138" s="63" t="s">
        <v>1747</v>
      </c>
    </row>
    <row r="139" spans="1:105" ht="12" customHeight="1" x14ac:dyDescent="0.25">
      <c r="A139" s="97" t="s">
        <v>124</v>
      </c>
      <c r="B139" s="98">
        <v>1.9165791213706738E-2</v>
      </c>
      <c r="C139" s="98">
        <v>1.916396766561761E-2</v>
      </c>
      <c r="D139" s="98">
        <v>1.8799181741894166E-2</v>
      </c>
      <c r="E139" s="98">
        <v>2.1661462769563558E-2</v>
      </c>
      <c r="F139" s="98">
        <v>2.1210658880077147E-2</v>
      </c>
      <c r="G139" s="98">
        <v>2.1117729951843585E-2</v>
      </c>
      <c r="H139" s="98">
        <v>1.8128531707855926E-2</v>
      </c>
      <c r="I139" s="98">
        <v>1.3312355718508457E-2</v>
      </c>
      <c r="J139" s="98">
        <v>1.2906407365499228E-2</v>
      </c>
      <c r="K139" s="98">
        <v>1.1693442974182957E-2</v>
      </c>
      <c r="L139" s="98">
        <v>1.0435004273631258E-2</v>
      </c>
      <c r="M139" s="98">
        <v>8.5151336694212383E-3</v>
      </c>
      <c r="N139" s="98">
        <v>7.1658617917341513E-3</v>
      </c>
      <c r="O139" s="98">
        <v>6.7209075616097621E-3</v>
      </c>
      <c r="P139" s="98">
        <v>5.787111063101179E-3</v>
      </c>
      <c r="Q139" s="98">
        <v>5.5741967904119468E-3</v>
      </c>
      <c r="R139" s="98">
        <v>5.3832421585350712E-3</v>
      </c>
      <c r="S139" s="98">
        <v>5.4496332079321547E-3</v>
      </c>
      <c r="T139" s="98">
        <v>4.2511610161180616E-3</v>
      </c>
      <c r="U139" s="98">
        <v>4.1997180243886923E-3</v>
      </c>
      <c r="V139" s="98">
        <v>3.714816070774936E-3</v>
      </c>
      <c r="W139" s="98">
        <v>3.7095944958158E-3</v>
      </c>
      <c r="X139" s="98">
        <v>3.3078422423430502E-3</v>
      </c>
      <c r="Y139" s="98">
        <v>2.740041692086464E-3</v>
      </c>
      <c r="DA139" s="63" t="s">
        <v>1748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0</v>
      </c>
      <c r="G140" s="98">
        <v>0</v>
      </c>
      <c r="H140" s="98">
        <v>0</v>
      </c>
      <c r="I140" s="98">
        <v>0</v>
      </c>
      <c r="J140" s="98">
        <v>0</v>
      </c>
      <c r="K140" s="98">
        <v>0</v>
      </c>
      <c r="L140" s="98">
        <v>0</v>
      </c>
      <c r="M140" s="98">
        <v>0</v>
      </c>
      <c r="N140" s="98">
        <v>0</v>
      </c>
      <c r="O140" s="98">
        <v>0</v>
      </c>
      <c r="P140" s="98">
        <v>0</v>
      </c>
      <c r="Q140" s="98">
        <v>0</v>
      </c>
      <c r="R140" s="98">
        <v>0</v>
      </c>
      <c r="S140" s="98">
        <v>0</v>
      </c>
      <c r="T140" s="98">
        <v>0</v>
      </c>
      <c r="U140" s="98">
        <v>0</v>
      </c>
      <c r="V140" s="98">
        <v>0</v>
      </c>
      <c r="W140" s="98">
        <v>0</v>
      </c>
      <c r="X140" s="98">
        <v>0</v>
      </c>
      <c r="Y140" s="98">
        <v>0</v>
      </c>
      <c r="DA140" s="63" t="s">
        <v>1749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0</v>
      </c>
      <c r="G141" s="101">
        <v>0</v>
      </c>
      <c r="H141" s="101">
        <v>0</v>
      </c>
      <c r="I141" s="101">
        <v>0</v>
      </c>
      <c r="J141" s="101">
        <v>0</v>
      </c>
      <c r="K141" s="101">
        <v>0</v>
      </c>
      <c r="L141" s="101">
        <v>0</v>
      </c>
      <c r="M141" s="101">
        <v>0</v>
      </c>
      <c r="N141" s="101">
        <v>0</v>
      </c>
      <c r="O141" s="101">
        <v>0</v>
      </c>
      <c r="P141" s="101">
        <v>0</v>
      </c>
      <c r="Q141" s="101">
        <v>0</v>
      </c>
      <c r="R141" s="101">
        <v>0</v>
      </c>
      <c r="S141" s="101">
        <v>0</v>
      </c>
      <c r="T141" s="101">
        <v>0</v>
      </c>
      <c r="U141" s="101">
        <v>0</v>
      </c>
      <c r="V141" s="101">
        <v>0</v>
      </c>
      <c r="W141" s="101">
        <v>0</v>
      </c>
      <c r="X141" s="101">
        <v>0</v>
      </c>
      <c r="Y141" s="101">
        <v>0</v>
      </c>
      <c r="DA141" s="131" t="s">
        <v>1750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0</v>
      </c>
      <c r="G142" s="104">
        <v>0</v>
      </c>
      <c r="H142" s="104">
        <v>0</v>
      </c>
      <c r="I142" s="104">
        <v>0</v>
      </c>
      <c r="J142" s="104">
        <v>0</v>
      </c>
      <c r="K142" s="104">
        <v>0</v>
      </c>
      <c r="L142" s="104">
        <v>0</v>
      </c>
      <c r="M142" s="104">
        <v>0</v>
      </c>
      <c r="N142" s="104">
        <v>0</v>
      </c>
      <c r="O142" s="104">
        <v>0</v>
      </c>
      <c r="P142" s="104">
        <v>0</v>
      </c>
      <c r="Q142" s="104">
        <v>0</v>
      </c>
      <c r="R142" s="104">
        <v>0</v>
      </c>
      <c r="S142" s="104">
        <v>0</v>
      </c>
      <c r="T142" s="104">
        <v>0</v>
      </c>
      <c r="U142" s="104">
        <v>0</v>
      </c>
      <c r="V142" s="104">
        <v>0</v>
      </c>
      <c r="W142" s="104">
        <v>0</v>
      </c>
      <c r="X142" s="104">
        <v>0</v>
      </c>
      <c r="Y142" s="104">
        <v>0</v>
      </c>
      <c r="DA142" s="132" t="s">
        <v>1751</v>
      </c>
    </row>
    <row r="143" spans="1:105" ht="12" customHeight="1" x14ac:dyDescent="0.25">
      <c r="A143" s="106" t="s">
        <v>122</v>
      </c>
      <c r="B143" s="101">
        <v>0.48327663222646877</v>
      </c>
      <c r="C143" s="101">
        <v>0.43661335723973299</v>
      </c>
      <c r="D143" s="101">
        <v>0.45898534247332989</v>
      </c>
      <c r="E143" s="101">
        <v>0.40282804203772227</v>
      </c>
      <c r="F143" s="101">
        <v>0.44281431762489365</v>
      </c>
      <c r="G143" s="101">
        <v>0.45420103199898815</v>
      </c>
      <c r="H143" s="101">
        <v>0.38899803519210979</v>
      </c>
      <c r="I143" s="101">
        <v>0.27991467818713084</v>
      </c>
      <c r="J143" s="101">
        <v>0.25816849848871604</v>
      </c>
      <c r="K143" s="101">
        <v>0.21799101040136634</v>
      </c>
      <c r="L143" s="101">
        <v>0.21456518284071341</v>
      </c>
      <c r="M143" s="101">
        <v>0.19454720336112968</v>
      </c>
      <c r="N143" s="101">
        <v>0.18584379759611266</v>
      </c>
      <c r="O143" s="101">
        <v>0.17266985305373861</v>
      </c>
      <c r="P143" s="101">
        <v>0.1581128348418582</v>
      </c>
      <c r="Q143" s="101">
        <v>0.1454230607442899</v>
      </c>
      <c r="R143" s="101">
        <v>0.14349559589855818</v>
      </c>
      <c r="S143" s="101">
        <v>0.14753423296553758</v>
      </c>
      <c r="T143" s="101">
        <v>0.13381998836528597</v>
      </c>
      <c r="U143" s="101">
        <v>0.1304906074828027</v>
      </c>
      <c r="V143" s="101">
        <v>0.10924258034343134</v>
      </c>
      <c r="W143" s="101">
        <v>9.2239582885047855E-2</v>
      </c>
      <c r="X143" s="101">
        <v>6.5423019256671711E-2</v>
      </c>
      <c r="Y143" s="101">
        <v>5.8315972349833059E-2</v>
      </c>
      <c r="DA143" s="131" t="s">
        <v>1752</v>
      </c>
    </row>
    <row r="144" spans="1:105" ht="12" customHeight="1" x14ac:dyDescent="0.25">
      <c r="A144" s="107" t="s">
        <v>121</v>
      </c>
      <c r="B144" s="104">
        <v>7.6224119229215404E-3</v>
      </c>
      <c r="C144" s="104">
        <v>7.5492070340008599E-3</v>
      </c>
      <c r="D144" s="104">
        <v>8.7613242250292253E-3</v>
      </c>
      <c r="E144" s="104">
        <v>1.0708185430614595E-2</v>
      </c>
      <c r="F144" s="104">
        <v>1.2646421986265751E-2</v>
      </c>
      <c r="G144" s="104">
        <v>1.4283499424795155E-2</v>
      </c>
      <c r="H144" s="104">
        <v>1.3763699728871322E-2</v>
      </c>
      <c r="I144" s="104">
        <v>1.0130191189028317E-2</v>
      </c>
      <c r="J144" s="104">
        <v>9.4975849047900032E-3</v>
      </c>
      <c r="K144" s="104">
        <v>8.6803611027699915E-3</v>
      </c>
      <c r="L144" s="104">
        <v>1.1151580284997622E-2</v>
      </c>
      <c r="M144" s="104">
        <v>1.4958359498674167E-2</v>
      </c>
      <c r="N144" s="104">
        <v>1.8005376203393486E-2</v>
      </c>
      <c r="O144" s="104">
        <v>2.0456042636041581E-2</v>
      </c>
      <c r="P144" s="104">
        <v>1.905813985267089E-2</v>
      </c>
      <c r="Q144" s="104">
        <v>1.8108640460458784E-2</v>
      </c>
      <c r="R144" s="104">
        <v>1.8308344836116323E-2</v>
      </c>
      <c r="S144" s="104">
        <v>2.1654987873602614E-2</v>
      </c>
      <c r="T144" s="104">
        <v>2.3168757088449402E-2</v>
      </c>
      <c r="U144" s="104">
        <v>2.5226886458949785E-2</v>
      </c>
      <c r="V144" s="104">
        <v>2.3047076995016406E-2</v>
      </c>
      <c r="W144" s="104">
        <v>2.0498058475953866E-2</v>
      </c>
      <c r="X144" s="104">
        <v>1.5374815839483549E-2</v>
      </c>
      <c r="Y144" s="104">
        <v>1.4562560570536238E-2</v>
      </c>
      <c r="DA144" s="132" t="s">
        <v>1753</v>
      </c>
    </row>
    <row r="145" spans="1:105" ht="12" customHeight="1" x14ac:dyDescent="0.25">
      <c r="A145" s="108" t="s">
        <v>53</v>
      </c>
      <c r="B145" s="98">
        <v>2.3145410635085095E-3</v>
      </c>
      <c r="C145" s="98">
        <v>2.1703599551156413E-3</v>
      </c>
      <c r="D145" s="98">
        <v>2.6558536292622622E-3</v>
      </c>
      <c r="E145" s="98">
        <v>2.7473182343017858E-3</v>
      </c>
      <c r="F145" s="98">
        <v>3.6595799930729455E-3</v>
      </c>
      <c r="G145" s="98">
        <v>4.0944315676388126E-3</v>
      </c>
      <c r="H145" s="98">
        <v>3.9322081434499606E-3</v>
      </c>
      <c r="I145" s="98">
        <v>2.8162020592845966E-3</v>
      </c>
      <c r="J145" s="98">
        <v>2.6613371467617323E-3</v>
      </c>
      <c r="K145" s="98">
        <v>2.2609466173856636E-3</v>
      </c>
      <c r="L145" s="98">
        <v>2.9084529016073207E-3</v>
      </c>
      <c r="M145" s="98">
        <v>4.0783343759453992E-3</v>
      </c>
      <c r="N145" s="98">
        <v>4.8549527341356169E-3</v>
      </c>
      <c r="O145" s="98">
        <v>5.3551398538468336E-3</v>
      </c>
      <c r="P145" s="98">
        <v>5.2653518007813238E-3</v>
      </c>
      <c r="Q145" s="98">
        <v>5.5009089937635511E-3</v>
      </c>
      <c r="R145" s="98">
        <v>5.4139658375400744E-3</v>
      </c>
      <c r="S145" s="98">
        <v>6.3078007927126496E-3</v>
      </c>
      <c r="T145" s="98">
        <v>6.9761073812779255E-3</v>
      </c>
      <c r="U145" s="98">
        <v>7.1827468633574336E-3</v>
      </c>
      <c r="V145" s="98">
        <v>6.4243152843364562E-3</v>
      </c>
      <c r="W145" s="98">
        <v>6.4305302968062786E-3</v>
      </c>
      <c r="X145" s="98">
        <v>5.3970903455402017E-3</v>
      </c>
      <c r="Y145" s="98">
        <v>5.1966524474919649E-3</v>
      </c>
      <c r="DA145" s="63" t="s">
        <v>1754</v>
      </c>
    </row>
    <row r="146" spans="1:105" ht="12" customHeight="1" x14ac:dyDescent="0.25">
      <c r="A146" s="108" t="s">
        <v>52</v>
      </c>
      <c r="B146" s="98">
        <v>5.3078708594130304E-3</v>
      </c>
      <c r="C146" s="98">
        <v>5.3788470788852186E-3</v>
      </c>
      <c r="D146" s="98">
        <v>6.1054705957669627E-3</v>
      </c>
      <c r="E146" s="98">
        <v>7.960867196312808E-3</v>
      </c>
      <c r="F146" s="98">
        <v>8.9868419931928047E-3</v>
      </c>
      <c r="G146" s="98">
        <v>1.0189067857156344E-2</v>
      </c>
      <c r="H146" s="98">
        <v>9.8314915854213619E-3</v>
      </c>
      <c r="I146" s="98">
        <v>7.3139891297437209E-3</v>
      </c>
      <c r="J146" s="98">
        <v>6.8362477580282714E-3</v>
      </c>
      <c r="K146" s="98">
        <v>6.4194144853843282E-3</v>
      </c>
      <c r="L146" s="98">
        <v>8.2431273833903015E-3</v>
      </c>
      <c r="M146" s="98">
        <v>1.0880025122728768E-2</v>
      </c>
      <c r="N146" s="98">
        <v>1.3150423469257868E-2</v>
      </c>
      <c r="O146" s="98">
        <v>1.5100902782194749E-2</v>
      </c>
      <c r="P146" s="98">
        <v>1.3792788051889568E-2</v>
      </c>
      <c r="Q146" s="98">
        <v>1.2607731466695232E-2</v>
      </c>
      <c r="R146" s="98">
        <v>1.2894378998576249E-2</v>
      </c>
      <c r="S146" s="98">
        <v>1.5347187080889963E-2</v>
      </c>
      <c r="T146" s="98">
        <v>1.6192649707171478E-2</v>
      </c>
      <c r="U146" s="98">
        <v>1.804413959559235E-2</v>
      </c>
      <c r="V146" s="98">
        <v>1.6622761710679949E-2</v>
      </c>
      <c r="W146" s="98">
        <v>1.4067528179147588E-2</v>
      </c>
      <c r="X146" s="98">
        <v>9.9777254939433478E-3</v>
      </c>
      <c r="Y146" s="98">
        <v>9.3659081230442736E-3</v>
      </c>
      <c r="DA146" s="63" t="s">
        <v>1755</v>
      </c>
    </row>
    <row r="147" spans="1:105" ht="12" customHeight="1" x14ac:dyDescent="0.25">
      <c r="A147" s="121" t="s">
        <v>54</v>
      </c>
      <c r="B147" s="122">
        <v>0.670693431847178</v>
      </c>
      <c r="C147" s="122">
        <v>0.59336989988811184</v>
      </c>
      <c r="D147" s="122">
        <v>0.63547706544878901</v>
      </c>
      <c r="E147" s="122">
        <v>0.56115527499600915</v>
      </c>
      <c r="F147" s="122">
        <v>0.59880380874015882</v>
      </c>
      <c r="G147" s="122">
        <v>0.60139408477644374</v>
      </c>
      <c r="H147" s="122">
        <v>0.52083353969525192</v>
      </c>
      <c r="I147" s="122">
        <v>0.3846238533936932</v>
      </c>
      <c r="J147" s="122">
        <v>0.37459698956525489</v>
      </c>
      <c r="K147" s="122">
        <v>0.32699438504897682</v>
      </c>
      <c r="L147" s="122">
        <v>0.31382655949476029</v>
      </c>
      <c r="M147" s="122">
        <v>0.28781552898147134</v>
      </c>
      <c r="N147" s="122">
        <v>0.27365456666040638</v>
      </c>
      <c r="O147" s="122">
        <v>0.25814677750218518</v>
      </c>
      <c r="P147" s="122">
        <v>0.22917146071569125</v>
      </c>
      <c r="Q147" s="122">
        <v>0.20856023921546524</v>
      </c>
      <c r="R147" s="122">
        <v>0.19447863598418752</v>
      </c>
      <c r="S147" s="122">
        <v>0.19230835313510108</v>
      </c>
      <c r="T147" s="122">
        <v>0.17153504227983701</v>
      </c>
      <c r="U147" s="122">
        <v>0.16171861242487348</v>
      </c>
      <c r="V147" s="122">
        <v>0.13585988772147053</v>
      </c>
      <c r="W147" s="122">
        <v>0.11558865651475335</v>
      </c>
      <c r="X147" s="122">
        <v>8.6136095531854542E-2</v>
      </c>
      <c r="Y147" s="122">
        <v>7.0166603203563854E-2</v>
      </c>
      <c r="DA147" s="130" t="s">
        <v>1756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X148" s="98">
        <v>0</v>
      </c>
      <c r="Y148" s="98">
        <v>0</v>
      </c>
      <c r="DA148" s="63" t="s">
        <v>1757</v>
      </c>
    </row>
    <row r="149" spans="1:105" ht="12" customHeight="1" x14ac:dyDescent="0.25">
      <c r="A149" s="97" t="s">
        <v>50</v>
      </c>
      <c r="B149" s="98">
        <v>0.16941852937438823</v>
      </c>
      <c r="C149" s="98">
        <v>0.19811439483082116</v>
      </c>
      <c r="D149" s="98">
        <v>0.17774347141490351</v>
      </c>
      <c r="E149" s="98">
        <v>0.23051428622087169</v>
      </c>
      <c r="F149" s="98">
        <v>0.21443012490866256</v>
      </c>
      <c r="G149" s="98">
        <v>0.21611320760468611</v>
      </c>
      <c r="H149" s="98">
        <v>0.18584223596166644</v>
      </c>
      <c r="I149" s="98">
        <v>0.15538470569890392</v>
      </c>
      <c r="J149" s="98">
        <v>0.13715377653141858</v>
      </c>
      <c r="K149" s="98">
        <v>0.14760828570657297</v>
      </c>
      <c r="L149" s="98">
        <v>0.13549551828257037</v>
      </c>
      <c r="M149" s="98">
        <v>0.11722570084535501</v>
      </c>
      <c r="N149" s="98">
        <v>0.10291195496852081</v>
      </c>
      <c r="O149" s="98">
        <v>9.61233692668923E-2</v>
      </c>
      <c r="P149" s="98">
        <v>8.2169603520476392E-2</v>
      </c>
      <c r="Q149" s="98">
        <v>7.4662629195170124E-2</v>
      </c>
      <c r="R149" s="98">
        <v>7.0829836124988874E-2</v>
      </c>
      <c r="S149" s="98">
        <v>6.7109057065583427E-2</v>
      </c>
      <c r="T149" s="98">
        <v>5.5889638804622901E-2</v>
      </c>
      <c r="U149" s="98">
        <v>5.3584943004927783E-2</v>
      </c>
      <c r="V149" s="98">
        <v>4.480788861727511E-2</v>
      </c>
      <c r="W149" s="98">
        <v>3.7168110273359839E-2</v>
      </c>
      <c r="X149" s="98">
        <v>2.7887537007251172E-2</v>
      </c>
      <c r="Y149" s="98">
        <v>2.1129204751296073E-2</v>
      </c>
      <c r="DA149" s="63" t="s">
        <v>1758</v>
      </c>
    </row>
    <row r="150" spans="1:105" ht="12" customHeight="1" x14ac:dyDescent="0.25">
      <c r="A150" s="109" t="s">
        <v>120</v>
      </c>
      <c r="B150" s="33">
        <v>0.50127490247278983</v>
      </c>
      <c r="C150" s="33">
        <v>0.39525550505729062</v>
      </c>
      <c r="D150" s="33">
        <v>0.45773359403388553</v>
      </c>
      <c r="E150" s="33">
        <v>0.33064098877513742</v>
      </c>
      <c r="F150" s="33">
        <v>0.38437368383149628</v>
      </c>
      <c r="G150" s="33">
        <v>0.38528087717175763</v>
      </c>
      <c r="H150" s="33">
        <v>0.33499130373358554</v>
      </c>
      <c r="I150" s="33">
        <v>0.22923914769478929</v>
      </c>
      <c r="J150" s="33">
        <v>0.23744321303383628</v>
      </c>
      <c r="K150" s="33">
        <v>0.17938609934240382</v>
      </c>
      <c r="L150" s="33">
        <v>0.17833104121218993</v>
      </c>
      <c r="M150" s="33">
        <v>0.17058982813611634</v>
      </c>
      <c r="N150" s="33">
        <v>0.17074261169188557</v>
      </c>
      <c r="O150" s="33">
        <v>0.16202340823529288</v>
      </c>
      <c r="P150" s="33">
        <v>0.14700185719521486</v>
      </c>
      <c r="Q150" s="33">
        <v>0.1338976100202951</v>
      </c>
      <c r="R150" s="33">
        <v>0.12364879985919865</v>
      </c>
      <c r="S150" s="33">
        <v>0.12519929606951766</v>
      </c>
      <c r="T150" s="33">
        <v>0.11564540347521413</v>
      </c>
      <c r="U150" s="33">
        <v>0.10813366941994569</v>
      </c>
      <c r="V150" s="33">
        <v>9.1051999104195425E-2</v>
      </c>
      <c r="W150" s="33">
        <v>7.842054624139351E-2</v>
      </c>
      <c r="X150" s="33">
        <v>5.8248558524603367E-2</v>
      </c>
      <c r="Y150" s="33">
        <v>4.9037398452267782E-2</v>
      </c>
      <c r="DA150" s="60" t="s">
        <v>1759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0.58766425976017345</v>
      </c>
      <c r="C152" s="119">
        <f t="shared" si="29"/>
        <v>0.595709459854876</v>
      </c>
      <c r="D152" s="119">
        <f t="shared" si="29"/>
        <v>0.59322833100857464</v>
      </c>
      <c r="E152" s="119">
        <f t="shared" si="29"/>
        <v>0.59665221538067315</v>
      </c>
      <c r="F152" s="119">
        <f t="shared" si="29"/>
        <v>0.59947198849435168</v>
      </c>
      <c r="G152" s="119">
        <f t="shared" si="29"/>
        <v>0.59974092840707105</v>
      </c>
      <c r="H152" s="119">
        <f t="shared" si="29"/>
        <v>0.6097834603769603</v>
      </c>
      <c r="I152" s="119">
        <f t="shared" si="29"/>
        <v>0.62572002291594753</v>
      </c>
      <c r="J152" s="119">
        <f t="shared" si="29"/>
        <v>0.62218741024053004</v>
      </c>
      <c r="K152" s="119">
        <f t="shared" si="29"/>
        <v>0.62558077746377017</v>
      </c>
      <c r="L152" s="119">
        <f t="shared" si="29"/>
        <v>0.62233667658389924</v>
      </c>
      <c r="M152" s="119">
        <f t="shared" si="29"/>
        <v>0.65330940233804369</v>
      </c>
      <c r="N152" s="119">
        <f t="shared" si="29"/>
        <v>0.67935085128596928</v>
      </c>
      <c r="O152" s="119">
        <f t="shared" si="29"/>
        <v>0.67530028287899857</v>
      </c>
      <c r="P152" s="119">
        <f t="shared" si="29"/>
        <v>0.68353631575511986</v>
      </c>
      <c r="Q152" s="119">
        <f t="shared" si="29"/>
        <v>0.71164278850958451</v>
      </c>
      <c r="R152" s="119">
        <f t="shared" ref="R152:V152" si="30">IF(R131=0,"",R131/R110)</f>
        <v>0.70554535909726801</v>
      </c>
      <c r="S152" s="119">
        <f t="shared" si="30"/>
        <v>0.7098877609039872</v>
      </c>
      <c r="T152" s="119">
        <f t="shared" si="30"/>
        <v>0.73409671996911563</v>
      </c>
      <c r="U152" s="119">
        <f t="shared" si="30"/>
        <v>0.72490795766748972</v>
      </c>
      <c r="V152" s="119">
        <f t="shared" si="30"/>
        <v>0.72428261508143177</v>
      </c>
      <c r="W152" s="119">
        <f t="shared" ref="W152:Y152" si="31">IF(W131=0,"",W131/W110)</f>
        <v>0.73115851565879031</v>
      </c>
      <c r="X152" s="119">
        <f t="shared" si="31"/>
        <v>0.73039575828140624</v>
      </c>
      <c r="Y152" s="119">
        <f t="shared" si="31"/>
        <v>0.75027949617054235</v>
      </c>
      <c r="DA152" s="129" t="s">
        <v>1908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0.57131626722198159</v>
      </c>
      <c r="C153" s="124">
        <f t="shared" si="32"/>
        <v>0.57165555538493351</v>
      </c>
      <c r="D153" s="124">
        <f t="shared" si="32"/>
        <v>0.57339696361899783</v>
      </c>
      <c r="E153" s="124">
        <f t="shared" si="32"/>
        <v>0.57695107287042957</v>
      </c>
      <c r="F153" s="124">
        <f t="shared" si="32"/>
        <v>0.57938434661284077</v>
      </c>
      <c r="G153" s="124">
        <f t="shared" si="32"/>
        <v>0.58276210444177823</v>
      </c>
      <c r="H153" s="124">
        <f t="shared" si="32"/>
        <v>0.58386397054689521</v>
      </c>
      <c r="I153" s="124">
        <f t="shared" si="32"/>
        <v>0.58449612195885514</v>
      </c>
      <c r="J153" s="124">
        <f t="shared" si="32"/>
        <v>0.5844782411655739</v>
      </c>
      <c r="K153" s="124">
        <f t="shared" si="32"/>
        <v>0.5861688854297431</v>
      </c>
      <c r="L153" s="124">
        <f t="shared" si="32"/>
        <v>0.59842158918574528</v>
      </c>
      <c r="M153" s="124">
        <f t="shared" si="32"/>
        <v>0.61195319870549902</v>
      </c>
      <c r="N153" s="124">
        <f t="shared" si="32"/>
        <v>0.62795424436174851</v>
      </c>
      <c r="O153" s="124">
        <f t="shared" si="32"/>
        <v>0.64240662790502878</v>
      </c>
      <c r="P153" s="124">
        <f t="shared" si="32"/>
        <v>0.6428890240848647</v>
      </c>
      <c r="Q153" s="124">
        <f t="shared" si="32"/>
        <v>0.6437621694336958</v>
      </c>
      <c r="R153" s="124">
        <f t="shared" ref="R153:V153" si="33">IF(R132=0,"",R132/R111)</f>
        <v>0.64499522856246383</v>
      </c>
      <c r="S153" s="124">
        <f t="shared" si="33"/>
        <v>0.65032423546426354</v>
      </c>
      <c r="T153" s="124">
        <f t="shared" si="33"/>
        <v>0.65511560624166321</v>
      </c>
      <c r="U153" s="124">
        <f t="shared" si="33"/>
        <v>0.66218157815948586</v>
      </c>
      <c r="V153" s="124">
        <f t="shared" si="33"/>
        <v>0.66514779442691141</v>
      </c>
      <c r="W153" s="124">
        <f t="shared" ref="W153:Y153" si="34">IF(W132=0,"",W132/W111)</f>
        <v>0.66701449566357607</v>
      </c>
      <c r="X153" s="124">
        <f t="shared" si="34"/>
        <v>0.66727978400253385</v>
      </c>
      <c r="Y153" s="124">
        <f t="shared" si="34"/>
        <v>0.6676077759810366</v>
      </c>
      <c r="DA153" s="130" t="s">
        <v>1909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0.56894583215425465</v>
      </c>
      <c r="C154" s="111">
        <f t="shared" si="35"/>
        <v>0.56930371461577545</v>
      </c>
      <c r="D154" s="111">
        <f t="shared" si="35"/>
        <v>0.57104413086323569</v>
      </c>
      <c r="E154" s="111">
        <f t="shared" si="35"/>
        <v>0.57474257090174297</v>
      </c>
      <c r="F154" s="111">
        <f t="shared" si="35"/>
        <v>0.57708101027256475</v>
      </c>
      <c r="G154" s="111">
        <f t="shared" si="35"/>
        <v>0.58051565277401362</v>
      </c>
      <c r="H154" s="111">
        <f t="shared" si="35"/>
        <v>0.58170568867354477</v>
      </c>
      <c r="I154" s="111">
        <f t="shared" si="35"/>
        <v>0.58241612106551433</v>
      </c>
      <c r="J154" s="111">
        <f t="shared" si="35"/>
        <v>0.58242419322519035</v>
      </c>
      <c r="K154" s="111">
        <f t="shared" si="35"/>
        <v>0.58413774880101421</v>
      </c>
      <c r="L154" s="111">
        <f t="shared" si="35"/>
        <v>0.5964867980091646</v>
      </c>
      <c r="M154" s="111">
        <f t="shared" si="35"/>
        <v>0.61006281589185829</v>
      </c>
      <c r="N154" s="111">
        <f t="shared" si="35"/>
        <v>0.62612081949086162</v>
      </c>
      <c r="O154" s="111">
        <f t="shared" si="35"/>
        <v>0.64062583809233886</v>
      </c>
      <c r="P154" s="111">
        <f t="shared" si="35"/>
        <v>0.64112107047279709</v>
      </c>
      <c r="Q154" s="111">
        <f t="shared" si="35"/>
        <v>0.64199804604642141</v>
      </c>
      <c r="R154" s="111">
        <f t="shared" ref="R154:V154" si="36">IF(R133=0,"",R133/R112)</f>
        <v>0.64322320454592952</v>
      </c>
      <c r="S154" s="111">
        <f t="shared" si="36"/>
        <v>0.64858713581424465</v>
      </c>
      <c r="T154" s="111">
        <f t="shared" si="36"/>
        <v>0.65339516840567602</v>
      </c>
      <c r="U154" s="111">
        <f t="shared" si="36"/>
        <v>0.66047005190389652</v>
      </c>
      <c r="V154" s="111">
        <f t="shared" si="36"/>
        <v>0.66344378150090055</v>
      </c>
      <c r="W154" s="111">
        <f t="shared" ref="W154:Y154" si="37">IF(W133=0,"",W133/W112)</f>
        <v>0.66531808870846409</v>
      </c>
      <c r="X154" s="111">
        <f t="shared" si="37"/>
        <v>0.6655929118731132</v>
      </c>
      <c r="Y154" s="111">
        <f t="shared" si="37"/>
        <v>0.66591467673219418</v>
      </c>
      <c r="DA154" s="63" t="s">
        <v>1910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:Y155" si="40">IF(W134=0,"",W134/W113)</f>
        <v>1</v>
      </c>
      <c r="X155" s="111">
        <f t="shared" si="40"/>
        <v>1</v>
      </c>
      <c r="Y155" s="111">
        <f t="shared" si="40"/>
        <v>1</v>
      </c>
      <c r="DA155" s="63" t="s">
        <v>1911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1.7302502216747646</v>
      </c>
      <c r="C156" s="124">
        <f t="shared" si="41"/>
        <v>1.8080118888499741</v>
      </c>
      <c r="D156" s="124">
        <f t="shared" si="41"/>
        <v>1.9031350575108867</v>
      </c>
      <c r="E156" s="124">
        <f t="shared" si="41"/>
        <v>2.0224218929330302</v>
      </c>
      <c r="F156" s="124">
        <f t="shared" si="41"/>
        <v>2.1755887845405124</v>
      </c>
      <c r="G156" s="124">
        <f t="shared" si="41"/>
        <v>2.3183059158937067</v>
      </c>
      <c r="H156" s="124">
        <f t="shared" si="41"/>
        <v>2.4539403654903404</v>
      </c>
      <c r="I156" s="124">
        <f t="shared" si="41"/>
        <v>2.5081994659855367</v>
      </c>
      <c r="J156" s="124">
        <f t="shared" si="41"/>
        <v>2.540340502823156</v>
      </c>
      <c r="K156" s="124">
        <f t="shared" si="41"/>
        <v>2.6134114089631675</v>
      </c>
      <c r="L156" s="124">
        <f t="shared" si="41"/>
        <v>2.6996067625302032</v>
      </c>
      <c r="M156" s="124">
        <f t="shared" si="41"/>
        <v>2.8957477528546272</v>
      </c>
      <c r="N156" s="124">
        <f t="shared" si="41"/>
        <v>3.0803688692766196</v>
      </c>
      <c r="O156" s="124">
        <f t="shared" si="41"/>
        <v>3.2909946645692294</v>
      </c>
      <c r="P156" s="124">
        <f t="shared" si="41"/>
        <v>3.3963775940001524</v>
      </c>
      <c r="Q156" s="124">
        <f t="shared" si="41"/>
        <v>3.4254375646333539</v>
      </c>
      <c r="R156" s="124">
        <f t="shared" ref="R156:V156" si="42">IF(R135=0,"",R135/R114)</f>
        <v>3.4591691178490884</v>
      </c>
      <c r="S156" s="124">
        <f t="shared" si="42"/>
        <v>3.5055004563595999</v>
      </c>
      <c r="T156" s="124">
        <f t="shared" si="42"/>
        <v>3.5813631381749369</v>
      </c>
      <c r="U156" s="124">
        <f t="shared" si="42"/>
        <v>3.6711807304095601</v>
      </c>
      <c r="V156" s="124">
        <f t="shared" si="42"/>
        <v>3.7581701974626838</v>
      </c>
      <c r="W156" s="124">
        <f t="shared" ref="W156:Y156" si="43">IF(W135=0,"",W135/W114)</f>
        <v>3.8258749273110007</v>
      </c>
      <c r="X156" s="124">
        <f t="shared" si="43"/>
        <v>3.8667391597681142</v>
      </c>
      <c r="Y156" s="124">
        <f t="shared" si="43"/>
        <v>3.8842060381442147</v>
      </c>
      <c r="DA156" s="130" t="s">
        <v>1912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1.7302502216747646</v>
      </c>
      <c r="C157" s="111">
        <f t="shared" si="44"/>
        <v>1.8080118888499741</v>
      </c>
      <c r="D157" s="111">
        <f t="shared" si="44"/>
        <v>1.9031350575108867</v>
      </c>
      <c r="E157" s="111">
        <f t="shared" si="44"/>
        <v>2.0224218929330302</v>
      </c>
      <c r="F157" s="111">
        <f t="shared" si="44"/>
        <v>2.1755887845405124</v>
      </c>
      <c r="G157" s="111">
        <f t="shared" si="44"/>
        <v>2.3183059158937067</v>
      </c>
      <c r="H157" s="111">
        <f t="shared" si="44"/>
        <v>2.4539403654903404</v>
      </c>
      <c r="I157" s="111">
        <f t="shared" si="44"/>
        <v>2.5081994659855367</v>
      </c>
      <c r="J157" s="111">
        <f t="shared" si="44"/>
        <v>2.540340502823156</v>
      </c>
      <c r="K157" s="111">
        <f t="shared" si="44"/>
        <v>2.6134114089631675</v>
      </c>
      <c r="L157" s="111">
        <f t="shared" si="44"/>
        <v>2.6996067625302032</v>
      </c>
      <c r="M157" s="111">
        <f t="shared" si="44"/>
        <v>2.8957477528546272</v>
      </c>
      <c r="N157" s="111">
        <f t="shared" si="44"/>
        <v>3.0803688692766196</v>
      </c>
      <c r="O157" s="111">
        <f t="shared" si="44"/>
        <v>3.2909946645692294</v>
      </c>
      <c r="P157" s="111">
        <f t="shared" si="44"/>
        <v>3.3963775940001524</v>
      </c>
      <c r="Q157" s="111">
        <f t="shared" si="44"/>
        <v>3.4254375646333539</v>
      </c>
      <c r="R157" s="111">
        <f t="shared" ref="R157:V157" si="45">IF(R136=0,"",R136/R115)</f>
        <v>3.4591691178490884</v>
      </c>
      <c r="S157" s="111">
        <f t="shared" si="45"/>
        <v>3.5055004563595999</v>
      </c>
      <c r="T157" s="111">
        <f t="shared" si="45"/>
        <v>3.5813631381749369</v>
      </c>
      <c r="U157" s="111">
        <f t="shared" si="45"/>
        <v>3.6711807304095601</v>
      </c>
      <c r="V157" s="111">
        <f t="shared" si="45"/>
        <v>3.7581701974626838</v>
      </c>
      <c r="W157" s="111">
        <f t="shared" ref="W157:Y157" si="46">IF(W136=0,"",W136/W115)</f>
        <v>3.8258749273110007</v>
      </c>
      <c r="X157" s="111">
        <f t="shared" si="46"/>
        <v>3.8667391597681142</v>
      </c>
      <c r="Y157" s="111">
        <f t="shared" si="46"/>
        <v>3.8842060381442147</v>
      </c>
      <c r="DA157" s="63" t="s">
        <v>1913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0.59240242000556342</v>
      </c>
      <c r="C158" s="124">
        <f t="shared" si="47"/>
        <v>0.59661983410404462</v>
      </c>
      <c r="D158" s="124">
        <f t="shared" si="47"/>
        <v>0.5980229932102431</v>
      </c>
      <c r="E158" s="124">
        <f t="shared" si="47"/>
        <v>0.59991960173547121</v>
      </c>
      <c r="F158" s="124">
        <f t="shared" si="47"/>
        <v>0.60600623574326307</v>
      </c>
      <c r="G158" s="124">
        <f t="shared" si="47"/>
        <v>0.60811939585071328</v>
      </c>
      <c r="H158" s="124">
        <f t="shared" si="47"/>
        <v>0.61244652456048754</v>
      </c>
      <c r="I158" s="124">
        <f t="shared" si="47"/>
        <v>0.61727188501547736</v>
      </c>
      <c r="J158" s="124">
        <f t="shared" si="47"/>
        <v>0.61756556862149348</v>
      </c>
      <c r="K158" s="124">
        <f t="shared" si="47"/>
        <v>0.62044506831370771</v>
      </c>
      <c r="L158" s="124">
        <f t="shared" si="47"/>
        <v>0.62505576636303761</v>
      </c>
      <c r="M158" s="124">
        <f t="shared" si="47"/>
        <v>0.63549368659965078</v>
      </c>
      <c r="N158" s="124">
        <f t="shared" si="47"/>
        <v>0.6465824393571209</v>
      </c>
      <c r="O158" s="124">
        <f t="shared" si="47"/>
        <v>0.65685341076849846</v>
      </c>
      <c r="P158" s="124">
        <f t="shared" si="47"/>
        <v>0.65761845551874498</v>
      </c>
      <c r="Q158" s="124">
        <f t="shared" si="47"/>
        <v>0.65896155823913927</v>
      </c>
      <c r="R158" s="124">
        <f t="shared" ref="R158:V158" si="48">IF(R137=0,"",R137/R116)</f>
        <v>0.66436160120545518</v>
      </c>
      <c r="S158" s="124">
        <f t="shared" si="48"/>
        <v>0.67675629053411412</v>
      </c>
      <c r="T158" s="124">
        <f t="shared" si="48"/>
        <v>0.69382616173162281</v>
      </c>
      <c r="U158" s="124">
        <f t="shared" si="48"/>
        <v>0.71752575334939295</v>
      </c>
      <c r="V158" s="124">
        <f t="shared" si="48"/>
        <v>0.72957973950337918</v>
      </c>
      <c r="W158" s="124">
        <f t="shared" ref="W158:Y158" si="49">IF(W137=0,"",W137/W116)</f>
        <v>0.73752280925719749</v>
      </c>
      <c r="X158" s="124">
        <f t="shared" si="49"/>
        <v>0.74146151366353119</v>
      </c>
      <c r="Y158" s="124">
        <f t="shared" si="49"/>
        <v>0.74487381870332403</v>
      </c>
      <c r="DA158" s="130" t="s">
        <v>1914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0.57513624825207532</v>
      </c>
      <c r="C159" s="111">
        <f t="shared" si="50"/>
        <v>0.57539468130945282</v>
      </c>
      <c r="D159" s="111">
        <f t="shared" si="50"/>
        <v>0.57691098564685606</v>
      </c>
      <c r="E159" s="111">
        <f t="shared" si="50"/>
        <v>0.57942170984027053</v>
      </c>
      <c r="F159" s="111">
        <f t="shared" si="50"/>
        <v>0.58229999339945582</v>
      </c>
      <c r="G159" s="111">
        <f t="shared" si="50"/>
        <v>0.58339159324630918</v>
      </c>
      <c r="H159" s="111">
        <f t="shared" si="50"/>
        <v>0.58527785167603597</v>
      </c>
      <c r="I159" s="111">
        <f t="shared" si="50"/>
        <v>0.5898487299684223</v>
      </c>
      <c r="J159" s="111">
        <f t="shared" si="50"/>
        <v>0.59357510520050327</v>
      </c>
      <c r="K159" s="111">
        <f t="shared" si="50"/>
        <v>0.60061396367370856</v>
      </c>
      <c r="L159" s="111">
        <f t="shared" si="50"/>
        <v>0.6124064597373915</v>
      </c>
      <c r="M159" s="111">
        <f t="shared" si="50"/>
        <v>0.62589444378039716</v>
      </c>
      <c r="N159" s="111">
        <f t="shared" si="50"/>
        <v>0.64148297267981813</v>
      </c>
      <c r="O159" s="111">
        <f t="shared" si="50"/>
        <v>0.65435929562882666</v>
      </c>
      <c r="P159" s="111">
        <f t="shared" si="50"/>
        <v>0.65508060586890204</v>
      </c>
      <c r="Q159" s="111">
        <f t="shared" si="50"/>
        <v>0.657222633982673</v>
      </c>
      <c r="R159" s="111">
        <f t="shared" ref="R159:V159" si="51">IF(R138=0,"",R138/R117)</f>
        <v>0.66206817301588305</v>
      </c>
      <c r="S159" s="111">
        <f t="shared" si="51"/>
        <v>0.66471415970755243</v>
      </c>
      <c r="T159" s="111">
        <f t="shared" si="51"/>
        <v>0.67111511449124617</v>
      </c>
      <c r="U159" s="111">
        <f t="shared" si="51"/>
        <v>0.6853521413046324</v>
      </c>
      <c r="V159" s="111">
        <f t="shared" si="51"/>
        <v>0.69825954800919787</v>
      </c>
      <c r="W159" s="111">
        <f t="shared" ref="W159:Y159" si="52">IF(W138=0,"",W138/W117)</f>
        <v>0.71149413937109895</v>
      </c>
      <c r="X159" s="111">
        <f t="shared" si="52"/>
        <v>0.72442171116310361</v>
      </c>
      <c r="Y159" s="111">
        <f t="shared" si="52"/>
        <v>0.72684310846596856</v>
      </c>
      <c r="DA159" s="63" t="s">
        <v>1915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0.5318732836241864</v>
      </c>
      <c r="C160" s="111">
        <f t="shared" si="53"/>
        <v>0.53417437895278441</v>
      </c>
      <c r="D160" s="111">
        <f t="shared" si="53"/>
        <v>0.53786822387691891</v>
      </c>
      <c r="E160" s="111">
        <f t="shared" si="53"/>
        <v>0.5428269479010035</v>
      </c>
      <c r="F160" s="111">
        <f t="shared" si="53"/>
        <v>0.54658707478843527</v>
      </c>
      <c r="G160" s="111">
        <f t="shared" si="53"/>
        <v>0.55122600233579389</v>
      </c>
      <c r="H160" s="111">
        <f t="shared" si="53"/>
        <v>0.55564714533179793</v>
      </c>
      <c r="I160" s="111">
        <f t="shared" si="53"/>
        <v>0.55809670886210372</v>
      </c>
      <c r="J160" s="111">
        <f t="shared" si="53"/>
        <v>0.55833399694778585</v>
      </c>
      <c r="K160" s="111">
        <f t="shared" si="53"/>
        <v>0.55981328766440119</v>
      </c>
      <c r="L160" s="111">
        <f t="shared" si="53"/>
        <v>0.56648216412596553</v>
      </c>
      <c r="M160" s="111">
        <f t="shared" si="53"/>
        <v>0.5753443510358266</v>
      </c>
      <c r="N160" s="111">
        <f t="shared" si="53"/>
        <v>0.58264712351773151</v>
      </c>
      <c r="O160" s="111">
        <f t="shared" si="53"/>
        <v>0.59128026484933027</v>
      </c>
      <c r="P160" s="111">
        <f t="shared" si="53"/>
        <v>0.59255373661008492</v>
      </c>
      <c r="Q160" s="111">
        <f t="shared" si="53"/>
        <v>0.59360616463936189</v>
      </c>
      <c r="R160" s="111">
        <f t="shared" ref="R160:V160" si="54">IF(R139=0,"",R139/R118)</f>
        <v>0.5996746743382515</v>
      </c>
      <c r="S160" s="111">
        <f t="shared" si="54"/>
        <v>0.6292833338557613</v>
      </c>
      <c r="T160" s="111">
        <f t="shared" si="54"/>
        <v>0.66933726167175012</v>
      </c>
      <c r="U160" s="111">
        <f t="shared" si="54"/>
        <v>0.70658372914476464</v>
      </c>
      <c r="V160" s="111">
        <f t="shared" si="54"/>
        <v>0.72455534645937425</v>
      </c>
      <c r="W160" s="111">
        <f t="shared" ref="W160:Y160" si="55">IF(W139=0,"",W139/W118)</f>
        <v>0.73089818839205967</v>
      </c>
      <c r="X160" s="111">
        <f t="shared" si="55"/>
        <v>0.73390173849341189</v>
      </c>
      <c r="Y160" s="111">
        <f t="shared" si="55"/>
        <v>0.73528284712311298</v>
      </c>
      <c r="DA160" s="63" t="s">
        <v>1916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 t="str">
        <f t="shared" si="56"/>
        <v/>
      </c>
      <c r="G161" s="111" t="str">
        <f t="shared" si="56"/>
        <v/>
      </c>
      <c r="H161" s="111" t="str">
        <f t="shared" si="56"/>
        <v/>
      </c>
      <c r="I161" s="111" t="str">
        <f t="shared" si="56"/>
        <v/>
      </c>
      <c r="J161" s="111" t="str">
        <f t="shared" si="56"/>
        <v/>
      </c>
      <c r="K161" s="111" t="str">
        <f t="shared" si="56"/>
        <v/>
      </c>
      <c r="L161" s="111" t="str">
        <f t="shared" si="56"/>
        <v/>
      </c>
      <c r="M161" s="111" t="str">
        <f t="shared" si="56"/>
        <v/>
      </c>
      <c r="N161" s="111" t="str">
        <f t="shared" si="56"/>
        <v/>
      </c>
      <c r="O161" s="111" t="str">
        <f t="shared" si="56"/>
        <v/>
      </c>
      <c r="P161" s="111" t="str">
        <f t="shared" si="56"/>
        <v/>
      </c>
      <c r="Q161" s="111" t="str">
        <f t="shared" si="56"/>
        <v/>
      </c>
      <c r="R161" s="111" t="str">
        <f t="shared" ref="R161:V161" si="57">IF(R140=0,"",R140/R119)</f>
        <v/>
      </c>
      <c r="S161" s="111" t="str">
        <f t="shared" si="57"/>
        <v/>
      </c>
      <c r="T161" s="111" t="str">
        <f t="shared" si="57"/>
        <v/>
      </c>
      <c r="U161" s="111" t="str">
        <f t="shared" si="57"/>
        <v/>
      </c>
      <c r="V161" s="111" t="str">
        <f t="shared" si="57"/>
        <v/>
      </c>
      <c r="W161" s="111" t="str">
        <f t="shared" ref="W161:Y161" si="58">IF(W140=0,"",W140/W119)</f>
        <v/>
      </c>
      <c r="X161" s="111" t="str">
        <f t="shared" si="58"/>
        <v/>
      </c>
      <c r="Y161" s="111" t="str">
        <f t="shared" si="58"/>
        <v/>
      </c>
      <c r="DA161" s="63" t="s">
        <v>1917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 t="str">
        <f t="shared" si="59"/>
        <v/>
      </c>
      <c r="G162" s="112" t="str">
        <f t="shared" si="59"/>
        <v/>
      </c>
      <c r="H162" s="112" t="str">
        <f t="shared" si="59"/>
        <v/>
      </c>
      <c r="I162" s="112" t="str">
        <f t="shared" si="59"/>
        <v/>
      </c>
      <c r="J162" s="112" t="str">
        <f t="shared" si="59"/>
        <v/>
      </c>
      <c r="K162" s="112" t="str">
        <f t="shared" si="59"/>
        <v/>
      </c>
      <c r="L162" s="112" t="str">
        <f t="shared" si="59"/>
        <v/>
      </c>
      <c r="M162" s="112" t="str">
        <f t="shared" si="59"/>
        <v/>
      </c>
      <c r="N162" s="112" t="str">
        <f t="shared" si="59"/>
        <v/>
      </c>
      <c r="O162" s="112" t="str">
        <f t="shared" si="59"/>
        <v/>
      </c>
      <c r="P162" s="112" t="str">
        <f t="shared" si="59"/>
        <v/>
      </c>
      <c r="Q162" s="112" t="str">
        <f t="shared" si="59"/>
        <v/>
      </c>
      <c r="R162" s="112" t="str">
        <f t="shared" ref="R162:V162" si="60">IF(R141=0,"",R141/R120)</f>
        <v/>
      </c>
      <c r="S162" s="112" t="str">
        <f t="shared" si="60"/>
        <v/>
      </c>
      <c r="T162" s="112" t="str">
        <f t="shared" si="60"/>
        <v/>
      </c>
      <c r="U162" s="112" t="str">
        <f t="shared" si="60"/>
        <v/>
      </c>
      <c r="V162" s="112" t="str">
        <f t="shared" si="60"/>
        <v/>
      </c>
      <c r="W162" s="112" t="str">
        <f t="shared" ref="W162:Y162" si="61">IF(W141=0,"",W141/W120)</f>
        <v/>
      </c>
      <c r="X162" s="112" t="str">
        <f t="shared" si="61"/>
        <v/>
      </c>
      <c r="Y162" s="112" t="str">
        <f t="shared" si="61"/>
        <v/>
      </c>
      <c r="DA162" s="131" t="s">
        <v>1918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 t="str">
        <f t="shared" si="62"/>
        <v/>
      </c>
      <c r="G163" s="113" t="str">
        <f t="shared" si="62"/>
        <v/>
      </c>
      <c r="H163" s="113" t="str">
        <f t="shared" si="62"/>
        <v/>
      </c>
      <c r="I163" s="113" t="str">
        <f t="shared" si="62"/>
        <v/>
      </c>
      <c r="J163" s="113" t="str">
        <f t="shared" si="62"/>
        <v/>
      </c>
      <c r="K163" s="113" t="str">
        <f t="shared" si="62"/>
        <v/>
      </c>
      <c r="L163" s="113" t="str">
        <f t="shared" si="62"/>
        <v/>
      </c>
      <c r="M163" s="113" t="str">
        <f t="shared" si="62"/>
        <v/>
      </c>
      <c r="N163" s="113" t="str">
        <f t="shared" si="62"/>
        <v/>
      </c>
      <c r="O163" s="113" t="str">
        <f t="shared" si="62"/>
        <v/>
      </c>
      <c r="P163" s="113" t="str">
        <f t="shared" si="62"/>
        <v/>
      </c>
      <c r="Q163" s="113" t="str">
        <f t="shared" si="62"/>
        <v/>
      </c>
      <c r="R163" s="113" t="str">
        <f t="shared" ref="R163:V163" si="63">IF(R142=0,"",R142/R121)</f>
        <v/>
      </c>
      <c r="S163" s="113" t="str">
        <f t="shared" si="63"/>
        <v/>
      </c>
      <c r="T163" s="113" t="str">
        <f t="shared" si="63"/>
        <v/>
      </c>
      <c r="U163" s="113" t="str">
        <f t="shared" si="63"/>
        <v/>
      </c>
      <c r="V163" s="113" t="str">
        <f t="shared" si="63"/>
        <v/>
      </c>
      <c r="W163" s="113" t="str">
        <f t="shared" ref="W163:Y163" si="64">IF(W142=0,"",W142/W121)</f>
        <v/>
      </c>
      <c r="X163" s="113" t="str">
        <f t="shared" si="64"/>
        <v/>
      </c>
      <c r="Y163" s="113" t="str">
        <f t="shared" si="64"/>
        <v/>
      </c>
      <c r="DA163" s="132" t="s">
        <v>1919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0.60002438258568758</v>
      </c>
      <c r="C164" s="112">
        <f t="shared" si="65"/>
        <v>0.6017324924281624</v>
      </c>
      <c r="D164" s="112">
        <f t="shared" si="65"/>
        <v>0.60442142870177806</v>
      </c>
      <c r="E164" s="112">
        <f t="shared" si="65"/>
        <v>0.60818420118932892</v>
      </c>
      <c r="F164" s="112">
        <f t="shared" si="65"/>
        <v>0.61160816305241417</v>
      </c>
      <c r="G164" s="112">
        <f t="shared" si="65"/>
        <v>0.61606817010714998</v>
      </c>
      <c r="H164" s="112">
        <f t="shared" si="65"/>
        <v>0.62016661859970967</v>
      </c>
      <c r="I164" s="112">
        <f t="shared" si="65"/>
        <v>0.62248707651900148</v>
      </c>
      <c r="J164" s="112">
        <f t="shared" si="65"/>
        <v>0.62265784401540625</v>
      </c>
      <c r="K164" s="112">
        <f t="shared" si="65"/>
        <v>0.62351253407807372</v>
      </c>
      <c r="L164" s="112">
        <f t="shared" si="65"/>
        <v>0.62709540132401231</v>
      </c>
      <c r="M164" s="112">
        <f t="shared" si="65"/>
        <v>0.63176092895801861</v>
      </c>
      <c r="N164" s="112">
        <f t="shared" si="65"/>
        <v>0.63728599019014098</v>
      </c>
      <c r="O164" s="112">
        <f t="shared" si="65"/>
        <v>0.64284460241554842</v>
      </c>
      <c r="P164" s="112">
        <f t="shared" si="65"/>
        <v>0.64346596320856764</v>
      </c>
      <c r="Q164" s="112">
        <f t="shared" si="65"/>
        <v>0.64425060682811786</v>
      </c>
      <c r="R164" s="112">
        <f t="shared" ref="R164:V164" si="66">IF(R143=0,"",R143/R122)</f>
        <v>0.64891657519068902</v>
      </c>
      <c r="S164" s="112">
        <f t="shared" si="66"/>
        <v>0.66411555883329043</v>
      </c>
      <c r="T164" s="112">
        <f t="shared" si="66"/>
        <v>0.68479634709470094</v>
      </c>
      <c r="U164" s="112">
        <f t="shared" si="66"/>
        <v>0.70632811158747244</v>
      </c>
      <c r="V164" s="112">
        <f t="shared" si="66"/>
        <v>0.71877321543889661</v>
      </c>
      <c r="W164" s="112">
        <f t="shared" ref="W164:Y164" si="67">IF(W143=0,"",W143/W122)</f>
        <v>0.72553691945582643</v>
      </c>
      <c r="X164" s="112">
        <f t="shared" si="67"/>
        <v>0.7275750425424119</v>
      </c>
      <c r="Y164" s="112">
        <f t="shared" si="67"/>
        <v>0.72800164290645597</v>
      </c>
      <c r="DA164" s="131" t="s">
        <v>1920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0.83166142315810998</v>
      </c>
      <c r="C165" s="113">
        <f t="shared" si="68"/>
        <v>0.84093430142153602</v>
      </c>
      <c r="D165" s="113">
        <f t="shared" si="68"/>
        <v>0.83588948935617668</v>
      </c>
      <c r="E165" s="113">
        <f t="shared" si="68"/>
        <v>0.86070717399386509</v>
      </c>
      <c r="F165" s="113">
        <f t="shared" si="68"/>
        <v>0.84711605280036406</v>
      </c>
      <c r="G165" s="113">
        <f t="shared" si="68"/>
        <v>0.84997768967536613</v>
      </c>
      <c r="H165" s="113">
        <f t="shared" si="68"/>
        <v>0.85162987971698489</v>
      </c>
      <c r="I165" s="113">
        <f t="shared" si="68"/>
        <v>0.85563418828821547</v>
      </c>
      <c r="J165" s="113">
        <f t="shared" si="68"/>
        <v>0.85473135391639832</v>
      </c>
      <c r="K165" s="113">
        <f t="shared" si="68"/>
        <v>0.8643827944212451</v>
      </c>
      <c r="L165" s="113">
        <f t="shared" si="68"/>
        <v>0.86677588392784033</v>
      </c>
      <c r="M165" s="113">
        <f t="shared" si="68"/>
        <v>0.86465543639769915</v>
      </c>
      <c r="N165" s="113">
        <f t="shared" si="68"/>
        <v>0.86807462505237132</v>
      </c>
      <c r="O165" s="113">
        <f t="shared" si="68"/>
        <v>0.87365615557197129</v>
      </c>
      <c r="P165" s="113">
        <f t="shared" si="68"/>
        <v>0.86797016243381875</v>
      </c>
      <c r="Q165" s="113">
        <f t="shared" si="68"/>
        <v>0.85704142655842441</v>
      </c>
      <c r="R165" s="113">
        <f t="shared" ref="R165:V165" si="69">IF(R144=0,"",R144/R123)</f>
        <v>0.86334300969531352</v>
      </c>
      <c r="S165" s="113">
        <f t="shared" si="69"/>
        <v>0.87493619190042182</v>
      </c>
      <c r="T165" s="113">
        <f t="shared" si="69"/>
        <v>0.88200548048213079</v>
      </c>
      <c r="U165" s="113">
        <f t="shared" si="69"/>
        <v>0.8962263564320202</v>
      </c>
      <c r="V165" s="113">
        <f t="shared" si="69"/>
        <v>0.90253604149390354</v>
      </c>
      <c r="W165" s="113">
        <f t="shared" ref="W165:Y165" si="70">IF(W144=0,"",W144/W123)</f>
        <v>0.89410176147136344</v>
      </c>
      <c r="X165" s="113">
        <f t="shared" si="70"/>
        <v>0.88381885188506126</v>
      </c>
      <c r="Y165" s="113">
        <f t="shared" si="70"/>
        <v>0.88224859151219048</v>
      </c>
      <c r="DA165" s="132" t="s">
        <v>1921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0.60002438258568758</v>
      </c>
      <c r="C166" s="111">
        <f t="shared" si="71"/>
        <v>0.60315937760233795</v>
      </c>
      <c r="D166" s="111">
        <f t="shared" si="71"/>
        <v>0.60691799483412023</v>
      </c>
      <c r="E166" s="111">
        <f t="shared" si="71"/>
        <v>0.61320222715976658</v>
      </c>
      <c r="F166" s="111">
        <f t="shared" si="71"/>
        <v>0.61588839922010141</v>
      </c>
      <c r="G166" s="111">
        <f t="shared" si="71"/>
        <v>0.61891582485174623</v>
      </c>
      <c r="H166" s="111">
        <f t="shared" si="71"/>
        <v>0.62119147912968986</v>
      </c>
      <c r="I166" s="111">
        <f t="shared" si="71"/>
        <v>0.62230926850878621</v>
      </c>
      <c r="J166" s="111">
        <f t="shared" si="71"/>
        <v>0.6224578251275763</v>
      </c>
      <c r="K166" s="111">
        <f t="shared" si="71"/>
        <v>0.62407946284396154</v>
      </c>
      <c r="L166" s="111">
        <f t="shared" si="71"/>
        <v>0.62920032428104777</v>
      </c>
      <c r="M166" s="111">
        <f t="shared" si="71"/>
        <v>0.63527760983576231</v>
      </c>
      <c r="N166" s="111">
        <f t="shared" si="71"/>
        <v>0.63954047573583761</v>
      </c>
      <c r="O166" s="111">
        <f t="shared" si="71"/>
        <v>0.64415823875650824</v>
      </c>
      <c r="P166" s="111">
        <f t="shared" si="71"/>
        <v>0.64491997729201911</v>
      </c>
      <c r="Q166" s="111">
        <f t="shared" si="71"/>
        <v>0.64553172715022278</v>
      </c>
      <c r="R166" s="111">
        <f t="shared" ref="R166:V166" si="72">IF(R145=0,"",R145/R124)</f>
        <v>0.65134644666891217</v>
      </c>
      <c r="S166" s="111">
        <f t="shared" si="72"/>
        <v>0.67081603208138429</v>
      </c>
      <c r="T166" s="111">
        <f t="shared" si="72"/>
        <v>0.69237505729518956</v>
      </c>
      <c r="U166" s="111">
        <f t="shared" si="72"/>
        <v>0.7108986429017693</v>
      </c>
      <c r="V166" s="111">
        <f t="shared" si="72"/>
        <v>0.72076855210848867</v>
      </c>
      <c r="W166" s="111">
        <f t="shared" ref="W166:Y166" si="73">IF(W145=0,"",W145/W124)</f>
        <v>0.72592955582297347</v>
      </c>
      <c r="X166" s="111">
        <f t="shared" si="73"/>
        <v>0.72755060691399853</v>
      </c>
      <c r="Y166" s="111">
        <f t="shared" si="73"/>
        <v>0.72779400605536926</v>
      </c>
      <c r="DA166" s="63" t="s">
        <v>1922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:Y167" si="76">IF(W146=0,"",W146/W125)</f>
        <v>1</v>
      </c>
      <c r="X167" s="111">
        <f t="shared" si="76"/>
        <v>1</v>
      </c>
      <c r="Y167" s="111">
        <f t="shared" si="76"/>
        <v>1</v>
      </c>
      <c r="DA167" s="63" t="s">
        <v>1923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0.68837276604461983</v>
      </c>
      <c r="C168" s="124">
        <f t="shared" si="77"/>
        <v>0.67514035715899556</v>
      </c>
      <c r="D168" s="124">
        <f t="shared" si="77"/>
        <v>0.6859781023050785</v>
      </c>
      <c r="E168" s="124">
        <f t="shared" si="77"/>
        <v>0.66558158472877493</v>
      </c>
      <c r="F168" s="124">
        <f t="shared" si="77"/>
        <v>0.67631055488950509</v>
      </c>
      <c r="G168" s="124">
        <f t="shared" si="77"/>
        <v>0.67845589013740448</v>
      </c>
      <c r="H168" s="124">
        <f t="shared" si="77"/>
        <v>0.68122479649452528</v>
      </c>
      <c r="I168" s="124">
        <f t="shared" si="77"/>
        <v>0.67413592587406101</v>
      </c>
      <c r="J168" s="124">
        <f t="shared" si="77"/>
        <v>0.68096179874503138</v>
      </c>
      <c r="K168" s="124">
        <f t="shared" si="77"/>
        <v>0.66695866669494508</v>
      </c>
      <c r="L168" s="124">
        <f t="shared" si="77"/>
        <v>0.67188411903597756</v>
      </c>
      <c r="M168" s="124">
        <f t="shared" si="77"/>
        <v>0.67809661567261004</v>
      </c>
      <c r="N168" s="124">
        <f t="shared" si="77"/>
        <v>0.68597445142747637</v>
      </c>
      <c r="O168" s="124">
        <f t="shared" si="77"/>
        <v>0.68868299284673984</v>
      </c>
      <c r="P168" s="124">
        <f t="shared" si="77"/>
        <v>0.69139573181269154</v>
      </c>
      <c r="Q168" s="124">
        <f t="shared" si="77"/>
        <v>0.69173444847527166</v>
      </c>
      <c r="R168" s="124">
        <f t="shared" ref="R168:V168" si="78">IF(R147=0,"",R147/R126)</f>
        <v>0.69145103490992221</v>
      </c>
      <c r="S168" s="124">
        <f t="shared" si="78"/>
        <v>0.6999811132087832</v>
      </c>
      <c r="T168" s="124">
        <f t="shared" si="78"/>
        <v>0.71451840747093309</v>
      </c>
      <c r="U168" s="124">
        <f t="shared" si="78"/>
        <v>0.72595905925069915</v>
      </c>
      <c r="V168" s="124">
        <f t="shared" si="78"/>
        <v>0.73640069290914767</v>
      </c>
      <c r="W168" s="124">
        <f t="shared" ref="W168:Y168" si="79">IF(W147=0,"",W147/W126)</f>
        <v>0.74509467512392435</v>
      </c>
      <c r="X168" s="124">
        <f t="shared" si="79"/>
        <v>0.74465392355638571</v>
      </c>
      <c r="Y168" s="124">
        <f t="shared" si="79"/>
        <v>0.75140329837257358</v>
      </c>
      <c r="DA168" s="130" t="s">
        <v>1924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:Y169" si="82">IF(W148=0,"",W148/W127)</f>
        <v/>
      </c>
      <c r="X169" s="111" t="str">
        <f t="shared" si="82"/>
        <v/>
      </c>
      <c r="Y169" s="111" t="str">
        <f t="shared" si="82"/>
        <v/>
      </c>
      <c r="DA169" s="63" t="s">
        <v>1925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0.57699339496445512</v>
      </c>
      <c r="C170" s="111">
        <f t="shared" si="83"/>
        <v>0.57791130050607753</v>
      </c>
      <c r="D170" s="111">
        <f t="shared" si="83"/>
        <v>0.57906544036341789</v>
      </c>
      <c r="E170" s="111">
        <f t="shared" si="83"/>
        <v>0.58048589701266606</v>
      </c>
      <c r="F170" s="111">
        <f t="shared" si="83"/>
        <v>0.58151894913256963</v>
      </c>
      <c r="G170" s="111">
        <f t="shared" si="83"/>
        <v>0.58264389070093991</v>
      </c>
      <c r="H170" s="111">
        <f t="shared" si="83"/>
        <v>0.58370701115229329</v>
      </c>
      <c r="I170" s="111">
        <f t="shared" si="83"/>
        <v>0.58421864393591139</v>
      </c>
      <c r="J170" s="111">
        <f t="shared" si="83"/>
        <v>0.58431497255474907</v>
      </c>
      <c r="K170" s="111">
        <f t="shared" si="83"/>
        <v>0.58479465278743759</v>
      </c>
      <c r="L170" s="111">
        <f t="shared" si="83"/>
        <v>0.585551641486453</v>
      </c>
      <c r="M170" s="111">
        <f t="shared" si="83"/>
        <v>0.58624382790694451</v>
      </c>
      <c r="N170" s="111">
        <f t="shared" si="83"/>
        <v>0.58671572998795152</v>
      </c>
      <c r="O170" s="111">
        <f t="shared" si="83"/>
        <v>0.58708413932145509</v>
      </c>
      <c r="P170" s="111">
        <f t="shared" si="83"/>
        <v>0.5870984667185708</v>
      </c>
      <c r="Q170" s="111">
        <f t="shared" si="83"/>
        <v>0.5871390960363515</v>
      </c>
      <c r="R170" s="111">
        <f t="shared" ref="R170:V170" si="84">IF(R149=0,"",R149/R128)</f>
        <v>0.58739627860241328</v>
      </c>
      <c r="S170" s="111">
        <f t="shared" si="84"/>
        <v>0.58911057196387684</v>
      </c>
      <c r="T170" s="111">
        <f t="shared" si="84"/>
        <v>0.59243336166686833</v>
      </c>
      <c r="U170" s="111">
        <f t="shared" si="84"/>
        <v>0.596623213947158</v>
      </c>
      <c r="V170" s="111">
        <f t="shared" si="84"/>
        <v>0.59950084675533843</v>
      </c>
      <c r="W170" s="111">
        <f t="shared" ref="W170:Y170" si="85">IF(W149=0,"",W149/W128)</f>
        <v>0.60150195528811967</v>
      </c>
      <c r="X170" s="111">
        <f t="shared" si="85"/>
        <v>0.60157486936364457</v>
      </c>
      <c r="Y170" s="111">
        <f t="shared" si="85"/>
        <v>0.60168820895463915</v>
      </c>
      <c r="DA170" s="63" t="s">
        <v>1926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0.73641716549270386</v>
      </c>
      <c r="C171" s="45">
        <f t="shared" si="86"/>
        <v>0.73731699505141157</v>
      </c>
      <c r="D171" s="45">
        <f t="shared" si="86"/>
        <v>0.73895681822030435</v>
      </c>
      <c r="E171" s="45">
        <f t="shared" si="86"/>
        <v>0.74134846925753417</v>
      </c>
      <c r="F171" s="45">
        <f t="shared" si="86"/>
        <v>0.74396402835895137</v>
      </c>
      <c r="G171" s="45">
        <f t="shared" si="86"/>
        <v>0.74739588800784007</v>
      </c>
      <c r="H171" s="45">
        <f t="shared" si="86"/>
        <v>0.75081228789761389</v>
      </c>
      <c r="I171" s="45">
        <f t="shared" si="86"/>
        <v>0.75265661963955011</v>
      </c>
      <c r="J171" s="45">
        <f t="shared" si="86"/>
        <v>0.75289383102405716</v>
      </c>
      <c r="K171" s="45">
        <f t="shared" si="86"/>
        <v>0.75414650888857959</v>
      </c>
      <c r="L171" s="45">
        <f t="shared" si="86"/>
        <v>0.75664581135391495</v>
      </c>
      <c r="M171" s="45">
        <f t="shared" si="86"/>
        <v>0.75991455296657895</v>
      </c>
      <c r="N171" s="45">
        <f t="shared" si="86"/>
        <v>0.76386434130032821</v>
      </c>
      <c r="O171" s="45">
        <f t="shared" si="86"/>
        <v>0.76747939857313308</v>
      </c>
      <c r="P171" s="45">
        <f t="shared" si="86"/>
        <v>0.76762065516710576</v>
      </c>
      <c r="Q171" s="45">
        <f t="shared" si="86"/>
        <v>0.76802625689641635</v>
      </c>
      <c r="R171" s="45">
        <f t="shared" ref="R171:V171" si="87">IF(R150=0,"",R150/R129)</f>
        <v>0.76953972165688111</v>
      </c>
      <c r="S171" s="45">
        <f t="shared" si="87"/>
        <v>0.77851670821977847</v>
      </c>
      <c r="T171" s="45">
        <f t="shared" si="87"/>
        <v>0.7935498895461145</v>
      </c>
      <c r="U171" s="45">
        <f t="shared" si="87"/>
        <v>0.81333008359004955</v>
      </c>
      <c r="V171" s="45">
        <f t="shared" si="87"/>
        <v>0.82963245368696736</v>
      </c>
      <c r="W171" s="45">
        <f t="shared" ref="W171:Y171" si="88">IF(W150=0,"",W150/W129)</f>
        <v>0.84015404196209975</v>
      </c>
      <c r="X171" s="45">
        <f t="shared" si="88"/>
        <v>0.84034438652988996</v>
      </c>
      <c r="Y171" s="45">
        <f t="shared" si="88"/>
        <v>0.8416383611989916</v>
      </c>
      <c r="DA171" s="60" t="s">
        <v>1927</v>
      </c>
    </row>
    <row r="173" spans="1:105" ht="12" customHeight="1" x14ac:dyDescent="0.25">
      <c r="A173" s="116" t="s">
        <v>101</v>
      </c>
      <c r="B173" s="117">
        <f t="shared" ref="B173:Q173" si="89">B174+B177+B179+B189</f>
        <v>43.469028529780203</v>
      </c>
      <c r="C173" s="117">
        <f t="shared" si="89"/>
        <v>23.408672210909607</v>
      </c>
      <c r="D173" s="117">
        <f t="shared" si="89"/>
        <v>32.719685886214336</v>
      </c>
      <c r="E173" s="117">
        <f t="shared" si="89"/>
        <v>43.643710027170044</v>
      </c>
      <c r="F173" s="117">
        <f t="shared" si="89"/>
        <v>30.916316274369429</v>
      </c>
      <c r="G173" s="117">
        <f t="shared" si="89"/>
        <v>43.824973216239584</v>
      </c>
      <c r="H173" s="117">
        <f t="shared" si="89"/>
        <v>32.116026236161026</v>
      </c>
      <c r="I173" s="117">
        <f t="shared" si="89"/>
        <v>16.34035560550824</v>
      </c>
      <c r="J173" s="117">
        <f t="shared" si="89"/>
        <v>17.121124423654795</v>
      </c>
      <c r="K173" s="117">
        <f t="shared" si="89"/>
        <v>13.742451991300753</v>
      </c>
      <c r="L173" s="117">
        <f t="shared" si="89"/>
        <v>26.714333736500326</v>
      </c>
      <c r="M173" s="117">
        <f t="shared" si="89"/>
        <v>19.368467999218645</v>
      </c>
      <c r="N173" s="117">
        <f t="shared" si="89"/>
        <v>16.381968006653519</v>
      </c>
      <c r="O173" s="117">
        <f t="shared" si="89"/>
        <v>22.417235082734987</v>
      </c>
      <c r="P173" s="117">
        <f t="shared" si="89"/>
        <v>15.473302158131871</v>
      </c>
      <c r="Q173" s="117">
        <f t="shared" si="89"/>
        <v>13.616540800158589</v>
      </c>
      <c r="R173" s="117">
        <f t="shared" ref="R173:V173" si="90">R174+R177+R179+R189</f>
        <v>12.814046414500311</v>
      </c>
      <c r="S173" s="117">
        <f t="shared" si="90"/>
        <v>15.725457839312361</v>
      </c>
      <c r="T173" s="117">
        <f t="shared" si="90"/>
        <v>11.168287063299172</v>
      </c>
      <c r="U173" s="117">
        <f t="shared" si="90"/>
        <v>12.020514685770271</v>
      </c>
      <c r="V173" s="117">
        <f t="shared" si="90"/>
        <v>10.347114678623718</v>
      </c>
      <c r="W173" s="117">
        <f t="shared" ref="W173:Y173" si="91">W174+W177+W179+W189</f>
        <v>7.6401149748223203</v>
      </c>
      <c r="X173" s="117">
        <f t="shared" si="91"/>
        <v>6.6039726586073764</v>
      </c>
      <c r="Y173" s="117">
        <f t="shared" si="91"/>
        <v>4.7090803951564935</v>
      </c>
      <c r="DA173" s="129" t="s">
        <v>2076</v>
      </c>
    </row>
    <row r="174" spans="1:105" ht="12" customHeight="1" x14ac:dyDescent="0.25">
      <c r="A174" s="121" t="s">
        <v>57</v>
      </c>
      <c r="B174" s="122">
        <f t="shared" ref="B174:Q174" si="92">SUM(B175:B176)</f>
        <v>41.08876571587485</v>
      </c>
      <c r="C174" s="122">
        <f t="shared" si="92"/>
        <v>21.67707283819971</v>
      </c>
      <c r="D174" s="122">
        <f t="shared" si="92"/>
        <v>30.76288187915231</v>
      </c>
      <c r="E174" s="122">
        <f t="shared" si="92"/>
        <v>41.157946855625099</v>
      </c>
      <c r="F174" s="122">
        <f t="shared" si="92"/>
        <v>28.883495730186738</v>
      </c>
      <c r="G174" s="122">
        <f t="shared" si="92"/>
        <v>41.41675862945057</v>
      </c>
      <c r="H174" s="122">
        <f t="shared" si="92"/>
        <v>30.11966909521005</v>
      </c>
      <c r="I174" s="122">
        <f t="shared" si="92"/>
        <v>14.994405750600658</v>
      </c>
      <c r="J174" s="122">
        <f t="shared" si="92"/>
        <v>15.843424580733325</v>
      </c>
      <c r="K174" s="122">
        <f t="shared" si="92"/>
        <v>12.538499771025684</v>
      </c>
      <c r="L174" s="122">
        <f t="shared" si="92"/>
        <v>25.140306400000007</v>
      </c>
      <c r="M174" s="122">
        <f t="shared" si="92"/>
        <v>17.95152392</v>
      </c>
      <c r="N174" s="122">
        <f t="shared" si="92"/>
        <v>14.97695046893034</v>
      </c>
      <c r="O174" s="122">
        <f t="shared" si="92"/>
        <v>20.989507440000008</v>
      </c>
      <c r="P174" s="122">
        <f t="shared" si="92"/>
        <v>14.233435920000007</v>
      </c>
      <c r="Q174" s="122">
        <f t="shared" si="92"/>
        <v>12.644332800000003</v>
      </c>
      <c r="R174" s="122">
        <f t="shared" ref="R174:V174" si="93">SUM(R175:R176)</f>
        <v>12.058668159999996</v>
      </c>
      <c r="S174" s="122">
        <f t="shared" si="93"/>
        <v>14.808494800000002</v>
      </c>
      <c r="T174" s="122">
        <f t="shared" si="93"/>
        <v>10.338288399999998</v>
      </c>
      <c r="U174" s="122">
        <f t="shared" si="93"/>
        <v>11.386113199999995</v>
      </c>
      <c r="V174" s="122">
        <f t="shared" si="93"/>
        <v>9.7643022400000028</v>
      </c>
      <c r="W174" s="122">
        <f t="shared" ref="W174:Y174" si="94">SUM(W175:W176)</f>
        <v>7.1326367200000043</v>
      </c>
      <c r="X174" s="122">
        <f t="shared" si="94"/>
        <v>6.1727749599999955</v>
      </c>
      <c r="Y174" s="122">
        <f t="shared" si="94"/>
        <v>4.39960928</v>
      </c>
      <c r="DA174" s="130" t="s">
        <v>2077</v>
      </c>
    </row>
    <row r="175" spans="1:105" ht="12" customHeight="1" x14ac:dyDescent="0.25">
      <c r="A175" s="97" t="s">
        <v>51</v>
      </c>
      <c r="B175" s="98">
        <v>41.08876571587485</v>
      </c>
      <c r="C175" s="98">
        <v>21.67707283819971</v>
      </c>
      <c r="D175" s="98">
        <v>30.76288187915231</v>
      </c>
      <c r="E175" s="98">
        <v>41.157946855625099</v>
      </c>
      <c r="F175" s="98">
        <v>28.883495730186738</v>
      </c>
      <c r="G175" s="98">
        <v>41.41675862945057</v>
      </c>
      <c r="H175" s="98">
        <v>30.11966909521005</v>
      </c>
      <c r="I175" s="98">
        <v>14.994405750600658</v>
      </c>
      <c r="J175" s="98">
        <v>15.843424580733325</v>
      </c>
      <c r="K175" s="98">
        <v>12.538499771025684</v>
      </c>
      <c r="L175" s="98">
        <v>25.140306400000007</v>
      </c>
      <c r="M175" s="98">
        <v>17.95152392</v>
      </c>
      <c r="N175" s="98">
        <v>14.97695046893034</v>
      </c>
      <c r="O175" s="98">
        <v>20.989507440000008</v>
      </c>
      <c r="P175" s="98">
        <v>14.233435920000007</v>
      </c>
      <c r="Q175" s="98">
        <v>12.644332800000003</v>
      </c>
      <c r="R175" s="98">
        <v>12.058668159999996</v>
      </c>
      <c r="S175" s="98">
        <v>14.808494800000002</v>
      </c>
      <c r="T175" s="98">
        <v>10.338288399999998</v>
      </c>
      <c r="U175" s="98">
        <v>11.386113199999995</v>
      </c>
      <c r="V175" s="98">
        <v>9.7643022400000028</v>
      </c>
      <c r="W175" s="98">
        <v>7.1326367200000043</v>
      </c>
      <c r="X175" s="98">
        <v>6.1727749599999955</v>
      </c>
      <c r="Y175" s="98">
        <v>4.39960928</v>
      </c>
      <c r="DA175" s="63" t="s">
        <v>2078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2079</v>
      </c>
    </row>
    <row r="177" spans="1:105" ht="12" customHeight="1" x14ac:dyDescent="0.25">
      <c r="A177" s="121" t="s">
        <v>92</v>
      </c>
      <c r="B177" s="122">
        <f t="shared" ref="B177:Y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X177" s="122">
        <f t="shared" si="95"/>
        <v>0</v>
      </c>
      <c r="Y177" s="122">
        <f t="shared" si="95"/>
        <v>0</v>
      </c>
      <c r="DA177" s="130" t="s">
        <v>2080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X178" s="98">
        <v>0</v>
      </c>
      <c r="Y178" s="98">
        <v>0</v>
      </c>
      <c r="DA178" s="63" t="s">
        <v>2081</v>
      </c>
    </row>
    <row r="179" spans="1:105" ht="12" customHeight="1" x14ac:dyDescent="0.25">
      <c r="A179" s="121" t="s">
        <v>55</v>
      </c>
      <c r="B179" s="122">
        <v>1.6045487942315044</v>
      </c>
      <c r="C179" s="122">
        <v>0.825936800780812</v>
      </c>
      <c r="D179" s="122">
        <v>1.145884801234498</v>
      </c>
      <c r="E179" s="122">
        <v>1.4366610919185829</v>
      </c>
      <c r="F179" s="122">
        <v>1.05865334553582</v>
      </c>
      <c r="G179" s="122">
        <v>1.4282966956423395</v>
      </c>
      <c r="H179" s="122">
        <v>1.1552310841907336</v>
      </c>
      <c r="I179" s="122">
        <v>0.64329114825124134</v>
      </c>
      <c r="J179" s="122">
        <v>0.65758470922253098</v>
      </c>
      <c r="K179" s="122">
        <v>0.53711640365552582</v>
      </c>
      <c r="L179" s="122">
        <v>0.96270353870020331</v>
      </c>
      <c r="M179" s="122">
        <v>0.8886738589954698</v>
      </c>
      <c r="N179" s="122">
        <v>0.9416243220549475</v>
      </c>
      <c r="O179" s="122">
        <v>0.99517376254102896</v>
      </c>
      <c r="P179" s="122">
        <v>0.87011314134446727</v>
      </c>
      <c r="Q179" s="122">
        <v>0.63625861226475966</v>
      </c>
      <c r="R179" s="122">
        <v>0.43681430943649013</v>
      </c>
      <c r="S179" s="122">
        <v>0.61601196711199524</v>
      </c>
      <c r="T179" s="122">
        <v>0.5807669111151913</v>
      </c>
      <c r="U179" s="122">
        <v>0.39712527369026646</v>
      </c>
      <c r="V179" s="122">
        <v>0.38535374746703394</v>
      </c>
      <c r="W179" s="122">
        <v>0.34423132875815271</v>
      </c>
      <c r="X179" s="122">
        <v>0.30872704124546185</v>
      </c>
      <c r="Y179" s="122">
        <v>0.21669776804927329</v>
      </c>
      <c r="DA179" s="130" t="s">
        <v>2082</v>
      </c>
    </row>
    <row r="180" spans="1:105" ht="12" customHeight="1" x14ac:dyDescent="0.25">
      <c r="A180" s="97" t="s">
        <v>143</v>
      </c>
      <c r="B180" s="98">
        <v>1.5093502841251663</v>
      </c>
      <c r="C180" s="98">
        <v>0.73115740180028843</v>
      </c>
      <c r="D180" s="98">
        <v>1.0535480408476858</v>
      </c>
      <c r="E180" s="98">
        <v>1.3312374643748861</v>
      </c>
      <c r="F180" s="98">
        <v>0.95613386981326287</v>
      </c>
      <c r="G180" s="98">
        <v>1.3270853705494516</v>
      </c>
      <c r="H180" s="98">
        <v>1.0690374647899539</v>
      </c>
      <c r="I180" s="98">
        <v>0.58027424939934302</v>
      </c>
      <c r="J180" s="98">
        <v>0.59651541926667317</v>
      </c>
      <c r="K180" s="98">
        <v>0.48193270897431151</v>
      </c>
      <c r="L180" s="98">
        <v>0.9140383999999997</v>
      </c>
      <c r="M180" s="98">
        <v>0.84957400000000016</v>
      </c>
      <c r="N180" s="98">
        <v>0.90913247534313235</v>
      </c>
      <c r="O180" s="98">
        <v>0.96514440000000024</v>
      </c>
      <c r="P180" s="98">
        <v>0.8443115999999995</v>
      </c>
      <c r="Q180" s="98">
        <v>0.61145040000000017</v>
      </c>
      <c r="R180" s="98">
        <v>0.41309839999999987</v>
      </c>
      <c r="S180" s="98">
        <v>0.59313319999999936</v>
      </c>
      <c r="T180" s="98">
        <v>0.56398759999999981</v>
      </c>
      <c r="U180" s="98">
        <v>0.38142279999999978</v>
      </c>
      <c r="V180" s="98">
        <v>0.37180879999999966</v>
      </c>
      <c r="W180" s="98">
        <v>0.33082280000000025</v>
      </c>
      <c r="X180" s="98">
        <v>0.29681959999999996</v>
      </c>
      <c r="Y180" s="98">
        <v>0.20685279999999989</v>
      </c>
      <c r="DA180" s="63" t="s">
        <v>2083</v>
      </c>
    </row>
    <row r="181" spans="1:105" ht="12" customHeight="1" x14ac:dyDescent="0.25">
      <c r="A181" s="97" t="s">
        <v>124</v>
      </c>
      <c r="B181" s="98">
        <v>9.5198510106338216E-2</v>
      </c>
      <c r="C181" s="98">
        <v>9.4779398980523552E-2</v>
      </c>
      <c r="D181" s="98">
        <v>9.2336760386812225E-2</v>
      </c>
      <c r="E181" s="98">
        <v>0.1054236275436968</v>
      </c>
      <c r="F181" s="98">
        <v>0.10251947572255717</v>
      </c>
      <c r="G181" s="98">
        <v>0.10121132509288783</v>
      </c>
      <c r="H181" s="98">
        <v>8.6193619400779686E-2</v>
      </c>
      <c r="I181" s="98">
        <v>6.301689885189829E-2</v>
      </c>
      <c r="J181" s="98">
        <v>6.1069289955857774E-2</v>
      </c>
      <c r="K181" s="98">
        <v>5.5183694681214313E-2</v>
      </c>
      <c r="L181" s="98">
        <v>4.8665138700203635E-2</v>
      </c>
      <c r="M181" s="98">
        <v>3.9099858995469673E-2</v>
      </c>
      <c r="N181" s="98">
        <v>3.2491846711815112E-2</v>
      </c>
      <c r="O181" s="98">
        <v>3.0029362541028747E-2</v>
      </c>
      <c r="P181" s="98">
        <v>2.5801541344467764E-2</v>
      </c>
      <c r="Q181" s="98">
        <v>2.4808212264759464E-2</v>
      </c>
      <c r="R181" s="98">
        <v>2.3715909436490285E-2</v>
      </c>
      <c r="S181" s="98">
        <v>2.2878767111995841E-2</v>
      </c>
      <c r="T181" s="98">
        <v>1.67793111151915E-2</v>
      </c>
      <c r="U181" s="98">
        <v>1.5702473690266668E-2</v>
      </c>
      <c r="V181" s="98">
        <v>1.3544947467034269E-2</v>
      </c>
      <c r="W181" s="98">
        <v>1.3408528758152486E-2</v>
      </c>
      <c r="X181" s="98">
        <v>1.1907441245461876E-2</v>
      </c>
      <c r="Y181" s="98">
        <v>9.8449680492733952E-3</v>
      </c>
      <c r="DA181" s="63" t="s">
        <v>2084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2085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2086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2087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2088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2089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2090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2091</v>
      </c>
    </row>
    <row r="189" spans="1:105" ht="12" customHeight="1" x14ac:dyDescent="0.25">
      <c r="A189" s="121" t="s">
        <v>54</v>
      </c>
      <c r="B189" s="122">
        <v>0.77571401967384956</v>
      </c>
      <c r="C189" s="122">
        <v>0.90566257192908672</v>
      </c>
      <c r="D189" s="122">
        <v>0.81091920582752408</v>
      </c>
      <c r="E189" s="122">
        <v>1.0491020796263641</v>
      </c>
      <c r="F189" s="122">
        <v>0.97416719864687229</v>
      </c>
      <c r="G189" s="122">
        <v>0.97991789114667394</v>
      </c>
      <c r="H189" s="122">
        <v>0.84112605676024454</v>
      </c>
      <c r="I189" s="122">
        <v>0.70265870665633934</v>
      </c>
      <c r="J189" s="122">
        <v>0.62011513369893889</v>
      </c>
      <c r="K189" s="122">
        <v>0.66683581661954217</v>
      </c>
      <c r="L189" s="122">
        <v>0.61132379780011337</v>
      </c>
      <c r="M189" s="122">
        <v>0.52827022022317516</v>
      </c>
      <c r="N189" s="122">
        <v>0.46339321566823044</v>
      </c>
      <c r="O189" s="122">
        <v>0.43255388019394875</v>
      </c>
      <c r="P189" s="122">
        <v>0.3697530967873966</v>
      </c>
      <c r="Q189" s="122">
        <v>0.3359493878938275</v>
      </c>
      <c r="R189" s="122">
        <v>0.31856394506382307</v>
      </c>
      <c r="S189" s="122">
        <v>0.30095107220036421</v>
      </c>
      <c r="T189" s="122">
        <v>0.24923175218398175</v>
      </c>
      <c r="U189" s="122">
        <v>0.23727621208000993</v>
      </c>
      <c r="V189" s="122">
        <v>0.19745869115668163</v>
      </c>
      <c r="W189" s="122">
        <v>0.16324692606416338</v>
      </c>
      <c r="X189" s="122">
        <v>0.12247065736191928</v>
      </c>
      <c r="Y189" s="122">
        <v>9.2773347107220183E-2</v>
      </c>
      <c r="DA189" s="130" t="s">
        <v>2092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2093</v>
      </c>
    </row>
    <row r="191" spans="1:105" ht="12" customHeight="1" x14ac:dyDescent="0.25">
      <c r="A191" s="97" t="s">
        <v>50</v>
      </c>
      <c r="B191" s="98">
        <v>0.77571401967384956</v>
      </c>
      <c r="C191" s="98">
        <v>0.90566257192908672</v>
      </c>
      <c r="D191" s="98">
        <v>0.81091920582752408</v>
      </c>
      <c r="E191" s="98">
        <v>1.0491020796263641</v>
      </c>
      <c r="F191" s="98">
        <v>0.97416719864687229</v>
      </c>
      <c r="G191" s="98">
        <v>0.97991789114667394</v>
      </c>
      <c r="H191" s="98">
        <v>0.84112605676024454</v>
      </c>
      <c r="I191" s="98">
        <v>0.70265870665633934</v>
      </c>
      <c r="J191" s="98">
        <v>0.62011513369893889</v>
      </c>
      <c r="K191" s="98">
        <v>0.66683581661954217</v>
      </c>
      <c r="L191" s="98">
        <v>0.61132379780011337</v>
      </c>
      <c r="M191" s="98">
        <v>0.52827022022317516</v>
      </c>
      <c r="N191" s="98">
        <v>0.46339321566823044</v>
      </c>
      <c r="O191" s="98">
        <v>0.43255388019394875</v>
      </c>
      <c r="P191" s="98">
        <v>0.3697530967873966</v>
      </c>
      <c r="Q191" s="98">
        <v>0.3359493878938275</v>
      </c>
      <c r="R191" s="98">
        <v>0.31856394506382307</v>
      </c>
      <c r="S191" s="98">
        <v>0.30095107220036421</v>
      </c>
      <c r="T191" s="98">
        <v>0.24923175218398175</v>
      </c>
      <c r="U191" s="98">
        <v>0.23727621208000993</v>
      </c>
      <c r="V191" s="98">
        <v>0.19745869115668163</v>
      </c>
      <c r="W191" s="98">
        <v>0.16324692606416338</v>
      </c>
      <c r="X191" s="98">
        <v>0.12247065736191928</v>
      </c>
      <c r="Y191" s="98">
        <v>9.2773347107220183E-2</v>
      </c>
      <c r="DA191" s="63" t="s">
        <v>2094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X192" s="33">
        <v>0</v>
      </c>
      <c r="Y192" s="33">
        <v>0</v>
      </c>
      <c r="DA192" s="60" t="s">
        <v>2095</v>
      </c>
    </row>
    <row r="194" spans="1:105" ht="12" customHeight="1" x14ac:dyDescent="0.25">
      <c r="A194" s="116" t="s">
        <v>170</v>
      </c>
      <c r="B194" s="117">
        <f t="shared" ref="B194:Q194" si="96">B195+B198+B200+B210</f>
        <v>15984.672546957603</v>
      </c>
      <c r="C194" s="117">
        <f t="shared" si="96"/>
        <v>10031.316005772445</v>
      </c>
      <c r="D194" s="117">
        <f t="shared" si="96"/>
        <v>13861.169127505433</v>
      </c>
      <c r="E194" s="117">
        <f t="shared" si="96"/>
        <v>17358.190406228798</v>
      </c>
      <c r="F194" s="117">
        <f t="shared" si="96"/>
        <v>13581.590942449011</v>
      </c>
      <c r="G194" s="117">
        <f t="shared" si="96"/>
        <v>18909.15109652614</v>
      </c>
      <c r="H194" s="117">
        <f t="shared" si="96"/>
        <v>17008.502966015563</v>
      </c>
      <c r="I194" s="117">
        <f t="shared" si="96"/>
        <v>11731.014131318598</v>
      </c>
      <c r="J194" s="117">
        <f t="shared" si="96"/>
        <v>13360.55126297057</v>
      </c>
      <c r="K194" s="117">
        <f t="shared" si="96"/>
        <v>11698.238373406377</v>
      </c>
      <c r="L194" s="117">
        <f t="shared" si="96"/>
        <v>20910.431106453903</v>
      </c>
      <c r="M194" s="117">
        <f t="shared" si="96"/>
        <v>16053.544205409615</v>
      </c>
      <c r="N194" s="117">
        <f t="shared" si="96"/>
        <v>14100.738976659115</v>
      </c>
      <c r="O194" s="117">
        <f t="shared" si="96"/>
        <v>18698.931051730819</v>
      </c>
      <c r="P194" s="117">
        <f t="shared" si="96"/>
        <v>14337.13445220259</v>
      </c>
      <c r="Q194" s="117">
        <f t="shared" si="96"/>
        <v>14268.324788062131</v>
      </c>
      <c r="R194" s="117">
        <f t="shared" ref="R194:V194" si="97">R195+R198+R200+R210</f>
        <v>14801.911684138779</v>
      </c>
      <c r="S194" s="117">
        <f t="shared" si="97"/>
        <v>17860.385542079213</v>
      </c>
      <c r="T194" s="117">
        <f t="shared" si="97"/>
        <v>14379.572033486877</v>
      </c>
      <c r="U194" s="117">
        <f t="shared" si="97"/>
        <v>16209.65696699302</v>
      </c>
      <c r="V194" s="117">
        <f t="shared" si="97"/>
        <v>16460.139305358909</v>
      </c>
      <c r="W194" s="117">
        <f t="shared" ref="W194:Y194" si="98">W195+W198+W200+W210</f>
        <v>15522.917424769243</v>
      </c>
      <c r="X194" s="117">
        <f t="shared" si="98"/>
        <v>16994.92737977159</v>
      </c>
      <c r="Y194" s="117">
        <f t="shared" si="98"/>
        <v>14498.329866409824</v>
      </c>
      <c r="DA194" s="129" t="s">
        <v>2244</v>
      </c>
    </row>
    <row r="195" spans="1:105" ht="12" customHeight="1" x14ac:dyDescent="0.25">
      <c r="A195" s="121" t="s">
        <v>57</v>
      </c>
      <c r="B195" s="122">
        <f t="shared" ref="B195:Q195" si="99">SUM(B196:B197)</f>
        <v>13009.717949527256</v>
      </c>
      <c r="C195" s="122">
        <f t="shared" si="99"/>
        <v>7361.4836405658871</v>
      </c>
      <c r="D195" s="122">
        <f t="shared" si="99"/>
        <v>10856.013904289934</v>
      </c>
      <c r="E195" s="122">
        <f t="shared" si="99"/>
        <v>14451.734543535596</v>
      </c>
      <c r="F195" s="122">
        <f t="shared" si="99"/>
        <v>10598.951556805161</v>
      </c>
      <c r="G195" s="122">
        <f t="shared" si="99"/>
        <v>15654.62825697032</v>
      </c>
      <c r="H195" s="122">
        <f t="shared" si="99"/>
        <v>13643.482016377717</v>
      </c>
      <c r="I195" s="122">
        <f t="shared" si="99"/>
        <v>8664.279892315044</v>
      </c>
      <c r="J195" s="122">
        <f t="shared" si="99"/>
        <v>10130.420321681948</v>
      </c>
      <c r="K195" s="122">
        <f t="shared" si="99"/>
        <v>8678.8183161565921</v>
      </c>
      <c r="L195" s="122">
        <f t="shared" si="99"/>
        <v>17620.986077840742</v>
      </c>
      <c r="M195" s="122">
        <f t="shared" si="99"/>
        <v>12894.295766983825</v>
      </c>
      <c r="N195" s="122">
        <f t="shared" si="99"/>
        <v>10958.105419060581</v>
      </c>
      <c r="O195" s="122">
        <f t="shared" si="99"/>
        <v>15648.578699043333</v>
      </c>
      <c r="P195" s="122">
        <f t="shared" si="99"/>
        <v>11419.987461829873</v>
      </c>
      <c r="Q195" s="122">
        <f t="shared" si="99"/>
        <v>11302.183201036934</v>
      </c>
      <c r="R195" s="122">
        <f t="shared" ref="R195:V195" si="100">SUM(R196:R197)</f>
        <v>11892.85912566492</v>
      </c>
      <c r="S195" s="122">
        <f t="shared" si="100"/>
        <v>14715.010106340074</v>
      </c>
      <c r="T195" s="122">
        <f t="shared" si="100"/>
        <v>11272.134922480996</v>
      </c>
      <c r="U195" s="122">
        <f t="shared" si="100"/>
        <v>13304.276287191515</v>
      </c>
      <c r="V195" s="122">
        <f t="shared" si="100"/>
        <v>13543.405227446488</v>
      </c>
      <c r="W195" s="122">
        <f t="shared" ref="W195:Y195" si="101">SUM(W196:W197)</f>
        <v>12422.780937998561</v>
      </c>
      <c r="X195" s="122">
        <f t="shared" si="101"/>
        <v>13901.370783626586</v>
      </c>
      <c r="Y195" s="122">
        <f t="shared" si="101"/>
        <v>11515.877248780087</v>
      </c>
      <c r="DA195" s="130" t="s">
        <v>2245</v>
      </c>
    </row>
    <row r="196" spans="1:105" ht="12" customHeight="1" x14ac:dyDescent="0.25">
      <c r="A196" s="97" t="s">
        <v>51</v>
      </c>
      <c r="B196" s="98">
        <v>12938.175452205127</v>
      </c>
      <c r="C196" s="98">
        <v>7321.285854016769</v>
      </c>
      <c r="D196" s="98">
        <v>10796.468419663684</v>
      </c>
      <c r="E196" s="98">
        <v>14376.681923624845</v>
      </c>
      <c r="F196" s="98">
        <v>10541.226671229917</v>
      </c>
      <c r="G196" s="98">
        <v>15570.793506070397</v>
      </c>
      <c r="H196" s="98">
        <v>13573.085457954647</v>
      </c>
      <c r="I196" s="98">
        <v>8621.1227906516488</v>
      </c>
      <c r="J196" s="98">
        <v>10080.588964933371</v>
      </c>
      <c r="K196" s="98">
        <v>8636.4296027660275</v>
      </c>
      <c r="L196" s="98">
        <v>17536.495835098125</v>
      </c>
      <c r="M196" s="98">
        <v>12831.785300925923</v>
      </c>
      <c r="N196" s="98">
        <v>10904.369174678779</v>
      </c>
      <c r="O196" s="98">
        <v>15571.036036036041</v>
      </c>
      <c r="P196" s="98">
        <v>11363.728912158236</v>
      </c>
      <c r="Q196" s="98">
        <v>11246.489522575072</v>
      </c>
      <c r="R196" s="98">
        <v>11833.790172009687</v>
      </c>
      <c r="S196" s="98">
        <v>14642.271053474225</v>
      </c>
      <c r="T196" s="98">
        <v>11216.183574879222</v>
      </c>
      <c r="U196" s="98">
        <v>13237.211162878248</v>
      </c>
      <c r="V196" s="98">
        <v>13474.833808167145</v>
      </c>
      <c r="W196" s="98">
        <v>12359.813411896752</v>
      </c>
      <c r="X196" s="98">
        <v>13831.247165532866</v>
      </c>
      <c r="Y196" s="98">
        <v>11457.516339869278</v>
      </c>
      <c r="DA196" s="63" t="s">
        <v>2246</v>
      </c>
    </row>
    <row r="197" spans="1:105" ht="12" customHeight="1" x14ac:dyDescent="0.25">
      <c r="A197" s="97" t="s">
        <v>53</v>
      </c>
      <c r="B197" s="98">
        <v>71.542497322128895</v>
      </c>
      <c r="C197" s="98">
        <v>40.197786549118348</v>
      </c>
      <c r="D197" s="98">
        <v>59.545484626249063</v>
      </c>
      <c r="E197" s="98">
        <v>75.052619910752</v>
      </c>
      <c r="F197" s="98">
        <v>57.72488557524445</v>
      </c>
      <c r="G197" s="98">
        <v>83.834750899923861</v>
      </c>
      <c r="H197" s="98">
        <v>70.396558423070644</v>
      </c>
      <c r="I197" s="98">
        <v>43.157101663394961</v>
      </c>
      <c r="J197" s="98">
        <v>49.83135674857656</v>
      </c>
      <c r="K197" s="98">
        <v>42.388713390564085</v>
      </c>
      <c r="L197" s="98">
        <v>84.490242742616545</v>
      </c>
      <c r="M197" s="98">
        <v>62.510466057901318</v>
      </c>
      <c r="N197" s="98">
        <v>53.736244381801839</v>
      </c>
      <c r="O197" s="98">
        <v>77.542663007293314</v>
      </c>
      <c r="P197" s="98">
        <v>56.258549671635777</v>
      </c>
      <c r="Q197" s="98">
        <v>55.693678461862646</v>
      </c>
      <c r="R197" s="98">
        <v>59.068953655231951</v>
      </c>
      <c r="S197" s="98">
        <v>72.739052865848706</v>
      </c>
      <c r="T197" s="98">
        <v>55.951347601775041</v>
      </c>
      <c r="U197" s="98">
        <v>67.065124313267575</v>
      </c>
      <c r="V197" s="98">
        <v>68.571419279344283</v>
      </c>
      <c r="W197" s="98">
        <v>62.967526101810101</v>
      </c>
      <c r="X197" s="98">
        <v>70.12361809371869</v>
      </c>
      <c r="Y197" s="98">
        <v>58.360908910808618</v>
      </c>
      <c r="DA197" s="63" t="s">
        <v>2247</v>
      </c>
    </row>
    <row r="198" spans="1:105" ht="12" customHeight="1" x14ac:dyDescent="0.25">
      <c r="A198" s="121" t="s">
        <v>92</v>
      </c>
      <c r="B198" s="122">
        <f t="shared" ref="B198:Y198" si="102">B199</f>
        <v>64.88936171572557</v>
      </c>
      <c r="C198" s="122">
        <f t="shared" si="102"/>
        <v>62.643421671288564</v>
      </c>
      <c r="D198" s="122">
        <f t="shared" si="102"/>
        <v>61.081668792667323</v>
      </c>
      <c r="E198" s="122">
        <f t="shared" si="102"/>
        <v>135.87697165170124</v>
      </c>
      <c r="F198" s="122">
        <f t="shared" si="102"/>
        <v>61.903955911221843</v>
      </c>
      <c r="G198" s="122">
        <f t="shared" si="102"/>
        <v>81.402867720521698</v>
      </c>
      <c r="H198" s="122">
        <f t="shared" si="102"/>
        <v>132.64603690317546</v>
      </c>
      <c r="I198" s="122">
        <f t="shared" si="102"/>
        <v>160.79295148760701</v>
      </c>
      <c r="J198" s="122">
        <f t="shared" si="102"/>
        <v>157.54432879703191</v>
      </c>
      <c r="K198" s="122">
        <f t="shared" si="102"/>
        <v>146.0143763785768</v>
      </c>
      <c r="L198" s="122">
        <f t="shared" si="102"/>
        <v>167.65916841900096</v>
      </c>
      <c r="M198" s="122">
        <f t="shared" si="102"/>
        <v>236.60059079060696</v>
      </c>
      <c r="N198" s="122">
        <f t="shared" si="102"/>
        <v>253.85398403549277</v>
      </c>
      <c r="O198" s="122">
        <f t="shared" si="102"/>
        <v>202.53517080774873</v>
      </c>
      <c r="P198" s="122">
        <f t="shared" si="102"/>
        <v>183.26713564041992</v>
      </c>
      <c r="Q198" s="122">
        <f t="shared" si="102"/>
        <v>320.34285123891868</v>
      </c>
      <c r="R198" s="122">
        <f t="shared" si="102"/>
        <v>289.19307474505308</v>
      </c>
      <c r="S198" s="122">
        <f t="shared" si="102"/>
        <v>337.23700862394384</v>
      </c>
      <c r="T198" s="122">
        <f t="shared" si="102"/>
        <v>343.74926802016836</v>
      </c>
      <c r="U198" s="122">
        <f t="shared" si="102"/>
        <v>286.66963630660155</v>
      </c>
      <c r="V198" s="122">
        <f t="shared" si="102"/>
        <v>256.91106905494672</v>
      </c>
      <c r="W198" s="122">
        <f t="shared" si="102"/>
        <v>248.83577219876267</v>
      </c>
      <c r="X198" s="122">
        <f t="shared" si="102"/>
        <v>268.66738518268647</v>
      </c>
      <c r="Y198" s="122">
        <f t="shared" si="102"/>
        <v>306.25357909896138</v>
      </c>
      <c r="DA198" s="130" t="s">
        <v>2248</v>
      </c>
    </row>
    <row r="199" spans="1:105" ht="12" customHeight="1" x14ac:dyDescent="0.25">
      <c r="A199" s="97" t="s">
        <v>53</v>
      </c>
      <c r="B199" s="98">
        <f>RES_hhdet_fech!B8</f>
        <v>64.88936171572557</v>
      </c>
      <c r="C199" s="98">
        <f>RES_hhdet_fech!C8</f>
        <v>62.643421671288564</v>
      </c>
      <c r="D199" s="98">
        <f>RES_hhdet_fech!D8</f>
        <v>61.081668792667323</v>
      </c>
      <c r="E199" s="98">
        <f>RES_hhdet_fech!E8</f>
        <v>135.87697165170124</v>
      </c>
      <c r="F199" s="98">
        <f>RES_hhdet_fech!F8</f>
        <v>61.903955911221843</v>
      </c>
      <c r="G199" s="98">
        <f>RES_hhdet_fech!G8</f>
        <v>81.402867720521698</v>
      </c>
      <c r="H199" s="98">
        <f>RES_hhdet_fech!H8</f>
        <v>132.64603690317546</v>
      </c>
      <c r="I199" s="98">
        <f>RES_hhdet_fech!I8</f>
        <v>160.79295148760701</v>
      </c>
      <c r="J199" s="98">
        <f>RES_hhdet_fech!J8</f>
        <v>157.54432879703191</v>
      </c>
      <c r="K199" s="98">
        <f>RES_hhdet_fech!K8</f>
        <v>146.0143763785768</v>
      </c>
      <c r="L199" s="98">
        <f>RES_hhdet_fech!L8</f>
        <v>167.65916841900096</v>
      </c>
      <c r="M199" s="98">
        <f>RES_hhdet_fech!M8</f>
        <v>236.60059079060696</v>
      </c>
      <c r="N199" s="98">
        <f>RES_hhdet_fech!N8</f>
        <v>253.85398403549277</v>
      </c>
      <c r="O199" s="98">
        <f>RES_hhdet_fech!O8</f>
        <v>202.53517080774873</v>
      </c>
      <c r="P199" s="98">
        <f>RES_hhdet_fech!P8</f>
        <v>183.26713564041992</v>
      </c>
      <c r="Q199" s="98">
        <f>RES_hhdet_fech!Q8</f>
        <v>320.34285123891868</v>
      </c>
      <c r="R199" s="98">
        <f>RES_hhdet_fech!R8</f>
        <v>289.19307474505308</v>
      </c>
      <c r="S199" s="98">
        <f>RES_hhdet_fech!S8</f>
        <v>337.23700862394384</v>
      </c>
      <c r="T199" s="98">
        <f>RES_hhdet_fech!T8</f>
        <v>343.74926802016836</v>
      </c>
      <c r="U199" s="98">
        <f>RES_hhdet_fech!U8</f>
        <v>286.66963630660155</v>
      </c>
      <c r="V199" s="98">
        <f>RES_hhdet_fech!V8</f>
        <v>256.91106905494672</v>
      </c>
      <c r="W199" s="98">
        <f>RES_hhdet_fech!W8</f>
        <v>248.83577219876267</v>
      </c>
      <c r="X199" s="98">
        <f>RES_hhdet_fech!X8</f>
        <v>268.66738518268647</v>
      </c>
      <c r="Y199" s="98">
        <f>RES_hhdet_fech!Y8</f>
        <v>306.25357909896138</v>
      </c>
      <c r="DA199" s="63" t="s">
        <v>2249</v>
      </c>
    </row>
    <row r="200" spans="1:105" ht="12" customHeight="1" x14ac:dyDescent="0.25">
      <c r="A200" s="121" t="s">
        <v>55</v>
      </c>
      <c r="B200" s="122">
        <v>1610.1559624194661</v>
      </c>
      <c r="C200" s="122">
        <v>1349.4778321545552</v>
      </c>
      <c r="D200" s="122">
        <v>1566.5245483285746</v>
      </c>
      <c r="E200" s="122">
        <v>1522.76607295094</v>
      </c>
      <c r="F200" s="122">
        <v>1551.6122768228372</v>
      </c>
      <c r="G200" s="122">
        <v>1761.1193070295956</v>
      </c>
      <c r="H200" s="122">
        <v>1772.5538995268801</v>
      </c>
      <c r="I200" s="122">
        <v>1516.0333261106412</v>
      </c>
      <c r="J200" s="122">
        <v>1589.5867604452199</v>
      </c>
      <c r="K200" s="122">
        <v>1442.5601084370689</v>
      </c>
      <c r="L200" s="122">
        <v>1741.3052926161913</v>
      </c>
      <c r="M200" s="122">
        <v>1637.1506449191302</v>
      </c>
      <c r="N200" s="122">
        <v>1661.0645179958969</v>
      </c>
      <c r="O200" s="122">
        <v>1669.600030335625</v>
      </c>
      <c r="P200" s="122">
        <v>1612.6163647754468</v>
      </c>
      <c r="Q200" s="122">
        <v>1509.5434798223143</v>
      </c>
      <c r="R200" s="122">
        <v>1450.3662399549385</v>
      </c>
      <c r="S200" s="122">
        <v>1657.1470247209638</v>
      </c>
      <c r="T200" s="122">
        <v>1660.1210447803339</v>
      </c>
      <c r="U200" s="122">
        <v>1521.3953135625859</v>
      </c>
      <c r="V200" s="122">
        <v>1581.0700635658993</v>
      </c>
      <c r="W200" s="122">
        <v>1712.2887298904466</v>
      </c>
      <c r="X200" s="122">
        <v>1726.7071993818711</v>
      </c>
      <c r="Y200" s="122">
        <v>1645.8213183521791</v>
      </c>
      <c r="DA200" s="130" t="s">
        <v>2250</v>
      </c>
    </row>
    <row r="201" spans="1:105" ht="12" customHeight="1" x14ac:dyDescent="0.25">
      <c r="A201" s="97" t="s">
        <v>143</v>
      </c>
      <c r="B201" s="98">
        <v>1871.2396491092713</v>
      </c>
      <c r="C201" s="98">
        <v>975.1748612272645</v>
      </c>
      <c r="D201" s="98">
        <v>1467.9291826448184</v>
      </c>
      <c r="E201" s="98">
        <v>1904.1341553704654</v>
      </c>
      <c r="F201" s="98">
        <v>1406.4491991853133</v>
      </c>
      <c r="G201" s="98">
        <v>2132.691224929797</v>
      </c>
      <c r="H201" s="98">
        <v>1960.1446062780549</v>
      </c>
      <c r="I201" s="98">
        <v>1175.4684851874736</v>
      </c>
      <c r="J201" s="98">
        <v>1255.6282249060041</v>
      </c>
      <c r="K201" s="98">
        <v>1008.25307391567</v>
      </c>
      <c r="L201" s="98">
        <v>1903.5575788231317</v>
      </c>
      <c r="M201" s="98">
        <v>1748.0842911877398</v>
      </c>
      <c r="N201" s="98">
        <v>1835.2082823836317</v>
      </c>
      <c r="O201" s="98">
        <v>1939.3606637384096</v>
      </c>
      <c r="P201" s="98">
        <v>1779.9539170506903</v>
      </c>
      <c r="Q201" s="98">
        <v>1449.3379389752449</v>
      </c>
      <c r="R201" s="98">
        <v>1192.3121860030374</v>
      </c>
      <c r="S201" s="98">
        <v>1800.9464110127808</v>
      </c>
      <c r="T201" s="98">
        <v>1851.7410951621471</v>
      </c>
      <c r="U201" s="98">
        <v>1456.1118837892122</v>
      </c>
      <c r="V201" s="98">
        <v>1630.2804401845922</v>
      </c>
      <c r="W201" s="98">
        <v>1739.5700297999158</v>
      </c>
      <c r="X201" s="98">
        <v>1814.5261073991583</v>
      </c>
      <c r="Y201" s="98">
        <v>1522.1924337205828</v>
      </c>
      <c r="DA201" s="63" t="s">
        <v>2251</v>
      </c>
    </row>
    <row r="202" spans="1:105" ht="12" customHeight="1" x14ac:dyDescent="0.25">
      <c r="A202" s="97" t="s">
        <v>124</v>
      </c>
      <c r="B202" s="98">
        <v>1637.0363624884822</v>
      </c>
      <c r="C202" s="98">
        <v>1709.9848554157597</v>
      </c>
      <c r="D202" s="98">
        <v>1659.1157610173575</v>
      </c>
      <c r="E202" s="98">
        <v>1771.3517247771149</v>
      </c>
      <c r="F202" s="98">
        <v>1783.8321846341373</v>
      </c>
      <c r="G202" s="98">
        <v>1803.8494883288279</v>
      </c>
      <c r="H202" s="98">
        <v>1850.9274520329429</v>
      </c>
      <c r="I202" s="98">
        <v>1801.3763069882173</v>
      </c>
      <c r="J202" s="98">
        <v>2006.2553698707259</v>
      </c>
      <c r="K202" s="98">
        <v>2149.8119403272067</v>
      </c>
      <c r="L202" s="98">
        <v>1983.6376831880461</v>
      </c>
      <c r="M202" s="98">
        <v>1756.3750352834857</v>
      </c>
      <c r="N202" s="98">
        <v>1702.7984634186471</v>
      </c>
      <c r="O202" s="98">
        <v>1716.8151140696496</v>
      </c>
      <c r="P202" s="98">
        <v>1622.6159877536134</v>
      </c>
      <c r="Q202" s="98">
        <v>1680.1584965364609</v>
      </c>
      <c r="R202" s="98">
        <v>1800.0307725141538</v>
      </c>
      <c r="S202" s="98">
        <v>1736.4919084828432</v>
      </c>
      <c r="T202" s="98">
        <v>1605.7740488595948</v>
      </c>
      <c r="U202" s="98">
        <v>1645.8373886107822</v>
      </c>
      <c r="V202" s="98">
        <v>1611.5498383130675</v>
      </c>
      <c r="W202" s="98">
        <v>1736.0824656050263</v>
      </c>
      <c r="X202" s="98">
        <v>1747.2913725218459</v>
      </c>
      <c r="Y202" s="98">
        <v>1666.8982975864847</v>
      </c>
      <c r="DA202" s="63" t="s">
        <v>2252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0</v>
      </c>
      <c r="G203" s="98">
        <v>0</v>
      </c>
      <c r="H203" s="98">
        <v>0</v>
      </c>
      <c r="I203" s="98">
        <v>0</v>
      </c>
      <c r="J203" s="98">
        <v>0</v>
      </c>
      <c r="K203" s="98">
        <v>0</v>
      </c>
      <c r="L203" s="98">
        <v>0</v>
      </c>
      <c r="M203" s="98">
        <v>0</v>
      </c>
      <c r="N203" s="98">
        <v>0</v>
      </c>
      <c r="O203" s="98">
        <v>0</v>
      </c>
      <c r="P203" s="98">
        <v>0</v>
      </c>
      <c r="Q203" s="98">
        <v>0</v>
      </c>
      <c r="R203" s="98">
        <v>0</v>
      </c>
      <c r="S203" s="98">
        <v>0</v>
      </c>
      <c r="T203" s="98">
        <v>0</v>
      </c>
      <c r="U203" s="98">
        <v>0</v>
      </c>
      <c r="V203" s="98">
        <v>0</v>
      </c>
      <c r="W203" s="98">
        <v>0</v>
      </c>
      <c r="X203" s="98">
        <v>0</v>
      </c>
      <c r="Y203" s="98">
        <v>0</v>
      </c>
      <c r="DA203" s="63" t="s">
        <v>2253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2254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2255</v>
      </c>
    </row>
    <row r="206" spans="1:105" ht="12" customHeight="1" x14ac:dyDescent="0.25">
      <c r="A206" s="106" t="s">
        <v>122</v>
      </c>
      <c r="B206" s="101">
        <v>1523.1107961815471</v>
      </c>
      <c r="C206" s="101">
        <v>1473.7435782813245</v>
      </c>
      <c r="D206" s="101">
        <v>1605.4509202263623</v>
      </c>
      <c r="E206" s="101">
        <v>1392.961600847528</v>
      </c>
      <c r="F206" s="101">
        <v>1603.2578633793385</v>
      </c>
      <c r="G206" s="101">
        <v>1654.3136435923755</v>
      </c>
      <c r="H206" s="101">
        <v>1720.898753113682</v>
      </c>
      <c r="I206" s="101">
        <v>1659.6887291347114</v>
      </c>
      <c r="J206" s="101">
        <v>1738.309258693472</v>
      </c>
      <c r="K206" s="101">
        <v>1651.5246578682527</v>
      </c>
      <c r="L206" s="101">
        <v>1668.4644840415285</v>
      </c>
      <c r="M206" s="101">
        <v>1601.6961957191781</v>
      </c>
      <c r="N206" s="101">
        <v>1595.2551476406327</v>
      </c>
      <c r="O206" s="101">
        <v>1547.9932780918828</v>
      </c>
      <c r="P206" s="101">
        <v>1549.7453571133635</v>
      </c>
      <c r="Q206" s="101">
        <v>1584.293539011908</v>
      </c>
      <c r="R206" s="101">
        <v>1621.5346613229897</v>
      </c>
      <c r="S206" s="101">
        <v>1633.1361182291735</v>
      </c>
      <c r="T206" s="101">
        <v>1617.5694767017978</v>
      </c>
      <c r="U206" s="101">
        <v>1602.2257178718537</v>
      </c>
      <c r="V206" s="101">
        <v>1614.23091418852</v>
      </c>
      <c r="W206" s="101">
        <v>1758.0917363178951</v>
      </c>
      <c r="X206" s="101">
        <v>1731.3926341675487</v>
      </c>
      <c r="Y206" s="101">
        <v>1777.8846884643815</v>
      </c>
      <c r="DA206" s="131" t="s">
        <v>2256</v>
      </c>
    </row>
    <row r="207" spans="1:105" ht="12" customHeight="1" x14ac:dyDescent="0.25">
      <c r="A207" s="107" t="s">
        <v>121</v>
      </c>
      <c r="B207" s="104">
        <v>1098.8890306081717</v>
      </c>
      <c r="C207" s="104">
        <v>1054.5903389298073</v>
      </c>
      <c r="D207" s="104">
        <v>1160.9440862192189</v>
      </c>
      <c r="E207" s="104">
        <v>984.28947288523784</v>
      </c>
      <c r="F207" s="104">
        <v>1157.479247493628</v>
      </c>
      <c r="G207" s="104">
        <v>1199.0000618802464</v>
      </c>
      <c r="H207" s="104">
        <v>1253.0625620288538</v>
      </c>
      <c r="I207" s="104">
        <v>1207.8260056448487</v>
      </c>
      <c r="J207" s="104">
        <v>1266.9605500478415</v>
      </c>
      <c r="K207" s="104">
        <v>1191.7504307729378</v>
      </c>
      <c r="L207" s="104">
        <v>1206.6675268747586</v>
      </c>
      <c r="M207" s="104">
        <v>1169.7475869718021</v>
      </c>
      <c r="N207" s="104">
        <v>1171.0019893517131</v>
      </c>
      <c r="O207" s="104">
        <v>1139.3650485454461</v>
      </c>
      <c r="P207" s="104">
        <v>1150.2770470188862</v>
      </c>
      <c r="Q207" s="104">
        <v>1192.8793639841092</v>
      </c>
      <c r="R207" s="104">
        <v>1220.9392405989706</v>
      </c>
      <c r="S207" s="104">
        <v>1240.7186006003647</v>
      </c>
      <c r="T207" s="104">
        <v>1257.2015091568821</v>
      </c>
      <c r="U207" s="104">
        <v>1263.9383509228282</v>
      </c>
      <c r="V207" s="104">
        <v>1285.6389862467822</v>
      </c>
      <c r="W207" s="104">
        <v>1425.8173182726766</v>
      </c>
      <c r="X207" s="104">
        <v>1424.7479211810905</v>
      </c>
      <c r="Y207" s="104">
        <v>1465.3966356704939</v>
      </c>
      <c r="DA207" s="132" t="s">
        <v>2257</v>
      </c>
    </row>
    <row r="208" spans="1:105" ht="12" customHeight="1" x14ac:dyDescent="0.25">
      <c r="A208" s="108" t="s">
        <v>53</v>
      </c>
      <c r="B208" s="98">
        <v>462.49173065999076</v>
      </c>
      <c r="C208" s="98">
        <v>422.71163663248319</v>
      </c>
      <c r="D208" s="98">
        <v>484.69053356426872</v>
      </c>
      <c r="E208" s="98">
        <v>354.46031987083006</v>
      </c>
      <c r="F208" s="98">
        <v>460.6994316214126</v>
      </c>
      <c r="G208" s="98">
        <v>472.01319575307912</v>
      </c>
      <c r="H208" s="98">
        <v>490.79424777251745</v>
      </c>
      <c r="I208" s="98">
        <v>461.67079881222145</v>
      </c>
      <c r="J208" s="98">
        <v>487.49426155893178</v>
      </c>
      <c r="K208" s="98">
        <v>429.9362423543692</v>
      </c>
      <c r="L208" s="98">
        <v>433.54195051323273</v>
      </c>
      <c r="M208" s="98">
        <v>434.08077198729285</v>
      </c>
      <c r="N208" s="98">
        <v>428.57759640283422</v>
      </c>
      <c r="O208" s="98">
        <v>404.53869140350093</v>
      </c>
      <c r="P208" s="98">
        <v>427.708916192419</v>
      </c>
      <c r="Q208" s="98">
        <v>481.09335933524733</v>
      </c>
      <c r="R208" s="98">
        <v>478.55494478985304</v>
      </c>
      <c r="S208" s="98">
        <v>471.37469650230327</v>
      </c>
      <c r="T208" s="98">
        <v>482.21996144328432</v>
      </c>
      <c r="U208" s="98">
        <v>453.6937814373494</v>
      </c>
      <c r="V208" s="98">
        <v>448.74410012034161</v>
      </c>
      <c r="W208" s="98">
        <v>550.9223839224818</v>
      </c>
      <c r="X208" s="98">
        <v>607.55815009263188</v>
      </c>
      <c r="Y208" s="98">
        <v>633.90418169335737</v>
      </c>
      <c r="DA208" s="63" t="s">
        <v>2258</v>
      </c>
    </row>
    <row r="209" spans="1:105" ht="12" customHeight="1" x14ac:dyDescent="0.25">
      <c r="A209" s="108" t="s">
        <v>52</v>
      </c>
      <c r="B209" s="98">
        <v>636.39729994818094</v>
      </c>
      <c r="C209" s="98">
        <v>631.87870229732414</v>
      </c>
      <c r="D209" s="98">
        <v>676.25355265495034</v>
      </c>
      <c r="E209" s="98">
        <v>629.82915301440789</v>
      </c>
      <c r="F209" s="98">
        <v>696.77981587221541</v>
      </c>
      <c r="G209" s="98">
        <v>726.98686612716733</v>
      </c>
      <c r="H209" s="98">
        <v>762.26831425633623</v>
      </c>
      <c r="I209" s="98">
        <v>746.15520683262696</v>
      </c>
      <c r="J209" s="98">
        <v>779.46628848890964</v>
      </c>
      <c r="K209" s="98">
        <v>761.81418841856885</v>
      </c>
      <c r="L209" s="98">
        <v>773.12557636152587</v>
      </c>
      <c r="M209" s="98">
        <v>735.66681498450919</v>
      </c>
      <c r="N209" s="98">
        <v>742.42439294887868</v>
      </c>
      <c r="O209" s="98">
        <v>734.82635714194532</v>
      </c>
      <c r="P209" s="98">
        <v>722.56813082646693</v>
      </c>
      <c r="Q209" s="98">
        <v>711.78600464886188</v>
      </c>
      <c r="R209" s="98">
        <v>742.3842958091177</v>
      </c>
      <c r="S209" s="98">
        <v>769.34390409806156</v>
      </c>
      <c r="T209" s="98">
        <v>774.98154771359793</v>
      </c>
      <c r="U209" s="98">
        <v>810.24456948547879</v>
      </c>
      <c r="V209" s="98">
        <v>836.89488612644072</v>
      </c>
      <c r="W209" s="98">
        <v>874.89493435019494</v>
      </c>
      <c r="X209" s="98">
        <v>817.18977108845877</v>
      </c>
      <c r="Y209" s="98">
        <v>831.49245397713662</v>
      </c>
      <c r="DA209" s="63" t="s">
        <v>2259</v>
      </c>
    </row>
    <row r="210" spans="1:105" ht="12" customHeight="1" x14ac:dyDescent="0.25">
      <c r="A210" s="121" t="s">
        <v>54</v>
      </c>
      <c r="B210" s="122">
        <v>1299.909273295156</v>
      </c>
      <c r="C210" s="122">
        <v>1257.7111113807155</v>
      </c>
      <c r="D210" s="122">
        <v>1377.5490060942573</v>
      </c>
      <c r="E210" s="122">
        <v>1247.8128180905601</v>
      </c>
      <c r="F210" s="122">
        <v>1369.1231529097893</v>
      </c>
      <c r="G210" s="122">
        <v>1412.0006648057024</v>
      </c>
      <c r="H210" s="122">
        <v>1459.8210132077916</v>
      </c>
      <c r="I210" s="122">
        <v>1389.9079614053067</v>
      </c>
      <c r="J210" s="122">
        <v>1482.9998520463705</v>
      </c>
      <c r="K210" s="122">
        <v>1430.8455724341393</v>
      </c>
      <c r="L210" s="122">
        <v>1380.4805675779667</v>
      </c>
      <c r="M210" s="122">
        <v>1285.4972027160525</v>
      </c>
      <c r="N210" s="122">
        <v>1227.7150555671442</v>
      </c>
      <c r="O210" s="122">
        <v>1178.217151544113</v>
      </c>
      <c r="P210" s="122">
        <v>1121.2634899568498</v>
      </c>
      <c r="Q210" s="122">
        <v>1136.2552559639639</v>
      </c>
      <c r="R210" s="122">
        <v>1169.4932437738655</v>
      </c>
      <c r="S210" s="122">
        <v>1150.9914023942304</v>
      </c>
      <c r="T210" s="122">
        <v>1103.5667982053787</v>
      </c>
      <c r="U210" s="122">
        <v>1097.3157299323173</v>
      </c>
      <c r="V210" s="122">
        <v>1078.7529452915737</v>
      </c>
      <c r="W210" s="122">
        <v>1139.0119846814728</v>
      </c>
      <c r="X210" s="122">
        <v>1098.1820115804458</v>
      </c>
      <c r="Y210" s="122">
        <v>1030.3777201785965</v>
      </c>
      <c r="DA210" s="130" t="s">
        <v>2260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X211" s="98">
        <v>0</v>
      </c>
      <c r="Y211" s="98">
        <v>0</v>
      </c>
      <c r="DA211" s="63" t="s">
        <v>2261</v>
      </c>
    </row>
    <row r="212" spans="1:105" ht="12" customHeight="1" x14ac:dyDescent="0.25">
      <c r="A212" s="97" t="s">
        <v>50</v>
      </c>
      <c r="B212" s="98">
        <v>1397.2321787829912</v>
      </c>
      <c r="C212" s="98">
        <v>1646.115943569109</v>
      </c>
      <c r="D212" s="98">
        <v>1437.7024301037225</v>
      </c>
      <c r="E212" s="98">
        <v>1696.6715087876833</v>
      </c>
      <c r="F212" s="98">
        <v>1585.3836419855884</v>
      </c>
      <c r="G212" s="98">
        <v>1604.8282571091886</v>
      </c>
      <c r="H212" s="98">
        <v>1576.9979702713958</v>
      </c>
      <c r="I212" s="98">
        <v>1647.0886861735883</v>
      </c>
      <c r="J212" s="98">
        <v>1616.2584956379519</v>
      </c>
      <c r="K212" s="98">
        <v>1859.1093209628971</v>
      </c>
      <c r="L212" s="98">
        <v>1674.6481178874419</v>
      </c>
      <c r="M212" s="98">
        <v>1488.8235838868334</v>
      </c>
      <c r="N212" s="98">
        <v>1415.6432756089168</v>
      </c>
      <c r="O212" s="98">
        <v>1404.263677655337</v>
      </c>
      <c r="P212" s="98">
        <v>1296.9888250744036</v>
      </c>
      <c r="Q212" s="98">
        <v>1319.278186005987</v>
      </c>
      <c r="R212" s="98">
        <v>1398.1823900714787</v>
      </c>
      <c r="S212" s="98">
        <v>1374.3172606160399</v>
      </c>
      <c r="T212" s="98">
        <v>1301.4992917026816</v>
      </c>
      <c r="U212" s="98">
        <v>1360.0695595432567</v>
      </c>
      <c r="V212" s="98">
        <v>1333.2045840279711</v>
      </c>
      <c r="W212" s="98">
        <v>1406.3462261671591</v>
      </c>
      <c r="X212" s="98">
        <v>1378.8703452473676</v>
      </c>
      <c r="Y212" s="98">
        <v>1241.3534841906776</v>
      </c>
      <c r="DA212" s="63" t="s">
        <v>2262</v>
      </c>
    </row>
    <row r="213" spans="1:105" ht="12" customHeight="1" x14ac:dyDescent="0.25">
      <c r="A213" s="109" t="s">
        <v>120</v>
      </c>
      <c r="B213" s="33">
        <v>1261.9916611459018</v>
      </c>
      <c r="C213" s="33">
        <v>1092.8177715804895</v>
      </c>
      <c r="D213" s="33">
        <v>1349.5683107372881</v>
      </c>
      <c r="E213" s="33">
        <v>1009.9247035894757</v>
      </c>
      <c r="F213" s="33">
        <v>1247.6562461510605</v>
      </c>
      <c r="G213" s="33">
        <v>1299.6398219460075</v>
      </c>
      <c r="H213" s="33">
        <v>1386.3154040212187</v>
      </c>
      <c r="I213" s="33">
        <v>1223.1312345010133</v>
      </c>
      <c r="J213" s="33">
        <v>1397.2574333697303</v>
      </c>
      <c r="K213" s="33">
        <v>1149.7863625725811</v>
      </c>
      <c r="L213" s="33">
        <v>1177.4190326349571</v>
      </c>
      <c r="M213" s="33">
        <v>1146.0784988579492</v>
      </c>
      <c r="N213" s="33">
        <v>1111.8876111359232</v>
      </c>
      <c r="O213" s="33">
        <v>1047.4496219336947</v>
      </c>
      <c r="P213" s="33">
        <v>1020.2395341288468</v>
      </c>
      <c r="Q213" s="33">
        <v>1031.8437014717972</v>
      </c>
      <c r="R213" s="33">
        <v>1041.6363799296596</v>
      </c>
      <c r="S213" s="33">
        <v>1032.1800738479694</v>
      </c>
      <c r="T213" s="33">
        <v>1004.659215503407</v>
      </c>
      <c r="U213" s="33">
        <v>970.63968401819216</v>
      </c>
      <c r="V213" s="33">
        <v>954.66732939319616</v>
      </c>
      <c r="W213" s="33">
        <v>1011.6981008052518</v>
      </c>
      <c r="X213" s="33">
        <v>966.58832037688887</v>
      </c>
      <c r="Y213" s="33">
        <v>934.63837347518268</v>
      </c>
      <c r="DA213" s="60" t="s">
        <v>2263</v>
      </c>
    </row>
    <row r="215" spans="1:105" ht="12" customHeight="1" x14ac:dyDescent="0.25">
      <c r="A215" s="116" t="s">
        <v>66</v>
      </c>
      <c r="B215" s="117">
        <f t="shared" ref="B215:Q215" si="103">B216+B219+B221+B231</f>
        <v>9393.6207598166111</v>
      </c>
      <c r="C215" s="117">
        <f t="shared" si="103"/>
        <v>5975.7498394322756</v>
      </c>
      <c r="D215" s="117">
        <f t="shared" si="103"/>
        <v>8222.8382273376283</v>
      </c>
      <c r="E215" s="117">
        <f t="shared" si="103"/>
        <v>10356.802760875958</v>
      </c>
      <c r="F215" s="117">
        <f t="shared" si="103"/>
        <v>8141.7833291867846</v>
      </c>
      <c r="G215" s="117">
        <f t="shared" si="103"/>
        <v>11340.591834020172</v>
      </c>
      <c r="H215" s="117">
        <f t="shared" si="103"/>
        <v>10371.503794448763</v>
      </c>
      <c r="I215" s="117">
        <f t="shared" si="103"/>
        <v>7340.3304310759786</v>
      </c>
      <c r="J215" s="117">
        <f t="shared" si="103"/>
        <v>8312.7667896935018</v>
      </c>
      <c r="K215" s="117">
        <f t="shared" si="103"/>
        <v>7318.1930565920711</v>
      </c>
      <c r="L215" s="117">
        <f t="shared" si="103"/>
        <v>13013.32820072711</v>
      </c>
      <c r="M215" s="117">
        <f t="shared" si="103"/>
        <v>10487.931370243519</v>
      </c>
      <c r="N215" s="117">
        <f t="shared" si="103"/>
        <v>9579.3490275546174</v>
      </c>
      <c r="O215" s="117">
        <f t="shared" si="103"/>
        <v>12627.393428768713</v>
      </c>
      <c r="P215" s="117">
        <f t="shared" si="103"/>
        <v>9799.9520619443574</v>
      </c>
      <c r="Q215" s="117">
        <f t="shared" si="103"/>
        <v>10153.95043953696</v>
      </c>
      <c r="R215" s="117">
        <f t="shared" ref="R215:V215" si="104">R216+R219+R221+R231</f>
        <v>10443.420094511739</v>
      </c>
      <c r="S215" s="117">
        <f t="shared" si="104"/>
        <v>12678.869101348553</v>
      </c>
      <c r="T215" s="117">
        <f t="shared" si="104"/>
        <v>10555.996664342343</v>
      </c>
      <c r="U215" s="117">
        <f t="shared" si="104"/>
        <v>11750.509326433503</v>
      </c>
      <c r="V215" s="117">
        <f t="shared" si="104"/>
        <v>11921.792740690013</v>
      </c>
      <c r="W215" s="117">
        <f t="shared" ref="W215:Y215" si="105">W216+W219+W221+W231</f>
        <v>11349.713262988253</v>
      </c>
      <c r="X215" s="117">
        <f t="shared" si="105"/>
        <v>12413.022870485704</v>
      </c>
      <c r="Y215" s="117">
        <f t="shared" si="105"/>
        <v>10877.799627484292</v>
      </c>
      <c r="DA215" s="129" t="s">
        <v>2412</v>
      </c>
    </row>
    <row r="216" spans="1:105" ht="12" customHeight="1" x14ac:dyDescent="0.25">
      <c r="A216" s="121" t="s">
        <v>57</v>
      </c>
      <c r="B216" s="122">
        <f t="shared" ref="B216:Q216" si="106">SUM(B217:B218)</f>
        <v>7432.6634965347266</v>
      </c>
      <c r="C216" s="122">
        <f t="shared" si="106"/>
        <v>4208.2330190047942</v>
      </c>
      <c r="D216" s="122">
        <f t="shared" si="106"/>
        <v>6224.8054097254708</v>
      </c>
      <c r="E216" s="122">
        <f t="shared" si="106"/>
        <v>8337.9437497315084</v>
      </c>
      <c r="F216" s="122">
        <f t="shared" si="106"/>
        <v>6140.8666225207098</v>
      </c>
      <c r="G216" s="122">
        <f t="shared" si="106"/>
        <v>9122.9241072857512</v>
      </c>
      <c r="H216" s="122">
        <f t="shared" si="106"/>
        <v>7965.937582167453</v>
      </c>
      <c r="I216" s="122">
        <f t="shared" si="106"/>
        <v>5064.2379966242306</v>
      </c>
      <c r="J216" s="122">
        <f t="shared" si="106"/>
        <v>5921.0102518846516</v>
      </c>
      <c r="K216" s="122">
        <f t="shared" si="106"/>
        <v>5087.2532592287498</v>
      </c>
      <c r="L216" s="122">
        <f t="shared" si="106"/>
        <v>10544.77849172135</v>
      </c>
      <c r="M216" s="122">
        <f t="shared" si="106"/>
        <v>7890.7055396605265</v>
      </c>
      <c r="N216" s="122">
        <f t="shared" si="106"/>
        <v>6881.1888080625695</v>
      </c>
      <c r="O216" s="122">
        <f t="shared" si="106"/>
        <v>10052.75067355889</v>
      </c>
      <c r="P216" s="122">
        <f t="shared" si="106"/>
        <v>7341.7845943971979</v>
      </c>
      <c r="Q216" s="122">
        <f t="shared" si="106"/>
        <v>7275.9179768366084</v>
      </c>
      <c r="R216" s="122">
        <f t="shared" ref="R216:V216" si="107">SUM(R217:R218)</f>
        <v>7670.8373900194301</v>
      </c>
      <c r="S216" s="122">
        <f t="shared" si="107"/>
        <v>9569.527697254518</v>
      </c>
      <c r="T216" s="122">
        <f t="shared" si="107"/>
        <v>7384.5515033789616</v>
      </c>
      <c r="U216" s="122">
        <f t="shared" si="107"/>
        <v>8809.8466681223017</v>
      </c>
      <c r="V216" s="122">
        <f t="shared" si="107"/>
        <v>9008.366116065934</v>
      </c>
      <c r="W216" s="122">
        <f t="shared" ref="W216:Y216" si="108">SUM(W217:W218)</f>
        <v>8286.1749620981955</v>
      </c>
      <c r="X216" s="122">
        <f t="shared" si="108"/>
        <v>9276.1036938374855</v>
      </c>
      <c r="Y216" s="122">
        <f t="shared" si="108"/>
        <v>7688.0891985286935</v>
      </c>
      <c r="DA216" s="130" t="s">
        <v>2413</v>
      </c>
    </row>
    <row r="217" spans="1:105" ht="12" customHeight="1" x14ac:dyDescent="0.25">
      <c r="A217" s="97" t="s">
        <v>51</v>
      </c>
      <c r="B217" s="98">
        <v>7361.1209992125978</v>
      </c>
      <c r="C217" s="98">
        <v>4168.0352324556761</v>
      </c>
      <c r="D217" s="98">
        <v>6165.2599250992216</v>
      </c>
      <c r="E217" s="98">
        <v>8262.8911298207568</v>
      </c>
      <c r="F217" s="98">
        <v>6083.1417369454657</v>
      </c>
      <c r="G217" s="98">
        <v>9039.0893563858281</v>
      </c>
      <c r="H217" s="98">
        <v>7895.5410237443821</v>
      </c>
      <c r="I217" s="98">
        <v>5021.0808949608354</v>
      </c>
      <c r="J217" s="98">
        <v>5871.178895136075</v>
      </c>
      <c r="K217" s="98">
        <v>5044.8645458381861</v>
      </c>
      <c r="L217" s="98">
        <v>10460.288248978733</v>
      </c>
      <c r="M217" s="98">
        <v>7828.1950736026256</v>
      </c>
      <c r="N217" s="98">
        <v>6827.4525636807675</v>
      </c>
      <c r="O217" s="98">
        <v>9975.2080105515979</v>
      </c>
      <c r="P217" s="98">
        <v>7285.5260447255623</v>
      </c>
      <c r="Q217" s="98">
        <v>7220.2242983747456</v>
      </c>
      <c r="R217" s="98">
        <v>7611.7684363641984</v>
      </c>
      <c r="S217" s="98">
        <v>9496.7886443886691</v>
      </c>
      <c r="T217" s="98">
        <v>7328.600155777187</v>
      </c>
      <c r="U217" s="98">
        <v>8742.7815438090347</v>
      </c>
      <c r="V217" s="98">
        <v>8939.7946967865901</v>
      </c>
      <c r="W217" s="98">
        <v>8223.2074359963863</v>
      </c>
      <c r="X217" s="98">
        <v>9205.9800757437661</v>
      </c>
      <c r="Y217" s="98">
        <v>7629.7282896178849</v>
      </c>
      <c r="DA217" s="63" t="s">
        <v>2414</v>
      </c>
    </row>
    <row r="218" spans="1:105" ht="12" customHeight="1" x14ac:dyDescent="0.25">
      <c r="A218" s="97" t="s">
        <v>53</v>
      </c>
      <c r="B218" s="98">
        <v>71.542497322128895</v>
      </c>
      <c r="C218" s="98">
        <v>40.197786549118348</v>
      </c>
      <c r="D218" s="98">
        <v>59.545484626249063</v>
      </c>
      <c r="E218" s="98">
        <v>75.052619910752</v>
      </c>
      <c r="F218" s="98">
        <v>57.72488557524445</v>
      </c>
      <c r="G218" s="98">
        <v>83.834750899923861</v>
      </c>
      <c r="H218" s="98">
        <v>70.396558423070644</v>
      </c>
      <c r="I218" s="98">
        <v>43.157101663394961</v>
      </c>
      <c r="J218" s="98">
        <v>49.83135674857656</v>
      </c>
      <c r="K218" s="98">
        <v>42.388713390564085</v>
      </c>
      <c r="L218" s="98">
        <v>84.490242742616545</v>
      </c>
      <c r="M218" s="98">
        <v>62.510466057901318</v>
      </c>
      <c r="N218" s="98">
        <v>53.736244381801839</v>
      </c>
      <c r="O218" s="98">
        <v>77.542663007293314</v>
      </c>
      <c r="P218" s="98">
        <v>56.258549671635777</v>
      </c>
      <c r="Q218" s="98">
        <v>55.693678461862646</v>
      </c>
      <c r="R218" s="98">
        <v>59.068953655231951</v>
      </c>
      <c r="S218" s="98">
        <v>72.739052865848706</v>
      </c>
      <c r="T218" s="98">
        <v>55.951347601775041</v>
      </c>
      <c r="U218" s="98">
        <v>67.065124313267575</v>
      </c>
      <c r="V218" s="98">
        <v>68.571419279344283</v>
      </c>
      <c r="W218" s="98">
        <v>62.967526101810101</v>
      </c>
      <c r="X218" s="98">
        <v>70.12361809371869</v>
      </c>
      <c r="Y218" s="98">
        <v>58.360908910808618</v>
      </c>
      <c r="DA218" s="63" t="s">
        <v>2415</v>
      </c>
    </row>
    <row r="219" spans="1:105" ht="12" customHeight="1" x14ac:dyDescent="0.25">
      <c r="A219" s="121" t="s">
        <v>92</v>
      </c>
      <c r="B219" s="122">
        <f t="shared" ref="B219:Y219" si="109">B220</f>
        <v>112.27483249296816</v>
      </c>
      <c r="C219" s="122">
        <f t="shared" si="109"/>
        <v>113.26005113993183</v>
      </c>
      <c r="D219" s="122">
        <f t="shared" si="109"/>
        <v>116.24666525059385</v>
      </c>
      <c r="E219" s="122">
        <f t="shared" si="109"/>
        <v>274.80056221384137</v>
      </c>
      <c r="F219" s="122">
        <f t="shared" si="109"/>
        <v>134.6775521991446</v>
      </c>
      <c r="G219" s="122">
        <f t="shared" si="109"/>
        <v>188.71674980719831</v>
      </c>
      <c r="H219" s="122">
        <f t="shared" si="109"/>
        <v>325.50546427902356</v>
      </c>
      <c r="I219" s="122">
        <f t="shared" si="109"/>
        <v>403.30079505545416</v>
      </c>
      <c r="J219" s="122">
        <f t="shared" si="109"/>
        <v>400.21623943318872</v>
      </c>
      <c r="K219" s="122">
        <f t="shared" si="109"/>
        <v>381.59563710041465</v>
      </c>
      <c r="L219" s="122">
        <f t="shared" si="109"/>
        <v>452.61382486412526</v>
      </c>
      <c r="M219" s="122">
        <f t="shared" si="109"/>
        <v>685.13562910597716</v>
      </c>
      <c r="N219" s="122">
        <f t="shared" si="109"/>
        <v>781.96390976477596</v>
      </c>
      <c r="O219" s="122">
        <f t="shared" si="109"/>
        <v>666.54216651591867</v>
      </c>
      <c r="P219" s="122">
        <f t="shared" si="109"/>
        <v>622.44439320570893</v>
      </c>
      <c r="Q219" s="122">
        <f t="shared" si="109"/>
        <v>1097.3144361955463</v>
      </c>
      <c r="R219" s="122">
        <f t="shared" si="109"/>
        <v>1000.3677532539107</v>
      </c>
      <c r="S219" s="122">
        <f t="shared" si="109"/>
        <v>1182.1844876325815</v>
      </c>
      <c r="T219" s="122">
        <f t="shared" si="109"/>
        <v>1231.0909572620478</v>
      </c>
      <c r="U219" s="122">
        <f t="shared" si="109"/>
        <v>1052.4160448023124</v>
      </c>
      <c r="V219" s="122">
        <f t="shared" si="109"/>
        <v>965.51552312057834</v>
      </c>
      <c r="W219" s="122">
        <f t="shared" si="109"/>
        <v>952.01454187331797</v>
      </c>
      <c r="X219" s="122">
        <f t="shared" si="109"/>
        <v>1038.8666992383976</v>
      </c>
      <c r="Y219" s="122">
        <f t="shared" si="109"/>
        <v>1189.5520011394626</v>
      </c>
      <c r="DA219" s="130" t="s">
        <v>2416</v>
      </c>
    </row>
    <row r="220" spans="1:105" ht="12" customHeight="1" x14ac:dyDescent="0.25">
      <c r="A220" s="97" t="s">
        <v>53</v>
      </c>
      <c r="B220" s="98">
        <f>RES_hhdet_tesh!B8</f>
        <v>112.27483249296816</v>
      </c>
      <c r="C220" s="98">
        <f>RES_hhdet_tesh!C8</f>
        <v>113.26005113993183</v>
      </c>
      <c r="D220" s="98">
        <f>RES_hhdet_tesh!D8</f>
        <v>116.24666525059385</v>
      </c>
      <c r="E220" s="98">
        <f>RES_hhdet_tesh!E8</f>
        <v>274.80056221384137</v>
      </c>
      <c r="F220" s="98">
        <f>RES_hhdet_tesh!F8</f>
        <v>134.6775521991446</v>
      </c>
      <c r="G220" s="98">
        <f>RES_hhdet_tesh!G8</f>
        <v>188.71674980719831</v>
      </c>
      <c r="H220" s="98">
        <f>RES_hhdet_tesh!H8</f>
        <v>325.50546427902356</v>
      </c>
      <c r="I220" s="98">
        <f>RES_hhdet_tesh!I8</f>
        <v>403.30079505545416</v>
      </c>
      <c r="J220" s="98">
        <f>RES_hhdet_tesh!J8</f>
        <v>400.21623943318872</v>
      </c>
      <c r="K220" s="98">
        <f>RES_hhdet_tesh!K8</f>
        <v>381.59563710041465</v>
      </c>
      <c r="L220" s="98">
        <f>RES_hhdet_tesh!L8</f>
        <v>452.61382486412526</v>
      </c>
      <c r="M220" s="98">
        <f>RES_hhdet_tesh!M8</f>
        <v>685.13562910597716</v>
      </c>
      <c r="N220" s="98">
        <f>RES_hhdet_tesh!N8</f>
        <v>781.96390976477596</v>
      </c>
      <c r="O220" s="98">
        <f>RES_hhdet_tesh!O8</f>
        <v>666.54216651591867</v>
      </c>
      <c r="P220" s="98">
        <f>RES_hhdet_tesh!P8</f>
        <v>622.44439320570893</v>
      </c>
      <c r="Q220" s="98">
        <f>RES_hhdet_tesh!Q8</f>
        <v>1097.3144361955463</v>
      </c>
      <c r="R220" s="98">
        <f>RES_hhdet_tesh!R8</f>
        <v>1000.3677532539107</v>
      </c>
      <c r="S220" s="98">
        <f>RES_hhdet_tesh!S8</f>
        <v>1182.1844876325815</v>
      </c>
      <c r="T220" s="98">
        <f>RES_hhdet_tesh!T8</f>
        <v>1231.0909572620478</v>
      </c>
      <c r="U220" s="98">
        <f>RES_hhdet_tesh!U8</f>
        <v>1052.4160448023124</v>
      </c>
      <c r="V220" s="98">
        <f>RES_hhdet_tesh!V8</f>
        <v>965.51552312057834</v>
      </c>
      <c r="W220" s="98">
        <f>RES_hhdet_tesh!W8</f>
        <v>952.01454187331797</v>
      </c>
      <c r="X220" s="98">
        <f>RES_hhdet_tesh!X8</f>
        <v>1038.8666992383976</v>
      </c>
      <c r="Y220" s="98">
        <f>RES_hhdet_tesh!Y8</f>
        <v>1189.5520011394626</v>
      </c>
      <c r="DA220" s="63" t="s">
        <v>2417</v>
      </c>
    </row>
    <row r="221" spans="1:105" ht="12" customHeight="1" x14ac:dyDescent="0.25">
      <c r="A221" s="121" t="s">
        <v>55</v>
      </c>
      <c r="B221" s="122">
        <v>953.86028872367876</v>
      </c>
      <c r="C221" s="122">
        <v>805.12524034713658</v>
      </c>
      <c r="D221" s="122">
        <v>936.8176993287783</v>
      </c>
      <c r="E221" s="122">
        <v>913.53721602101552</v>
      </c>
      <c r="F221" s="122">
        <v>940.28671521044157</v>
      </c>
      <c r="G221" s="122">
        <v>1070.9708090118645</v>
      </c>
      <c r="H221" s="122">
        <v>1085.5944753613774</v>
      </c>
      <c r="I221" s="122">
        <v>935.80474895459929</v>
      </c>
      <c r="J221" s="122">
        <v>981.67405158755003</v>
      </c>
      <c r="K221" s="122">
        <v>895.02930502586707</v>
      </c>
      <c r="L221" s="122">
        <v>1088.4129141482269</v>
      </c>
      <c r="M221" s="122">
        <v>1040.3988988586539</v>
      </c>
      <c r="N221" s="122">
        <v>1074.0151479753472</v>
      </c>
      <c r="O221" s="122">
        <v>1096.6824745451436</v>
      </c>
      <c r="P221" s="122">
        <v>1060.4862831478822</v>
      </c>
      <c r="Q221" s="122">
        <v>994.73112369344494</v>
      </c>
      <c r="R221" s="122">
        <v>963.56763751079848</v>
      </c>
      <c r="S221" s="122">
        <v>1121.4846733198033</v>
      </c>
      <c r="T221" s="122">
        <v>1151.8354125098308</v>
      </c>
      <c r="U221" s="122">
        <v>1091.6403185062304</v>
      </c>
      <c r="V221" s="122">
        <v>1153.5166851130002</v>
      </c>
      <c r="W221" s="122">
        <v>1262.8519943282408</v>
      </c>
      <c r="X221" s="122">
        <v>1280.2869337073989</v>
      </c>
      <c r="Y221" s="122">
        <v>1225.9292103043267</v>
      </c>
      <c r="DA221" s="130" t="s">
        <v>2418</v>
      </c>
    </row>
    <row r="222" spans="1:105" ht="12" customHeight="1" x14ac:dyDescent="0.25">
      <c r="A222" s="97" t="s">
        <v>143</v>
      </c>
      <c r="B222" s="98">
        <v>1076.2177513692359</v>
      </c>
      <c r="C222" s="98">
        <v>561.1104284968518</v>
      </c>
      <c r="D222" s="98">
        <v>846.864471619406</v>
      </c>
      <c r="E222" s="98">
        <v>1103.2966680700144</v>
      </c>
      <c r="F222" s="98">
        <v>818.97535940227783</v>
      </c>
      <c r="G222" s="98">
        <v>1244.194131614217</v>
      </c>
      <c r="H222" s="98">
        <v>1147.2292241367893</v>
      </c>
      <c r="I222" s="98">
        <v>693.34859310573654</v>
      </c>
      <c r="J222" s="98">
        <v>745.30965569130262</v>
      </c>
      <c r="K222" s="98">
        <v>605.57087511069142</v>
      </c>
      <c r="L222" s="98">
        <v>1165.7509577533549</v>
      </c>
      <c r="M222" s="98">
        <v>1094.1162451142002</v>
      </c>
      <c r="N222" s="98">
        <v>1177.2548644700751</v>
      </c>
      <c r="O222" s="98">
        <v>1269.0386778941192</v>
      </c>
      <c r="P222" s="98">
        <v>1166.0132904002915</v>
      </c>
      <c r="Q222" s="98">
        <v>952.53769778432923</v>
      </c>
      <c r="R222" s="98">
        <v>789.39195065160459</v>
      </c>
      <c r="S222" s="98">
        <v>1197.114580274693</v>
      </c>
      <c r="T222" s="98">
        <v>1242.7314370878898</v>
      </c>
      <c r="U222" s="98">
        <v>997.94939753405868</v>
      </c>
      <c r="V222" s="98">
        <v>1138.3588832915293</v>
      </c>
      <c r="W222" s="98">
        <v>1237.6938812282481</v>
      </c>
      <c r="X222" s="98">
        <v>1314.4821076722237</v>
      </c>
      <c r="Y222" s="98">
        <v>1106.3950802088464</v>
      </c>
      <c r="DA222" s="63" t="s">
        <v>2419</v>
      </c>
    </row>
    <row r="223" spans="1:105" ht="12" customHeight="1" x14ac:dyDescent="0.25">
      <c r="A223" s="97" t="s">
        <v>124</v>
      </c>
      <c r="B223" s="98">
        <v>870.69590552894283</v>
      </c>
      <c r="C223" s="98">
        <v>913.43009816038034</v>
      </c>
      <c r="D223" s="98">
        <v>892.38564758460871</v>
      </c>
      <c r="E223" s="98">
        <v>961.53745041993966</v>
      </c>
      <c r="F223" s="98">
        <v>975.01961571263712</v>
      </c>
      <c r="G223" s="98">
        <v>994.32874226696708</v>
      </c>
      <c r="H223" s="98">
        <v>1028.4625549383632</v>
      </c>
      <c r="I223" s="98">
        <v>1005.3421883522944</v>
      </c>
      <c r="J223" s="98">
        <v>1120.160579557881</v>
      </c>
      <c r="K223" s="98">
        <v>1203.4932901747591</v>
      </c>
      <c r="L223" s="98">
        <v>1123.6953676141809</v>
      </c>
      <c r="M223" s="98">
        <v>1010.520454850704</v>
      </c>
      <c r="N223" s="98">
        <v>992.1306266412879</v>
      </c>
      <c r="O223" s="98">
        <v>1015.1188953444354</v>
      </c>
      <c r="P223" s="98">
        <v>961.48716662666743</v>
      </c>
      <c r="Q223" s="98">
        <v>997.35244111524514</v>
      </c>
      <c r="R223" s="98">
        <v>1079.4328673062564</v>
      </c>
      <c r="S223" s="98">
        <v>1092.7454173836372</v>
      </c>
      <c r="T223" s="98">
        <v>1074.8044047272404</v>
      </c>
      <c r="U223" s="98">
        <v>1162.9219196104877</v>
      </c>
      <c r="V223" s="98">
        <v>1167.657051435473</v>
      </c>
      <c r="W223" s="98">
        <v>1268.899529009934</v>
      </c>
      <c r="X223" s="98">
        <v>1282.3401759483227</v>
      </c>
      <c r="Y223" s="98">
        <v>1225.6417261140605</v>
      </c>
      <c r="DA223" s="63" t="s">
        <v>2420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0</v>
      </c>
      <c r="G224" s="98">
        <v>0</v>
      </c>
      <c r="H224" s="98">
        <v>0</v>
      </c>
      <c r="I224" s="98">
        <v>0</v>
      </c>
      <c r="J224" s="98">
        <v>0</v>
      </c>
      <c r="K224" s="98">
        <v>0</v>
      </c>
      <c r="L224" s="98">
        <v>0</v>
      </c>
      <c r="M224" s="98">
        <v>0</v>
      </c>
      <c r="N224" s="98">
        <v>0</v>
      </c>
      <c r="O224" s="98">
        <v>0</v>
      </c>
      <c r="P224" s="98">
        <v>0</v>
      </c>
      <c r="Q224" s="98">
        <v>0</v>
      </c>
      <c r="R224" s="98">
        <v>0</v>
      </c>
      <c r="S224" s="98">
        <v>0</v>
      </c>
      <c r="T224" s="98">
        <v>0</v>
      </c>
      <c r="U224" s="98">
        <v>0</v>
      </c>
      <c r="V224" s="98">
        <v>0</v>
      </c>
      <c r="W224" s="98">
        <v>0</v>
      </c>
      <c r="X224" s="98">
        <v>0</v>
      </c>
      <c r="Y224" s="98">
        <v>0</v>
      </c>
      <c r="DA224" s="63" t="s">
        <v>2421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0</v>
      </c>
      <c r="G225" s="101">
        <v>0</v>
      </c>
      <c r="H225" s="101">
        <v>0</v>
      </c>
      <c r="I225" s="101">
        <v>0</v>
      </c>
      <c r="J225" s="101">
        <v>0</v>
      </c>
      <c r="K225" s="101">
        <v>0</v>
      </c>
      <c r="L225" s="101">
        <v>0</v>
      </c>
      <c r="M225" s="101">
        <v>0</v>
      </c>
      <c r="N225" s="101">
        <v>0</v>
      </c>
      <c r="O225" s="101">
        <v>0</v>
      </c>
      <c r="P225" s="101">
        <v>0</v>
      </c>
      <c r="Q225" s="101">
        <v>0</v>
      </c>
      <c r="R225" s="101">
        <v>0</v>
      </c>
      <c r="S225" s="101">
        <v>0</v>
      </c>
      <c r="T225" s="101">
        <v>0</v>
      </c>
      <c r="U225" s="101">
        <v>0</v>
      </c>
      <c r="V225" s="101">
        <v>0</v>
      </c>
      <c r="W225" s="101">
        <v>0</v>
      </c>
      <c r="X225" s="101">
        <v>0</v>
      </c>
      <c r="Y225" s="101">
        <v>0</v>
      </c>
      <c r="DA225" s="131" t="s">
        <v>2422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0</v>
      </c>
      <c r="G226" s="104">
        <v>0</v>
      </c>
      <c r="H226" s="104">
        <v>0</v>
      </c>
      <c r="I226" s="104">
        <v>0</v>
      </c>
      <c r="J226" s="104">
        <v>0</v>
      </c>
      <c r="K226" s="104">
        <v>0</v>
      </c>
      <c r="L226" s="104">
        <v>0</v>
      </c>
      <c r="M226" s="104">
        <v>0</v>
      </c>
      <c r="N226" s="104">
        <v>0</v>
      </c>
      <c r="O226" s="104">
        <v>0</v>
      </c>
      <c r="P226" s="104">
        <v>0</v>
      </c>
      <c r="Q226" s="104">
        <v>0</v>
      </c>
      <c r="R226" s="104">
        <v>0</v>
      </c>
      <c r="S226" s="104">
        <v>0</v>
      </c>
      <c r="T226" s="104">
        <v>0</v>
      </c>
      <c r="U226" s="104">
        <v>0</v>
      </c>
      <c r="V226" s="104">
        <v>0</v>
      </c>
      <c r="W226" s="104">
        <v>0</v>
      </c>
      <c r="X226" s="104">
        <v>0</v>
      </c>
      <c r="Y226" s="104">
        <v>0</v>
      </c>
      <c r="DA226" s="132" t="s">
        <v>2423</v>
      </c>
    </row>
    <row r="227" spans="1:105" ht="12" customHeight="1" x14ac:dyDescent="0.25">
      <c r="A227" s="106" t="s">
        <v>122</v>
      </c>
      <c r="B227" s="101">
        <v>913.90361508842784</v>
      </c>
      <c r="C227" s="101">
        <v>886.79939655922021</v>
      </c>
      <c r="D227" s="101">
        <v>970.36893891380237</v>
      </c>
      <c r="E227" s="101">
        <v>847.17723849886261</v>
      </c>
      <c r="F227" s="101">
        <v>980.5655967207756</v>
      </c>
      <c r="G227" s="101">
        <v>1019.1699791912469</v>
      </c>
      <c r="H227" s="101">
        <v>1067.2439606709688</v>
      </c>
      <c r="I227" s="101">
        <v>1033.1347849306035</v>
      </c>
      <c r="J227" s="101">
        <v>1082.3718952500965</v>
      </c>
      <c r="K227" s="101">
        <v>1029.746324519858</v>
      </c>
      <c r="L227" s="101">
        <v>1046.2864052148832</v>
      </c>
      <c r="M227" s="101">
        <v>1011.8890765160725</v>
      </c>
      <c r="N227" s="101">
        <v>1016.6337563700802</v>
      </c>
      <c r="O227" s="101">
        <v>995.11912339691764</v>
      </c>
      <c r="P227" s="101">
        <v>997.20838894295593</v>
      </c>
      <c r="Q227" s="101">
        <v>1020.6820739022882</v>
      </c>
      <c r="R227" s="101">
        <v>1052.2407189787084</v>
      </c>
      <c r="S227" s="101">
        <v>1084.5911058085981</v>
      </c>
      <c r="T227" s="101">
        <v>1107.7056688172781</v>
      </c>
      <c r="U227" s="101">
        <v>1131.6970656413091</v>
      </c>
      <c r="V227" s="101">
        <v>1160.2659446521523</v>
      </c>
      <c r="W227" s="101">
        <v>1275.5604624888306</v>
      </c>
      <c r="X227" s="101">
        <v>1259.7180694620729</v>
      </c>
      <c r="Y227" s="101">
        <v>1294.3029741003024</v>
      </c>
      <c r="DA227" s="131" t="s">
        <v>2424</v>
      </c>
    </row>
    <row r="228" spans="1:105" ht="12" customHeight="1" x14ac:dyDescent="0.25">
      <c r="A228" s="107" t="s">
        <v>121</v>
      </c>
      <c r="B228" s="104">
        <v>913.90361508842796</v>
      </c>
      <c r="C228" s="104">
        <v>886.84118995383835</v>
      </c>
      <c r="D228" s="104">
        <v>970.42095940085608</v>
      </c>
      <c r="E228" s="104">
        <v>847.18501059896425</v>
      </c>
      <c r="F228" s="104">
        <v>980.51925133513794</v>
      </c>
      <c r="G228" s="104">
        <v>1019.1233025175928</v>
      </c>
      <c r="H228" s="104">
        <v>1067.1455189784897</v>
      </c>
      <c r="I228" s="104">
        <v>1033.4572239333274</v>
      </c>
      <c r="J228" s="104">
        <v>1082.9109063010562</v>
      </c>
      <c r="K228" s="104">
        <v>1030.1285676042348</v>
      </c>
      <c r="L228" s="104">
        <v>1045.9103122138899</v>
      </c>
      <c r="M228" s="104">
        <v>1011.4286102882591</v>
      </c>
      <c r="N228" s="104">
        <v>1016.5171128420691</v>
      </c>
      <c r="O228" s="104">
        <v>995.41328810528705</v>
      </c>
      <c r="P228" s="104">
        <v>998.40615534487597</v>
      </c>
      <c r="Q228" s="104">
        <v>1022.3470318210469</v>
      </c>
      <c r="R228" s="104">
        <v>1054.0893586338259</v>
      </c>
      <c r="S228" s="104">
        <v>1085.5496076293036</v>
      </c>
      <c r="T228" s="104">
        <v>1108.8586211467759</v>
      </c>
      <c r="U228" s="104">
        <v>1132.7748630022625</v>
      </c>
      <c r="V228" s="104">
        <v>1160.3355214374062</v>
      </c>
      <c r="W228" s="104">
        <v>1274.8257758039756</v>
      </c>
      <c r="X228" s="104">
        <v>1259.219071923899</v>
      </c>
      <c r="Y228" s="104">
        <v>1292.8441178269957</v>
      </c>
      <c r="DA228" s="132" t="s">
        <v>2425</v>
      </c>
    </row>
    <row r="229" spans="1:105" ht="12" customHeight="1" x14ac:dyDescent="0.25">
      <c r="A229" s="108" t="s">
        <v>53</v>
      </c>
      <c r="B229" s="98">
        <v>277.50631514024707</v>
      </c>
      <c r="C229" s="98">
        <v>254.96248765651424</v>
      </c>
      <c r="D229" s="98">
        <v>294.16740674590579</v>
      </c>
      <c r="E229" s="98">
        <v>217.35585758455625</v>
      </c>
      <c r="F229" s="98">
        <v>283.73943546292242</v>
      </c>
      <c r="G229" s="98">
        <v>292.13643639042573</v>
      </c>
      <c r="H229" s="98">
        <v>304.87720472215364</v>
      </c>
      <c r="I229" s="98">
        <v>287.30201710070054</v>
      </c>
      <c r="J229" s="98">
        <v>303.44461781214653</v>
      </c>
      <c r="K229" s="98">
        <v>268.31437918566598</v>
      </c>
      <c r="L229" s="98">
        <v>272.78473585236401</v>
      </c>
      <c r="M229" s="98">
        <v>275.76179530374998</v>
      </c>
      <c r="N229" s="98">
        <v>274.09271989319041</v>
      </c>
      <c r="O229" s="98">
        <v>260.58693096334179</v>
      </c>
      <c r="P229" s="98">
        <v>275.83802451840899</v>
      </c>
      <c r="Q229" s="98">
        <v>310.56102717218494</v>
      </c>
      <c r="R229" s="98">
        <v>311.70506282470825</v>
      </c>
      <c r="S229" s="98">
        <v>316.20570353124191</v>
      </c>
      <c r="T229" s="98">
        <v>333.87707343317811</v>
      </c>
      <c r="U229" s="98">
        <v>322.53029351678362</v>
      </c>
      <c r="V229" s="98">
        <v>323.44063531096526</v>
      </c>
      <c r="W229" s="98">
        <v>399.93084145378089</v>
      </c>
      <c r="X229" s="98">
        <v>442.02930083544044</v>
      </c>
      <c r="Y229" s="98">
        <v>461.35166384985916</v>
      </c>
      <c r="DA229" s="63" t="s">
        <v>2426</v>
      </c>
    </row>
    <row r="230" spans="1:105" ht="12" customHeight="1" x14ac:dyDescent="0.25">
      <c r="A230" s="108" t="s">
        <v>52</v>
      </c>
      <c r="B230" s="98">
        <v>636.39729994818094</v>
      </c>
      <c r="C230" s="98">
        <v>631.87870229732414</v>
      </c>
      <c r="D230" s="98">
        <v>676.25355265495034</v>
      </c>
      <c r="E230" s="98">
        <v>629.82915301440789</v>
      </c>
      <c r="F230" s="98">
        <v>696.77981587221541</v>
      </c>
      <c r="G230" s="98">
        <v>726.98686612716733</v>
      </c>
      <c r="H230" s="98">
        <v>762.26831425633623</v>
      </c>
      <c r="I230" s="98">
        <v>746.15520683262696</v>
      </c>
      <c r="J230" s="98">
        <v>779.46628848890964</v>
      </c>
      <c r="K230" s="98">
        <v>761.81418841856885</v>
      </c>
      <c r="L230" s="98">
        <v>773.12557636152587</v>
      </c>
      <c r="M230" s="98">
        <v>735.66681498450919</v>
      </c>
      <c r="N230" s="98">
        <v>742.42439294887868</v>
      </c>
      <c r="O230" s="98">
        <v>734.82635714194532</v>
      </c>
      <c r="P230" s="98">
        <v>722.56813082646693</v>
      </c>
      <c r="Q230" s="98">
        <v>711.78600464886188</v>
      </c>
      <c r="R230" s="98">
        <v>742.3842958091177</v>
      </c>
      <c r="S230" s="98">
        <v>769.34390409806156</v>
      </c>
      <c r="T230" s="98">
        <v>774.98154771359793</v>
      </c>
      <c r="U230" s="98">
        <v>810.24456948547879</v>
      </c>
      <c r="V230" s="98">
        <v>836.89488612644072</v>
      </c>
      <c r="W230" s="98">
        <v>874.89493435019494</v>
      </c>
      <c r="X230" s="98">
        <v>817.18977108845877</v>
      </c>
      <c r="Y230" s="98">
        <v>831.49245397713662</v>
      </c>
      <c r="DA230" s="63" t="s">
        <v>2427</v>
      </c>
    </row>
    <row r="231" spans="1:105" ht="12" customHeight="1" x14ac:dyDescent="0.25">
      <c r="A231" s="121" t="s">
        <v>54</v>
      </c>
      <c r="B231" s="122">
        <v>894.82214206523804</v>
      </c>
      <c r="C231" s="122">
        <v>849.13152894041355</v>
      </c>
      <c r="D231" s="122">
        <v>944.96845303278553</v>
      </c>
      <c r="E231" s="122">
        <v>830.52123290959355</v>
      </c>
      <c r="F231" s="122">
        <v>925.95243925648822</v>
      </c>
      <c r="G231" s="122">
        <v>957.98016791535974</v>
      </c>
      <c r="H231" s="122">
        <v>994.46627264090944</v>
      </c>
      <c r="I231" s="122">
        <v>936.98689044169498</v>
      </c>
      <c r="J231" s="122">
        <v>1009.8662467881119</v>
      </c>
      <c r="K231" s="122">
        <v>954.31485523703907</v>
      </c>
      <c r="L231" s="122">
        <v>927.52296999340842</v>
      </c>
      <c r="M231" s="122">
        <v>871.69130261836233</v>
      </c>
      <c r="N231" s="122">
        <v>842.1811617519254</v>
      </c>
      <c r="O231" s="122">
        <v>811.41811414876042</v>
      </c>
      <c r="P231" s="122">
        <v>775.23679119356871</v>
      </c>
      <c r="Q231" s="122">
        <v>785.98690281136123</v>
      </c>
      <c r="R231" s="122">
        <v>808.64731372760139</v>
      </c>
      <c r="S231" s="122">
        <v>805.67224314165185</v>
      </c>
      <c r="T231" s="122">
        <v>788.51879119150374</v>
      </c>
      <c r="U231" s="122">
        <v>796.60629500265929</v>
      </c>
      <c r="V231" s="122">
        <v>794.39441639049892</v>
      </c>
      <c r="W231" s="122">
        <v>848.67176468849846</v>
      </c>
      <c r="X231" s="122">
        <v>817.76554370242309</v>
      </c>
      <c r="Y231" s="122">
        <v>774.22921751180979</v>
      </c>
      <c r="DA231" s="130" t="s">
        <v>2428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X232" s="98">
        <v>0</v>
      </c>
      <c r="Y232" s="98">
        <v>0</v>
      </c>
      <c r="DA232" s="63" t="s">
        <v>2429</v>
      </c>
    </row>
    <row r="233" spans="1:105" ht="12" customHeight="1" x14ac:dyDescent="0.25">
      <c r="A233" s="97" t="s">
        <v>50</v>
      </c>
      <c r="B233" s="98">
        <v>806.19373838958063</v>
      </c>
      <c r="C233" s="98">
        <v>951.3090057318127</v>
      </c>
      <c r="D233" s="98">
        <v>832.52379079956813</v>
      </c>
      <c r="E233" s="98">
        <v>984.89388271445182</v>
      </c>
      <c r="F233" s="98">
        <v>921.93062945942529</v>
      </c>
      <c r="G233" s="98">
        <v>935.04337962890611</v>
      </c>
      <c r="H233" s="98">
        <v>920.50477182034945</v>
      </c>
      <c r="I233" s="98">
        <v>962.25991867851587</v>
      </c>
      <c r="J233" s="98">
        <v>944.40403852006989</v>
      </c>
      <c r="K233" s="98">
        <v>1087.1971898463862</v>
      </c>
      <c r="L233" s="98">
        <v>980.59295434119065</v>
      </c>
      <c r="M233" s="98">
        <v>872.8136368959531</v>
      </c>
      <c r="N233" s="98">
        <v>830.58017785142056</v>
      </c>
      <c r="O233" s="98">
        <v>824.42093257666465</v>
      </c>
      <c r="P233" s="98">
        <v>761.46015055230305</v>
      </c>
      <c r="Q233" s="98">
        <v>774.59980155203255</v>
      </c>
      <c r="R233" s="98">
        <v>821.28713273541427</v>
      </c>
      <c r="S233" s="98">
        <v>809.62482746134367</v>
      </c>
      <c r="T233" s="98">
        <v>771.05160059046784</v>
      </c>
      <c r="U233" s="98">
        <v>811.44907180639336</v>
      </c>
      <c r="V233" s="98">
        <v>799.25727702286736</v>
      </c>
      <c r="W233" s="98">
        <v>845.92000485161429</v>
      </c>
      <c r="X233" s="98">
        <v>829.49374781158849</v>
      </c>
      <c r="Y233" s="98">
        <v>746.90775458228973</v>
      </c>
      <c r="DA233" s="63" t="s">
        <v>2430</v>
      </c>
    </row>
    <row r="234" spans="1:105" ht="12" customHeight="1" x14ac:dyDescent="0.25">
      <c r="A234" s="109" t="s">
        <v>120</v>
      </c>
      <c r="B234" s="33">
        <v>929.35232197649384</v>
      </c>
      <c r="C234" s="33">
        <v>805.75311548050661</v>
      </c>
      <c r="D234" s="33">
        <v>997.27270487337739</v>
      </c>
      <c r="E234" s="33">
        <v>748.70613307142685</v>
      </c>
      <c r="F234" s="33">
        <v>928.21136689375032</v>
      </c>
      <c r="G234" s="33">
        <v>971.34545881368763</v>
      </c>
      <c r="H234" s="33">
        <v>1040.8626402408763</v>
      </c>
      <c r="I234" s="33">
        <v>920.59782033508282</v>
      </c>
      <c r="J234" s="33">
        <v>1051.9865019365775</v>
      </c>
      <c r="K234" s="33">
        <v>867.10737130181064</v>
      </c>
      <c r="L234" s="33">
        <v>890.88917925161877</v>
      </c>
      <c r="M234" s="33">
        <v>870.92173012424632</v>
      </c>
      <c r="N234" s="33">
        <v>849.33129768033757</v>
      </c>
      <c r="O234" s="33">
        <v>803.89600587732775</v>
      </c>
      <c r="P234" s="33">
        <v>783.15693961536817</v>
      </c>
      <c r="Q234" s="33">
        <v>792.48305574352787</v>
      </c>
      <c r="R234" s="33">
        <v>801.58056987875159</v>
      </c>
      <c r="S234" s="33">
        <v>803.569433382169</v>
      </c>
      <c r="T234" s="33">
        <v>797.24720949421476</v>
      </c>
      <c r="U234" s="33">
        <v>789.45045533833547</v>
      </c>
      <c r="V234" s="33">
        <v>792.0229989392617</v>
      </c>
      <c r="W234" s="33">
        <v>849.98224863691189</v>
      </c>
      <c r="X234" s="33">
        <v>812.26706911407337</v>
      </c>
      <c r="Y234" s="33">
        <v>786.62750896534396</v>
      </c>
      <c r="DA234" s="60" t="s">
        <v>2431</v>
      </c>
    </row>
    <row r="236" spans="1:105" ht="12" customHeight="1" x14ac:dyDescent="0.25">
      <c r="A236" s="116" t="s">
        <v>169</v>
      </c>
      <c r="B236" s="117">
        <f t="shared" ref="B236:Q236" si="110">B237+B240+B242+B252</f>
        <v>4986.6959423861654</v>
      </c>
      <c r="C236" s="117">
        <f t="shared" si="110"/>
        <v>2880.3583377518898</v>
      </c>
      <c r="D236" s="117">
        <f t="shared" si="110"/>
        <v>4183.5680713737793</v>
      </c>
      <c r="E236" s="117">
        <f t="shared" si="110"/>
        <v>5554.0481073008459</v>
      </c>
      <c r="F236" s="117">
        <f t="shared" si="110"/>
        <v>4110.6656394587726</v>
      </c>
      <c r="G236" s="117">
        <f t="shared" si="110"/>
        <v>6002.5987147294309</v>
      </c>
      <c r="H236" s="117">
        <f t="shared" si="110"/>
        <v>5272.7017297916645</v>
      </c>
      <c r="I236" s="117">
        <f t="shared" si="110"/>
        <v>3422.7808138894511</v>
      </c>
      <c r="J236" s="117">
        <f t="shared" si="110"/>
        <v>3968.7353786867861</v>
      </c>
      <c r="K236" s="117">
        <f t="shared" si="110"/>
        <v>3448.545041731682</v>
      </c>
      <c r="L236" s="117">
        <f t="shared" si="110"/>
        <v>6788.9031096570061</v>
      </c>
      <c r="M236" s="117">
        <f t="shared" si="110"/>
        <v>5043.8718747965213</v>
      </c>
      <c r="N236" s="117">
        <f t="shared" si="110"/>
        <v>4335.0007956214649</v>
      </c>
      <c r="O236" s="117">
        <f t="shared" si="110"/>
        <v>6058.7121845229694</v>
      </c>
      <c r="P236" s="117">
        <f t="shared" si="110"/>
        <v>4500.6696213298046</v>
      </c>
      <c r="Q236" s="117">
        <f t="shared" si="110"/>
        <v>4412.3593001161989</v>
      </c>
      <c r="R236" s="117">
        <f t="shared" ref="R236:V236" si="111">R237+R240+R242+R252</f>
        <v>4581.3537413301065</v>
      </c>
      <c r="S236" s="117">
        <f t="shared" si="111"/>
        <v>5664.7902879367293</v>
      </c>
      <c r="T236" s="117">
        <f t="shared" si="111"/>
        <v>4414.3427127664709</v>
      </c>
      <c r="U236" s="117">
        <f t="shared" si="111"/>
        <v>5091.2811036722878</v>
      </c>
      <c r="V236" s="117">
        <f t="shared" si="111"/>
        <v>5202.169270298501</v>
      </c>
      <c r="W236" s="117">
        <f t="shared" ref="W236:Y236" si="112">W237+W240+W242+W252</f>
        <v>4823.3049083474252</v>
      </c>
      <c r="X236" s="117">
        <f t="shared" si="112"/>
        <v>5390.9980886590829</v>
      </c>
      <c r="Y236" s="117">
        <f t="shared" si="112"/>
        <v>4467.8182117234282</v>
      </c>
      <c r="DA236" s="129" t="s">
        <v>2580</v>
      </c>
    </row>
    <row r="237" spans="1:105" ht="12" customHeight="1" x14ac:dyDescent="0.25">
      <c r="A237" s="121" t="s">
        <v>57</v>
      </c>
      <c r="B237" s="122">
        <f t="shared" ref="B237:Q237" si="113">SUM(B238:B239)</f>
        <v>4713.6360807473729</v>
      </c>
      <c r="C237" s="122">
        <f t="shared" si="113"/>
        <v>2667.2908623353892</v>
      </c>
      <c r="D237" s="122">
        <f t="shared" si="113"/>
        <v>3933.3693746518743</v>
      </c>
      <c r="E237" s="122">
        <f t="shared" si="113"/>
        <v>5237.7127584150039</v>
      </c>
      <c r="F237" s="122">
        <f t="shared" si="113"/>
        <v>3840.3797008624833</v>
      </c>
      <c r="G237" s="122">
        <f t="shared" si="113"/>
        <v>5672.7514901315662</v>
      </c>
      <c r="H237" s="122">
        <f t="shared" si="113"/>
        <v>4944.9464940420376</v>
      </c>
      <c r="I237" s="122">
        <f t="shared" si="113"/>
        <v>3140.8474550902092</v>
      </c>
      <c r="J237" s="122">
        <f t="shared" si="113"/>
        <v>3672.5601717045261</v>
      </c>
      <c r="K237" s="122">
        <f t="shared" si="113"/>
        <v>3146.42403287972</v>
      </c>
      <c r="L237" s="122">
        <f t="shared" si="113"/>
        <v>6388.8961626429491</v>
      </c>
      <c r="M237" s="122">
        <f t="shared" si="113"/>
        <v>4674.8760208333324</v>
      </c>
      <c r="N237" s="122">
        <f t="shared" si="113"/>
        <v>3963.2046755571155</v>
      </c>
      <c r="O237" s="122">
        <f t="shared" si="113"/>
        <v>5672.8398486486512</v>
      </c>
      <c r="P237" s="122">
        <f t="shared" si="113"/>
        <v>4140.0337172774889</v>
      </c>
      <c r="Q237" s="122">
        <f t="shared" si="113"/>
        <v>4097.3210628645502</v>
      </c>
      <c r="R237" s="122">
        <f t="shared" ref="R237:V237" si="114">SUM(R238:R239)</f>
        <v>4311.2864354665699</v>
      </c>
      <c r="S237" s="122">
        <f t="shared" si="114"/>
        <v>5334.47219020173</v>
      </c>
      <c r="T237" s="122">
        <f t="shared" si="114"/>
        <v>4086.2799999999993</v>
      </c>
      <c r="U237" s="122">
        <f t="shared" si="114"/>
        <v>4822.5807708598031</v>
      </c>
      <c r="V237" s="122">
        <f t="shared" si="114"/>
        <v>4909.1514529914539</v>
      </c>
      <c r="W237" s="122">
        <f t="shared" ref="W237:Y237" si="115">SUM(W238:W239)</f>
        <v>4502.9272222222253</v>
      </c>
      <c r="X237" s="122">
        <f t="shared" si="115"/>
        <v>5038.9999673469347</v>
      </c>
      <c r="Y237" s="122">
        <f t="shared" si="115"/>
        <v>4174.2023529411763</v>
      </c>
      <c r="DA237" s="130" t="s">
        <v>2581</v>
      </c>
    </row>
    <row r="238" spans="1:105" ht="12" customHeight="1" x14ac:dyDescent="0.25">
      <c r="A238" s="97" t="s">
        <v>51</v>
      </c>
      <c r="B238" s="98">
        <v>4713.6360807473729</v>
      </c>
      <c r="C238" s="98">
        <v>2667.2908623353892</v>
      </c>
      <c r="D238" s="98">
        <v>3933.3693746518743</v>
      </c>
      <c r="E238" s="98">
        <v>5237.7127584150039</v>
      </c>
      <c r="F238" s="98">
        <v>3840.3797008624833</v>
      </c>
      <c r="G238" s="98">
        <v>5672.7514901315662</v>
      </c>
      <c r="H238" s="98">
        <v>4944.9464940420376</v>
      </c>
      <c r="I238" s="98">
        <v>3140.8474550902092</v>
      </c>
      <c r="J238" s="98">
        <v>3672.5601717045261</v>
      </c>
      <c r="K238" s="98">
        <v>3146.42403287972</v>
      </c>
      <c r="L238" s="98">
        <v>6388.8961626429491</v>
      </c>
      <c r="M238" s="98">
        <v>4674.8760208333324</v>
      </c>
      <c r="N238" s="98">
        <v>3963.2046755571155</v>
      </c>
      <c r="O238" s="98">
        <v>5672.8398486486512</v>
      </c>
      <c r="P238" s="98">
        <v>4140.0337172774889</v>
      </c>
      <c r="Q238" s="98">
        <v>4097.3210628645502</v>
      </c>
      <c r="R238" s="98">
        <v>4311.2864354665699</v>
      </c>
      <c r="S238" s="98">
        <v>5334.47219020173</v>
      </c>
      <c r="T238" s="98">
        <v>4086.2799999999993</v>
      </c>
      <c r="U238" s="98">
        <v>4822.5807708598031</v>
      </c>
      <c r="V238" s="98">
        <v>4909.1514529914539</v>
      </c>
      <c r="W238" s="98">
        <v>4502.9272222222253</v>
      </c>
      <c r="X238" s="98">
        <v>5038.9999673469347</v>
      </c>
      <c r="Y238" s="98">
        <v>4174.2023529411763</v>
      </c>
      <c r="DA238" s="63" t="s">
        <v>2582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X239" s="98">
        <v>0</v>
      </c>
      <c r="Y239" s="98">
        <v>0</v>
      </c>
      <c r="DA239" s="63" t="s">
        <v>2583</v>
      </c>
    </row>
    <row r="240" spans="1:105" ht="12" customHeight="1" x14ac:dyDescent="0.25">
      <c r="A240" s="121" t="s">
        <v>92</v>
      </c>
      <c r="B240" s="122">
        <f t="shared" ref="B240:Y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X240" s="122">
        <f t="shared" si="116"/>
        <v>0</v>
      </c>
      <c r="Y240" s="122">
        <f t="shared" si="116"/>
        <v>0</v>
      </c>
      <c r="DA240" s="130" t="s">
        <v>2584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X241" s="98">
        <v>0</v>
      </c>
      <c r="Y241" s="98">
        <v>0</v>
      </c>
      <c r="DA241" s="63" t="s">
        <v>2585</v>
      </c>
    </row>
    <row r="242" spans="1:105" ht="12" customHeight="1" x14ac:dyDescent="0.25">
      <c r="A242" s="121" t="s">
        <v>55</v>
      </c>
      <c r="B242" s="122">
        <v>184.07121650011521</v>
      </c>
      <c r="C242" s="122">
        <v>101.62874378993627</v>
      </c>
      <c r="D242" s="122">
        <v>146.51384749194449</v>
      </c>
      <c r="E242" s="122">
        <v>182.8278304808581</v>
      </c>
      <c r="F242" s="122">
        <v>140.75965237811729</v>
      </c>
      <c r="G242" s="122">
        <v>195.63028292594706</v>
      </c>
      <c r="H242" s="122">
        <v>189.66197409140267</v>
      </c>
      <c r="I242" s="122">
        <v>134.74887898015109</v>
      </c>
      <c r="J242" s="122">
        <v>152.43039156757789</v>
      </c>
      <c r="K242" s="122">
        <v>134.78454294994373</v>
      </c>
      <c r="L242" s="122">
        <v>244.65147108010248</v>
      </c>
      <c r="M242" s="122">
        <v>231.42548411340357</v>
      </c>
      <c r="N242" s="122">
        <v>249.1728822585201</v>
      </c>
      <c r="O242" s="122">
        <v>268.96588176784564</v>
      </c>
      <c r="P242" s="122">
        <v>253.0870102805315</v>
      </c>
      <c r="Q242" s="122">
        <v>206.17583028670111</v>
      </c>
      <c r="R242" s="122">
        <v>156.1724381253093</v>
      </c>
      <c r="S242" s="122">
        <v>221.90632821037292</v>
      </c>
      <c r="T242" s="122">
        <v>229.55213878070802</v>
      </c>
      <c r="U242" s="122">
        <v>168.20214895818148</v>
      </c>
      <c r="V242" s="122">
        <v>193.74245724838306</v>
      </c>
      <c r="W242" s="122">
        <v>217.31775805438934</v>
      </c>
      <c r="X242" s="122">
        <v>252.0220744860913</v>
      </c>
      <c r="Y242" s="122">
        <v>205.59560535984184</v>
      </c>
      <c r="DA242" s="130" t="s">
        <v>2586</v>
      </c>
    </row>
    <row r="243" spans="1:105" ht="12" customHeight="1" x14ac:dyDescent="0.25">
      <c r="A243" s="97" t="s">
        <v>143</v>
      </c>
      <c r="B243" s="98">
        <v>681.73002896348976</v>
      </c>
      <c r="C243" s="98">
        <v>355.27570544231702</v>
      </c>
      <c r="D243" s="98">
        <v>534.7959598211603</v>
      </c>
      <c r="E243" s="98">
        <v>693.7141554845681</v>
      </c>
      <c r="F243" s="98">
        <v>512.39757224719335</v>
      </c>
      <c r="G243" s="98">
        <v>776.98206706642361</v>
      </c>
      <c r="H243" s="98">
        <v>714.11988295922094</v>
      </c>
      <c r="I243" s="98">
        <v>428.24667852350041</v>
      </c>
      <c r="J243" s="98">
        <v>457.4504748977555</v>
      </c>
      <c r="K243" s="98">
        <v>367.32675988895699</v>
      </c>
      <c r="L243" s="98">
        <v>693.50409711684347</v>
      </c>
      <c r="M243" s="98">
        <v>636.86206896551732</v>
      </c>
      <c r="N243" s="98">
        <v>667.00841918058131</v>
      </c>
      <c r="O243" s="98">
        <v>706.5478770131773</v>
      </c>
      <c r="P243" s="98">
        <v>648.47281105990749</v>
      </c>
      <c r="Q243" s="98">
        <v>528.02279792746128</v>
      </c>
      <c r="R243" s="98">
        <v>434.38317560462656</v>
      </c>
      <c r="S243" s="98">
        <v>656.12079646017628</v>
      </c>
      <c r="T243" s="98">
        <v>674.62631578947355</v>
      </c>
      <c r="U243" s="98">
        <v>530.49068150208586</v>
      </c>
      <c r="V243" s="98">
        <v>593.94376996805056</v>
      </c>
      <c r="W243" s="98">
        <v>633.76015325670539</v>
      </c>
      <c r="X243" s="98">
        <v>661.06815144766142</v>
      </c>
      <c r="Y243" s="98">
        <v>554.56514745308289</v>
      </c>
      <c r="DA243" s="63" t="s">
        <v>2587</v>
      </c>
    </row>
    <row r="244" spans="1:105" ht="12" customHeight="1" x14ac:dyDescent="0.25">
      <c r="A244" s="97" t="s">
        <v>124</v>
      </c>
      <c r="B244" s="98">
        <v>371.86918010288366</v>
      </c>
      <c r="C244" s="98">
        <v>388.44015975624404</v>
      </c>
      <c r="D244" s="98">
        <v>376.88473627270298</v>
      </c>
      <c r="E244" s="98">
        <v>402.38025780036946</v>
      </c>
      <c r="F244" s="98">
        <v>405.21531906149079</v>
      </c>
      <c r="G244" s="98">
        <v>409.76244976877661</v>
      </c>
      <c r="H244" s="98">
        <v>420.45668000380334</v>
      </c>
      <c r="I244" s="98">
        <v>409.20064189544343</v>
      </c>
      <c r="J244" s="98">
        <v>455.74096981983411</v>
      </c>
      <c r="K244" s="98">
        <v>488.35128036472844</v>
      </c>
      <c r="L244" s="98">
        <v>450.60313611299665</v>
      </c>
      <c r="M244" s="98">
        <v>398.97815301499668</v>
      </c>
      <c r="N244" s="98">
        <v>386.80769895017994</v>
      </c>
      <c r="O244" s="98">
        <v>389.99172131206166</v>
      </c>
      <c r="P244" s="98">
        <v>368.59344777811094</v>
      </c>
      <c r="Q244" s="98">
        <v>381.66480407322251</v>
      </c>
      <c r="R244" s="98">
        <v>408.89499028431527</v>
      </c>
      <c r="S244" s="98">
        <v>394.46150193096275</v>
      </c>
      <c r="T244" s="98">
        <v>364.76763293894567</v>
      </c>
      <c r="U244" s="98">
        <v>373.86842119682541</v>
      </c>
      <c r="V244" s="98">
        <v>366.07966127119641</v>
      </c>
      <c r="W244" s="98">
        <v>394.36849288683783</v>
      </c>
      <c r="X244" s="98">
        <v>396.91470818206255</v>
      </c>
      <c r="Y244" s="98">
        <v>378.65261727974598</v>
      </c>
      <c r="DA244" s="63" t="s">
        <v>2588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0</v>
      </c>
      <c r="G245" s="98">
        <v>0</v>
      </c>
      <c r="H245" s="98">
        <v>0</v>
      </c>
      <c r="I245" s="98">
        <v>0</v>
      </c>
      <c r="J245" s="98">
        <v>0</v>
      </c>
      <c r="K245" s="98">
        <v>0</v>
      </c>
      <c r="L245" s="98">
        <v>0</v>
      </c>
      <c r="M245" s="98">
        <v>0</v>
      </c>
      <c r="N245" s="98">
        <v>0</v>
      </c>
      <c r="O245" s="98">
        <v>0</v>
      </c>
      <c r="P245" s="98">
        <v>0</v>
      </c>
      <c r="Q245" s="98">
        <v>0</v>
      </c>
      <c r="R245" s="98">
        <v>0</v>
      </c>
      <c r="S245" s="98">
        <v>0</v>
      </c>
      <c r="T245" s="98">
        <v>0</v>
      </c>
      <c r="U245" s="98">
        <v>0</v>
      </c>
      <c r="V245" s="98">
        <v>0</v>
      </c>
      <c r="W245" s="98">
        <v>0</v>
      </c>
      <c r="X245" s="98">
        <v>0</v>
      </c>
      <c r="Y245" s="98">
        <v>0</v>
      </c>
      <c r="DA245" s="63" t="s">
        <v>2589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0</v>
      </c>
      <c r="G246" s="101">
        <v>0</v>
      </c>
      <c r="H246" s="101">
        <v>0</v>
      </c>
      <c r="I246" s="101">
        <v>0</v>
      </c>
      <c r="J246" s="101">
        <v>0</v>
      </c>
      <c r="K246" s="101">
        <v>0</v>
      </c>
      <c r="L246" s="101">
        <v>0</v>
      </c>
      <c r="M246" s="101">
        <v>0</v>
      </c>
      <c r="N246" s="101">
        <v>0</v>
      </c>
      <c r="O246" s="101">
        <v>0</v>
      </c>
      <c r="P246" s="101">
        <v>0</v>
      </c>
      <c r="Q246" s="101">
        <v>0</v>
      </c>
      <c r="R246" s="101">
        <v>0</v>
      </c>
      <c r="S246" s="101">
        <v>0</v>
      </c>
      <c r="T246" s="101">
        <v>0</v>
      </c>
      <c r="U246" s="101">
        <v>0</v>
      </c>
      <c r="V246" s="101">
        <v>0</v>
      </c>
      <c r="W246" s="101">
        <v>0</v>
      </c>
      <c r="X246" s="101">
        <v>0</v>
      </c>
      <c r="Y246" s="101">
        <v>0</v>
      </c>
      <c r="DA246" s="131" t="s">
        <v>2590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X247" s="104">
        <v>0</v>
      </c>
      <c r="Y247" s="104">
        <v>0</v>
      </c>
      <c r="DA247" s="132" t="s">
        <v>2591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X248" s="101">
        <v>0</v>
      </c>
      <c r="Y248" s="101">
        <v>0</v>
      </c>
      <c r="DA248" s="131" t="s">
        <v>2592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X249" s="104">
        <v>0</v>
      </c>
      <c r="Y249" s="104">
        <v>0</v>
      </c>
      <c r="DA249" s="132" t="s">
        <v>2593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X250" s="98">
        <v>0</v>
      </c>
      <c r="Y250" s="98">
        <v>0</v>
      </c>
      <c r="DA250" s="63" t="s">
        <v>2594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X251" s="98">
        <v>0</v>
      </c>
      <c r="Y251" s="98">
        <v>0</v>
      </c>
      <c r="DA251" s="63" t="s">
        <v>2595</v>
      </c>
    </row>
    <row r="252" spans="1:105" ht="12" customHeight="1" x14ac:dyDescent="0.25">
      <c r="A252" s="121" t="s">
        <v>54</v>
      </c>
      <c r="B252" s="122">
        <v>88.988645138677242</v>
      </c>
      <c r="C252" s="122">
        <v>111.43873162656413</v>
      </c>
      <c r="D252" s="122">
        <v>103.68484922996089</v>
      </c>
      <c r="E252" s="122">
        <v>133.50751840498398</v>
      </c>
      <c r="F252" s="122">
        <v>129.52628621817209</v>
      </c>
      <c r="G252" s="122">
        <v>134.21694167191808</v>
      </c>
      <c r="H252" s="122">
        <v>138.09326165822435</v>
      </c>
      <c r="I252" s="122">
        <v>147.18447981909077</v>
      </c>
      <c r="J252" s="122">
        <v>143.74481541468217</v>
      </c>
      <c r="K252" s="122">
        <v>167.33646590201812</v>
      </c>
      <c r="L252" s="122">
        <v>155.35547593395509</v>
      </c>
      <c r="M252" s="122">
        <v>137.57036984978518</v>
      </c>
      <c r="N252" s="122">
        <v>122.6232378058297</v>
      </c>
      <c r="O252" s="122">
        <v>116.90645410647264</v>
      </c>
      <c r="P252" s="122">
        <v>107.54889377178493</v>
      </c>
      <c r="Q252" s="122">
        <v>108.86240696494735</v>
      </c>
      <c r="R252" s="122">
        <v>113.89486773822777</v>
      </c>
      <c r="S252" s="122">
        <v>108.41176952462688</v>
      </c>
      <c r="T252" s="122">
        <v>98.510573985763529</v>
      </c>
      <c r="U252" s="122">
        <v>100.49818385430324</v>
      </c>
      <c r="V252" s="122">
        <v>99.275360058663466</v>
      </c>
      <c r="W252" s="122">
        <v>103.05992807081022</v>
      </c>
      <c r="X252" s="122">
        <v>99.97604682605656</v>
      </c>
      <c r="Y252" s="122">
        <v>88.020253422410036</v>
      </c>
      <c r="DA252" s="130" t="s">
        <v>2596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X253" s="98">
        <v>0</v>
      </c>
      <c r="Y253" s="98">
        <v>0</v>
      </c>
      <c r="DA253" s="63" t="s">
        <v>2597</v>
      </c>
    </row>
    <row r="254" spans="1:105" ht="12" customHeight="1" x14ac:dyDescent="0.25">
      <c r="A254" s="97" t="s">
        <v>50</v>
      </c>
      <c r="B254" s="98">
        <v>317.39526173234435</v>
      </c>
      <c r="C254" s="98">
        <v>373.93169774115881</v>
      </c>
      <c r="D254" s="98">
        <v>326.58848402236168</v>
      </c>
      <c r="E254" s="98">
        <v>385.41589993621022</v>
      </c>
      <c r="F254" s="98">
        <v>360.13574811344631</v>
      </c>
      <c r="G254" s="98">
        <v>364.55278688492336</v>
      </c>
      <c r="H254" s="98">
        <v>358.23085892685032</v>
      </c>
      <c r="I254" s="98">
        <v>374.15266595119243</v>
      </c>
      <c r="J254" s="98">
        <v>367.14927986911715</v>
      </c>
      <c r="K254" s="98">
        <v>422.31527334993172</v>
      </c>
      <c r="L254" s="98">
        <v>380.41306645931132</v>
      </c>
      <c r="M254" s="98">
        <v>338.20116531573314</v>
      </c>
      <c r="N254" s="98">
        <v>321.57752648732162</v>
      </c>
      <c r="O254" s="98">
        <v>318.99253701618642</v>
      </c>
      <c r="P254" s="98">
        <v>294.62398150390169</v>
      </c>
      <c r="Q254" s="98">
        <v>299.68723273311997</v>
      </c>
      <c r="R254" s="98">
        <v>317.61111172863718</v>
      </c>
      <c r="S254" s="98">
        <v>312.18990892153965</v>
      </c>
      <c r="T254" s="98">
        <v>295.64857910318119</v>
      </c>
      <c r="U254" s="98">
        <v>308.95340114584627</v>
      </c>
      <c r="V254" s="98">
        <v>302.85075330779392</v>
      </c>
      <c r="W254" s="98">
        <v>319.46560873613186</v>
      </c>
      <c r="X254" s="98">
        <v>313.22418762639199</v>
      </c>
      <c r="Y254" s="98">
        <v>281.98585746875432</v>
      </c>
      <c r="DA254" s="63" t="s">
        <v>2598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X255" s="33">
        <v>0</v>
      </c>
      <c r="Y255" s="33">
        <v>0</v>
      </c>
      <c r="DA255" s="60" t="s">
        <v>2599</v>
      </c>
    </row>
    <row r="257" spans="1:105" ht="12" customHeight="1" x14ac:dyDescent="0.25">
      <c r="A257" s="116" t="s">
        <v>168</v>
      </c>
      <c r="B257" s="118">
        <f t="shared" ref="B257:Q257" si="117">B258+B261+B263+B273</f>
        <v>203.31343275081517</v>
      </c>
      <c r="C257" s="118">
        <f t="shared" si="117"/>
        <v>127.42287311254296</v>
      </c>
      <c r="D257" s="118">
        <f t="shared" si="117"/>
        <v>175.83900605298012</v>
      </c>
      <c r="E257" s="118">
        <f t="shared" si="117"/>
        <v>219.81823831297905</v>
      </c>
      <c r="F257" s="118">
        <f t="shared" si="117"/>
        <v>171.61887731163225</v>
      </c>
      <c r="G257" s="118">
        <f t="shared" si="117"/>
        <v>238.29065941421359</v>
      </c>
      <c r="H257" s="118">
        <f t="shared" si="117"/>
        <v>213.64426789303531</v>
      </c>
      <c r="I257" s="118">
        <f t="shared" si="117"/>
        <v>146.83083724008006</v>
      </c>
      <c r="J257" s="118">
        <f t="shared" si="117"/>
        <v>166.57698668182351</v>
      </c>
      <c r="K257" s="118">
        <f t="shared" si="117"/>
        <v>145.27810916745653</v>
      </c>
      <c r="L257" s="118">
        <f t="shared" si="117"/>
        <v>258.59364741858383</v>
      </c>
      <c r="M257" s="118">
        <f t="shared" si="117"/>
        <v>197.63528482822073</v>
      </c>
      <c r="N257" s="118">
        <f t="shared" si="117"/>
        <v>172.80317373356758</v>
      </c>
      <c r="O257" s="118">
        <f t="shared" si="117"/>
        <v>228.0426591099245</v>
      </c>
      <c r="P257" s="118">
        <f t="shared" si="117"/>
        <v>173.9663217294584</v>
      </c>
      <c r="Q257" s="118">
        <f t="shared" si="117"/>
        <v>172.21832013663359</v>
      </c>
      <c r="R257" s="118">
        <f t="shared" ref="R257:V257" si="118">R258+R261+R263+R273</f>
        <v>177.63073940690194</v>
      </c>
      <c r="S257" s="118">
        <f t="shared" si="118"/>
        <v>213.10882950950725</v>
      </c>
      <c r="T257" s="118">
        <f t="shared" si="118"/>
        <v>170.48012462573081</v>
      </c>
      <c r="U257" s="118">
        <f t="shared" si="118"/>
        <v>191.04667644476754</v>
      </c>
      <c r="V257" s="118">
        <f t="shared" si="118"/>
        <v>192.67625834347521</v>
      </c>
      <c r="W257" s="118">
        <f t="shared" ref="W257:Y257" si="119">W258+W261+W263+W273</f>
        <v>180.53760022618201</v>
      </c>
      <c r="X257" s="118">
        <f t="shared" si="119"/>
        <v>196.25470851153079</v>
      </c>
      <c r="Y257" s="118">
        <f t="shared" si="119"/>
        <v>166.17812725584275</v>
      </c>
      <c r="DA257" s="129" t="s">
        <v>2748</v>
      </c>
    </row>
    <row r="258" spans="1:105" ht="12.95" customHeight="1" x14ac:dyDescent="0.25">
      <c r="A258" s="121" t="s">
        <v>57</v>
      </c>
      <c r="B258" s="123">
        <f t="shared" ref="B258:Q258" si="120">SUM(B259:B260)</f>
        <v>165.47416956262398</v>
      </c>
      <c r="C258" s="123">
        <f t="shared" si="120"/>
        <v>93.509305789201576</v>
      </c>
      <c r="D258" s="123">
        <f t="shared" si="120"/>
        <v>137.71642760203568</v>
      </c>
      <c r="E258" s="123">
        <f t="shared" si="120"/>
        <v>183.01186665096583</v>
      </c>
      <c r="F258" s="123">
        <f t="shared" si="120"/>
        <v>133.92983005945865</v>
      </c>
      <c r="G258" s="123">
        <f t="shared" si="120"/>
        <v>197.27758645511875</v>
      </c>
      <c r="H258" s="123">
        <f t="shared" si="120"/>
        <v>171.37614831387171</v>
      </c>
      <c r="I258" s="123">
        <f t="shared" si="120"/>
        <v>108.44616300261941</v>
      </c>
      <c r="J258" s="123">
        <f t="shared" si="120"/>
        <v>126.30428623728001</v>
      </c>
      <c r="K258" s="123">
        <f t="shared" si="120"/>
        <v>107.78052853200472</v>
      </c>
      <c r="L258" s="123">
        <f t="shared" si="120"/>
        <v>217.9139701990423</v>
      </c>
      <c r="M258" s="123">
        <f t="shared" si="120"/>
        <v>158.74175720701214</v>
      </c>
      <c r="N258" s="123">
        <f t="shared" si="120"/>
        <v>134.29050758652673</v>
      </c>
      <c r="O258" s="123">
        <f t="shared" si="120"/>
        <v>190.84211220140583</v>
      </c>
      <c r="P258" s="123">
        <f t="shared" si="120"/>
        <v>138.5697553129848</v>
      </c>
      <c r="Q258" s="123">
        <f t="shared" si="120"/>
        <v>136.41706603059595</v>
      </c>
      <c r="R258" s="123">
        <f t="shared" ref="R258:V258" si="121">SUM(R259:R260)</f>
        <v>142.72057591167118</v>
      </c>
      <c r="S258" s="123">
        <f t="shared" si="121"/>
        <v>175.57843712805084</v>
      </c>
      <c r="T258" s="123">
        <f t="shared" si="121"/>
        <v>133.63923223218688</v>
      </c>
      <c r="U258" s="123">
        <f t="shared" si="121"/>
        <v>156.80392079527005</v>
      </c>
      <c r="V258" s="123">
        <f t="shared" si="121"/>
        <v>158.53405588154911</v>
      </c>
      <c r="W258" s="123">
        <f t="shared" ref="W258:Y258" si="122">SUM(W259:W260)</f>
        <v>144.48180050891165</v>
      </c>
      <c r="X258" s="123">
        <f t="shared" si="122"/>
        <v>160.53081075819301</v>
      </c>
      <c r="Y258" s="123">
        <f t="shared" si="122"/>
        <v>131.99361116373345</v>
      </c>
      <c r="DA258" s="130" t="s">
        <v>2749</v>
      </c>
    </row>
    <row r="259" spans="1:105" ht="12" customHeight="1" x14ac:dyDescent="0.25">
      <c r="A259" s="97" t="s">
        <v>51</v>
      </c>
      <c r="B259" s="99">
        <v>164.56420092389223</v>
      </c>
      <c r="C259" s="99">
        <v>92.998693078774963</v>
      </c>
      <c r="D259" s="99">
        <v>136.96104984599592</v>
      </c>
      <c r="E259" s="99">
        <v>182.06142571769695</v>
      </c>
      <c r="F259" s="99">
        <v>133.20041035470206</v>
      </c>
      <c r="G259" s="99">
        <v>196.2211118428111</v>
      </c>
      <c r="H259" s="99">
        <v>170.49189523077928</v>
      </c>
      <c r="I259" s="99">
        <v>107.90598861537919</v>
      </c>
      <c r="J259" s="99">
        <v>125.68299770763298</v>
      </c>
      <c r="K259" s="99">
        <v>107.25411148228707</v>
      </c>
      <c r="L259" s="99">
        <v>216.86910221277915</v>
      </c>
      <c r="M259" s="99">
        <v>157.9721904617488</v>
      </c>
      <c r="N259" s="99">
        <v>133.63197517988701</v>
      </c>
      <c r="O259" s="99">
        <v>189.89644129552744</v>
      </c>
      <c r="P259" s="99">
        <v>137.88711590656527</v>
      </c>
      <c r="Q259" s="99">
        <v>135.74484473696822</v>
      </c>
      <c r="R259" s="99">
        <v>142.01171734409749</v>
      </c>
      <c r="S259" s="99">
        <v>174.71052000614156</v>
      </c>
      <c r="T259" s="99">
        <v>132.97588893588329</v>
      </c>
      <c r="U259" s="99">
        <v>156.01349264916587</v>
      </c>
      <c r="V259" s="99">
        <v>157.73138439433123</v>
      </c>
      <c r="W259" s="99">
        <v>143.74946355552035</v>
      </c>
      <c r="X259" s="99">
        <v>159.72103441015534</v>
      </c>
      <c r="Y259" s="99">
        <v>131.32468538834354</v>
      </c>
      <c r="DA259" s="63" t="s">
        <v>2750</v>
      </c>
    </row>
    <row r="260" spans="1:105" ht="12" customHeight="1" x14ac:dyDescent="0.25">
      <c r="A260" s="97" t="s">
        <v>53</v>
      </c>
      <c r="B260" s="99">
        <v>0.90996863873176526</v>
      </c>
      <c r="C260" s="99">
        <v>0.51061271042661893</v>
      </c>
      <c r="D260" s="99">
        <v>0.75537775603975943</v>
      </c>
      <c r="E260" s="99">
        <v>0.95044093326888579</v>
      </c>
      <c r="F260" s="99">
        <v>0.72941970475658657</v>
      </c>
      <c r="G260" s="99">
        <v>1.0564746123076483</v>
      </c>
      <c r="H260" s="99">
        <v>0.88425308309244255</v>
      </c>
      <c r="I260" s="99">
        <v>0.5401743872402327</v>
      </c>
      <c r="J260" s="99">
        <v>0.62128852964703585</v>
      </c>
      <c r="K260" s="99">
        <v>0.5264170497176508</v>
      </c>
      <c r="L260" s="99">
        <v>1.0448679862631463</v>
      </c>
      <c r="M260" s="99">
        <v>0.76956674526333535</v>
      </c>
      <c r="N260" s="99">
        <v>0.65853240663972845</v>
      </c>
      <c r="O260" s="99">
        <v>0.94567090587839531</v>
      </c>
      <c r="P260" s="99">
        <v>0.68263940641952581</v>
      </c>
      <c r="Q260" s="99">
        <v>0.67222129362773442</v>
      </c>
      <c r="R260" s="99">
        <v>0.70885856757368981</v>
      </c>
      <c r="S260" s="99">
        <v>0.86791712190926218</v>
      </c>
      <c r="T260" s="99">
        <v>0.66334329630359634</v>
      </c>
      <c r="U260" s="99">
        <v>0.79042814610417667</v>
      </c>
      <c r="V260" s="99">
        <v>0.80267148721786641</v>
      </c>
      <c r="W260" s="99">
        <v>0.73233695339130256</v>
      </c>
      <c r="X260" s="99">
        <v>0.80977634803765952</v>
      </c>
      <c r="Y260" s="99">
        <v>0.66892577538991838</v>
      </c>
      <c r="DA260" s="63" t="s">
        <v>2751</v>
      </c>
    </row>
    <row r="261" spans="1:105" ht="12.95" customHeight="1" x14ac:dyDescent="0.25">
      <c r="A261" s="121" t="s">
        <v>92</v>
      </c>
      <c r="B261" s="123">
        <f t="shared" ref="B261:Y261" si="123">B262</f>
        <v>0.82534558281861847</v>
      </c>
      <c r="C261" s="123">
        <f t="shared" si="123"/>
        <v>0.7957285730369601</v>
      </c>
      <c r="D261" s="123">
        <f t="shared" si="123"/>
        <v>0.77486536884157553</v>
      </c>
      <c r="E261" s="123">
        <f t="shared" si="123"/>
        <v>1.7206999022813847</v>
      </c>
      <c r="F261" s="123">
        <f t="shared" si="123"/>
        <v>0.78222702035796932</v>
      </c>
      <c r="G261" s="123">
        <f t="shared" si="123"/>
        <v>1.0258283372062484</v>
      </c>
      <c r="H261" s="123">
        <f t="shared" si="123"/>
        <v>1.6661704736575187</v>
      </c>
      <c r="I261" s="123">
        <f t="shared" si="123"/>
        <v>2.0125594790818955</v>
      </c>
      <c r="J261" s="123">
        <f t="shared" si="123"/>
        <v>1.9642347866704049</v>
      </c>
      <c r="K261" s="123">
        <f t="shared" si="123"/>
        <v>1.8133236675846691</v>
      </c>
      <c r="L261" s="123">
        <f t="shared" si="123"/>
        <v>2.0733956016456592</v>
      </c>
      <c r="M261" s="123">
        <f t="shared" si="123"/>
        <v>2.9127913782222516</v>
      </c>
      <c r="N261" s="123">
        <f t="shared" si="123"/>
        <v>3.1109556867094703</v>
      </c>
      <c r="O261" s="123">
        <f t="shared" si="123"/>
        <v>2.4700160017974193</v>
      </c>
      <c r="P261" s="123">
        <f t="shared" si="123"/>
        <v>2.2237574452236215</v>
      </c>
      <c r="Q261" s="123">
        <f t="shared" si="123"/>
        <v>3.8665301307343531</v>
      </c>
      <c r="R261" s="123">
        <f t="shared" si="123"/>
        <v>3.4704692741387673</v>
      </c>
      <c r="S261" s="123">
        <f t="shared" si="123"/>
        <v>4.023887614621434</v>
      </c>
      <c r="T261" s="123">
        <f t="shared" si="123"/>
        <v>4.0753937541124197</v>
      </c>
      <c r="U261" s="123">
        <f t="shared" si="123"/>
        <v>3.3786823105218446</v>
      </c>
      <c r="V261" s="123">
        <f t="shared" si="123"/>
        <v>3.0073052599508334</v>
      </c>
      <c r="W261" s="123">
        <f t="shared" si="123"/>
        <v>2.8940573433386878</v>
      </c>
      <c r="X261" s="123">
        <f t="shared" si="123"/>
        <v>3.1025280771921691</v>
      </c>
      <c r="Y261" s="123">
        <f t="shared" si="123"/>
        <v>3.510241987111506</v>
      </c>
      <c r="DA261" s="130" t="s">
        <v>2752</v>
      </c>
    </row>
    <row r="262" spans="1:105" ht="12" customHeight="1" x14ac:dyDescent="0.25">
      <c r="A262" s="97" t="s">
        <v>53</v>
      </c>
      <c r="B262" s="99">
        <f>RES_hhdet_fecs!B8</f>
        <v>0.82534558281861847</v>
      </c>
      <c r="C262" s="99">
        <f>RES_hhdet_fecs!C8</f>
        <v>0.7957285730369601</v>
      </c>
      <c r="D262" s="99">
        <f>RES_hhdet_fecs!D8</f>
        <v>0.77486536884157553</v>
      </c>
      <c r="E262" s="99">
        <f>RES_hhdet_fecs!E8</f>
        <v>1.7206999022813847</v>
      </c>
      <c r="F262" s="99">
        <f>RES_hhdet_fecs!F8</f>
        <v>0.78222702035796932</v>
      </c>
      <c r="G262" s="99">
        <f>RES_hhdet_fecs!G8</f>
        <v>1.0258283372062484</v>
      </c>
      <c r="H262" s="99">
        <f>RES_hhdet_fecs!H8</f>
        <v>1.6661704736575187</v>
      </c>
      <c r="I262" s="99">
        <f>RES_hhdet_fecs!I8</f>
        <v>2.0125594790818955</v>
      </c>
      <c r="J262" s="99">
        <f>RES_hhdet_fecs!J8</f>
        <v>1.9642347866704049</v>
      </c>
      <c r="K262" s="99">
        <f>RES_hhdet_fecs!K8</f>
        <v>1.8133236675846691</v>
      </c>
      <c r="L262" s="99">
        <f>RES_hhdet_fecs!L8</f>
        <v>2.0733956016456592</v>
      </c>
      <c r="M262" s="99">
        <f>RES_hhdet_fecs!M8</f>
        <v>2.9127913782222516</v>
      </c>
      <c r="N262" s="99">
        <f>RES_hhdet_fecs!N8</f>
        <v>3.1109556867094703</v>
      </c>
      <c r="O262" s="99">
        <f>RES_hhdet_fecs!O8</f>
        <v>2.4700160017974193</v>
      </c>
      <c r="P262" s="99">
        <f>RES_hhdet_fecs!P8</f>
        <v>2.2237574452236215</v>
      </c>
      <c r="Q262" s="99">
        <f>RES_hhdet_fecs!Q8</f>
        <v>3.8665301307343531</v>
      </c>
      <c r="R262" s="99">
        <f>RES_hhdet_fecs!R8</f>
        <v>3.4704692741387673</v>
      </c>
      <c r="S262" s="99">
        <f>RES_hhdet_fecs!S8</f>
        <v>4.023887614621434</v>
      </c>
      <c r="T262" s="99">
        <f>RES_hhdet_fecs!T8</f>
        <v>4.0753937541124197</v>
      </c>
      <c r="U262" s="99">
        <f>RES_hhdet_fecs!U8</f>
        <v>3.3786823105218446</v>
      </c>
      <c r="V262" s="99">
        <f>RES_hhdet_fecs!V8</f>
        <v>3.0073052599508334</v>
      </c>
      <c r="W262" s="99">
        <f>RES_hhdet_fecs!W8</f>
        <v>2.8940573433386878</v>
      </c>
      <c r="X262" s="99">
        <f>RES_hhdet_fecs!X8</f>
        <v>3.1025280771921691</v>
      </c>
      <c r="Y262" s="99">
        <f>RES_hhdet_fecs!Y8</f>
        <v>3.510241987111506</v>
      </c>
      <c r="DA262" s="63" t="s">
        <v>2753</v>
      </c>
    </row>
    <row r="263" spans="1:105" ht="12" customHeight="1" x14ac:dyDescent="0.25">
      <c r="A263" s="121" t="s">
        <v>55</v>
      </c>
      <c r="B263" s="123">
        <v>20.480015153391587</v>
      </c>
      <c r="C263" s="123">
        <v>17.141753133474172</v>
      </c>
      <c r="D263" s="123">
        <v>19.872502600742994</v>
      </c>
      <c r="E263" s="123">
        <v>19.283793280590707</v>
      </c>
      <c r="F263" s="123">
        <v>19.606389126255383</v>
      </c>
      <c r="G263" s="123">
        <v>22.193396141209217</v>
      </c>
      <c r="H263" s="123">
        <v>22.265097693902394</v>
      </c>
      <c r="I263" s="123">
        <v>18.975379286468208</v>
      </c>
      <c r="J263" s="123">
        <v>19.818686176382631</v>
      </c>
      <c r="K263" s="123">
        <v>17.914868737036482</v>
      </c>
      <c r="L263" s="123">
        <v>21.534251713630397</v>
      </c>
      <c r="M263" s="123">
        <v>20.154972003395173</v>
      </c>
      <c r="N263" s="123">
        <v>20.356182818577171</v>
      </c>
      <c r="O263" s="123">
        <v>20.361593372071621</v>
      </c>
      <c r="P263" s="123">
        <v>19.56743436256302</v>
      </c>
      <c r="Q263" s="123">
        <v>18.220151708749789</v>
      </c>
      <c r="R263" s="123">
        <v>17.405159084287135</v>
      </c>
      <c r="S263" s="123">
        <v>19.772958536164662</v>
      </c>
      <c r="T263" s="123">
        <v>19.681923909060963</v>
      </c>
      <c r="U263" s="123">
        <v>17.931133200821556</v>
      </c>
      <c r="V263" s="123">
        <v>18.507417122987434</v>
      </c>
      <c r="W263" s="123">
        <v>19.91458755655616</v>
      </c>
      <c r="X263" s="123">
        <v>19.939739107258557</v>
      </c>
      <c r="Y263" s="123">
        <v>18.864207601950028</v>
      </c>
      <c r="DA263" s="130" t="s">
        <v>2754</v>
      </c>
    </row>
    <row r="264" spans="1:105" ht="12" customHeight="1" x14ac:dyDescent="0.25">
      <c r="A264" s="97" t="s">
        <v>143</v>
      </c>
      <c r="B264" s="99">
        <v>23.800810147483965</v>
      </c>
      <c r="C264" s="99">
        <v>12.387166602387877</v>
      </c>
      <c r="D264" s="99">
        <v>18.621748718167584</v>
      </c>
      <c r="E264" s="99">
        <v>24.113309380159297</v>
      </c>
      <c r="F264" s="99">
        <v>17.77208823199204</v>
      </c>
      <c r="G264" s="99">
        <v>26.875897057525307</v>
      </c>
      <c r="H264" s="99">
        <v>24.621429658418638</v>
      </c>
      <c r="I264" s="99">
        <v>14.712711100451571</v>
      </c>
      <c r="J264" s="99">
        <v>15.654950307116669</v>
      </c>
      <c r="K264" s="99">
        <v>12.521295554528187</v>
      </c>
      <c r="L264" s="99">
        <v>23.540781864953136</v>
      </c>
      <c r="M264" s="99">
        <v>21.520676828248856</v>
      </c>
      <c r="N264" s="99">
        <v>22.490297578230784</v>
      </c>
      <c r="O264" s="99">
        <v>23.651456947383021</v>
      </c>
      <c r="P264" s="99">
        <v>21.597902762896869</v>
      </c>
      <c r="Q264" s="99">
        <v>17.493472349987588</v>
      </c>
      <c r="R264" s="99">
        <v>14.308374466963445</v>
      </c>
      <c r="S264" s="99">
        <v>21.488762420948387</v>
      </c>
      <c r="T264" s="99">
        <v>21.953716838211086</v>
      </c>
      <c r="U264" s="99">
        <v>17.161704069130803</v>
      </c>
      <c r="V264" s="99">
        <v>19.083455457941017</v>
      </c>
      <c r="W264" s="99">
        <v>20.231879743451856</v>
      </c>
      <c r="X264" s="99">
        <v>20.953857838665886</v>
      </c>
      <c r="Y264" s="99">
        <v>17.447188075417856</v>
      </c>
      <c r="DA264" s="63" t="s">
        <v>2755</v>
      </c>
    </row>
    <row r="265" spans="1:105" ht="12" customHeight="1" x14ac:dyDescent="0.25">
      <c r="A265" s="97" t="s">
        <v>124</v>
      </c>
      <c r="B265" s="99">
        <v>20.821914331850962</v>
      </c>
      <c r="C265" s="99">
        <v>21.72109652717835</v>
      </c>
      <c r="D265" s="99">
        <v>21.047089438164097</v>
      </c>
      <c r="E265" s="99">
        <v>22.431797696690733</v>
      </c>
      <c r="F265" s="99">
        <v>22.540752268015545</v>
      </c>
      <c r="G265" s="99">
        <v>22.731876320816728</v>
      </c>
      <c r="H265" s="99">
        <v>23.249550016413682</v>
      </c>
      <c r="I265" s="99">
        <v>22.546864949500591</v>
      </c>
      <c r="J265" s="99">
        <v>25.013636596981854</v>
      </c>
      <c r="K265" s="99">
        <v>26.698089386377728</v>
      </c>
      <c r="L265" s="99">
        <v>24.531110862378377</v>
      </c>
      <c r="M265" s="99">
        <v>21.622744231548399</v>
      </c>
      <c r="N265" s="99">
        <v>20.867628228169696</v>
      </c>
      <c r="O265" s="99">
        <v>20.937404535555647</v>
      </c>
      <c r="P265" s="99">
        <v>19.688769461567116</v>
      </c>
      <c r="Q265" s="99">
        <v>20.279470655090137</v>
      </c>
      <c r="R265" s="99">
        <v>21.601317714892826</v>
      </c>
      <c r="S265" s="99">
        <v>20.719695954918812</v>
      </c>
      <c r="T265" s="99">
        <v>19.037601350919086</v>
      </c>
      <c r="U265" s="99">
        <v>19.397804882786119</v>
      </c>
      <c r="V265" s="99">
        <v>18.864202010678166</v>
      </c>
      <c r="W265" s="99">
        <v>20.191318007977088</v>
      </c>
      <c r="X265" s="99">
        <v>20.177441852863989</v>
      </c>
      <c r="Y265" s="99">
        <v>19.105789423417754</v>
      </c>
      <c r="DA265" s="63" t="s">
        <v>2756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2757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2758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2759</v>
      </c>
    </row>
    <row r="269" spans="1:105" ht="12" customHeight="1" x14ac:dyDescent="0.25">
      <c r="A269" s="106" t="s">
        <v>122</v>
      </c>
      <c r="B269" s="102">
        <v>19.372863818248032</v>
      </c>
      <c r="C269" s="102">
        <v>18.72023978386332</v>
      </c>
      <c r="D269" s="102">
        <v>20.366311923808912</v>
      </c>
      <c r="E269" s="102">
        <v>17.639993453813869</v>
      </c>
      <c r="F269" s="102">
        <v>20.258989960758889</v>
      </c>
      <c r="G269" s="102">
        <v>20.847445080809504</v>
      </c>
      <c r="H269" s="102">
        <v>21.616255996287631</v>
      </c>
      <c r="I269" s="102">
        <v>20.773437226213819</v>
      </c>
      <c r="J269" s="102">
        <v>21.672931942322563</v>
      </c>
      <c r="K269" s="102">
        <v>20.509958156089926</v>
      </c>
      <c r="L269" s="102">
        <v>20.633449129774188</v>
      </c>
      <c r="M269" s="102">
        <v>19.718492053771403</v>
      </c>
      <c r="N269" s="102">
        <v>19.54969543677246</v>
      </c>
      <c r="O269" s="102">
        <v>18.878539230063978</v>
      </c>
      <c r="P269" s="102">
        <v>18.804559606602499</v>
      </c>
      <c r="Q269" s="102">
        <v>19.122383036881349</v>
      </c>
      <c r="R269" s="102">
        <v>19.459270330154098</v>
      </c>
      <c r="S269" s="102">
        <v>19.486462135184283</v>
      </c>
      <c r="T269" s="102">
        <v>19.177444595479471</v>
      </c>
      <c r="U269" s="102">
        <v>18.883798647747241</v>
      </c>
      <c r="V269" s="102">
        <v>18.895585686018567</v>
      </c>
      <c r="W269" s="102">
        <v>20.447294433574083</v>
      </c>
      <c r="X269" s="102">
        <v>19.993845760235931</v>
      </c>
      <c r="Y269" s="102">
        <v>20.377902194813881</v>
      </c>
      <c r="DA269" s="131" t="s">
        <v>2760</v>
      </c>
    </row>
    <row r="270" spans="1:105" ht="12" customHeight="1" x14ac:dyDescent="0.25">
      <c r="A270" s="107" t="s">
        <v>121</v>
      </c>
      <c r="B270" s="105">
        <v>13.97707087016223</v>
      </c>
      <c r="C270" s="105">
        <v>13.395942353509664</v>
      </c>
      <c r="D270" s="105">
        <v>14.727419622836047</v>
      </c>
      <c r="E270" s="105">
        <v>12.464708178451804</v>
      </c>
      <c r="F270" s="105">
        <v>14.626069199706729</v>
      </c>
      <c r="G270" s="105">
        <v>15.109642623545149</v>
      </c>
      <c r="H270" s="105">
        <v>15.739752888524771</v>
      </c>
      <c r="I270" s="105">
        <v>15.117712898811469</v>
      </c>
      <c r="J270" s="105">
        <v>15.796239729766302</v>
      </c>
      <c r="K270" s="105">
        <v>14.800112944850124</v>
      </c>
      <c r="L270" s="105">
        <v>14.922531028056961</v>
      </c>
      <c r="M270" s="105">
        <v>14.40076998388888</v>
      </c>
      <c r="N270" s="105">
        <v>14.350514575388642</v>
      </c>
      <c r="O270" s="105">
        <v>13.89511703361042</v>
      </c>
      <c r="P270" s="105">
        <v>13.957424163582179</v>
      </c>
      <c r="Q270" s="105">
        <v>14.39802382147068</v>
      </c>
      <c r="R270" s="105">
        <v>14.651914205845033</v>
      </c>
      <c r="S270" s="105">
        <v>14.804164675038507</v>
      </c>
      <c r="T270" s="105">
        <v>14.905024256744179</v>
      </c>
      <c r="U270" s="105">
        <v>14.896750848372879</v>
      </c>
      <c r="V270" s="105">
        <v>15.049210997253297</v>
      </c>
      <c r="W270" s="105">
        <v>16.582813008535087</v>
      </c>
      <c r="X270" s="105">
        <v>16.452761563819188</v>
      </c>
      <c r="Y270" s="105">
        <v>16.796201413993384</v>
      </c>
      <c r="DA270" s="132" t="s">
        <v>2761</v>
      </c>
    </row>
    <row r="271" spans="1:105" ht="12" customHeight="1" x14ac:dyDescent="0.25">
      <c r="A271" s="108" t="s">
        <v>53</v>
      </c>
      <c r="B271" s="99">
        <v>5.8825591267582924</v>
      </c>
      <c r="C271" s="99">
        <v>5.3694980007429862</v>
      </c>
      <c r="D271" s="99">
        <v>6.1486517393477502</v>
      </c>
      <c r="E271" s="99">
        <v>4.4887653172591824</v>
      </c>
      <c r="F271" s="99">
        <v>5.8214622696269407</v>
      </c>
      <c r="G271" s="99">
        <v>5.9482488184715443</v>
      </c>
      <c r="H271" s="99">
        <v>6.1648798816087709</v>
      </c>
      <c r="I271" s="99">
        <v>5.7784867667937529</v>
      </c>
      <c r="J271" s="99">
        <v>6.077992106525735</v>
      </c>
      <c r="K271" s="99">
        <v>5.3392931788597542</v>
      </c>
      <c r="L271" s="99">
        <v>5.3614960744439859</v>
      </c>
      <c r="M271" s="99">
        <v>5.3439711450916709</v>
      </c>
      <c r="N271" s="99">
        <v>5.2521764265053212</v>
      </c>
      <c r="O271" s="99">
        <v>4.9335482678280913</v>
      </c>
      <c r="P271" s="99">
        <v>5.1898060361327873</v>
      </c>
      <c r="Q271" s="99">
        <v>5.8067847069844349</v>
      </c>
      <c r="R271" s="99">
        <v>5.7429114903408278</v>
      </c>
      <c r="S271" s="99">
        <v>5.6244088121913371</v>
      </c>
      <c r="T271" s="99">
        <v>5.717062992724653</v>
      </c>
      <c r="U271" s="99">
        <v>5.3472253758213473</v>
      </c>
      <c r="V271" s="99">
        <v>5.2528312525731655</v>
      </c>
      <c r="W271" s="99">
        <v>6.4074427752572243</v>
      </c>
      <c r="X271" s="99">
        <v>7.0159845338413485</v>
      </c>
      <c r="Y271" s="99">
        <v>7.2657341048300266</v>
      </c>
      <c r="DA271" s="63" t="s">
        <v>2762</v>
      </c>
    </row>
    <row r="272" spans="1:105" ht="12" customHeight="1" x14ac:dyDescent="0.25">
      <c r="A272" s="108" t="s">
        <v>52</v>
      </c>
      <c r="B272" s="99">
        <v>8.0945117434039382</v>
      </c>
      <c r="C272" s="99">
        <v>8.0264443527666778</v>
      </c>
      <c r="D272" s="99">
        <v>8.5787678834882986</v>
      </c>
      <c r="E272" s="99">
        <v>7.9759428611926229</v>
      </c>
      <c r="F272" s="99">
        <v>8.8046069300797889</v>
      </c>
      <c r="G272" s="99">
        <v>9.1613938050736046</v>
      </c>
      <c r="H272" s="99">
        <v>9.5748730069159986</v>
      </c>
      <c r="I272" s="99">
        <v>9.3392261320177123</v>
      </c>
      <c r="J272" s="99">
        <v>9.7182476232405666</v>
      </c>
      <c r="K272" s="99">
        <v>9.4608197659903741</v>
      </c>
      <c r="L272" s="99">
        <v>9.5610349536129764</v>
      </c>
      <c r="M272" s="99">
        <v>9.0567988387972083</v>
      </c>
      <c r="N272" s="99">
        <v>9.0983381488833182</v>
      </c>
      <c r="O272" s="99">
        <v>8.9615687657823297</v>
      </c>
      <c r="P272" s="99">
        <v>8.7676181274493885</v>
      </c>
      <c r="Q272" s="99">
        <v>8.5912391144862461</v>
      </c>
      <c r="R272" s="99">
        <v>8.9090027155042062</v>
      </c>
      <c r="S272" s="99">
        <v>9.1797558628471716</v>
      </c>
      <c r="T272" s="99">
        <v>9.1879612640195258</v>
      </c>
      <c r="U272" s="99">
        <v>9.5495254725515313</v>
      </c>
      <c r="V272" s="99">
        <v>9.7963797446801344</v>
      </c>
      <c r="W272" s="99">
        <v>10.175370233277864</v>
      </c>
      <c r="X272" s="99">
        <v>9.4367770299778417</v>
      </c>
      <c r="Y272" s="99">
        <v>9.5304673091633596</v>
      </c>
      <c r="DA272" s="63" t="s">
        <v>2763</v>
      </c>
    </row>
    <row r="273" spans="1:105" ht="12" customHeight="1" x14ac:dyDescent="0.25">
      <c r="A273" s="121" t="s">
        <v>54</v>
      </c>
      <c r="B273" s="123">
        <v>16.533902451981003</v>
      </c>
      <c r="C273" s="123">
        <v>15.976085616830254</v>
      </c>
      <c r="D273" s="123">
        <v>17.475210481359877</v>
      </c>
      <c r="E273" s="123">
        <v>15.80187847914112</v>
      </c>
      <c r="F273" s="123">
        <v>17.300431105560254</v>
      </c>
      <c r="G273" s="123">
        <v>17.793848480679397</v>
      </c>
      <c r="H273" s="123">
        <v>18.336851411603668</v>
      </c>
      <c r="I273" s="123">
        <v>17.396735471910539</v>
      </c>
      <c r="J273" s="123">
        <v>18.489779481490444</v>
      </c>
      <c r="K273" s="123">
        <v>17.769388230830643</v>
      </c>
      <c r="L273" s="123">
        <v>17.072029904265435</v>
      </c>
      <c r="M273" s="123">
        <v>15.825764239591205</v>
      </c>
      <c r="N273" s="123">
        <v>15.045527641754219</v>
      </c>
      <c r="O273" s="123">
        <v>14.368937534649627</v>
      </c>
      <c r="P273" s="123">
        <v>13.605374608687001</v>
      </c>
      <c r="Q273" s="123">
        <v>13.71457226655348</v>
      </c>
      <c r="R273" s="123">
        <v>14.034535136804854</v>
      </c>
      <c r="S273" s="123">
        <v>13.733546230670322</v>
      </c>
      <c r="T273" s="123">
        <v>13.083574730370531</v>
      </c>
      <c r="U273" s="123">
        <v>12.932940138154104</v>
      </c>
      <c r="V273" s="123">
        <v>12.627480078987819</v>
      </c>
      <c r="W273" s="123">
        <v>13.247154817375492</v>
      </c>
      <c r="X273" s="123">
        <v>12.681630568887051</v>
      </c>
      <c r="Y273" s="123">
        <v>11.810066503047787</v>
      </c>
      <c r="DA273" s="130" t="s">
        <v>2764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2765</v>
      </c>
    </row>
    <row r="275" spans="1:105" ht="12" customHeight="1" x14ac:dyDescent="0.25">
      <c r="A275" s="97" t="s">
        <v>50</v>
      </c>
      <c r="B275" s="99">
        <v>17.771779170561707</v>
      </c>
      <c r="C275" s="99">
        <v>20.909801155226273</v>
      </c>
      <c r="D275" s="99">
        <v>18.238300390386289</v>
      </c>
      <c r="E275" s="99">
        <v>21.486072760424396</v>
      </c>
      <c r="F275" s="99">
        <v>20.033128806390931</v>
      </c>
      <c r="G275" s="99">
        <v>20.223836685263279</v>
      </c>
      <c r="H275" s="99">
        <v>19.808714353086984</v>
      </c>
      <c r="I275" s="99">
        <v>20.615729219341379</v>
      </c>
      <c r="J275" s="99">
        <v>20.151224646579934</v>
      </c>
      <c r="K275" s="99">
        <v>23.087911039586519</v>
      </c>
      <c r="L275" s="99">
        <v>20.709920457523246</v>
      </c>
      <c r="M275" s="99">
        <v>18.32891661152896</v>
      </c>
      <c r="N275" s="99">
        <v>17.348569554030846</v>
      </c>
      <c r="O275" s="99">
        <v>17.125686075748348</v>
      </c>
      <c r="P275" s="99">
        <v>15.737620092398764</v>
      </c>
      <c r="Q275" s="99">
        <v>15.923654413652734</v>
      </c>
      <c r="R275" s="99">
        <v>16.778925389768435</v>
      </c>
      <c r="S275" s="99">
        <v>16.398254231106662</v>
      </c>
      <c r="T275" s="99">
        <v>15.430206193415501</v>
      </c>
      <c r="U275" s="99">
        <v>16.029751253436871</v>
      </c>
      <c r="V275" s="99">
        <v>15.605996163911421</v>
      </c>
      <c r="W275" s="99">
        <v>16.356356592751805</v>
      </c>
      <c r="X275" s="99">
        <v>15.922974640292516</v>
      </c>
      <c r="Y275" s="99">
        <v>14.228245540422661</v>
      </c>
      <c r="DA275" s="63" t="s">
        <v>2766</v>
      </c>
    </row>
    <row r="276" spans="1:105" ht="12" customHeight="1" x14ac:dyDescent="0.25">
      <c r="A276" s="109" t="s">
        <v>120</v>
      </c>
      <c r="B276" s="110">
        <v>16.051617946925806</v>
      </c>
      <c r="C276" s="110">
        <v>13.881526627523478</v>
      </c>
      <c r="D276" s="110">
        <v>17.120255021616046</v>
      </c>
      <c r="E276" s="110">
        <v>12.789344048912717</v>
      </c>
      <c r="F276" s="110">
        <v>15.765558331318767</v>
      </c>
      <c r="G276" s="110">
        <v>16.377891772697282</v>
      </c>
      <c r="H276" s="110">
        <v>17.41354545739506</v>
      </c>
      <c r="I276" s="110">
        <v>15.309280272437084</v>
      </c>
      <c r="J276" s="110">
        <v>17.420758192410009</v>
      </c>
      <c r="K276" s="110">
        <v>14.278969479780965</v>
      </c>
      <c r="L276" s="110">
        <v>14.560822808438417</v>
      </c>
      <c r="M276" s="110">
        <v>14.109379689561896</v>
      </c>
      <c r="N276" s="110">
        <v>13.626073665881412</v>
      </c>
      <c r="O276" s="110">
        <v>12.774163207973059</v>
      </c>
      <c r="P276" s="110">
        <v>12.379553224326825</v>
      </c>
      <c r="Q276" s="110">
        <v>12.454327438615433</v>
      </c>
      <c r="R276" s="110">
        <v>12.50018540228843</v>
      </c>
      <c r="S276" s="110">
        <v>12.315898045007721</v>
      </c>
      <c r="T276" s="110">
        <v>11.910954503134663</v>
      </c>
      <c r="U276" s="110">
        <v>11.43993892249989</v>
      </c>
      <c r="V276" s="110">
        <v>11.174980088434202</v>
      </c>
      <c r="W276" s="110">
        <v>11.766444559018279</v>
      </c>
      <c r="X276" s="110">
        <v>11.162007628935569</v>
      </c>
      <c r="Y276" s="110">
        <v>10.712713532983875</v>
      </c>
      <c r="DA276" s="60" t="s">
        <v>2767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119.48003795680771</v>
      </c>
      <c r="C278" s="118">
        <f t="shared" si="124"/>
        <v>75.907010915029375</v>
      </c>
      <c r="D278" s="118">
        <f t="shared" si="124"/>
        <v>104.31268008701605</v>
      </c>
      <c r="E278" s="118">
        <f t="shared" si="124"/>
        <v>131.15503887051571</v>
      </c>
      <c r="F278" s="118">
        <f t="shared" si="124"/>
        <v>102.88070964517237</v>
      </c>
      <c r="G278" s="118">
        <f t="shared" si="124"/>
        <v>142.91266130781366</v>
      </c>
      <c r="H278" s="118">
        <f t="shared" si="124"/>
        <v>130.27674096551738</v>
      </c>
      <c r="I278" s="118">
        <f t="shared" si="124"/>
        <v>91.87499484263067</v>
      </c>
      <c r="J278" s="118">
        <f t="shared" si="124"/>
        <v>103.64210394923502</v>
      </c>
      <c r="K278" s="118">
        <f t="shared" si="124"/>
        <v>90.883192481443928</v>
      </c>
      <c r="L278" s="118">
        <f t="shared" si="124"/>
        <v>160.93231112019009</v>
      </c>
      <c r="M278" s="118">
        <f t="shared" si="124"/>
        <v>129.11698981203395</v>
      </c>
      <c r="N278" s="118">
        <f t="shared" si="124"/>
        <v>117.39398318081641</v>
      </c>
      <c r="O278" s="118">
        <f t="shared" si="124"/>
        <v>153.99727220541106</v>
      </c>
      <c r="P278" s="118">
        <f t="shared" si="124"/>
        <v>118.9122986204239</v>
      </c>
      <c r="Q278" s="118">
        <f t="shared" si="124"/>
        <v>122.55792557447022</v>
      </c>
      <c r="R278" s="118">
        <f t="shared" ref="R278:V278" si="125">R279+R282+R284+R294</f>
        <v>125.32654382155587</v>
      </c>
      <c r="S278" s="118">
        <f t="shared" si="125"/>
        <v>151.28334980937362</v>
      </c>
      <c r="T278" s="118">
        <f t="shared" si="125"/>
        <v>125.14890030767506</v>
      </c>
      <c r="U278" s="118">
        <f t="shared" si="125"/>
        <v>138.49125604073814</v>
      </c>
      <c r="V278" s="118">
        <f t="shared" si="125"/>
        <v>139.55206425711773</v>
      </c>
      <c r="W278" s="118">
        <f t="shared" ref="W278:Y278" si="126">W279+W282+W284+W294</f>
        <v>132.00160380197534</v>
      </c>
      <c r="X278" s="118">
        <f t="shared" si="126"/>
        <v>143.34360663957591</v>
      </c>
      <c r="Y278" s="118">
        <f t="shared" si="126"/>
        <v>124.68004159207804</v>
      </c>
      <c r="DA278" s="129" t="s">
        <v>2916</v>
      </c>
    </row>
    <row r="279" spans="1:105" ht="12" customHeight="1" x14ac:dyDescent="0.25">
      <c r="A279" s="121" t="s">
        <v>57</v>
      </c>
      <c r="B279" s="123">
        <f t="shared" ref="B279:Q279" si="127">SUM(B280:B281)</f>
        <v>94.538084876175617</v>
      </c>
      <c r="C279" s="123">
        <f t="shared" si="127"/>
        <v>53.455114134585607</v>
      </c>
      <c r="D279" s="123">
        <f t="shared" si="127"/>
        <v>78.966181427462828</v>
      </c>
      <c r="E279" s="123">
        <f t="shared" si="127"/>
        <v>105.5888928122947</v>
      </c>
      <c r="F279" s="123">
        <f t="shared" si="127"/>
        <v>77.596847080968246</v>
      </c>
      <c r="G279" s="123">
        <f t="shared" si="127"/>
        <v>114.96590144177986</v>
      </c>
      <c r="H279" s="123">
        <f t="shared" si="127"/>
        <v>100.06035841157073</v>
      </c>
      <c r="I279" s="123">
        <f t="shared" si="127"/>
        <v>63.386361716348929</v>
      </c>
      <c r="J279" s="123">
        <f t="shared" si="127"/>
        <v>73.822107071638612</v>
      </c>
      <c r="K279" s="123">
        <f t="shared" si="127"/>
        <v>63.177592280633846</v>
      </c>
      <c r="L279" s="123">
        <f t="shared" si="127"/>
        <v>130.40442435228604</v>
      </c>
      <c r="M279" s="123">
        <f t="shared" si="127"/>
        <v>97.142526090962775</v>
      </c>
      <c r="N279" s="123">
        <f t="shared" si="127"/>
        <v>84.32829421645306</v>
      </c>
      <c r="O279" s="123">
        <f t="shared" si="127"/>
        <v>122.59823776157828</v>
      </c>
      <c r="P279" s="123">
        <f t="shared" si="127"/>
        <v>89.084974760843295</v>
      </c>
      <c r="Q279" s="123">
        <f t="shared" si="127"/>
        <v>87.820146375636156</v>
      </c>
      <c r="R279" s="123">
        <f t="shared" ref="R279:V279" si="128">SUM(R280:R281)</f>
        <v>92.054090480714848</v>
      </c>
      <c r="S279" s="123">
        <f t="shared" si="128"/>
        <v>114.18291288930989</v>
      </c>
      <c r="T279" s="123">
        <f t="shared" si="128"/>
        <v>87.549146641459544</v>
      </c>
      <c r="U279" s="123">
        <f t="shared" si="128"/>
        <v>103.83266773380693</v>
      </c>
      <c r="V279" s="123">
        <f t="shared" si="128"/>
        <v>105.44857761116509</v>
      </c>
      <c r="W279" s="123">
        <f t="shared" ref="W279:Y279" si="129">SUM(W280:W281)</f>
        <v>96.3714552990171</v>
      </c>
      <c r="X279" s="123">
        <f t="shared" si="129"/>
        <v>107.11896472847869</v>
      </c>
      <c r="Y279" s="123">
        <f t="shared" si="129"/>
        <v>88.119961192725839</v>
      </c>
      <c r="DA279" s="130" t="s">
        <v>2917</v>
      </c>
    </row>
    <row r="280" spans="1:105" ht="12" customHeight="1" x14ac:dyDescent="0.25">
      <c r="A280" s="97" t="s">
        <v>51</v>
      </c>
      <c r="B280" s="99">
        <v>93.628116237443848</v>
      </c>
      <c r="C280" s="99">
        <v>52.944501424158986</v>
      </c>
      <c r="D280" s="99">
        <v>78.210803671423065</v>
      </c>
      <c r="E280" s="99">
        <v>104.63845187902582</v>
      </c>
      <c r="F280" s="99">
        <v>76.867427376211666</v>
      </c>
      <c r="G280" s="99">
        <v>113.90942682947221</v>
      </c>
      <c r="H280" s="99">
        <v>99.176105328478286</v>
      </c>
      <c r="I280" s="99">
        <v>62.846187329108695</v>
      </c>
      <c r="J280" s="99">
        <v>73.20081854199158</v>
      </c>
      <c r="K280" s="99">
        <v>62.651175230916195</v>
      </c>
      <c r="L280" s="99">
        <v>129.3595563660229</v>
      </c>
      <c r="M280" s="99">
        <v>96.372959345699442</v>
      </c>
      <c r="N280" s="99">
        <v>83.669761809813338</v>
      </c>
      <c r="O280" s="99">
        <v>121.65256685569987</v>
      </c>
      <c r="P280" s="99">
        <v>88.402335354423769</v>
      </c>
      <c r="Q280" s="99">
        <v>87.147925082008427</v>
      </c>
      <c r="R280" s="99">
        <v>91.345231913141163</v>
      </c>
      <c r="S280" s="99">
        <v>113.31499576740063</v>
      </c>
      <c r="T280" s="99">
        <v>86.885803345155949</v>
      </c>
      <c r="U280" s="99">
        <v>103.04223958770275</v>
      </c>
      <c r="V280" s="99">
        <v>104.64590612394723</v>
      </c>
      <c r="W280" s="99">
        <v>95.639118345625803</v>
      </c>
      <c r="X280" s="99">
        <v>106.30918838044103</v>
      </c>
      <c r="Y280" s="99">
        <v>87.451035417335916</v>
      </c>
      <c r="DA280" s="63" t="s">
        <v>2918</v>
      </c>
    </row>
    <row r="281" spans="1:105" ht="12" customHeight="1" x14ac:dyDescent="0.25">
      <c r="A281" s="97" t="s">
        <v>53</v>
      </c>
      <c r="B281" s="99">
        <v>0.90996863873176526</v>
      </c>
      <c r="C281" s="99">
        <v>0.51061271042661893</v>
      </c>
      <c r="D281" s="99">
        <v>0.75537775603975943</v>
      </c>
      <c r="E281" s="99">
        <v>0.95044093326888579</v>
      </c>
      <c r="F281" s="99">
        <v>0.72941970475658657</v>
      </c>
      <c r="G281" s="99">
        <v>1.0564746123076483</v>
      </c>
      <c r="H281" s="99">
        <v>0.88425308309244255</v>
      </c>
      <c r="I281" s="99">
        <v>0.5401743872402327</v>
      </c>
      <c r="J281" s="99">
        <v>0.62128852964703585</v>
      </c>
      <c r="K281" s="99">
        <v>0.5264170497176508</v>
      </c>
      <c r="L281" s="99">
        <v>1.0448679862631463</v>
      </c>
      <c r="M281" s="99">
        <v>0.76956674526333535</v>
      </c>
      <c r="N281" s="99">
        <v>0.65853240663972845</v>
      </c>
      <c r="O281" s="99">
        <v>0.94567090587839531</v>
      </c>
      <c r="P281" s="99">
        <v>0.68263940641952581</v>
      </c>
      <c r="Q281" s="99">
        <v>0.67222129362773442</v>
      </c>
      <c r="R281" s="99">
        <v>0.70885856757368981</v>
      </c>
      <c r="S281" s="99">
        <v>0.86791712190926218</v>
      </c>
      <c r="T281" s="99">
        <v>0.66334329630359634</v>
      </c>
      <c r="U281" s="99">
        <v>0.79042814610417667</v>
      </c>
      <c r="V281" s="99">
        <v>0.80267148721786641</v>
      </c>
      <c r="W281" s="99">
        <v>0.73233695339130256</v>
      </c>
      <c r="X281" s="99">
        <v>0.80977634803765952</v>
      </c>
      <c r="Y281" s="99">
        <v>0.66892577538991838</v>
      </c>
      <c r="DA281" s="63" t="s">
        <v>2919</v>
      </c>
    </row>
    <row r="282" spans="1:105" ht="12" customHeight="1" x14ac:dyDescent="0.25">
      <c r="A282" s="121" t="s">
        <v>92</v>
      </c>
      <c r="B282" s="123">
        <f t="shared" ref="B282:Y282" si="130">B283</f>
        <v>1.4280543776302024</v>
      </c>
      <c r="C282" s="123">
        <f t="shared" si="130"/>
        <v>1.4386867203484486</v>
      </c>
      <c r="D282" s="123">
        <f t="shared" si="130"/>
        <v>1.4746734482935062</v>
      </c>
      <c r="E282" s="123">
        <f t="shared" si="130"/>
        <v>3.479981153541599</v>
      </c>
      <c r="F282" s="123">
        <f t="shared" si="130"/>
        <v>1.7018043324553411</v>
      </c>
      <c r="G282" s="123">
        <f t="shared" si="130"/>
        <v>2.3781839028366498</v>
      </c>
      <c r="H282" s="123">
        <f t="shared" si="130"/>
        <v>4.088682981096345</v>
      </c>
      <c r="I282" s="123">
        <f t="shared" si="130"/>
        <v>5.0479006106973401</v>
      </c>
      <c r="J282" s="123">
        <f t="shared" si="130"/>
        <v>4.9898251856330313</v>
      </c>
      <c r="K282" s="123">
        <f t="shared" si="130"/>
        <v>4.7389607610087081</v>
      </c>
      <c r="L282" s="123">
        <f t="shared" si="130"/>
        <v>5.5973527876030005</v>
      </c>
      <c r="M282" s="123">
        <f t="shared" si="130"/>
        <v>8.4347090880214157</v>
      </c>
      <c r="N282" s="123">
        <f t="shared" si="130"/>
        <v>9.5828910510389225</v>
      </c>
      <c r="O282" s="123">
        <f t="shared" si="130"/>
        <v>8.1288094833159281</v>
      </c>
      <c r="P282" s="123">
        <f t="shared" si="130"/>
        <v>7.5527199614485276</v>
      </c>
      <c r="Q282" s="123">
        <f t="shared" si="130"/>
        <v>13.244557554604164</v>
      </c>
      <c r="R282" s="123">
        <f t="shared" si="130"/>
        <v>12.004940137544965</v>
      </c>
      <c r="S282" s="123">
        <f t="shared" si="130"/>
        <v>14.105739869395181</v>
      </c>
      <c r="T282" s="123">
        <f t="shared" si="130"/>
        <v>14.595464964526593</v>
      </c>
      <c r="U282" s="123">
        <f t="shared" si="130"/>
        <v>12.403753392563445</v>
      </c>
      <c r="V282" s="123">
        <f t="shared" si="130"/>
        <v>11.301965002619992</v>
      </c>
      <c r="W282" s="123">
        <f t="shared" si="130"/>
        <v>11.072301428079772</v>
      </c>
      <c r="X282" s="123">
        <f t="shared" si="130"/>
        <v>11.996666810359034</v>
      </c>
      <c r="Y282" s="123">
        <f t="shared" si="130"/>
        <v>13.634503121685858</v>
      </c>
      <c r="DA282" s="130" t="s">
        <v>2920</v>
      </c>
    </row>
    <row r="283" spans="1:105" ht="12" customHeight="1" x14ac:dyDescent="0.25">
      <c r="A283" s="97" t="s">
        <v>53</v>
      </c>
      <c r="B283" s="99">
        <f>RES_hhdet_tess!B8</f>
        <v>1.4280543776302024</v>
      </c>
      <c r="C283" s="99">
        <f>RES_hhdet_tess!C8</f>
        <v>1.4386867203484486</v>
      </c>
      <c r="D283" s="99">
        <f>RES_hhdet_tess!D8</f>
        <v>1.4746734482935062</v>
      </c>
      <c r="E283" s="99">
        <f>RES_hhdet_tess!E8</f>
        <v>3.479981153541599</v>
      </c>
      <c r="F283" s="99">
        <f>RES_hhdet_tess!F8</f>
        <v>1.7018043324553411</v>
      </c>
      <c r="G283" s="99">
        <f>RES_hhdet_tess!G8</f>
        <v>2.3781839028366498</v>
      </c>
      <c r="H283" s="99">
        <f>RES_hhdet_tess!H8</f>
        <v>4.088682981096345</v>
      </c>
      <c r="I283" s="99">
        <f>RES_hhdet_tess!I8</f>
        <v>5.0479006106973401</v>
      </c>
      <c r="J283" s="99">
        <f>RES_hhdet_tess!J8</f>
        <v>4.9898251856330313</v>
      </c>
      <c r="K283" s="99">
        <f>RES_hhdet_tess!K8</f>
        <v>4.7389607610087081</v>
      </c>
      <c r="L283" s="99">
        <f>RES_hhdet_tess!L8</f>
        <v>5.5973527876030005</v>
      </c>
      <c r="M283" s="99">
        <f>RES_hhdet_tess!M8</f>
        <v>8.4347090880214157</v>
      </c>
      <c r="N283" s="99">
        <f>RES_hhdet_tess!N8</f>
        <v>9.5828910510389225</v>
      </c>
      <c r="O283" s="99">
        <f>RES_hhdet_tess!O8</f>
        <v>8.1288094833159281</v>
      </c>
      <c r="P283" s="99">
        <f>RES_hhdet_tess!P8</f>
        <v>7.5527199614485276</v>
      </c>
      <c r="Q283" s="99">
        <f>RES_hhdet_tess!Q8</f>
        <v>13.244557554604164</v>
      </c>
      <c r="R283" s="99">
        <f>RES_hhdet_tess!R8</f>
        <v>12.004940137544965</v>
      </c>
      <c r="S283" s="99">
        <f>RES_hhdet_tess!S8</f>
        <v>14.105739869395181</v>
      </c>
      <c r="T283" s="99">
        <f>RES_hhdet_tess!T8</f>
        <v>14.595464964526593</v>
      </c>
      <c r="U283" s="99">
        <f>RES_hhdet_tess!U8</f>
        <v>12.403753392563445</v>
      </c>
      <c r="V283" s="99">
        <f>RES_hhdet_tess!V8</f>
        <v>11.301965002619992</v>
      </c>
      <c r="W283" s="99">
        <f>RES_hhdet_tess!W8</f>
        <v>11.072301428079772</v>
      </c>
      <c r="X283" s="99">
        <f>RES_hhdet_tess!X8</f>
        <v>11.996666810359034</v>
      </c>
      <c r="Y283" s="99">
        <f>RES_hhdet_tess!Y8</f>
        <v>13.634503121685858</v>
      </c>
      <c r="DA283" s="63" t="s">
        <v>2921</v>
      </c>
    </row>
    <row r="284" spans="1:105" ht="12" customHeight="1" x14ac:dyDescent="0.25">
      <c r="A284" s="121" t="s">
        <v>55</v>
      </c>
      <c r="B284" s="123">
        <v>12.132410538619787</v>
      </c>
      <c r="C284" s="123">
        <v>10.227109910745847</v>
      </c>
      <c r="D284" s="123">
        <v>11.884213487874666</v>
      </c>
      <c r="E284" s="123">
        <v>11.568725584841134</v>
      </c>
      <c r="F284" s="123">
        <v>11.88159407091967</v>
      </c>
      <c r="G284" s="123">
        <v>13.496234653267701</v>
      </c>
      <c r="H284" s="123">
        <v>13.636181701630246</v>
      </c>
      <c r="I284" s="123">
        <v>11.712968141041873</v>
      </c>
      <c r="J284" s="123">
        <v>12.239338197848673</v>
      </c>
      <c r="K284" s="123">
        <v>11.115191957381709</v>
      </c>
      <c r="L284" s="123">
        <v>13.460108207917804</v>
      </c>
      <c r="M284" s="123">
        <v>12.808357461750349</v>
      </c>
      <c r="N284" s="123">
        <v>13.161950342835137</v>
      </c>
      <c r="O284" s="123">
        <v>13.374582055126494</v>
      </c>
      <c r="P284" s="123">
        <v>12.86790596397311</v>
      </c>
      <c r="Q284" s="123">
        <v>12.006379561351276</v>
      </c>
      <c r="R284" s="123">
        <v>11.563319358472675</v>
      </c>
      <c r="S284" s="123">
        <v>13.381474071819643</v>
      </c>
      <c r="T284" s="123">
        <v>13.655833721317629</v>
      </c>
      <c r="U284" s="123">
        <v>12.8660498583278</v>
      </c>
      <c r="V284" s="123">
        <v>13.502636563469554</v>
      </c>
      <c r="W284" s="123">
        <v>14.687462559909727</v>
      </c>
      <c r="X284" s="123">
        <v>14.78454914052384</v>
      </c>
      <c r="Y284" s="123">
        <v>14.051454353276792</v>
      </c>
      <c r="DA284" s="130" t="s">
        <v>2922</v>
      </c>
    </row>
    <row r="285" spans="1:105" ht="12" customHeight="1" x14ac:dyDescent="0.25">
      <c r="A285" s="97" t="s">
        <v>143</v>
      </c>
      <c r="B285" s="99">
        <v>13.688708653583847</v>
      </c>
      <c r="C285" s="99">
        <v>7.1275097795080713</v>
      </c>
      <c r="D285" s="99">
        <v>10.743091407466141</v>
      </c>
      <c r="E285" s="99">
        <v>13.971774950959336</v>
      </c>
      <c r="F285" s="99">
        <v>10.348686860183509</v>
      </c>
      <c r="G285" s="99">
        <v>15.67917240431348</v>
      </c>
      <c r="H285" s="99">
        <v>14.410377455671895</v>
      </c>
      <c r="I285" s="99">
        <v>8.6782739569936691</v>
      </c>
      <c r="J285" s="99">
        <v>9.2923887754554286</v>
      </c>
      <c r="K285" s="99">
        <v>7.5204649533351633</v>
      </c>
      <c r="L285" s="99">
        <v>14.416526881366142</v>
      </c>
      <c r="M285" s="99">
        <v>13.469672053194499</v>
      </c>
      <c r="N285" s="99">
        <v>14.427142946937195</v>
      </c>
      <c r="O285" s="99">
        <v>15.476550708685069</v>
      </c>
      <c r="P285" s="99">
        <v>14.148367227416113</v>
      </c>
      <c r="Q285" s="99">
        <v>11.497105975361906</v>
      </c>
      <c r="R285" s="99">
        <v>9.4731193421695963</v>
      </c>
      <c r="S285" s="99">
        <v>14.283884655795939</v>
      </c>
      <c r="T285" s="99">
        <v>14.733471189384431</v>
      </c>
      <c r="U285" s="99">
        <v>11.761810632215219</v>
      </c>
      <c r="V285" s="99">
        <v>13.325204982515553</v>
      </c>
      <c r="W285" s="99">
        <v>14.394863865926848</v>
      </c>
      <c r="X285" s="99">
        <v>15.179429550954753</v>
      </c>
      <c r="Y285" s="99">
        <v>12.681368414727094</v>
      </c>
      <c r="DA285" s="63" t="s">
        <v>2923</v>
      </c>
    </row>
    <row r="286" spans="1:105" ht="12" customHeight="1" x14ac:dyDescent="0.25">
      <c r="A286" s="97" t="s">
        <v>124</v>
      </c>
      <c r="B286" s="99">
        <v>11.074619947023077</v>
      </c>
      <c r="C286" s="99">
        <v>11.602853247578977</v>
      </c>
      <c r="D286" s="99">
        <v>11.320560613883982</v>
      </c>
      <c r="E286" s="99">
        <v>12.17658427962739</v>
      </c>
      <c r="F286" s="99">
        <v>12.320483845705406</v>
      </c>
      <c r="G286" s="99">
        <v>12.530401309915499</v>
      </c>
      <c r="H286" s="99">
        <v>12.918546096869118</v>
      </c>
      <c r="I286" s="99">
        <v>12.583331123474599</v>
      </c>
      <c r="J286" s="99">
        <v>13.965963699392292</v>
      </c>
      <c r="K286" s="99">
        <v>14.945945193746171</v>
      </c>
      <c r="L286" s="99">
        <v>13.896436769734086</v>
      </c>
      <c r="M286" s="99">
        <v>12.440523747513877</v>
      </c>
      <c r="N286" s="99">
        <v>12.15846356178049</v>
      </c>
      <c r="O286" s="99">
        <v>12.37987409904091</v>
      </c>
      <c r="P286" s="99">
        <v>11.666653913706124</v>
      </c>
      <c r="Q286" s="99">
        <v>12.038018796484543</v>
      </c>
      <c r="R286" s="99">
        <v>12.953763165955458</v>
      </c>
      <c r="S286" s="99">
        <v>13.038559346989043</v>
      </c>
      <c r="T286" s="99">
        <v>12.742575957022593</v>
      </c>
      <c r="U286" s="99">
        <v>13.706173311301541</v>
      </c>
      <c r="V286" s="99">
        <v>13.668158423526542</v>
      </c>
      <c r="W286" s="99">
        <v>14.757797753278426</v>
      </c>
      <c r="X286" s="99">
        <v>14.808259654166614</v>
      </c>
      <c r="Y286" s="99">
        <v>14.048159243785264</v>
      </c>
      <c r="DA286" s="63" t="s">
        <v>2924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0</v>
      </c>
      <c r="G287" s="99">
        <v>0</v>
      </c>
      <c r="H287" s="99">
        <v>0</v>
      </c>
      <c r="I287" s="99">
        <v>0</v>
      </c>
      <c r="J287" s="99">
        <v>0</v>
      </c>
      <c r="K287" s="99">
        <v>0</v>
      </c>
      <c r="L287" s="99">
        <v>0</v>
      </c>
      <c r="M287" s="99">
        <v>0</v>
      </c>
      <c r="N287" s="99">
        <v>0</v>
      </c>
      <c r="O287" s="99">
        <v>0</v>
      </c>
      <c r="P287" s="99">
        <v>0</v>
      </c>
      <c r="Q287" s="99">
        <v>0</v>
      </c>
      <c r="R287" s="99">
        <v>0</v>
      </c>
      <c r="S287" s="99">
        <v>0</v>
      </c>
      <c r="T287" s="99">
        <v>0</v>
      </c>
      <c r="U287" s="99">
        <v>0</v>
      </c>
      <c r="V287" s="99">
        <v>0</v>
      </c>
      <c r="W287" s="99">
        <v>0</v>
      </c>
      <c r="X287" s="99">
        <v>0</v>
      </c>
      <c r="Y287" s="99">
        <v>0</v>
      </c>
      <c r="DA287" s="63" t="s">
        <v>2925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0</v>
      </c>
      <c r="G288" s="102">
        <v>0</v>
      </c>
      <c r="H288" s="102">
        <v>0</v>
      </c>
      <c r="I288" s="102">
        <v>0</v>
      </c>
      <c r="J288" s="102">
        <v>0</v>
      </c>
      <c r="K288" s="102">
        <v>0</v>
      </c>
      <c r="L288" s="102">
        <v>0</v>
      </c>
      <c r="M288" s="102">
        <v>0</v>
      </c>
      <c r="N288" s="102">
        <v>0</v>
      </c>
      <c r="O288" s="102">
        <v>0</v>
      </c>
      <c r="P288" s="102">
        <v>0</v>
      </c>
      <c r="Q288" s="102">
        <v>0</v>
      </c>
      <c r="R288" s="102">
        <v>0</v>
      </c>
      <c r="S288" s="102">
        <v>0</v>
      </c>
      <c r="T288" s="102">
        <v>0</v>
      </c>
      <c r="U288" s="102">
        <v>0</v>
      </c>
      <c r="V288" s="102">
        <v>0</v>
      </c>
      <c r="W288" s="102">
        <v>0</v>
      </c>
      <c r="X288" s="102">
        <v>0</v>
      </c>
      <c r="Y288" s="102">
        <v>0</v>
      </c>
      <c r="DA288" s="131" t="s">
        <v>2926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0</v>
      </c>
      <c r="G289" s="105">
        <v>0</v>
      </c>
      <c r="H289" s="105">
        <v>0</v>
      </c>
      <c r="I289" s="105">
        <v>0</v>
      </c>
      <c r="J289" s="105">
        <v>0</v>
      </c>
      <c r="K289" s="105">
        <v>0</v>
      </c>
      <c r="L289" s="105">
        <v>0</v>
      </c>
      <c r="M289" s="105">
        <v>0</v>
      </c>
      <c r="N289" s="105">
        <v>0</v>
      </c>
      <c r="O289" s="105">
        <v>0</v>
      </c>
      <c r="P289" s="105">
        <v>0</v>
      </c>
      <c r="Q289" s="105">
        <v>0</v>
      </c>
      <c r="R289" s="105">
        <v>0</v>
      </c>
      <c r="S289" s="105">
        <v>0</v>
      </c>
      <c r="T289" s="105">
        <v>0</v>
      </c>
      <c r="U289" s="105">
        <v>0</v>
      </c>
      <c r="V289" s="105">
        <v>0</v>
      </c>
      <c r="W289" s="105">
        <v>0</v>
      </c>
      <c r="X289" s="105">
        <v>0</v>
      </c>
      <c r="Y289" s="105">
        <v>0</v>
      </c>
      <c r="DA289" s="132" t="s">
        <v>2927</v>
      </c>
    </row>
    <row r="290" spans="1:105" ht="12" customHeight="1" x14ac:dyDescent="0.25">
      <c r="A290" s="106" t="s">
        <v>122</v>
      </c>
      <c r="B290" s="102">
        <v>11.624190651460882</v>
      </c>
      <c r="C290" s="102">
        <v>11.26457654399692</v>
      </c>
      <c r="D290" s="102">
        <v>12.309835350374641</v>
      </c>
      <c r="E290" s="102">
        <v>10.728365327692778</v>
      </c>
      <c r="F290" s="102">
        <v>12.390563635197044</v>
      </c>
      <c r="G290" s="102">
        <v>12.84344734234362</v>
      </c>
      <c r="H290" s="102">
        <v>13.405680388003399</v>
      </c>
      <c r="I290" s="102">
        <v>12.931196208196836</v>
      </c>
      <c r="J290" s="102">
        <v>13.494821076699202</v>
      </c>
      <c r="K290" s="102">
        <v>12.788215983738889</v>
      </c>
      <c r="L290" s="102">
        <v>12.939141062734333</v>
      </c>
      <c r="M290" s="102">
        <v>12.45737285754193</v>
      </c>
      <c r="N290" s="102">
        <v>12.458747014339218</v>
      </c>
      <c r="O290" s="102">
        <v>12.135967045536809</v>
      </c>
      <c r="P290" s="102">
        <v>12.100094059975399</v>
      </c>
      <c r="Q290" s="102">
        <v>12.319606875510516</v>
      </c>
      <c r="R290" s="102">
        <v>12.627443058353387</v>
      </c>
      <c r="S290" s="102">
        <v>12.941262690591664</v>
      </c>
      <c r="T290" s="102">
        <v>13.132644005595356</v>
      </c>
      <c r="U290" s="102">
        <v>13.338157838461377</v>
      </c>
      <c r="V290" s="102">
        <v>13.581640881140757</v>
      </c>
      <c r="W290" s="102">
        <v>14.835267014541607</v>
      </c>
      <c r="X290" s="102">
        <v>14.547023179590079</v>
      </c>
      <c r="Y290" s="102">
        <v>14.83514627681158</v>
      </c>
      <c r="DA290" s="131" t="s">
        <v>2928</v>
      </c>
    </row>
    <row r="291" spans="1:105" ht="12" customHeight="1" x14ac:dyDescent="0.25">
      <c r="A291" s="107" t="s">
        <v>121</v>
      </c>
      <c r="B291" s="105">
        <v>11.624190651460882</v>
      </c>
      <c r="C291" s="105">
        <v>11.265107424931816</v>
      </c>
      <c r="D291" s="105">
        <v>12.31049526806656</v>
      </c>
      <c r="E291" s="105">
        <v>10.728463750933471</v>
      </c>
      <c r="F291" s="105">
        <v>12.389978008440545</v>
      </c>
      <c r="G291" s="105">
        <v>12.842859128981342</v>
      </c>
      <c r="H291" s="105">
        <v>13.404443859229415</v>
      </c>
      <c r="I291" s="105">
        <v>12.935232004948833</v>
      </c>
      <c r="J291" s="105">
        <v>13.501541371011152</v>
      </c>
      <c r="K291" s="105">
        <v>12.792962985019598</v>
      </c>
      <c r="L291" s="105">
        <v>12.934490022284697</v>
      </c>
      <c r="M291" s="105">
        <v>12.451704054882327</v>
      </c>
      <c r="N291" s="105">
        <v>12.457317559339083</v>
      </c>
      <c r="O291" s="105">
        <v>12.139554528806695</v>
      </c>
      <c r="P291" s="105">
        <v>12.114627718422129</v>
      </c>
      <c r="Q291" s="105">
        <v>12.339702875575409</v>
      </c>
      <c r="R291" s="105">
        <v>12.649627708271771</v>
      </c>
      <c r="S291" s="105">
        <v>12.952699465044939</v>
      </c>
      <c r="T291" s="105">
        <v>13.146313081167465</v>
      </c>
      <c r="U291" s="105">
        <v>13.35086073551283</v>
      </c>
      <c r="V291" s="105">
        <v>13.582455321067515</v>
      </c>
      <c r="W291" s="105">
        <v>14.826722321081458</v>
      </c>
      <c r="X291" s="105">
        <v>14.541260835673338</v>
      </c>
      <c r="Y291" s="105">
        <v>14.818425040250725</v>
      </c>
      <c r="DA291" s="132" t="s">
        <v>2929</v>
      </c>
    </row>
    <row r="292" spans="1:105" ht="12" customHeight="1" x14ac:dyDescent="0.25">
      <c r="A292" s="108" t="s">
        <v>53</v>
      </c>
      <c r="B292" s="99">
        <v>3.5296789080569457</v>
      </c>
      <c r="C292" s="99">
        <v>3.2386630721651382</v>
      </c>
      <c r="D292" s="99">
        <v>3.7317273845782619</v>
      </c>
      <c r="E292" s="99">
        <v>2.7525208897408464</v>
      </c>
      <c r="F292" s="99">
        <v>3.5853710783607555</v>
      </c>
      <c r="G292" s="99">
        <v>3.6814653239077408</v>
      </c>
      <c r="H292" s="99">
        <v>3.8295708523134202</v>
      </c>
      <c r="I292" s="99">
        <v>3.5960058729311215</v>
      </c>
      <c r="J292" s="99">
        <v>3.783293747770585</v>
      </c>
      <c r="K292" s="99">
        <v>3.3321432190292231</v>
      </c>
      <c r="L292" s="99">
        <v>3.3734550686717206</v>
      </c>
      <c r="M292" s="99">
        <v>3.3949052160851192</v>
      </c>
      <c r="N292" s="99">
        <v>3.3589794104557651</v>
      </c>
      <c r="O292" s="99">
        <v>3.1779857630243655</v>
      </c>
      <c r="P292" s="99">
        <v>3.3470095909727413</v>
      </c>
      <c r="Q292" s="99">
        <v>3.7484637610891625</v>
      </c>
      <c r="R292" s="99">
        <v>3.7406249927675654</v>
      </c>
      <c r="S292" s="99">
        <v>3.7729436021977651</v>
      </c>
      <c r="T292" s="99">
        <v>3.9583518171479399</v>
      </c>
      <c r="U292" s="99">
        <v>3.8013352629612993</v>
      </c>
      <c r="V292" s="99">
        <v>3.786075576387379</v>
      </c>
      <c r="W292" s="99">
        <v>4.6513520878035974</v>
      </c>
      <c r="X292" s="99">
        <v>5.1044838056954989</v>
      </c>
      <c r="Y292" s="99">
        <v>5.2879577310873662</v>
      </c>
      <c r="DA292" s="63" t="s">
        <v>2930</v>
      </c>
    </row>
    <row r="293" spans="1:105" ht="12" customHeight="1" x14ac:dyDescent="0.25">
      <c r="A293" s="108" t="s">
        <v>52</v>
      </c>
      <c r="B293" s="99">
        <v>8.0945117434039382</v>
      </c>
      <c r="C293" s="99">
        <v>8.0264443527666778</v>
      </c>
      <c r="D293" s="99">
        <v>8.5787678834882986</v>
      </c>
      <c r="E293" s="99">
        <v>7.9759428611926229</v>
      </c>
      <c r="F293" s="99">
        <v>8.8046069300797889</v>
      </c>
      <c r="G293" s="99">
        <v>9.1613938050736046</v>
      </c>
      <c r="H293" s="99">
        <v>9.5748730069159986</v>
      </c>
      <c r="I293" s="99">
        <v>9.3392261320177123</v>
      </c>
      <c r="J293" s="99">
        <v>9.7182476232405666</v>
      </c>
      <c r="K293" s="99">
        <v>9.4608197659903741</v>
      </c>
      <c r="L293" s="99">
        <v>9.5610349536129764</v>
      </c>
      <c r="M293" s="99">
        <v>9.0567988387972083</v>
      </c>
      <c r="N293" s="99">
        <v>9.0983381488833182</v>
      </c>
      <c r="O293" s="99">
        <v>8.9615687657823297</v>
      </c>
      <c r="P293" s="99">
        <v>8.7676181274493885</v>
      </c>
      <c r="Q293" s="99">
        <v>8.5912391144862461</v>
      </c>
      <c r="R293" s="99">
        <v>8.9090027155042062</v>
      </c>
      <c r="S293" s="99">
        <v>9.1797558628471716</v>
      </c>
      <c r="T293" s="99">
        <v>9.1879612640195258</v>
      </c>
      <c r="U293" s="99">
        <v>9.5495254725515313</v>
      </c>
      <c r="V293" s="99">
        <v>9.7963797446801344</v>
      </c>
      <c r="W293" s="99">
        <v>10.175370233277864</v>
      </c>
      <c r="X293" s="99">
        <v>9.4367770299778417</v>
      </c>
      <c r="Y293" s="99">
        <v>9.5304673091633596</v>
      </c>
      <c r="DA293" s="63" t="s">
        <v>2931</v>
      </c>
    </row>
    <row r="294" spans="1:105" ht="12" customHeight="1" x14ac:dyDescent="0.25">
      <c r="A294" s="121" t="s">
        <v>54</v>
      </c>
      <c r="B294" s="123">
        <v>11.381488164382084</v>
      </c>
      <c r="C294" s="123">
        <v>10.786100149349471</v>
      </c>
      <c r="D294" s="123">
        <v>11.987611723385063</v>
      </c>
      <c r="E294" s="123">
        <v>10.517439319838271</v>
      </c>
      <c r="F294" s="123">
        <v>11.700464160829107</v>
      </c>
      <c r="G294" s="123">
        <v>12.072341309929444</v>
      </c>
      <c r="H294" s="123">
        <v>12.491517871220056</v>
      </c>
      <c r="I294" s="123">
        <v>11.727764374542531</v>
      </c>
      <c r="J294" s="123">
        <v>12.590833494114706</v>
      </c>
      <c r="K294" s="123">
        <v>11.851447482419657</v>
      </c>
      <c r="L294" s="123">
        <v>11.470425772383246</v>
      </c>
      <c r="M294" s="123">
        <v>10.731397171299413</v>
      </c>
      <c r="N294" s="123">
        <v>10.320847570489283</v>
      </c>
      <c r="O294" s="123">
        <v>9.8956429053903587</v>
      </c>
      <c r="P294" s="123">
        <v>9.4066979341589612</v>
      </c>
      <c r="Q294" s="123">
        <v>9.4868420828786277</v>
      </c>
      <c r="R294" s="123">
        <v>9.7041938448233847</v>
      </c>
      <c r="S294" s="123">
        <v>9.613222978848901</v>
      </c>
      <c r="T294" s="123">
        <v>9.3484549803712937</v>
      </c>
      <c r="U294" s="123">
        <v>9.3887850560399606</v>
      </c>
      <c r="V294" s="123">
        <v>9.2988850798630907</v>
      </c>
      <c r="W294" s="123">
        <v>9.8703845149687233</v>
      </c>
      <c r="X294" s="123">
        <v>9.4434259602143413</v>
      </c>
      <c r="Y294" s="123">
        <v>8.8741229243895496</v>
      </c>
      <c r="DA294" s="130" t="s">
        <v>2932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X295" s="99">
        <v>0</v>
      </c>
      <c r="Y295" s="99">
        <v>0</v>
      </c>
      <c r="DA295" s="63" t="s">
        <v>2933</v>
      </c>
    </row>
    <row r="296" spans="1:105" ht="12" customHeight="1" x14ac:dyDescent="0.25">
      <c r="A296" s="97" t="s">
        <v>50</v>
      </c>
      <c r="B296" s="99">
        <v>10.254199198180988</v>
      </c>
      <c r="C296" s="99">
        <v>12.084010378940297</v>
      </c>
      <c r="D296" s="99">
        <v>10.561169447039333</v>
      </c>
      <c r="E296" s="99">
        <v>12.472362219614366</v>
      </c>
      <c r="F296" s="99">
        <v>11.649644011329862</v>
      </c>
      <c r="G296" s="99">
        <v>11.783294891202198</v>
      </c>
      <c r="H296" s="99">
        <v>11.562485449809934</v>
      </c>
      <c r="I296" s="99">
        <v>12.044093368273568</v>
      </c>
      <c r="J296" s="99">
        <v>11.774662276310936</v>
      </c>
      <c r="K296" s="99">
        <v>13.501686919982244</v>
      </c>
      <c r="L296" s="99">
        <v>12.126727918956609</v>
      </c>
      <c r="M296" s="99">
        <v>10.74521423572992</v>
      </c>
      <c r="N296" s="99">
        <v>10.178678650139959</v>
      </c>
      <c r="O296" s="99">
        <v>10.054218670070144</v>
      </c>
      <c r="P296" s="99">
        <v>9.239532626046687</v>
      </c>
      <c r="Q296" s="99">
        <v>9.3494000580273227</v>
      </c>
      <c r="R296" s="99">
        <v>9.8558783328975235</v>
      </c>
      <c r="S296" s="99">
        <v>9.6603849292963098</v>
      </c>
      <c r="T296" s="99">
        <v>9.1413689263780782</v>
      </c>
      <c r="U296" s="99">
        <v>9.5637217115989905</v>
      </c>
      <c r="V296" s="99">
        <v>9.3558079147254585</v>
      </c>
      <c r="W296" s="99">
        <v>9.8383804719299359</v>
      </c>
      <c r="X296" s="99">
        <v>9.5788613891145928</v>
      </c>
      <c r="Y296" s="99">
        <v>8.5609675757837422</v>
      </c>
      <c r="DA296" s="63" t="s">
        <v>2934</v>
      </c>
    </row>
    <row r="297" spans="1:105" ht="12" customHeight="1" x14ac:dyDescent="0.25">
      <c r="A297" s="109" t="s">
        <v>120</v>
      </c>
      <c r="B297" s="110">
        <v>11.820686990046916</v>
      </c>
      <c r="C297" s="110">
        <v>10.235085499731769</v>
      </c>
      <c r="D297" s="110">
        <v>12.65112917789358</v>
      </c>
      <c r="E297" s="110">
        <v>9.4813606334693983</v>
      </c>
      <c r="F297" s="110">
        <v>11.729008285495937</v>
      </c>
      <c r="G297" s="110">
        <v>12.240768965151387</v>
      </c>
      <c r="H297" s="110">
        <v>13.074303905275887</v>
      </c>
      <c r="I297" s="110">
        <v>11.52263113896695</v>
      </c>
      <c r="J297" s="110">
        <v>13.1159813748273</v>
      </c>
      <c r="K297" s="110">
        <v>10.768434983703392</v>
      </c>
      <c r="L297" s="110">
        <v>11.017385587871475</v>
      </c>
      <c r="M297" s="110">
        <v>10.721922959429156</v>
      </c>
      <c r="N297" s="110">
        <v>10.408471785298255</v>
      </c>
      <c r="O297" s="110">
        <v>9.8039070961302084</v>
      </c>
      <c r="P297" s="110">
        <v>9.502800756733814</v>
      </c>
      <c r="Q297" s="110">
        <v>9.5652504848421458</v>
      </c>
      <c r="R297" s="110">
        <v>9.6193891951364474</v>
      </c>
      <c r="S297" s="110">
        <v>9.5881324047698158</v>
      </c>
      <c r="T297" s="110">
        <v>9.451936630351307</v>
      </c>
      <c r="U297" s="110">
        <v>9.3044464801018965</v>
      </c>
      <c r="V297" s="110">
        <v>9.2711261506706713</v>
      </c>
      <c r="W297" s="110">
        <v>9.885625955782162</v>
      </c>
      <c r="X297" s="110">
        <v>9.3799304533798118</v>
      </c>
      <c r="Y297" s="110">
        <v>9.0162306618948094</v>
      </c>
      <c r="DA297" s="60" t="s">
        <v>2935</v>
      </c>
    </row>
    <row r="299" spans="1:105" ht="12" customHeight="1" x14ac:dyDescent="0.25">
      <c r="A299" s="116" t="s">
        <v>167</v>
      </c>
      <c r="B299" s="118">
        <f t="shared" ref="B299:Q299" si="131">B300+B303+B305+B315</f>
        <v>63.427152927450066</v>
      </c>
      <c r="C299" s="118">
        <f t="shared" si="131"/>
        <v>36.587775201061675</v>
      </c>
      <c r="D299" s="118">
        <f t="shared" si="131"/>
        <v>53.071602017003826</v>
      </c>
      <c r="E299" s="118">
        <f t="shared" si="131"/>
        <v>70.334582227782676</v>
      </c>
      <c r="F299" s="118">
        <f t="shared" si="131"/>
        <v>51.942944316080876</v>
      </c>
      <c r="G299" s="118">
        <f t="shared" si="131"/>
        <v>75.643967232064895</v>
      </c>
      <c r="H299" s="118">
        <f t="shared" si="131"/>
        <v>66.230549692144507</v>
      </c>
      <c r="I299" s="118">
        <f t="shared" si="131"/>
        <v>42.841119017233723</v>
      </c>
      <c r="J299" s="118">
        <f t="shared" si="131"/>
        <v>49.481489745970428</v>
      </c>
      <c r="K299" s="118">
        <f t="shared" si="131"/>
        <v>42.826798963210209</v>
      </c>
      <c r="L299" s="118">
        <f t="shared" si="131"/>
        <v>83.956529072024907</v>
      </c>
      <c r="M299" s="118">
        <f t="shared" si="131"/>
        <v>62.095138734320834</v>
      </c>
      <c r="N299" s="118">
        <f t="shared" si="131"/>
        <v>53.125009750263054</v>
      </c>
      <c r="O299" s="118">
        <f t="shared" si="131"/>
        <v>73.888974376020755</v>
      </c>
      <c r="P299" s="118">
        <f t="shared" si="131"/>
        <v>54.610978361995855</v>
      </c>
      <c r="Q299" s="118">
        <f t="shared" si="131"/>
        <v>53.257065408340004</v>
      </c>
      <c r="R299" s="118">
        <f t="shared" ref="R299:V299" si="132">R300+R303+R305+R315</f>
        <v>54.978658832904152</v>
      </c>
      <c r="S299" s="118">
        <f t="shared" si="132"/>
        <v>67.591868318565034</v>
      </c>
      <c r="T299" s="118">
        <f t="shared" si="132"/>
        <v>52.335194264514435</v>
      </c>
      <c r="U299" s="118">
        <f t="shared" si="132"/>
        <v>60.005732119023044</v>
      </c>
      <c r="V299" s="118">
        <f t="shared" si="132"/>
        <v>60.894655365656156</v>
      </c>
      <c r="W299" s="118">
        <f t="shared" ref="W299:Y299" si="133">W300+W303+W305+W315</f>
        <v>56.096922342879331</v>
      </c>
      <c r="X299" s="118">
        <f t="shared" si="133"/>
        <v>62.254385372385592</v>
      </c>
      <c r="Y299" s="118">
        <f t="shared" si="133"/>
        <v>51.209599325222086</v>
      </c>
      <c r="DA299" s="129" t="s">
        <v>3084</v>
      </c>
    </row>
    <row r="300" spans="1:105" ht="12" customHeight="1" x14ac:dyDescent="0.25">
      <c r="A300" s="121" t="s">
        <v>57</v>
      </c>
      <c r="B300" s="123">
        <f t="shared" ref="B300:Q300" si="134">SUM(B301:B302)</f>
        <v>59.954029680592427</v>
      </c>
      <c r="C300" s="123">
        <f t="shared" si="134"/>
        <v>33.881283862459291</v>
      </c>
      <c r="D300" s="123">
        <f t="shared" si="134"/>
        <v>49.897649679893249</v>
      </c>
      <c r="E300" s="123">
        <f t="shared" si="134"/>
        <v>66.328618617471363</v>
      </c>
      <c r="F300" s="123">
        <f t="shared" si="134"/>
        <v>48.527573500425049</v>
      </c>
      <c r="G300" s="123">
        <f t="shared" si="134"/>
        <v>71.487275466572939</v>
      </c>
      <c r="H300" s="123">
        <f t="shared" si="134"/>
        <v>62.113607270477516</v>
      </c>
      <c r="I300" s="123">
        <f t="shared" si="134"/>
        <v>39.312309772354951</v>
      </c>
      <c r="J300" s="123">
        <f t="shared" si="134"/>
        <v>45.788829724844852</v>
      </c>
      <c r="K300" s="123">
        <f t="shared" si="134"/>
        <v>39.074817895226836</v>
      </c>
      <c r="L300" s="123">
        <f t="shared" si="134"/>
        <v>79.009751318159701</v>
      </c>
      <c r="M300" s="123">
        <f t="shared" si="134"/>
        <v>57.552428429024324</v>
      </c>
      <c r="N300" s="123">
        <f t="shared" si="134"/>
        <v>48.568684749474457</v>
      </c>
      <c r="O300" s="123">
        <f t="shared" si="134"/>
        <v>69.183071492786567</v>
      </c>
      <c r="P300" s="123">
        <f t="shared" si="134"/>
        <v>50.235034067079866</v>
      </c>
      <c r="Q300" s="123">
        <f t="shared" si="134"/>
        <v>49.45456183457226</v>
      </c>
      <c r="R300" s="123">
        <f t="shared" ref="R300:V300" si="135">SUM(R301:R302)</f>
        <v>51.737708862801611</v>
      </c>
      <c r="S300" s="123">
        <f t="shared" si="135"/>
        <v>63.650536648637498</v>
      </c>
      <c r="T300" s="123">
        <f t="shared" si="135"/>
        <v>48.445775857121021</v>
      </c>
      <c r="U300" s="123">
        <f t="shared" si="135"/>
        <v>56.838835641944108</v>
      </c>
      <c r="V300" s="123">
        <f t="shared" si="135"/>
        <v>57.464697962542751</v>
      </c>
      <c r="W300" s="123">
        <f t="shared" ref="W300:Y300" si="136">SUM(W301:W302)</f>
        <v>52.370804562547178</v>
      </c>
      <c r="X300" s="123">
        <f t="shared" si="136"/>
        <v>58.189567256307804</v>
      </c>
      <c r="Y300" s="123">
        <f t="shared" si="136"/>
        <v>47.844209380681328</v>
      </c>
      <c r="DA300" s="130" t="s">
        <v>3085</v>
      </c>
    </row>
    <row r="301" spans="1:105" ht="12" customHeight="1" x14ac:dyDescent="0.25">
      <c r="A301" s="97" t="s">
        <v>51</v>
      </c>
      <c r="B301" s="99">
        <v>59.954029680592427</v>
      </c>
      <c r="C301" s="99">
        <v>33.881283862459291</v>
      </c>
      <c r="D301" s="99">
        <v>49.897649679893249</v>
      </c>
      <c r="E301" s="99">
        <v>66.328618617471363</v>
      </c>
      <c r="F301" s="99">
        <v>48.527573500425049</v>
      </c>
      <c r="G301" s="99">
        <v>71.487275466572939</v>
      </c>
      <c r="H301" s="99">
        <v>62.113607270477516</v>
      </c>
      <c r="I301" s="99">
        <v>39.312309772354951</v>
      </c>
      <c r="J301" s="99">
        <v>45.788829724844852</v>
      </c>
      <c r="K301" s="99">
        <v>39.074817895226836</v>
      </c>
      <c r="L301" s="99">
        <v>79.009751318159701</v>
      </c>
      <c r="M301" s="99">
        <v>57.552428429024324</v>
      </c>
      <c r="N301" s="99">
        <v>48.568684749474457</v>
      </c>
      <c r="O301" s="99">
        <v>69.183071492786567</v>
      </c>
      <c r="P301" s="99">
        <v>50.235034067079866</v>
      </c>
      <c r="Q301" s="99">
        <v>49.45456183457226</v>
      </c>
      <c r="R301" s="99">
        <v>51.737708862801611</v>
      </c>
      <c r="S301" s="99">
        <v>63.650536648637498</v>
      </c>
      <c r="T301" s="99">
        <v>48.445775857121021</v>
      </c>
      <c r="U301" s="99">
        <v>56.838835641944108</v>
      </c>
      <c r="V301" s="99">
        <v>57.464697962542751</v>
      </c>
      <c r="W301" s="99">
        <v>52.370804562547178</v>
      </c>
      <c r="X301" s="99">
        <v>58.189567256307804</v>
      </c>
      <c r="Y301" s="99">
        <v>47.844209380681328</v>
      </c>
      <c r="DA301" s="63" t="s">
        <v>3086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X302" s="99">
        <v>0</v>
      </c>
      <c r="Y302" s="99">
        <v>0</v>
      </c>
      <c r="DA302" s="63" t="s">
        <v>3087</v>
      </c>
    </row>
    <row r="303" spans="1:105" ht="12" customHeight="1" x14ac:dyDescent="0.25">
      <c r="A303" s="121" t="s">
        <v>92</v>
      </c>
      <c r="B303" s="123">
        <f t="shared" ref="B303:Y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X303" s="123">
        <f t="shared" si="137"/>
        <v>0</v>
      </c>
      <c r="Y303" s="123">
        <f t="shared" si="137"/>
        <v>0</v>
      </c>
      <c r="DA303" s="130" t="s">
        <v>3088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X304" s="99">
        <v>0</v>
      </c>
      <c r="Y304" s="99">
        <v>0</v>
      </c>
      <c r="DA304" s="63" t="s">
        <v>3089</v>
      </c>
    </row>
    <row r="305" spans="1:105" ht="12" customHeight="1" x14ac:dyDescent="0.25">
      <c r="A305" s="121" t="s">
        <v>55</v>
      </c>
      <c r="B305" s="123">
        <v>2.3412522707185475</v>
      </c>
      <c r="C305" s="123">
        <v>1.2909399441788401</v>
      </c>
      <c r="D305" s="123">
        <v>1.8586346562108447</v>
      </c>
      <c r="E305" s="123">
        <v>2.3152696606245806</v>
      </c>
      <c r="F305" s="123">
        <v>1.7786585985597474</v>
      </c>
      <c r="G305" s="123">
        <v>2.4653073467892077</v>
      </c>
      <c r="H305" s="123">
        <v>2.3823492098551147</v>
      </c>
      <c r="I305" s="123">
        <v>1.6865797361028232</v>
      </c>
      <c r="J305" s="123">
        <v>1.9004751230909964</v>
      </c>
      <c r="K305" s="123">
        <v>1.6738625868046704</v>
      </c>
      <c r="L305" s="123">
        <v>3.0255385903258274</v>
      </c>
      <c r="M305" s="123">
        <v>2.8490806070007251</v>
      </c>
      <c r="N305" s="123">
        <v>3.0535892433642173</v>
      </c>
      <c r="O305" s="123">
        <v>3.280171188315478</v>
      </c>
      <c r="P305" s="123">
        <v>3.0709495264059314</v>
      </c>
      <c r="Q305" s="123">
        <v>2.4885370687986548</v>
      </c>
      <c r="R305" s="123">
        <v>1.8741515454996041</v>
      </c>
      <c r="S305" s="123">
        <v>2.6477702709299882</v>
      </c>
      <c r="T305" s="123">
        <v>2.7215050028125631</v>
      </c>
      <c r="U305" s="123">
        <v>1.982426993659534</v>
      </c>
      <c r="V305" s="123">
        <v>2.2678770241474084</v>
      </c>
      <c r="W305" s="123">
        <v>2.5274905130313621</v>
      </c>
      <c r="X305" s="123">
        <v>2.9103106863292694</v>
      </c>
      <c r="Y305" s="123">
        <v>2.3565123007640687</v>
      </c>
      <c r="DA305" s="130" t="s">
        <v>3090</v>
      </c>
    </row>
    <row r="306" spans="1:105" ht="12" customHeight="1" x14ac:dyDescent="0.25">
      <c r="A306" s="97" t="s">
        <v>143</v>
      </c>
      <c r="B306" s="99">
        <v>8.671111152931358</v>
      </c>
      <c r="C306" s="99">
        <v>4.5128925365819521</v>
      </c>
      <c r="D306" s="99">
        <v>6.7842754930028155</v>
      </c>
      <c r="E306" s="99">
        <v>8.7849608733796369</v>
      </c>
      <c r="F306" s="99">
        <v>6.4747271846793391</v>
      </c>
      <c r="G306" s="99">
        <v>9.7914268159976192</v>
      </c>
      <c r="H306" s="99">
        <v>8.9700792531550775</v>
      </c>
      <c r="I306" s="99">
        <v>5.3601349081165166</v>
      </c>
      <c r="J306" s="99">
        <v>5.7034114958887461</v>
      </c>
      <c r="K306" s="99">
        <v>4.5617583964257102</v>
      </c>
      <c r="L306" s="99">
        <v>8.5763776490397277</v>
      </c>
      <c r="M306" s="99">
        <v>7.8404129820676225</v>
      </c>
      <c r="N306" s="99">
        <v>8.1741227840757524</v>
      </c>
      <c r="O306" s="99">
        <v>8.6166987950705813</v>
      </c>
      <c r="P306" s="99">
        <v>7.8685479345785874</v>
      </c>
      <c r="Q306" s="99">
        <v>6.3732218465474793</v>
      </c>
      <c r="R306" s="99">
        <v>5.2128269858041216</v>
      </c>
      <c r="S306" s="99">
        <v>7.8287859251999166</v>
      </c>
      <c r="T306" s="99">
        <v>7.9981781184970639</v>
      </c>
      <c r="U306" s="99">
        <v>6.2523520264657346</v>
      </c>
      <c r="V306" s="99">
        <v>6.9524844924370708</v>
      </c>
      <c r="W306" s="99">
        <v>7.3708784281343807</v>
      </c>
      <c r="X306" s="99">
        <v>7.6339094877827565</v>
      </c>
      <c r="Y306" s="99">
        <v>6.3563595596362346</v>
      </c>
      <c r="DA306" s="63" t="s">
        <v>3091</v>
      </c>
    </row>
    <row r="307" spans="1:105" ht="12" customHeight="1" x14ac:dyDescent="0.25">
      <c r="A307" s="97" t="s">
        <v>124</v>
      </c>
      <c r="B307" s="99">
        <v>4.7299060596232652</v>
      </c>
      <c r="C307" s="99">
        <v>4.934164287113834</v>
      </c>
      <c r="D307" s="99">
        <v>4.7810568367733568</v>
      </c>
      <c r="E307" s="99">
        <v>5.095607164780267</v>
      </c>
      <c r="F307" s="99">
        <v>5.120357285202414</v>
      </c>
      <c r="G307" s="99">
        <v>5.1637730250367282</v>
      </c>
      <c r="H307" s="99">
        <v>5.2813677817285321</v>
      </c>
      <c r="I307" s="99">
        <v>5.1217458419285542</v>
      </c>
      <c r="J307" s="99">
        <v>5.6820976893703978</v>
      </c>
      <c r="K307" s="99">
        <v>6.0647379850095664</v>
      </c>
      <c r="L307" s="99">
        <v>5.5724871434978738</v>
      </c>
      <c r="M307" s="99">
        <v>4.9118225796385353</v>
      </c>
      <c r="N307" s="99">
        <v>4.7402904283110292</v>
      </c>
      <c r="O307" s="99">
        <v>4.7561408142968213</v>
      </c>
      <c r="P307" s="99">
        <v>4.4725008708895873</v>
      </c>
      <c r="Q307" s="99">
        <v>4.6066845540102763</v>
      </c>
      <c r="R307" s="99">
        <v>4.9069553321150554</v>
      </c>
      <c r="S307" s="99">
        <v>4.7066861331193586</v>
      </c>
      <c r="T307" s="99">
        <v>4.324581522874781</v>
      </c>
      <c r="U307" s="99">
        <v>4.4064053571736963</v>
      </c>
      <c r="V307" s="99">
        <v>4.2851921287456527</v>
      </c>
      <c r="W307" s="99">
        <v>4.5866597986920761</v>
      </c>
      <c r="X307" s="99">
        <v>4.5835076912965844</v>
      </c>
      <c r="Y307" s="99">
        <v>4.3400711254235782</v>
      </c>
      <c r="DA307" s="63" t="s">
        <v>3092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0</v>
      </c>
      <c r="G308" s="99">
        <v>0</v>
      </c>
      <c r="H308" s="99">
        <v>0</v>
      </c>
      <c r="I308" s="99">
        <v>0</v>
      </c>
      <c r="J308" s="99">
        <v>0</v>
      </c>
      <c r="K308" s="99">
        <v>0</v>
      </c>
      <c r="L308" s="99">
        <v>0</v>
      </c>
      <c r="M308" s="99">
        <v>0</v>
      </c>
      <c r="N308" s="99">
        <v>0</v>
      </c>
      <c r="O308" s="99">
        <v>0</v>
      </c>
      <c r="P308" s="99">
        <v>0</v>
      </c>
      <c r="Q308" s="99">
        <v>0</v>
      </c>
      <c r="R308" s="99">
        <v>0</v>
      </c>
      <c r="S308" s="99">
        <v>0</v>
      </c>
      <c r="T308" s="99">
        <v>0</v>
      </c>
      <c r="U308" s="99">
        <v>0</v>
      </c>
      <c r="V308" s="99">
        <v>0</v>
      </c>
      <c r="W308" s="99">
        <v>0</v>
      </c>
      <c r="X308" s="99">
        <v>0</v>
      </c>
      <c r="Y308" s="99">
        <v>0</v>
      </c>
      <c r="DA308" s="63" t="s">
        <v>3093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0</v>
      </c>
      <c r="G309" s="102">
        <v>0</v>
      </c>
      <c r="H309" s="102">
        <v>0</v>
      </c>
      <c r="I309" s="102">
        <v>0</v>
      </c>
      <c r="J309" s="102">
        <v>0</v>
      </c>
      <c r="K309" s="102">
        <v>0</v>
      </c>
      <c r="L309" s="102">
        <v>0</v>
      </c>
      <c r="M309" s="102">
        <v>0</v>
      </c>
      <c r="N309" s="102">
        <v>0</v>
      </c>
      <c r="O309" s="102">
        <v>0</v>
      </c>
      <c r="P309" s="102">
        <v>0</v>
      </c>
      <c r="Q309" s="102">
        <v>0</v>
      </c>
      <c r="R309" s="102">
        <v>0</v>
      </c>
      <c r="S309" s="102">
        <v>0</v>
      </c>
      <c r="T309" s="102">
        <v>0</v>
      </c>
      <c r="U309" s="102">
        <v>0</v>
      </c>
      <c r="V309" s="102">
        <v>0</v>
      </c>
      <c r="W309" s="102">
        <v>0</v>
      </c>
      <c r="X309" s="102">
        <v>0</v>
      </c>
      <c r="Y309" s="102">
        <v>0</v>
      </c>
      <c r="DA309" s="131" t="s">
        <v>3094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X310" s="105">
        <v>0</v>
      </c>
      <c r="Y310" s="105">
        <v>0</v>
      </c>
      <c r="DA310" s="132" t="s">
        <v>3095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X311" s="102">
        <v>0</v>
      </c>
      <c r="Y311" s="102">
        <v>0</v>
      </c>
      <c r="DA311" s="131" t="s">
        <v>3096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X312" s="105">
        <v>0</v>
      </c>
      <c r="Y312" s="105">
        <v>0</v>
      </c>
      <c r="DA312" s="132" t="s">
        <v>3097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X313" s="99">
        <v>0</v>
      </c>
      <c r="Y313" s="99">
        <v>0</v>
      </c>
      <c r="DA313" s="63" t="s">
        <v>3098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X314" s="99">
        <v>0</v>
      </c>
      <c r="Y314" s="99">
        <v>0</v>
      </c>
      <c r="DA314" s="63" t="s">
        <v>3099</v>
      </c>
    </row>
    <row r="315" spans="1:105" ht="12" customHeight="1" x14ac:dyDescent="0.25">
      <c r="A315" s="121" t="s">
        <v>54</v>
      </c>
      <c r="B315" s="123">
        <v>1.1318709761390897</v>
      </c>
      <c r="C315" s="123">
        <v>1.4155513944235447</v>
      </c>
      <c r="D315" s="123">
        <v>1.3153176808997333</v>
      </c>
      <c r="E315" s="123">
        <v>1.6906939496867261</v>
      </c>
      <c r="F315" s="123">
        <v>1.6367122170960859</v>
      </c>
      <c r="G315" s="123">
        <v>1.6913844187027538</v>
      </c>
      <c r="H315" s="123">
        <v>1.7345932118118728</v>
      </c>
      <c r="I315" s="123">
        <v>1.8422295087759479</v>
      </c>
      <c r="J315" s="123">
        <v>1.7921848980345798</v>
      </c>
      <c r="K315" s="123">
        <v>2.0781184811787092</v>
      </c>
      <c r="L315" s="123">
        <v>1.9212391635393864</v>
      </c>
      <c r="M315" s="123">
        <v>1.6936296982957872</v>
      </c>
      <c r="N315" s="123">
        <v>1.5027357574243838</v>
      </c>
      <c r="O315" s="123">
        <v>1.4257316949187149</v>
      </c>
      <c r="P315" s="123">
        <v>1.3049947685100576</v>
      </c>
      <c r="Q315" s="123">
        <v>1.3139665049690874</v>
      </c>
      <c r="R315" s="123">
        <v>1.3667984246029381</v>
      </c>
      <c r="S315" s="123">
        <v>1.2935613989975556</v>
      </c>
      <c r="T315" s="123">
        <v>1.1679134045808504</v>
      </c>
      <c r="U315" s="123">
        <v>1.1844694834193958</v>
      </c>
      <c r="V315" s="123">
        <v>1.1620803789659955</v>
      </c>
      <c r="W315" s="123">
        <v>1.1986272673007921</v>
      </c>
      <c r="X315" s="123">
        <v>1.1545074297485221</v>
      </c>
      <c r="Y315" s="123">
        <v>1.008877643776692</v>
      </c>
      <c r="DA315" s="130" t="s">
        <v>3100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X316" s="99">
        <v>0</v>
      </c>
      <c r="Y316" s="99">
        <v>0</v>
      </c>
      <c r="DA316" s="63" t="s">
        <v>3101</v>
      </c>
    </row>
    <row r="317" spans="1:105" ht="12" customHeight="1" x14ac:dyDescent="0.25">
      <c r="A317" s="97" t="s">
        <v>50</v>
      </c>
      <c r="B317" s="99">
        <v>4.0370373563847979</v>
      </c>
      <c r="C317" s="99">
        <v>4.7498704304212005</v>
      </c>
      <c r="D317" s="99">
        <v>4.1430123166801502</v>
      </c>
      <c r="E317" s="99">
        <v>4.8807762882580077</v>
      </c>
      <c r="F317" s="99">
        <v>4.5507255396597639</v>
      </c>
      <c r="G317" s="99">
        <v>4.5940467414244077</v>
      </c>
      <c r="H317" s="99">
        <v>4.4997475524472392</v>
      </c>
      <c r="I317" s="99">
        <v>4.6830690494655887</v>
      </c>
      <c r="J317" s="99">
        <v>4.5775521907170971</v>
      </c>
      <c r="K317" s="99">
        <v>5.2446498717524737</v>
      </c>
      <c r="L317" s="99">
        <v>4.7044655311309809</v>
      </c>
      <c r="M317" s="99">
        <v>4.1635966974749188</v>
      </c>
      <c r="N317" s="99">
        <v>3.9409010598936476</v>
      </c>
      <c r="O317" s="99">
        <v>3.890270848966995</v>
      </c>
      <c r="P317" s="99">
        <v>3.5749577801893051</v>
      </c>
      <c r="Q317" s="99">
        <v>3.6172173366053548</v>
      </c>
      <c r="R317" s="99">
        <v>3.8115006915397984</v>
      </c>
      <c r="S317" s="99">
        <v>3.7250274311381899</v>
      </c>
      <c r="T317" s="99">
        <v>3.5051256388962653</v>
      </c>
      <c r="U317" s="99">
        <v>3.6413182947307203</v>
      </c>
      <c r="V317" s="99">
        <v>3.5450580885941183</v>
      </c>
      <c r="W317" s="99">
        <v>3.7155099636094997</v>
      </c>
      <c r="X317" s="99">
        <v>3.6170629192888475</v>
      </c>
      <c r="Y317" s="99">
        <v>3.2320882569624114</v>
      </c>
      <c r="DA317" s="63" t="s">
        <v>3102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X318" s="110">
        <v>0</v>
      </c>
      <c r="Y318" s="110">
        <v>0</v>
      </c>
      <c r="DA318" s="60" t="s">
        <v>3103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2.8598590874038515E-2</v>
      </c>
      <c r="D322" s="117">
        <f t="shared" si="138"/>
        <v>0.13446911425409902</v>
      </c>
      <c r="E322" s="117">
        <f t="shared" si="138"/>
        <v>0.31959965134286422</v>
      </c>
      <c r="F322" s="117">
        <f t="shared" si="138"/>
        <v>0.11883740545153496</v>
      </c>
      <c r="G322" s="117">
        <f t="shared" si="138"/>
        <v>0.21122923715996245</v>
      </c>
      <c r="H322" s="117">
        <f t="shared" si="138"/>
        <v>0</v>
      </c>
      <c r="I322" s="117">
        <f t="shared" si="138"/>
        <v>0</v>
      </c>
      <c r="J322" s="117">
        <f t="shared" si="138"/>
        <v>0</v>
      </c>
      <c r="K322" s="117">
        <f t="shared" si="138"/>
        <v>7.4986775626986269E-3</v>
      </c>
      <c r="L322" s="117">
        <f t="shared" si="138"/>
        <v>0.25555724864101148</v>
      </c>
      <c r="M322" s="117">
        <f t="shared" si="138"/>
        <v>0.1723776264319567</v>
      </c>
      <c r="N322" s="117">
        <f t="shared" si="138"/>
        <v>0.14823226116596944</v>
      </c>
      <c r="O322" s="117">
        <f t="shared" si="138"/>
        <v>0.16697048818097368</v>
      </c>
      <c r="P322" s="117">
        <f t="shared" si="138"/>
        <v>0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4.9105240418839173E-2</v>
      </c>
      <c r="T322" s="117">
        <f t="shared" si="139"/>
        <v>5.729704084723123E-3</v>
      </c>
      <c r="U322" s="117">
        <f t="shared" si="139"/>
        <v>1.7056994795885259E-2</v>
      </c>
      <c r="V322" s="117">
        <f t="shared" si="139"/>
        <v>0</v>
      </c>
      <c r="W322" s="117">
        <f t="shared" ref="W322:Y322" si="140">W323+W326+W328+W338</f>
        <v>0</v>
      </c>
      <c r="X322" s="117">
        <f t="shared" si="140"/>
        <v>0</v>
      </c>
      <c r="Y322" s="117">
        <f t="shared" si="140"/>
        <v>0</v>
      </c>
      <c r="DA322" s="129" t="s">
        <v>3252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2.0429305400575297E-2</v>
      </c>
      <c r="D323" s="122">
        <f t="shared" si="141"/>
        <v>0.10423176443470329</v>
      </c>
      <c r="E323" s="122">
        <f t="shared" si="141"/>
        <v>0.26039721546455602</v>
      </c>
      <c r="F323" s="122">
        <f t="shared" si="141"/>
        <v>9.0651372891360868E-2</v>
      </c>
      <c r="G323" s="122">
        <f t="shared" si="141"/>
        <v>0.17348467238474705</v>
      </c>
      <c r="H323" s="122">
        <f t="shared" si="141"/>
        <v>0</v>
      </c>
      <c r="I323" s="122">
        <f t="shared" si="141"/>
        <v>0</v>
      </c>
      <c r="J323" s="122">
        <f t="shared" si="141"/>
        <v>0</v>
      </c>
      <c r="K323" s="122">
        <f t="shared" si="141"/>
        <v>5.2818760430458382E-3</v>
      </c>
      <c r="L323" s="122">
        <f t="shared" si="141"/>
        <v>0.21171705733931645</v>
      </c>
      <c r="M323" s="122">
        <f t="shared" si="141"/>
        <v>0.1353670871389899</v>
      </c>
      <c r="N323" s="122">
        <f t="shared" si="141"/>
        <v>0.11211821935527647</v>
      </c>
      <c r="O323" s="122">
        <f t="shared" si="141"/>
        <v>0.13709182109900717</v>
      </c>
      <c r="P323" s="122">
        <f t="shared" si="141"/>
        <v>0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3.8933781680703945E-2</v>
      </c>
      <c r="T323" s="122">
        <f t="shared" si="142"/>
        <v>4.1756531613119261E-3</v>
      </c>
      <c r="U323" s="122">
        <f t="shared" si="142"/>
        <v>1.292501228698438E-2</v>
      </c>
      <c r="V323" s="122">
        <f t="shared" si="142"/>
        <v>0</v>
      </c>
      <c r="W323" s="122">
        <f t="shared" ref="W323:Y323" si="143">SUM(W324:W325)</f>
        <v>0</v>
      </c>
      <c r="X323" s="122">
        <f t="shared" si="143"/>
        <v>0</v>
      </c>
      <c r="Y323" s="122">
        <f t="shared" si="143"/>
        <v>0</v>
      </c>
      <c r="DA323" s="130" t="s">
        <v>3253</v>
      </c>
    </row>
    <row r="324" spans="1:105" ht="12" customHeight="1" x14ac:dyDescent="0.25">
      <c r="A324" s="97" t="s">
        <v>51</v>
      </c>
      <c r="B324" s="98"/>
      <c r="C324" s="98">
        <v>2.0311312396672821E-2</v>
      </c>
      <c r="D324" s="98">
        <v>0.10362432412810203</v>
      </c>
      <c r="E324" s="98">
        <v>0.25895831527390595</v>
      </c>
      <c r="F324" s="98">
        <v>9.0123960510954643E-2</v>
      </c>
      <c r="G324" s="98">
        <v>0.17248984289846564</v>
      </c>
      <c r="H324" s="98">
        <v>0</v>
      </c>
      <c r="I324" s="98">
        <v>0</v>
      </c>
      <c r="J324" s="98">
        <v>0</v>
      </c>
      <c r="K324" s="98">
        <v>5.2534441548656189E-3</v>
      </c>
      <c r="L324" s="98">
        <v>0.21061123722193503</v>
      </c>
      <c r="M324" s="98">
        <v>0.13466172911459093</v>
      </c>
      <c r="N324" s="98">
        <v>0.11153752566683624</v>
      </c>
      <c r="O324" s="98">
        <v>0.13638528726497456</v>
      </c>
      <c r="P324" s="98">
        <v>0</v>
      </c>
      <c r="Q324" s="98">
        <v>0</v>
      </c>
      <c r="R324" s="98">
        <v>0</v>
      </c>
      <c r="S324" s="98">
        <v>3.8721647936305462E-2</v>
      </c>
      <c r="T324" s="98">
        <v>4.1522961767723222E-3</v>
      </c>
      <c r="U324" s="98">
        <v>1.2850440435534653E-2</v>
      </c>
      <c r="V324" s="98">
        <v>0</v>
      </c>
      <c r="W324" s="98">
        <v>0</v>
      </c>
      <c r="X324" s="98">
        <v>0</v>
      </c>
      <c r="Y324" s="98">
        <v>0</v>
      </c>
      <c r="DA324" s="63" t="s">
        <v>3254</v>
      </c>
    </row>
    <row r="325" spans="1:105" ht="12" customHeight="1" x14ac:dyDescent="0.25">
      <c r="A325" s="97" t="s">
        <v>53</v>
      </c>
      <c r="B325" s="98"/>
      <c r="C325" s="98">
        <v>1.1799300390247438E-4</v>
      </c>
      <c r="D325" s="98">
        <v>6.0744030660125306E-4</v>
      </c>
      <c r="E325" s="98">
        <v>1.4389001906500783E-3</v>
      </c>
      <c r="F325" s="98">
        <v>5.2741238040622236E-4</v>
      </c>
      <c r="G325" s="98">
        <v>9.948294862813969E-4</v>
      </c>
      <c r="H325" s="98">
        <v>0</v>
      </c>
      <c r="I325" s="98">
        <v>0</v>
      </c>
      <c r="J325" s="98">
        <v>0</v>
      </c>
      <c r="K325" s="98">
        <v>2.8431888180219113E-5</v>
      </c>
      <c r="L325" s="98">
        <v>1.1058201173814077E-3</v>
      </c>
      <c r="M325" s="98">
        <v>7.0535802439897937E-4</v>
      </c>
      <c r="N325" s="98">
        <v>5.8069368844023187E-4</v>
      </c>
      <c r="O325" s="98">
        <v>7.0653383403259653E-4</v>
      </c>
      <c r="P325" s="98">
        <v>0</v>
      </c>
      <c r="Q325" s="98">
        <v>0</v>
      </c>
      <c r="R325" s="98">
        <v>0</v>
      </c>
      <c r="S325" s="98">
        <v>2.12133744398485E-4</v>
      </c>
      <c r="T325" s="98">
        <v>2.3356984539604311E-5</v>
      </c>
      <c r="U325" s="98">
        <v>7.4571851449728162E-5</v>
      </c>
      <c r="V325" s="98">
        <v>0</v>
      </c>
      <c r="W325" s="98">
        <v>0</v>
      </c>
      <c r="X325" s="98">
        <v>0</v>
      </c>
      <c r="Y325" s="98">
        <v>0</v>
      </c>
      <c r="DA325" s="63" t="s">
        <v>3255</v>
      </c>
    </row>
    <row r="326" spans="1:105" ht="12" customHeight="1" x14ac:dyDescent="0.25">
      <c r="A326" s="121" t="s">
        <v>92</v>
      </c>
      <c r="B326" s="122"/>
      <c r="C326" s="122">
        <f t="shared" ref="C326:Y326" si="144">C327</f>
        <v>3.3779386548536255E-4</v>
      </c>
      <c r="D326" s="122">
        <f t="shared" si="144"/>
        <v>1.1255318839076462E-3</v>
      </c>
      <c r="E326" s="122">
        <f t="shared" si="144"/>
        <v>9.2601425077651223E-3</v>
      </c>
      <c r="F326" s="122">
        <f t="shared" si="144"/>
        <v>2.2325307360531025E-3</v>
      </c>
      <c r="G326" s="122">
        <f t="shared" si="144"/>
        <v>2.9646823362148725E-3</v>
      </c>
      <c r="H326" s="122">
        <f t="shared" si="144"/>
        <v>0</v>
      </c>
      <c r="I326" s="122">
        <f t="shared" si="144"/>
        <v>0</v>
      </c>
      <c r="J326" s="122">
        <f t="shared" si="144"/>
        <v>0</v>
      </c>
      <c r="K326" s="122">
        <f t="shared" si="144"/>
        <v>2.4947826869800566E-4</v>
      </c>
      <c r="L326" s="122">
        <f t="shared" si="144"/>
        <v>2.7121676472807239E-3</v>
      </c>
      <c r="M326" s="122">
        <f t="shared" si="144"/>
        <v>3.426064360299767E-3</v>
      </c>
      <c r="N326" s="122">
        <f t="shared" si="144"/>
        <v>3.5542110543085623E-3</v>
      </c>
      <c r="O326" s="122">
        <f t="shared" si="144"/>
        <v>1.5507887602843144E-3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2.9381757582687537E-4</v>
      </c>
      <c r="T326" s="122">
        <f t="shared" si="144"/>
        <v>9.7170683397847297E-5</v>
      </c>
      <c r="U326" s="122">
        <f t="shared" si="144"/>
        <v>0</v>
      </c>
      <c r="V326" s="122">
        <f t="shared" si="144"/>
        <v>0</v>
      </c>
      <c r="W326" s="122">
        <f t="shared" si="144"/>
        <v>0</v>
      </c>
      <c r="X326" s="122">
        <f t="shared" si="144"/>
        <v>0</v>
      </c>
      <c r="Y326" s="122">
        <f t="shared" si="144"/>
        <v>0</v>
      </c>
      <c r="DA326" s="130" t="s">
        <v>3256</v>
      </c>
    </row>
    <row r="327" spans="1:105" ht="12" customHeight="1" x14ac:dyDescent="0.25">
      <c r="A327" s="97" t="s">
        <v>53</v>
      </c>
      <c r="B327" s="98"/>
      <c r="C327" s="98">
        <v>3.3779386548536255E-4</v>
      </c>
      <c r="D327" s="98">
        <v>1.1255318839076462E-3</v>
      </c>
      <c r="E327" s="98">
        <v>9.2601425077651223E-3</v>
      </c>
      <c r="F327" s="98">
        <v>2.2325307360531025E-3</v>
      </c>
      <c r="G327" s="98">
        <v>2.9646823362148725E-3</v>
      </c>
      <c r="H327" s="98">
        <v>0</v>
      </c>
      <c r="I327" s="98">
        <v>0</v>
      </c>
      <c r="J327" s="98">
        <v>0</v>
      </c>
      <c r="K327" s="98">
        <v>2.4947826869800566E-4</v>
      </c>
      <c r="L327" s="98">
        <v>2.7121676472807239E-3</v>
      </c>
      <c r="M327" s="98">
        <v>3.426064360299767E-3</v>
      </c>
      <c r="N327" s="98">
        <v>3.5542110543085623E-3</v>
      </c>
      <c r="O327" s="98">
        <v>1.5507887602843144E-3</v>
      </c>
      <c r="P327" s="98">
        <v>0</v>
      </c>
      <c r="Q327" s="98">
        <v>0</v>
      </c>
      <c r="R327" s="98">
        <v>0</v>
      </c>
      <c r="S327" s="98">
        <v>2.9381757582687537E-4</v>
      </c>
      <c r="T327" s="98">
        <v>9.7170683397847297E-5</v>
      </c>
      <c r="U327" s="98">
        <v>0</v>
      </c>
      <c r="V327" s="98">
        <v>0</v>
      </c>
      <c r="W327" s="98">
        <v>0</v>
      </c>
      <c r="X327" s="98">
        <v>0</v>
      </c>
      <c r="Y327" s="98">
        <v>0</v>
      </c>
      <c r="DA327" s="63" t="s">
        <v>3257</v>
      </c>
    </row>
    <row r="328" spans="1:105" ht="12" customHeight="1" x14ac:dyDescent="0.25">
      <c r="A328" s="121" t="s">
        <v>55</v>
      </c>
      <c r="B328" s="122"/>
      <c r="C328" s="122">
        <v>4.06290351647826E-3</v>
      </c>
      <c r="D328" s="122">
        <v>1.544502864093783E-2</v>
      </c>
      <c r="E328" s="122">
        <v>2.5514232010280382E-2</v>
      </c>
      <c r="F328" s="122">
        <v>1.3833677926831574E-2</v>
      </c>
      <c r="G328" s="122">
        <v>1.8629885884860607E-2</v>
      </c>
      <c r="H328" s="122">
        <v>0</v>
      </c>
      <c r="I328" s="122">
        <v>0</v>
      </c>
      <c r="J328" s="122">
        <v>0</v>
      </c>
      <c r="K328" s="122">
        <v>9.3769821970432704E-4</v>
      </c>
      <c r="L328" s="122">
        <v>2.2045439384960806E-2</v>
      </c>
      <c r="M328" s="122">
        <v>1.8268726349936874E-2</v>
      </c>
      <c r="N328" s="122">
        <v>1.8525021101889694E-2</v>
      </c>
      <c r="O328" s="122">
        <v>1.6423439526718542E-2</v>
      </c>
      <c r="P328" s="122">
        <v>0</v>
      </c>
      <c r="Q328" s="122">
        <v>0</v>
      </c>
      <c r="R328" s="122">
        <v>0</v>
      </c>
      <c r="S328" s="122">
        <v>5.4426588847496602E-3</v>
      </c>
      <c r="T328" s="122">
        <v>8.2538156758569733E-4</v>
      </c>
      <c r="U328" s="122">
        <v>2.3222496712004851E-3</v>
      </c>
      <c r="V328" s="122">
        <v>0</v>
      </c>
      <c r="W328" s="122">
        <v>0</v>
      </c>
      <c r="X328" s="122">
        <v>0</v>
      </c>
      <c r="Y328" s="122">
        <v>0</v>
      </c>
      <c r="DA328" s="130" t="s">
        <v>3258</v>
      </c>
    </row>
    <row r="329" spans="1:105" ht="12" customHeight="1" x14ac:dyDescent="0.25">
      <c r="A329" s="97" t="s">
        <v>143</v>
      </c>
      <c r="B329" s="98"/>
      <c r="C329" s="98">
        <v>0</v>
      </c>
      <c r="D329" s="98">
        <v>1.1845147560588773E-4</v>
      </c>
      <c r="E329" s="98">
        <v>6.1161802078959842E-4</v>
      </c>
      <c r="F329" s="98">
        <v>3.3722776537981601E-4</v>
      </c>
      <c r="G329" s="98">
        <v>0</v>
      </c>
      <c r="H329" s="98">
        <v>0</v>
      </c>
      <c r="I329" s="98">
        <v>0</v>
      </c>
      <c r="J329" s="98">
        <v>0</v>
      </c>
      <c r="K329" s="98">
        <v>1.5720636627192556E-4</v>
      </c>
      <c r="L329" s="98">
        <v>5.0847942846339441E-3</v>
      </c>
      <c r="M329" s="98">
        <v>4.7162587731698555E-3</v>
      </c>
      <c r="N329" s="98">
        <v>7.5289515274795287E-3</v>
      </c>
      <c r="O329" s="98">
        <v>8.5065917854192149E-3</v>
      </c>
      <c r="P329" s="98">
        <v>0</v>
      </c>
      <c r="Q329" s="98">
        <v>0</v>
      </c>
      <c r="R329" s="98">
        <v>0</v>
      </c>
      <c r="S329" s="98">
        <v>2.7144020791851993E-4</v>
      </c>
      <c r="T329" s="98">
        <v>0</v>
      </c>
      <c r="U329" s="98">
        <v>2.1188697325248134E-4</v>
      </c>
      <c r="V329" s="98">
        <v>0</v>
      </c>
      <c r="W329" s="98">
        <v>0</v>
      </c>
      <c r="X329" s="98">
        <v>0</v>
      </c>
      <c r="Y329" s="98">
        <v>0</v>
      </c>
      <c r="DA329" s="63" t="s">
        <v>3259</v>
      </c>
    </row>
    <row r="330" spans="1:105" ht="12" customHeight="1" x14ac:dyDescent="0.25">
      <c r="A330" s="97" t="s">
        <v>124</v>
      </c>
      <c r="B330" s="98"/>
      <c r="C330" s="98">
        <v>2.8368479319528726E-4</v>
      </c>
      <c r="D330" s="98">
        <v>8.2668312051336452E-4</v>
      </c>
      <c r="E330" s="98">
        <v>1.6227213578205828E-3</v>
      </c>
      <c r="F330" s="98">
        <v>5.9430913689105568E-4</v>
      </c>
      <c r="G330" s="98">
        <v>7.520016329286655E-4</v>
      </c>
      <c r="H330" s="98">
        <v>0</v>
      </c>
      <c r="I330" s="98">
        <v>0</v>
      </c>
      <c r="J330" s="98">
        <v>0</v>
      </c>
      <c r="K330" s="98">
        <v>0</v>
      </c>
      <c r="L330" s="98">
        <v>8.0713195195777074E-4</v>
      </c>
      <c r="M330" s="98">
        <v>5.6856141257659732E-4</v>
      </c>
      <c r="N330" s="98">
        <v>2.7026362322050821E-4</v>
      </c>
      <c r="O330" s="98">
        <v>2.6460985438811637E-4</v>
      </c>
      <c r="P330" s="98">
        <v>0</v>
      </c>
      <c r="Q330" s="98">
        <v>0</v>
      </c>
      <c r="R330" s="98">
        <v>0</v>
      </c>
      <c r="S330" s="98">
        <v>2.4277833125595184E-4</v>
      </c>
      <c r="T330" s="98">
        <v>0</v>
      </c>
      <c r="U330" s="98">
        <v>0</v>
      </c>
      <c r="V330" s="98">
        <v>0</v>
      </c>
      <c r="W330" s="98">
        <v>0</v>
      </c>
      <c r="X330" s="98">
        <v>0</v>
      </c>
      <c r="Y330" s="98">
        <v>0</v>
      </c>
      <c r="DA330" s="63" t="s">
        <v>3260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0</v>
      </c>
      <c r="L331" s="98">
        <v>0</v>
      </c>
      <c r="M331" s="98">
        <v>0</v>
      </c>
      <c r="N331" s="98">
        <v>0</v>
      </c>
      <c r="O331" s="98">
        <v>0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X331" s="98">
        <v>0</v>
      </c>
      <c r="Y331" s="98">
        <v>0</v>
      </c>
      <c r="DA331" s="63" t="s">
        <v>3261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0</v>
      </c>
      <c r="L332" s="101">
        <v>0</v>
      </c>
      <c r="M332" s="101">
        <v>0</v>
      </c>
      <c r="N332" s="101">
        <v>0</v>
      </c>
      <c r="O332" s="101">
        <v>0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X332" s="101">
        <v>0</v>
      </c>
      <c r="Y332" s="101">
        <v>0</v>
      </c>
      <c r="DA332" s="131" t="s">
        <v>3262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0</v>
      </c>
      <c r="L333" s="104">
        <v>0</v>
      </c>
      <c r="M333" s="104">
        <v>0</v>
      </c>
      <c r="N333" s="104">
        <v>0</v>
      </c>
      <c r="O333" s="104">
        <v>0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X333" s="104">
        <v>0</v>
      </c>
      <c r="Y333" s="104">
        <v>0</v>
      </c>
      <c r="DA333" s="132" t="s">
        <v>3263</v>
      </c>
    </row>
    <row r="334" spans="1:105" ht="12" customHeight="1" x14ac:dyDescent="0.25">
      <c r="A334" s="106" t="s">
        <v>122</v>
      </c>
      <c r="B334" s="101"/>
      <c r="C334" s="101">
        <v>3.6896341029255294E-3</v>
      </c>
      <c r="D334" s="101">
        <v>1.4204296409827268E-2</v>
      </c>
      <c r="E334" s="101">
        <v>2.2359119368390468E-2</v>
      </c>
      <c r="F334" s="101">
        <v>1.260752822653303E-2</v>
      </c>
      <c r="G334" s="101">
        <v>1.7471746058374787E-2</v>
      </c>
      <c r="H334" s="101">
        <v>0</v>
      </c>
      <c r="I334" s="101">
        <v>0</v>
      </c>
      <c r="J334" s="101">
        <v>0</v>
      </c>
      <c r="K334" s="101">
        <v>6.8123217135268111E-4</v>
      </c>
      <c r="L334" s="101">
        <v>1.5250149616837067E-2</v>
      </c>
      <c r="M334" s="101">
        <v>1.1819785229190166E-2</v>
      </c>
      <c r="N334" s="101">
        <v>9.8577761738655317E-3</v>
      </c>
      <c r="O334" s="101">
        <v>6.8154782578314079E-3</v>
      </c>
      <c r="P334" s="101">
        <v>0</v>
      </c>
      <c r="Q334" s="101">
        <v>0</v>
      </c>
      <c r="R334" s="101">
        <v>0</v>
      </c>
      <c r="S334" s="101">
        <v>4.249096048622036E-3</v>
      </c>
      <c r="T334" s="101">
        <v>7.2728683276488239E-4</v>
      </c>
      <c r="U334" s="101">
        <v>1.8155412122944112E-3</v>
      </c>
      <c r="V334" s="101">
        <v>0</v>
      </c>
      <c r="W334" s="101">
        <v>0</v>
      </c>
      <c r="X334" s="101">
        <v>0</v>
      </c>
      <c r="Y334" s="101">
        <v>0</v>
      </c>
      <c r="DA334" s="131" t="s">
        <v>3264</v>
      </c>
    </row>
    <row r="335" spans="1:105" ht="12" customHeight="1" x14ac:dyDescent="0.25">
      <c r="A335" s="107" t="s">
        <v>121</v>
      </c>
      <c r="B335" s="104"/>
      <c r="C335" s="104">
        <v>8.9584620357443666E-5</v>
      </c>
      <c r="D335" s="104">
        <v>2.9559763499131152E-4</v>
      </c>
      <c r="E335" s="104">
        <v>9.2077326327973412E-4</v>
      </c>
      <c r="F335" s="104">
        <v>2.9461279802767343E-4</v>
      </c>
      <c r="G335" s="104">
        <v>4.0613819355715447E-4</v>
      </c>
      <c r="H335" s="104">
        <v>0</v>
      </c>
      <c r="I335" s="104">
        <v>0</v>
      </c>
      <c r="J335" s="104">
        <v>0</v>
      </c>
      <c r="K335" s="104">
        <v>9.9259682079720429E-5</v>
      </c>
      <c r="L335" s="104">
        <v>9.033635315320249E-4</v>
      </c>
      <c r="M335" s="104">
        <v>1.1641209350002559E-3</v>
      </c>
      <c r="N335" s="104">
        <v>8.6802977732412475E-4</v>
      </c>
      <c r="O335" s="104">
        <v>8.3675962907980264E-4</v>
      </c>
      <c r="P335" s="104">
        <v>0</v>
      </c>
      <c r="Q335" s="104">
        <v>0</v>
      </c>
      <c r="R335" s="104">
        <v>0</v>
      </c>
      <c r="S335" s="104">
        <v>6.7934429695315273E-4</v>
      </c>
      <c r="T335" s="104">
        <v>9.8094734820814981E-5</v>
      </c>
      <c r="U335" s="104">
        <v>2.9482148565359244E-4</v>
      </c>
      <c r="V335" s="104">
        <v>0</v>
      </c>
      <c r="W335" s="104">
        <v>0</v>
      </c>
      <c r="X335" s="104">
        <v>0</v>
      </c>
      <c r="Y335" s="104">
        <v>0</v>
      </c>
      <c r="DA335" s="132" t="s">
        <v>3265</v>
      </c>
    </row>
    <row r="336" spans="1:105" ht="12" customHeight="1" x14ac:dyDescent="0.25">
      <c r="A336" s="108" t="s">
        <v>53</v>
      </c>
      <c r="B336" s="98"/>
      <c r="C336" s="98">
        <v>3.5360399820387871E-5</v>
      </c>
      <c r="D336" s="98">
        <v>1.218746941382669E-4</v>
      </c>
      <c r="E336" s="98">
        <v>3.2874953022510691E-4</v>
      </c>
      <c r="F336" s="98">
        <v>1.1646223997581374E-4</v>
      </c>
      <c r="G336" s="98">
        <v>1.5902116051555999E-4</v>
      </c>
      <c r="H336" s="98">
        <v>0</v>
      </c>
      <c r="I336" s="98">
        <v>0</v>
      </c>
      <c r="J336" s="98">
        <v>0</v>
      </c>
      <c r="K336" s="98">
        <v>3.551186528730131E-5</v>
      </c>
      <c r="L336" s="98">
        <v>3.2268632131026294E-4</v>
      </c>
      <c r="M336" s="98">
        <v>4.2997238343158817E-4</v>
      </c>
      <c r="N336" s="98">
        <v>3.1491762348820378E-4</v>
      </c>
      <c r="O336" s="98">
        <v>2.9210050713369392E-4</v>
      </c>
      <c r="P336" s="98">
        <v>0</v>
      </c>
      <c r="Q336" s="98">
        <v>0</v>
      </c>
      <c r="R336" s="98">
        <v>0</v>
      </c>
      <c r="S336" s="98">
        <v>2.4791364238757683E-4</v>
      </c>
      <c r="T336" s="98">
        <v>3.6542173455714679E-5</v>
      </c>
      <c r="U336" s="98">
        <v>1.0347209330901481E-4</v>
      </c>
      <c r="V336" s="98">
        <v>0</v>
      </c>
      <c r="W336" s="98">
        <v>0</v>
      </c>
      <c r="X336" s="98">
        <v>0</v>
      </c>
      <c r="Y336" s="98">
        <v>0</v>
      </c>
      <c r="DA336" s="63" t="s">
        <v>3266</v>
      </c>
    </row>
    <row r="337" spans="1:105" ht="12" customHeight="1" x14ac:dyDescent="0.25">
      <c r="A337" s="108" t="s">
        <v>52</v>
      </c>
      <c r="B337" s="98"/>
      <c r="C337" s="98">
        <v>5.4224220537055788E-5</v>
      </c>
      <c r="D337" s="98">
        <v>1.737229408530446E-4</v>
      </c>
      <c r="E337" s="98">
        <v>5.9202373305462721E-4</v>
      </c>
      <c r="F337" s="98">
        <v>1.7815055805185971E-4</v>
      </c>
      <c r="G337" s="98">
        <v>2.4711703304159451E-4</v>
      </c>
      <c r="H337" s="98">
        <v>0</v>
      </c>
      <c r="I337" s="98">
        <v>0</v>
      </c>
      <c r="J337" s="98">
        <v>0</v>
      </c>
      <c r="K337" s="98">
        <v>6.3747816792419126E-5</v>
      </c>
      <c r="L337" s="98">
        <v>5.8067721022176202E-4</v>
      </c>
      <c r="M337" s="98">
        <v>7.341485515686677E-4</v>
      </c>
      <c r="N337" s="98">
        <v>5.5311215383592092E-4</v>
      </c>
      <c r="O337" s="98">
        <v>5.4465912194610877E-4</v>
      </c>
      <c r="P337" s="98">
        <v>0</v>
      </c>
      <c r="Q337" s="98">
        <v>0</v>
      </c>
      <c r="R337" s="98">
        <v>0</v>
      </c>
      <c r="S337" s="98">
        <v>4.314306545655759E-4</v>
      </c>
      <c r="T337" s="98">
        <v>6.1552561365100302E-5</v>
      </c>
      <c r="U337" s="98">
        <v>1.9134939234457764E-4</v>
      </c>
      <c r="V337" s="98">
        <v>0</v>
      </c>
      <c r="W337" s="98">
        <v>0</v>
      </c>
      <c r="X337" s="98">
        <v>0</v>
      </c>
      <c r="Y337" s="98">
        <v>0</v>
      </c>
      <c r="DA337" s="63" t="s">
        <v>3267</v>
      </c>
    </row>
    <row r="338" spans="1:105" ht="12" customHeight="1" x14ac:dyDescent="0.25">
      <c r="A338" s="121" t="s">
        <v>54</v>
      </c>
      <c r="B338" s="122"/>
      <c r="C338" s="122">
        <v>3.7685880914995976E-3</v>
      </c>
      <c r="D338" s="122">
        <v>1.3666789294550265E-2</v>
      </c>
      <c r="E338" s="122">
        <v>2.4428061360262703E-2</v>
      </c>
      <c r="F338" s="122">
        <v>1.2119823897289404E-2</v>
      </c>
      <c r="G338" s="122">
        <v>1.6149996554139893E-2</v>
      </c>
      <c r="H338" s="122">
        <v>0</v>
      </c>
      <c r="I338" s="122">
        <v>0</v>
      </c>
      <c r="J338" s="122">
        <v>0</v>
      </c>
      <c r="K338" s="122">
        <v>1.0296250312504555E-3</v>
      </c>
      <c r="L338" s="122">
        <v>1.9082584269453522E-2</v>
      </c>
      <c r="M338" s="122">
        <v>1.5315748582730149E-2</v>
      </c>
      <c r="N338" s="122">
        <v>1.4034809654494732E-2</v>
      </c>
      <c r="O338" s="122">
        <v>1.1904438794963668E-2</v>
      </c>
      <c r="P338" s="122">
        <v>0</v>
      </c>
      <c r="Q338" s="122">
        <v>0</v>
      </c>
      <c r="R338" s="122">
        <v>0</v>
      </c>
      <c r="S338" s="122">
        <v>4.4349822775586979E-3</v>
      </c>
      <c r="T338" s="122">
        <v>6.3149867242765173E-4</v>
      </c>
      <c r="U338" s="122">
        <v>1.809732837700392E-3</v>
      </c>
      <c r="V338" s="122">
        <v>0</v>
      </c>
      <c r="W338" s="122">
        <v>0</v>
      </c>
      <c r="X338" s="122">
        <v>0</v>
      </c>
      <c r="Y338" s="122">
        <v>0</v>
      </c>
      <c r="DA338" s="130" t="s">
        <v>3268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X339" s="98">
        <v>0</v>
      </c>
      <c r="Y339" s="98">
        <v>0</v>
      </c>
      <c r="DA339" s="63" t="s">
        <v>3269</v>
      </c>
    </row>
    <row r="340" spans="1:105" ht="12" customHeight="1" x14ac:dyDescent="0.25">
      <c r="A340" s="97" t="s">
        <v>50</v>
      </c>
      <c r="B340" s="98"/>
      <c r="C340" s="98">
        <v>2.1037616710218613E-3</v>
      </c>
      <c r="D340" s="98">
        <v>6.0100162419600327E-3</v>
      </c>
      <c r="E340" s="98">
        <v>1.406512218689693E-2</v>
      </c>
      <c r="F340" s="98">
        <v>5.018592458612952E-3</v>
      </c>
      <c r="G340" s="98">
        <v>6.1862297406430336E-3</v>
      </c>
      <c r="H340" s="98">
        <v>0</v>
      </c>
      <c r="I340" s="98">
        <v>0</v>
      </c>
      <c r="J340" s="98">
        <v>0</v>
      </c>
      <c r="K340" s="98">
        <v>6.3760403400539632E-4</v>
      </c>
      <c r="L340" s="98">
        <v>1.0344383550445558E-2</v>
      </c>
      <c r="M340" s="98">
        <v>6.9019434800289521E-3</v>
      </c>
      <c r="N340" s="98">
        <v>4.2557759959364824E-3</v>
      </c>
      <c r="O340" s="98">
        <v>4.5854915452478509E-3</v>
      </c>
      <c r="P340" s="98">
        <v>0</v>
      </c>
      <c r="Q340" s="98">
        <v>0</v>
      </c>
      <c r="R340" s="98">
        <v>0</v>
      </c>
      <c r="S340" s="98">
        <v>1.984751324176815E-3</v>
      </c>
      <c r="T340" s="98">
        <v>2.2062247869076524E-4</v>
      </c>
      <c r="U340" s="98">
        <v>6.9157334065345381E-4</v>
      </c>
      <c r="V340" s="98">
        <v>0</v>
      </c>
      <c r="W340" s="98">
        <v>0</v>
      </c>
      <c r="X340" s="98">
        <v>0</v>
      </c>
      <c r="Y340" s="98">
        <v>0</v>
      </c>
      <c r="DA340" s="63" t="s">
        <v>3270</v>
      </c>
    </row>
    <row r="341" spans="1:105" ht="12" customHeight="1" x14ac:dyDescent="0.25">
      <c r="A341" s="109" t="s">
        <v>120</v>
      </c>
      <c r="B341" s="33"/>
      <c r="C341" s="33">
        <v>1.6648264204777363E-3</v>
      </c>
      <c r="D341" s="33">
        <v>7.656773052590232E-3</v>
      </c>
      <c r="E341" s="33">
        <v>1.0362939173365773E-2</v>
      </c>
      <c r="F341" s="33">
        <v>7.1012314386764523E-3</v>
      </c>
      <c r="G341" s="33">
        <v>9.9637668134968591E-3</v>
      </c>
      <c r="H341" s="33">
        <v>0</v>
      </c>
      <c r="I341" s="33">
        <v>0</v>
      </c>
      <c r="J341" s="33">
        <v>0</v>
      </c>
      <c r="K341" s="33">
        <v>3.9202099724505929E-4</v>
      </c>
      <c r="L341" s="33">
        <v>8.7382007190079623E-3</v>
      </c>
      <c r="M341" s="33">
        <v>8.4138051027011964E-3</v>
      </c>
      <c r="N341" s="33">
        <v>9.7790336585582491E-3</v>
      </c>
      <c r="O341" s="33">
        <v>7.3189472497158167E-3</v>
      </c>
      <c r="P341" s="33">
        <v>0</v>
      </c>
      <c r="Q341" s="33">
        <v>0</v>
      </c>
      <c r="R341" s="33">
        <v>0</v>
      </c>
      <c r="S341" s="33">
        <v>2.4502309533818828E-3</v>
      </c>
      <c r="T341" s="33">
        <v>4.1087619373688652E-4</v>
      </c>
      <c r="U341" s="33">
        <v>1.1181594970469382E-3</v>
      </c>
      <c r="V341" s="33">
        <v>0</v>
      </c>
      <c r="W341" s="33">
        <v>0</v>
      </c>
      <c r="X341" s="33">
        <v>0</v>
      </c>
      <c r="Y341" s="33">
        <v>0</v>
      </c>
      <c r="DA341" s="60" t="s">
        <v>3271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1.8096613769995964E-2</v>
      </c>
      <c r="D343" s="117">
        <f t="shared" si="145"/>
        <v>8.495819785388295E-2</v>
      </c>
      <c r="E343" s="117">
        <f t="shared" si="145"/>
        <v>0.21422295165432143</v>
      </c>
      <c r="F343" s="117">
        <f t="shared" si="145"/>
        <v>7.8641652073648399E-2</v>
      </c>
      <c r="G343" s="117">
        <f t="shared" si="145"/>
        <v>0.13880248545482357</v>
      </c>
      <c r="H343" s="117">
        <f t="shared" si="145"/>
        <v>0</v>
      </c>
      <c r="I343" s="117">
        <f t="shared" si="145"/>
        <v>0</v>
      </c>
      <c r="J343" s="117">
        <f t="shared" si="145"/>
        <v>0</v>
      </c>
      <c r="K343" s="117">
        <f t="shared" si="145"/>
        <v>5.4519136483653129E-3</v>
      </c>
      <c r="L343" s="117">
        <f t="shared" si="145"/>
        <v>0.17341278492296708</v>
      </c>
      <c r="M343" s="117">
        <f t="shared" si="145"/>
        <v>0.12258260522769557</v>
      </c>
      <c r="N343" s="117">
        <f t="shared" si="145"/>
        <v>0.10861910990427498</v>
      </c>
      <c r="O343" s="117">
        <f t="shared" si="145"/>
        <v>0.11647283646618529</v>
      </c>
      <c r="P343" s="117">
        <f t="shared" si="145"/>
        <v>0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3.6237316418265927E-2</v>
      </c>
      <c r="T343" s="117">
        <f t="shared" si="146"/>
        <v>4.5471176021409151E-3</v>
      </c>
      <c r="U343" s="117">
        <f t="shared" si="146"/>
        <v>1.2925667785061313E-2</v>
      </c>
      <c r="V343" s="117">
        <f t="shared" si="146"/>
        <v>0</v>
      </c>
      <c r="W343" s="117">
        <f t="shared" ref="W343:Y343" si="147">W344+W347+W349+W359</f>
        <v>0</v>
      </c>
      <c r="X343" s="117">
        <f t="shared" si="147"/>
        <v>0</v>
      </c>
      <c r="Y343" s="117">
        <f t="shared" si="147"/>
        <v>0</v>
      </c>
      <c r="DA343" s="129" t="s">
        <v>3420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1.2352472552866095E-2</v>
      </c>
      <c r="D344" s="122">
        <f t="shared" si="148"/>
        <v>6.3500998108426451E-2</v>
      </c>
      <c r="E344" s="122">
        <f t="shared" si="148"/>
        <v>0.15985409790337712</v>
      </c>
      <c r="F344" s="122">
        <f t="shared" si="148"/>
        <v>5.6106981432107433E-2</v>
      </c>
      <c r="G344" s="122">
        <f t="shared" si="148"/>
        <v>0.10825765933114379</v>
      </c>
      <c r="H344" s="122">
        <f t="shared" si="148"/>
        <v>0</v>
      </c>
      <c r="I344" s="122">
        <f t="shared" si="148"/>
        <v>0</v>
      </c>
      <c r="J344" s="122">
        <f t="shared" si="148"/>
        <v>0</v>
      </c>
      <c r="K344" s="122">
        <f t="shared" si="148"/>
        <v>3.4122341595544778E-3</v>
      </c>
      <c r="L344" s="122">
        <f t="shared" si="148"/>
        <v>0.13801153613675998</v>
      </c>
      <c r="M344" s="122">
        <f t="shared" si="148"/>
        <v>8.9037449591459608E-2</v>
      </c>
      <c r="N344" s="122">
        <f t="shared" si="148"/>
        <v>7.4360665799724626E-2</v>
      </c>
      <c r="O344" s="122">
        <f t="shared" si="148"/>
        <v>9.1596138183896211E-2</v>
      </c>
      <c r="P344" s="122">
        <f t="shared" si="148"/>
        <v>0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2.7908250967847235E-2</v>
      </c>
      <c r="T344" s="122">
        <f t="shared" si="149"/>
        <v>3.0826934951404521E-3</v>
      </c>
      <c r="U344" s="122">
        <f t="shared" si="149"/>
        <v>9.7959495901527843E-3</v>
      </c>
      <c r="V344" s="122">
        <f t="shared" si="149"/>
        <v>0</v>
      </c>
      <c r="W344" s="122">
        <f t="shared" ref="W344:Y344" si="150">SUM(W345:W346)</f>
        <v>0</v>
      </c>
      <c r="X344" s="122">
        <f t="shared" si="150"/>
        <v>0</v>
      </c>
      <c r="Y344" s="122">
        <f t="shared" si="150"/>
        <v>0</v>
      </c>
      <c r="DA344" s="130" t="s">
        <v>3421</v>
      </c>
    </row>
    <row r="345" spans="1:105" ht="12" customHeight="1" x14ac:dyDescent="0.25">
      <c r="A345" s="97" t="s">
        <v>51</v>
      </c>
      <c r="B345" s="98"/>
      <c r="C345" s="98">
        <v>1.2234479548963621E-2</v>
      </c>
      <c r="D345" s="98">
        <v>6.2893557801825192E-2</v>
      </c>
      <c r="E345" s="98">
        <v>0.15841519771272705</v>
      </c>
      <c r="F345" s="98">
        <v>5.5579569051701208E-2</v>
      </c>
      <c r="G345" s="98">
        <v>0.10726282984486239</v>
      </c>
      <c r="H345" s="98">
        <v>0</v>
      </c>
      <c r="I345" s="98">
        <v>0</v>
      </c>
      <c r="J345" s="98">
        <v>0</v>
      </c>
      <c r="K345" s="98">
        <v>3.3838022713742586E-3</v>
      </c>
      <c r="L345" s="98">
        <v>0.13690571601937856</v>
      </c>
      <c r="M345" s="98">
        <v>8.8332091567060622E-2</v>
      </c>
      <c r="N345" s="98">
        <v>7.3779972111284398E-2</v>
      </c>
      <c r="O345" s="98">
        <v>9.0889604349863609E-2</v>
      </c>
      <c r="P345" s="98">
        <v>0</v>
      </c>
      <c r="Q345" s="98">
        <v>0</v>
      </c>
      <c r="R345" s="98">
        <v>0</v>
      </c>
      <c r="S345" s="98">
        <v>2.7696117223448752E-2</v>
      </c>
      <c r="T345" s="98">
        <v>3.0593365106008478E-3</v>
      </c>
      <c r="U345" s="98">
        <v>9.7213777387030569E-3</v>
      </c>
      <c r="V345" s="98">
        <v>0</v>
      </c>
      <c r="W345" s="98">
        <v>0</v>
      </c>
      <c r="X345" s="98">
        <v>0</v>
      </c>
      <c r="Y345" s="98">
        <v>0</v>
      </c>
      <c r="DA345" s="63" t="s">
        <v>3422</v>
      </c>
    </row>
    <row r="346" spans="1:105" ht="12" customHeight="1" x14ac:dyDescent="0.25">
      <c r="A346" s="97" t="s">
        <v>53</v>
      </c>
      <c r="B346" s="98"/>
      <c r="C346" s="98">
        <v>1.1799300390247438E-4</v>
      </c>
      <c r="D346" s="98">
        <v>6.0744030660125306E-4</v>
      </c>
      <c r="E346" s="98">
        <v>1.4389001906500783E-3</v>
      </c>
      <c r="F346" s="98">
        <v>5.2741238040622236E-4</v>
      </c>
      <c r="G346" s="98">
        <v>9.948294862813969E-4</v>
      </c>
      <c r="H346" s="98">
        <v>0</v>
      </c>
      <c r="I346" s="98">
        <v>0</v>
      </c>
      <c r="J346" s="98">
        <v>0</v>
      </c>
      <c r="K346" s="98">
        <v>2.8431888180219113E-5</v>
      </c>
      <c r="L346" s="98">
        <v>1.1058201173814077E-3</v>
      </c>
      <c r="M346" s="98">
        <v>7.0535802439897937E-4</v>
      </c>
      <c r="N346" s="98">
        <v>5.8069368844023187E-4</v>
      </c>
      <c r="O346" s="98">
        <v>7.0653383403259653E-4</v>
      </c>
      <c r="P346" s="98">
        <v>0</v>
      </c>
      <c r="Q346" s="98">
        <v>0</v>
      </c>
      <c r="R346" s="98">
        <v>0</v>
      </c>
      <c r="S346" s="98">
        <v>2.12133744398485E-4</v>
      </c>
      <c r="T346" s="98">
        <v>2.3356984539604311E-5</v>
      </c>
      <c r="U346" s="98">
        <v>7.4571851449728162E-5</v>
      </c>
      <c r="V346" s="98">
        <v>0</v>
      </c>
      <c r="W346" s="98">
        <v>0</v>
      </c>
      <c r="X346" s="98">
        <v>0</v>
      </c>
      <c r="Y346" s="98">
        <v>0</v>
      </c>
      <c r="DA346" s="63" t="s">
        <v>3423</v>
      </c>
    </row>
    <row r="347" spans="1:105" ht="12" customHeight="1" x14ac:dyDescent="0.25">
      <c r="A347" s="121" t="s">
        <v>92</v>
      </c>
      <c r="B347" s="122"/>
      <c r="C347" s="122">
        <f t="shared" ref="C347:Y347" si="151">C348</f>
        <v>7.5423880384952434E-4</v>
      </c>
      <c r="D347" s="122">
        <f t="shared" si="151"/>
        <v>2.616632065366312E-3</v>
      </c>
      <c r="E347" s="122">
        <f t="shared" si="151"/>
        <v>2.2392258330966516E-2</v>
      </c>
      <c r="F347" s="122">
        <f t="shared" si="151"/>
        <v>5.6086085180671007E-3</v>
      </c>
      <c r="G347" s="122">
        <f t="shared" si="151"/>
        <v>7.7307104722918003E-3</v>
      </c>
      <c r="H347" s="122">
        <f t="shared" si="151"/>
        <v>0</v>
      </c>
      <c r="I347" s="122">
        <f t="shared" si="151"/>
        <v>0</v>
      </c>
      <c r="J347" s="122">
        <f t="shared" si="151"/>
        <v>0</v>
      </c>
      <c r="K347" s="122">
        <f t="shared" si="151"/>
        <v>7.4939426051321735E-4</v>
      </c>
      <c r="L347" s="122">
        <f t="shared" si="151"/>
        <v>8.4297724149716424E-3</v>
      </c>
      <c r="M347" s="122">
        <f t="shared" si="151"/>
        <v>1.1058082364632481E-2</v>
      </c>
      <c r="N347" s="122">
        <f t="shared" si="151"/>
        <v>1.1964155135726011E-2</v>
      </c>
      <c r="O347" s="122">
        <f t="shared" si="151"/>
        <v>5.4642909699111489E-3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1.1275514188296407E-3</v>
      </c>
      <c r="T347" s="122">
        <f t="shared" si="151"/>
        <v>3.7322215560861365E-4</v>
      </c>
      <c r="U347" s="122">
        <f t="shared" si="151"/>
        <v>0</v>
      </c>
      <c r="V347" s="122">
        <f t="shared" si="151"/>
        <v>0</v>
      </c>
      <c r="W347" s="122">
        <f t="shared" si="151"/>
        <v>0</v>
      </c>
      <c r="X347" s="122">
        <f t="shared" si="151"/>
        <v>0</v>
      </c>
      <c r="Y347" s="122">
        <f t="shared" si="151"/>
        <v>0</v>
      </c>
      <c r="DA347" s="130" t="s">
        <v>3424</v>
      </c>
    </row>
    <row r="348" spans="1:105" ht="12" customHeight="1" x14ac:dyDescent="0.25">
      <c r="A348" s="97" t="s">
        <v>53</v>
      </c>
      <c r="B348" s="98"/>
      <c r="C348" s="98">
        <v>7.5423880384952434E-4</v>
      </c>
      <c r="D348" s="98">
        <v>2.616632065366312E-3</v>
      </c>
      <c r="E348" s="98">
        <v>2.2392258330966516E-2</v>
      </c>
      <c r="F348" s="98">
        <v>5.6086085180671007E-3</v>
      </c>
      <c r="G348" s="98">
        <v>7.7307104722918003E-3</v>
      </c>
      <c r="H348" s="98">
        <v>0</v>
      </c>
      <c r="I348" s="98">
        <v>0</v>
      </c>
      <c r="J348" s="98">
        <v>0</v>
      </c>
      <c r="K348" s="98">
        <v>7.4939426051321735E-4</v>
      </c>
      <c r="L348" s="98">
        <v>8.4297724149716424E-3</v>
      </c>
      <c r="M348" s="98">
        <v>1.1058082364632481E-2</v>
      </c>
      <c r="N348" s="98">
        <v>1.1964155135726011E-2</v>
      </c>
      <c r="O348" s="98">
        <v>5.4642909699111489E-3</v>
      </c>
      <c r="P348" s="98">
        <v>0</v>
      </c>
      <c r="Q348" s="98">
        <v>0</v>
      </c>
      <c r="R348" s="98">
        <v>0</v>
      </c>
      <c r="S348" s="98">
        <v>1.1275514188296407E-3</v>
      </c>
      <c r="T348" s="98">
        <v>3.7322215560861365E-4</v>
      </c>
      <c r="U348" s="98">
        <v>0</v>
      </c>
      <c r="V348" s="98">
        <v>0</v>
      </c>
      <c r="W348" s="98">
        <v>0</v>
      </c>
      <c r="X348" s="98">
        <v>0</v>
      </c>
      <c r="Y348" s="98">
        <v>0</v>
      </c>
      <c r="DA348" s="63" t="s">
        <v>3425</v>
      </c>
    </row>
    <row r="349" spans="1:105" ht="12" customHeight="1" x14ac:dyDescent="0.25">
      <c r="A349" s="121" t="s">
        <v>55</v>
      </c>
      <c r="B349" s="122"/>
      <c r="C349" s="122">
        <v>2.5158533019625185E-3</v>
      </c>
      <c r="D349" s="122">
        <v>9.5876926176916288E-3</v>
      </c>
      <c r="E349" s="122">
        <v>1.597245537484069E-2</v>
      </c>
      <c r="F349" s="122">
        <v>8.6456154448943234E-3</v>
      </c>
      <c r="G349" s="122">
        <v>1.1679288189949212E-2</v>
      </c>
      <c r="H349" s="122">
        <v>0</v>
      </c>
      <c r="I349" s="122">
        <v>0</v>
      </c>
      <c r="J349" s="122">
        <v>0</v>
      </c>
      <c r="K349" s="122">
        <v>6.18125448023088E-4</v>
      </c>
      <c r="L349" s="122">
        <v>1.4236304289768841E-2</v>
      </c>
      <c r="M349" s="122">
        <v>1.1994278328949436E-2</v>
      </c>
      <c r="N349" s="122">
        <v>1.2272669890073321E-2</v>
      </c>
      <c r="O349" s="122">
        <v>1.1050630191152303E-2</v>
      </c>
      <c r="P349" s="122">
        <v>0</v>
      </c>
      <c r="Q349" s="122">
        <v>0</v>
      </c>
      <c r="R349" s="122">
        <v>0</v>
      </c>
      <c r="S349" s="122">
        <v>4.0143140629797956E-3</v>
      </c>
      <c r="T349" s="122">
        <v>6.1585033929795131E-4</v>
      </c>
      <c r="U349" s="122">
        <v>1.7607585383672554E-3</v>
      </c>
      <c r="V349" s="122">
        <v>0</v>
      </c>
      <c r="W349" s="122">
        <v>0</v>
      </c>
      <c r="X349" s="122">
        <v>0</v>
      </c>
      <c r="Y349" s="122">
        <v>0</v>
      </c>
      <c r="DA349" s="130" t="s">
        <v>3426</v>
      </c>
    </row>
    <row r="350" spans="1:105" ht="12" customHeight="1" x14ac:dyDescent="0.25">
      <c r="A350" s="97" t="s">
        <v>143</v>
      </c>
      <c r="B350" s="98"/>
      <c r="C350" s="98">
        <v>0</v>
      </c>
      <c r="D350" s="98">
        <v>7.2507018143751491E-5</v>
      </c>
      <c r="E350" s="98">
        <v>3.7689335943228092E-4</v>
      </c>
      <c r="F350" s="98">
        <v>2.0923586092696679E-4</v>
      </c>
      <c r="G350" s="98">
        <v>0</v>
      </c>
      <c r="H350" s="98">
        <v>0</v>
      </c>
      <c r="I350" s="98">
        <v>0</v>
      </c>
      <c r="J350" s="98">
        <v>0</v>
      </c>
      <c r="K350" s="98">
        <v>1.0121842215351683E-4</v>
      </c>
      <c r="L350" s="98">
        <v>3.2996149547316308E-3</v>
      </c>
      <c r="M350" s="98">
        <v>3.0842815556851896E-3</v>
      </c>
      <c r="N350" s="98">
        <v>4.9592066006117503E-3</v>
      </c>
      <c r="O350" s="98">
        <v>5.639012770866262E-3</v>
      </c>
      <c r="P350" s="98">
        <v>0</v>
      </c>
      <c r="Q350" s="98">
        <v>0</v>
      </c>
      <c r="R350" s="98">
        <v>0</v>
      </c>
      <c r="S350" s="98">
        <v>1.9125535947622733E-4</v>
      </c>
      <c r="T350" s="98">
        <v>0</v>
      </c>
      <c r="U350" s="98">
        <v>1.5675378816351848E-4</v>
      </c>
      <c r="V350" s="98">
        <v>0</v>
      </c>
      <c r="W350" s="98">
        <v>0</v>
      </c>
      <c r="X350" s="98">
        <v>0</v>
      </c>
      <c r="Y350" s="98">
        <v>0</v>
      </c>
      <c r="DA350" s="63" t="s">
        <v>3427</v>
      </c>
    </row>
    <row r="351" spans="1:105" ht="12" customHeight="1" x14ac:dyDescent="0.25">
      <c r="A351" s="97" t="s">
        <v>124</v>
      </c>
      <c r="B351" s="98"/>
      <c r="C351" s="98">
        <v>1.5677010877462232E-4</v>
      </c>
      <c r="D351" s="98">
        <v>4.5848111004720849E-4</v>
      </c>
      <c r="E351" s="98">
        <v>9.0363058277909472E-4</v>
      </c>
      <c r="F351" s="98">
        <v>3.3231199222631441E-4</v>
      </c>
      <c r="G351" s="98">
        <v>4.2240394887738494E-4</v>
      </c>
      <c r="H351" s="98">
        <v>0</v>
      </c>
      <c r="I351" s="98">
        <v>0</v>
      </c>
      <c r="J351" s="98">
        <v>0</v>
      </c>
      <c r="K351" s="98">
        <v>0</v>
      </c>
      <c r="L351" s="98">
        <v>4.6838778048670344E-4</v>
      </c>
      <c r="M351" s="98">
        <v>3.3570834305157743E-4</v>
      </c>
      <c r="N351" s="98">
        <v>1.6409552827749063E-4</v>
      </c>
      <c r="O351" s="98">
        <v>1.6712929090213552E-4</v>
      </c>
      <c r="P351" s="98">
        <v>0</v>
      </c>
      <c r="Q351" s="98">
        <v>0</v>
      </c>
      <c r="R351" s="98">
        <v>0</v>
      </c>
      <c r="S351" s="98">
        <v>1.751278731541513E-4</v>
      </c>
      <c r="T351" s="98">
        <v>0</v>
      </c>
      <c r="U351" s="98">
        <v>0</v>
      </c>
      <c r="V351" s="98">
        <v>0</v>
      </c>
      <c r="W351" s="98">
        <v>0</v>
      </c>
      <c r="X351" s="98">
        <v>0</v>
      </c>
      <c r="Y351" s="98">
        <v>0</v>
      </c>
      <c r="DA351" s="63" t="s">
        <v>3428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3429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0</v>
      </c>
      <c r="L353" s="101">
        <v>0</v>
      </c>
      <c r="M353" s="101">
        <v>0</v>
      </c>
      <c r="N353" s="101">
        <v>0</v>
      </c>
      <c r="O353" s="101">
        <v>0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X353" s="101">
        <v>0</v>
      </c>
      <c r="Y353" s="101">
        <v>0</v>
      </c>
      <c r="DA353" s="131" t="s">
        <v>3430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0</v>
      </c>
      <c r="L354" s="104">
        <v>0</v>
      </c>
      <c r="M354" s="104">
        <v>0</v>
      </c>
      <c r="N354" s="104">
        <v>0</v>
      </c>
      <c r="O354" s="104">
        <v>0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X354" s="104">
        <v>0</v>
      </c>
      <c r="Y354" s="104">
        <v>0</v>
      </c>
      <c r="DA354" s="132" t="s">
        <v>3431</v>
      </c>
    </row>
    <row r="355" spans="1:105" ht="12" customHeight="1" x14ac:dyDescent="0.25">
      <c r="A355" s="106" t="s">
        <v>122</v>
      </c>
      <c r="B355" s="101"/>
      <c r="C355" s="101">
        <v>2.2829795484684791E-3</v>
      </c>
      <c r="D355" s="101">
        <v>8.8074128114448685E-3</v>
      </c>
      <c r="E355" s="101">
        <v>1.3895598601476215E-2</v>
      </c>
      <c r="F355" s="101">
        <v>7.8533713921284214E-3</v>
      </c>
      <c r="G355" s="101">
        <v>1.0910464328201426E-2</v>
      </c>
      <c r="H355" s="101">
        <v>0</v>
      </c>
      <c r="I355" s="101">
        <v>0</v>
      </c>
      <c r="J355" s="101">
        <v>0</v>
      </c>
      <c r="K355" s="101">
        <v>4.3070694165140848E-4</v>
      </c>
      <c r="L355" s="101">
        <v>9.6827418721289627E-3</v>
      </c>
      <c r="M355" s="101">
        <v>7.5649471983754383E-3</v>
      </c>
      <c r="N355" s="101">
        <v>6.3920543228931795E-3</v>
      </c>
      <c r="O355" s="101">
        <v>4.5066799081578575E-3</v>
      </c>
      <c r="P355" s="101">
        <v>0</v>
      </c>
      <c r="Q355" s="101">
        <v>0</v>
      </c>
      <c r="R355" s="101">
        <v>0</v>
      </c>
      <c r="S355" s="101">
        <v>3.0391791715811954E-3</v>
      </c>
      <c r="T355" s="101">
        <v>5.2777974132730003E-4</v>
      </c>
      <c r="U355" s="101">
        <v>1.3364857937529218E-3</v>
      </c>
      <c r="V355" s="101">
        <v>0</v>
      </c>
      <c r="W355" s="101">
        <v>0</v>
      </c>
      <c r="X355" s="101">
        <v>0</v>
      </c>
      <c r="Y355" s="101">
        <v>0</v>
      </c>
      <c r="DA355" s="131" t="s">
        <v>3432</v>
      </c>
    </row>
    <row r="356" spans="1:105" ht="12" customHeight="1" x14ac:dyDescent="0.25">
      <c r="A356" s="107" t="s">
        <v>121</v>
      </c>
      <c r="B356" s="104"/>
      <c r="C356" s="104">
        <v>7.6103644719417149E-5</v>
      </c>
      <c r="D356" s="104">
        <v>2.4929167805580129E-4</v>
      </c>
      <c r="E356" s="104">
        <v>7.963328311531003E-4</v>
      </c>
      <c r="F356" s="104">
        <v>2.5069619961262137E-4</v>
      </c>
      <c r="G356" s="104">
        <v>3.4641991287040074E-4</v>
      </c>
      <c r="H356" s="104">
        <v>0</v>
      </c>
      <c r="I356" s="104">
        <v>0</v>
      </c>
      <c r="J356" s="104">
        <v>0</v>
      </c>
      <c r="K356" s="104">
        <v>8.6200084218162698E-5</v>
      </c>
      <c r="L356" s="104">
        <v>7.8555968242154453E-4</v>
      </c>
      <c r="M356" s="104">
        <v>1.0093412318372299E-3</v>
      </c>
      <c r="N356" s="104">
        <v>7.5731343829089893E-4</v>
      </c>
      <c r="O356" s="104">
        <v>7.3780822122604709E-4</v>
      </c>
      <c r="P356" s="104">
        <v>0</v>
      </c>
      <c r="Q356" s="104">
        <v>0</v>
      </c>
      <c r="R356" s="104">
        <v>0</v>
      </c>
      <c r="S356" s="104">
        <v>6.0875165876822144E-4</v>
      </c>
      <c r="T356" s="104">
        <v>8.8070597970651336E-5</v>
      </c>
      <c r="U356" s="104">
        <v>2.6751895645081499E-4</v>
      </c>
      <c r="V356" s="104">
        <v>0</v>
      </c>
      <c r="W356" s="104">
        <v>0</v>
      </c>
      <c r="X356" s="104">
        <v>0</v>
      </c>
      <c r="Y356" s="104">
        <v>0</v>
      </c>
      <c r="DA356" s="132" t="s">
        <v>3433</v>
      </c>
    </row>
    <row r="357" spans="1:105" ht="12" customHeight="1" x14ac:dyDescent="0.25">
      <c r="A357" s="108" t="s">
        <v>53</v>
      </c>
      <c r="B357" s="98"/>
      <c r="C357" s="98">
        <v>2.187942418236136E-5</v>
      </c>
      <c r="D357" s="98">
        <v>7.5568737202756663E-5</v>
      </c>
      <c r="E357" s="98">
        <v>2.043090980984731E-4</v>
      </c>
      <c r="F357" s="98">
        <v>7.2545641560761687E-5</v>
      </c>
      <c r="G357" s="98">
        <v>9.9302879828806225E-5</v>
      </c>
      <c r="H357" s="98">
        <v>0</v>
      </c>
      <c r="I357" s="98">
        <v>0</v>
      </c>
      <c r="J357" s="98">
        <v>0</v>
      </c>
      <c r="K357" s="98">
        <v>2.2452267425743569E-5</v>
      </c>
      <c r="L357" s="98">
        <v>2.0488247219978246E-4</v>
      </c>
      <c r="M357" s="98">
        <v>2.7519268026856213E-4</v>
      </c>
      <c r="N357" s="98">
        <v>2.0420128445497796E-4</v>
      </c>
      <c r="O357" s="98">
        <v>1.9314909927993829E-4</v>
      </c>
      <c r="P357" s="98">
        <v>0</v>
      </c>
      <c r="Q357" s="98">
        <v>0</v>
      </c>
      <c r="R357" s="98">
        <v>0</v>
      </c>
      <c r="S357" s="98">
        <v>1.7732100420264551E-4</v>
      </c>
      <c r="T357" s="98">
        <v>2.6518036605551031E-5</v>
      </c>
      <c r="U357" s="98">
        <v>7.6169564106237357E-5</v>
      </c>
      <c r="V357" s="98">
        <v>0</v>
      </c>
      <c r="W357" s="98">
        <v>0</v>
      </c>
      <c r="X357" s="98">
        <v>0</v>
      </c>
      <c r="Y357" s="98">
        <v>0</v>
      </c>
      <c r="DA357" s="63" t="s">
        <v>3434</v>
      </c>
    </row>
    <row r="358" spans="1:105" ht="12" customHeight="1" x14ac:dyDescent="0.25">
      <c r="A358" s="108" t="s">
        <v>52</v>
      </c>
      <c r="B358" s="98"/>
      <c r="C358" s="98">
        <v>5.4224220537055788E-5</v>
      </c>
      <c r="D358" s="98">
        <v>1.737229408530446E-4</v>
      </c>
      <c r="E358" s="98">
        <v>5.9202373305462721E-4</v>
      </c>
      <c r="F358" s="98">
        <v>1.7815055805185971E-4</v>
      </c>
      <c r="G358" s="98">
        <v>2.4711703304159451E-4</v>
      </c>
      <c r="H358" s="98">
        <v>0</v>
      </c>
      <c r="I358" s="98">
        <v>0</v>
      </c>
      <c r="J358" s="98">
        <v>0</v>
      </c>
      <c r="K358" s="98">
        <v>6.3747816792419126E-5</v>
      </c>
      <c r="L358" s="98">
        <v>5.8067721022176202E-4</v>
      </c>
      <c r="M358" s="98">
        <v>7.341485515686677E-4</v>
      </c>
      <c r="N358" s="98">
        <v>5.5311215383592092E-4</v>
      </c>
      <c r="O358" s="98">
        <v>5.4465912194610877E-4</v>
      </c>
      <c r="P358" s="98">
        <v>0</v>
      </c>
      <c r="Q358" s="98">
        <v>0</v>
      </c>
      <c r="R358" s="98">
        <v>0</v>
      </c>
      <c r="S358" s="98">
        <v>4.314306545655759E-4</v>
      </c>
      <c r="T358" s="98">
        <v>6.1552561365100302E-5</v>
      </c>
      <c r="U358" s="98">
        <v>1.9134939234457764E-4</v>
      </c>
      <c r="V358" s="98">
        <v>0</v>
      </c>
      <c r="W358" s="98">
        <v>0</v>
      </c>
      <c r="X358" s="98">
        <v>0</v>
      </c>
      <c r="Y358" s="98">
        <v>0</v>
      </c>
      <c r="DA358" s="63" t="s">
        <v>3435</v>
      </c>
    </row>
    <row r="359" spans="1:105" ht="12" customHeight="1" x14ac:dyDescent="0.25">
      <c r="A359" s="121" t="s">
        <v>54</v>
      </c>
      <c r="B359" s="122"/>
      <c r="C359" s="122">
        <v>2.4740491113178255E-3</v>
      </c>
      <c r="D359" s="122">
        <v>9.2528750623985506E-3</v>
      </c>
      <c r="E359" s="122">
        <v>1.6004140045137102E-2</v>
      </c>
      <c r="F359" s="122">
        <v>8.2804466785795366E-3</v>
      </c>
      <c r="G359" s="122">
        <v>1.1134827461438753E-2</v>
      </c>
      <c r="H359" s="122">
        <v>0</v>
      </c>
      <c r="I359" s="122">
        <v>0</v>
      </c>
      <c r="J359" s="122">
        <v>0</v>
      </c>
      <c r="K359" s="122">
        <v>6.7215978027453018E-4</v>
      </c>
      <c r="L359" s="122">
        <v>1.2735172081466604E-2</v>
      </c>
      <c r="M359" s="122">
        <v>1.0492794942654052E-2</v>
      </c>
      <c r="N359" s="122">
        <v>1.0021619078751036E-2</v>
      </c>
      <c r="O359" s="122">
        <v>8.3617771212256328E-3</v>
      </c>
      <c r="P359" s="122">
        <v>0</v>
      </c>
      <c r="Q359" s="122">
        <v>0</v>
      </c>
      <c r="R359" s="122">
        <v>0</v>
      </c>
      <c r="S359" s="122">
        <v>3.1871999686092604E-3</v>
      </c>
      <c r="T359" s="122">
        <v>4.7535161209389759E-4</v>
      </c>
      <c r="U359" s="122">
        <v>1.3689596565412744E-3</v>
      </c>
      <c r="V359" s="122">
        <v>0</v>
      </c>
      <c r="W359" s="122">
        <v>0</v>
      </c>
      <c r="X359" s="122">
        <v>0</v>
      </c>
      <c r="Y359" s="122">
        <v>0</v>
      </c>
      <c r="DA359" s="130" t="s">
        <v>3436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3437</v>
      </c>
    </row>
    <row r="361" spans="1:105" ht="12" customHeight="1" x14ac:dyDescent="0.25">
      <c r="A361" s="97" t="s">
        <v>50</v>
      </c>
      <c r="B361" s="98"/>
      <c r="C361" s="98">
        <v>1.226967763196663E-3</v>
      </c>
      <c r="D361" s="98">
        <v>3.5076238821305969E-3</v>
      </c>
      <c r="E361" s="98">
        <v>8.2145061584954285E-3</v>
      </c>
      <c r="F361" s="98">
        <v>2.9330553129835553E-3</v>
      </c>
      <c r="G361" s="98">
        <v>3.6179666451677367E-3</v>
      </c>
      <c r="H361" s="98">
        <v>0</v>
      </c>
      <c r="I361" s="98">
        <v>0</v>
      </c>
      <c r="J361" s="98">
        <v>0</v>
      </c>
      <c r="K361" s="98">
        <v>3.7392852617244583E-4</v>
      </c>
      <c r="L361" s="98">
        <v>6.0707388402894006E-3</v>
      </c>
      <c r="M361" s="98">
        <v>4.0526170586742431E-3</v>
      </c>
      <c r="N361" s="98">
        <v>2.499596407979341E-3</v>
      </c>
      <c r="O361" s="98">
        <v>2.6937227375677759E-3</v>
      </c>
      <c r="P361" s="98">
        <v>0</v>
      </c>
      <c r="Q361" s="98">
        <v>0</v>
      </c>
      <c r="R361" s="98">
        <v>0</v>
      </c>
      <c r="S361" s="98">
        <v>1.1834584752229433E-3</v>
      </c>
      <c r="T361" s="98">
        <v>1.3259700784014957E-4</v>
      </c>
      <c r="U361" s="98">
        <v>4.1863236722599717E-4</v>
      </c>
      <c r="V361" s="98">
        <v>0</v>
      </c>
      <c r="W361" s="98">
        <v>0</v>
      </c>
      <c r="X361" s="98">
        <v>0</v>
      </c>
      <c r="Y361" s="98">
        <v>0</v>
      </c>
      <c r="DA361" s="63" t="s">
        <v>3438</v>
      </c>
    </row>
    <row r="362" spans="1:105" ht="12" customHeight="1" x14ac:dyDescent="0.25">
      <c r="A362" s="109" t="s">
        <v>120</v>
      </c>
      <c r="B362" s="33"/>
      <c r="C362" s="33">
        <v>1.2470813481211627E-3</v>
      </c>
      <c r="D362" s="33">
        <v>5.7452511802679532E-3</v>
      </c>
      <c r="E362" s="33">
        <v>7.7896338866416722E-3</v>
      </c>
      <c r="F362" s="33">
        <v>5.3473913655959823E-3</v>
      </c>
      <c r="G362" s="33">
        <v>7.5168608162710163E-3</v>
      </c>
      <c r="H362" s="33">
        <v>0</v>
      </c>
      <c r="I362" s="33">
        <v>0</v>
      </c>
      <c r="J362" s="33">
        <v>0</v>
      </c>
      <c r="K362" s="33">
        <v>2.9823125410208441E-4</v>
      </c>
      <c r="L362" s="33">
        <v>6.6644332411772041E-3</v>
      </c>
      <c r="M362" s="33">
        <v>6.4401778839798095E-3</v>
      </c>
      <c r="N362" s="33">
        <v>7.5220226707716957E-3</v>
      </c>
      <c r="O362" s="33">
        <v>5.6680543836578568E-3</v>
      </c>
      <c r="P362" s="33">
        <v>0</v>
      </c>
      <c r="Q362" s="33">
        <v>0</v>
      </c>
      <c r="R362" s="33">
        <v>0</v>
      </c>
      <c r="S362" s="33">
        <v>2.0037414933863173E-3</v>
      </c>
      <c r="T362" s="33">
        <v>3.4275460425374802E-4</v>
      </c>
      <c r="U362" s="33">
        <v>9.5032728931527708E-4</v>
      </c>
      <c r="V362" s="33">
        <v>0</v>
      </c>
      <c r="W362" s="33">
        <v>0</v>
      </c>
      <c r="X362" s="33">
        <v>0</v>
      </c>
      <c r="Y362" s="33">
        <v>0</v>
      </c>
      <c r="DA362" s="60" t="s">
        <v>3439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0.63277991037047454</v>
      </c>
      <c r="D364" s="119">
        <f t="shared" si="152"/>
        <v>0.63180454727575608</v>
      </c>
      <c r="E364" s="119">
        <f t="shared" si="152"/>
        <v>0.67028531087008159</v>
      </c>
      <c r="F364" s="119">
        <f t="shared" si="152"/>
        <v>0.66175840657948859</v>
      </c>
      <c r="G364" s="119">
        <f t="shared" si="152"/>
        <v>0.65711777082123057</v>
      </c>
      <c r="H364" s="119" t="str">
        <f t="shared" si="152"/>
        <v/>
      </c>
      <c r="I364" s="119" t="str">
        <f t="shared" si="152"/>
        <v/>
      </c>
      <c r="J364" s="119" t="str">
        <f t="shared" si="152"/>
        <v/>
      </c>
      <c r="K364" s="119">
        <f t="shared" si="152"/>
        <v>0.7270500168570091</v>
      </c>
      <c r="L364" s="119">
        <f t="shared" si="152"/>
        <v>0.67856727150230411</v>
      </c>
      <c r="M364" s="119">
        <f t="shared" si="152"/>
        <v>0.71112828134968598</v>
      </c>
      <c r="N364" s="119">
        <f t="shared" si="152"/>
        <v>0.73276295625456811</v>
      </c>
      <c r="O364" s="119">
        <f t="shared" si="152"/>
        <v>0.69756540652827415</v>
      </c>
      <c r="P364" s="119" t="str">
        <f t="shared" si="152"/>
        <v/>
      </c>
      <c r="Q364" s="119" t="str">
        <f t="shared" si="152"/>
        <v/>
      </c>
      <c r="R364" s="119" t="str">
        <f t="shared" ref="R364:V364" si="153">IF(R343=0,"",R343/R322)</f>
        <v/>
      </c>
      <c r="S364" s="119">
        <f t="shared" si="153"/>
        <v>0.73795212301543933</v>
      </c>
      <c r="T364" s="119">
        <f t="shared" si="153"/>
        <v>0.79360426557886465</v>
      </c>
      <c r="U364" s="119">
        <f t="shared" si="153"/>
        <v>0.75779279642973418</v>
      </c>
      <c r="V364" s="119" t="str">
        <f t="shared" si="153"/>
        <v/>
      </c>
      <c r="W364" s="119" t="str">
        <f t="shared" ref="W364:Y364" si="154">IF(W343=0,"",W343/W322)</f>
        <v/>
      </c>
      <c r="X364" s="119" t="str">
        <f t="shared" si="154"/>
        <v/>
      </c>
      <c r="Y364" s="119" t="str">
        <f t="shared" si="154"/>
        <v/>
      </c>
      <c r="DA364" s="129" t="s">
        <v>3588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0.60464476450179483</v>
      </c>
      <c r="D365" s="124">
        <f t="shared" si="155"/>
        <v>0.60922885123188231</v>
      </c>
      <c r="E365" s="124">
        <f t="shared" si="155"/>
        <v>0.61388558866957499</v>
      </c>
      <c r="F365" s="124">
        <f t="shared" si="155"/>
        <v>0.61893140327116281</v>
      </c>
      <c r="G365" s="124">
        <f t="shared" si="155"/>
        <v>0.62401858240856278</v>
      </c>
      <c r="H365" s="124" t="str">
        <f t="shared" si="155"/>
        <v/>
      </c>
      <c r="I365" s="124" t="str">
        <f t="shared" si="155"/>
        <v/>
      </c>
      <c r="J365" s="124" t="str">
        <f t="shared" si="155"/>
        <v/>
      </c>
      <c r="K365" s="124">
        <f t="shared" si="155"/>
        <v>0.64602692902023962</v>
      </c>
      <c r="L365" s="124">
        <f t="shared" si="155"/>
        <v>0.65186781769581514</v>
      </c>
      <c r="M365" s="124">
        <f t="shared" si="155"/>
        <v>0.65774813858585335</v>
      </c>
      <c r="N365" s="124">
        <f t="shared" si="155"/>
        <v>0.6632344522355732</v>
      </c>
      <c r="O365" s="124">
        <f t="shared" si="155"/>
        <v>0.66813714669196678</v>
      </c>
      <c r="P365" s="124" t="str">
        <f t="shared" si="155"/>
        <v/>
      </c>
      <c r="Q365" s="124" t="str">
        <f t="shared" si="155"/>
        <v/>
      </c>
      <c r="R365" s="124" t="str">
        <f t="shared" ref="R365:V365" si="156">IF(R344=0,"",R344/R323)</f>
        <v/>
      </c>
      <c r="S365" s="124">
        <f t="shared" si="156"/>
        <v>0.71681325992740397</v>
      </c>
      <c r="T365" s="124">
        <f t="shared" si="156"/>
        <v>0.73825420264836294</v>
      </c>
      <c r="U365" s="124">
        <f t="shared" si="156"/>
        <v>0.75790640446952651</v>
      </c>
      <c r="V365" s="124" t="str">
        <f t="shared" si="156"/>
        <v/>
      </c>
      <c r="W365" s="124" t="str">
        <f t="shared" ref="W365:Y365" si="157">IF(W344=0,"",W344/W323)</f>
        <v/>
      </c>
      <c r="X365" s="124" t="str">
        <f t="shared" si="157"/>
        <v/>
      </c>
      <c r="Y365" s="124" t="str">
        <f t="shared" si="157"/>
        <v/>
      </c>
      <c r="DA365" s="130" t="s">
        <v>3589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0.60234805659174151</v>
      </c>
      <c r="D366" s="111">
        <f t="shared" si="158"/>
        <v>0.60693817142850726</v>
      </c>
      <c r="E366" s="111">
        <f t="shared" si="158"/>
        <v>0.61174014646012731</v>
      </c>
      <c r="F366" s="111">
        <f t="shared" si="158"/>
        <v>0.6167013603995517</v>
      </c>
      <c r="G366" s="111">
        <f t="shared" si="158"/>
        <v>0.62185012196921963</v>
      </c>
      <c r="H366" s="111" t="str">
        <f t="shared" si="158"/>
        <v/>
      </c>
      <c r="I366" s="111" t="str">
        <f t="shared" si="158"/>
        <v/>
      </c>
      <c r="J366" s="111" t="str">
        <f t="shared" si="158"/>
        <v/>
      </c>
      <c r="K366" s="111">
        <f t="shared" si="158"/>
        <v>0.644111210022145</v>
      </c>
      <c r="L366" s="111">
        <f t="shared" si="158"/>
        <v>0.65003994005843069</v>
      </c>
      <c r="M366" s="111">
        <f t="shared" si="158"/>
        <v>0.65595542362220882</v>
      </c>
      <c r="N366" s="111">
        <f t="shared" si="158"/>
        <v>0.6614811622383121</v>
      </c>
      <c r="O366" s="111">
        <f t="shared" si="158"/>
        <v>0.66641795586997443</v>
      </c>
      <c r="P366" s="111" t="str">
        <f t="shared" si="158"/>
        <v/>
      </c>
      <c r="Q366" s="111" t="str">
        <f t="shared" si="158"/>
        <v/>
      </c>
      <c r="R366" s="111" t="str">
        <f t="shared" ref="R366:V366" si="159">IF(R345=0,"",R345/R324)</f>
        <v/>
      </c>
      <c r="S366" s="111">
        <f t="shared" si="159"/>
        <v>0.71526184187736597</v>
      </c>
      <c r="T366" s="111">
        <f t="shared" si="159"/>
        <v>0.7367818624583139</v>
      </c>
      <c r="U366" s="111">
        <f t="shared" si="159"/>
        <v>0.7565015212880204</v>
      </c>
      <c r="V366" s="111" t="str">
        <f t="shared" si="159"/>
        <v/>
      </c>
      <c r="W366" s="111" t="str">
        <f t="shared" ref="W366:Y366" si="160">IF(W345=0,"",W345/W324)</f>
        <v/>
      </c>
      <c r="X366" s="111" t="str">
        <f t="shared" si="160"/>
        <v/>
      </c>
      <c r="Y366" s="111" t="str">
        <f t="shared" si="160"/>
        <v/>
      </c>
      <c r="DA366" s="63" t="s">
        <v>3590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>
        <f t="shared" si="161"/>
        <v>1</v>
      </c>
      <c r="E367" s="111">
        <f t="shared" si="161"/>
        <v>1</v>
      </c>
      <c r="F367" s="111">
        <f t="shared" si="161"/>
        <v>1</v>
      </c>
      <c r="G367" s="111">
        <f t="shared" si="161"/>
        <v>1</v>
      </c>
      <c r="H367" s="111" t="str">
        <f t="shared" si="161"/>
        <v/>
      </c>
      <c r="I367" s="111" t="str">
        <f t="shared" si="161"/>
        <v/>
      </c>
      <c r="J367" s="111" t="str">
        <f t="shared" si="161"/>
        <v/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 t="str">
        <f t="shared" si="161"/>
        <v/>
      </c>
      <c r="Q367" s="111" t="str">
        <f t="shared" si="161"/>
        <v/>
      </c>
      <c r="R367" s="111" t="str">
        <f t="shared" ref="R367:V367" si="162">IF(R346=0,"",R346/R325)</f>
        <v/>
      </c>
      <c r="S367" s="111">
        <f t="shared" si="162"/>
        <v>1</v>
      </c>
      <c r="T367" s="111">
        <f t="shared" si="162"/>
        <v>1</v>
      </c>
      <c r="U367" s="111">
        <f t="shared" si="162"/>
        <v>1</v>
      </c>
      <c r="V367" s="111" t="str">
        <f t="shared" si="162"/>
        <v/>
      </c>
      <c r="W367" s="111" t="str">
        <f t="shared" ref="W367:Y367" si="163">IF(W346=0,"",W346/W325)</f>
        <v/>
      </c>
      <c r="X367" s="111" t="str">
        <f t="shared" si="163"/>
        <v/>
      </c>
      <c r="Y367" s="111" t="str">
        <f t="shared" si="163"/>
        <v/>
      </c>
      <c r="DA367" s="63" t="s">
        <v>3591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2.232837481420181</v>
      </c>
      <c r="D368" s="124">
        <f t="shared" si="164"/>
        <v>2.3247960389019204</v>
      </c>
      <c r="E368" s="124">
        <f t="shared" si="164"/>
        <v>2.4181332319874578</v>
      </c>
      <c r="F368" s="124">
        <f t="shared" si="164"/>
        <v>2.512220068236362</v>
      </c>
      <c r="G368" s="124">
        <f t="shared" si="164"/>
        <v>2.6076016232355959</v>
      </c>
      <c r="H368" s="124" t="str">
        <f t="shared" si="164"/>
        <v/>
      </c>
      <c r="I368" s="124" t="str">
        <f t="shared" si="164"/>
        <v/>
      </c>
      <c r="J368" s="124" t="str">
        <f t="shared" si="164"/>
        <v/>
      </c>
      <c r="K368" s="124">
        <f t="shared" si="164"/>
        <v>3.0038458436648918</v>
      </c>
      <c r="L368" s="124">
        <f t="shared" si="164"/>
        <v>3.1081310270121056</v>
      </c>
      <c r="M368" s="124">
        <f t="shared" si="164"/>
        <v>3.2276341602832419</v>
      </c>
      <c r="N368" s="124">
        <f t="shared" si="164"/>
        <v>3.3661915268713614</v>
      </c>
      <c r="O368" s="124">
        <f t="shared" si="164"/>
        <v>3.5235559541386867</v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>
        <f t="shared" si="165"/>
        <v>3.8375900953386877</v>
      </c>
      <c r="T368" s="124">
        <f t="shared" si="165"/>
        <v>3.8408925671596332</v>
      </c>
      <c r="U368" s="124" t="str">
        <f t="shared" si="165"/>
        <v/>
      </c>
      <c r="V368" s="124" t="str">
        <f t="shared" si="165"/>
        <v/>
      </c>
      <c r="W368" s="124" t="str">
        <f t="shared" ref="W368:Y368" si="166">IF(W347=0,"",W347/W326)</f>
        <v/>
      </c>
      <c r="X368" s="124" t="str">
        <f t="shared" si="166"/>
        <v/>
      </c>
      <c r="Y368" s="124" t="str">
        <f t="shared" si="166"/>
        <v/>
      </c>
      <c r="DA368" s="130" t="s">
        <v>3592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2.232837481420181</v>
      </c>
      <c r="D369" s="111">
        <f t="shared" si="167"/>
        <v>2.3247960389019204</v>
      </c>
      <c r="E369" s="111">
        <f t="shared" si="167"/>
        <v>2.4181332319874578</v>
      </c>
      <c r="F369" s="111">
        <f t="shared" si="167"/>
        <v>2.512220068236362</v>
      </c>
      <c r="G369" s="111">
        <f t="shared" si="167"/>
        <v>2.6076016232355959</v>
      </c>
      <c r="H369" s="111" t="str">
        <f t="shared" si="167"/>
        <v/>
      </c>
      <c r="I369" s="111" t="str">
        <f t="shared" si="167"/>
        <v/>
      </c>
      <c r="J369" s="111" t="str">
        <f t="shared" si="167"/>
        <v/>
      </c>
      <c r="K369" s="111">
        <f t="shared" si="167"/>
        <v>3.0038458436648918</v>
      </c>
      <c r="L369" s="111">
        <f t="shared" si="167"/>
        <v>3.1081310270121056</v>
      </c>
      <c r="M369" s="111">
        <f t="shared" si="167"/>
        <v>3.2276341602832419</v>
      </c>
      <c r="N369" s="111">
        <f t="shared" si="167"/>
        <v>3.3661915268713614</v>
      </c>
      <c r="O369" s="111">
        <f t="shared" si="167"/>
        <v>3.5235559541386867</v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>
        <f t="shared" si="168"/>
        <v>3.8375900953386877</v>
      </c>
      <c r="T369" s="111">
        <f t="shared" si="168"/>
        <v>3.8408925671596332</v>
      </c>
      <c r="U369" s="111" t="str">
        <f t="shared" si="168"/>
        <v/>
      </c>
      <c r="V369" s="111" t="str">
        <f t="shared" si="168"/>
        <v/>
      </c>
      <c r="W369" s="111" t="str">
        <f t="shared" ref="W369:Y369" si="169">IF(W348=0,"",W348/W327)</f>
        <v/>
      </c>
      <c r="X369" s="111" t="str">
        <f t="shared" si="169"/>
        <v/>
      </c>
      <c r="Y369" s="111" t="str">
        <f t="shared" si="169"/>
        <v/>
      </c>
      <c r="DA369" s="63" t="s">
        <v>3593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0.61922546074716278</v>
      </c>
      <c r="D370" s="124">
        <f t="shared" si="170"/>
        <v>0.62076237219003694</v>
      </c>
      <c r="E370" s="124">
        <f t="shared" si="170"/>
        <v>0.62602140516731797</v>
      </c>
      <c r="F370" s="124">
        <f t="shared" si="170"/>
        <v>0.62496868082532342</v>
      </c>
      <c r="G370" s="124">
        <f t="shared" si="170"/>
        <v>0.62691141868132805</v>
      </c>
      <c r="H370" s="124" t="str">
        <f t="shared" si="170"/>
        <v/>
      </c>
      <c r="I370" s="124" t="str">
        <f t="shared" si="170"/>
        <v/>
      </c>
      <c r="J370" s="124" t="str">
        <f t="shared" si="170"/>
        <v/>
      </c>
      <c r="K370" s="124">
        <f t="shared" si="170"/>
        <v>0.6591944348769202</v>
      </c>
      <c r="L370" s="124">
        <f t="shared" si="170"/>
        <v>0.64577094795764045</v>
      </c>
      <c r="M370" s="124">
        <f t="shared" si="170"/>
        <v>0.65654704653183893</v>
      </c>
      <c r="N370" s="124">
        <f t="shared" si="170"/>
        <v>0.66249154711199842</v>
      </c>
      <c r="O370" s="124">
        <f t="shared" si="170"/>
        <v>0.67285723999376246</v>
      </c>
      <c r="P370" s="124" t="str">
        <f t="shared" si="170"/>
        <v/>
      </c>
      <c r="Q370" s="124" t="str">
        <f t="shared" si="170"/>
        <v/>
      </c>
      <c r="R370" s="124" t="str">
        <f t="shared" ref="R370:V370" si="171">IF(R349=0,"",R349/R328)</f>
        <v/>
      </c>
      <c r="S370" s="124">
        <f t="shared" si="171"/>
        <v>0.73756488289720135</v>
      </c>
      <c r="T370" s="124">
        <f t="shared" si="171"/>
        <v>0.74614016532906047</v>
      </c>
      <c r="U370" s="124">
        <f t="shared" si="171"/>
        <v>0.75821241798563055</v>
      </c>
      <c r="V370" s="124" t="str">
        <f t="shared" si="171"/>
        <v/>
      </c>
      <c r="W370" s="124" t="str">
        <f t="shared" ref="W370:Y370" si="172">IF(W349=0,"",W349/W328)</f>
        <v/>
      </c>
      <c r="X370" s="124" t="str">
        <f t="shared" si="172"/>
        <v/>
      </c>
      <c r="Y370" s="124" t="str">
        <f t="shared" si="172"/>
        <v/>
      </c>
      <c r="DA370" s="130" t="s">
        <v>3594</v>
      </c>
    </row>
    <row r="371" spans="1:105" ht="12" customHeight="1" x14ac:dyDescent="0.25">
      <c r="A371" s="97" t="s">
        <v>143</v>
      </c>
      <c r="B371" s="111"/>
      <c r="C371" s="111" t="str">
        <f t="shared" ref="C371:Q371" si="173">IF(C350=0,"",C350/C329)</f>
        <v/>
      </c>
      <c r="D371" s="111">
        <f t="shared" si="173"/>
        <v>0.61212422870101812</v>
      </c>
      <c r="E371" s="111">
        <f t="shared" si="173"/>
        <v>0.61622343786684353</v>
      </c>
      <c r="F371" s="111">
        <f t="shared" si="173"/>
        <v>0.62045858143177113</v>
      </c>
      <c r="G371" s="111" t="str">
        <f t="shared" si="173"/>
        <v/>
      </c>
      <c r="H371" s="111" t="str">
        <f t="shared" si="173"/>
        <v/>
      </c>
      <c r="I371" s="111" t="str">
        <f t="shared" si="173"/>
        <v/>
      </c>
      <c r="J371" s="111" t="str">
        <f t="shared" si="173"/>
        <v/>
      </c>
      <c r="K371" s="111">
        <f t="shared" si="173"/>
        <v>0.64385701771412773</v>
      </c>
      <c r="L371" s="111">
        <f t="shared" si="173"/>
        <v>0.64891808203587353</v>
      </c>
      <c r="M371" s="111">
        <f t="shared" si="173"/>
        <v>0.65396783849759077</v>
      </c>
      <c r="N371" s="111">
        <f t="shared" si="173"/>
        <v>0.65868488892661881</v>
      </c>
      <c r="O371" s="111">
        <f t="shared" si="173"/>
        <v>0.66289918607965326</v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>
        <f t="shared" si="174"/>
        <v>0.70459480171647149</v>
      </c>
      <c r="T371" s="111" t="str">
        <f t="shared" si="174"/>
        <v/>
      </c>
      <c r="U371" s="111">
        <f t="shared" si="174"/>
        <v>0.73979908135613892</v>
      </c>
      <c r="V371" s="111" t="str">
        <f t="shared" si="174"/>
        <v/>
      </c>
      <c r="W371" s="111" t="str">
        <f t="shared" ref="W371:Y371" si="175">IF(W350=0,"",W350/W329)</f>
        <v/>
      </c>
      <c r="X371" s="111" t="str">
        <f t="shared" si="175"/>
        <v/>
      </c>
      <c r="Y371" s="111" t="str">
        <f t="shared" si="175"/>
        <v/>
      </c>
      <c r="DA371" s="63" t="s">
        <v>3595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0.5526207697241724</v>
      </c>
      <c r="D372" s="111">
        <f t="shared" si="176"/>
        <v>0.55460320728756973</v>
      </c>
      <c r="E372" s="111">
        <f t="shared" si="176"/>
        <v>0.5568612124466813</v>
      </c>
      <c r="F372" s="111">
        <f t="shared" si="176"/>
        <v>0.55915679500520854</v>
      </c>
      <c r="G372" s="111">
        <f t="shared" si="176"/>
        <v>0.56170615911076616</v>
      </c>
      <c r="H372" s="111" t="str">
        <f t="shared" si="176"/>
        <v/>
      </c>
      <c r="I372" s="111" t="str">
        <f t="shared" si="176"/>
        <v/>
      </c>
      <c r="J372" s="111" t="str">
        <f t="shared" si="176"/>
        <v/>
      </c>
      <c r="K372" s="111" t="str">
        <f t="shared" si="176"/>
        <v/>
      </c>
      <c r="L372" s="111">
        <f t="shared" si="176"/>
        <v>0.5803112853488045</v>
      </c>
      <c r="M372" s="111">
        <f t="shared" si="176"/>
        <v>0.59045221083544841</v>
      </c>
      <c r="N372" s="111">
        <f t="shared" si="176"/>
        <v>0.60716838737710932</v>
      </c>
      <c r="O372" s="111">
        <f t="shared" si="176"/>
        <v>0.6316064505178961</v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>
        <f t="shared" si="177"/>
        <v>0.72134886275958754</v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 t="str">
        <f t="shared" ref="W372:Y372" si="178">IF(W351=0,"",W351/W330)</f>
        <v/>
      </c>
      <c r="X372" s="111" t="str">
        <f t="shared" si="178"/>
        <v/>
      </c>
      <c r="Y372" s="111" t="str">
        <f t="shared" si="178"/>
        <v/>
      </c>
      <c r="DA372" s="63" t="s">
        <v>3596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 t="str">
        <f t="shared" si="179"/>
        <v/>
      </c>
      <c r="L373" s="111" t="str">
        <f t="shared" si="179"/>
        <v/>
      </c>
      <c r="M373" s="111" t="str">
        <f t="shared" si="179"/>
        <v/>
      </c>
      <c r="N373" s="111" t="str">
        <f t="shared" si="179"/>
        <v/>
      </c>
      <c r="O373" s="111" t="str">
        <f t="shared" si="179"/>
        <v/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:Y373" si="181">IF(W352=0,"",W352/W331)</f>
        <v/>
      </c>
      <c r="X373" s="111" t="str">
        <f t="shared" si="181"/>
        <v/>
      </c>
      <c r="Y373" s="111" t="str">
        <f t="shared" si="181"/>
        <v/>
      </c>
      <c r="DA373" s="63" t="s">
        <v>3597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 t="str">
        <f t="shared" si="182"/>
        <v/>
      </c>
      <c r="L374" s="112" t="str">
        <f t="shared" si="182"/>
        <v/>
      </c>
      <c r="M374" s="112" t="str">
        <f t="shared" si="182"/>
        <v/>
      </c>
      <c r="N374" s="112" t="str">
        <f t="shared" si="182"/>
        <v/>
      </c>
      <c r="O374" s="112" t="str">
        <f t="shared" si="182"/>
        <v/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:Y374" si="184">IF(W353=0,"",W353/W332)</f>
        <v/>
      </c>
      <c r="X374" s="112" t="str">
        <f t="shared" si="184"/>
        <v/>
      </c>
      <c r="Y374" s="112" t="str">
        <f t="shared" si="184"/>
        <v/>
      </c>
      <c r="DA374" s="131" t="s">
        <v>3598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 t="str">
        <f t="shared" si="185"/>
        <v/>
      </c>
      <c r="L375" s="113" t="str">
        <f t="shared" si="185"/>
        <v/>
      </c>
      <c r="M375" s="113" t="str">
        <f t="shared" si="185"/>
        <v/>
      </c>
      <c r="N375" s="113" t="str">
        <f t="shared" si="185"/>
        <v/>
      </c>
      <c r="O375" s="113" t="str">
        <f t="shared" si="185"/>
        <v/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:Y375" si="187">IF(W354=0,"",W354/W333)</f>
        <v/>
      </c>
      <c r="X375" s="113" t="str">
        <f t="shared" si="187"/>
        <v/>
      </c>
      <c r="Y375" s="113" t="str">
        <f t="shared" si="187"/>
        <v/>
      </c>
      <c r="DA375" s="132" t="s">
        <v>3599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0.61875499975954062</v>
      </c>
      <c r="D376" s="112">
        <f t="shared" si="188"/>
        <v>0.62005273315413523</v>
      </c>
      <c r="E376" s="112">
        <f t="shared" si="188"/>
        <v>0.62147342981319287</v>
      </c>
      <c r="F376" s="112">
        <f t="shared" si="188"/>
        <v>0.62291126785666817</v>
      </c>
      <c r="G376" s="112">
        <f t="shared" si="188"/>
        <v>0.6244633073161957</v>
      </c>
      <c r="H376" s="112" t="str">
        <f t="shared" si="188"/>
        <v/>
      </c>
      <c r="I376" s="112" t="str">
        <f t="shared" si="188"/>
        <v/>
      </c>
      <c r="J376" s="112" t="str">
        <f t="shared" si="188"/>
        <v/>
      </c>
      <c r="K376" s="112">
        <f t="shared" si="188"/>
        <v>0.6322469192789002</v>
      </c>
      <c r="L376" s="112">
        <f t="shared" si="188"/>
        <v>0.63492766401705614</v>
      </c>
      <c r="M376" s="112">
        <f t="shared" si="188"/>
        <v>0.64002408264517607</v>
      </c>
      <c r="N376" s="112">
        <f t="shared" si="188"/>
        <v>0.6484276179692019</v>
      </c>
      <c r="O376" s="112">
        <f t="shared" si="188"/>
        <v>0.66124191695269552</v>
      </c>
      <c r="P376" s="112" t="str">
        <f t="shared" si="188"/>
        <v/>
      </c>
      <c r="Q376" s="112" t="str">
        <f t="shared" si="188"/>
        <v/>
      </c>
      <c r="R376" s="112" t="str">
        <f t="shared" ref="R376:V376" si="189">IF(R355=0,"",R355/R334)</f>
        <v/>
      </c>
      <c r="S376" s="112">
        <f t="shared" si="189"/>
        <v>0.71525311190995278</v>
      </c>
      <c r="T376" s="112">
        <f t="shared" si="189"/>
        <v>0.7256830696643739</v>
      </c>
      <c r="U376" s="112">
        <f t="shared" si="189"/>
        <v>0.7361363017829391</v>
      </c>
      <c r="V376" s="112" t="str">
        <f t="shared" si="189"/>
        <v/>
      </c>
      <c r="W376" s="112" t="str">
        <f t="shared" ref="W376:Y376" si="190">IF(W355=0,"",W355/W334)</f>
        <v/>
      </c>
      <c r="X376" s="112" t="str">
        <f t="shared" si="190"/>
        <v/>
      </c>
      <c r="Y376" s="112" t="str">
        <f t="shared" si="190"/>
        <v/>
      </c>
      <c r="DA376" s="131" t="s">
        <v>3600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0.84951685251065112</v>
      </c>
      <c r="D377" s="113">
        <f t="shared" si="191"/>
        <v>0.84334801279153915</v>
      </c>
      <c r="E377" s="113">
        <f t="shared" si="191"/>
        <v>0.86485225289515344</v>
      </c>
      <c r="F377" s="113">
        <f t="shared" si="191"/>
        <v>0.85093451910759521</v>
      </c>
      <c r="G377" s="113">
        <f t="shared" si="191"/>
        <v>0.85296068768191391</v>
      </c>
      <c r="H377" s="113" t="str">
        <f t="shared" si="191"/>
        <v/>
      </c>
      <c r="I377" s="113" t="str">
        <f t="shared" si="191"/>
        <v/>
      </c>
      <c r="J377" s="113" t="str">
        <f t="shared" si="191"/>
        <v/>
      </c>
      <c r="K377" s="113">
        <f t="shared" si="191"/>
        <v>0.86842998498555624</v>
      </c>
      <c r="L377" s="113">
        <f t="shared" si="191"/>
        <v>0.86959419436525687</v>
      </c>
      <c r="M377" s="113">
        <f t="shared" si="191"/>
        <v>0.86704156027999624</v>
      </c>
      <c r="N377" s="113">
        <f t="shared" si="191"/>
        <v>0.87245098967165502</v>
      </c>
      <c r="O377" s="113">
        <f t="shared" si="191"/>
        <v>0.88174452445492146</v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>
        <f t="shared" si="192"/>
        <v>0.89608709677620313</v>
      </c>
      <c r="T377" s="113">
        <f t="shared" si="192"/>
        <v>0.89781167288464292</v>
      </c>
      <c r="U377" s="113">
        <f t="shared" si="192"/>
        <v>0.90739301397165739</v>
      </c>
      <c r="V377" s="113" t="str">
        <f t="shared" si="192"/>
        <v/>
      </c>
      <c r="W377" s="113" t="str">
        <f t="shared" ref="W377:Y377" si="193">IF(W356=0,"",W356/W335)</f>
        <v/>
      </c>
      <c r="X377" s="113" t="str">
        <f t="shared" si="193"/>
        <v/>
      </c>
      <c r="Y377" s="113" t="str">
        <f t="shared" si="193"/>
        <v/>
      </c>
      <c r="DA377" s="132" t="s">
        <v>3601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0.61875499975954074</v>
      </c>
      <c r="D378" s="111">
        <f t="shared" si="194"/>
        <v>0.62005273315413523</v>
      </c>
      <c r="E378" s="111">
        <f t="shared" si="194"/>
        <v>0.62147342981319287</v>
      </c>
      <c r="F378" s="111">
        <f t="shared" si="194"/>
        <v>0.62291126785666828</v>
      </c>
      <c r="G378" s="111">
        <f t="shared" si="194"/>
        <v>0.6244633073161957</v>
      </c>
      <c r="H378" s="111" t="str">
        <f t="shared" si="194"/>
        <v/>
      </c>
      <c r="I378" s="111" t="str">
        <f t="shared" si="194"/>
        <v/>
      </c>
      <c r="J378" s="111" t="str">
        <f t="shared" si="194"/>
        <v/>
      </c>
      <c r="K378" s="111">
        <f t="shared" si="194"/>
        <v>0.6322469192789002</v>
      </c>
      <c r="L378" s="111">
        <f t="shared" si="194"/>
        <v>0.63492766401705614</v>
      </c>
      <c r="M378" s="111">
        <f t="shared" si="194"/>
        <v>0.64002408264517607</v>
      </c>
      <c r="N378" s="111">
        <f t="shared" si="194"/>
        <v>0.6484276179692019</v>
      </c>
      <c r="O378" s="111">
        <f t="shared" si="194"/>
        <v>0.66124191695269552</v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>
        <f t="shared" si="195"/>
        <v>0.71525311190995278</v>
      </c>
      <c r="T378" s="111">
        <f t="shared" si="195"/>
        <v>0.7256830696643739</v>
      </c>
      <c r="U378" s="111">
        <f t="shared" si="195"/>
        <v>0.7361363017829391</v>
      </c>
      <c r="V378" s="111" t="str">
        <f t="shared" si="195"/>
        <v/>
      </c>
      <c r="W378" s="111" t="str">
        <f t="shared" ref="W378:Y378" si="196">IF(W357=0,"",W357/W336)</f>
        <v/>
      </c>
      <c r="X378" s="111" t="str">
        <f t="shared" si="196"/>
        <v/>
      </c>
      <c r="Y378" s="111" t="str">
        <f t="shared" si="196"/>
        <v/>
      </c>
      <c r="DA378" s="63" t="s">
        <v>3602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>
        <f t="shared" si="197"/>
        <v>1</v>
      </c>
      <c r="E379" s="111">
        <f t="shared" si="197"/>
        <v>1</v>
      </c>
      <c r="F379" s="111">
        <f t="shared" si="197"/>
        <v>1</v>
      </c>
      <c r="G379" s="111">
        <f t="shared" si="197"/>
        <v>1</v>
      </c>
      <c r="H379" s="111" t="str">
        <f t="shared" si="197"/>
        <v/>
      </c>
      <c r="I379" s="111" t="str">
        <f t="shared" si="197"/>
        <v/>
      </c>
      <c r="J379" s="111" t="str">
        <f t="shared" si="197"/>
        <v/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>
        <f t="shared" si="198"/>
        <v>1</v>
      </c>
      <c r="T379" s="111">
        <f t="shared" si="198"/>
        <v>1</v>
      </c>
      <c r="U379" s="111">
        <f t="shared" si="198"/>
        <v>1</v>
      </c>
      <c r="V379" s="111" t="str">
        <f t="shared" si="198"/>
        <v/>
      </c>
      <c r="W379" s="111" t="str">
        <f t="shared" ref="W379:Y379" si="199">IF(W358=0,"",W358/W337)</f>
        <v/>
      </c>
      <c r="X379" s="111" t="str">
        <f t="shared" si="199"/>
        <v/>
      </c>
      <c r="Y379" s="111" t="str">
        <f t="shared" si="199"/>
        <v/>
      </c>
      <c r="DA379" s="63" t="s">
        <v>3603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0.65649231257145724</v>
      </c>
      <c r="D380" s="124">
        <f t="shared" si="200"/>
        <v>0.67703356384430424</v>
      </c>
      <c r="E380" s="124">
        <f t="shared" si="200"/>
        <v>0.65515391537255385</v>
      </c>
      <c r="F380" s="124">
        <f t="shared" si="200"/>
        <v>0.68321509856520746</v>
      </c>
      <c r="G380" s="124">
        <f t="shared" si="200"/>
        <v>0.68946314781624207</v>
      </c>
      <c r="H380" s="124" t="str">
        <f t="shared" si="200"/>
        <v/>
      </c>
      <c r="I380" s="124" t="str">
        <f t="shared" si="200"/>
        <v/>
      </c>
      <c r="J380" s="124" t="str">
        <f t="shared" si="200"/>
        <v/>
      </c>
      <c r="K380" s="124">
        <f t="shared" si="200"/>
        <v>0.65281996831235534</v>
      </c>
      <c r="L380" s="124">
        <f t="shared" si="200"/>
        <v>0.66737145774602713</v>
      </c>
      <c r="M380" s="124">
        <f t="shared" si="200"/>
        <v>0.68509840612594008</v>
      </c>
      <c r="N380" s="124">
        <f t="shared" si="200"/>
        <v>0.71405450629261313</v>
      </c>
      <c r="O380" s="124">
        <f t="shared" si="200"/>
        <v>0.70240834240444783</v>
      </c>
      <c r="P380" s="124" t="str">
        <f t="shared" si="200"/>
        <v/>
      </c>
      <c r="Q380" s="124" t="str">
        <f t="shared" si="200"/>
        <v/>
      </c>
      <c r="R380" s="124" t="str">
        <f t="shared" ref="R380:V380" si="201">IF(R359=0,"",R359/R338)</f>
        <v/>
      </c>
      <c r="S380" s="124">
        <f t="shared" si="201"/>
        <v>0.718649989817705</v>
      </c>
      <c r="T380" s="124">
        <f t="shared" si="201"/>
        <v>0.75273572669047328</v>
      </c>
      <c r="U380" s="124">
        <f t="shared" si="201"/>
        <v>0.75644295556950636</v>
      </c>
      <c r="V380" s="124" t="str">
        <f t="shared" si="201"/>
        <v/>
      </c>
      <c r="W380" s="124" t="str">
        <f t="shared" ref="W380:Y380" si="202">IF(W359=0,"",W359/W338)</f>
        <v/>
      </c>
      <c r="X380" s="124" t="str">
        <f t="shared" si="202"/>
        <v/>
      </c>
      <c r="Y380" s="124" t="str">
        <f t="shared" si="202"/>
        <v/>
      </c>
      <c r="DA380" s="130" t="s">
        <v>3604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:Y381" si="205">IF(W360=0,"",W360/W339)</f>
        <v/>
      </c>
      <c r="X381" s="111" t="str">
        <f t="shared" si="205"/>
        <v/>
      </c>
      <c r="Y381" s="111" t="str">
        <f t="shared" si="205"/>
        <v/>
      </c>
      <c r="DA381" s="63" t="s">
        <v>3605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0.58322564770404206</v>
      </c>
      <c r="D382" s="111">
        <f t="shared" si="206"/>
        <v>0.58362968433287687</v>
      </c>
      <c r="E382" s="111">
        <f t="shared" si="206"/>
        <v>0.5840337573567661</v>
      </c>
      <c r="F382" s="111">
        <f t="shared" si="206"/>
        <v>0.58443783534361715</v>
      </c>
      <c r="G382" s="111">
        <f t="shared" si="206"/>
        <v>0.58484194684817248</v>
      </c>
      <c r="H382" s="111" t="str">
        <f t="shared" si="206"/>
        <v/>
      </c>
      <c r="I382" s="111" t="str">
        <f t="shared" si="206"/>
        <v/>
      </c>
      <c r="J382" s="111" t="str">
        <f t="shared" si="206"/>
        <v/>
      </c>
      <c r="K382" s="111">
        <f t="shared" si="206"/>
        <v>0.58645884628967249</v>
      </c>
      <c r="L382" s="111">
        <f t="shared" si="206"/>
        <v>0.58686327809528283</v>
      </c>
      <c r="M382" s="111">
        <f t="shared" si="206"/>
        <v>0.58717042096920258</v>
      </c>
      <c r="N382" s="111">
        <f t="shared" si="206"/>
        <v>0.58734209938822346</v>
      </c>
      <c r="O382" s="111">
        <f t="shared" si="206"/>
        <v>0.58744470706949636</v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>
        <f t="shared" si="207"/>
        <v>0.59627544307788194</v>
      </c>
      <c r="T382" s="111">
        <f t="shared" si="207"/>
        <v>0.60101313622717345</v>
      </c>
      <c r="U382" s="111">
        <f t="shared" si="207"/>
        <v>0.6053332923886855</v>
      </c>
      <c r="V382" s="111" t="str">
        <f t="shared" si="207"/>
        <v/>
      </c>
      <c r="W382" s="111" t="str">
        <f t="shared" ref="W382:Y382" si="208">IF(W361=0,"",W361/W340)</f>
        <v/>
      </c>
      <c r="X382" s="111" t="str">
        <f t="shared" si="208"/>
        <v/>
      </c>
      <c r="Y382" s="111" t="str">
        <f t="shared" si="208"/>
        <v/>
      </c>
      <c r="DA382" s="63" t="s">
        <v>3606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0.74907589931405694</v>
      </c>
      <c r="D383" s="45">
        <f t="shared" si="209"/>
        <v>0.75034889251737391</v>
      </c>
      <c r="E383" s="45">
        <f t="shared" si="209"/>
        <v>0.75168190764470943</v>
      </c>
      <c r="F383" s="45">
        <f t="shared" si="209"/>
        <v>0.75302310757986568</v>
      </c>
      <c r="G383" s="45">
        <f t="shared" si="209"/>
        <v>0.75441958417661092</v>
      </c>
      <c r="H383" s="45" t="str">
        <f t="shared" si="209"/>
        <v/>
      </c>
      <c r="I383" s="45" t="str">
        <f t="shared" si="209"/>
        <v/>
      </c>
      <c r="J383" s="45" t="str">
        <f t="shared" si="209"/>
        <v/>
      </c>
      <c r="K383" s="45">
        <f t="shared" si="209"/>
        <v>0.7607532662737827</v>
      </c>
      <c r="L383" s="45">
        <f t="shared" si="209"/>
        <v>0.76267797633444723</v>
      </c>
      <c r="M383" s="45">
        <f t="shared" si="209"/>
        <v>0.76542988640326759</v>
      </c>
      <c r="N383" s="45">
        <f t="shared" si="209"/>
        <v>0.76919897542112448</v>
      </c>
      <c r="O383" s="45">
        <f t="shared" si="209"/>
        <v>0.77443574741954024</v>
      </c>
      <c r="P383" s="45" t="str">
        <f t="shared" si="209"/>
        <v/>
      </c>
      <c r="Q383" s="45" t="str">
        <f t="shared" si="209"/>
        <v/>
      </c>
      <c r="R383" s="45" t="str">
        <f t="shared" ref="R383:V383" si="210">IF(R362=0,"",R362/R341)</f>
        <v/>
      </c>
      <c r="S383" s="45">
        <f t="shared" si="210"/>
        <v>0.81777658168128708</v>
      </c>
      <c r="T383" s="45">
        <f t="shared" si="210"/>
        <v>0.83420409719147259</v>
      </c>
      <c r="U383" s="45">
        <f t="shared" si="210"/>
        <v>0.84990315945542083</v>
      </c>
      <c r="V383" s="45" t="str">
        <f t="shared" si="210"/>
        <v/>
      </c>
      <c r="W383" s="45" t="str">
        <f t="shared" ref="W383:Y383" si="211">IF(W362=0,"",W362/W341)</f>
        <v/>
      </c>
      <c r="X383" s="45" t="str">
        <f t="shared" si="211"/>
        <v/>
      </c>
      <c r="Y383" s="45" t="str">
        <f t="shared" si="211"/>
        <v/>
      </c>
      <c r="DA383" s="60" t="s">
        <v>3607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9.2367200675676983E-2</v>
      </c>
      <c r="D385" s="117">
        <f t="shared" si="212"/>
        <v>0.4576241323464727</v>
      </c>
      <c r="E385" s="117">
        <f t="shared" si="212"/>
        <v>1.1412538612546081</v>
      </c>
      <c r="F385" s="117">
        <f t="shared" si="212"/>
        <v>0.39811637874069689</v>
      </c>
      <c r="G385" s="117">
        <f t="shared" si="212"/>
        <v>0.74917655080774659</v>
      </c>
      <c r="H385" s="117">
        <f t="shared" si="212"/>
        <v>0</v>
      </c>
      <c r="I385" s="117">
        <f t="shared" si="212"/>
        <v>0</v>
      </c>
      <c r="J385" s="117">
        <f t="shared" si="212"/>
        <v>0</v>
      </c>
      <c r="K385" s="117">
        <f t="shared" si="212"/>
        <v>2.4609618820522518E-2</v>
      </c>
      <c r="L385" s="117">
        <f t="shared" si="212"/>
        <v>0.94337392162979017</v>
      </c>
      <c r="M385" s="117">
        <f t="shared" si="212"/>
        <v>0.61028644154177036</v>
      </c>
      <c r="N385" s="117">
        <f t="shared" si="212"/>
        <v>0.51524358808001625</v>
      </c>
      <c r="O385" s="117">
        <f t="shared" si="212"/>
        <v>0.62672626030342438</v>
      </c>
      <c r="P385" s="117">
        <f t="shared" si="212"/>
        <v>0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0.17110018213236572</v>
      </c>
      <c r="T385" s="117">
        <f t="shared" si="213"/>
        <v>1.8176307720782041E-2</v>
      </c>
      <c r="U385" s="117">
        <f t="shared" si="213"/>
        <v>5.7172672038582104E-2</v>
      </c>
      <c r="V385" s="117">
        <f t="shared" si="213"/>
        <v>0</v>
      </c>
      <c r="W385" s="117">
        <f t="shared" ref="W385:Y385" si="214">W386+W389+W391+W401</f>
        <v>0</v>
      </c>
      <c r="X385" s="117">
        <f t="shared" si="214"/>
        <v>0</v>
      </c>
      <c r="Y385" s="117">
        <f t="shared" si="214"/>
        <v>0</v>
      </c>
      <c r="DA385" s="129" t="s">
        <v>3756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8.6059875575298456E-2</v>
      </c>
      <c r="D386" s="122">
        <f t="shared" si="215"/>
        <v>0.43906057210265209</v>
      </c>
      <c r="E386" s="122">
        <f t="shared" si="215"/>
        <v>1.0972171544814551</v>
      </c>
      <c r="F386" s="122">
        <f t="shared" si="215"/>
        <v>0.38185896984167211</v>
      </c>
      <c r="G386" s="122">
        <f t="shared" si="215"/>
        <v>0.7308466399382636</v>
      </c>
      <c r="H386" s="122">
        <f t="shared" si="215"/>
        <v>0</v>
      </c>
      <c r="I386" s="122">
        <f t="shared" si="215"/>
        <v>0</v>
      </c>
      <c r="J386" s="122">
        <f t="shared" si="215"/>
        <v>0</v>
      </c>
      <c r="K386" s="122">
        <f t="shared" si="215"/>
        <v>2.225906142744247E-2</v>
      </c>
      <c r="L386" s="122">
        <f t="shared" si="215"/>
        <v>0.89236857353680721</v>
      </c>
      <c r="M386" s="122">
        <f t="shared" si="215"/>
        <v>0.57056734818645294</v>
      </c>
      <c r="N386" s="122">
        <f t="shared" si="215"/>
        <v>0.47146198008593243</v>
      </c>
      <c r="O386" s="122">
        <f t="shared" si="215"/>
        <v>0.57787013576964752</v>
      </c>
      <c r="P386" s="122">
        <f t="shared" si="215"/>
        <v>0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0.16406523312668042</v>
      </c>
      <c r="T386" s="122">
        <f t="shared" si="216"/>
        <v>1.7593451636505286E-2</v>
      </c>
      <c r="U386" s="122">
        <f t="shared" si="216"/>
        <v>5.4447850703682445E-2</v>
      </c>
      <c r="V386" s="122">
        <f t="shared" si="216"/>
        <v>0</v>
      </c>
      <c r="W386" s="122">
        <f t="shared" ref="W386:Y386" si="217">SUM(W387:W388)</f>
        <v>0</v>
      </c>
      <c r="X386" s="122">
        <f t="shared" si="217"/>
        <v>0</v>
      </c>
      <c r="Y386" s="122">
        <f t="shared" si="217"/>
        <v>0</v>
      </c>
      <c r="DA386" s="130" t="s">
        <v>3757</v>
      </c>
    </row>
    <row r="387" spans="1:105" ht="12" customHeight="1" x14ac:dyDescent="0.25">
      <c r="A387" s="97" t="s">
        <v>51</v>
      </c>
      <c r="B387" s="98"/>
      <c r="C387" s="98">
        <v>8.6059875575298456E-2</v>
      </c>
      <c r="D387" s="98">
        <v>0.43906057210265209</v>
      </c>
      <c r="E387" s="98">
        <v>1.0972171544814551</v>
      </c>
      <c r="F387" s="98">
        <v>0.38185896984167211</v>
      </c>
      <c r="G387" s="98">
        <v>0.7308466399382636</v>
      </c>
      <c r="H387" s="98">
        <v>0</v>
      </c>
      <c r="I387" s="98">
        <v>0</v>
      </c>
      <c r="J387" s="98">
        <v>0</v>
      </c>
      <c r="K387" s="98">
        <v>2.225906142744247E-2</v>
      </c>
      <c r="L387" s="98">
        <v>0.89236857353680721</v>
      </c>
      <c r="M387" s="98">
        <v>0.57056734818645294</v>
      </c>
      <c r="N387" s="98">
        <v>0.47146198008593243</v>
      </c>
      <c r="O387" s="98">
        <v>0.57787013576964752</v>
      </c>
      <c r="P387" s="98">
        <v>0</v>
      </c>
      <c r="Q387" s="98">
        <v>0</v>
      </c>
      <c r="R387" s="98">
        <v>0</v>
      </c>
      <c r="S387" s="98">
        <v>0.16406523312668042</v>
      </c>
      <c r="T387" s="98">
        <v>1.7593451636505286E-2</v>
      </c>
      <c r="U387" s="98">
        <v>5.4447850703682445E-2</v>
      </c>
      <c r="V387" s="98">
        <v>0</v>
      </c>
      <c r="W387" s="98">
        <v>0</v>
      </c>
      <c r="X387" s="98">
        <v>0</v>
      </c>
      <c r="Y387" s="98">
        <v>0</v>
      </c>
      <c r="DA387" s="63" t="s">
        <v>3758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3759</v>
      </c>
    </row>
    <row r="389" spans="1:105" ht="12" customHeight="1" x14ac:dyDescent="0.25">
      <c r="A389" s="121" t="s">
        <v>92</v>
      </c>
      <c r="B389" s="122"/>
      <c r="C389" s="122">
        <f t="shared" ref="C389:Y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X389" s="122">
        <f t="shared" si="218"/>
        <v>0</v>
      </c>
      <c r="Y389" s="122">
        <f t="shared" si="218"/>
        <v>0</v>
      </c>
      <c r="DA389" s="130" t="s">
        <v>3760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X390" s="98">
        <v>0</v>
      </c>
      <c r="Y390" s="98">
        <v>0</v>
      </c>
      <c r="DA390" s="63" t="s">
        <v>3761</v>
      </c>
    </row>
    <row r="391" spans="1:105" ht="12" customHeight="1" x14ac:dyDescent="0.25">
      <c r="A391" s="121" t="s">
        <v>55</v>
      </c>
      <c r="B391" s="122"/>
      <c r="C391" s="122">
        <v>7.4945857154666822E-4</v>
      </c>
      <c r="D391" s="122">
        <v>2.6858738266606706E-3</v>
      </c>
      <c r="E391" s="122">
        <v>6.878471169157744E-3</v>
      </c>
      <c r="F391" s="122">
        <v>2.9989360255150031E-3</v>
      </c>
      <c r="G391" s="122">
        <v>1.9866911555865602E-3</v>
      </c>
      <c r="H391" s="122">
        <v>0</v>
      </c>
      <c r="I391" s="122">
        <v>0</v>
      </c>
      <c r="J391" s="122">
        <v>0</v>
      </c>
      <c r="K391" s="122">
        <v>6.6608991367898558E-4</v>
      </c>
      <c r="L391" s="122">
        <v>2.36768232470605E-2</v>
      </c>
      <c r="M391" s="122">
        <v>2.1485050412178509E-2</v>
      </c>
      <c r="N391" s="122">
        <v>3.2538397659078323E-2</v>
      </c>
      <c r="O391" s="122">
        <v>3.6741848316739704E-2</v>
      </c>
      <c r="P391" s="122">
        <v>0</v>
      </c>
      <c r="Q391" s="122">
        <v>0</v>
      </c>
      <c r="R391" s="122">
        <v>0</v>
      </c>
      <c r="S391" s="122">
        <v>1.7914924370812449E-3</v>
      </c>
      <c r="T391" s="122">
        <v>0</v>
      </c>
      <c r="U391" s="122">
        <v>8.9777392016885088E-4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3762</v>
      </c>
    </row>
    <row r="392" spans="1:105" ht="12" customHeight="1" x14ac:dyDescent="0.25">
      <c r="A392" s="97" t="s">
        <v>143</v>
      </c>
      <c r="B392" s="98"/>
      <c r="C392" s="98">
        <v>0</v>
      </c>
      <c r="D392" s="98">
        <v>5.0188382972353159E-4</v>
      </c>
      <c r="E392" s="98">
        <v>2.5914509973951937E-3</v>
      </c>
      <c r="F392" s="98">
        <v>1.4288480705893203E-3</v>
      </c>
      <c r="G392" s="98">
        <v>0</v>
      </c>
      <c r="H392" s="98">
        <v>0</v>
      </c>
      <c r="I392" s="98">
        <v>0</v>
      </c>
      <c r="J392" s="98">
        <v>0</v>
      </c>
      <c r="K392" s="98">
        <v>6.6608991367898558E-4</v>
      </c>
      <c r="L392" s="98">
        <v>2.1544484911436262E-2</v>
      </c>
      <c r="M392" s="98">
        <v>1.9982984618285644E-2</v>
      </c>
      <c r="N392" s="98">
        <v>3.1824396084589861E-2</v>
      </c>
      <c r="O392" s="98">
        <v>3.6042783269039487E-2</v>
      </c>
      <c r="P392" s="98">
        <v>0</v>
      </c>
      <c r="Q392" s="98">
        <v>0</v>
      </c>
      <c r="R392" s="98">
        <v>0</v>
      </c>
      <c r="S392" s="98">
        <v>1.1501034528634184E-3</v>
      </c>
      <c r="T392" s="98">
        <v>0</v>
      </c>
      <c r="U392" s="98">
        <v>8.9777392016885088E-4</v>
      </c>
      <c r="V392" s="98">
        <v>0</v>
      </c>
      <c r="W392" s="98">
        <v>0</v>
      </c>
      <c r="X392" s="98">
        <v>0</v>
      </c>
      <c r="Y392" s="98">
        <v>0</v>
      </c>
      <c r="DA392" s="63" t="s">
        <v>3763</v>
      </c>
    </row>
    <row r="393" spans="1:105" ht="12" customHeight="1" x14ac:dyDescent="0.25">
      <c r="A393" s="97" t="s">
        <v>124</v>
      </c>
      <c r="B393" s="98"/>
      <c r="C393" s="98">
        <v>7.4945857154666822E-4</v>
      </c>
      <c r="D393" s="98">
        <v>2.1839899969371391E-3</v>
      </c>
      <c r="E393" s="98">
        <v>4.2870201717625503E-3</v>
      </c>
      <c r="F393" s="98">
        <v>1.570087954925683E-3</v>
      </c>
      <c r="G393" s="98">
        <v>1.9866911555865602E-3</v>
      </c>
      <c r="H393" s="98">
        <v>0</v>
      </c>
      <c r="I393" s="98">
        <v>0</v>
      </c>
      <c r="J393" s="98">
        <v>0</v>
      </c>
      <c r="K393" s="98">
        <v>0</v>
      </c>
      <c r="L393" s="98">
        <v>2.1323383356242377E-3</v>
      </c>
      <c r="M393" s="98">
        <v>1.5020657938928654E-3</v>
      </c>
      <c r="N393" s="98">
        <v>7.1400157448846268E-4</v>
      </c>
      <c r="O393" s="98">
        <v>6.9906504770021662E-4</v>
      </c>
      <c r="P393" s="98">
        <v>0</v>
      </c>
      <c r="Q393" s="98">
        <v>0</v>
      </c>
      <c r="R393" s="98">
        <v>0</v>
      </c>
      <c r="S393" s="98">
        <v>6.413889842178266E-4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3764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3765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3766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3767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3768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3769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3770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3771</v>
      </c>
    </row>
    <row r="401" spans="1:105" ht="12" customHeight="1" x14ac:dyDescent="0.25">
      <c r="A401" s="121" t="s">
        <v>54</v>
      </c>
      <c r="B401" s="122"/>
      <c r="C401" s="122">
        <v>5.5578665288318627E-3</v>
      </c>
      <c r="D401" s="122">
        <v>1.5877686417159947E-2</v>
      </c>
      <c r="E401" s="122">
        <v>3.7158235603995143E-2</v>
      </c>
      <c r="F401" s="122">
        <v>1.3258472873509768E-2</v>
      </c>
      <c r="G401" s="122">
        <v>1.6343219713896406E-2</v>
      </c>
      <c r="H401" s="122">
        <v>0</v>
      </c>
      <c r="I401" s="122">
        <v>0</v>
      </c>
      <c r="J401" s="122">
        <v>0</v>
      </c>
      <c r="K401" s="122">
        <v>1.6844674794010638E-3</v>
      </c>
      <c r="L401" s="122">
        <v>2.732852484592245E-2</v>
      </c>
      <c r="M401" s="122">
        <v>1.8234042943138875E-2</v>
      </c>
      <c r="N401" s="122">
        <v>1.1243210335005513E-2</v>
      </c>
      <c r="O401" s="122">
        <v>1.2114276217037178E-2</v>
      </c>
      <c r="P401" s="122">
        <v>0</v>
      </c>
      <c r="Q401" s="122">
        <v>0</v>
      </c>
      <c r="R401" s="122">
        <v>0</v>
      </c>
      <c r="S401" s="122">
        <v>5.2434565686040628E-3</v>
      </c>
      <c r="T401" s="122">
        <v>5.8285608427675504E-4</v>
      </c>
      <c r="U401" s="122">
        <v>1.8270474147308129E-3</v>
      </c>
      <c r="V401" s="122">
        <v>0</v>
      </c>
      <c r="W401" s="122">
        <v>0</v>
      </c>
      <c r="X401" s="122">
        <v>0</v>
      </c>
      <c r="Y401" s="122">
        <v>0</v>
      </c>
      <c r="DA401" s="130" t="s">
        <v>3772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X402" s="98">
        <v>0</v>
      </c>
      <c r="Y402" s="98">
        <v>0</v>
      </c>
      <c r="DA402" s="63" t="s">
        <v>3773</v>
      </c>
    </row>
    <row r="403" spans="1:105" ht="12" customHeight="1" x14ac:dyDescent="0.25">
      <c r="A403" s="97" t="s">
        <v>50</v>
      </c>
      <c r="B403" s="98"/>
      <c r="C403" s="98">
        <v>5.5578665288318627E-3</v>
      </c>
      <c r="D403" s="98">
        <v>1.5877686417159947E-2</v>
      </c>
      <c r="E403" s="98">
        <v>3.7158235603995143E-2</v>
      </c>
      <c r="F403" s="98">
        <v>1.3258472873509768E-2</v>
      </c>
      <c r="G403" s="98">
        <v>1.6343219713896406E-2</v>
      </c>
      <c r="H403" s="98">
        <v>0</v>
      </c>
      <c r="I403" s="98">
        <v>0</v>
      </c>
      <c r="J403" s="98">
        <v>0</v>
      </c>
      <c r="K403" s="98">
        <v>1.6844674794010638E-3</v>
      </c>
      <c r="L403" s="98">
        <v>2.732852484592245E-2</v>
      </c>
      <c r="M403" s="98">
        <v>1.8234042943138875E-2</v>
      </c>
      <c r="N403" s="98">
        <v>1.1243210335005513E-2</v>
      </c>
      <c r="O403" s="98">
        <v>1.2114276217037178E-2</v>
      </c>
      <c r="P403" s="98">
        <v>0</v>
      </c>
      <c r="Q403" s="98">
        <v>0</v>
      </c>
      <c r="R403" s="98">
        <v>0</v>
      </c>
      <c r="S403" s="98">
        <v>5.2434565686040628E-3</v>
      </c>
      <c r="T403" s="98">
        <v>5.8285608427675504E-4</v>
      </c>
      <c r="U403" s="98">
        <v>1.8270474147308129E-3</v>
      </c>
      <c r="V403" s="98">
        <v>0</v>
      </c>
      <c r="W403" s="98">
        <v>0</v>
      </c>
      <c r="X403" s="98">
        <v>0</v>
      </c>
      <c r="Y403" s="98">
        <v>0</v>
      </c>
      <c r="DA403" s="63" t="s">
        <v>3774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X404" s="33">
        <v>0</v>
      </c>
      <c r="Y404" s="33">
        <v>0</v>
      </c>
      <c r="DA404" s="60" t="s">
        <v>3775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10078.836723183878</v>
      </c>
      <c r="D406" s="117">
        <f t="shared" si="219"/>
        <v>13481.687920475619</v>
      </c>
      <c r="E406" s="117">
        <f t="shared" si="219"/>
        <v>17050.20158310785</v>
      </c>
      <c r="F406" s="117">
        <f t="shared" si="219"/>
        <v>13289.221398089918</v>
      </c>
      <c r="G406" s="117">
        <f t="shared" si="219"/>
        <v>18197.007616076764</v>
      </c>
      <c r="H406" s="117">
        <f t="shared" si="219"/>
        <v>0</v>
      </c>
      <c r="I406" s="117">
        <f t="shared" si="219"/>
        <v>0</v>
      </c>
      <c r="J406" s="117">
        <f t="shared" si="219"/>
        <v>0</v>
      </c>
      <c r="K406" s="117">
        <f t="shared" si="219"/>
        <v>10901.202506773127</v>
      </c>
      <c r="L406" s="117">
        <f t="shared" si="219"/>
        <v>18692.646551540653</v>
      </c>
      <c r="M406" s="117">
        <f t="shared" si="219"/>
        <v>14319.655681454689</v>
      </c>
      <c r="N406" s="117">
        <f t="shared" si="219"/>
        <v>12492.327517103076</v>
      </c>
      <c r="O406" s="117">
        <f t="shared" si="219"/>
        <v>16182.223146206034</v>
      </c>
      <c r="P406" s="117">
        <f t="shared" si="219"/>
        <v>0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12415.08578415434</v>
      </c>
      <c r="T406" s="117">
        <f t="shared" si="220"/>
        <v>9519.4940721899893</v>
      </c>
      <c r="U406" s="117">
        <f t="shared" si="220"/>
        <v>9918.6424738072783</v>
      </c>
      <c r="V406" s="117">
        <f t="shared" si="220"/>
        <v>0</v>
      </c>
      <c r="W406" s="117">
        <f t="shared" ref="W406:Y406" si="221">W407+W410+W412+W422</f>
        <v>0</v>
      </c>
      <c r="X406" s="117">
        <f t="shared" si="221"/>
        <v>0</v>
      </c>
      <c r="Y406" s="117">
        <f t="shared" si="221"/>
        <v>0</v>
      </c>
      <c r="DA406" s="129" t="s">
        <v>3924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7199.7824790512332</v>
      </c>
      <c r="D407" s="122">
        <f t="shared" si="222"/>
        <v>10450.132934272408</v>
      </c>
      <c r="E407" s="122">
        <f t="shared" si="222"/>
        <v>13891.833100242142</v>
      </c>
      <c r="F407" s="122">
        <f t="shared" si="222"/>
        <v>10137.264103139682</v>
      </c>
      <c r="G407" s="122">
        <f t="shared" si="222"/>
        <v>14945.383258034135</v>
      </c>
      <c r="H407" s="122">
        <f t="shared" si="222"/>
        <v>0</v>
      </c>
      <c r="I407" s="122">
        <f t="shared" si="222"/>
        <v>0</v>
      </c>
      <c r="J407" s="122">
        <f t="shared" si="222"/>
        <v>0</v>
      </c>
      <c r="K407" s="122">
        <f t="shared" si="222"/>
        <v>7678.5272975778871</v>
      </c>
      <c r="L407" s="122">
        <f t="shared" si="222"/>
        <v>15485.970923624216</v>
      </c>
      <c r="M407" s="122">
        <f t="shared" si="222"/>
        <v>11245.137310188948</v>
      </c>
      <c r="N407" s="122">
        <f t="shared" si="222"/>
        <v>9448.803558709169</v>
      </c>
      <c r="O407" s="122">
        <f t="shared" si="222"/>
        <v>13286.482328178778</v>
      </c>
      <c r="P407" s="122">
        <f t="shared" si="222"/>
        <v>0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9843.4756727518889</v>
      </c>
      <c r="T407" s="122">
        <f t="shared" si="223"/>
        <v>6937.5494665796723</v>
      </c>
      <c r="U407" s="122">
        <f t="shared" si="223"/>
        <v>7515.8946448814168</v>
      </c>
      <c r="V407" s="122">
        <f t="shared" si="223"/>
        <v>0</v>
      </c>
      <c r="W407" s="122">
        <f t="shared" ref="W407:Y407" si="224">SUM(W408:W409)</f>
        <v>0</v>
      </c>
      <c r="X407" s="122">
        <f t="shared" si="224"/>
        <v>0</v>
      </c>
      <c r="Y407" s="122">
        <f t="shared" si="224"/>
        <v>0</v>
      </c>
      <c r="DA407" s="130" t="s">
        <v>3925</v>
      </c>
    </row>
    <row r="408" spans="1:105" ht="12" customHeight="1" x14ac:dyDescent="0.25">
      <c r="A408" s="97" t="s">
        <v>51</v>
      </c>
      <c r="B408" s="98"/>
      <c r="C408" s="98">
        <v>7158.1988840395434</v>
      </c>
      <c r="D408" s="98">
        <v>10389.231806981265</v>
      </c>
      <c r="E408" s="98">
        <v>13815.069755208837</v>
      </c>
      <c r="F408" s="98">
        <v>10078.285199446178</v>
      </c>
      <c r="G408" s="98">
        <v>14859.680540067819</v>
      </c>
      <c r="H408" s="98">
        <v>0</v>
      </c>
      <c r="I408" s="98">
        <v>0</v>
      </c>
      <c r="J408" s="98">
        <v>0</v>
      </c>
      <c r="K408" s="98">
        <v>7637.1944401358933</v>
      </c>
      <c r="L408" s="98">
        <v>15405.086093654745</v>
      </c>
      <c r="M408" s="98">
        <v>11186.542211447804</v>
      </c>
      <c r="N408" s="98">
        <v>9399.8653877196048</v>
      </c>
      <c r="O408" s="98">
        <v>13218.007424097119</v>
      </c>
      <c r="P408" s="98">
        <v>0</v>
      </c>
      <c r="Q408" s="98">
        <v>0</v>
      </c>
      <c r="R408" s="98">
        <v>0</v>
      </c>
      <c r="S408" s="98">
        <v>9789.8427282441844</v>
      </c>
      <c r="T408" s="98">
        <v>6898.7435051231587</v>
      </c>
      <c r="U408" s="98">
        <v>7472.5311132633997</v>
      </c>
      <c r="V408" s="98">
        <v>0</v>
      </c>
      <c r="W408" s="98">
        <v>0</v>
      </c>
      <c r="X408" s="98">
        <v>0</v>
      </c>
      <c r="Y408" s="98">
        <v>0</v>
      </c>
      <c r="DA408" s="63" t="s">
        <v>3926</v>
      </c>
    </row>
    <row r="409" spans="1:105" ht="12" customHeight="1" x14ac:dyDescent="0.25">
      <c r="A409" s="97" t="s">
        <v>53</v>
      </c>
      <c r="B409" s="98"/>
      <c r="C409" s="98">
        <v>41.583595011690214</v>
      </c>
      <c r="D409" s="98">
        <v>60.901127291142878</v>
      </c>
      <c r="E409" s="98">
        <v>76.763345033304631</v>
      </c>
      <c r="F409" s="98">
        <v>58.978903693503518</v>
      </c>
      <c r="G409" s="98">
        <v>85.702717966315902</v>
      </c>
      <c r="H409" s="98">
        <v>0</v>
      </c>
      <c r="I409" s="98">
        <v>0</v>
      </c>
      <c r="J409" s="98">
        <v>0</v>
      </c>
      <c r="K409" s="98">
        <v>41.332857441993532</v>
      </c>
      <c r="L409" s="98">
        <v>80.88482996947026</v>
      </c>
      <c r="M409" s="98">
        <v>58.595098741143794</v>
      </c>
      <c r="N409" s="98">
        <v>48.938170989564469</v>
      </c>
      <c r="O409" s="98">
        <v>68.474904081659147</v>
      </c>
      <c r="P409" s="98">
        <v>0</v>
      </c>
      <c r="Q409" s="98">
        <v>0</v>
      </c>
      <c r="R409" s="98">
        <v>0</v>
      </c>
      <c r="S409" s="98">
        <v>53.632944507703925</v>
      </c>
      <c r="T409" s="98">
        <v>38.805961456514019</v>
      </c>
      <c r="U409" s="98">
        <v>43.363531618016921</v>
      </c>
      <c r="V409" s="98">
        <v>0</v>
      </c>
      <c r="W409" s="98">
        <v>0</v>
      </c>
      <c r="X409" s="98">
        <v>0</v>
      </c>
      <c r="Y409" s="98">
        <v>0</v>
      </c>
      <c r="DA409" s="63" t="s">
        <v>3927</v>
      </c>
    </row>
    <row r="410" spans="1:105" ht="12" customHeight="1" x14ac:dyDescent="0.25">
      <c r="A410" s="121" t="s">
        <v>92</v>
      </c>
      <c r="B410" s="122"/>
      <c r="C410" s="122">
        <f t="shared" ref="C410:Y410" si="225">C411</f>
        <v>119.04674713923535</v>
      </c>
      <c r="D410" s="122">
        <f t="shared" si="225"/>
        <v>112.8442742228097</v>
      </c>
      <c r="E410" s="122">
        <f t="shared" si="225"/>
        <v>494.01585947389162</v>
      </c>
      <c r="F410" s="122">
        <f t="shared" si="225"/>
        <v>249.65704288747676</v>
      </c>
      <c r="G410" s="122">
        <f t="shared" si="225"/>
        <v>255.4018931124368</v>
      </c>
      <c r="H410" s="122">
        <f t="shared" si="225"/>
        <v>0</v>
      </c>
      <c r="I410" s="122">
        <f t="shared" si="225"/>
        <v>0</v>
      </c>
      <c r="J410" s="122">
        <f t="shared" si="225"/>
        <v>0</v>
      </c>
      <c r="K410" s="122">
        <f t="shared" si="225"/>
        <v>362.67903311972572</v>
      </c>
      <c r="L410" s="122">
        <f t="shared" si="225"/>
        <v>198.38056438914981</v>
      </c>
      <c r="M410" s="122">
        <f t="shared" si="225"/>
        <v>284.6080607877592</v>
      </c>
      <c r="N410" s="122">
        <f t="shared" si="225"/>
        <v>299.53242435948243</v>
      </c>
      <c r="O410" s="122">
        <f t="shared" si="225"/>
        <v>150.29727735088815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74.284747975360006</v>
      </c>
      <c r="T410" s="122">
        <f t="shared" si="225"/>
        <v>161.44214970242342</v>
      </c>
      <c r="U410" s="122">
        <f t="shared" si="225"/>
        <v>0</v>
      </c>
      <c r="V410" s="122">
        <f t="shared" si="225"/>
        <v>0</v>
      </c>
      <c r="W410" s="122">
        <f t="shared" si="225"/>
        <v>0</v>
      </c>
      <c r="X410" s="122">
        <f t="shared" si="225"/>
        <v>0</v>
      </c>
      <c r="Y410" s="122">
        <f t="shared" si="225"/>
        <v>0</v>
      </c>
      <c r="DA410" s="130" t="s">
        <v>3928</v>
      </c>
    </row>
    <row r="411" spans="1:105" ht="12" customHeight="1" x14ac:dyDescent="0.25">
      <c r="A411" s="97" t="s">
        <v>53</v>
      </c>
      <c r="B411" s="98"/>
      <c r="C411" s="98">
        <f>RES_hhdet_in_fech!C8</f>
        <v>119.04674713923535</v>
      </c>
      <c r="D411" s="98">
        <f>RES_hhdet_in_fech!D8</f>
        <v>112.8442742228097</v>
      </c>
      <c r="E411" s="98">
        <f>RES_hhdet_in_fech!E8</f>
        <v>494.01585947389162</v>
      </c>
      <c r="F411" s="98">
        <f>RES_hhdet_in_fech!F8</f>
        <v>249.65704288747676</v>
      </c>
      <c r="G411" s="98">
        <f>RES_hhdet_in_fech!G8</f>
        <v>255.4018931124368</v>
      </c>
      <c r="H411" s="98">
        <f>RES_hhdet_in_fech!H8</f>
        <v>0</v>
      </c>
      <c r="I411" s="98">
        <f>RES_hhdet_in_fech!I8</f>
        <v>0</v>
      </c>
      <c r="J411" s="98">
        <f>RES_hhdet_in_fech!J8</f>
        <v>0</v>
      </c>
      <c r="K411" s="98">
        <f>RES_hhdet_in_fech!K8</f>
        <v>362.67903311972572</v>
      </c>
      <c r="L411" s="98">
        <f>RES_hhdet_in_fech!L8</f>
        <v>198.38056438914981</v>
      </c>
      <c r="M411" s="98">
        <f>RES_hhdet_in_fech!M8</f>
        <v>284.6080607877592</v>
      </c>
      <c r="N411" s="98">
        <f>RES_hhdet_in_fech!N8</f>
        <v>299.53242435948243</v>
      </c>
      <c r="O411" s="98">
        <f>RES_hhdet_in_fech!O8</f>
        <v>150.29727735088815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74.284747975360006</v>
      </c>
      <c r="T411" s="98">
        <f>RES_hhdet_in_fech!T8</f>
        <v>161.44214970242342</v>
      </c>
      <c r="U411" s="98">
        <f>RES_hhdet_in_fech!U8</f>
        <v>0</v>
      </c>
      <c r="V411" s="98">
        <f>RES_hhdet_in_fech!V8</f>
        <v>0</v>
      </c>
      <c r="W411" s="98">
        <f>RES_hhdet_in_fech!W8</f>
        <v>0</v>
      </c>
      <c r="X411" s="98">
        <f>RES_hhdet_in_fech!X8</f>
        <v>0</v>
      </c>
      <c r="Y411" s="98">
        <f>RES_hhdet_in_fech!Y8</f>
        <v>0</v>
      </c>
      <c r="DA411" s="63" t="s">
        <v>3929</v>
      </c>
    </row>
    <row r="412" spans="1:105" ht="12" customHeight="1" x14ac:dyDescent="0.25">
      <c r="A412" s="121" t="s">
        <v>55</v>
      </c>
      <c r="B412" s="122"/>
      <c r="C412" s="122">
        <v>1431.8656938376412</v>
      </c>
      <c r="D412" s="122">
        <v>1548.4972680526462</v>
      </c>
      <c r="E412" s="122">
        <v>1361.1491664200039</v>
      </c>
      <c r="F412" s="122">
        <v>1546.9776373947229</v>
      </c>
      <c r="G412" s="122">
        <v>1604.9301691920657</v>
      </c>
      <c r="H412" s="122">
        <v>0</v>
      </c>
      <c r="I412" s="122">
        <v>0</v>
      </c>
      <c r="J412" s="122">
        <v>0</v>
      </c>
      <c r="K412" s="122">
        <v>1363.1787868951656</v>
      </c>
      <c r="L412" s="122">
        <v>1612.5060380320388</v>
      </c>
      <c r="M412" s="122">
        <v>1517.6091960697559</v>
      </c>
      <c r="N412" s="122">
        <v>1561.2028653259213</v>
      </c>
      <c r="O412" s="122">
        <v>1591.7050141311388</v>
      </c>
      <c r="P412" s="122">
        <v>0</v>
      </c>
      <c r="Q412" s="122">
        <v>0</v>
      </c>
      <c r="R412" s="122">
        <v>0</v>
      </c>
      <c r="S412" s="122">
        <v>1376.0461484704033</v>
      </c>
      <c r="T412" s="122">
        <v>1371.3125187173803</v>
      </c>
      <c r="U412" s="122">
        <v>1350.3881838030823</v>
      </c>
      <c r="V412" s="122">
        <v>0</v>
      </c>
      <c r="W412" s="122">
        <v>0</v>
      </c>
      <c r="X412" s="122">
        <v>0</v>
      </c>
      <c r="Y412" s="122">
        <v>0</v>
      </c>
      <c r="DA412" s="130" t="s">
        <v>3930</v>
      </c>
    </row>
    <row r="413" spans="1:105" ht="12" customHeight="1" x14ac:dyDescent="0.25">
      <c r="A413" s="97" t="s">
        <v>143</v>
      </c>
      <c r="B413" s="98"/>
      <c r="C413" s="98">
        <v>0</v>
      </c>
      <c r="D413" s="98">
        <v>1377.5906612964743</v>
      </c>
      <c r="E413" s="98">
        <v>1778.2793954457575</v>
      </c>
      <c r="F413" s="98">
        <v>1307.3196371224201</v>
      </c>
      <c r="G413" s="98">
        <v>0</v>
      </c>
      <c r="H413" s="98">
        <v>0</v>
      </c>
      <c r="I413" s="98">
        <v>0</v>
      </c>
      <c r="J413" s="98">
        <v>0</v>
      </c>
      <c r="K413" s="98">
        <v>914.15501987124719</v>
      </c>
      <c r="L413" s="98">
        <v>1739.2987508909639</v>
      </c>
      <c r="M413" s="98">
        <v>1613.2379274107475</v>
      </c>
      <c r="N413" s="98">
        <v>1716.8962012664101</v>
      </c>
      <c r="O413" s="98">
        <v>1832.0678234152865</v>
      </c>
      <c r="P413" s="98">
        <v>0</v>
      </c>
      <c r="Q413" s="98">
        <v>0</v>
      </c>
      <c r="R413" s="98">
        <v>0</v>
      </c>
      <c r="S413" s="98">
        <v>1578.4248090461933</v>
      </c>
      <c r="T413" s="98">
        <v>0</v>
      </c>
      <c r="U413" s="98">
        <v>1232.1227494631789</v>
      </c>
      <c r="V413" s="98">
        <v>0</v>
      </c>
      <c r="W413" s="98">
        <v>0</v>
      </c>
      <c r="X413" s="98">
        <v>0</v>
      </c>
      <c r="Y413" s="98">
        <v>0</v>
      </c>
      <c r="DA413" s="63" t="s">
        <v>3931</v>
      </c>
    </row>
    <row r="414" spans="1:105" ht="12" customHeight="1" x14ac:dyDescent="0.25">
      <c r="A414" s="97" t="s">
        <v>124</v>
      </c>
      <c r="B414" s="98"/>
      <c r="C414" s="98">
        <v>1649.6270724305955</v>
      </c>
      <c r="D414" s="98">
        <v>1602.3874485950716</v>
      </c>
      <c r="E414" s="98">
        <v>1715.6590355866706</v>
      </c>
      <c r="F414" s="98">
        <v>1727.9538155107443</v>
      </c>
      <c r="G414" s="98">
        <v>1749.155798192076</v>
      </c>
      <c r="H414" s="98">
        <v>0</v>
      </c>
      <c r="I414" s="98">
        <v>0</v>
      </c>
      <c r="J414" s="98">
        <v>0</v>
      </c>
      <c r="K414" s="98">
        <v>0</v>
      </c>
      <c r="L414" s="98">
        <v>1877.388920253775</v>
      </c>
      <c r="M414" s="98">
        <v>1653.0923070664567</v>
      </c>
      <c r="N414" s="98">
        <v>1571.5829690272551</v>
      </c>
      <c r="O414" s="98">
        <v>1538.7063032668966</v>
      </c>
      <c r="P414" s="98">
        <v>0</v>
      </c>
      <c r="Q414" s="98">
        <v>0</v>
      </c>
      <c r="R414" s="98">
        <v>0</v>
      </c>
      <c r="S414" s="98">
        <v>1411.7559962533599</v>
      </c>
      <c r="T414" s="98">
        <v>0</v>
      </c>
      <c r="U414" s="98">
        <v>0</v>
      </c>
      <c r="V414" s="98">
        <v>0</v>
      </c>
      <c r="W414" s="98">
        <v>0</v>
      </c>
      <c r="X414" s="98">
        <v>0</v>
      </c>
      <c r="Y414" s="98">
        <v>0</v>
      </c>
      <c r="DA414" s="63" t="s">
        <v>3932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0</v>
      </c>
      <c r="L415" s="98">
        <v>0</v>
      </c>
      <c r="M415" s="98">
        <v>0</v>
      </c>
      <c r="N415" s="98">
        <v>0</v>
      </c>
      <c r="O415" s="98">
        <v>0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X415" s="98">
        <v>0</v>
      </c>
      <c r="Y415" s="98">
        <v>0</v>
      </c>
      <c r="DA415" s="63" t="s">
        <v>3933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0</v>
      </c>
      <c r="L416" s="101">
        <v>0</v>
      </c>
      <c r="M416" s="101">
        <v>0</v>
      </c>
      <c r="N416" s="101">
        <v>0</v>
      </c>
      <c r="O416" s="101">
        <v>0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X416" s="101">
        <v>0</v>
      </c>
      <c r="Y416" s="101">
        <v>0</v>
      </c>
      <c r="DA416" s="131" t="s">
        <v>3934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0</v>
      </c>
      <c r="L417" s="104">
        <v>0</v>
      </c>
      <c r="M417" s="104">
        <v>0</v>
      </c>
      <c r="N417" s="104">
        <v>0</v>
      </c>
      <c r="O417" s="104">
        <v>0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X417" s="104">
        <v>0</v>
      </c>
      <c r="Y417" s="104">
        <v>0</v>
      </c>
      <c r="DA417" s="132" t="s">
        <v>3935</v>
      </c>
    </row>
    <row r="418" spans="1:105" ht="12" customHeight="1" x14ac:dyDescent="0.25">
      <c r="A418" s="106" t="s">
        <v>122</v>
      </c>
      <c r="B418" s="101"/>
      <c r="C418" s="101">
        <v>1430.3481539007967</v>
      </c>
      <c r="D418" s="101">
        <v>1558.4525211914258</v>
      </c>
      <c r="E418" s="101">
        <v>1354.3570742415684</v>
      </c>
      <c r="F418" s="101">
        <v>1559.846311431693</v>
      </c>
      <c r="G418" s="101">
        <v>1612.6698941182442</v>
      </c>
      <c r="H418" s="101">
        <v>0</v>
      </c>
      <c r="I418" s="101">
        <v>0</v>
      </c>
      <c r="J418" s="101">
        <v>0</v>
      </c>
      <c r="K418" s="101">
        <v>1584.5460305663362</v>
      </c>
      <c r="L418" s="101">
        <v>1597.8309913857215</v>
      </c>
      <c r="M418" s="101">
        <v>1527.3789135053514</v>
      </c>
      <c r="N418" s="101">
        <v>1508.4991697638966</v>
      </c>
      <c r="O418" s="101">
        <v>1441.1638570650778</v>
      </c>
      <c r="P418" s="101">
        <v>0</v>
      </c>
      <c r="Q418" s="101">
        <v>0</v>
      </c>
      <c r="R418" s="101">
        <v>0</v>
      </c>
      <c r="S418" s="101">
        <v>1411.9139155849793</v>
      </c>
      <c r="T418" s="101">
        <v>1409.7243108425971</v>
      </c>
      <c r="U418" s="101">
        <v>1407.6496199322669</v>
      </c>
      <c r="V418" s="101">
        <v>0</v>
      </c>
      <c r="W418" s="101">
        <v>0</v>
      </c>
      <c r="X418" s="101">
        <v>0</v>
      </c>
      <c r="Y418" s="101">
        <v>0</v>
      </c>
      <c r="DA418" s="131" t="s">
        <v>3936</v>
      </c>
    </row>
    <row r="419" spans="1:105" ht="12" customHeight="1" x14ac:dyDescent="0.25">
      <c r="A419" s="107" t="s">
        <v>121</v>
      </c>
      <c r="B419" s="104"/>
      <c r="C419" s="104">
        <v>1041.8691347570698</v>
      </c>
      <c r="D419" s="104">
        <v>1145.9334983163178</v>
      </c>
      <c r="E419" s="104">
        <v>973.50845926757347</v>
      </c>
      <c r="F419" s="104">
        <v>1142.1156136872808</v>
      </c>
      <c r="G419" s="104">
        <v>1180.8467977674266</v>
      </c>
      <c r="H419" s="104">
        <v>0</v>
      </c>
      <c r="I419" s="104">
        <v>0</v>
      </c>
      <c r="J419" s="104">
        <v>0</v>
      </c>
      <c r="K419" s="104">
        <v>1154.3901025871485</v>
      </c>
      <c r="L419" s="104">
        <v>1167.3464301908277</v>
      </c>
      <c r="M419" s="104">
        <v>1128.2272061710812</v>
      </c>
      <c r="N419" s="104">
        <v>1121.6873678088411</v>
      </c>
      <c r="O419" s="104">
        <v>1081.2793873553449</v>
      </c>
      <c r="P419" s="104">
        <v>0</v>
      </c>
      <c r="Q419" s="104">
        <v>0</v>
      </c>
      <c r="R419" s="104">
        <v>0</v>
      </c>
      <c r="S419" s="104">
        <v>1128.6820247950238</v>
      </c>
      <c r="T419" s="104">
        <v>1140.8417659660784</v>
      </c>
      <c r="U419" s="104">
        <v>1142.9246260504267</v>
      </c>
      <c r="V419" s="104">
        <v>0</v>
      </c>
      <c r="W419" s="104">
        <v>0</v>
      </c>
      <c r="X419" s="104">
        <v>0</v>
      </c>
      <c r="Y419" s="104">
        <v>0</v>
      </c>
      <c r="DA419" s="132" t="s">
        <v>3937</v>
      </c>
    </row>
    <row r="420" spans="1:105" ht="12" customHeight="1" x14ac:dyDescent="0.25">
      <c r="A420" s="108" t="s">
        <v>53</v>
      </c>
      <c r="B420" s="98"/>
      <c r="C420" s="98">
        <v>411.24144991111092</v>
      </c>
      <c r="D420" s="98">
        <v>472.46756427601468</v>
      </c>
      <c r="E420" s="98">
        <v>347.57791241072664</v>
      </c>
      <c r="F420" s="98">
        <v>451.48528363957126</v>
      </c>
      <c r="G420" s="98">
        <v>462.35402419899066</v>
      </c>
      <c r="H420" s="98">
        <v>0</v>
      </c>
      <c r="I420" s="98">
        <v>0</v>
      </c>
      <c r="J420" s="98">
        <v>0</v>
      </c>
      <c r="K420" s="98">
        <v>413.00299329131423</v>
      </c>
      <c r="L420" s="98">
        <v>416.982435204262</v>
      </c>
      <c r="M420" s="98">
        <v>416.71490160911418</v>
      </c>
      <c r="N420" s="98">
        <v>406.94355124086781</v>
      </c>
      <c r="O420" s="98">
        <v>377.45876644054005</v>
      </c>
      <c r="P420" s="98">
        <v>0</v>
      </c>
      <c r="Q420" s="98">
        <v>0</v>
      </c>
      <c r="R420" s="98">
        <v>0</v>
      </c>
      <c r="S420" s="98">
        <v>411.89080870964551</v>
      </c>
      <c r="T420" s="98">
        <v>424.98547728996175</v>
      </c>
      <c r="U420" s="98">
        <v>401.12681506128075</v>
      </c>
      <c r="V420" s="98">
        <v>0</v>
      </c>
      <c r="W420" s="98">
        <v>0</v>
      </c>
      <c r="X420" s="98">
        <v>0</v>
      </c>
      <c r="Y420" s="98">
        <v>0</v>
      </c>
      <c r="DA420" s="63" t="s">
        <v>3938</v>
      </c>
    </row>
    <row r="421" spans="1:105" ht="12" customHeight="1" x14ac:dyDescent="0.25">
      <c r="A421" s="108" t="s">
        <v>52</v>
      </c>
      <c r="B421" s="98"/>
      <c r="C421" s="98">
        <v>630.62768484595881</v>
      </c>
      <c r="D421" s="98">
        <v>673.46593404030295</v>
      </c>
      <c r="E421" s="98">
        <v>625.93054685684683</v>
      </c>
      <c r="F421" s="98">
        <v>690.63033004770944</v>
      </c>
      <c r="G421" s="98">
        <v>718.49277356843595</v>
      </c>
      <c r="H421" s="98">
        <v>0</v>
      </c>
      <c r="I421" s="98">
        <v>0</v>
      </c>
      <c r="J421" s="98">
        <v>0</v>
      </c>
      <c r="K421" s="98">
        <v>741.38710929583442</v>
      </c>
      <c r="L421" s="98">
        <v>750.3639949865659</v>
      </c>
      <c r="M421" s="98">
        <v>711.51230456196708</v>
      </c>
      <c r="N421" s="98">
        <v>714.74381656797345</v>
      </c>
      <c r="O421" s="98">
        <v>703.82062091480509</v>
      </c>
      <c r="P421" s="98">
        <v>0</v>
      </c>
      <c r="Q421" s="98">
        <v>0</v>
      </c>
      <c r="R421" s="98">
        <v>0</v>
      </c>
      <c r="S421" s="98">
        <v>716.79121608537832</v>
      </c>
      <c r="T421" s="98">
        <v>715.85628867611649</v>
      </c>
      <c r="U421" s="98">
        <v>741.797810989146</v>
      </c>
      <c r="V421" s="98">
        <v>0</v>
      </c>
      <c r="W421" s="98">
        <v>0</v>
      </c>
      <c r="X421" s="98">
        <v>0</v>
      </c>
      <c r="Y421" s="98">
        <v>0</v>
      </c>
      <c r="DA421" s="63" t="s">
        <v>3939</v>
      </c>
    </row>
    <row r="422" spans="1:105" ht="12" customHeight="1" x14ac:dyDescent="0.25">
      <c r="A422" s="121" t="s">
        <v>54</v>
      </c>
      <c r="B422" s="122"/>
      <c r="C422" s="122">
        <v>1328.1418031557671</v>
      </c>
      <c r="D422" s="122">
        <v>1370.2134439277552</v>
      </c>
      <c r="E422" s="122">
        <v>1303.203456971813</v>
      </c>
      <c r="F422" s="122">
        <v>1355.3226146680363</v>
      </c>
      <c r="G422" s="122">
        <v>1391.2922957381256</v>
      </c>
      <c r="H422" s="122">
        <v>0</v>
      </c>
      <c r="I422" s="122">
        <v>0</v>
      </c>
      <c r="J422" s="122">
        <v>0</v>
      </c>
      <c r="K422" s="122">
        <v>1496.8173891803499</v>
      </c>
      <c r="L422" s="122">
        <v>1395.7890254952481</v>
      </c>
      <c r="M422" s="122">
        <v>1272.3011144082259</v>
      </c>
      <c r="N422" s="122">
        <v>1182.7886687085052</v>
      </c>
      <c r="O422" s="122">
        <v>1153.7385265452288</v>
      </c>
      <c r="P422" s="122">
        <v>0</v>
      </c>
      <c r="Q422" s="122">
        <v>0</v>
      </c>
      <c r="R422" s="122">
        <v>0</v>
      </c>
      <c r="S422" s="122">
        <v>1121.2792149566883</v>
      </c>
      <c r="T422" s="122">
        <v>1049.1899371905126</v>
      </c>
      <c r="U422" s="122">
        <v>1052.3596451227781</v>
      </c>
      <c r="V422" s="122">
        <v>0</v>
      </c>
      <c r="W422" s="122">
        <v>0</v>
      </c>
      <c r="X422" s="122">
        <v>0</v>
      </c>
      <c r="Y422" s="122">
        <v>0</v>
      </c>
      <c r="DA422" s="130" t="s">
        <v>3940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X423" s="98">
        <v>0</v>
      </c>
      <c r="Y423" s="98">
        <v>0</v>
      </c>
      <c r="DA423" s="63" t="s">
        <v>3941</v>
      </c>
    </row>
    <row r="424" spans="1:105" ht="12" customHeight="1" x14ac:dyDescent="0.25">
      <c r="A424" s="97" t="s">
        <v>50</v>
      </c>
      <c r="B424" s="98"/>
      <c r="C424" s="98">
        <v>1631.1165489322832</v>
      </c>
      <c r="D424" s="98">
        <v>1426.4589570203098</v>
      </c>
      <c r="E424" s="98">
        <v>1686.3646498310443</v>
      </c>
      <c r="F424" s="98">
        <v>1577.4656836126658</v>
      </c>
      <c r="G424" s="98">
        <v>1598.7967085261887</v>
      </c>
      <c r="H424" s="98">
        <v>0</v>
      </c>
      <c r="I424" s="98">
        <v>0</v>
      </c>
      <c r="J424" s="98">
        <v>0</v>
      </c>
      <c r="K424" s="98">
        <v>1853.8337288706898</v>
      </c>
      <c r="L424" s="98">
        <v>1670.9052873844701</v>
      </c>
      <c r="M424" s="98">
        <v>1486.4741235691984</v>
      </c>
      <c r="N424" s="98">
        <v>1414.1335666497509</v>
      </c>
      <c r="O424" s="98">
        <v>1403.4017545061186</v>
      </c>
      <c r="P424" s="98">
        <v>0</v>
      </c>
      <c r="Q424" s="98">
        <v>0</v>
      </c>
      <c r="R424" s="98">
        <v>0</v>
      </c>
      <c r="S424" s="98">
        <v>1357.8034058927269</v>
      </c>
      <c r="T424" s="98">
        <v>1282.9197135867998</v>
      </c>
      <c r="U424" s="98">
        <v>1340.4996586332779</v>
      </c>
      <c r="V424" s="98">
        <v>0</v>
      </c>
      <c r="W424" s="98">
        <v>0</v>
      </c>
      <c r="X424" s="98">
        <v>0</v>
      </c>
      <c r="Y424" s="98">
        <v>0</v>
      </c>
      <c r="DA424" s="63" t="s">
        <v>3942</v>
      </c>
    </row>
    <row r="425" spans="1:105" ht="12" customHeight="1" x14ac:dyDescent="0.25">
      <c r="A425" s="109" t="s">
        <v>120</v>
      </c>
      <c r="B425" s="33"/>
      <c r="C425" s="33">
        <v>1075.6628483420041</v>
      </c>
      <c r="D425" s="33">
        <v>1329.0786656958865</v>
      </c>
      <c r="E425" s="33">
        <v>996.04117839871026</v>
      </c>
      <c r="F425" s="33">
        <v>1232.6465915195097</v>
      </c>
      <c r="G425" s="33">
        <v>1287.5400893440942</v>
      </c>
      <c r="H425" s="33">
        <v>0</v>
      </c>
      <c r="I425" s="33">
        <v>0</v>
      </c>
      <c r="J425" s="33">
        <v>0</v>
      </c>
      <c r="K425" s="33">
        <v>1139.80104949001</v>
      </c>
      <c r="L425" s="33">
        <v>1168.1066018627885</v>
      </c>
      <c r="M425" s="33">
        <v>1137.8203877257549</v>
      </c>
      <c r="N425" s="33">
        <v>1104.1763247478877</v>
      </c>
      <c r="O425" s="33">
        <v>1038.0409330999385</v>
      </c>
      <c r="P425" s="33">
        <v>0</v>
      </c>
      <c r="Q425" s="33">
        <v>0</v>
      </c>
      <c r="R425" s="33">
        <v>0</v>
      </c>
      <c r="S425" s="33">
        <v>982.62710302866537</v>
      </c>
      <c r="T425" s="33">
        <v>955.69802663199812</v>
      </c>
      <c r="U425" s="33">
        <v>928.8710679039923</v>
      </c>
      <c r="V425" s="33">
        <v>0</v>
      </c>
      <c r="W425" s="33">
        <v>0</v>
      </c>
      <c r="X425" s="33">
        <v>0</v>
      </c>
      <c r="Y425" s="33">
        <v>0</v>
      </c>
      <c r="DA425" s="60" t="s">
        <v>3943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6377.6853983349411</v>
      </c>
      <c r="D427" s="117">
        <f t="shared" si="226"/>
        <v>8517.7917331091248</v>
      </c>
      <c r="E427" s="117">
        <f t="shared" si="226"/>
        <v>11428.499668531003</v>
      </c>
      <c r="F427" s="117">
        <f t="shared" si="226"/>
        <v>8794.2539770820276</v>
      </c>
      <c r="G427" s="117">
        <f t="shared" si="226"/>
        <v>11957.577080293318</v>
      </c>
      <c r="H427" s="117">
        <f t="shared" si="226"/>
        <v>0</v>
      </c>
      <c r="I427" s="117">
        <f t="shared" si="226"/>
        <v>0</v>
      </c>
      <c r="J427" s="117">
        <f t="shared" si="226"/>
        <v>0</v>
      </c>
      <c r="K427" s="117">
        <f t="shared" si="226"/>
        <v>7925.719466311074</v>
      </c>
      <c r="L427" s="117">
        <f t="shared" si="226"/>
        <v>12684.218167635894</v>
      </c>
      <c r="M427" s="117">
        <f t="shared" si="226"/>
        <v>10183.11213427214</v>
      </c>
      <c r="N427" s="117">
        <f t="shared" si="226"/>
        <v>9153.9148419327394</v>
      </c>
      <c r="O427" s="117">
        <f t="shared" si="226"/>
        <v>11288.159067514456</v>
      </c>
      <c r="P427" s="117">
        <f t="shared" si="226"/>
        <v>0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9161.7389118354949</v>
      </c>
      <c r="T427" s="117">
        <f t="shared" si="227"/>
        <v>7554.7111018426904</v>
      </c>
      <c r="U427" s="117">
        <f t="shared" si="227"/>
        <v>7516.2758170131547</v>
      </c>
      <c r="V427" s="117">
        <f t="shared" si="227"/>
        <v>0</v>
      </c>
      <c r="W427" s="117">
        <f t="shared" ref="W427:Y427" si="228">W428+W431+W433+W443</f>
        <v>0</v>
      </c>
      <c r="X427" s="117">
        <f t="shared" si="228"/>
        <v>0</v>
      </c>
      <c r="Y427" s="117">
        <f t="shared" si="228"/>
        <v>0</v>
      </c>
      <c r="DA427" s="129" t="s">
        <v>4092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4353.3107815100811</v>
      </c>
      <c r="D428" s="122">
        <f t="shared" si="229"/>
        <v>6366.5224827672373</v>
      </c>
      <c r="E428" s="122">
        <f t="shared" si="229"/>
        <v>8527.9961404416335</v>
      </c>
      <c r="F428" s="122">
        <f t="shared" si="229"/>
        <v>6274.2710966866298</v>
      </c>
      <c r="G428" s="122">
        <f t="shared" si="229"/>
        <v>9326.1968742311292</v>
      </c>
      <c r="H428" s="122">
        <f t="shared" si="229"/>
        <v>0</v>
      </c>
      <c r="I428" s="122">
        <f t="shared" si="229"/>
        <v>0</v>
      </c>
      <c r="J428" s="122">
        <f t="shared" si="229"/>
        <v>0</v>
      </c>
      <c r="K428" s="122">
        <f t="shared" si="229"/>
        <v>4960.5354094523218</v>
      </c>
      <c r="L428" s="122">
        <f t="shared" si="229"/>
        <v>10094.806070883766</v>
      </c>
      <c r="M428" s="122">
        <f t="shared" si="229"/>
        <v>7396.4681339191075</v>
      </c>
      <c r="N428" s="122">
        <f t="shared" si="229"/>
        <v>6266.77205254201</v>
      </c>
      <c r="O428" s="122">
        <f t="shared" si="229"/>
        <v>8877.1923923226059</v>
      </c>
      <c r="P428" s="122">
        <f t="shared" si="229"/>
        <v>0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7055.9338860013768</v>
      </c>
      <c r="T428" s="122">
        <f t="shared" si="230"/>
        <v>5121.6750497833509</v>
      </c>
      <c r="U428" s="122">
        <f t="shared" si="230"/>
        <v>5696.344686673845</v>
      </c>
      <c r="V428" s="122">
        <f t="shared" si="230"/>
        <v>0</v>
      </c>
      <c r="W428" s="122">
        <f t="shared" ref="W428:Y428" si="231">SUM(W429:W430)</f>
        <v>0</v>
      </c>
      <c r="X428" s="122">
        <f t="shared" si="231"/>
        <v>0</v>
      </c>
      <c r="Y428" s="122">
        <f t="shared" si="231"/>
        <v>0</v>
      </c>
      <c r="DA428" s="130" t="s">
        <v>4093</v>
      </c>
    </row>
    <row r="429" spans="1:105" ht="12" customHeight="1" x14ac:dyDescent="0.25">
      <c r="A429" s="97" t="s">
        <v>51</v>
      </c>
      <c r="B429" s="98"/>
      <c r="C429" s="98">
        <v>4311.7271864983913</v>
      </c>
      <c r="D429" s="98">
        <v>6305.6213554760943</v>
      </c>
      <c r="E429" s="98">
        <v>8451.2327954083285</v>
      </c>
      <c r="F429" s="98">
        <v>6215.2921929931263</v>
      </c>
      <c r="G429" s="98">
        <v>9240.4941562648128</v>
      </c>
      <c r="H429" s="98">
        <v>0</v>
      </c>
      <c r="I429" s="98">
        <v>0</v>
      </c>
      <c r="J429" s="98">
        <v>0</v>
      </c>
      <c r="K429" s="98">
        <v>4919.202552010328</v>
      </c>
      <c r="L429" s="98">
        <v>10013.921240914295</v>
      </c>
      <c r="M429" s="98">
        <v>7337.8730351779641</v>
      </c>
      <c r="N429" s="98">
        <v>6217.8338815524457</v>
      </c>
      <c r="O429" s="98">
        <v>8808.7174882409472</v>
      </c>
      <c r="P429" s="98">
        <v>0</v>
      </c>
      <c r="Q429" s="98">
        <v>0</v>
      </c>
      <c r="R429" s="98">
        <v>0</v>
      </c>
      <c r="S429" s="98">
        <v>7002.3009414936732</v>
      </c>
      <c r="T429" s="98">
        <v>5082.8690883268373</v>
      </c>
      <c r="U429" s="98">
        <v>5652.9811550558279</v>
      </c>
      <c r="V429" s="98">
        <v>0</v>
      </c>
      <c r="W429" s="98">
        <v>0</v>
      </c>
      <c r="X429" s="98">
        <v>0</v>
      </c>
      <c r="Y429" s="98">
        <v>0</v>
      </c>
      <c r="DA429" s="63" t="s">
        <v>4094</v>
      </c>
    </row>
    <row r="430" spans="1:105" ht="12" customHeight="1" x14ac:dyDescent="0.25">
      <c r="A430" s="97" t="s">
        <v>53</v>
      </c>
      <c r="B430" s="98"/>
      <c r="C430" s="98">
        <v>41.583595011690214</v>
      </c>
      <c r="D430" s="98">
        <v>60.901127291142878</v>
      </c>
      <c r="E430" s="98">
        <v>76.763345033304631</v>
      </c>
      <c r="F430" s="98">
        <v>58.978903693503518</v>
      </c>
      <c r="G430" s="98">
        <v>85.702717966315902</v>
      </c>
      <c r="H430" s="98">
        <v>0</v>
      </c>
      <c r="I430" s="98">
        <v>0</v>
      </c>
      <c r="J430" s="98">
        <v>0</v>
      </c>
      <c r="K430" s="98">
        <v>41.332857441993532</v>
      </c>
      <c r="L430" s="98">
        <v>80.88482996947026</v>
      </c>
      <c r="M430" s="98">
        <v>58.595098741143794</v>
      </c>
      <c r="N430" s="98">
        <v>48.938170989564469</v>
      </c>
      <c r="O430" s="98">
        <v>68.474904081659147</v>
      </c>
      <c r="P430" s="98">
        <v>0</v>
      </c>
      <c r="Q430" s="98">
        <v>0</v>
      </c>
      <c r="R430" s="98">
        <v>0</v>
      </c>
      <c r="S430" s="98">
        <v>53.632944507703925</v>
      </c>
      <c r="T430" s="98">
        <v>38.805961456514019</v>
      </c>
      <c r="U430" s="98">
        <v>43.363531618016921</v>
      </c>
      <c r="V430" s="98">
        <v>0</v>
      </c>
      <c r="W430" s="98">
        <v>0</v>
      </c>
      <c r="X430" s="98">
        <v>0</v>
      </c>
      <c r="Y430" s="98">
        <v>0</v>
      </c>
      <c r="DA430" s="63" t="s">
        <v>4095</v>
      </c>
    </row>
    <row r="431" spans="1:105" ht="12" customHeight="1" x14ac:dyDescent="0.25">
      <c r="A431" s="121" t="s">
        <v>92</v>
      </c>
      <c r="B431" s="122"/>
      <c r="C431" s="122">
        <f t="shared" ref="C431:Y431" si="232">C432</f>
        <v>265.81203905363543</v>
      </c>
      <c r="D431" s="122">
        <f t="shared" si="232"/>
        <v>262.33992172595009</v>
      </c>
      <c r="E431" s="122">
        <f t="shared" si="232"/>
        <v>1194.5961669226631</v>
      </c>
      <c r="F431" s="122">
        <f t="shared" si="232"/>
        <v>627.19343331846517</v>
      </c>
      <c r="G431" s="122">
        <f t="shared" si="232"/>
        <v>665.98639105743439</v>
      </c>
      <c r="H431" s="122">
        <f t="shared" si="232"/>
        <v>0</v>
      </c>
      <c r="I431" s="122">
        <f t="shared" si="232"/>
        <v>0</v>
      </c>
      <c r="J431" s="122">
        <f t="shared" si="232"/>
        <v>0</v>
      </c>
      <c r="K431" s="122">
        <f t="shared" si="232"/>
        <v>1089.4319062210898</v>
      </c>
      <c r="L431" s="122">
        <f t="shared" si="232"/>
        <v>616.59278733408928</v>
      </c>
      <c r="M431" s="122">
        <f t="shared" si="232"/>
        <v>918.61069929054122</v>
      </c>
      <c r="N431" s="122">
        <f t="shared" si="232"/>
        <v>1008.2835089021269</v>
      </c>
      <c r="O431" s="122">
        <f t="shared" si="232"/>
        <v>529.58086650055554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285.07441306497219</v>
      </c>
      <c r="T431" s="122">
        <f t="shared" si="232"/>
        <v>620.08195281831104</v>
      </c>
      <c r="U431" s="122">
        <f t="shared" si="232"/>
        <v>0</v>
      </c>
      <c r="V431" s="122">
        <f t="shared" si="232"/>
        <v>0</v>
      </c>
      <c r="W431" s="122">
        <f t="shared" si="232"/>
        <v>0</v>
      </c>
      <c r="X431" s="122">
        <f t="shared" si="232"/>
        <v>0</v>
      </c>
      <c r="Y431" s="122">
        <f t="shared" si="232"/>
        <v>0</v>
      </c>
      <c r="DA431" s="130" t="s">
        <v>4096</v>
      </c>
    </row>
    <row r="432" spans="1:105" ht="12" customHeight="1" x14ac:dyDescent="0.25">
      <c r="A432" s="97" t="s">
        <v>53</v>
      </c>
      <c r="B432" s="98"/>
      <c r="C432" s="98">
        <f>RES_hhdet_in_tesh!C8</f>
        <v>265.81203905363543</v>
      </c>
      <c r="D432" s="98">
        <f>RES_hhdet_in_tesh!D8</f>
        <v>262.33992172595009</v>
      </c>
      <c r="E432" s="98">
        <f>RES_hhdet_in_tesh!E8</f>
        <v>1194.5961669226631</v>
      </c>
      <c r="F432" s="98">
        <f>RES_hhdet_in_tesh!F8</f>
        <v>627.19343331846517</v>
      </c>
      <c r="G432" s="98">
        <f>RES_hhdet_in_tesh!G8</f>
        <v>665.98639105743439</v>
      </c>
      <c r="H432" s="98">
        <f>RES_hhdet_in_tesh!H8</f>
        <v>0</v>
      </c>
      <c r="I432" s="98">
        <f>RES_hhdet_in_tesh!I8</f>
        <v>0</v>
      </c>
      <c r="J432" s="98">
        <f>RES_hhdet_in_tesh!J8</f>
        <v>0</v>
      </c>
      <c r="K432" s="98">
        <f>RES_hhdet_in_tesh!K8</f>
        <v>1089.4319062210898</v>
      </c>
      <c r="L432" s="98">
        <f>RES_hhdet_in_tesh!L8</f>
        <v>616.59278733408928</v>
      </c>
      <c r="M432" s="98">
        <f>RES_hhdet_in_tesh!M8</f>
        <v>918.61069929054122</v>
      </c>
      <c r="N432" s="98">
        <f>RES_hhdet_in_tesh!N8</f>
        <v>1008.2835089021269</v>
      </c>
      <c r="O432" s="98">
        <f>RES_hhdet_in_tesh!O8</f>
        <v>529.58086650055554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285.07441306497219</v>
      </c>
      <c r="T432" s="98">
        <f>RES_hhdet_in_tesh!T8</f>
        <v>620.08195281831104</v>
      </c>
      <c r="U432" s="98">
        <f>RES_hhdet_in_tesh!U8</f>
        <v>0</v>
      </c>
      <c r="V432" s="98">
        <f>RES_hhdet_in_tesh!V8</f>
        <v>0</v>
      </c>
      <c r="W432" s="98">
        <f>RES_hhdet_in_tesh!W8</f>
        <v>0</v>
      </c>
      <c r="X432" s="98">
        <f>RES_hhdet_in_tesh!X8</f>
        <v>0</v>
      </c>
      <c r="Y432" s="98">
        <f>RES_hhdet_in_tesh!Y8</f>
        <v>0</v>
      </c>
      <c r="DA432" s="63" t="s">
        <v>4097</v>
      </c>
    </row>
    <row r="433" spans="1:105" ht="12" customHeight="1" x14ac:dyDescent="0.25">
      <c r="A433" s="121" t="s">
        <v>55</v>
      </c>
      <c r="B433" s="122"/>
      <c r="C433" s="122">
        <v>886.64769399466945</v>
      </c>
      <c r="D433" s="122">
        <v>961.24883744615215</v>
      </c>
      <c r="E433" s="122">
        <v>852.10851380457439</v>
      </c>
      <c r="F433" s="122">
        <v>966.81257330885569</v>
      </c>
      <c r="G433" s="122">
        <v>1006.1490492526618</v>
      </c>
      <c r="H433" s="122">
        <v>0</v>
      </c>
      <c r="I433" s="122">
        <v>0</v>
      </c>
      <c r="J433" s="122">
        <v>0</v>
      </c>
      <c r="K433" s="122">
        <v>898.59987006356425</v>
      </c>
      <c r="L433" s="122">
        <v>1041.3095527673688</v>
      </c>
      <c r="M433" s="122">
        <v>996.38183546915661</v>
      </c>
      <c r="N433" s="122">
        <v>1034.2837016054546</v>
      </c>
      <c r="O433" s="122">
        <v>1070.9902426925107</v>
      </c>
      <c r="P433" s="122">
        <v>0</v>
      </c>
      <c r="Q433" s="122">
        <v>0</v>
      </c>
      <c r="R433" s="122">
        <v>0</v>
      </c>
      <c r="S433" s="122">
        <v>1014.9233163577179</v>
      </c>
      <c r="T433" s="122">
        <v>1023.1913494335962</v>
      </c>
      <c r="U433" s="122">
        <v>1023.8810900605589</v>
      </c>
      <c r="V433" s="122">
        <v>0</v>
      </c>
      <c r="W433" s="122">
        <v>0</v>
      </c>
      <c r="X433" s="122">
        <v>0</v>
      </c>
      <c r="Y433" s="122">
        <v>0</v>
      </c>
      <c r="DA433" s="130" t="s">
        <v>4098</v>
      </c>
    </row>
    <row r="434" spans="1:105" ht="12" customHeight="1" x14ac:dyDescent="0.25">
      <c r="A434" s="97" t="s">
        <v>143</v>
      </c>
      <c r="B434" s="98"/>
      <c r="C434" s="98">
        <v>0</v>
      </c>
      <c r="D434" s="98">
        <v>843.25662101182991</v>
      </c>
      <c r="E434" s="98">
        <v>1095.8174425493567</v>
      </c>
      <c r="F434" s="98">
        <v>811.13768752687463</v>
      </c>
      <c r="G434" s="98">
        <v>0</v>
      </c>
      <c r="H434" s="98">
        <v>0</v>
      </c>
      <c r="I434" s="98">
        <v>0</v>
      </c>
      <c r="J434" s="98">
        <v>0</v>
      </c>
      <c r="K434" s="98">
        <v>588.58512482270044</v>
      </c>
      <c r="L434" s="98">
        <v>1128.6624095155548</v>
      </c>
      <c r="M434" s="98">
        <v>1055.0057203711399</v>
      </c>
      <c r="N434" s="98">
        <v>1130.8935836296992</v>
      </c>
      <c r="O434" s="98">
        <v>1214.4762689847153</v>
      </c>
      <c r="P434" s="98">
        <v>0</v>
      </c>
      <c r="Q434" s="98">
        <v>0</v>
      </c>
      <c r="R434" s="98">
        <v>0</v>
      </c>
      <c r="S434" s="98">
        <v>1112.149915354262</v>
      </c>
      <c r="T434" s="98">
        <v>0</v>
      </c>
      <c r="U434" s="98">
        <v>911.52327817085995</v>
      </c>
      <c r="V434" s="98">
        <v>0</v>
      </c>
      <c r="W434" s="98">
        <v>0</v>
      </c>
      <c r="X434" s="98">
        <v>0</v>
      </c>
      <c r="Y434" s="98">
        <v>0</v>
      </c>
      <c r="DA434" s="63" t="s">
        <v>4099</v>
      </c>
    </row>
    <row r="435" spans="1:105" ht="12" customHeight="1" x14ac:dyDescent="0.25">
      <c r="A435" s="97" t="s">
        <v>124</v>
      </c>
      <c r="B435" s="98"/>
      <c r="C435" s="98">
        <v>911.61818252442868</v>
      </c>
      <c r="D435" s="98">
        <v>888.68921830817237</v>
      </c>
      <c r="E435" s="98">
        <v>955.38397070189751</v>
      </c>
      <c r="F435" s="98">
        <v>966.19711739800914</v>
      </c>
      <c r="G435" s="98">
        <v>982.51158508879746</v>
      </c>
      <c r="H435" s="98">
        <v>0</v>
      </c>
      <c r="I435" s="98">
        <v>0</v>
      </c>
      <c r="J435" s="98">
        <v>0</v>
      </c>
      <c r="K435" s="98">
        <v>0</v>
      </c>
      <c r="L435" s="98">
        <v>1089.4699774120722</v>
      </c>
      <c r="M435" s="98">
        <v>976.07200742246141</v>
      </c>
      <c r="N435" s="98">
        <v>954.21549693360805</v>
      </c>
      <c r="O435" s="98">
        <v>971.85682659591794</v>
      </c>
      <c r="P435" s="98">
        <v>0</v>
      </c>
      <c r="Q435" s="98">
        <v>0</v>
      </c>
      <c r="R435" s="98">
        <v>0</v>
      </c>
      <c r="S435" s="98">
        <v>1018.3685823913897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4100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0</v>
      </c>
      <c r="L436" s="98">
        <v>0</v>
      </c>
      <c r="M436" s="98">
        <v>0</v>
      </c>
      <c r="N436" s="98">
        <v>0</v>
      </c>
      <c r="O436" s="98">
        <v>0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X436" s="98">
        <v>0</v>
      </c>
      <c r="Y436" s="98">
        <v>0</v>
      </c>
      <c r="DA436" s="63" t="s">
        <v>4101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0</v>
      </c>
      <c r="L437" s="101">
        <v>0</v>
      </c>
      <c r="M437" s="101">
        <v>0</v>
      </c>
      <c r="N437" s="101">
        <v>0</v>
      </c>
      <c r="O437" s="101">
        <v>0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X437" s="101">
        <v>0</v>
      </c>
      <c r="Y437" s="101">
        <v>0</v>
      </c>
      <c r="DA437" s="131" t="s">
        <v>4102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0</v>
      </c>
      <c r="L438" s="104">
        <v>0</v>
      </c>
      <c r="M438" s="104">
        <v>0</v>
      </c>
      <c r="N438" s="104">
        <v>0</v>
      </c>
      <c r="O438" s="104">
        <v>0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X438" s="104">
        <v>0</v>
      </c>
      <c r="Y438" s="104">
        <v>0</v>
      </c>
      <c r="DA438" s="132" t="s">
        <v>4103</v>
      </c>
    </row>
    <row r="439" spans="1:105" ht="12" customHeight="1" x14ac:dyDescent="0.25">
      <c r="A439" s="106" t="s">
        <v>122</v>
      </c>
      <c r="B439" s="101"/>
      <c r="C439" s="101">
        <v>885.03507162294716</v>
      </c>
      <c r="D439" s="101">
        <v>966.32274525569642</v>
      </c>
      <c r="E439" s="101">
        <v>841.69693612066851</v>
      </c>
      <c r="F439" s="101">
        <v>971.6458435154633</v>
      </c>
      <c r="G439" s="101">
        <v>1007.0531756903379</v>
      </c>
      <c r="H439" s="101">
        <v>0</v>
      </c>
      <c r="I439" s="101">
        <v>0</v>
      </c>
      <c r="J439" s="101">
        <v>0</v>
      </c>
      <c r="K439" s="101">
        <v>1001.8243462811761</v>
      </c>
      <c r="L439" s="101">
        <v>1014.5070988545931</v>
      </c>
      <c r="M439" s="101">
        <v>977.55928796784838</v>
      </c>
      <c r="N439" s="101">
        <v>978.1525233585221</v>
      </c>
      <c r="O439" s="101">
        <v>952.95795148865238</v>
      </c>
      <c r="P439" s="101">
        <v>0</v>
      </c>
      <c r="Q439" s="101">
        <v>0</v>
      </c>
      <c r="R439" s="101">
        <v>0</v>
      </c>
      <c r="S439" s="101">
        <v>1009.875821871123</v>
      </c>
      <c r="T439" s="101">
        <v>1023.0130652727498</v>
      </c>
      <c r="U439" s="101">
        <v>1036.2219854230987</v>
      </c>
      <c r="V439" s="101">
        <v>0</v>
      </c>
      <c r="W439" s="101">
        <v>0</v>
      </c>
      <c r="X439" s="101">
        <v>0</v>
      </c>
      <c r="Y439" s="101">
        <v>0</v>
      </c>
      <c r="DA439" s="131" t="s">
        <v>4104</v>
      </c>
    </row>
    <row r="440" spans="1:105" ht="12" customHeight="1" x14ac:dyDescent="0.25">
      <c r="A440" s="107" t="s">
        <v>121</v>
      </c>
      <c r="B440" s="104"/>
      <c r="C440" s="104">
        <v>885.08538808682147</v>
      </c>
      <c r="D440" s="104">
        <v>966.42073859632308</v>
      </c>
      <c r="E440" s="104">
        <v>841.94098421005049</v>
      </c>
      <c r="F440" s="104">
        <v>971.8656004982621</v>
      </c>
      <c r="G440" s="104">
        <v>1007.2158966706901</v>
      </c>
      <c r="H440" s="104">
        <v>0</v>
      </c>
      <c r="I440" s="104">
        <v>0</v>
      </c>
      <c r="J440" s="104">
        <v>0</v>
      </c>
      <c r="K440" s="104">
        <v>1002.5069794572321</v>
      </c>
      <c r="L440" s="104">
        <v>1015.1176785069515</v>
      </c>
      <c r="M440" s="104">
        <v>978.21987718891523</v>
      </c>
      <c r="N440" s="104">
        <v>978.61725414701709</v>
      </c>
      <c r="O440" s="104">
        <v>953.41217920654753</v>
      </c>
      <c r="P440" s="104">
        <v>0</v>
      </c>
      <c r="Q440" s="104">
        <v>0</v>
      </c>
      <c r="R440" s="104">
        <v>0</v>
      </c>
      <c r="S440" s="104">
        <v>1011.3973987820593</v>
      </c>
      <c r="T440" s="104">
        <v>1024.261054398675</v>
      </c>
      <c r="U440" s="104">
        <v>1037.081821174326</v>
      </c>
      <c r="V440" s="104">
        <v>0</v>
      </c>
      <c r="W440" s="104">
        <v>0</v>
      </c>
      <c r="X440" s="104">
        <v>0</v>
      </c>
      <c r="Y440" s="104">
        <v>0</v>
      </c>
      <c r="DA440" s="132" t="s">
        <v>4105</v>
      </c>
    </row>
    <row r="441" spans="1:105" ht="12" customHeight="1" x14ac:dyDescent="0.25">
      <c r="A441" s="108" t="s">
        <v>53</v>
      </c>
      <c r="B441" s="98"/>
      <c r="C441" s="98">
        <v>254.45770324086266</v>
      </c>
      <c r="D441" s="98">
        <v>292.95480455602001</v>
      </c>
      <c r="E441" s="98">
        <v>216.0104373532038</v>
      </c>
      <c r="F441" s="98">
        <v>281.23527045055283</v>
      </c>
      <c r="G441" s="98">
        <v>288.72312310225414</v>
      </c>
      <c r="H441" s="98">
        <v>0</v>
      </c>
      <c r="I441" s="98">
        <v>0</v>
      </c>
      <c r="J441" s="98">
        <v>0</v>
      </c>
      <c r="K441" s="98">
        <v>261.11987016139773</v>
      </c>
      <c r="L441" s="98">
        <v>264.75368352038555</v>
      </c>
      <c r="M441" s="98">
        <v>266.70757262694815</v>
      </c>
      <c r="N441" s="98">
        <v>263.87343757904375</v>
      </c>
      <c r="O441" s="98">
        <v>249.59155829174247</v>
      </c>
      <c r="P441" s="98">
        <v>0</v>
      </c>
      <c r="Q441" s="98">
        <v>0</v>
      </c>
      <c r="R441" s="98">
        <v>0</v>
      </c>
      <c r="S441" s="98">
        <v>294.606182696681</v>
      </c>
      <c r="T441" s="98">
        <v>308.40476572255847</v>
      </c>
      <c r="U441" s="98">
        <v>295.28401018518019</v>
      </c>
      <c r="V441" s="98">
        <v>0</v>
      </c>
      <c r="W441" s="98">
        <v>0</v>
      </c>
      <c r="X441" s="98">
        <v>0</v>
      </c>
      <c r="Y441" s="98">
        <v>0</v>
      </c>
      <c r="DA441" s="63" t="s">
        <v>4106</v>
      </c>
    </row>
    <row r="442" spans="1:105" ht="12" customHeight="1" x14ac:dyDescent="0.25">
      <c r="A442" s="108" t="s">
        <v>52</v>
      </c>
      <c r="B442" s="98"/>
      <c r="C442" s="98">
        <v>630.62768484595881</v>
      </c>
      <c r="D442" s="98">
        <v>673.46593404030295</v>
      </c>
      <c r="E442" s="98">
        <v>625.93054685684683</v>
      </c>
      <c r="F442" s="98">
        <v>690.63033004770944</v>
      </c>
      <c r="G442" s="98">
        <v>718.49277356843595</v>
      </c>
      <c r="H442" s="98">
        <v>0</v>
      </c>
      <c r="I442" s="98">
        <v>0</v>
      </c>
      <c r="J442" s="98">
        <v>0</v>
      </c>
      <c r="K442" s="98">
        <v>741.38710929583442</v>
      </c>
      <c r="L442" s="98">
        <v>750.3639949865659</v>
      </c>
      <c r="M442" s="98">
        <v>711.51230456196708</v>
      </c>
      <c r="N442" s="98">
        <v>714.74381656797345</v>
      </c>
      <c r="O442" s="98">
        <v>703.82062091480509</v>
      </c>
      <c r="P442" s="98">
        <v>0</v>
      </c>
      <c r="Q442" s="98">
        <v>0</v>
      </c>
      <c r="R442" s="98">
        <v>0</v>
      </c>
      <c r="S442" s="98">
        <v>716.79121608537832</v>
      </c>
      <c r="T442" s="98">
        <v>715.85628867611649</v>
      </c>
      <c r="U442" s="98">
        <v>741.797810989146</v>
      </c>
      <c r="V442" s="98">
        <v>0</v>
      </c>
      <c r="W442" s="98">
        <v>0</v>
      </c>
      <c r="X442" s="98">
        <v>0</v>
      </c>
      <c r="Y442" s="98">
        <v>0</v>
      </c>
      <c r="DA442" s="63" t="s">
        <v>4107</v>
      </c>
    </row>
    <row r="443" spans="1:105" ht="12" customHeight="1" x14ac:dyDescent="0.25">
      <c r="A443" s="121" t="s">
        <v>54</v>
      </c>
      <c r="B443" s="122"/>
      <c r="C443" s="122">
        <v>871.91488377655492</v>
      </c>
      <c r="D443" s="122">
        <v>927.68049116978568</v>
      </c>
      <c r="E443" s="122">
        <v>853.7988473621308</v>
      </c>
      <c r="F443" s="122">
        <v>925.97687376807698</v>
      </c>
      <c r="G443" s="122">
        <v>959.24476575209405</v>
      </c>
      <c r="H443" s="122">
        <v>0</v>
      </c>
      <c r="I443" s="122">
        <v>0</v>
      </c>
      <c r="J443" s="122">
        <v>0</v>
      </c>
      <c r="K443" s="122">
        <v>977.1522805740982</v>
      </c>
      <c r="L443" s="122">
        <v>931.50975665067062</v>
      </c>
      <c r="M443" s="122">
        <v>871.651465593333</v>
      </c>
      <c r="N443" s="122">
        <v>844.57557888314898</v>
      </c>
      <c r="O443" s="122">
        <v>810.39556599878415</v>
      </c>
      <c r="P443" s="122">
        <v>0</v>
      </c>
      <c r="Q443" s="122">
        <v>0</v>
      </c>
      <c r="R443" s="122">
        <v>0</v>
      </c>
      <c r="S443" s="122">
        <v>805.80729641142818</v>
      </c>
      <c r="T443" s="122">
        <v>789.76274980743267</v>
      </c>
      <c r="U443" s="122">
        <v>796.050040278751</v>
      </c>
      <c r="V443" s="122">
        <v>0</v>
      </c>
      <c r="W443" s="122">
        <v>0</v>
      </c>
      <c r="X443" s="122">
        <v>0</v>
      </c>
      <c r="Y443" s="122">
        <v>0</v>
      </c>
      <c r="DA443" s="130" t="s">
        <v>4108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X444" s="98">
        <v>0</v>
      </c>
      <c r="Y444" s="98">
        <v>0</v>
      </c>
      <c r="DA444" s="63" t="s">
        <v>4109</v>
      </c>
    </row>
    <row r="445" spans="1:105" ht="12" customHeight="1" x14ac:dyDescent="0.25">
      <c r="A445" s="97" t="s">
        <v>50</v>
      </c>
      <c r="B445" s="98"/>
      <c r="C445" s="98">
        <v>951.3090057318127</v>
      </c>
      <c r="D445" s="98">
        <v>832.52379079956825</v>
      </c>
      <c r="E445" s="98">
        <v>984.89388271445182</v>
      </c>
      <c r="F445" s="98">
        <v>921.93062945942563</v>
      </c>
      <c r="G445" s="98">
        <v>935.04337962890634</v>
      </c>
      <c r="H445" s="98">
        <v>0</v>
      </c>
      <c r="I445" s="98">
        <v>0</v>
      </c>
      <c r="J445" s="98">
        <v>0</v>
      </c>
      <c r="K445" s="98">
        <v>1087.1971898463862</v>
      </c>
      <c r="L445" s="98">
        <v>980.59295434119065</v>
      </c>
      <c r="M445" s="98">
        <v>872.81363689595264</v>
      </c>
      <c r="N445" s="98">
        <v>830.58017785142101</v>
      </c>
      <c r="O445" s="98">
        <v>824.42093257666409</v>
      </c>
      <c r="P445" s="98">
        <v>0</v>
      </c>
      <c r="Q445" s="98">
        <v>0</v>
      </c>
      <c r="R445" s="98">
        <v>0</v>
      </c>
      <c r="S445" s="98">
        <v>809.6248274613431</v>
      </c>
      <c r="T445" s="98">
        <v>771.05160059046977</v>
      </c>
      <c r="U445" s="98">
        <v>811.4490718063912</v>
      </c>
      <c r="V445" s="98">
        <v>0</v>
      </c>
      <c r="W445" s="98">
        <v>0</v>
      </c>
      <c r="X445" s="98">
        <v>0</v>
      </c>
      <c r="Y445" s="98">
        <v>0</v>
      </c>
      <c r="DA445" s="63" t="s">
        <v>4110</v>
      </c>
    </row>
    <row r="446" spans="1:105" ht="12" customHeight="1" x14ac:dyDescent="0.25">
      <c r="A446" s="109" t="s">
        <v>120</v>
      </c>
      <c r="B446" s="33"/>
      <c r="C446" s="33">
        <v>805.75311548050684</v>
      </c>
      <c r="D446" s="33">
        <v>997.27270487337762</v>
      </c>
      <c r="E446" s="33">
        <v>748.70613307142685</v>
      </c>
      <c r="F446" s="33">
        <v>928.21136689375044</v>
      </c>
      <c r="G446" s="33">
        <v>971.34545881368797</v>
      </c>
      <c r="H446" s="33">
        <v>0</v>
      </c>
      <c r="I446" s="33">
        <v>0</v>
      </c>
      <c r="J446" s="33">
        <v>0</v>
      </c>
      <c r="K446" s="33">
        <v>867.10737130181042</v>
      </c>
      <c r="L446" s="33">
        <v>890.88917925161945</v>
      </c>
      <c r="M446" s="33">
        <v>870.92173012424621</v>
      </c>
      <c r="N446" s="33">
        <v>849.33129768033803</v>
      </c>
      <c r="O446" s="33">
        <v>803.89600587732775</v>
      </c>
      <c r="P446" s="33">
        <v>0</v>
      </c>
      <c r="Q446" s="33">
        <v>0</v>
      </c>
      <c r="R446" s="33">
        <v>0</v>
      </c>
      <c r="S446" s="33">
        <v>803.56943338216797</v>
      </c>
      <c r="T446" s="33">
        <v>797.24720949421794</v>
      </c>
      <c r="U446" s="33">
        <v>789.45045533833377</v>
      </c>
      <c r="V446" s="33">
        <v>0</v>
      </c>
      <c r="W446" s="33">
        <v>0</v>
      </c>
      <c r="X446" s="33">
        <v>0</v>
      </c>
      <c r="Y446" s="33">
        <v>0</v>
      </c>
      <c r="DA446" s="60" t="s">
        <v>4111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2799.006081081121</v>
      </c>
      <c r="D448" s="117">
        <f t="shared" si="233"/>
        <v>3945.0356236764887</v>
      </c>
      <c r="E448" s="117">
        <f t="shared" si="233"/>
        <v>5235.1094552963659</v>
      </c>
      <c r="F448" s="117">
        <f t="shared" si="233"/>
        <v>3828.0421032759314</v>
      </c>
      <c r="G448" s="117">
        <f t="shared" si="233"/>
        <v>5549.4559319092332</v>
      </c>
      <c r="H448" s="117">
        <f t="shared" si="233"/>
        <v>0</v>
      </c>
      <c r="I448" s="117">
        <f t="shared" si="233"/>
        <v>0</v>
      </c>
      <c r="J448" s="117">
        <f t="shared" si="233"/>
        <v>0</v>
      </c>
      <c r="K448" s="117">
        <f t="shared" si="233"/>
        <v>3076.2023525653149</v>
      </c>
      <c r="L448" s="117">
        <f t="shared" si="233"/>
        <v>5933.1693184263531</v>
      </c>
      <c r="M448" s="117">
        <f t="shared" si="233"/>
        <v>4359.1888681555029</v>
      </c>
      <c r="N448" s="117">
        <f t="shared" si="233"/>
        <v>3733.6491889856247</v>
      </c>
      <c r="O448" s="117">
        <f t="shared" si="233"/>
        <v>5222.7188358618705</v>
      </c>
      <c r="P448" s="117">
        <f t="shared" si="233"/>
        <v>0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3719.5691767905591</v>
      </c>
      <c r="T448" s="117">
        <f t="shared" si="234"/>
        <v>2596.6153886831485</v>
      </c>
      <c r="U448" s="117">
        <f t="shared" si="234"/>
        <v>2858.6336019291052</v>
      </c>
      <c r="V448" s="117">
        <f t="shared" si="234"/>
        <v>0</v>
      </c>
      <c r="W448" s="117">
        <f t="shared" ref="W448:Y448" si="235">W449+W452+W454+W464</f>
        <v>0</v>
      </c>
      <c r="X448" s="117">
        <f t="shared" si="235"/>
        <v>0</v>
      </c>
      <c r="Y448" s="117">
        <f t="shared" si="235"/>
        <v>0</v>
      </c>
      <c r="DA448" s="129" t="s">
        <v>4259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2607.8750174332868</v>
      </c>
      <c r="D449" s="122">
        <f t="shared" si="236"/>
        <v>3785.0049319194145</v>
      </c>
      <c r="E449" s="122">
        <f t="shared" si="236"/>
        <v>5033.106213217683</v>
      </c>
      <c r="F449" s="122">
        <f t="shared" si="236"/>
        <v>3671.7208638622319</v>
      </c>
      <c r="G449" s="122">
        <f t="shared" si="236"/>
        <v>5413.6788143575077</v>
      </c>
      <c r="H449" s="122">
        <f t="shared" si="236"/>
        <v>0</v>
      </c>
      <c r="I449" s="122">
        <f t="shared" si="236"/>
        <v>0</v>
      </c>
      <c r="J449" s="122">
        <f t="shared" si="236"/>
        <v>0</v>
      </c>
      <c r="K449" s="122">
        <f t="shared" si="236"/>
        <v>2782.3826784303087</v>
      </c>
      <c r="L449" s="122">
        <f t="shared" si="236"/>
        <v>5612.3809656402973</v>
      </c>
      <c r="M449" s="122">
        <f t="shared" si="236"/>
        <v>4075.4810584746642</v>
      </c>
      <c r="N449" s="122">
        <f t="shared" si="236"/>
        <v>3416.3911600429883</v>
      </c>
      <c r="O449" s="122">
        <f t="shared" si="236"/>
        <v>4815.5844647470631</v>
      </c>
      <c r="P449" s="122">
        <f t="shared" si="236"/>
        <v>0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3566.6355027539221</v>
      </c>
      <c r="T449" s="122">
        <f t="shared" si="237"/>
        <v>2513.3502337864693</v>
      </c>
      <c r="U449" s="122">
        <f t="shared" si="237"/>
        <v>2722.3925351841222</v>
      </c>
      <c r="V449" s="122">
        <f t="shared" si="237"/>
        <v>0</v>
      </c>
      <c r="W449" s="122">
        <f t="shared" ref="W449:Y449" si="238">SUM(W450:W451)</f>
        <v>0</v>
      </c>
      <c r="X449" s="122">
        <f t="shared" si="238"/>
        <v>0</v>
      </c>
      <c r="Y449" s="122">
        <f t="shared" si="238"/>
        <v>0</v>
      </c>
      <c r="DA449" s="130" t="s">
        <v>4260</v>
      </c>
    </row>
    <row r="450" spans="1:105" ht="12" customHeight="1" x14ac:dyDescent="0.25">
      <c r="A450" s="97" t="s">
        <v>51</v>
      </c>
      <c r="B450" s="98"/>
      <c r="C450" s="98">
        <v>2607.8750174332868</v>
      </c>
      <c r="D450" s="98">
        <v>3785.0049319194145</v>
      </c>
      <c r="E450" s="98">
        <v>5033.106213217683</v>
      </c>
      <c r="F450" s="98">
        <v>3671.7208638622319</v>
      </c>
      <c r="G450" s="98">
        <v>5413.6788143575077</v>
      </c>
      <c r="H450" s="98">
        <v>0</v>
      </c>
      <c r="I450" s="98">
        <v>0</v>
      </c>
      <c r="J450" s="98">
        <v>0</v>
      </c>
      <c r="K450" s="98">
        <v>2782.3826784303087</v>
      </c>
      <c r="L450" s="98">
        <v>5612.3809656402973</v>
      </c>
      <c r="M450" s="98">
        <v>4075.4810584746642</v>
      </c>
      <c r="N450" s="98">
        <v>3416.3911600429883</v>
      </c>
      <c r="O450" s="98">
        <v>4815.5844647470631</v>
      </c>
      <c r="P450" s="98">
        <v>0</v>
      </c>
      <c r="Q450" s="98">
        <v>0</v>
      </c>
      <c r="R450" s="98">
        <v>0</v>
      </c>
      <c r="S450" s="98">
        <v>3566.6355027539221</v>
      </c>
      <c r="T450" s="98">
        <v>2513.3502337864693</v>
      </c>
      <c r="U450" s="98">
        <v>2722.3925351841222</v>
      </c>
      <c r="V450" s="98">
        <v>0</v>
      </c>
      <c r="W450" s="98">
        <v>0</v>
      </c>
      <c r="X450" s="98">
        <v>0</v>
      </c>
      <c r="Y450" s="98">
        <v>0</v>
      </c>
      <c r="DA450" s="63" t="s">
        <v>4261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X451" s="98">
        <v>0</v>
      </c>
      <c r="Y451" s="98">
        <v>0</v>
      </c>
      <c r="DA451" s="63" t="s">
        <v>4262</v>
      </c>
    </row>
    <row r="452" spans="1:105" ht="12" customHeight="1" x14ac:dyDescent="0.25">
      <c r="A452" s="121" t="s">
        <v>92</v>
      </c>
      <c r="B452" s="122"/>
      <c r="C452" s="122">
        <f t="shared" ref="C452:Y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X452" s="122">
        <f t="shared" si="239"/>
        <v>0</v>
      </c>
      <c r="Y452" s="122">
        <f t="shared" si="239"/>
        <v>0</v>
      </c>
      <c r="DA452" s="130" t="s">
        <v>4263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X453" s="98">
        <v>0</v>
      </c>
      <c r="Y453" s="98">
        <v>0</v>
      </c>
      <c r="DA453" s="63" t="s">
        <v>4264</v>
      </c>
    </row>
    <row r="454" spans="1:105" ht="12" customHeight="1" x14ac:dyDescent="0.25">
      <c r="A454" s="121" t="s">
        <v>55</v>
      </c>
      <c r="B454" s="122"/>
      <c r="C454" s="122">
        <v>22.710865804444492</v>
      </c>
      <c r="D454" s="122">
        <v>23.154084712591988</v>
      </c>
      <c r="E454" s="122">
        <v>31.552620042008002</v>
      </c>
      <c r="F454" s="122">
        <v>28.835923322259646</v>
      </c>
      <c r="G454" s="122">
        <v>14.716230782122668</v>
      </c>
      <c r="H454" s="122">
        <v>0</v>
      </c>
      <c r="I454" s="122">
        <v>0</v>
      </c>
      <c r="J454" s="122">
        <v>0</v>
      </c>
      <c r="K454" s="122">
        <v>83.261239209873196</v>
      </c>
      <c r="L454" s="122">
        <v>148.91083803182704</v>
      </c>
      <c r="M454" s="122">
        <v>153.46464580127505</v>
      </c>
      <c r="N454" s="122">
        <v>235.78549028317627</v>
      </c>
      <c r="O454" s="122">
        <v>306.18206930616424</v>
      </c>
      <c r="P454" s="122">
        <v>0</v>
      </c>
      <c r="Q454" s="122">
        <v>0</v>
      </c>
      <c r="R454" s="122">
        <v>0</v>
      </c>
      <c r="S454" s="122">
        <v>38.945487762635757</v>
      </c>
      <c r="T454" s="122">
        <v>0</v>
      </c>
      <c r="U454" s="122">
        <v>44.888696008442544</v>
      </c>
      <c r="V454" s="122">
        <v>0</v>
      </c>
      <c r="W454" s="122">
        <v>0</v>
      </c>
      <c r="X454" s="122">
        <v>0</v>
      </c>
      <c r="Y454" s="122">
        <v>0</v>
      </c>
      <c r="DA454" s="130" t="s">
        <v>4265</v>
      </c>
    </row>
    <row r="455" spans="1:105" ht="12" customHeight="1" x14ac:dyDescent="0.25">
      <c r="A455" s="97" t="s">
        <v>143</v>
      </c>
      <c r="B455" s="98"/>
      <c r="C455" s="98">
        <v>0</v>
      </c>
      <c r="D455" s="98">
        <v>501.88382972353156</v>
      </c>
      <c r="E455" s="98">
        <v>647.86274934879839</v>
      </c>
      <c r="F455" s="98">
        <v>476.28269019644011</v>
      </c>
      <c r="G455" s="98">
        <v>0</v>
      </c>
      <c r="H455" s="98">
        <v>0</v>
      </c>
      <c r="I455" s="98">
        <v>0</v>
      </c>
      <c r="J455" s="98">
        <v>0</v>
      </c>
      <c r="K455" s="98">
        <v>333.04495683949278</v>
      </c>
      <c r="L455" s="98">
        <v>633.661320924596</v>
      </c>
      <c r="M455" s="98">
        <v>587.73484171428368</v>
      </c>
      <c r="N455" s="98">
        <v>624.00776636450712</v>
      </c>
      <c r="O455" s="98">
        <v>667.45894942665711</v>
      </c>
      <c r="P455" s="98">
        <v>0</v>
      </c>
      <c r="Q455" s="98">
        <v>0</v>
      </c>
      <c r="R455" s="98">
        <v>0</v>
      </c>
      <c r="S455" s="98">
        <v>575.0517264317092</v>
      </c>
      <c r="T455" s="98">
        <v>0</v>
      </c>
      <c r="U455" s="98">
        <v>448.88696008442543</v>
      </c>
      <c r="V455" s="98">
        <v>0</v>
      </c>
      <c r="W455" s="98">
        <v>0</v>
      </c>
      <c r="X455" s="98">
        <v>0</v>
      </c>
      <c r="Y455" s="98">
        <v>0</v>
      </c>
      <c r="DA455" s="63" t="s">
        <v>4266</v>
      </c>
    </row>
    <row r="456" spans="1:105" ht="12" customHeight="1" x14ac:dyDescent="0.25">
      <c r="A456" s="97" t="s">
        <v>124</v>
      </c>
      <c r="B456" s="98"/>
      <c r="C456" s="98">
        <v>374.72928577333408</v>
      </c>
      <c r="D456" s="98">
        <v>363.99833282285653</v>
      </c>
      <c r="E456" s="98">
        <v>389.72910652386821</v>
      </c>
      <c r="F456" s="98">
        <v>392.52198873142072</v>
      </c>
      <c r="G456" s="98">
        <v>397.33823111731203</v>
      </c>
      <c r="H456" s="98">
        <v>0</v>
      </c>
      <c r="I456" s="98">
        <v>0</v>
      </c>
      <c r="J456" s="98">
        <v>0</v>
      </c>
      <c r="K456" s="98">
        <v>0</v>
      </c>
      <c r="L456" s="98">
        <v>426.46766712484748</v>
      </c>
      <c r="M456" s="98">
        <v>375.51644847321637</v>
      </c>
      <c r="N456" s="98">
        <v>357.00078724423133</v>
      </c>
      <c r="O456" s="98">
        <v>349.5325238501083</v>
      </c>
      <c r="P456" s="98">
        <v>0</v>
      </c>
      <c r="Q456" s="98">
        <v>0</v>
      </c>
      <c r="R456" s="98">
        <v>0</v>
      </c>
      <c r="S456" s="98">
        <v>320.69449210891332</v>
      </c>
      <c r="T456" s="98">
        <v>0</v>
      </c>
      <c r="U456" s="98">
        <v>0</v>
      </c>
      <c r="V456" s="98">
        <v>0</v>
      </c>
      <c r="W456" s="98">
        <v>0</v>
      </c>
      <c r="X456" s="98">
        <v>0</v>
      </c>
      <c r="Y456" s="98">
        <v>0</v>
      </c>
      <c r="DA456" s="63" t="s">
        <v>4267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0</v>
      </c>
      <c r="L457" s="98">
        <v>0</v>
      </c>
      <c r="M457" s="98">
        <v>0</v>
      </c>
      <c r="N457" s="98">
        <v>0</v>
      </c>
      <c r="O457" s="98">
        <v>0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X457" s="98">
        <v>0</v>
      </c>
      <c r="Y457" s="98">
        <v>0</v>
      </c>
      <c r="DA457" s="63" t="s">
        <v>4268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0</v>
      </c>
      <c r="L458" s="101">
        <v>0</v>
      </c>
      <c r="M458" s="101">
        <v>0</v>
      </c>
      <c r="N458" s="101">
        <v>0</v>
      </c>
      <c r="O458" s="101">
        <v>0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X458" s="101">
        <v>0</v>
      </c>
      <c r="Y458" s="101">
        <v>0</v>
      </c>
      <c r="DA458" s="131" t="s">
        <v>4269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X459" s="104">
        <v>0</v>
      </c>
      <c r="Y459" s="104">
        <v>0</v>
      </c>
      <c r="DA459" s="132" t="s">
        <v>4270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X460" s="101">
        <v>0</v>
      </c>
      <c r="Y460" s="101">
        <v>0</v>
      </c>
      <c r="DA460" s="131" t="s">
        <v>4271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X461" s="104">
        <v>0</v>
      </c>
      <c r="Y461" s="104">
        <v>0</v>
      </c>
      <c r="DA461" s="132" t="s">
        <v>4272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X462" s="98">
        <v>0</v>
      </c>
      <c r="Y462" s="98">
        <v>0</v>
      </c>
      <c r="DA462" s="63" t="s">
        <v>4273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X463" s="98">
        <v>0</v>
      </c>
      <c r="Y463" s="98">
        <v>0</v>
      </c>
      <c r="DA463" s="63" t="s">
        <v>4274</v>
      </c>
    </row>
    <row r="464" spans="1:105" ht="12" customHeight="1" x14ac:dyDescent="0.25">
      <c r="A464" s="121" t="s">
        <v>54</v>
      </c>
      <c r="B464" s="122"/>
      <c r="C464" s="122">
        <v>168.42019784338979</v>
      </c>
      <c r="D464" s="122">
        <v>136.87660704448231</v>
      </c>
      <c r="E464" s="122">
        <v>170.45062203667496</v>
      </c>
      <c r="F464" s="122">
        <v>127.48531609144008</v>
      </c>
      <c r="G464" s="122">
        <v>121.060886769603</v>
      </c>
      <c r="H464" s="122">
        <v>0</v>
      </c>
      <c r="I464" s="122">
        <v>0</v>
      </c>
      <c r="J464" s="122">
        <v>0</v>
      </c>
      <c r="K464" s="122">
        <v>210.55843492513299</v>
      </c>
      <c r="L464" s="122">
        <v>171.87751475422925</v>
      </c>
      <c r="M464" s="122">
        <v>130.24316387956341</v>
      </c>
      <c r="N464" s="122">
        <v>81.472538659460241</v>
      </c>
      <c r="O464" s="122">
        <v>100.95230180864316</v>
      </c>
      <c r="P464" s="122">
        <v>0</v>
      </c>
      <c r="Q464" s="122">
        <v>0</v>
      </c>
      <c r="R464" s="122">
        <v>0</v>
      </c>
      <c r="S464" s="122">
        <v>113.98818627400135</v>
      </c>
      <c r="T464" s="122">
        <v>83.265154896679292</v>
      </c>
      <c r="U464" s="122">
        <v>91.352370736540649</v>
      </c>
      <c r="V464" s="122">
        <v>0</v>
      </c>
      <c r="W464" s="122">
        <v>0</v>
      </c>
      <c r="X464" s="122">
        <v>0</v>
      </c>
      <c r="Y464" s="122">
        <v>0</v>
      </c>
      <c r="DA464" s="130" t="s">
        <v>4275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X465" s="98">
        <v>0</v>
      </c>
      <c r="Y465" s="98">
        <v>0</v>
      </c>
      <c r="DA465" s="63" t="s">
        <v>4276</v>
      </c>
    </row>
    <row r="466" spans="1:105" ht="12" customHeight="1" x14ac:dyDescent="0.25">
      <c r="A466" s="97" t="s">
        <v>50</v>
      </c>
      <c r="B466" s="98"/>
      <c r="C466" s="98">
        <v>370.52443525545749</v>
      </c>
      <c r="D466" s="98">
        <v>324.03441667673366</v>
      </c>
      <c r="E466" s="98">
        <v>383.07459385562004</v>
      </c>
      <c r="F466" s="98">
        <v>358.33710468945321</v>
      </c>
      <c r="G466" s="98">
        <v>363.18266030880903</v>
      </c>
      <c r="H466" s="98">
        <v>0</v>
      </c>
      <c r="I466" s="98">
        <v>0</v>
      </c>
      <c r="J466" s="98">
        <v>0</v>
      </c>
      <c r="K466" s="98">
        <v>421.11686985026597</v>
      </c>
      <c r="L466" s="98">
        <v>379.56284508225622</v>
      </c>
      <c r="M466" s="98">
        <v>337.66746190997918</v>
      </c>
      <c r="N466" s="98">
        <v>321.2345810001575</v>
      </c>
      <c r="O466" s="98">
        <v>318.79674255360999</v>
      </c>
      <c r="P466" s="98">
        <v>0</v>
      </c>
      <c r="Q466" s="98">
        <v>0</v>
      </c>
      <c r="R466" s="98">
        <v>0</v>
      </c>
      <c r="S466" s="98">
        <v>308.43862168259193</v>
      </c>
      <c r="T466" s="98">
        <v>291.42804213837752</v>
      </c>
      <c r="U466" s="98">
        <v>304.50790245513548</v>
      </c>
      <c r="V466" s="98">
        <v>0</v>
      </c>
      <c r="W466" s="98">
        <v>0</v>
      </c>
      <c r="X466" s="98">
        <v>0</v>
      </c>
      <c r="Y466" s="98">
        <v>0</v>
      </c>
      <c r="DA466" s="63" t="s">
        <v>4277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X467" s="33">
        <v>0</v>
      </c>
      <c r="Y467" s="33">
        <v>0</v>
      </c>
      <c r="DA467" s="60" t="s">
        <v>4278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121.41700837536685</v>
      </c>
      <c r="D469" s="118">
        <f t="shared" si="240"/>
        <v>162.31838437474264</v>
      </c>
      <c r="E469" s="118">
        <f t="shared" si="240"/>
        <v>201.85197485832376</v>
      </c>
      <c r="F469" s="118">
        <f t="shared" si="240"/>
        <v>154.64796525623754</v>
      </c>
      <c r="G469" s="118">
        <f t="shared" si="240"/>
        <v>207.27455830710764</v>
      </c>
      <c r="H469" s="118">
        <f t="shared" si="240"/>
        <v>0</v>
      </c>
      <c r="I469" s="118">
        <f t="shared" si="240"/>
        <v>0</v>
      </c>
      <c r="J469" s="118">
        <f t="shared" si="240"/>
        <v>0</v>
      </c>
      <c r="K469" s="118">
        <f t="shared" si="240"/>
        <v>118.25770710384731</v>
      </c>
      <c r="L469" s="118">
        <f t="shared" si="240"/>
        <v>200.77139157501264</v>
      </c>
      <c r="M469" s="118">
        <f t="shared" si="240"/>
        <v>152.30341849602127</v>
      </c>
      <c r="N469" s="118">
        <f t="shared" si="240"/>
        <v>132.42395212571773</v>
      </c>
      <c r="O469" s="118">
        <f t="shared" si="240"/>
        <v>170.68188411011363</v>
      </c>
      <c r="P469" s="118">
        <f t="shared" si="240"/>
        <v>0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127.20350370508983</v>
      </c>
      <c r="T469" s="118">
        <f t="shared" si="241"/>
        <v>96.627354130244655</v>
      </c>
      <c r="U469" s="118">
        <f t="shared" si="241"/>
        <v>99.706597884844442</v>
      </c>
      <c r="V469" s="118">
        <f t="shared" si="241"/>
        <v>0</v>
      </c>
      <c r="W469" s="118">
        <f t="shared" ref="W469:Y469" si="242">W470+W473+W475+W485</f>
        <v>0</v>
      </c>
      <c r="X469" s="118">
        <f t="shared" si="242"/>
        <v>0</v>
      </c>
      <c r="Y469" s="118">
        <f t="shared" si="242"/>
        <v>0</v>
      </c>
      <c r="DA469" s="129" t="s">
        <v>4427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86.733823909356204</v>
      </c>
      <c r="D470" s="123">
        <f t="shared" si="243"/>
        <v>125.81871827904943</v>
      </c>
      <c r="E470" s="123">
        <f t="shared" si="243"/>
        <v>164.4610435846229</v>
      </c>
      <c r="F470" s="123">
        <f t="shared" si="243"/>
        <v>117.96833086406241</v>
      </c>
      <c r="G470" s="123">
        <f t="shared" si="243"/>
        <v>170.23665532802286</v>
      </c>
      <c r="H470" s="123">
        <f t="shared" si="243"/>
        <v>0</v>
      </c>
      <c r="I470" s="123">
        <f t="shared" si="243"/>
        <v>0</v>
      </c>
      <c r="J470" s="123">
        <f t="shared" si="243"/>
        <v>0</v>
      </c>
      <c r="K470" s="123">
        <f t="shared" si="243"/>
        <v>83.297694138025236</v>
      </c>
      <c r="L470" s="123">
        <f t="shared" si="243"/>
        <v>166.32957369912725</v>
      </c>
      <c r="M470" s="123">
        <f t="shared" si="243"/>
        <v>119.60293542651337</v>
      </c>
      <c r="N470" s="123">
        <f t="shared" si="243"/>
        <v>100.16131168437168</v>
      </c>
      <c r="O470" s="123">
        <f t="shared" si="243"/>
        <v>140.13907832564809</v>
      </c>
      <c r="P470" s="123">
        <f t="shared" si="243"/>
        <v>0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100.85509000734992</v>
      </c>
      <c r="T470" s="123">
        <f t="shared" si="244"/>
        <v>70.419398764231403</v>
      </c>
      <c r="U470" s="123">
        <f t="shared" si="244"/>
        <v>75.553109922147996</v>
      </c>
      <c r="V470" s="123">
        <f t="shared" si="244"/>
        <v>0</v>
      </c>
      <c r="W470" s="123">
        <f t="shared" ref="W470:Y470" si="245">SUM(W471:W472)</f>
        <v>0</v>
      </c>
      <c r="X470" s="123">
        <f t="shared" si="245"/>
        <v>0</v>
      </c>
      <c r="Y470" s="123">
        <f t="shared" si="245"/>
        <v>0</v>
      </c>
      <c r="DA470" s="130" t="s">
        <v>4428</v>
      </c>
    </row>
    <row r="471" spans="1:105" ht="12" customHeight="1" x14ac:dyDescent="0.25">
      <c r="A471" s="97" t="s">
        <v>51</v>
      </c>
      <c r="B471" s="99"/>
      <c r="C471" s="99">
        <v>86.232877635249153</v>
      </c>
      <c r="D471" s="99">
        <v>125.08547384802495</v>
      </c>
      <c r="E471" s="99">
        <v>163.55226648212491</v>
      </c>
      <c r="F471" s="99">
        <v>117.28198761068303</v>
      </c>
      <c r="G471" s="99">
        <v>169.26045125167283</v>
      </c>
      <c r="H471" s="99">
        <v>0</v>
      </c>
      <c r="I471" s="99">
        <v>0</v>
      </c>
      <c r="J471" s="99">
        <v>0</v>
      </c>
      <c r="K471" s="99">
        <v>82.849309756017533</v>
      </c>
      <c r="L471" s="99">
        <v>165.46081710944358</v>
      </c>
      <c r="M471" s="99">
        <v>118.97971975402022</v>
      </c>
      <c r="N471" s="99">
        <v>99.642546385961936</v>
      </c>
      <c r="O471" s="99">
        <v>139.41683975945597</v>
      </c>
      <c r="P471" s="99">
        <v>0</v>
      </c>
      <c r="Q471" s="99">
        <v>0</v>
      </c>
      <c r="R471" s="99">
        <v>0</v>
      </c>
      <c r="S471" s="99">
        <v>100.30557318773131</v>
      </c>
      <c r="T471" s="99">
        <v>70.02549995494725</v>
      </c>
      <c r="U471" s="99">
        <v>75.117200449523892</v>
      </c>
      <c r="V471" s="99">
        <v>0</v>
      </c>
      <c r="W471" s="99">
        <v>0</v>
      </c>
      <c r="X471" s="99">
        <v>0</v>
      </c>
      <c r="Y471" s="99">
        <v>0</v>
      </c>
      <c r="DA471" s="63" t="s">
        <v>4429</v>
      </c>
    </row>
    <row r="472" spans="1:105" ht="12" customHeight="1" x14ac:dyDescent="0.25">
      <c r="A472" s="97" t="s">
        <v>53</v>
      </c>
      <c r="B472" s="99"/>
      <c r="C472" s="99">
        <v>0.50094627410704817</v>
      </c>
      <c r="D472" s="99">
        <v>0.733244431024488</v>
      </c>
      <c r="E472" s="99">
        <v>0.90877710249799259</v>
      </c>
      <c r="F472" s="99">
        <v>0.6863432533793804</v>
      </c>
      <c r="G472" s="99">
        <v>0.97620407635003392</v>
      </c>
      <c r="H472" s="99">
        <v>0</v>
      </c>
      <c r="I472" s="99">
        <v>0</v>
      </c>
      <c r="J472" s="99">
        <v>0</v>
      </c>
      <c r="K472" s="99">
        <v>0.44838438200770803</v>
      </c>
      <c r="L472" s="99">
        <v>0.86875658968367864</v>
      </c>
      <c r="M472" s="99">
        <v>0.62321567249314813</v>
      </c>
      <c r="N472" s="99">
        <v>0.51876529840974717</v>
      </c>
      <c r="O472" s="99">
        <v>0.72223856619212679</v>
      </c>
      <c r="P472" s="99">
        <v>0</v>
      </c>
      <c r="Q472" s="99">
        <v>0</v>
      </c>
      <c r="R472" s="99">
        <v>0</v>
      </c>
      <c r="S472" s="99">
        <v>0.54951681961860066</v>
      </c>
      <c r="T472" s="99">
        <v>0.39389880928415461</v>
      </c>
      <c r="U472" s="99">
        <v>0.43590947262410223</v>
      </c>
      <c r="V472" s="99">
        <v>0</v>
      </c>
      <c r="W472" s="99">
        <v>0</v>
      </c>
      <c r="X472" s="99">
        <v>0</v>
      </c>
      <c r="Y472" s="99">
        <v>0</v>
      </c>
      <c r="DA472" s="63" t="s">
        <v>4430</v>
      </c>
    </row>
    <row r="473" spans="1:105" ht="12" customHeight="1" x14ac:dyDescent="0.25">
      <c r="A473" s="121" t="s">
        <v>92</v>
      </c>
      <c r="B473" s="123"/>
      <c r="C473" s="123">
        <f t="shared" ref="C473:Y473" si="246">C474</f>
        <v>1.4341238271293915</v>
      </c>
      <c r="D473" s="123">
        <f t="shared" si="246"/>
        <v>1.3586355347959052</v>
      </c>
      <c r="E473" s="123">
        <f t="shared" si="246"/>
        <v>5.8484984098329305</v>
      </c>
      <c r="F473" s="123">
        <f t="shared" si="246"/>
        <v>2.9052833524157284</v>
      </c>
      <c r="G473" s="123">
        <f t="shared" si="246"/>
        <v>2.9091769208751286</v>
      </c>
      <c r="H473" s="123">
        <f t="shared" si="246"/>
        <v>0</v>
      </c>
      <c r="I473" s="123">
        <f t="shared" si="246"/>
        <v>0</v>
      </c>
      <c r="J473" s="123">
        <f t="shared" si="246"/>
        <v>0</v>
      </c>
      <c r="K473" s="123">
        <f t="shared" si="246"/>
        <v>3.9343908018157565</v>
      </c>
      <c r="L473" s="123">
        <f t="shared" si="246"/>
        <v>2.1307385160269496</v>
      </c>
      <c r="M473" s="123">
        <f t="shared" si="246"/>
        <v>3.0270826026660225</v>
      </c>
      <c r="N473" s="123">
        <f t="shared" si="246"/>
        <v>3.1751703090697139</v>
      </c>
      <c r="O473" s="123">
        <f t="shared" si="246"/>
        <v>1.5852594691777142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0.76111276060417599</v>
      </c>
      <c r="T473" s="123">
        <f t="shared" si="246"/>
        <v>1.6387139539712192</v>
      </c>
      <c r="U473" s="123">
        <f t="shared" si="246"/>
        <v>0</v>
      </c>
      <c r="V473" s="123">
        <f t="shared" si="246"/>
        <v>0</v>
      </c>
      <c r="W473" s="123">
        <f t="shared" si="246"/>
        <v>0</v>
      </c>
      <c r="X473" s="123">
        <f t="shared" si="246"/>
        <v>0</v>
      </c>
      <c r="Y473" s="123">
        <f t="shared" si="246"/>
        <v>0</v>
      </c>
      <c r="DA473" s="130" t="s">
        <v>4431</v>
      </c>
    </row>
    <row r="474" spans="1:105" ht="12" customHeight="1" x14ac:dyDescent="0.25">
      <c r="A474" s="97" t="s">
        <v>53</v>
      </c>
      <c r="B474" s="99"/>
      <c r="C474" s="99">
        <f>RES_hhdet_in_fecs!C8</f>
        <v>1.4341238271293915</v>
      </c>
      <c r="D474" s="99">
        <f>RES_hhdet_in_fecs!D8</f>
        <v>1.3586355347959052</v>
      </c>
      <c r="E474" s="99">
        <f>RES_hhdet_in_fecs!E8</f>
        <v>5.8484984098329305</v>
      </c>
      <c r="F474" s="99">
        <f>RES_hhdet_in_fecs!F8</f>
        <v>2.9052833524157284</v>
      </c>
      <c r="G474" s="99">
        <f>RES_hhdet_in_fecs!G8</f>
        <v>2.9091769208751286</v>
      </c>
      <c r="H474" s="99">
        <f>RES_hhdet_in_fecs!H8</f>
        <v>0</v>
      </c>
      <c r="I474" s="99">
        <f>RES_hhdet_in_fecs!I8</f>
        <v>0</v>
      </c>
      <c r="J474" s="99">
        <f>RES_hhdet_in_fecs!J8</f>
        <v>0</v>
      </c>
      <c r="K474" s="99">
        <f>RES_hhdet_in_fecs!K8</f>
        <v>3.9343908018157565</v>
      </c>
      <c r="L474" s="99">
        <f>RES_hhdet_in_fecs!L8</f>
        <v>2.1307385160269496</v>
      </c>
      <c r="M474" s="99">
        <f>RES_hhdet_in_fecs!M8</f>
        <v>3.0270826026660225</v>
      </c>
      <c r="N474" s="99">
        <f>RES_hhdet_in_fecs!N8</f>
        <v>3.1751703090697139</v>
      </c>
      <c r="O474" s="99">
        <f>RES_hhdet_in_fecs!O8</f>
        <v>1.5852594691777142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0.76111276060417599</v>
      </c>
      <c r="T474" s="99">
        <f>RES_hhdet_in_fecs!T8</f>
        <v>1.6387139539712192</v>
      </c>
      <c r="U474" s="99">
        <f>RES_hhdet_in_fecs!U8</f>
        <v>0</v>
      </c>
      <c r="V474" s="99">
        <f>RES_hhdet_in_fecs!V8</f>
        <v>0</v>
      </c>
      <c r="W474" s="99">
        <f>RES_hhdet_in_fecs!W8</f>
        <v>0</v>
      </c>
      <c r="X474" s="99">
        <f>RES_hhdet_in_fecs!X8</f>
        <v>0</v>
      </c>
      <c r="Y474" s="99">
        <f>RES_hhdet_in_fecs!Y8</f>
        <v>0</v>
      </c>
      <c r="DA474" s="63" t="s">
        <v>4432</v>
      </c>
    </row>
    <row r="475" spans="1:105" ht="12" customHeight="1" x14ac:dyDescent="0.25">
      <c r="A475" s="121" t="s">
        <v>55</v>
      </c>
      <c r="B475" s="123"/>
      <c r="C475" s="123">
        <v>17.249297088143091</v>
      </c>
      <c r="D475" s="123">
        <v>18.643776375899151</v>
      </c>
      <c r="E475" s="123">
        <v>16.114216948076599</v>
      </c>
      <c r="F475" s="123">
        <v>18.002329613861463</v>
      </c>
      <c r="G475" s="123">
        <v>18.281093185845357</v>
      </c>
      <c r="H475" s="123">
        <v>0</v>
      </c>
      <c r="I475" s="123">
        <v>0</v>
      </c>
      <c r="J475" s="123">
        <v>0</v>
      </c>
      <c r="K475" s="123">
        <v>14.787946339925869</v>
      </c>
      <c r="L475" s="123">
        <v>17.319381730465533</v>
      </c>
      <c r="M475" s="123">
        <v>16.141244848629068</v>
      </c>
      <c r="N475" s="123">
        <v>16.54941028510558</v>
      </c>
      <c r="O475" s="123">
        <v>16.788497371766425</v>
      </c>
      <c r="P475" s="123">
        <v>0</v>
      </c>
      <c r="Q475" s="123">
        <v>0</v>
      </c>
      <c r="R475" s="123">
        <v>0</v>
      </c>
      <c r="S475" s="123">
        <v>14.098806435049722</v>
      </c>
      <c r="T475" s="123">
        <v>13.919468762152249</v>
      </c>
      <c r="U475" s="123">
        <v>13.574701577000857</v>
      </c>
      <c r="V475" s="123">
        <v>0</v>
      </c>
      <c r="W475" s="123">
        <v>0</v>
      </c>
      <c r="X475" s="123">
        <v>0</v>
      </c>
      <c r="Y475" s="123">
        <v>0</v>
      </c>
      <c r="DA475" s="130" t="s">
        <v>4433</v>
      </c>
    </row>
    <row r="476" spans="1:105" ht="12" customHeight="1" x14ac:dyDescent="0.25">
      <c r="A476" s="97" t="s">
        <v>143</v>
      </c>
      <c r="B476" s="99"/>
      <c r="C476" s="99">
        <v>0</v>
      </c>
      <c r="D476" s="99">
        <v>16.586075259297974</v>
      </c>
      <c r="E476" s="99">
        <v>21.05249055683975</v>
      </c>
      <c r="F476" s="99">
        <v>15.213406095376209</v>
      </c>
      <c r="G476" s="99">
        <v>0</v>
      </c>
      <c r="H476" s="99">
        <v>0</v>
      </c>
      <c r="I476" s="99">
        <v>0</v>
      </c>
      <c r="J476" s="99">
        <v>0</v>
      </c>
      <c r="K476" s="99">
        <v>9.9168762822521099</v>
      </c>
      <c r="L476" s="99">
        <v>18.681219356404021</v>
      </c>
      <c r="M476" s="99">
        <v>17.158349101249691</v>
      </c>
      <c r="N476" s="99">
        <v>18.199825456869963</v>
      </c>
      <c r="O476" s="99">
        <v>19.323722401600275</v>
      </c>
      <c r="P476" s="99">
        <v>0</v>
      </c>
      <c r="Q476" s="99">
        <v>0</v>
      </c>
      <c r="R476" s="99">
        <v>0</v>
      </c>
      <c r="S476" s="99">
        <v>16.172354306401555</v>
      </c>
      <c r="T476" s="99">
        <v>0</v>
      </c>
      <c r="U476" s="99">
        <v>12.385844922822162</v>
      </c>
      <c r="V476" s="99">
        <v>0</v>
      </c>
      <c r="W476" s="99">
        <v>0</v>
      </c>
      <c r="X476" s="99">
        <v>0</v>
      </c>
      <c r="Y476" s="99">
        <v>0</v>
      </c>
      <c r="DA476" s="63" t="s">
        <v>4434</v>
      </c>
    </row>
    <row r="477" spans="1:105" ht="12" customHeight="1" x14ac:dyDescent="0.25">
      <c r="A477" s="97" t="s">
        <v>124</v>
      </c>
      <c r="B477" s="99"/>
      <c r="C477" s="99">
        <v>19.872609267378383</v>
      </c>
      <c r="D477" s="99">
        <v>19.292609599966326</v>
      </c>
      <c r="E477" s="99">
        <v>20.311147808351752</v>
      </c>
      <c r="F477" s="99">
        <v>20.108367045784739</v>
      </c>
      <c r="G477" s="99">
        <v>19.923907442906543</v>
      </c>
      <c r="H477" s="99">
        <v>0</v>
      </c>
      <c r="I477" s="99">
        <v>0</v>
      </c>
      <c r="J477" s="99">
        <v>0</v>
      </c>
      <c r="K477" s="99">
        <v>0</v>
      </c>
      <c r="L477" s="99">
        <v>20.164399139927813</v>
      </c>
      <c r="M477" s="99">
        <v>17.582239060521822</v>
      </c>
      <c r="N477" s="99">
        <v>16.65944377195769</v>
      </c>
      <c r="O477" s="99">
        <v>16.229493844007209</v>
      </c>
      <c r="P477" s="99">
        <v>0</v>
      </c>
      <c r="Q477" s="99">
        <v>0</v>
      </c>
      <c r="R477" s="99">
        <v>0</v>
      </c>
      <c r="S477" s="99">
        <v>14.464685320926218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4435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0</v>
      </c>
      <c r="L478" s="99">
        <v>0</v>
      </c>
      <c r="M478" s="99">
        <v>0</v>
      </c>
      <c r="N478" s="99">
        <v>0</v>
      </c>
      <c r="O478" s="99">
        <v>0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X478" s="99">
        <v>0</v>
      </c>
      <c r="Y478" s="99">
        <v>0</v>
      </c>
      <c r="DA478" s="63" t="s">
        <v>4436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0</v>
      </c>
      <c r="L479" s="102">
        <v>0</v>
      </c>
      <c r="M479" s="102">
        <v>0</v>
      </c>
      <c r="N479" s="102">
        <v>0</v>
      </c>
      <c r="O479" s="102">
        <v>0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X479" s="102">
        <v>0</v>
      </c>
      <c r="Y479" s="102">
        <v>0</v>
      </c>
      <c r="DA479" s="131" t="s">
        <v>4437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0</v>
      </c>
      <c r="L480" s="105">
        <v>0</v>
      </c>
      <c r="M480" s="105">
        <v>0</v>
      </c>
      <c r="N480" s="105">
        <v>0</v>
      </c>
      <c r="O480" s="105">
        <v>0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X480" s="105">
        <v>0</v>
      </c>
      <c r="Y480" s="105">
        <v>0</v>
      </c>
      <c r="DA480" s="132" t="s">
        <v>4438</v>
      </c>
    </row>
    <row r="481" spans="1:105" ht="12" customHeight="1" x14ac:dyDescent="0.25">
      <c r="A481" s="106" t="s">
        <v>122</v>
      </c>
      <c r="B481" s="102"/>
      <c r="C481" s="102">
        <v>17.231015696720412</v>
      </c>
      <c r="D481" s="102">
        <v>18.763636783220559</v>
      </c>
      <c r="E481" s="102">
        <v>16.033807504648358</v>
      </c>
      <c r="F481" s="102">
        <v>18.152083628468311</v>
      </c>
      <c r="G481" s="102">
        <v>18.369253178924374</v>
      </c>
      <c r="H481" s="102">
        <v>0</v>
      </c>
      <c r="I481" s="102">
        <v>0</v>
      </c>
      <c r="J481" s="102">
        <v>0</v>
      </c>
      <c r="K481" s="102">
        <v>17.189367893941231</v>
      </c>
      <c r="L481" s="102">
        <v>17.161762020036328</v>
      </c>
      <c r="M481" s="102">
        <v>16.245155263535789</v>
      </c>
      <c r="N481" s="102">
        <v>15.990728834559333</v>
      </c>
      <c r="O481" s="102">
        <v>15.200665583018905</v>
      </c>
      <c r="P481" s="102">
        <v>0</v>
      </c>
      <c r="Q481" s="102">
        <v>0</v>
      </c>
      <c r="R481" s="102">
        <v>0</v>
      </c>
      <c r="S481" s="102">
        <v>14.466303343760213</v>
      </c>
      <c r="T481" s="102">
        <v>14.309366566837451</v>
      </c>
      <c r="U481" s="102">
        <v>14.150318956245881</v>
      </c>
      <c r="V481" s="102">
        <v>0</v>
      </c>
      <c r="W481" s="102">
        <v>0</v>
      </c>
      <c r="X481" s="102">
        <v>0</v>
      </c>
      <c r="Y481" s="102">
        <v>0</v>
      </c>
      <c r="DA481" s="131" t="s">
        <v>4439</v>
      </c>
    </row>
    <row r="482" spans="1:105" ht="12" customHeight="1" x14ac:dyDescent="0.25">
      <c r="A482" s="107" t="s">
        <v>121</v>
      </c>
      <c r="B482" s="105"/>
      <c r="C482" s="105">
        <v>12.55111447235293</v>
      </c>
      <c r="D482" s="105">
        <v>13.796942574608972</v>
      </c>
      <c r="E482" s="105">
        <v>11.525060515362281</v>
      </c>
      <c r="F482" s="105">
        <v>13.290910765434591</v>
      </c>
      <c r="G482" s="105">
        <v>13.450535582529776</v>
      </c>
      <c r="H482" s="105">
        <v>0</v>
      </c>
      <c r="I482" s="105">
        <v>0</v>
      </c>
      <c r="J482" s="105">
        <v>0</v>
      </c>
      <c r="K482" s="105">
        <v>12.522978685196566</v>
      </c>
      <c r="L482" s="105">
        <v>12.538073011401323</v>
      </c>
      <c r="M482" s="105">
        <v>11.999789950439304</v>
      </c>
      <c r="N482" s="105">
        <v>11.890360230419716</v>
      </c>
      <c r="O482" s="105">
        <v>11.404786685722412</v>
      </c>
      <c r="P482" s="105">
        <v>0</v>
      </c>
      <c r="Q482" s="105">
        <v>0</v>
      </c>
      <c r="R482" s="105">
        <v>0</v>
      </c>
      <c r="S482" s="105">
        <v>11.56434281800346</v>
      </c>
      <c r="T482" s="105">
        <v>11.580081934041027</v>
      </c>
      <c r="U482" s="105">
        <v>11.489185783561526</v>
      </c>
      <c r="V482" s="105">
        <v>0</v>
      </c>
      <c r="W482" s="105">
        <v>0</v>
      </c>
      <c r="X482" s="105">
        <v>0</v>
      </c>
      <c r="Y482" s="105">
        <v>0</v>
      </c>
      <c r="DA482" s="132" t="s">
        <v>4440</v>
      </c>
    </row>
    <row r="483" spans="1:105" ht="12" customHeight="1" x14ac:dyDescent="0.25">
      <c r="A483" s="108" t="s">
        <v>53</v>
      </c>
      <c r="B483" s="99"/>
      <c r="C483" s="99">
        <v>4.9541140450563885</v>
      </c>
      <c r="D483" s="99">
        <v>5.6884695859394308</v>
      </c>
      <c r="E483" s="99">
        <v>4.114865604096293</v>
      </c>
      <c r="F483" s="99">
        <v>5.2539782705426594</v>
      </c>
      <c r="G483" s="99">
        <v>5.2664827189879047</v>
      </c>
      <c r="H483" s="99">
        <v>0</v>
      </c>
      <c r="I483" s="99">
        <v>0</v>
      </c>
      <c r="J483" s="99">
        <v>0</v>
      </c>
      <c r="K483" s="99">
        <v>4.4803118723196569</v>
      </c>
      <c r="L483" s="99">
        <v>4.4786672420870852</v>
      </c>
      <c r="M483" s="99">
        <v>4.4321669085589228</v>
      </c>
      <c r="N483" s="99">
        <v>4.3137736561590652</v>
      </c>
      <c r="O483" s="99">
        <v>3.9812436676882315</v>
      </c>
      <c r="P483" s="99">
        <v>0</v>
      </c>
      <c r="Q483" s="99">
        <v>0</v>
      </c>
      <c r="R483" s="99">
        <v>0</v>
      </c>
      <c r="S483" s="99">
        <v>4.2201846143231201</v>
      </c>
      <c r="T483" s="99">
        <v>4.3138030133633984</v>
      </c>
      <c r="U483" s="99">
        <v>4.032304839675442</v>
      </c>
      <c r="V483" s="99">
        <v>0</v>
      </c>
      <c r="W483" s="99">
        <v>0</v>
      </c>
      <c r="X483" s="99">
        <v>0</v>
      </c>
      <c r="Y483" s="99">
        <v>0</v>
      </c>
      <c r="DA483" s="63" t="s">
        <v>4441</v>
      </c>
    </row>
    <row r="484" spans="1:105" ht="12" customHeight="1" x14ac:dyDescent="0.25">
      <c r="A484" s="108" t="s">
        <v>52</v>
      </c>
      <c r="B484" s="99"/>
      <c r="C484" s="99">
        <v>7.5970004272965399</v>
      </c>
      <c r="D484" s="99">
        <v>8.1084729886695381</v>
      </c>
      <c r="E484" s="99">
        <v>7.4101949112659877</v>
      </c>
      <c r="F484" s="99">
        <v>8.0369324948919303</v>
      </c>
      <c r="G484" s="99">
        <v>8.1840528635418721</v>
      </c>
      <c r="H484" s="99">
        <v>0</v>
      </c>
      <c r="I484" s="99">
        <v>0</v>
      </c>
      <c r="J484" s="99">
        <v>0</v>
      </c>
      <c r="K484" s="99">
        <v>8.0426668128769112</v>
      </c>
      <c r="L484" s="99">
        <v>8.0594057693142407</v>
      </c>
      <c r="M484" s="99">
        <v>7.567623041880382</v>
      </c>
      <c r="N484" s="99">
        <v>7.5765865742606531</v>
      </c>
      <c r="O484" s="99">
        <v>7.4235430180341844</v>
      </c>
      <c r="P484" s="99">
        <v>0</v>
      </c>
      <c r="Q484" s="99">
        <v>0</v>
      </c>
      <c r="R484" s="99">
        <v>0</v>
      </c>
      <c r="S484" s="99">
        <v>7.3441582036803403</v>
      </c>
      <c r="T484" s="99">
        <v>7.2662789206776282</v>
      </c>
      <c r="U484" s="99">
        <v>7.4568809438860848</v>
      </c>
      <c r="V484" s="99">
        <v>0</v>
      </c>
      <c r="W484" s="99">
        <v>0</v>
      </c>
      <c r="X484" s="99">
        <v>0</v>
      </c>
      <c r="Y484" s="99">
        <v>0</v>
      </c>
      <c r="DA484" s="63" t="s">
        <v>4442</v>
      </c>
    </row>
    <row r="485" spans="1:105" ht="12" customHeight="1" x14ac:dyDescent="0.25">
      <c r="A485" s="121" t="s">
        <v>54</v>
      </c>
      <c r="B485" s="123"/>
      <c r="C485" s="123">
        <v>15.999763550738155</v>
      </c>
      <c r="D485" s="123">
        <v>16.497254184998138</v>
      </c>
      <c r="E485" s="123">
        <v>15.428215915791325</v>
      </c>
      <c r="F485" s="123">
        <v>15.772021425897936</v>
      </c>
      <c r="G485" s="123">
        <v>15.84763287236431</v>
      </c>
      <c r="H485" s="123">
        <v>0</v>
      </c>
      <c r="I485" s="123">
        <v>0</v>
      </c>
      <c r="J485" s="123">
        <v>0</v>
      </c>
      <c r="K485" s="123">
        <v>16.237675824080455</v>
      </c>
      <c r="L485" s="123">
        <v>14.991697629392924</v>
      </c>
      <c r="M485" s="123">
        <v>13.532155618212826</v>
      </c>
      <c r="N485" s="123">
        <v>12.538059847170761</v>
      </c>
      <c r="O485" s="123">
        <v>12.169048943521394</v>
      </c>
      <c r="P485" s="123">
        <v>0</v>
      </c>
      <c r="Q485" s="123">
        <v>0</v>
      </c>
      <c r="R485" s="123">
        <v>0</v>
      </c>
      <c r="S485" s="123">
        <v>11.488494502086009</v>
      </c>
      <c r="T485" s="123">
        <v>10.649772649889778</v>
      </c>
      <c r="U485" s="123">
        <v>10.578786385695588</v>
      </c>
      <c r="V485" s="123">
        <v>0</v>
      </c>
      <c r="W485" s="123">
        <v>0</v>
      </c>
      <c r="X485" s="123">
        <v>0</v>
      </c>
      <c r="Y485" s="123">
        <v>0</v>
      </c>
      <c r="DA485" s="130" t="s">
        <v>4443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X486" s="99">
        <v>0</v>
      </c>
      <c r="Y486" s="99">
        <v>0</v>
      </c>
      <c r="DA486" s="63" t="s">
        <v>4444</v>
      </c>
    </row>
    <row r="487" spans="1:105" ht="12" customHeight="1" x14ac:dyDescent="0.25">
      <c r="A487" s="97" t="s">
        <v>50</v>
      </c>
      <c r="B487" s="99"/>
      <c r="C487" s="99">
        <v>19.649618018650521</v>
      </c>
      <c r="D487" s="99">
        <v>17.174445414120566</v>
      </c>
      <c r="E487" s="99">
        <v>19.964340787436935</v>
      </c>
      <c r="F487" s="99">
        <v>18.357121980622743</v>
      </c>
      <c r="G487" s="99">
        <v>18.211229482030095</v>
      </c>
      <c r="H487" s="99">
        <v>0</v>
      </c>
      <c r="I487" s="99">
        <v>0</v>
      </c>
      <c r="J487" s="99">
        <v>0</v>
      </c>
      <c r="K487" s="99">
        <v>20.110636967968553</v>
      </c>
      <c r="L487" s="99">
        <v>17.946628307192647</v>
      </c>
      <c r="M487" s="99">
        <v>15.810093172747804</v>
      </c>
      <c r="N487" s="99">
        <v>14.990413553680439</v>
      </c>
      <c r="O487" s="99">
        <v>14.802370073527452</v>
      </c>
      <c r="P487" s="99">
        <v>0</v>
      </c>
      <c r="Q487" s="99">
        <v>0</v>
      </c>
      <c r="R487" s="99">
        <v>0</v>
      </c>
      <c r="S487" s="99">
        <v>13.911893447623392</v>
      </c>
      <c r="T487" s="99">
        <v>13.022240104920323</v>
      </c>
      <c r="U487" s="99">
        <v>13.475297731627512</v>
      </c>
      <c r="V487" s="99">
        <v>0</v>
      </c>
      <c r="W487" s="99">
        <v>0</v>
      </c>
      <c r="X487" s="99">
        <v>0</v>
      </c>
      <c r="Y487" s="99">
        <v>0</v>
      </c>
      <c r="DA487" s="63" t="s">
        <v>4445</v>
      </c>
    </row>
    <row r="488" spans="1:105" ht="12" customHeight="1" x14ac:dyDescent="0.25">
      <c r="A488" s="109" t="s">
        <v>120</v>
      </c>
      <c r="B488" s="110"/>
      <c r="C488" s="110">
        <v>12.958218160811189</v>
      </c>
      <c r="D488" s="110">
        <v>16.001994927878741</v>
      </c>
      <c r="E488" s="110">
        <v>11.791818291414266</v>
      </c>
      <c r="F488" s="110">
        <v>14.344428582243937</v>
      </c>
      <c r="G488" s="110">
        <v>14.665834567531418</v>
      </c>
      <c r="H488" s="110">
        <v>0</v>
      </c>
      <c r="I488" s="110">
        <v>0</v>
      </c>
      <c r="J488" s="110">
        <v>0</v>
      </c>
      <c r="K488" s="110">
        <v>12.364714680192353</v>
      </c>
      <c r="L488" s="110">
        <v>12.546237758110392</v>
      </c>
      <c r="M488" s="110">
        <v>12.101822735132725</v>
      </c>
      <c r="N488" s="110">
        <v>11.7047357721432</v>
      </c>
      <c r="O488" s="110">
        <v>10.948729395469806</v>
      </c>
      <c r="P488" s="110">
        <v>0</v>
      </c>
      <c r="Q488" s="110">
        <v>0</v>
      </c>
      <c r="R488" s="110">
        <v>0</v>
      </c>
      <c r="S488" s="110">
        <v>10.067881327115817</v>
      </c>
      <c r="T488" s="110">
        <v>9.7007856678775628</v>
      </c>
      <c r="U488" s="110">
        <v>9.3374243802961914</v>
      </c>
      <c r="V488" s="110">
        <v>0</v>
      </c>
      <c r="W488" s="110">
        <v>0</v>
      </c>
      <c r="X488" s="110">
        <v>0</v>
      </c>
      <c r="Y488" s="110">
        <v>0</v>
      </c>
      <c r="DA488" s="60" t="s">
        <v>4446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76.83024367721579</v>
      </c>
      <c r="D490" s="118">
        <f t="shared" si="247"/>
        <v>102.55349335441639</v>
      </c>
      <c r="E490" s="118">
        <f t="shared" si="247"/>
        <v>135.29841371765141</v>
      </c>
      <c r="F490" s="118">
        <f t="shared" si="247"/>
        <v>102.33959106872787</v>
      </c>
      <c r="G490" s="118">
        <f t="shared" si="247"/>
        <v>136.20379570272178</v>
      </c>
      <c r="H490" s="118">
        <f t="shared" si="247"/>
        <v>0</v>
      </c>
      <c r="I490" s="118">
        <f t="shared" si="247"/>
        <v>0</v>
      </c>
      <c r="J490" s="118">
        <f t="shared" si="247"/>
        <v>0</v>
      </c>
      <c r="K490" s="118">
        <f t="shared" si="247"/>
        <v>85.97926794332345</v>
      </c>
      <c r="L490" s="118">
        <f t="shared" si="247"/>
        <v>136.23689537677703</v>
      </c>
      <c r="M490" s="118">
        <f t="shared" si="247"/>
        <v>108.30726823875759</v>
      </c>
      <c r="N490" s="118">
        <f t="shared" si="247"/>
        <v>97.035366638554336</v>
      </c>
      <c r="O490" s="118">
        <f t="shared" si="247"/>
        <v>119.06177787628314</v>
      </c>
      <c r="P490" s="118">
        <f t="shared" si="247"/>
        <v>0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93.870095614173337</v>
      </c>
      <c r="T490" s="118">
        <f t="shared" si="248"/>
        <v>76.683880409361677</v>
      </c>
      <c r="U490" s="118">
        <f t="shared" si="248"/>
        <v>75.556941633651306</v>
      </c>
      <c r="V490" s="118">
        <f t="shared" si="248"/>
        <v>0</v>
      </c>
      <c r="W490" s="118">
        <f t="shared" ref="W490:Y490" si="249">W491+W494+W496+W506</f>
        <v>0</v>
      </c>
      <c r="X490" s="118">
        <f t="shared" si="249"/>
        <v>0</v>
      </c>
      <c r="Y490" s="118">
        <f t="shared" si="249"/>
        <v>0</v>
      </c>
      <c r="DA490" s="129" t="s">
        <v>4595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52.443152532012817</v>
      </c>
      <c r="D491" s="123">
        <f t="shared" si="250"/>
        <v>76.652393200613105</v>
      </c>
      <c r="E491" s="123">
        <f t="shared" si="250"/>
        <v>100.96026455415884</v>
      </c>
      <c r="F491" s="123">
        <f t="shared" si="250"/>
        <v>73.014304563250988</v>
      </c>
      <c r="G491" s="123">
        <f t="shared" si="250"/>
        <v>106.23083633176793</v>
      </c>
      <c r="H491" s="123">
        <f t="shared" si="250"/>
        <v>0</v>
      </c>
      <c r="I491" s="123">
        <f t="shared" si="250"/>
        <v>0</v>
      </c>
      <c r="J491" s="123">
        <f t="shared" si="250"/>
        <v>0</v>
      </c>
      <c r="K491" s="123">
        <f t="shared" si="250"/>
        <v>53.81255353845566</v>
      </c>
      <c r="L491" s="123">
        <f t="shared" si="250"/>
        <v>108.42489622552536</v>
      </c>
      <c r="M491" s="123">
        <f t="shared" si="250"/>
        <v>78.668608146193151</v>
      </c>
      <c r="N491" s="123">
        <f t="shared" si="250"/>
        <v>66.430432690180766</v>
      </c>
      <c r="O491" s="123">
        <f t="shared" si="250"/>
        <v>93.632123932540537</v>
      </c>
      <c r="P491" s="123">
        <f t="shared" si="250"/>
        <v>0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72.294265848440247</v>
      </c>
      <c r="T491" s="123">
        <f t="shared" si="251"/>
        <v>51.987417085664767</v>
      </c>
      <c r="U491" s="123">
        <f t="shared" si="251"/>
        <v>57.262185887586114</v>
      </c>
      <c r="V491" s="123">
        <f t="shared" si="251"/>
        <v>0</v>
      </c>
      <c r="W491" s="123">
        <f t="shared" ref="W491:Y491" si="252">SUM(W492:W493)</f>
        <v>0</v>
      </c>
      <c r="X491" s="123">
        <f t="shared" si="252"/>
        <v>0</v>
      </c>
      <c r="Y491" s="123">
        <f t="shared" si="252"/>
        <v>0</v>
      </c>
      <c r="DA491" s="130" t="s">
        <v>4596</v>
      </c>
    </row>
    <row r="492" spans="1:105" ht="12" customHeight="1" x14ac:dyDescent="0.25">
      <c r="A492" s="97" t="s">
        <v>51</v>
      </c>
      <c r="B492" s="99"/>
      <c r="C492" s="99">
        <v>51.942206257905767</v>
      </c>
      <c r="D492" s="99">
        <v>75.919148769588617</v>
      </c>
      <c r="E492" s="99">
        <v>100.05148745166085</v>
      </c>
      <c r="F492" s="99">
        <v>72.327961309871611</v>
      </c>
      <c r="G492" s="99">
        <v>105.2546322554179</v>
      </c>
      <c r="H492" s="99">
        <v>0</v>
      </c>
      <c r="I492" s="99">
        <v>0</v>
      </c>
      <c r="J492" s="99">
        <v>0</v>
      </c>
      <c r="K492" s="99">
        <v>53.36416915644795</v>
      </c>
      <c r="L492" s="99">
        <v>107.55613963584167</v>
      </c>
      <c r="M492" s="99">
        <v>78.045392473700005</v>
      </c>
      <c r="N492" s="99">
        <v>65.911667391771019</v>
      </c>
      <c r="O492" s="99">
        <v>92.909885366348405</v>
      </c>
      <c r="P492" s="99">
        <v>0</v>
      </c>
      <c r="Q492" s="99">
        <v>0</v>
      </c>
      <c r="R492" s="99">
        <v>0</v>
      </c>
      <c r="S492" s="99">
        <v>71.744749028821644</v>
      </c>
      <c r="T492" s="99">
        <v>51.593518276380614</v>
      </c>
      <c r="U492" s="99">
        <v>56.82627641496201</v>
      </c>
      <c r="V492" s="99">
        <v>0</v>
      </c>
      <c r="W492" s="99">
        <v>0</v>
      </c>
      <c r="X492" s="99">
        <v>0</v>
      </c>
      <c r="Y492" s="99">
        <v>0</v>
      </c>
      <c r="DA492" s="63" t="s">
        <v>4597</v>
      </c>
    </row>
    <row r="493" spans="1:105" ht="12" customHeight="1" x14ac:dyDescent="0.25">
      <c r="A493" s="97" t="s">
        <v>53</v>
      </c>
      <c r="B493" s="99"/>
      <c r="C493" s="99">
        <v>0.50094627410704817</v>
      </c>
      <c r="D493" s="99">
        <v>0.733244431024488</v>
      </c>
      <c r="E493" s="99">
        <v>0.90877710249799259</v>
      </c>
      <c r="F493" s="99">
        <v>0.6863432533793804</v>
      </c>
      <c r="G493" s="99">
        <v>0.97620407635003392</v>
      </c>
      <c r="H493" s="99">
        <v>0</v>
      </c>
      <c r="I493" s="99">
        <v>0</v>
      </c>
      <c r="J493" s="99">
        <v>0</v>
      </c>
      <c r="K493" s="99">
        <v>0.44838438200770803</v>
      </c>
      <c r="L493" s="99">
        <v>0.86875658968367864</v>
      </c>
      <c r="M493" s="99">
        <v>0.62321567249314813</v>
      </c>
      <c r="N493" s="99">
        <v>0.51876529840974717</v>
      </c>
      <c r="O493" s="99">
        <v>0.72223856619212679</v>
      </c>
      <c r="P493" s="99">
        <v>0</v>
      </c>
      <c r="Q493" s="99">
        <v>0</v>
      </c>
      <c r="R493" s="99">
        <v>0</v>
      </c>
      <c r="S493" s="99">
        <v>0.54951681961860066</v>
      </c>
      <c r="T493" s="99">
        <v>0.39389880928415461</v>
      </c>
      <c r="U493" s="99">
        <v>0.43590947262410223</v>
      </c>
      <c r="V493" s="99">
        <v>0</v>
      </c>
      <c r="W493" s="99">
        <v>0</v>
      </c>
      <c r="X493" s="99">
        <v>0</v>
      </c>
      <c r="Y493" s="99">
        <v>0</v>
      </c>
      <c r="DA493" s="63" t="s">
        <v>4598</v>
      </c>
    </row>
    <row r="494" spans="1:105" ht="12" customHeight="1" x14ac:dyDescent="0.25">
      <c r="A494" s="121" t="s">
        <v>92</v>
      </c>
      <c r="B494" s="123"/>
      <c r="C494" s="123">
        <f t="shared" ref="C494:Y494" si="253">C495</f>
        <v>3.2021654342122616</v>
      </c>
      <c r="D494" s="123">
        <f t="shared" si="253"/>
        <v>3.1585505096049129</v>
      </c>
      <c r="E494" s="123">
        <f t="shared" si="253"/>
        <v>14.142448362042808</v>
      </c>
      <c r="F494" s="123">
        <f t="shared" si="253"/>
        <v>7.2987111418518076</v>
      </c>
      <c r="G494" s="123">
        <f t="shared" si="253"/>
        <v>7.5859744611535183</v>
      </c>
      <c r="H494" s="123">
        <f t="shared" si="253"/>
        <v>0</v>
      </c>
      <c r="I494" s="123">
        <f t="shared" si="253"/>
        <v>0</v>
      </c>
      <c r="J494" s="123">
        <f t="shared" si="253"/>
        <v>0</v>
      </c>
      <c r="K494" s="123">
        <f t="shared" si="253"/>
        <v>11.818303457387643</v>
      </c>
      <c r="L494" s="123">
        <f t="shared" si="253"/>
        <v>6.6226144921130929</v>
      </c>
      <c r="M494" s="123">
        <f t="shared" si="253"/>
        <v>9.7703152143639596</v>
      </c>
      <c r="N494" s="123">
        <f t="shared" si="253"/>
        <v>10.688231390763994</v>
      </c>
      <c r="O494" s="123">
        <f t="shared" si="253"/>
        <v>5.5857504414758683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2.9208387915304712</v>
      </c>
      <c r="T494" s="123">
        <f t="shared" si="253"/>
        <v>6.2941242455088302</v>
      </c>
      <c r="U494" s="123">
        <f t="shared" si="253"/>
        <v>0</v>
      </c>
      <c r="V494" s="123">
        <f t="shared" si="253"/>
        <v>0</v>
      </c>
      <c r="W494" s="123">
        <f t="shared" si="253"/>
        <v>0</v>
      </c>
      <c r="X494" s="123">
        <f t="shared" si="253"/>
        <v>0</v>
      </c>
      <c r="Y494" s="123">
        <f t="shared" si="253"/>
        <v>0</v>
      </c>
      <c r="DA494" s="130" t="s">
        <v>4599</v>
      </c>
    </row>
    <row r="495" spans="1:105" ht="12" customHeight="1" x14ac:dyDescent="0.25">
      <c r="A495" s="97" t="s">
        <v>53</v>
      </c>
      <c r="B495" s="99"/>
      <c r="C495" s="99">
        <f>RES_hhdet_in_tess!C8</f>
        <v>3.2021654342122616</v>
      </c>
      <c r="D495" s="99">
        <f>RES_hhdet_in_tess!D8</f>
        <v>3.1585505096049129</v>
      </c>
      <c r="E495" s="99">
        <f>RES_hhdet_in_tess!E8</f>
        <v>14.142448362042808</v>
      </c>
      <c r="F495" s="99">
        <f>RES_hhdet_in_tess!F8</f>
        <v>7.2987111418518076</v>
      </c>
      <c r="G495" s="99">
        <f>RES_hhdet_in_tess!G8</f>
        <v>7.5859744611535183</v>
      </c>
      <c r="H495" s="99">
        <f>RES_hhdet_in_tess!H8</f>
        <v>0</v>
      </c>
      <c r="I495" s="99">
        <f>RES_hhdet_in_tess!I8</f>
        <v>0</v>
      </c>
      <c r="J495" s="99">
        <f>RES_hhdet_in_tess!J8</f>
        <v>0</v>
      </c>
      <c r="K495" s="99">
        <f>RES_hhdet_in_tess!K8</f>
        <v>11.818303457387643</v>
      </c>
      <c r="L495" s="99">
        <f>RES_hhdet_in_tess!L8</f>
        <v>6.6226144921130929</v>
      </c>
      <c r="M495" s="99">
        <f>RES_hhdet_in_tess!M8</f>
        <v>9.7703152143639596</v>
      </c>
      <c r="N495" s="99">
        <f>RES_hhdet_in_tess!N8</f>
        <v>10.688231390763994</v>
      </c>
      <c r="O495" s="99">
        <f>RES_hhdet_in_tess!O8</f>
        <v>5.5857504414758683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2.9208387915304712</v>
      </c>
      <c r="T495" s="99">
        <f>RES_hhdet_in_tess!T8</f>
        <v>6.2941242455088302</v>
      </c>
      <c r="U495" s="99">
        <f>RES_hhdet_in_tess!U8</f>
        <v>0</v>
      </c>
      <c r="V495" s="99">
        <f>RES_hhdet_in_tess!V8</f>
        <v>0</v>
      </c>
      <c r="W495" s="99">
        <f>RES_hhdet_in_tess!W8</f>
        <v>0</v>
      </c>
      <c r="X495" s="99">
        <f>RES_hhdet_in_tess!X8</f>
        <v>0</v>
      </c>
      <c r="Y495" s="99">
        <f>RES_hhdet_in_tess!Y8</f>
        <v>0</v>
      </c>
      <c r="DA495" s="63" t="s">
        <v>4600</v>
      </c>
    </row>
    <row r="496" spans="1:105" ht="12" customHeight="1" x14ac:dyDescent="0.25">
      <c r="A496" s="121" t="s">
        <v>55</v>
      </c>
      <c r="B496" s="123"/>
      <c r="C496" s="123">
        <v>10.681203936970102</v>
      </c>
      <c r="D496" s="123">
        <v>11.573354849683726</v>
      </c>
      <c r="E496" s="123">
        <v>10.087844737005922</v>
      </c>
      <c r="F496" s="123">
        <v>11.250892190557654</v>
      </c>
      <c r="G496" s="123">
        <v>11.460626064183874</v>
      </c>
      <c r="H496" s="123">
        <v>0</v>
      </c>
      <c r="I496" s="123">
        <v>0</v>
      </c>
      <c r="J496" s="123">
        <v>0</v>
      </c>
      <c r="K496" s="123">
        <v>9.748131930537653</v>
      </c>
      <c r="L496" s="123">
        <v>11.184353558122968</v>
      </c>
      <c r="M496" s="123">
        <v>10.597486632714672</v>
      </c>
      <c r="N496" s="123">
        <v>10.963844423570816</v>
      </c>
      <c r="O496" s="123">
        <v>11.296262005209291</v>
      </c>
      <c r="P496" s="123">
        <v>0</v>
      </c>
      <c r="Q496" s="123">
        <v>0</v>
      </c>
      <c r="R496" s="123">
        <v>0</v>
      </c>
      <c r="S496" s="123">
        <v>10.398784517257756</v>
      </c>
      <c r="T496" s="123">
        <v>10.385874723484969</v>
      </c>
      <c r="U496" s="123">
        <v>10.292507306131171</v>
      </c>
      <c r="V496" s="123">
        <v>0</v>
      </c>
      <c r="W496" s="123">
        <v>0</v>
      </c>
      <c r="X496" s="123">
        <v>0</v>
      </c>
      <c r="Y496" s="123">
        <v>0</v>
      </c>
      <c r="DA496" s="130" t="s">
        <v>4601</v>
      </c>
    </row>
    <row r="497" spans="1:105" ht="12" customHeight="1" x14ac:dyDescent="0.25">
      <c r="A497" s="97" t="s">
        <v>143</v>
      </c>
      <c r="B497" s="99"/>
      <c r="C497" s="99">
        <v>0</v>
      </c>
      <c r="D497" s="99">
        <v>10.152738525274811</v>
      </c>
      <c r="E497" s="99">
        <v>12.973038106595048</v>
      </c>
      <c r="F497" s="99">
        <v>9.439288364682584</v>
      </c>
      <c r="G497" s="99">
        <v>0</v>
      </c>
      <c r="H497" s="99">
        <v>0</v>
      </c>
      <c r="I497" s="99">
        <v>0</v>
      </c>
      <c r="J497" s="99">
        <v>0</v>
      </c>
      <c r="K497" s="99">
        <v>6.3850503881308098</v>
      </c>
      <c r="L497" s="99">
        <v>12.122581034849134</v>
      </c>
      <c r="M497" s="99">
        <v>11.22100847393134</v>
      </c>
      <c r="N497" s="99">
        <v>11.98795000954224</v>
      </c>
      <c r="O497" s="99">
        <v>12.809679852049985</v>
      </c>
      <c r="P497" s="99">
        <v>0</v>
      </c>
      <c r="Q497" s="99">
        <v>0</v>
      </c>
      <c r="R497" s="99">
        <v>0</v>
      </c>
      <c r="S497" s="99">
        <v>11.394956775807527</v>
      </c>
      <c r="T497" s="99">
        <v>0</v>
      </c>
      <c r="U497" s="99">
        <v>9.1630366957234344</v>
      </c>
      <c r="V497" s="99">
        <v>0</v>
      </c>
      <c r="W497" s="99">
        <v>0</v>
      </c>
      <c r="X497" s="99">
        <v>0</v>
      </c>
      <c r="Y497" s="99">
        <v>0</v>
      </c>
      <c r="DA497" s="63" t="s">
        <v>4602</v>
      </c>
    </row>
    <row r="498" spans="1:105" ht="12" customHeight="1" x14ac:dyDescent="0.25">
      <c r="A498" s="97" t="s">
        <v>124</v>
      </c>
      <c r="B498" s="99"/>
      <c r="C498" s="99">
        <v>10.982016629766362</v>
      </c>
      <c r="D498" s="99">
        <v>10.69974316108828</v>
      </c>
      <c r="E498" s="99">
        <v>11.310490394742512</v>
      </c>
      <c r="F498" s="99">
        <v>11.243730070109347</v>
      </c>
      <c r="G498" s="99">
        <v>11.191381524233442</v>
      </c>
      <c r="H498" s="99">
        <v>0</v>
      </c>
      <c r="I498" s="99">
        <v>0</v>
      </c>
      <c r="J498" s="99">
        <v>0</v>
      </c>
      <c r="K498" s="99">
        <v>0</v>
      </c>
      <c r="L498" s="99">
        <v>11.701628383177834</v>
      </c>
      <c r="M498" s="99">
        <v>10.381471924722488</v>
      </c>
      <c r="N498" s="99">
        <v>10.115087609619179</v>
      </c>
      <c r="O498" s="99">
        <v>10.250653000515438</v>
      </c>
      <c r="P498" s="99">
        <v>0</v>
      </c>
      <c r="Q498" s="99">
        <v>0</v>
      </c>
      <c r="R498" s="99">
        <v>0</v>
      </c>
      <c r="S498" s="99">
        <v>10.434084306425428</v>
      </c>
      <c r="T498" s="99">
        <v>0</v>
      </c>
      <c r="U498" s="99">
        <v>0</v>
      </c>
      <c r="V498" s="99">
        <v>0</v>
      </c>
      <c r="W498" s="99">
        <v>0</v>
      </c>
      <c r="X498" s="99">
        <v>0</v>
      </c>
      <c r="Y498" s="99">
        <v>0</v>
      </c>
      <c r="DA498" s="63" t="s">
        <v>4603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0</v>
      </c>
      <c r="L499" s="99">
        <v>0</v>
      </c>
      <c r="M499" s="99">
        <v>0</v>
      </c>
      <c r="N499" s="99">
        <v>0</v>
      </c>
      <c r="O499" s="99">
        <v>0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X499" s="99">
        <v>0</v>
      </c>
      <c r="Y499" s="99">
        <v>0</v>
      </c>
      <c r="DA499" s="63" t="s">
        <v>4604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0</v>
      </c>
      <c r="L500" s="102">
        <v>0</v>
      </c>
      <c r="M500" s="102">
        <v>0</v>
      </c>
      <c r="N500" s="102">
        <v>0</v>
      </c>
      <c r="O500" s="102">
        <v>0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X500" s="102">
        <v>0</v>
      </c>
      <c r="Y500" s="102">
        <v>0</v>
      </c>
      <c r="DA500" s="131" t="s">
        <v>4605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0</v>
      </c>
      <c r="L501" s="105">
        <v>0</v>
      </c>
      <c r="M501" s="105">
        <v>0</v>
      </c>
      <c r="N501" s="105">
        <v>0</v>
      </c>
      <c r="O501" s="105">
        <v>0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X501" s="105">
        <v>0</v>
      </c>
      <c r="Y501" s="105">
        <v>0</v>
      </c>
      <c r="DA501" s="132" t="s">
        <v>4606</v>
      </c>
    </row>
    <row r="502" spans="1:105" ht="12" customHeight="1" x14ac:dyDescent="0.25">
      <c r="A502" s="106" t="s">
        <v>122</v>
      </c>
      <c r="B502" s="102"/>
      <c r="C502" s="102">
        <v>10.661777113280884</v>
      </c>
      <c r="D502" s="102">
        <v>11.634444271347373</v>
      </c>
      <c r="E502" s="102">
        <v>9.9645853428783262</v>
      </c>
      <c r="F502" s="102">
        <v>11.307137427249467</v>
      </c>
      <c r="G502" s="102">
        <v>11.470924593039657</v>
      </c>
      <c r="H502" s="102">
        <v>0</v>
      </c>
      <c r="I502" s="102">
        <v>0</v>
      </c>
      <c r="J502" s="102">
        <v>0</v>
      </c>
      <c r="K502" s="102">
        <v>10.86792489529598</v>
      </c>
      <c r="L502" s="102">
        <v>10.896477469798299</v>
      </c>
      <c r="M502" s="102">
        <v>10.397290594972949</v>
      </c>
      <c r="N502" s="102">
        <v>10.36883020778474</v>
      </c>
      <c r="O502" s="102">
        <v>10.051317249072282</v>
      </c>
      <c r="P502" s="102">
        <v>0</v>
      </c>
      <c r="Q502" s="102">
        <v>0</v>
      </c>
      <c r="R502" s="102">
        <v>0</v>
      </c>
      <c r="S502" s="102">
        <v>10.347068484457848</v>
      </c>
      <c r="T502" s="102">
        <v>10.384065055175364</v>
      </c>
      <c r="U502" s="102">
        <v>10.416563465499861</v>
      </c>
      <c r="V502" s="102">
        <v>0</v>
      </c>
      <c r="W502" s="102">
        <v>0</v>
      </c>
      <c r="X502" s="102">
        <v>0</v>
      </c>
      <c r="Y502" s="102">
        <v>0</v>
      </c>
      <c r="DA502" s="131" t="s">
        <v>4607</v>
      </c>
    </row>
    <row r="503" spans="1:105" ht="12" customHeight="1" x14ac:dyDescent="0.25">
      <c r="A503" s="107" t="s">
        <v>121</v>
      </c>
      <c r="B503" s="105"/>
      <c r="C503" s="105">
        <v>10.662383262054144</v>
      </c>
      <c r="D503" s="105">
        <v>11.635624102895457</v>
      </c>
      <c r="E503" s="105">
        <v>9.9674745514640453</v>
      </c>
      <c r="F503" s="105">
        <v>11.309694760687043</v>
      </c>
      <c r="G503" s="105">
        <v>11.47277808016465</v>
      </c>
      <c r="H503" s="105">
        <v>0</v>
      </c>
      <c r="I503" s="105">
        <v>0</v>
      </c>
      <c r="J503" s="105">
        <v>0</v>
      </c>
      <c r="K503" s="105">
        <v>10.875330191559694</v>
      </c>
      <c r="L503" s="105">
        <v>10.903035499242305</v>
      </c>
      <c r="M503" s="105">
        <v>10.404316601661113</v>
      </c>
      <c r="N503" s="105">
        <v>10.373756550582169</v>
      </c>
      <c r="O503" s="105">
        <v>10.056108212712131</v>
      </c>
      <c r="P503" s="105">
        <v>0</v>
      </c>
      <c r="Q503" s="105">
        <v>0</v>
      </c>
      <c r="R503" s="105">
        <v>0</v>
      </c>
      <c r="S503" s="105">
        <v>10.362658381909455</v>
      </c>
      <c r="T503" s="105">
        <v>10.396732733342606</v>
      </c>
      <c r="U503" s="105">
        <v>10.425206916226211</v>
      </c>
      <c r="V503" s="105">
        <v>0</v>
      </c>
      <c r="W503" s="105">
        <v>0</v>
      </c>
      <c r="X503" s="105">
        <v>0</v>
      </c>
      <c r="Y503" s="105">
        <v>0</v>
      </c>
      <c r="DA503" s="132" t="s">
        <v>4608</v>
      </c>
    </row>
    <row r="504" spans="1:105" ht="12" customHeight="1" x14ac:dyDescent="0.25">
      <c r="A504" s="108" t="s">
        <v>53</v>
      </c>
      <c r="B504" s="99"/>
      <c r="C504" s="99">
        <v>3.0653828347576035</v>
      </c>
      <c r="D504" s="99">
        <v>3.5271511142259167</v>
      </c>
      <c r="E504" s="99">
        <v>2.5572796401980584</v>
      </c>
      <c r="F504" s="99">
        <v>3.2727622657951132</v>
      </c>
      <c r="G504" s="99">
        <v>3.2887252166227783</v>
      </c>
      <c r="H504" s="99">
        <v>0</v>
      </c>
      <c r="I504" s="99">
        <v>0</v>
      </c>
      <c r="J504" s="99">
        <v>0</v>
      </c>
      <c r="K504" s="99">
        <v>2.8326633786827848</v>
      </c>
      <c r="L504" s="99">
        <v>2.8436297299280642</v>
      </c>
      <c r="M504" s="99">
        <v>2.836693559780731</v>
      </c>
      <c r="N504" s="99">
        <v>2.7971699763215172</v>
      </c>
      <c r="O504" s="99">
        <v>2.6325651946779463</v>
      </c>
      <c r="P504" s="99">
        <v>0</v>
      </c>
      <c r="Q504" s="99">
        <v>0</v>
      </c>
      <c r="R504" s="99">
        <v>0</v>
      </c>
      <c r="S504" s="99">
        <v>3.0185001782291154</v>
      </c>
      <c r="T504" s="99">
        <v>3.1304538126649768</v>
      </c>
      <c r="U504" s="99">
        <v>2.9683259723401272</v>
      </c>
      <c r="V504" s="99">
        <v>0</v>
      </c>
      <c r="W504" s="99">
        <v>0</v>
      </c>
      <c r="X504" s="99">
        <v>0</v>
      </c>
      <c r="Y504" s="99">
        <v>0</v>
      </c>
      <c r="DA504" s="63" t="s">
        <v>4609</v>
      </c>
    </row>
    <row r="505" spans="1:105" ht="12" customHeight="1" x14ac:dyDescent="0.25">
      <c r="A505" s="108" t="s">
        <v>52</v>
      </c>
      <c r="B505" s="99"/>
      <c r="C505" s="99">
        <v>7.5970004272965399</v>
      </c>
      <c r="D505" s="99">
        <v>8.1084729886695381</v>
      </c>
      <c r="E505" s="99">
        <v>7.4101949112659877</v>
      </c>
      <c r="F505" s="99">
        <v>8.0369324948919303</v>
      </c>
      <c r="G505" s="99">
        <v>8.1840528635418721</v>
      </c>
      <c r="H505" s="99">
        <v>0</v>
      </c>
      <c r="I505" s="99">
        <v>0</v>
      </c>
      <c r="J505" s="99">
        <v>0</v>
      </c>
      <c r="K505" s="99">
        <v>8.0426668128769112</v>
      </c>
      <c r="L505" s="99">
        <v>8.0594057693142407</v>
      </c>
      <c r="M505" s="99">
        <v>7.567623041880382</v>
      </c>
      <c r="N505" s="99">
        <v>7.5765865742606531</v>
      </c>
      <c r="O505" s="99">
        <v>7.4235430180341844</v>
      </c>
      <c r="P505" s="99">
        <v>0</v>
      </c>
      <c r="Q505" s="99">
        <v>0</v>
      </c>
      <c r="R505" s="99">
        <v>0</v>
      </c>
      <c r="S505" s="99">
        <v>7.3441582036803403</v>
      </c>
      <c r="T505" s="99">
        <v>7.2662789206776282</v>
      </c>
      <c r="U505" s="99">
        <v>7.4568809438860848</v>
      </c>
      <c r="V505" s="99">
        <v>0</v>
      </c>
      <c r="W505" s="99">
        <v>0</v>
      </c>
      <c r="X505" s="99">
        <v>0</v>
      </c>
      <c r="Y505" s="99">
        <v>0</v>
      </c>
      <c r="DA505" s="63" t="s">
        <v>4610</v>
      </c>
    </row>
    <row r="506" spans="1:105" ht="12" customHeight="1" x14ac:dyDescent="0.25">
      <c r="A506" s="121" t="s">
        <v>54</v>
      </c>
      <c r="B506" s="123"/>
      <c r="C506" s="123">
        <v>10.503721774020605</v>
      </c>
      <c r="D506" s="123">
        <v>11.169194794514649</v>
      </c>
      <c r="E506" s="123">
        <v>10.107856064443839</v>
      </c>
      <c r="F506" s="123">
        <v>10.775683173067421</v>
      </c>
      <c r="G506" s="123">
        <v>10.92635884561645</v>
      </c>
      <c r="H506" s="123">
        <v>0</v>
      </c>
      <c r="I506" s="123">
        <v>0</v>
      </c>
      <c r="J506" s="123">
        <v>0</v>
      </c>
      <c r="K506" s="123">
        <v>10.600279016942498</v>
      </c>
      <c r="L506" s="123">
        <v>10.005031101015618</v>
      </c>
      <c r="M506" s="123">
        <v>9.270858245485794</v>
      </c>
      <c r="N506" s="123">
        <v>8.9528581340387561</v>
      </c>
      <c r="O506" s="123">
        <v>8.5476414970574588</v>
      </c>
      <c r="P506" s="123">
        <v>0</v>
      </c>
      <c r="Q506" s="123">
        <v>0</v>
      </c>
      <c r="R506" s="123">
        <v>0</v>
      </c>
      <c r="S506" s="123">
        <v>8.2562064569448701</v>
      </c>
      <c r="T506" s="123">
        <v>8.0164643547031105</v>
      </c>
      <c r="U506" s="123">
        <v>8.002248439934025</v>
      </c>
      <c r="V506" s="123">
        <v>0</v>
      </c>
      <c r="W506" s="123">
        <v>0</v>
      </c>
      <c r="X506" s="123">
        <v>0</v>
      </c>
      <c r="Y506" s="123">
        <v>0</v>
      </c>
      <c r="DA506" s="130" t="s">
        <v>4611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X507" s="99">
        <v>0</v>
      </c>
      <c r="Y507" s="99">
        <v>0</v>
      </c>
      <c r="DA507" s="63" t="s">
        <v>4612</v>
      </c>
    </row>
    <row r="508" spans="1:105" ht="12" customHeight="1" x14ac:dyDescent="0.25">
      <c r="A508" s="97" t="s">
        <v>50</v>
      </c>
      <c r="B508" s="99"/>
      <c r="C508" s="99">
        <v>11.460161196064465</v>
      </c>
      <c r="D508" s="99">
        <v>10.023516155635411</v>
      </c>
      <c r="E508" s="99">
        <v>11.659848963237732</v>
      </c>
      <c r="F508" s="99">
        <v>10.72859663349389</v>
      </c>
      <c r="G508" s="99">
        <v>10.650690904769316</v>
      </c>
      <c r="H508" s="99">
        <v>0</v>
      </c>
      <c r="I508" s="99">
        <v>0</v>
      </c>
      <c r="J508" s="99">
        <v>0</v>
      </c>
      <c r="K508" s="99">
        <v>11.794060954385275</v>
      </c>
      <c r="L508" s="99">
        <v>10.532217119116673</v>
      </c>
      <c r="M508" s="99">
        <v>9.2832190638046423</v>
      </c>
      <c r="N508" s="99">
        <v>8.8045009673163488</v>
      </c>
      <c r="O508" s="99">
        <v>8.6955739517776145</v>
      </c>
      <c r="P508" s="99">
        <v>0</v>
      </c>
      <c r="Q508" s="99">
        <v>0</v>
      </c>
      <c r="R508" s="99">
        <v>0</v>
      </c>
      <c r="S508" s="99">
        <v>8.2953204295339216</v>
      </c>
      <c r="T508" s="99">
        <v>7.8265373661614408</v>
      </c>
      <c r="U508" s="99">
        <v>8.1570463418038681</v>
      </c>
      <c r="V508" s="99">
        <v>0</v>
      </c>
      <c r="W508" s="99">
        <v>0</v>
      </c>
      <c r="X508" s="99">
        <v>0</v>
      </c>
      <c r="Y508" s="99">
        <v>0</v>
      </c>
      <c r="DA508" s="63" t="s">
        <v>4613</v>
      </c>
    </row>
    <row r="509" spans="1:105" ht="12" customHeight="1" x14ac:dyDescent="0.25">
      <c r="A509" s="109" t="s">
        <v>120</v>
      </c>
      <c r="B509" s="110"/>
      <c r="C509" s="110">
        <v>9.7066889223173867</v>
      </c>
      <c r="D509" s="110">
        <v>12.007079172202451</v>
      </c>
      <c r="E509" s="110">
        <v>8.8636964678900529</v>
      </c>
      <c r="F509" s="110">
        <v>10.801686187458776</v>
      </c>
      <c r="G509" s="110">
        <v>11.064192816040018</v>
      </c>
      <c r="H509" s="110">
        <v>0</v>
      </c>
      <c r="I509" s="110">
        <v>0</v>
      </c>
      <c r="J509" s="110">
        <v>0</v>
      </c>
      <c r="K509" s="110">
        <v>9.4064970794997222</v>
      </c>
      <c r="L509" s="110">
        <v>9.5687392239664657</v>
      </c>
      <c r="M509" s="110">
        <v>9.2630968014251192</v>
      </c>
      <c r="N509" s="110">
        <v>9.0032707635075333</v>
      </c>
      <c r="O509" s="110">
        <v>8.4790874326749499</v>
      </c>
      <c r="P509" s="110">
        <v>0</v>
      </c>
      <c r="Q509" s="110">
        <v>0</v>
      </c>
      <c r="R509" s="110">
        <v>0</v>
      </c>
      <c r="S509" s="110">
        <v>8.2332775764616351</v>
      </c>
      <c r="T509" s="110">
        <v>8.0924351501197798</v>
      </c>
      <c r="U509" s="110">
        <v>7.9359064819898073</v>
      </c>
      <c r="V509" s="110">
        <v>0</v>
      </c>
      <c r="W509" s="110">
        <v>0</v>
      </c>
      <c r="X509" s="110">
        <v>0</v>
      </c>
      <c r="Y509" s="110">
        <v>0</v>
      </c>
      <c r="DA509" s="60" t="s">
        <v>4614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33.718865988531704</v>
      </c>
      <c r="D511" s="118">
        <f t="shared" si="254"/>
        <v>47.497895850520621</v>
      </c>
      <c r="E511" s="118">
        <f t="shared" si="254"/>
        <v>61.976814584877204</v>
      </c>
      <c r="F511" s="118">
        <f t="shared" si="254"/>
        <v>44.547299232438085</v>
      </c>
      <c r="G511" s="118">
        <f t="shared" si="254"/>
        <v>63.211548371008419</v>
      </c>
      <c r="H511" s="118">
        <f t="shared" si="254"/>
        <v>0</v>
      </c>
      <c r="I511" s="118">
        <f t="shared" si="254"/>
        <v>0</v>
      </c>
      <c r="J511" s="118">
        <f t="shared" si="254"/>
        <v>0</v>
      </c>
      <c r="K511" s="118">
        <f t="shared" si="254"/>
        <v>33.3710557689217</v>
      </c>
      <c r="L511" s="118">
        <f t="shared" si="254"/>
        <v>63.726164041359276</v>
      </c>
      <c r="M511" s="118">
        <f t="shared" si="254"/>
        <v>46.36419906029748</v>
      </c>
      <c r="N511" s="118">
        <f t="shared" si="254"/>
        <v>39.578259598105085</v>
      </c>
      <c r="O511" s="118">
        <f t="shared" si="254"/>
        <v>55.086589959135488</v>
      </c>
      <c r="P511" s="118">
        <f t="shared" si="254"/>
        <v>0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38.110266798566798</v>
      </c>
      <c r="T511" s="118">
        <f t="shared" si="255"/>
        <v>26.356870732796015</v>
      </c>
      <c r="U511" s="118">
        <f t="shared" si="255"/>
        <v>28.736254159813754</v>
      </c>
      <c r="V511" s="118">
        <f t="shared" si="255"/>
        <v>0</v>
      </c>
      <c r="W511" s="118">
        <f t="shared" ref="W511:Y511" si="256">W512+W515+W517+W527</f>
        <v>0</v>
      </c>
      <c r="X511" s="118">
        <f t="shared" si="256"/>
        <v>0</v>
      </c>
      <c r="Y511" s="118">
        <f t="shared" si="256"/>
        <v>0</v>
      </c>
      <c r="DA511" s="129" t="s">
        <v>4763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31.416361980073972</v>
      </c>
      <c r="D512" s="123">
        <f t="shared" si="257"/>
        <v>45.571139832312454</v>
      </c>
      <c r="E512" s="123">
        <f t="shared" si="257"/>
        <v>59.585361724767736</v>
      </c>
      <c r="F512" s="123">
        <f t="shared" si="257"/>
        <v>42.728173726324044</v>
      </c>
      <c r="G512" s="123">
        <f t="shared" si="257"/>
        <v>61.664967600009447</v>
      </c>
      <c r="H512" s="123">
        <f t="shared" si="257"/>
        <v>0</v>
      </c>
      <c r="I512" s="123">
        <f t="shared" si="257"/>
        <v>0</v>
      </c>
      <c r="J512" s="123">
        <f t="shared" si="257"/>
        <v>0</v>
      </c>
      <c r="K512" s="123">
        <f t="shared" si="257"/>
        <v>30.183660530312306</v>
      </c>
      <c r="L512" s="123">
        <f t="shared" si="257"/>
        <v>60.280684889312489</v>
      </c>
      <c r="M512" s="123">
        <f t="shared" si="257"/>
        <v>43.346691500784651</v>
      </c>
      <c r="N512" s="123">
        <f t="shared" si="257"/>
        <v>36.215190387929447</v>
      </c>
      <c r="O512" s="123">
        <f t="shared" si="257"/>
        <v>50.792343061164999</v>
      </c>
      <c r="P512" s="123">
        <f t="shared" si="257"/>
        <v>0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36.54332642375428</v>
      </c>
      <c r="T512" s="123">
        <f t="shared" si="258"/>
        <v>25.511690143586385</v>
      </c>
      <c r="U512" s="123">
        <f t="shared" si="258"/>
        <v>27.366698467770547</v>
      </c>
      <c r="V512" s="123">
        <f t="shared" si="258"/>
        <v>0</v>
      </c>
      <c r="W512" s="123">
        <f t="shared" ref="W512:Y512" si="259">SUM(W513:W514)</f>
        <v>0</v>
      </c>
      <c r="X512" s="123">
        <f t="shared" si="259"/>
        <v>0</v>
      </c>
      <c r="Y512" s="123">
        <f t="shared" si="259"/>
        <v>0</v>
      </c>
      <c r="DA512" s="130" t="s">
        <v>4764</v>
      </c>
    </row>
    <row r="513" spans="1:105" ht="12" customHeight="1" x14ac:dyDescent="0.25">
      <c r="A513" s="97" t="s">
        <v>51</v>
      </c>
      <c r="B513" s="99"/>
      <c r="C513" s="99">
        <v>31.416361980073972</v>
      </c>
      <c r="D513" s="99">
        <v>45.571139832312454</v>
      </c>
      <c r="E513" s="99">
        <v>59.585361724767736</v>
      </c>
      <c r="F513" s="99">
        <v>42.728173726324044</v>
      </c>
      <c r="G513" s="99">
        <v>61.664967600009447</v>
      </c>
      <c r="H513" s="99">
        <v>0</v>
      </c>
      <c r="I513" s="99">
        <v>0</v>
      </c>
      <c r="J513" s="99">
        <v>0</v>
      </c>
      <c r="K513" s="99">
        <v>30.183660530312306</v>
      </c>
      <c r="L513" s="99">
        <v>60.280684889312489</v>
      </c>
      <c r="M513" s="99">
        <v>43.346691500784651</v>
      </c>
      <c r="N513" s="99">
        <v>36.215190387929447</v>
      </c>
      <c r="O513" s="99">
        <v>50.792343061164999</v>
      </c>
      <c r="P513" s="99">
        <v>0</v>
      </c>
      <c r="Q513" s="99">
        <v>0</v>
      </c>
      <c r="R513" s="99">
        <v>0</v>
      </c>
      <c r="S513" s="99">
        <v>36.54332642375428</v>
      </c>
      <c r="T513" s="99">
        <v>25.511690143586385</v>
      </c>
      <c r="U513" s="99">
        <v>27.366698467770547</v>
      </c>
      <c r="V513" s="99">
        <v>0</v>
      </c>
      <c r="W513" s="99">
        <v>0</v>
      </c>
      <c r="X513" s="99">
        <v>0</v>
      </c>
      <c r="Y513" s="99">
        <v>0</v>
      </c>
      <c r="DA513" s="63" t="s">
        <v>4765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X514" s="99">
        <v>0</v>
      </c>
      <c r="Y514" s="99">
        <v>0</v>
      </c>
      <c r="DA514" s="63" t="s">
        <v>4766</v>
      </c>
    </row>
    <row r="515" spans="1:105" ht="12" customHeight="1" x14ac:dyDescent="0.25">
      <c r="A515" s="121" t="s">
        <v>92</v>
      </c>
      <c r="B515" s="123"/>
      <c r="C515" s="123">
        <f t="shared" ref="C515:Y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X515" s="123">
        <f t="shared" si="260"/>
        <v>0</v>
      </c>
      <c r="Y515" s="123">
        <f t="shared" si="260"/>
        <v>0</v>
      </c>
      <c r="DA515" s="130" t="s">
        <v>4767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X516" s="99">
        <v>0</v>
      </c>
      <c r="Y516" s="99">
        <v>0</v>
      </c>
      <c r="DA516" s="63" t="s">
        <v>4768</v>
      </c>
    </row>
    <row r="517" spans="1:105" ht="12" customHeight="1" x14ac:dyDescent="0.25">
      <c r="A517" s="121" t="s">
        <v>55</v>
      </c>
      <c r="B517" s="123"/>
      <c r="C517" s="123">
        <v>0.27359163158652566</v>
      </c>
      <c r="D517" s="123">
        <v>0.27877322516239261</v>
      </c>
      <c r="E517" s="123">
        <v>0.37354154649664439</v>
      </c>
      <c r="F517" s="123">
        <v>0.33556645152388681</v>
      </c>
      <c r="G517" s="123">
        <v>0.16762647461965377</v>
      </c>
      <c r="H517" s="123">
        <v>0</v>
      </c>
      <c r="I517" s="123">
        <v>0</v>
      </c>
      <c r="J517" s="123">
        <v>0</v>
      </c>
      <c r="K517" s="123">
        <v>0.90322909178752209</v>
      </c>
      <c r="L517" s="123">
        <v>1.5994009243055587</v>
      </c>
      <c r="M517" s="123">
        <v>1.6322452643945737</v>
      </c>
      <c r="N517" s="123">
        <v>2.4994258623503383</v>
      </c>
      <c r="O517" s="123">
        <v>3.2294532091013672</v>
      </c>
      <c r="P517" s="123">
        <v>0</v>
      </c>
      <c r="Q517" s="123">
        <v>0</v>
      </c>
      <c r="R517" s="123">
        <v>0</v>
      </c>
      <c r="S517" s="123">
        <v>0.39903087123520931</v>
      </c>
      <c r="T517" s="123">
        <v>0</v>
      </c>
      <c r="U517" s="123">
        <v>0.45124110222825708</v>
      </c>
      <c r="V517" s="123">
        <v>0</v>
      </c>
      <c r="W517" s="123">
        <v>0</v>
      </c>
      <c r="X517" s="123">
        <v>0</v>
      </c>
      <c r="Y517" s="123">
        <v>0</v>
      </c>
      <c r="DA517" s="130" t="s">
        <v>4769</v>
      </c>
    </row>
    <row r="518" spans="1:105" ht="12" customHeight="1" x14ac:dyDescent="0.25">
      <c r="A518" s="97" t="s">
        <v>143</v>
      </c>
      <c r="B518" s="99"/>
      <c r="C518" s="99">
        <v>0</v>
      </c>
      <c r="D518" s="99">
        <v>6.0426389384674382</v>
      </c>
      <c r="E518" s="99">
        <v>7.6698433596678584</v>
      </c>
      <c r="F518" s="99">
        <v>5.5425481086674608</v>
      </c>
      <c r="G518" s="99">
        <v>0</v>
      </c>
      <c r="H518" s="99">
        <v>0</v>
      </c>
      <c r="I518" s="99">
        <v>0</v>
      </c>
      <c r="J518" s="99">
        <v>0</v>
      </c>
      <c r="K518" s="99">
        <v>3.6129163671500883</v>
      </c>
      <c r="L518" s="99">
        <v>6.8059418359251138</v>
      </c>
      <c r="M518" s="99">
        <v>6.2511297445672884</v>
      </c>
      <c r="N518" s="99">
        <v>6.6147460884288396</v>
      </c>
      <c r="O518" s="99">
        <v>7.0400185453510122</v>
      </c>
      <c r="P518" s="99">
        <v>0</v>
      </c>
      <c r="Q518" s="99">
        <v>0</v>
      </c>
      <c r="R518" s="99">
        <v>0</v>
      </c>
      <c r="S518" s="99">
        <v>5.8919121209082146</v>
      </c>
      <c r="T518" s="99">
        <v>0</v>
      </c>
      <c r="U518" s="99">
        <v>4.5124110222825706</v>
      </c>
      <c r="V518" s="99">
        <v>0</v>
      </c>
      <c r="W518" s="99">
        <v>0</v>
      </c>
      <c r="X518" s="99">
        <v>0</v>
      </c>
      <c r="Y518" s="99">
        <v>0</v>
      </c>
      <c r="DA518" s="63" t="s">
        <v>4770</v>
      </c>
    </row>
    <row r="519" spans="1:105" ht="12" customHeight="1" x14ac:dyDescent="0.25">
      <c r="A519" s="97" t="s">
        <v>124</v>
      </c>
      <c r="B519" s="99"/>
      <c r="C519" s="99">
        <v>4.5142619211776731</v>
      </c>
      <c r="D519" s="99">
        <v>4.3825091967283516</v>
      </c>
      <c r="E519" s="99">
        <v>4.6138803361451854</v>
      </c>
      <c r="F519" s="99">
        <v>4.5678166581204618</v>
      </c>
      <c r="G519" s="99">
        <v>4.5259148147306512</v>
      </c>
      <c r="H519" s="99">
        <v>0</v>
      </c>
      <c r="I519" s="99">
        <v>0</v>
      </c>
      <c r="J519" s="99">
        <v>0</v>
      </c>
      <c r="K519" s="99">
        <v>0</v>
      </c>
      <c r="L519" s="99">
        <v>4.5805449086260008</v>
      </c>
      <c r="M519" s="99">
        <v>3.9939814249881378</v>
      </c>
      <c r="N519" s="99">
        <v>3.78435924723791</v>
      </c>
      <c r="O519" s="99">
        <v>3.6866918216046782</v>
      </c>
      <c r="P519" s="99">
        <v>0</v>
      </c>
      <c r="Q519" s="99">
        <v>0</v>
      </c>
      <c r="R519" s="99">
        <v>0</v>
      </c>
      <c r="S519" s="99">
        <v>3.2857979175016006</v>
      </c>
      <c r="T519" s="99">
        <v>0</v>
      </c>
      <c r="U519" s="99">
        <v>0</v>
      </c>
      <c r="V519" s="99">
        <v>0</v>
      </c>
      <c r="W519" s="99">
        <v>0</v>
      </c>
      <c r="X519" s="99">
        <v>0</v>
      </c>
      <c r="Y519" s="99">
        <v>0</v>
      </c>
      <c r="DA519" s="63" t="s">
        <v>4771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0</v>
      </c>
      <c r="L520" s="99">
        <v>0</v>
      </c>
      <c r="M520" s="99">
        <v>0</v>
      </c>
      <c r="N520" s="99">
        <v>0</v>
      </c>
      <c r="O520" s="99">
        <v>0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X520" s="99">
        <v>0</v>
      </c>
      <c r="Y520" s="99">
        <v>0</v>
      </c>
      <c r="DA520" s="63" t="s">
        <v>4772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0</v>
      </c>
      <c r="L521" s="102">
        <v>0</v>
      </c>
      <c r="M521" s="102">
        <v>0</v>
      </c>
      <c r="N521" s="102">
        <v>0</v>
      </c>
      <c r="O521" s="102">
        <v>0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X521" s="102">
        <v>0</v>
      </c>
      <c r="Y521" s="102">
        <v>0</v>
      </c>
      <c r="DA521" s="131" t="s">
        <v>4773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X522" s="105">
        <v>0</v>
      </c>
      <c r="Y522" s="105">
        <v>0</v>
      </c>
      <c r="DA522" s="132" t="s">
        <v>4774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X523" s="102">
        <v>0</v>
      </c>
      <c r="Y523" s="102">
        <v>0</v>
      </c>
      <c r="DA523" s="131" t="s">
        <v>4775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X524" s="105">
        <v>0</v>
      </c>
      <c r="Y524" s="105">
        <v>0</v>
      </c>
      <c r="DA524" s="132" t="s">
        <v>4776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X525" s="99">
        <v>0</v>
      </c>
      <c r="Y525" s="99">
        <v>0</v>
      </c>
      <c r="DA525" s="63" t="s">
        <v>4777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X526" s="99">
        <v>0</v>
      </c>
      <c r="Y526" s="99">
        <v>0</v>
      </c>
      <c r="DA526" s="63" t="s">
        <v>4778</v>
      </c>
    </row>
    <row r="527" spans="1:105" ht="12" customHeight="1" x14ac:dyDescent="0.25">
      <c r="A527" s="121" t="s">
        <v>54</v>
      </c>
      <c r="B527" s="123"/>
      <c r="C527" s="123">
        <v>2.0289123768712058</v>
      </c>
      <c r="D527" s="123">
        <v>1.6479827930457742</v>
      </c>
      <c r="E527" s="123">
        <v>2.0179113136128208</v>
      </c>
      <c r="F527" s="123">
        <v>1.4835590545901514</v>
      </c>
      <c r="G527" s="123">
        <v>1.3789542963793187</v>
      </c>
      <c r="H527" s="123">
        <v>0</v>
      </c>
      <c r="I527" s="123">
        <v>0</v>
      </c>
      <c r="J527" s="123">
        <v>0</v>
      </c>
      <c r="K527" s="123">
        <v>2.2841661468218688</v>
      </c>
      <c r="L527" s="123">
        <v>1.8460782277412298</v>
      </c>
      <c r="M527" s="123">
        <v>1.3852622951182514</v>
      </c>
      <c r="N527" s="123">
        <v>0.86364334782530239</v>
      </c>
      <c r="O527" s="123">
        <v>1.0647936888691241</v>
      </c>
      <c r="P527" s="123">
        <v>0</v>
      </c>
      <c r="Q527" s="123">
        <v>0</v>
      </c>
      <c r="R527" s="123">
        <v>0</v>
      </c>
      <c r="S527" s="123">
        <v>1.1679095035773088</v>
      </c>
      <c r="T527" s="123">
        <v>0.84518058920962891</v>
      </c>
      <c r="U527" s="123">
        <v>0.91831458981495184</v>
      </c>
      <c r="V527" s="123">
        <v>0</v>
      </c>
      <c r="W527" s="123">
        <v>0</v>
      </c>
      <c r="X527" s="123">
        <v>0</v>
      </c>
      <c r="Y527" s="123">
        <v>0</v>
      </c>
      <c r="DA527" s="130" t="s">
        <v>4779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X528" s="99">
        <v>0</v>
      </c>
      <c r="Y528" s="99">
        <v>0</v>
      </c>
      <c r="DA528" s="63" t="s">
        <v>4780</v>
      </c>
    </row>
    <row r="529" spans="1:105" ht="12" customHeight="1" x14ac:dyDescent="0.25">
      <c r="A529" s="97" t="s">
        <v>50</v>
      </c>
      <c r="B529" s="99"/>
      <c r="C529" s="99">
        <v>4.4636072291166524</v>
      </c>
      <c r="D529" s="99">
        <v>3.9013470202716287</v>
      </c>
      <c r="E529" s="99">
        <v>4.535099653274175</v>
      </c>
      <c r="F529" s="99">
        <v>4.1700038291182633</v>
      </c>
      <c r="G529" s="99">
        <v>4.136862889137956</v>
      </c>
      <c r="H529" s="99">
        <v>0</v>
      </c>
      <c r="I529" s="99">
        <v>0</v>
      </c>
      <c r="J529" s="99">
        <v>0</v>
      </c>
      <c r="K529" s="99">
        <v>4.5683322936437376</v>
      </c>
      <c r="L529" s="99">
        <v>4.0767560862618817</v>
      </c>
      <c r="M529" s="99">
        <v>3.5914207651213919</v>
      </c>
      <c r="N529" s="99">
        <v>3.4052223428540493</v>
      </c>
      <c r="O529" s="99">
        <v>3.3625063859024973</v>
      </c>
      <c r="P529" s="99">
        <v>0</v>
      </c>
      <c r="Q529" s="99">
        <v>0</v>
      </c>
      <c r="R529" s="99">
        <v>0</v>
      </c>
      <c r="S529" s="99">
        <v>3.1602257155621305</v>
      </c>
      <c r="T529" s="99">
        <v>2.9581320622337013</v>
      </c>
      <c r="U529" s="99">
        <v>3.0610486327165063</v>
      </c>
      <c r="V529" s="99">
        <v>0</v>
      </c>
      <c r="W529" s="99">
        <v>0</v>
      </c>
      <c r="X529" s="99">
        <v>0</v>
      </c>
      <c r="Y529" s="99">
        <v>0</v>
      </c>
      <c r="DA529" s="63" t="s">
        <v>4781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X530" s="110">
        <v>0</v>
      </c>
      <c r="Y530" s="110">
        <v>0</v>
      </c>
      <c r="DA530" s="60" t="s">
        <v>4782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11258</v>
      </c>
      <c r="C5" s="120">
        <v>8372</v>
      </c>
      <c r="D5" s="120">
        <v>6873</v>
      </c>
      <c r="E5" s="120">
        <v>5337</v>
      </c>
      <c r="F5" s="120">
        <v>4934</v>
      </c>
      <c r="G5" s="120">
        <v>5379</v>
      </c>
      <c r="H5" s="120">
        <v>6094</v>
      </c>
      <c r="I5" s="120">
        <v>6297</v>
      </c>
      <c r="J5" s="120">
        <v>6317</v>
      </c>
      <c r="K5" s="120">
        <v>6221</v>
      </c>
      <c r="L5" s="120">
        <v>5672</v>
      </c>
      <c r="M5" s="120">
        <v>4708</v>
      </c>
      <c r="N5" s="120">
        <v>4377</v>
      </c>
      <c r="O5" s="120">
        <v>4132</v>
      </c>
      <c r="P5" s="120">
        <v>3987</v>
      </c>
      <c r="Q5" s="120">
        <v>4097</v>
      </c>
      <c r="R5" s="120">
        <v>3961</v>
      </c>
      <c r="S5" s="120">
        <v>3737</v>
      </c>
      <c r="T5" s="120">
        <v>3466</v>
      </c>
      <c r="U5" s="120">
        <v>3402</v>
      </c>
      <c r="V5" s="120">
        <v>3354</v>
      </c>
      <c r="W5" s="120">
        <v>3320</v>
      </c>
      <c r="X5" s="120">
        <v>3273</v>
      </c>
      <c r="Y5" s="120">
        <v>3112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74</v>
      </c>
      <c r="B7" s="52">
        <v>11258</v>
      </c>
      <c r="C7" s="52">
        <v>8372</v>
      </c>
      <c r="D7" s="52">
        <v>6873</v>
      </c>
      <c r="E7" s="52">
        <v>5337</v>
      </c>
      <c r="F7" s="52">
        <v>4934</v>
      </c>
      <c r="G7" s="52">
        <v>5379</v>
      </c>
      <c r="H7" s="52">
        <v>6094</v>
      </c>
      <c r="I7" s="52">
        <v>6297</v>
      </c>
      <c r="J7" s="52">
        <v>6317</v>
      </c>
      <c r="K7" s="52">
        <v>6221</v>
      </c>
      <c r="L7" s="52">
        <v>5672</v>
      </c>
      <c r="M7" s="52">
        <v>4708</v>
      </c>
      <c r="N7" s="52">
        <v>4377</v>
      </c>
      <c r="O7" s="52">
        <v>4132</v>
      </c>
      <c r="P7" s="52">
        <v>3987</v>
      </c>
      <c r="Q7" s="52">
        <v>4097</v>
      </c>
      <c r="R7" s="52">
        <v>3961</v>
      </c>
      <c r="S7" s="52">
        <v>3737</v>
      </c>
      <c r="T7" s="52">
        <v>3466</v>
      </c>
      <c r="U7" s="52">
        <v>3402</v>
      </c>
      <c r="V7" s="52">
        <v>3354</v>
      </c>
      <c r="W7" s="52">
        <v>3320</v>
      </c>
      <c r="X7" s="52">
        <v>3273</v>
      </c>
      <c r="Y7" s="52">
        <v>3112</v>
      </c>
      <c r="DA7" s="63" t="s">
        <v>1069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538</v>
      </c>
      <c r="C9" s="52">
        <v>534</v>
      </c>
      <c r="D9" s="52">
        <v>515</v>
      </c>
      <c r="E9" s="52">
        <v>438</v>
      </c>
      <c r="F9" s="52">
        <v>359</v>
      </c>
      <c r="G9" s="52">
        <v>320</v>
      </c>
      <c r="H9" s="52">
        <v>418</v>
      </c>
      <c r="I9" s="52">
        <v>598</v>
      </c>
      <c r="J9" s="52">
        <v>660</v>
      </c>
      <c r="K9" s="52">
        <v>899</v>
      </c>
      <c r="L9" s="52">
        <v>1041</v>
      </c>
      <c r="M9" s="52">
        <v>1064</v>
      </c>
      <c r="N9" s="52">
        <v>1057</v>
      </c>
      <c r="O9" s="52">
        <v>995</v>
      </c>
      <c r="P9" s="52">
        <v>975</v>
      </c>
      <c r="Q9" s="52">
        <v>860</v>
      </c>
      <c r="R9" s="52">
        <v>827</v>
      </c>
      <c r="S9" s="52">
        <v>718</v>
      </c>
      <c r="T9" s="52">
        <v>643</v>
      </c>
      <c r="U9" s="52">
        <v>588</v>
      </c>
      <c r="V9" s="52">
        <v>625</v>
      </c>
      <c r="W9" s="52">
        <v>701</v>
      </c>
      <c r="X9" s="52">
        <v>881</v>
      </c>
      <c r="Y9" s="52">
        <v>971</v>
      </c>
      <c r="DA9" s="63" t="s">
        <v>1070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141</v>
      </c>
      <c r="B11" s="52">
        <v>443</v>
      </c>
      <c r="C11" s="52">
        <v>330</v>
      </c>
      <c r="D11" s="52">
        <v>271</v>
      </c>
      <c r="E11" s="52">
        <v>210</v>
      </c>
      <c r="F11" s="52">
        <v>196</v>
      </c>
      <c r="G11" s="52">
        <v>210</v>
      </c>
      <c r="H11" s="52">
        <v>248</v>
      </c>
      <c r="I11" s="52">
        <v>263</v>
      </c>
      <c r="J11" s="52">
        <v>269</v>
      </c>
      <c r="K11" s="52">
        <v>268</v>
      </c>
      <c r="L11" s="52">
        <v>247</v>
      </c>
      <c r="M11" s="52">
        <v>207</v>
      </c>
      <c r="N11" s="52">
        <v>169</v>
      </c>
      <c r="O11" s="52">
        <v>142</v>
      </c>
      <c r="P11" s="52">
        <v>129</v>
      </c>
      <c r="Q11" s="52">
        <v>130</v>
      </c>
      <c r="R11" s="52">
        <v>124</v>
      </c>
      <c r="S11" s="52">
        <v>114</v>
      </c>
      <c r="T11" s="52">
        <v>107</v>
      </c>
      <c r="U11" s="52">
        <v>102</v>
      </c>
      <c r="V11" s="52">
        <v>88</v>
      </c>
      <c r="W11" s="52">
        <v>78</v>
      </c>
      <c r="X11" s="52">
        <v>67</v>
      </c>
      <c r="Y11" s="52">
        <v>56</v>
      </c>
      <c r="DA11" s="63" t="s">
        <v>1071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1072</v>
      </c>
    </row>
    <row r="13" spans="1:105" ht="12" customHeight="1" x14ac:dyDescent="0.25">
      <c r="A13" s="97" t="s">
        <v>122</v>
      </c>
      <c r="B13" s="52">
        <v>10647</v>
      </c>
      <c r="C13" s="52">
        <v>7917</v>
      </c>
      <c r="D13" s="52">
        <v>6499</v>
      </c>
      <c r="E13" s="52">
        <v>5048</v>
      </c>
      <c r="F13" s="52">
        <v>4657</v>
      </c>
      <c r="G13" s="52">
        <v>5050</v>
      </c>
      <c r="H13" s="52">
        <v>5671</v>
      </c>
      <c r="I13" s="52">
        <v>5788</v>
      </c>
      <c r="J13" s="52">
        <v>5762</v>
      </c>
      <c r="K13" s="52">
        <v>5627</v>
      </c>
      <c r="L13" s="52">
        <v>5107</v>
      </c>
      <c r="M13" s="52">
        <v>4211</v>
      </c>
      <c r="N13" s="52">
        <v>3876</v>
      </c>
      <c r="O13" s="52">
        <v>3581</v>
      </c>
      <c r="P13" s="52">
        <v>3411</v>
      </c>
      <c r="Q13" s="52">
        <v>3450</v>
      </c>
      <c r="R13" s="52">
        <v>3295</v>
      </c>
      <c r="S13" s="52">
        <v>3083</v>
      </c>
      <c r="T13" s="52">
        <v>2824</v>
      </c>
      <c r="U13" s="52">
        <v>2753</v>
      </c>
      <c r="V13" s="52">
        <v>2695</v>
      </c>
      <c r="W13" s="52">
        <v>2664</v>
      </c>
      <c r="X13" s="52">
        <v>2630</v>
      </c>
      <c r="Y13" s="52">
        <v>2492</v>
      </c>
      <c r="DA13" s="63" t="s">
        <v>1073</v>
      </c>
    </row>
    <row r="14" spans="1:105" ht="12" customHeight="1" x14ac:dyDescent="0.25">
      <c r="A14" s="97" t="s">
        <v>121</v>
      </c>
      <c r="B14" s="52">
        <v>168</v>
      </c>
      <c r="C14" s="52">
        <v>125</v>
      </c>
      <c r="D14" s="52">
        <v>103</v>
      </c>
      <c r="E14" s="52">
        <v>79</v>
      </c>
      <c r="F14" s="52">
        <v>81</v>
      </c>
      <c r="G14" s="52">
        <v>119</v>
      </c>
      <c r="H14" s="52">
        <v>175</v>
      </c>
      <c r="I14" s="52">
        <v>246</v>
      </c>
      <c r="J14" s="52">
        <v>286</v>
      </c>
      <c r="K14" s="52">
        <v>326</v>
      </c>
      <c r="L14" s="52">
        <v>318</v>
      </c>
      <c r="M14" s="52">
        <v>290</v>
      </c>
      <c r="N14" s="52">
        <v>332</v>
      </c>
      <c r="O14" s="52">
        <v>409</v>
      </c>
      <c r="P14" s="52">
        <v>447</v>
      </c>
      <c r="Q14" s="52">
        <v>517</v>
      </c>
      <c r="R14" s="52">
        <v>542</v>
      </c>
      <c r="S14" s="52">
        <v>540</v>
      </c>
      <c r="T14" s="52">
        <v>535</v>
      </c>
      <c r="U14" s="52">
        <v>547</v>
      </c>
      <c r="V14" s="52">
        <v>571</v>
      </c>
      <c r="W14" s="52">
        <v>578</v>
      </c>
      <c r="X14" s="52">
        <v>576</v>
      </c>
      <c r="Y14" s="52">
        <v>564</v>
      </c>
      <c r="DA14" s="63" t="s">
        <v>1074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3156</v>
      </c>
      <c r="C16" s="52">
        <v>2347</v>
      </c>
      <c r="D16" s="52">
        <v>1927</v>
      </c>
      <c r="E16" s="52">
        <v>1496</v>
      </c>
      <c r="F16" s="52">
        <v>1440</v>
      </c>
      <c r="G16" s="52">
        <v>1679</v>
      </c>
      <c r="H16" s="52">
        <v>2121</v>
      </c>
      <c r="I16" s="52">
        <v>2356</v>
      </c>
      <c r="J16" s="52">
        <v>2547</v>
      </c>
      <c r="K16" s="52">
        <v>2613</v>
      </c>
      <c r="L16" s="52">
        <v>2442</v>
      </c>
      <c r="M16" s="52">
        <v>2076</v>
      </c>
      <c r="N16" s="52">
        <v>1837</v>
      </c>
      <c r="O16" s="52">
        <v>1654</v>
      </c>
      <c r="P16" s="52">
        <v>1526</v>
      </c>
      <c r="Q16" s="52">
        <v>1525</v>
      </c>
      <c r="R16" s="52">
        <v>1430</v>
      </c>
      <c r="S16" s="52">
        <v>1312</v>
      </c>
      <c r="T16" s="52">
        <v>1211</v>
      </c>
      <c r="U16" s="52">
        <v>1191</v>
      </c>
      <c r="V16" s="52">
        <v>1139</v>
      </c>
      <c r="W16" s="52">
        <v>1057</v>
      </c>
      <c r="X16" s="52">
        <v>961</v>
      </c>
      <c r="Y16" s="52">
        <v>860</v>
      </c>
      <c r="DA16" s="63" t="s">
        <v>1075</v>
      </c>
    </row>
    <row r="17" spans="1:105" ht="12" customHeight="1" x14ac:dyDescent="0.25">
      <c r="A17" s="109" t="s">
        <v>120</v>
      </c>
      <c r="B17" s="36">
        <v>8102</v>
      </c>
      <c r="C17" s="36">
        <v>6025</v>
      </c>
      <c r="D17" s="36">
        <v>4946</v>
      </c>
      <c r="E17" s="36">
        <v>3841</v>
      </c>
      <c r="F17" s="36">
        <v>3494</v>
      </c>
      <c r="G17" s="36">
        <v>3700</v>
      </c>
      <c r="H17" s="36">
        <v>3973</v>
      </c>
      <c r="I17" s="36">
        <v>3941</v>
      </c>
      <c r="J17" s="36">
        <v>3770</v>
      </c>
      <c r="K17" s="36">
        <v>3608</v>
      </c>
      <c r="L17" s="36">
        <v>3230</v>
      </c>
      <c r="M17" s="36">
        <v>2632</v>
      </c>
      <c r="N17" s="36">
        <v>2540</v>
      </c>
      <c r="O17" s="36">
        <v>2478</v>
      </c>
      <c r="P17" s="36">
        <v>2461</v>
      </c>
      <c r="Q17" s="36">
        <v>2572</v>
      </c>
      <c r="R17" s="36">
        <v>2531</v>
      </c>
      <c r="S17" s="36">
        <v>2425</v>
      </c>
      <c r="T17" s="36">
        <v>2255</v>
      </c>
      <c r="U17" s="36">
        <v>2211</v>
      </c>
      <c r="V17" s="36">
        <v>2215</v>
      </c>
      <c r="W17" s="36">
        <v>2263</v>
      </c>
      <c r="X17" s="36">
        <v>2312</v>
      </c>
      <c r="Y17" s="36">
        <v>2252</v>
      </c>
      <c r="DA17" s="60" t="s">
        <v>1076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1148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74</v>
      </c>
      <c r="B21" s="52"/>
      <c r="C21" s="52">
        <v>2886</v>
      </c>
      <c r="D21" s="52">
        <v>1499</v>
      </c>
      <c r="E21" s="52">
        <v>1536</v>
      </c>
      <c r="F21" s="52">
        <v>403</v>
      </c>
      <c r="G21" s="52">
        <v>0</v>
      </c>
      <c r="H21" s="52">
        <v>0</v>
      </c>
      <c r="I21" s="52">
        <v>1</v>
      </c>
      <c r="J21" s="52">
        <v>715</v>
      </c>
      <c r="K21" s="52">
        <v>887</v>
      </c>
      <c r="L21" s="52">
        <v>895</v>
      </c>
      <c r="M21" s="52">
        <v>964</v>
      </c>
      <c r="N21" s="52">
        <v>876</v>
      </c>
      <c r="O21" s="52">
        <v>759</v>
      </c>
      <c r="P21" s="52">
        <v>145</v>
      </c>
      <c r="Q21" s="52">
        <v>79</v>
      </c>
      <c r="R21" s="52">
        <v>159</v>
      </c>
      <c r="S21" s="52">
        <v>224</v>
      </c>
      <c r="T21" s="52">
        <v>271</v>
      </c>
      <c r="U21" s="52">
        <v>293</v>
      </c>
      <c r="V21" s="52">
        <v>388</v>
      </c>
      <c r="W21" s="52">
        <v>458</v>
      </c>
      <c r="X21" s="52">
        <v>452</v>
      </c>
      <c r="Y21" s="52">
        <v>385</v>
      </c>
      <c r="DA21" s="63" t="s">
        <v>1149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84</v>
      </c>
      <c r="D23" s="52">
        <v>84</v>
      </c>
      <c r="E23" s="52">
        <v>85</v>
      </c>
      <c r="F23" s="52">
        <v>88</v>
      </c>
      <c r="G23" s="52">
        <v>92</v>
      </c>
      <c r="H23" s="52">
        <v>99</v>
      </c>
      <c r="I23" s="52">
        <v>58</v>
      </c>
      <c r="J23" s="52">
        <v>98</v>
      </c>
      <c r="K23" s="52">
        <v>73</v>
      </c>
      <c r="L23" s="52">
        <v>78</v>
      </c>
      <c r="M23" s="52">
        <v>82</v>
      </c>
      <c r="N23" s="52">
        <v>57</v>
      </c>
      <c r="O23" s="52">
        <v>241</v>
      </c>
      <c r="P23" s="52">
        <v>170</v>
      </c>
      <c r="Q23" s="52">
        <v>178</v>
      </c>
      <c r="R23" s="52">
        <v>162</v>
      </c>
      <c r="S23" s="52">
        <v>177</v>
      </c>
      <c r="T23" s="52">
        <v>136</v>
      </c>
      <c r="U23" s="52">
        <v>102</v>
      </c>
      <c r="V23" s="52">
        <v>106</v>
      </c>
      <c r="W23" s="52">
        <v>145</v>
      </c>
      <c r="X23" s="52">
        <v>149</v>
      </c>
      <c r="Y23" s="52">
        <v>119</v>
      </c>
      <c r="DA23" s="63" t="s">
        <v>1150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141</v>
      </c>
      <c r="B25" s="52"/>
      <c r="C25" s="52">
        <v>113</v>
      </c>
      <c r="D25" s="52">
        <v>59</v>
      </c>
      <c r="E25" s="52">
        <v>61</v>
      </c>
      <c r="F25" s="52">
        <v>44</v>
      </c>
      <c r="G25" s="52">
        <v>69</v>
      </c>
      <c r="H25" s="52">
        <v>69</v>
      </c>
      <c r="I25" s="52">
        <v>31</v>
      </c>
      <c r="J25" s="52">
        <v>29</v>
      </c>
      <c r="K25" s="52">
        <v>40</v>
      </c>
      <c r="L25" s="52">
        <v>40</v>
      </c>
      <c r="M25" s="52">
        <v>46</v>
      </c>
      <c r="N25" s="52">
        <v>54</v>
      </c>
      <c r="O25" s="52">
        <v>51</v>
      </c>
      <c r="P25" s="52">
        <v>25</v>
      </c>
      <c r="Q25" s="52">
        <v>21</v>
      </c>
      <c r="R25" s="52">
        <v>27</v>
      </c>
      <c r="S25" s="52">
        <v>23</v>
      </c>
      <c r="T25" s="52">
        <v>14</v>
      </c>
      <c r="U25" s="52">
        <v>12</v>
      </c>
      <c r="V25" s="52">
        <v>23</v>
      </c>
      <c r="W25" s="52">
        <v>18</v>
      </c>
      <c r="X25" s="52">
        <v>16</v>
      </c>
      <c r="Y25" s="52">
        <v>16</v>
      </c>
      <c r="DA25" s="63" t="s">
        <v>1151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1152</v>
      </c>
    </row>
    <row r="27" spans="1:105" ht="12" customHeight="1" x14ac:dyDescent="0.25">
      <c r="A27" s="97" t="s">
        <v>122</v>
      </c>
      <c r="B27" s="52"/>
      <c r="C27" s="52">
        <v>2730</v>
      </c>
      <c r="D27" s="52">
        <v>1418</v>
      </c>
      <c r="E27" s="52">
        <v>1451</v>
      </c>
      <c r="F27" s="52">
        <v>1055</v>
      </c>
      <c r="G27" s="52">
        <v>1665</v>
      </c>
      <c r="H27" s="52">
        <v>1677</v>
      </c>
      <c r="I27" s="52">
        <v>723</v>
      </c>
      <c r="J27" s="52">
        <v>681</v>
      </c>
      <c r="K27" s="52">
        <v>869</v>
      </c>
      <c r="L27" s="52">
        <v>920</v>
      </c>
      <c r="M27" s="52">
        <v>1033</v>
      </c>
      <c r="N27" s="52">
        <v>1105</v>
      </c>
      <c r="O27" s="52">
        <v>1133</v>
      </c>
      <c r="P27" s="52">
        <v>531</v>
      </c>
      <c r="Q27" s="52">
        <v>447</v>
      </c>
      <c r="R27" s="52">
        <v>589</v>
      </c>
      <c r="S27" s="52">
        <v>538</v>
      </c>
      <c r="T27" s="52">
        <v>471</v>
      </c>
      <c r="U27" s="52">
        <v>472</v>
      </c>
      <c r="V27" s="52">
        <v>613</v>
      </c>
      <c r="W27" s="52">
        <v>575</v>
      </c>
      <c r="X27" s="52">
        <v>442</v>
      </c>
      <c r="Y27" s="52">
        <v>417</v>
      </c>
      <c r="DA27" s="63" t="s">
        <v>1153</v>
      </c>
    </row>
    <row r="28" spans="1:105" ht="12" customHeight="1" x14ac:dyDescent="0.25">
      <c r="A28" s="97" t="s">
        <v>121</v>
      </c>
      <c r="B28" s="52"/>
      <c r="C28" s="52">
        <v>43</v>
      </c>
      <c r="D28" s="52">
        <v>22</v>
      </c>
      <c r="E28" s="52">
        <v>24</v>
      </c>
      <c r="F28" s="52">
        <v>16</v>
      </c>
      <c r="G28" s="52">
        <v>26</v>
      </c>
      <c r="H28" s="52">
        <v>26</v>
      </c>
      <c r="I28" s="52">
        <v>13</v>
      </c>
      <c r="J28" s="52">
        <v>27</v>
      </c>
      <c r="K28" s="52">
        <v>36</v>
      </c>
      <c r="L28" s="52">
        <v>41</v>
      </c>
      <c r="M28" s="52">
        <v>44</v>
      </c>
      <c r="N28" s="52">
        <v>49</v>
      </c>
      <c r="O28" s="52">
        <v>54</v>
      </c>
      <c r="P28" s="52">
        <v>40</v>
      </c>
      <c r="Q28" s="52">
        <v>46</v>
      </c>
      <c r="R28" s="52">
        <v>56</v>
      </c>
      <c r="S28" s="52">
        <v>65</v>
      </c>
      <c r="T28" s="52">
        <v>55</v>
      </c>
      <c r="U28" s="52">
        <v>75</v>
      </c>
      <c r="V28" s="52">
        <v>97</v>
      </c>
      <c r="W28" s="52">
        <v>106</v>
      </c>
      <c r="X28" s="52">
        <v>101</v>
      </c>
      <c r="Y28" s="52">
        <v>84</v>
      </c>
      <c r="DA28" s="63" t="s">
        <v>1154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809</v>
      </c>
      <c r="D30" s="52">
        <v>420</v>
      </c>
      <c r="E30" s="52">
        <v>431</v>
      </c>
      <c r="F30" s="52">
        <v>312</v>
      </c>
      <c r="G30" s="52">
        <v>494</v>
      </c>
      <c r="H30" s="52">
        <v>498</v>
      </c>
      <c r="I30" s="52">
        <v>218</v>
      </c>
      <c r="J30" s="52">
        <v>273</v>
      </c>
      <c r="K30" s="52">
        <v>350</v>
      </c>
      <c r="L30" s="52">
        <v>377</v>
      </c>
      <c r="M30" s="52">
        <v>426</v>
      </c>
      <c r="N30" s="52">
        <v>465</v>
      </c>
      <c r="O30" s="52">
        <v>493</v>
      </c>
      <c r="P30" s="52">
        <v>274</v>
      </c>
      <c r="Q30" s="52">
        <v>257</v>
      </c>
      <c r="R30" s="52">
        <v>328</v>
      </c>
      <c r="S30" s="52">
        <v>261</v>
      </c>
      <c r="T30" s="52">
        <v>193</v>
      </c>
      <c r="U30" s="52">
        <v>173</v>
      </c>
      <c r="V30" s="52">
        <v>231</v>
      </c>
      <c r="W30" s="52">
        <v>237</v>
      </c>
      <c r="X30" s="52">
        <v>204</v>
      </c>
      <c r="Y30" s="52">
        <v>195</v>
      </c>
      <c r="DA30" s="63" t="s">
        <v>1155</v>
      </c>
    </row>
    <row r="31" spans="1:105" ht="12" customHeight="1" x14ac:dyDescent="0.25">
      <c r="A31" s="109" t="s">
        <v>120</v>
      </c>
      <c r="B31" s="36"/>
      <c r="C31" s="36">
        <v>2077</v>
      </c>
      <c r="D31" s="36">
        <v>1079</v>
      </c>
      <c r="E31" s="36">
        <v>1105</v>
      </c>
      <c r="F31" s="36">
        <v>803</v>
      </c>
      <c r="G31" s="36">
        <v>1267</v>
      </c>
      <c r="H31" s="36">
        <v>1274</v>
      </c>
      <c r="I31" s="36">
        <v>546</v>
      </c>
      <c r="J31" s="36">
        <v>466</v>
      </c>
      <c r="K31" s="36">
        <v>591</v>
      </c>
      <c r="L31" s="36">
        <v>627</v>
      </c>
      <c r="M31" s="36">
        <v>697</v>
      </c>
      <c r="N31" s="36">
        <v>741</v>
      </c>
      <c r="O31" s="36">
        <v>739</v>
      </c>
      <c r="P31" s="36">
        <v>326</v>
      </c>
      <c r="Q31" s="36">
        <v>263</v>
      </c>
      <c r="R31" s="36">
        <v>341</v>
      </c>
      <c r="S31" s="36">
        <v>366</v>
      </c>
      <c r="T31" s="36">
        <v>347</v>
      </c>
      <c r="U31" s="36">
        <v>396</v>
      </c>
      <c r="V31" s="36">
        <v>498</v>
      </c>
      <c r="W31" s="36">
        <v>459</v>
      </c>
      <c r="X31" s="36">
        <v>356</v>
      </c>
      <c r="Y31" s="36">
        <v>324</v>
      </c>
      <c r="DA31" s="60" t="s">
        <v>1156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1235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74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445</v>
      </c>
      <c r="H35" s="52">
        <v>715</v>
      </c>
      <c r="I35" s="52">
        <v>204</v>
      </c>
      <c r="J35" s="52">
        <v>735</v>
      </c>
      <c r="K35" s="52">
        <v>791</v>
      </c>
      <c r="L35" s="52">
        <v>346</v>
      </c>
      <c r="M35" s="52">
        <v>0</v>
      </c>
      <c r="N35" s="52">
        <v>545</v>
      </c>
      <c r="O35" s="52">
        <v>514</v>
      </c>
      <c r="P35" s="52">
        <v>0</v>
      </c>
      <c r="Q35" s="52">
        <v>189</v>
      </c>
      <c r="R35" s="52">
        <v>23</v>
      </c>
      <c r="S35" s="52">
        <v>0</v>
      </c>
      <c r="T35" s="52">
        <v>0</v>
      </c>
      <c r="U35" s="52">
        <v>229</v>
      </c>
      <c r="V35" s="52">
        <v>340</v>
      </c>
      <c r="W35" s="52">
        <v>424</v>
      </c>
      <c r="X35" s="52">
        <v>405</v>
      </c>
      <c r="Y35" s="52">
        <v>224</v>
      </c>
      <c r="DA35" s="63" t="s">
        <v>1236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80</v>
      </c>
      <c r="D37" s="52">
        <v>65</v>
      </c>
      <c r="E37" s="52">
        <v>8</v>
      </c>
      <c r="F37" s="52">
        <v>9</v>
      </c>
      <c r="G37" s="52">
        <v>53</v>
      </c>
      <c r="H37" s="52">
        <v>197</v>
      </c>
      <c r="I37" s="52">
        <v>238</v>
      </c>
      <c r="J37" s="52">
        <v>160</v>
      </c>
      <c r="K37" s="52">
        <v>312</v>
      </c>
      <c r="L37" s="52">
        <v>220</v>
      </c>
      <c r="M37" s="52">
        <v>105</v>
      </c>
      <c r="N37" s="52">
        <v>50</v>
      </c>
      <c r="O37" s="52">
        <v>179</v>
      </c>
      <c r="P37" s="52">
        <v>150</v>
      </c>
      <c r="Q37" s="52">
        <v>63</v>
      </c>
      <c r="R37" s="52">
        <v>129</v>
      </c>
      <c r="S37" s="52">
        <v>68</v>
      </c>
      <c r="T37" s="52">
        <v>61</v>
      </c>
      <c r="U37" s="52">
        <v>47</v>
      </c>
      <c r="V37" s="52">
        <v>143</v>
      </c>
      <c r="W37" s="52">
        <v>221</v>
      </c>
      <c r="X37" s="52">
        <v>329</v>
      </c>
      <c r="Y37" s="52">
        <v>209</v>
      </c>
      <c r="DA37" s="63" t="s">
        <v>1237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141</v>
      </c>
      <c r="B39" s="52"/>
      <c r="C39" s="52">
        <v>0</v>
      </c>
      <c r="D39" s="52">
        <v>0</v>
      </c>
      <c r="E39" s="52">
        <v>0</v>
      </c>
      <c r="F39" s="52">
        <v>30</v>
      </c>
      <c r="G39" s="52">
        <v>83</v>
      </c>
      <c r="H39" s="52">
        <v>107</v>
      </c>
      <c r="I39" s="52">
        <v>46</v>
      </c>
      <c r="J39" s="52">
        <v>35</v>
      </c>
      <c r="K39" s="52">
        <v>39</v>
      </c>
      <c r="L39" s="52">
        <v>19</v>
      </c>
      <c r="M39" s="52">
        <v>6</v>
      </c>
      <c r="N39" s="52">
        <v>16</v>
      </c>
      <c r="O39" s="52">
        <v>24</v>
      </c>
      <c r="P39" s="52">
        <v>12</v>
      </c>
      <c r="Q39" s="52">
        <v>22</v>
      </c>
      <c r="R39" s="52">
        <v>21</v>
      </c>
      <c r="S39" s="52">
        <v>13</v>
      </c>
      <c r="T39" s="52">
        <v>7</v>
      </c>
      <c r="U39" s="52">
        <v>7</v>
      </c>
      <c r="V39" s="52">
        <v>9</v>
      </c>
      <c r="W39" s="52">
        <v>8</v>
      </c>
      <c r="X39" s="52">
        <v>5</v>
      </c>
      <c r="Y39" s="52">
        <v>5</v>
      </c>
      <c r="DA39" s="63" t="s">
        <v>1238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1239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664</v>
      </c>
      <c r="G41" s="52">
        <v>2058</v>
      </c>
      <c r="H41" s="52">
        <v>2298</v>
      </c>
      <c r="I41" s="52">
        <v>840</v>
      </c>
      <c r="J41" s="52">
        <v>655</v>
      </c>
      <c r="K41" s="52">
        <v>734</v>
      </c>
      <c r="L41" s="52">
        <v>400</v>
      </c>
      <c r="M41" s="52">
        <v>137</v>
      </c>
      <c r="N41" s="52">
        <v>770</v>
      </c>
      <c r="O41" s="52">
        <v>838</v>
      </c>
      <c r="P41" s="52">
        <v>361</v>
      </c>
      <c r="Q41" s="52">
        <v>486</v>
      </c>
      <c r="R41" s="52">
        <v>434</v>
      </c>
      <c r="S41" s="52">
        <v>326</v>
      </c>
      <c r="T41" s="52">
        <v>212</v>
      </c>
      <c r="U41" s="52">
        <v>401</v>
      </c>
      <c r="V41" s="52">
        <v>555</v>
      </c>
      <c r="W41" s="52">
        <v>544</v>
      </c>
      <c r="X41" s="52">
        <v>408</v>
      </c>
      <c r="Y41" s="52">
        <v>279</v>
      </c>
      <c r="DA41" s="63" t="s">
        <v>1240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18</v>
      </c>
      <c r="G42" s="52">
        <v>64</v>
      </c>
      <c r="H42" s="52">
        <v>82</v>
      </c>
      <c r="I42" s="52">
        <v>84</v>
      </c>
      <c r="J42" s="52">
        <v>67</v>
      </c>
      <c r="K42" s="52">
        <v>76</v>
      </c>
      <c r="L42" s="52">
        <v>33</v>
      </c>
      <c r="M42" s="52">
        <v>16</v>
      </c>
      <c r="N42" s="52">
        <v>91</v>
      </c>
      <c r="O42" s="52">
        <v>131</v>
      </c>
      <c r="P42" s="52">
        <v>78</v>
      </c>
      <c r="Q42" s="52">
        <v>116</v>
      </c>
      <c r="R42" s="52">
        <v>81</v>
      </c>
      <c r="S42" s="52">
        <v>63</v>
      </c>
      <c r="T42" s="52">
        <v>50</v>
      </c>
      <c r="U42" s="52">
        <v>87</v>
      </c>
      <c r="V42" s="52">
        <v>121</v>
      </c>
      <c r="W42" s="52">
        <v>113</v>
      </c>
      <c r="X42" s="52">
        <v>99</v>
      </c>
      <c r="Y42" s="52">
        <v>72</v>
      </c>
      <c r="DA42" s="63" t="s">
        <v>1241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256</v>
      </c>
      <c r="G44" s="52">
        <v>733</v>
      </c>
      <c r="H44" s="52">
        <v>940</v>
      </c>
      <c r="I44" s="52">
        <v>453</v>
      </c>
      <c r="J44" s="52">
        <v>464</v>
      </c>
      <c r="K44" s="52">
        <v>416</v>
      </c>
      <c r="L44" s="52">
        <v>206</v>
      </c>
      <c r="M44" s="52">
        <v>60</v>
      </c>
      <c r="N44" s="52">
        <v>226</v>
      </c>
      <c r="O44" s="52">
        <v>310</v>
      </c>
      <c r="P44" s="52">
        <v>146</v>
      </c>
      <c r="Q44" s="52">
        <v>256</v>
      </c>
      <c r="R44" s="52">
        <v>233</v>
      </c>
      <c r="S44" s="52">
        <v>143</v>
      </c>
      <c r="T44" s="52">
        <v>92</v>
      </c>
      <c r="U44" s="52">
        <v>153</v>
      </c>
      <c r="V44" s="52">
        <v>179</v>
      </c>
      <c r="W44" s="52">
        <v>155</v>
      </c>
      <c r="X44" s="52">
        <v>108</v>
      </c>
      <c r="Y44" s="52">
        <v>94</v>
      </c>
      <c r="DA44" s="63" t="s">
        <v>1242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456</v>
      </c>
      <c r="G45" s="36">
        <v>1473</v>
      </c>
      <c r="H45" s="36">
        <v>1547</v>
      </c>
      <c r="I45" s="36">
        <v>514</v>
      </c>
      <c r="J45" s="36">
        <v>295</v>
      </c>
      <c r="K45" s="36">
        <v>429</v>
      </c>
      <c r="L45" s="36">
        <v>249</v>
      </c>
      <c r="M45" s="36">
        <v>99</v>
      </c>
      <c r="N45" s="36">
        <v>649</v>
      </c>
      <c r="O45" s="36">
        <v>677</v>
      </c>
      <c r="P45" s="36">
        <v>309</v>
      </c>
      <c r="Q45" s="36">
        <v>374</v>
      </c>
      <c r="R45" s="36">
        <v>300</v>
      </c>
      <c r="S45" s="36">
        <v>260</v>
      </c>
      <c r="T45" s="36">
        <v>177</v>
      </c>
      <c r="U45" s="36">
        <v>352</v>
      </c>
      <c r="V45" s="36">
        <v>502</v>
      </c>
      <c r="W45" s="36">
        <v>507</v>
      </c>
      <c r="X45" s="36">
        <v>405</v>
      </c>
      <c r="Y45" s="36">
        <v>264</v>
      </c>
      <c r="DA45" s="60" t="s">
        <v>1243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1322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74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129</v>
      </c>
      <c r="H49" s="52">
        <v>203</v>
      </c>
      <c r="I49" s="52">
        <v>55</v>
      </c>
      <c r="J49" s="52">
        <v>197</v>
      </c>
      <c r="K49" s="52">
        <v>214</v>
      </c>
      <c r="L49" s="52">
        <v>87</v>
      </c>
      <c r="M49" s="52">
        <v>0</v>
      </c>
      <c r="N49" s="52">
        <v>121</v>
      </c>
      <c r="O49" s="52">
        <v>129</v>
      </c>
      <c r="P49" s="52">
        <v>0</v>
      </c>
      <c r="Q49" s="52">
        <v>95</v>
      </c>
      <c r="R49" s="52">
        <v>10</v>
      </c>
      <c r="S49" s="52">
        <v>0</v>
      </c>
      <c r="T49" s="52">
        <v>0</v>
      </c>
      <c r="U49" s="52">
        <v>61</v>
      </c>
      <c r="V49" s="52">
        <v>104</v>
      </c>
      <c r="W49" s="52">
        <v>111</v>
      </c>
      <c r="X49" s="52">
        <v>117</v>
      </c>
      <c r="Y49" s="52">
        <v>66</v>
      </c>
      <c r="DA49" s="63" t="s">
        <v>1323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41</v>
      </c>
      <c r="H51" s="52">
        <v>100</v>
      </c>
      <c r="I51" s="52">
        <v>35</v>
      </c>
      <c r="J51" s="52">
        <v>74</v>
      </c>
      <c r="K51" s="52">
        <v>80</v>
      </c>
      <c r="L51" s="52">
        <v>15</v>
      </c>
      <c r="M51" s="52">
        <v>0</v>
      </c>
      <c r="N51" s="52">
        <v>27</v>
      </c>
      <c r="O51" s="52">
        <v>18</v>
      </c>
      <c r="P51" s="52">
        <v>0</v>
      </c>
      <c r="Q51" s="52">
        <v>8</v>
      </c>
      <c r="R51" s="52">
        <v>1</v>
      </c>
      <c r="S51" s="52">
        <v>0</v>
      </c>
      <c r="T51" s="52">
        <v>0</v>
      </c>
      <c r="U51" s="52">
        <v>1</v>
      </c>
      <c r="V51" s="52">
        <v>22</v>
      </c>
      <c r="W51" s="52">
        <v>53</v>
      </c>
      <c r="X51" s="52">
        <v>98</v>
      </c>
      <c r="Y51" s="52">
        <v>25</v>
      </c>
      <c r="DA51" s="63" t="s">
        <v>1324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141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5</v>
      </c>
      <c r="H53" s="52">
        <v>9</v>
      </c>
      <c r="I53" s="52">
        <v>3</v>
      </c>
      <c r="J53" s="52">
        <v>9</v>
      </c>
      <c r="K53" s="52">
        <v>10</v>
      </c>
      <c r="L53" s="52">
        <v>4</v>
      </c>
      <c r="M53" s="52">
        <v>0</v>
      </c>
      <c r="N53" s="52">
        <v>2</v>
      </c>
      <c r="O53" s="52">
        <v>3</v>
      </c>
      <c r="P53" s="52">
        <v>0</v>
      </c>
      <c r="Q53" s="52">
        <v>4</v>
      </c>
      <c r="R53" s="52">
        <v>0</v>
      </c>
      <c r="S53" s="52">
        <v>0</v>
      </c>
      <c r="T53" s="52">
        <v>0</v>
      </c>
      <c r="U53" s="52">
        <v>1</v>
      </c>
      <c r="V53" s="52">
        <v>2</v>
      </c>
      <c r="W53" s="52">
        <v>2</v>
      </c>
      <c r="X53" s="52">
        <v>2</v>
      </c>
      <c r="Y53" s="52">
        <v>2</v>
      </c>
      <c r="DA53" s="63" t="s">
        <v>1325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1326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120</v>
      </c>
      <c r="H55" s="52">
        <v>187</v>
      </c>
      <c r="I55" s="52">
        <v>47</v>
      </c>
      <c r="J55" s="52">
        <v>170</v>
      </c>
      <c r="K55" s="52">
        <v>185</v>
      </c>
      <c r="L55" s="52">
        <v>76</v>
      </c>
      <c r="M55" s="52">
        <v>0</v>
      </c>
      <c r="N55" s="52">
        <v>106</v>
      </c>
      <c r="O55" s="52">
        <v>109</v>
      </c>
      <c r="P55" s="52">
        <v>0</v>
      </c>
      <c r="Q55" s="52">
        <v>73</v>
      </c>
      <c r="R55" s="52">
        <v>8</v>
      </c>
      <c r="S55" s="52">
        <v>0</v>
      </c>
      <c r="T55" s="52">
        <v>0</v>
      </c>
      <c r="U55" s="52">
        <v>49</v>
      </c>
      <c r="V55" s="52">
        <v>83</v>
      </c>
      <c r="W55" s="52">
        <v>90</v>
      </c>
      <c r="X55" s="52">
        <v>92</v>
      </c>
      <c r="Y55" s="52">
        <v>50</v>
      </c>
      <c r="DA55" s="63" t="s">
        <v>1327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4</v>
      </c>
      <c r="H56" s="52">
        <v>7</v>
      </c>
      <c r="I56" s="52">
        <v>5</v>
      </c>
      <c r="J56" s="52">
        <v>18</v>
      </c>
      <c r="K56" s="52">
        <v>19</v>
      </c>
      <c r="L56" s="52">
        <v>7</v>
      </c>
      <c r="M56" s="52">
        <v>0</v>
      </c>
      <c r="N56" s="52">
        <v>13</v>
      </c>
      <c r="O56" s="52">
        <v>17</v>
      </c>
      <c r="P56" s="52">
        <v>0</v>
      </c>
      <c r="Q56" s="52">
        <v>18</v>
      </c>
      <c r="R56" s="52">
        <v>2</v>
      </c>
      <c r="S56" s="52">
        <v>0</v>
      </c>
      <c r="T56" s="52">
        <v>0</v>
      </c>
      <c r="U56" s="52">
        <v>11</v>
      </c>
      <c r="V56" s="52">
        <v>19</v>
      </c>
      <c r="W56" s="52">
        <v>19</v>
      </c>
      <c r="X56" s="52">
        <v>23</v>
      </c>
      <c r="Y56" s="52">
        <v>14</v>
      </c>
      <c r="DA56" s="63" t="s">
        <v>1328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43</v>
      </c>
      <c r="H58" s="52">
        <v>77</v>
      </c>
      <c r="I58" s="52">
        <v>26</v>
      </c>
      <c r="J58" s="52">
        <v>120</v>
      </c>
      <c r="K58" s="52">
        <v>106</v>
      </c>
      <c r="L58" s="52">
        <v>40</v>
      </c>
      <c r="M58" s="52">
        <v>0</v>
      </c>
      <c r="N58" s="52">
        <v>31</v>
      </c>
      <c r="O58" s="52">
        <v>41</v>
      </c>
      <c r="P58" s="52">
        <v>0</v>
      </c>
      <c r="Q58" s="52">
        <v>39</v>
      </c>
      <c r="R58" s="52">
        <v>4</v>
      </c>
      <c r="S58" s="52">
        <v>0</v>
      </c>
      <c r="T58" s="52">
        <v>0</v>
      </c>
      <c r="U58" s="52">
        <v>18</v>
      </c>
      <c r="V58" s="52">
        <v>27</v>
      </c>
      <c r="W58" s="52">
        <v>27</v>
      </c>
      <c r="X58" s="52">
        <v>25</v>
      </c>
      <c r="Y58" s="52">
        <v>17</v>
      </c>
      <c r="DA58" s="63" t="s">
        <v>1329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86</v>
      </c>
      <c r="H59" s="36">
        <v>126</v>
      </c>
      <c r="I59" s="36">
        <v>29</v>
      </c>
      <c r="J59" s="36">
        <v>77</v>
      </c>
      <c r="K59" s="36">
        <v>108</v>
      </c>
      <c r="L59" s="36">
        <v>47</v>
      </c>
      <c r="M59" s="36">
        <v>0</v>
      </c>
      <c r="N59" s="36">
        <v>90</v>
      </c>
      <c r="O59" s="36">
        <v>88</v>
      </c>
      <c r="P59" s="36">
        <v>0</v>
      </c>
      <c r="Q59" s="36">
        <v>56</v>
      </c>
      <c r="R59" s="36">
        <v>6</v>
      </c>
      <c r="S59" s="36">
        <v>0</v>
      </c>
      <c r="T59" s="36">
        <v>0</v>
      </c>
      <c r="U59" s="36">
        <v>43</v>
      </c>
      <c r="V59" s="36">
        <v>77</v>
      </c>
      <c r="W59" s="36">
        <v>84</v>
      </c>
      <c r="X59" s="36">
        <v>92</v>
      </c>
      <c r="Y59" s="36">
        <v>49</v>
      </c>
      <c r="DA59" s="60" t="s">
        <v>1330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1409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74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316</v>
      </c>
      <c r="H63" s="52">
        <v>512</v>
      </c>
      <c r="I63" s="52">
        <v>149</v>
      </c>
      <c r="J63" s="52">
        <v>538</v>
      </c>
      <c r="K63" s="52">
        <v>577</v>
      </c>
      <c r="L63" s="52">
        <v>259</v>
      </c>
      <c r="M63" s="52">
        <v>0</v>
      </c>
      <c r="N63" s="52">
        <v>424</v>
      </c>
      <c r="O63" s="52">
        <v>385</v>
      </c>
      <c r="P63" s="52">
        <v>0</v>
      </c>
      <c r="Q63" s="52">
        <v>94</v>
      </c>
      <c r="R63" s="52">
        <v>13</v>
      </c>
      <c r="S63" s="52">
        <v>0</v>
      </c>
      <c r="T63" s="52">
        <v>0</v>
      </c>
      <c r="U63" s="52">
        <v>168</v>
      </c>
      <c r="V63" s="52">
        <v>236</v>
      </c>
      <c r="W63" s="52">
        <v>313</v>
      </c>
      <c r="X63" s="52">
        <v>288</v>
      </c>
      <c r="Y63" s="52">
        <v>158</v>
      </c>
      <c r="DA63" s="63" t="s">
        <v>1410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80</v>
      </c>
      <c r="D65" s="52">
        <v>65</v>
      </c>
      <c r="E65" s="52">
        <v>8</v>
      </c>
      <c r="F65" s="52">
        <v>9</v>
      </c>
      <c r="G65" s="52">
        <v>12</v>
      </c>
      <c r="H65" s="52">
        <v>97</v>
      </c>
      <c r="I65" s="52">
        <v>203</v>
      </c>
      <c r="J65" s="52">
        <v>86</v>
      </c>
      <c r="K65" s="52">
        <v>232</v>
      </c>
      <c r="L65" s="52">
        <v>205</v>
      </c>
      <c r="M65" s="52">
        <v>105</v>
      </c>
      <c r="N65" s="52">
        <v>23</v>
      </c>
      <c r="O65" s="52">
        <v>161</v>
      </c>
      <c r="P65" s="52">
        <v>150</v>
      </c>
      <c r="Q65" s="52">
        <v>55</v>
      </c>
      <c r="R65" s="52">
        <v>128</v>
      </c>
      <c r="S65" s="52">
        <v>68</v>
      </c>
      <c r="T65" s="52">
        <v>61</v>
      </c>
      <c r="U65" s="52">
        <v>46</v>
      </c>
      <c r="V65" s="52">
        <v>121</v>
      </c>
      <c r="W65" s="52">
        <v>168</v>
      </c>
      <c r="X65" s="52">
        <v>231</v>
      </c>
      <c r="Y65" s="52">
        <v>184</v>
      </c>
      <c r="DA65" s="63" t="s">
        <v>1411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30</v>
      </c>
      <c r="G67" s="52">
        <f t="shared" si="0"/>
        <v>78</v>
      </c>
      <c r="H67" s="52">
        <f t="shared" si="0"/>
        <v>98</v>
      </c>
      <c r="I67" s="52">
        <f t="shared" si="0"/>
        <v>43</v>
      </c>
      <c r="J67" s="52">
        <f t="shared" si="0"/>
        <v>26</v>
      </c>
      <c r="K67" s="52">
        <f t="shared" si="0"/>
        <v>29</v>
      </c>
      <c r="L67" s="52">
        <f t="shared" si="0"/>
        <v>15</v>
      </c>
      <c r="M67" s="52">
        <f t="shared" si="0"/>
        <v>6</v>
      </c>
      <c r="N67" s="52">
        <f t="shared" si="0"/>
        <v>14</v>
      </c>
      <c r="O67" s="52">
        <f t="shared" si="0"/>
        <v>21</v>
      </c>
      <c r="P67" s="52">
        <f t="shared" si="0"/>
        <v>12</v>
      </c>
      <c r="Q67" s="52">
        <f t="shared" si="0"/>
        <v>18</v>
      </c>
      <c r="R67" s="52">
        <f t="shared" ref="R67:V67" si="1">R39-R53</f>
        <v>21</v>
      </c>
      <c r="S67" s="52">
        <f t="shared" si="1"/>
        <v>13</v>
      </c>
      <c r="T67" s="52">
        <f t="shared" si="1"/>
        <v>7</v>
      </c>
      <c r="U67" s="52">
        <f t="shared" si="1"/>
        <v>6</v>
      </c>
      <c r="V67" s="52">
        <f t="shared" si="1"/>
        <v>7</v>
      </c>
      <c r="W67" s="52">
        <f t="shared" ref="W67:Y67" si="2">W39-W53</f>
        <v>6</v>
      </c>
      <c r="X67" s="52">
        <f t="shared" si="2"/>
        <v>3</v>
      </c>
      <c r="Y67" s="52">
        <f t="shared" si="2"/>
        <v>3</v>
      </c>
      <c r="DA67" s="63" t="s">
        <v>1412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1413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664</v>
      </c>
      <c r="G69" s="52">
        <f t="shared" si="6"/>
        <v>1938</v>
      </c>
      <c r="H69" s="52">
        <f t="shared" si="6"/>
        <v>2111</v>
      </c>
      <c r="I69" s="52">
        <f t="shared" si="6"/>
        <v>793</v>
      </c>
      <c r="J69" s="52">
        <f t="shared" si="6"/>
        <v>485</v>
      </c>
      <c r="K69" s="52">
        <f t="shared" si="6"/>
        <v>549</v>
      </c>
      <c r="L69" s="52">
        <f t="shared" si="6"/>
        <v>324</v>
      </c>
      <c r="M69" s="52">
        <f t="shared" si="6"/>
        <v>137</v>
      </c>
      <c r="N69" s="52">
        <f t="shared" si="6"/>
        <v>664</v>
      </c>
      <c r="O69" s="52">
        <f t="shared" si="6"/>
        <v>729</v>
      </c>
      <c r="P69" s="52">
        <f t="shared" si="6"/>
        <v>361</v>
      </c>
      <c r="Q69" s="52">
        <f t="shared" si="6"/>
        <v>413</v>
      </c>
      <c r="R69" s="52">
        <f t="shared" ref="R69:V69" si="7">R41-R55</f>
        <v>426</v>
      </c>
      <c r="S69" s="52">
        <f t="shared" si="7"/>
        <v>326</v>
      </c>
      <c r="T69" s="52">
        <f t="shared" si="7"/>
        <v>212</v>
      </c>
      <c r="U69" s="52">
        <f t="shared" si="7"/>
        <v>352</v>
      </c>
      <c r="V69" s="52">
        <f t="shared" si="7"/>
        <v>472</v>
      </c>
      <c r="W69" s="52">
        <f t="shared" ref="W69:Y69" si="8">W41-W55</f>
        <v>454</v>
      </c>
      <c r="X69" s="52">
        <f t="shared" si="8"/>
        <v>316</v>
      </c>
      <c r="Y69" s="52">
        <f t="shared" si="8"/>
        <v>229</v>
      </c>
      <c r="DA69" s="63" t="s">
        <v>1414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18</v>
      </c>
      <c r="G70" s="52">
        <f t="shared" si="9"/>
        <v>60</v>
      </c>
      <c r="H70" s="52">
        <f t="shared" si="9"/>
        <v>75</v>
      </c>
      <c r="I70" s="52">
        <f t="shared" si="9"/>
        <v>79</v>
      </c>
      <c r="J70" s="52">
        <f t="shared" si="9"/>
        <v>49</v>
      </c>
      <c r="K70" s="52">
        <f t="shared" si="9"/>
        <v>57</v>
      </c>
      <c r="L70" s="52">
        <f t="shared" si="9"/>
        <v>26</v>
      </c>
      <c r="M70" s="52">
        <f t="shared" si="9"/>
        <v>16</v>
      </c>
      <c r="N70" s="52">
        <f t="shared" si="9"/>
        <v>78</v>
      </c>
      <c r="O70" s="52">
        <f t="shared" si="9"/>
        <v>114</v>
      </c>
      <c r="P70" s="52">
        <f t="shared" si="9"/>
        <v>78</v>
      </c>
      <c r="Q70" s="52">
        <f t="shared" si="9"/>
        <v>98</v>
      </c>
      <c r="R70" s="52">
        <f t="shared" ref="R70:V70" si="10">R42-R56</f>
        <v>79</v>
      </c>
      <c r="S70" s="52">
        <f t="shared" si="10"/>
        <v>63</v>
      </c>
      <c r="T70" s="52">
        <f t="shared" si="10"/>
        <v>50</v>
      </c>
      <c r="U70" s="52">
        <f t="shared" si="10"/>
        <v>76</v>
      </c>
      <c r="V70" s="52">
        <f t="shared" si="10"/>
        <v>102</v>
      </c>
      <c r="W70" s="52">
        <f t="shared" ref="W70:Y70" si="11">W42-W56</f>
        <v>94</v>
      </c>
      <c r="X70" s="52">
        <f t="shared" si="11"/>
        <v>76</v>
      </c>
      <c r="Y70" s="52">
        <f t="shared" si="11"/>
        <v>58</v>
      </c>
      <c r="DA70" s="63" t="s">
        <v>1415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256</v>
      </c>
      <c r="G72" s="52">
        <v>690</v>
      </c>
      <c r="H72" s="52">
        <v>863</v>
      </c>
      <c r="I72" s="52">
        <v>427</v>
      </c>
      <c r="J72" s="52">
        <v>344</v>
      </c>
      <c r="K72" s="52">
        <v>310</v>
      </c>
      <c r="L72" s="52">
        <v>166</v>
      </c>
      <c r="M72" s="52">
        <v>60</v>
      </c>
      <c r="N72" s="52">
        <v>195</v>
      </c>
      <c r="O72" s="52">
        <v>269</v>
      </c>
      <c r="P72" s="52">
        <v>146</v>
      </c>
      <c r="Q72" s="52">
        <v>217</v>
      </c>
      <c r="R72" s="52">
        <v>229</v>
      </c>
      <c r="S72" s="52">
        <v>143</v>
      </c>
      <c r="T72" s="52">
        <v>92</v>
      </c>
      <c r="U72" s="52">
        <v>135</v>
      </c>
      <c r="V72" s="52">
        <v>152</v>
      </c>
      <c r="W72" s="52">
        <v>128</v>
      </c>
      <c r="X72" s="52">
        <v>83</v>
      </c>
      <c r="Y72" s="52">
        <v>77</v>
      </c>
      <c r="DA72" s="63" t="s">
        <v>1416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456</v>
      </c>
      <c r="G73" s="36">
        <v>1387</v>
      </c>
      <c r="H73" s="36">
        <v>1421</v>
      </c>
      <c r="I73" s="36">
        <v>485</v>
      </c>
      <c r="J73" s="36">
        <v>218</v>
      </c>
      <c r="K73" s="36">
        <v>321</v>
      </c>
      <c r="L73" s="36">
        <v>202</v>
      </c>
      <c r="M73" s="36">
        <v>99</v>
      </c>
      <c r="N73" s="36">
        <v>559</v>
      </c>
      <c r="O73" s="36">
        <v>589</v>
      </c>
      <c r="P73" s="36">
        <v>309</v>
      </c>
      <c r="Q73" s="36">
        <v>318</v>
      </c>
      <c r="R73" s="36">
        <v>294</v>
      </c>
      <c r="S73" s="36">
        <v>260</v>
      </c>
      <c r="T73" s="36">
        <v>177</v>
      </c>
      <c r="U73" s="36">
        <v>309</v>
      </c>
      <c r="V73" s="36">
        <v>425</v>
      </c>
      <c r="W73" s="36">
        <v>423</v>
      </c>
      <c r="X73" s="36">
        <v>313</v>
      </c>
      <c r="Y73" s="36">
        <v>215</v>
      </c>
      <c r="DA73" s="60" t="s">
        <v>1417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1496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X78" s="128">
        <f>RES_hhdet_numvin!X25</f>
        <v>0</v>
      </c>
      <c r="Y78" s="128">
        <f>RES_hhdet_numvin!Y25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0</v>
      </c>
      <c r="I79" s="52">
        <f>RES_hhdet_numvin!I26</f>
        <v>0</v>
      </c>
      <c r="J79" s="52">
        <f>RES_hhdet_numvin!J26</f>
        <v>130</v>
      </c>
      <c r="K79" s="52">
        <f>RES_hhdet_numvin!K26</f>
        <v>261</v>
      </c>
      <c r="L79" s="52">
        <f>RES_hhdet_numvin!L26</f>
        <v>159</v>
      </c>
      <c r="M79" s="52">
        <f>RES_hhdet_numvin!M26</f>
        <v>0</v>
      </c>
      <c r="N79" s="52">
        <f>RES_hhdet_numvin!N26</f>
        <v>368</v>
      </c>
      <c r="O79" s="52">
        <f>RES_hhdet_numvin!O26</f>
        <v>389</v>
      </c>
      <c r="P79" s="52">
        <f>RES_hhdet_numvin!P26</f>
        <v>0</v>
      </c>
      <c r="Q79" s="52">
        <f>RES_hhdet_numvin!Q26</f>
        <v>167</v>
      </c>
      <c r="R79" s="52">
        <f>RES_hhdet_numvin!R26</f>
        <v>21</v>
      </c>
      <c r="S79" s="52">
        <f>RES_hhdet_numvin!S26</f>
        <v>0</v>
      </c>
      <c r="T79" s="52">
        <f>RES_hhdet_numvin!T26</f>
        <v>0</v>
      </c>
      <c r="U79" s="52">
        <f>RES_hhdet_numvin!U26</f>
        <v>226</v>
      </c>
      <c r="V79" s="52">
        <f>RES_hhdet_numvin!V26</f>
        <v>338</v>
      </c>
      <c r="W79" s="52">
        <f>RES_hhdet_numvin!W26</f>
        <v>424</v>
      </c>
      <c r="X79" s="52">
        <f>RES_hhdet_numvin!X26</f>
        <v>405</v>
      </c>
      <c r="Y79" s="52">
        <f>RES_hhdet_numvin!Y26</f>
        <v>224</v>
      </c>
      <c r="DA79" s="63" t="s">
        <v>1497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X80" s="138">
        <f>RES_hhdet_numvin!X27</f>
        <v>0</v>
      </c>
      <c r="Y80" s="138">
        <f>RES_hhdet_numvin!Y27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X81" s="150">
        <f>RES_hhdet_numvin!X28</f>
        <v>0</v>
      </c>
      <c r="Y81" s="150">
        <f>RES_hhdet_numvin!Y28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0</v>
      </c>
      <c r="Q82" s="138">
        <f>RES_hhdet_numvin!Q29</f>
        <v>0</v>
      </c>
      <c r="R82" s="138">
        <f>RES_hhdet_numvin!R29</f>
        <v>37</v>
      </c>
      <c r="S82" s="138">
        <f>RES_hhdet_numvin!S29</f>
        <v>32</v>
      </c>
      <c r="T82" s="138">
        <f>RES_hhdet_numvin!T29</f>
        <v>36</v>
      </c>
      <c r="U82" s="138">
        <f>RES_hhdet_numvin!U29</f>
        <v>33</v>
      </c>
      <c r="V82" s="138">
        <f>RES_hhdet_numvin!V29</f>
        <v>123</v>
      </c>
      <c r="W82" s="138">
        <f>RES_hhdet_numvin!W29</f>
        <v>196</v>
      </c>
      <c r="X82" s="138">
        <f>RES_hhdet_numvin!X29</f>
        <v>305</v>
      </c>
      <c r="Y82" s="138">
        <f>RES_hhdet_numvin!Y29</f>
        <v>209</v>
      </c>
      <c r="DA82" s="63" t="s">
        <v>1498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X83" s="150">
        <f>RES_hhdet_numvin!X30</f>
        <v>0</v>
      </c>
      <c r="Y83" s="150">
        <f>RES_hhdet_numvin!Y30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0</v>
      </c>
      <c r="Q84" s="138">
        <f>RES_hhdet_numvin!Q31</f>
        <v>0</v>
      </c>
      <c r="R84" s="138">
        <f>RES_hhdet_numvin!R31</f>
        <v>7</v>
      </c>
      <c r="S84" s="138">
        <f>RES_hhdet_numvin!S31</f>
        <v>8</v>
      </c>
      <c r="T84" s="138">
        <f>RES_hhdet_numvin!T31</f>
        <v>7</v>
      </c>
      <c r="U84" s="138">
        <f>RES_hhdet_numvin!U31</f>
        <v>7</v>
      </c>
      <c r="V84" s="138">
        <f>RES_hhdet_numvin!V31</f>
        <v>9</v>
      </c>
      <c r="W84" s="138">
        <f>RES_hhdet_numvin!W31</f>
        <v>8</v>
      </c>
      <c r="X84" s="138">
        <f>RES_hhdet_numvin!X31</f>
        <v>5</v>
      </c>
      <c r="Y84" s="138">
        <f>RES_hhdet_numvin!Y31</f>
        <v>5</v>
      </c>
      <c r="DA84" s="63" t="s">
        <v>1499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0</v>
      </c>
      <c r="S85" s="138">
        <f>RES_hhdet_numvin!S32</f>
        <v>0</v>
      </c>
      <c r="T85" s="138">
        <f>RES_hhdet_numvin!T32</f>
        <v>0</v>
      </c>
      <c r="U85" s="138">
        <f>RES_hhdet_numvin!U32</f>
        <v>0</v>
      </c>
      <c r="V85" s="138">
        <f>RES_hhdet_numvin!V32</f>
        <v>0</v>
      </c>
      <c r="W85" s="138">
        <f>RES_hhdet_numvin!W32</f>
        <v>0</v>
      </c>
      <c r="X85" s="138">
        <f>RES_hhdet_numvin!X32</f>
        <v>0</v>
      </c>
      <c r="Y85" s="138">
        <f>RES_hhdet_numvin!Y32</f>
        <v>0</v>
      </c>
      <c r="DA85" s="63" t="s">
        <v>1500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X86" s="138">
        <f>RES_hhdet_numvin!X33</f>
        <v>0</v>
      </c>
      <c r="Y86" s="138">
        <f>RES_hhdet_numvin!Y33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X87" s="138">
        <f>RES_hhdet_numvin!X34</f>
        <v>0</v>
      </c>
      <c r="Y87" s="138">
        <f>RES_hhdet_numvin!Y34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0</v>
      </c>
      <c r="Q88" s="138">
        <f>RES_hhdet_numvin!Q35</f>
        <v>0</v>
      </c>
      <c r="R88" s="138">
        <f>RES_hhdet_numvin!R35</f>
        <v>138</v>
      </c>
      <c r="S88" s="138">
        <f>RES_hhdet_numvin!S35</f>
        <v>188</v>
      </c>
      <c r="T88" s="138">
        <f>RES_hhdet_numvin!T35</f>
        <v>148</v>
      </c>
      <c r="U88" s="138">
        <f>RES_hhdet_numvin!U35</f>
        <v>316</v>
      </c>
      <c r="V88" s="138">
        <f>RES_hhdet_numvin!V35</f>
        <v>493</v>
      </c>
      <c r="W88" s="138">
        <f>RES_hhdet_numvin!W35</f>
        <v>523</v>
      </c>
      <c r="X88" s="138">
        <f>RES_hhdet_numvin!X35</f>
        <v>407</v>
      </c>
      <c r="Y88" s="138">
        <f>RES_hhdet_numvin!Y35</f>
        <v>279</v>
      </c>
      <c r="DA88" s="63" t="s">
        <v>1501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0</v>
      </c>
      <c r="Q89" s="138">
        <f>RES_hhdet_numvin!Q36</f>
        <v>0</v>
      </c>
      <c r="R89" s="138">
        <f>RES_hhdet_numvin!R36</f>
        <v>27</v>
      </c>
      <c r="S89" s="138">
        <f>RES_hhdet_numvin!S36</f>
        <v>36</v>
      </c>
      <c r="T89" s="138">
        <f>RES_hhdet_numvin!T36</f>
        <v>35</v>
      </c>
      <c r="U89" s="138">
        <f>RES_hhdet_numvin!U36</f>
        <v>72</v>
      </c>
      <c r="V89" s="138">
        <f>RES_hhdet_numvin!V36</f>
        <v>111</v>
      </c>
      <c r="W89" s="138">
        <f>RES_hhdet_numvin!W36</f>
        <v>112</v>
      </c>
      <c r="X89" s="138">
        <f>RES_hhdet_numvin!X36</f>
        <v>99</v>
      </c>
      <c r="Y89" s="138">
        <f>RES_hhdet_numvin!Y36</f>
        <v>72</v>
      </c>
      <c r="DA89" s="63" t="s">
        <v>1502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X90" s="138">
        <f>RES_hhdet_numvin!X37</f>
        <v>0</v>
      </c>
      <c r="Y90" s="138">
        <f>RES_hhdet_numvin!Y37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X91" s="148">
        <f>RES_hhdet_numvin!X38</f>
        <v>0</v>
      </c>
      <c r="Y91" s="148">
        <f>RES_hhdet_numvin!Y38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X92" s="150">
        <f>RES_hhdet_numvin!X39</f>
        <v>0</v>
      </c>
      <c r="Y92" s="150">
        <f>RES_hhdet_numvin!Y39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0</v>
      </c>
      <c r="Q93" s="138">
        <f>RES_hhdet_numvin!Q40</f>
        <v>0</v>
      </c>
      <c r="R93" s="138">
        <f>RES_hhdet_numvin!R40</f>
        <v>75</v>
      </c>
      <c r="S93" s="138">
        <f>RES_hhdet_numvin!S40</f>
        <v>82</v>
      </c>
      <c r="T93" s="138">
        <f>RES_hhdet_numvin!T40</f>
        <v>63</v>
      </c>
      <c r="U93" s="138">
        <f>RES_hhdet_numvin!U40</f>
        <v>122</v>
      </c>
      <c r="V93" s="138">
        <f>RES_hhdet_numvin!V40</f>
        <v>165</v>
      </c>
      <c r="W93" s="138">
        <f>RES_hhdet_numvin!W40</f>
        <v>151</v>
      </c>
      <c r="X93" s="138">
        <f>RES_hhdet_numvin!X40</f>
        <v>108</v>
      </c>
      <c r="Y93" s="138">
        <f>RES_hhdet_numvin!Y40</f>
        <v>94</v>
      </c>
      <c r="DA93" s="63" t="s">
        <v>1503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0</v>
      </c>
      <c r="Q94" s="39">
        <f>RES_hhdet_numvin!Q41</f>
        <v>0</v>
      </c>
      <c r="R94" s="39">
        <f>RES_hhdet_numvin!R41</f>
        <v>93</v>
      </c>
      <c r="S94" s="39">
        <f>RES_hhdet_numvin!S41</f>
        <v>154</v>
      </c>
      <c r="T94" s="39">
        <f>RES_hhdet_numvin!T41</f>
        <v>125</v>
      </c>
      <c r="U94" s="39">
        <f>RES_hhdet_numvin!U41</f>
        <v>278</v>
      </c>
      <c r="V94" s="39">
        <f>RES_hhdet_numvin!V41</f>
        <v>451</v>
      </c>
      <c r="W94" s="39">
        <f>RES_hhdet_numvin!W41</f>
        <v>483</v>
      </c>
      <c r="X94" s="39">
        <f>RES_hhdet_numvin!X41</f>
        <v>404</v>
      </c>
      <c r="Y94" s="39">
        <f>RES_hhdet_numvin!Y41</f>
        <v>264</v>
      </c>
      <c r="DA94" s="60" t="s">
        <v>1504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17.98368665943913</v>
      </c>
      <c r="C98" s="117">
        <f t="shared" si="12"/>
        <v>7.8952065821839765</v>
      </c>
      <c r="D98" s="117">
        <f t="shared" si="12"/>
        <v>13.039357281127925</v>
      </c>
      <c r="E98" s="117">
        <f t="shared" si="12"/>
        <v>2.9650984456578753</v>
      </c>
      <c r="F98" s="117">
        <f t="shared" si="12"/>
        <v>8.3565509884375597</v>
      </c>
      <c r="G98" s="117">
        <f t="shared" si="12"/>
        <v>8.8436605830894379</v>
      </c>
      <c r="H98" s="117">
        <f t="shared" si="12"/>
        <v>11.706348431747234</v>
      </c>
      <c r="I98" s="117">
        <f t="shared" si="12"/>
        <v>5.0874658504344259</v>
      </c>
      <c r="J98" s="117">
        <f t="shared" si="12"/>
        <v>16.327163174510623</v>
      </c>
      <c r="K98" s="117">
        <f t="shared" si="12"/>
        <v>9.4398757969785532</v>
      </c>
      <c r="L98" s="117">
        <f t="shared" si="12"/>
        <v>9.2955907921539627</v>
      </c>
      <c r="M98" s="117">
        <f t="shared" si="12"/>
        <v>7.6015941158476839</v>
      </c>
      <c r="N98" s="117">
        <f t="shared" si="12"/>
        <v>7.1832787740387145</v>
      </c>
      <c r="O98" s="117">
        <f t="shared" si="12"/>
        <v>6.3864072024294689</v>
      </c>
      <c r="P98" s="117">
        <f t="shared" si="12"/>
        <v>4.9862203397744294</v>
      </c>
      <c r="Q98" s="117">
        <f t="shared" si="12"/>
        <v>6.7504872462378307</v>
      </c>
      <c r="R98" s="117">
        <f t="shared" ref="R98:V98" si="13">R99+R102+R104+R113</f>
        <v>6.3650214318588718</v>
      </c>
      <c r="S98" s="117">
        <f t="shared" si="13"/>
        <v>5.7254949095197922</v>
      </c>
      <c r="T98" s="117">
        <f t="shared" si="13"/>
        <v>4.9683551641775923</v>
      </c>
      <c r="U98" s="117">
        <f t="shared" si="13"/>
        <v>5.1559384798357657</v>
      </c>
      <c r="V98" s="117">
        <f t="shared" si="13"/>
        <v>5.0727490848126413</v>
      </c>
      <c r="W98" s="117">
        <f t="shared" ref="W98:Y98" si="14">W99+W102+W104+W113</f>
        <v>5.4171824743047807</v>
      </c>
      <c r="X98" s="117">
        <f t="shared" si="14"/>
        <v>5.0531157594985814</v>
      </c>
      <c r="Y98" s="117">
        <f t="shared" si="14"/>
        <v>4.3090970440357239</v>
      </c>
      <c r="DA98" s="129" t="s">
        <v>1592</v>
      </c>
    </row>
    <row r="99" spans="1:105" ht="12" customHeight="1" x14ac:dyDescent="0.25">
      <c r="A99" s="121" t="s">
        <v>57</v>
      </c>
      <c r="B99" s="122">
        <f t="shared" ref="B99:Q99" si="15">SUM(B100:B101)</f>
        <v>15.190008792766344</v>
      </c>
      <c r="C99" s="122">
        <f t="shared" si="15"/>
        <v>5.8752163259575623</v>
      </c>
      <c r="D99" s="122">
        <f t="shared" si="15"/>
        <v>11.223999468532696</v>
      </c>
      <c r="E99" s="122">
        <f t="shared" si="15"/>
        <v>1.6719461071889796</v>
      </c>
      <c r="F99" s="122">
        <f t="shared" si="15"/>
        <v>7.064313811408887</v>
      </c>
      <c r="G99" s="122">
        <f t="shared" si="15"/>
        <v>7.4019745373199166</v>
      </c>
      <c r="H99" s="122">
        <f t="shared" si="15"/>
        <v>10.008807788332083</v>
      </c>
      <c r="I99" s="122">
        <f t="shared" si="15"/>
        <v>3.3907798035856587</v>
      </c>
      <c r="J99" s="122">
        <f t="shared" si="15"/>
        <v>14.523510601673461</v>
      </c>
      <c r="K99" s="122">
        <f t="shared" si="15"/>
        <v>7.7108485790367309</v>
      </c>
      <c r="L99" s="122">
        <f t="shared" si="15"/>
        <v>7.6959572126633562</v>
      </c>
      <c r="M99" s="122">
        <f t="shared" si="15"/>
        <v>6.2827138394974487</v>
      </c>
      <c r="N99" s="122">
        <f t="shared" si="15"/>
        <v>5.9710291213484465</v>
      </c>
      <c r="O99" s="122">
        <f t="shared" si="15"/>
        <v>5.312263090423996</v>
      </c>
      <c r="P99" s="122">
        <f t="shared" si="15"/>
        <v>4.0037620478576361</v>
      </c>
      <c r="Q99" s="122">
        <f t="shared" si="15"/>
        <v>5.7062141677571852</v>
      </c>
      <c r="R99" s="122">
        <f t="shared" ref="R99:V99" si="16">SUM(R100:R101)</f>
        <v>5.3604041858067397</v>
      </c>
      <c r="S99" s="122">
        <f t="shared" si="16"/>
        <v>4.7679650310561685</v>
      </c>
      <c r="T99" s="122">
        <f t="shared" si="16"/>
        <v>4.0888933680661159</v>
      </c>
      <c r="U99" s="122">
        <f t="shared" si="16"/>
        <v>4.292453505640462</v>
      </c>
      <c r="V99" s="122">
        <f t="shared" si="16"/>
        <v>4.2301343297154395</v>
      </c>
      <c r="W99" s="122">
        <f t="shared" ref="W99:Y99" si="17">SUM(W100:W101)</f>
        <v>4.5293428848922499</v>
      </c>
      <c r="X99" s="122">
        <f t="shared" si="17"/>
        <v>4.2055539873880825</v>
      </c>
      <c r="Y99" s="122">
        <f t="shared" si="17"/>
        <v>3.5132727118128249</v>
      </c>
      <c r="DA99" s="130" t="s">
        <v>1593</v>
      </c>
    </row>
    <row r="100" spans="1:105" ht="12" customHeight="1" x14ac:dyDescent="0.25">
      <c r="A100" s="97" t="s">
        <v>74</v>
      </c>
      <c r="B100" s="98">
        <v>15.02878967132785</v>
      </c>
      <c r="C100" s="98">
        <v>5.8133337449212164</v>
      </c>
      <c r="D100" s="98">
        <v>11.105610217230378</v>
      </c>
      <c r="E100" s="98">
        <v>1.6553503846717277</v>
      </c>
      <c r="F100" s="98">
        <v>6.991089981379524</v>
      </c>
      <c r="G100" s="98">
        <v>7.326116417298179</v>
      </c>
      <c r="H100" s="98">
        <v>9.9085790641041473</v>
      </c>
      <c r="I100" s="98">
        <v>3.3578970288307204</v>
      </c>
      <c r="J100" s="98">
        <v>14.381682660688993</v>
      </c>
      <c r="K100" s="98">
        <v>7.6344964945524341</v>
      </c>
      <c r="L100" s="98">
        <v>7.6212489251934539</v>
      </c>
      <c r="M100" s="98">
        <v>6.2213134135855359</v>
      </c>
      <c r="N100" s="98">
        <v>5.9110877042132381</v>
      </c>
      <c r="O100" s="98">
        <v>5.2570378331900285</v>
      </c>
      <c r="P100" s="98">
        <v>3.9623774720550258</v>
      </c>
      <c r="Q100" s="98">
        <v>5.6467798796216684</v>
      </c>
      <c r="R100" s="98">
        <v>5.3040756663800508</v>
      </c>
      <c r="S100" s="98">
        <v>4.7183856405846925</v>
      </c>
      <c r="T100" s="98">
        <v>4.0463736027514878</v>
      </c>
      <c r="U100" s="98">
        <v>4.2468873602751378</v>
      </c>
      <c r="V100" s="98">
        <v>4.1841702493551125</v>
      </c>
      <c r="W100" s="98">
        <v>4.4786736887360217</v>
      </c>
      <c r="X100" s="98">
        <v>4.1572914875322402</v>
      </c>
      <c r="Y100" s="98">
        <v>3.4718400687876003</v>
      </c>
      <c r="DA100" s="63" t="s">
        <v>1594</v>
      </c>
    </row>
    <row r="101" spans="1:105" ht="12" customHeight="1" x14ac:dyDescent="0.25">
      <c r="A101" s="97" t="s">
        <v>53</v>
      </c>
      <c r="B101" s="98">
        <v>0.16121912143849415</v>
      </c>
      <c r="C101" s="98">
        <v>6.1882581036345682E-2</v>
      </c>
      <c r="D101" s="98">
        <v>0.11838925130231803</v>
      </c>
      <c r="E101" s="98">
        <v>1.6595722517251832E-2</v>
      </c>
      <c r="F101" s="98">
        <v>7.3223830029362627E-2</v>
      </c>
      <c r="G101" s="98">
        <v>7.5858120021738029E-2</v>
      </c>
      <c r="H101" s="98">
        <v>0.10022872422793584</v>
      </c>
      <c r="I101" s="98">
        <v>3.2882774754938428E-2</v>
      </c>
      <c r="J101" s="98">
        <v>0.1418279409844688</v>
      </c>
      <c r="K101" s="98">
        <v>7.6352084484297172E-2</v>
      </c>
      <c r="L101" s="98">
        <v>7.4708287469902546E-2</v>
      </c>
      <c r="M101" s="98">
        <v>6.1400425911912339E-2</v>
      </c>
      <c r="N101" s="98">
        <v>5.9941417135208001E-2</v>
      </c>
      <c r="O101" s="98">
        <v>5.5225257233967963E-2</v>
      </c>
      <c r="P101" s="98">
        <v>4.13845758026107E-2</v>
      </c>
      <c r="Q101" s="98">
        <v>5.9434288135516843E-2</v>
      </c>
      <c r="R101" s="98">
        <v>5.6328519426688962E-2</v>
      </c>
      <c r="S101" s="98">
        <v>4.9579390471476269E-2</v>
      </c>
      <c r="T101" s="98">
        <v>4.251976531462804E-2</v>
      </c>
      <c r="U101" s="98">
        <v>4.5566145365324287E-2</v>
      </c>
      <c r="V101" s="98">
        <v>4.596408036032712E-2</v>
      </c>
      <c r="W101" s="98">
        <v>5.06691961562281E-2</v>
      </c>
      <c r="X101" s="98">
        <v>4.8262499855842252E-2</v>
      </c>
      <c r="Y101" s="98">
        <v>4.1432643025224716E-2</v>
      </c>
      <c r="DA101" s="63" t="s">
        <v>1595</v>
      </c>
    </row>
    <row r="102" spans="1:105" ht="12" customHeight="1" x14ac:dyDescent="0.25">
      <c r="A102" s="121" t="s">
        <v>92</v>
      </c>
      <c r="B102" s="122">
        <f t="shared" ref="B102:Y102" si="18">B103</f>
        <v>6.2749035416319154E-2</v>
      </c>
      <c r="C102" s="122">
        <f t="shared" si="18"/>
        <v>5.4240821117915367E-2</v>
      </c>
      <c r="D102" s="122">
        <f t="shared" si="18"/>
        <v>4.7123874302917396E-2</v>
      </c>
      <c r="E102" s="122">
        <f t="shared" si="18"/>
        <v>8.5367701476321001E-2</v>
      </c>
      <c r="F102" s="122">
        <f t="shared" si="18"/>
        <v>2.7160967347344224E-2</v>
      </c>
      <c r="G102" s="122">
        <f t="shared" si="18"/>
        <v>2.7307836828853068E-2</v>
      </c>
      <c r="H102" s="122">
        <f t="shared" si="18"/>
        <v>4.2791518466785861E-2</v>
      </c>
      <c r="I102" s="122">
        <f t="shared" si="18"/>
        <v>6.2484460049725167E-2</v>
      </c>
      <c r="J102" s="122">
        <f t="shared" si="18"/>
        <v>6.5936594974380397E-2</v>
      </c>
      <c r="K102" s="122">
        <f t="shared" si="18"/>
        <v>8.0385965063183601E-2</v>
      </c>
      <c r="L102" s="122">
        <f t="shared" si="18"/>
        <v>0.11488802448005112</v>
      </c>
      <c r="M102" s="122">
        <f t="shared" si="18"/>
        <v>0.14903410821293617</v>
      </c>
      <c r="N102" s="122">
        <f t="shared" si="18"/>
        <v>0.1510596270117438</v>
      </c>
      <c r="O102" s="122">
        <f t="shared" si="18"/>
        <v>0.11240012588968515</v>
      </c>
      <c r="P102" s="122">
        <f t="shared" si="18"/>
        <v>8.3182390763532205E-2</v>
      </c>
      <c r="Q102" s="122">
        <f t="shared" si="18"/>
        <v>0.11267136096461902</v>
      </c>
      <c r="R102" s="122">
        <f t="shared" si="18"/>
        <v>8.6957836549817813E-2</v>
      </c>
      <c r="S102" s="122">
        <f t="shared" si="18"/>
        <v>8.8845524821863198E-2</v>
      </c>
      <c r="T102" s="122">
        <f t="shared" si="18"/>
        <v>8.0096775334167508E-2</v>
      </c>
      <c r="U102" s="122">
        <f t="shared" si="18"/>
        <v>7.4689478147410837E-2</v>
      </c>
      <c r="V102" s="122">
        <f t="shared" si="18"/>
        <v>7.4751065493724705E-2</v>
      </c>
      <c r="W102" s="122">
        <f t="shared" si="18"/>
        <v>8.1492308327817981E-2</v>
      </c>
      <c r="X102" s="122">
        <f t="shared" si="18"/>
        <v>8.3480072893250282E-2</v>
      </c>
      <c r="Y102" s="122">
        <f t="shared" si="18"/>
        <v>8.6114867569495948E-2</v>
      </c>
      <c r="DA102" s="130" t="s">
        <v>1596</v>
      </c>
    </row>
    <row r="103" spans="1:105" ht="12" customHeight="1" x14ac:dyDescent="0.25">
      <c r="A103" s="97" t="s">
        <v>53</v>
      </c>
      <c r="B103" s="98">
        <v>6.2749035416319154E-2</v>
      </c>
      <c r="C103" s="98">
        <v>5.4240821117915367E-2</v>
      </c>
      <c r="D103" s="98">
        <v>4.7123874302917396E-2</v>
      </c>
      <c r="E103" s="98">
        <v>8.5367701476321001E-2</v>
      </c>
      <c r="F103" s="98">
        <v>2.7160967347344224E-2</v>
      </c>
      <c r="G103" s="98">
        <v>2.7307836828853068E-2</v>
      </c>
      <c r="H103" s="98">
        <v>4.2791518466785861E-2</v>
      </c>
      <c r="I103" s="98">
        <v>6.2484460049725167E-2</v>
      </c>
      <c r="J103" s="98">
        <v>6.5936594974380397E-2</v>
      </c>
      <c r="K103" s="98">
        <v>8.0385965063183601E-2</v>
      </c>
      <c r="L103" s="98">
        <v>0.11488802448005112</v>
      </c>
      <c r="M103" s="98">
        <v>0.14903410821293617</v>
      </c>
      <c r="N103" s="98">
        <v>0.1510596270117438</v>
      </c>
      <c r="O103" s="98">
        <v>0.11240012588968515</v>
      </c>
      <c r="P103" s="98">
        <v>8.3182390763532205E-2</v>
      </c>
      <c r="Q103" s="98">
        <v>0.11267136096461902</v>
      </c>
      <c r="R103" s="98">
        <v>8.6957836549817813E-2</v>
      </c>
      <c r="S103" s="98">
        <v>8.8845524821863198E-2</v>
      </c>
      <c r="T103" s="98">
        <v>8.0096775334167508E-2</v>
      </c>
      <c r="U103" s="98">
        <v>7.4689478147410837E-2</v>
      </c>
      <c r="V103" s="98">
        <v>7.4751065493724705E-2</v>
      </c>
      <c r="W103" s="98">
        <v>8.1492308327817981E-2</v>
      </c>
      <c r="X103" s="98">
        <v>8.3480072893250282E-2</v>
      </c>
      <c r="Y103" s="98">
        <v>8.6114867569495948E-2</v>
      </c>
      <c r="DA103" s="63" t="s">
        <v>1597</v>
      </c>
    </row>
    <row r="104" spans="1:105" ht="12" customHeight="1" x14ac:dyDescent="0.25">
      <c r="A104" s="121" t="s">
        <v>55</v>
      </c>
      <c r="B104" s="122">
        <v>1.4726037070223132</v>
      </c>
      <c r="C104" s="122">
        <v>1.0661920328878083</v>
      </c>
      <c r="D104" s="122">
        <v>0.95323943026972002</v>
      </c>
      <c r="E104" s="122">
        <v>0.65243803558819646</v>
      </c>
      <c r="F104" s="122">
        <v>0.69010125082648976</v>
      </c>
      <c r="G104" s="122">
        <v>0.76773786083565509</v>
      </c>
      <c r="H104" s="122">
        <v>0.89486785892700638</v>
      </c>
      <c r="I104" s="122">
        <v>0.88797549312742696</v>
      </c>
      <c r="J104" s="122">
        <v>0.93299540634864886</v>
      </c>
      <c r="K104" s="122">
        <v>0.87573049864820607</v>
      </c>
      <c r="L104" s="122">
        <v>0.80630761938221085</v>
      </c>
      <c r="M104" s="122">
        <v>0.64376892848887723</v>
      </c>
      <c r="N104" s="122">
        <v>0.59372462117882252</v>
      </c>
      <c r="O104" s="122">
        <v>0.53841411874080491</v>
      </c>
      <c r="P104" s="122">
        <v>0.51363105788980512</v>
      </c>
      <c r="Q104" s="122">
        <v>0.53197898907580887</v>
      </c>
      <c r="R104" s="122">
        <v>0.5217363788049606</v>
      </c>
      <c r="S104" s="122">
        <v>0.49993554135544993</v>
      </c>
      <c r="T104" s="122">
        <v>0.46759490802812753</v>
      </c>
      <c r="U104" s="122">
        <v>0.46129725201404598</v>
      </c>
      <c r="V104" s="122">
        <v>0.45273938889498255</v>
      </c>
      <c r="W104" s="122">
        <v>0.48101176533531098</v>
      </c>
      <c r="X104" s="122">
        <v>0.46067429240417457</v>
      </c>
      <c r="Y104" s="122">
        <v>0.44171221694659157</v>
      </c>
      <c r="DA104" s="130" t="s">
        <v>1598</v>
      </c>
    </row>
    <row r="105" spans="1:105" ht="12" customHeight="1" x14ac:dyDescent="0.25">
      <c r="A105" s="97" t="s">
        <v>141</v>
      </c>
      <c r="B105" s="98">
        <v>6.2356587152398765E-2</v>
      </c>
      <c r="C105" s="98">
        <v>4.8731354924841937E-2</v>
      </c>
      <c r="D105" s="98">
        <v>3.9100868564389116E-2</v>
      </c>
      <c r="E105" s="98">
        <v>3.2656570037880243E-2</v>
      </c>
      <c r="F105" s="98">
        <v>3.068110238606666E-2</v>
      </c>
      <c r="G105" s="98">
        <v>3.2830645750675493E-2</v>
      </c>
      <c r="H105" s="98">
        <v>3.9234296124238587E-2</v>
      </c>
      <c r="I105" s="98">
        <v>4.0340473433661428E-2</v>
      </c>
      <c r="J105" s="98">
        <v>4.5855853370792121E-2</v>
      </c>
      <c r="K105" s="98">
        <v>4.889236770652898E-2</v>
      </c>
      <c r="L105" s="98">
        <v>4.1986452714825866E-2</v>
      </c>
      <c r="M105" s="98">
        <v>3.1582097395286508E-2</v>
      </c>
      <c r="N105" s="98">
        <v>2.5104210864739029E-2</v>
      </c>
      <c r="O105" s="98">
        <v>2.112008916210413E-2</v>
      </c>
      <c r="P105" s="98">
        <v>1.7869523268928312E-2</v>
      </c>
      <c r="Q105" s="98">
        <v>1.8123490701846955E-2</v>
      </c>
      <c r="R105" s="98">
        <v>1.802583832359219E-2</v>
      </c>
      <c r="S105" s="98">
        <v>1.626303811838424E-2</v>
      </c>
      <c r="T105" s="98">
        <v>1.4736098290027961E-2</v>
      </c>
      <c r="U105" s="98">
        <v>1.4926100343609838E-2</v>
      </c>
      <c r="V105" s="98">
        <v>1.2538209855415417E-2</v>
      </c>
      <c r="W105" s="98">
        <v>1.1769145972890888E-2</v>
      </c>
      <c r="X105" s="98">
        <v>1.0019121554223135E-2</v>
      </c>
      <c r="Y105" s="98">
        <v>7.8004372736095104E-3</v>
      </c>
      <c r="DA105" s="63" t="s">
        <v>1599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1600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1601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1602</v>
      </c>
    </row>
    <row r="109" spans="1:105" ht="12" customHeight="1" x14ac:dyDescent="0.25">
      <c r="A109" s="106" t="s">
        <v>122</v>
      </c>
      <c r="B109" s="101">
        <v>1.3943732284561421</v>
      </c>
      <c r="C109" s="101">
        <v>1.0061019047055137</v>
      </c>
      <c r="D109" s="101">
        <v>0.90380599719172905</v>
      </c>
      <c r="E109" s="101">
        <v>0.61303841941424408</v>
      </c>
      <c r="F109" s="101">
        <v>0.65129424466173669</v>
      </c>
      <c r="G109" s="101">
        <v>0.72261179830601385</v>
      </c>
      <c r="H109" s="101">
        <v>0.83680266254808156</v>
      </c>
      <c r="I109" s="101">
        <v>0.82214552840889399</v>
      </c>
      <c r="J109" s="101">
        <v>0.85611070769987563</v>
      </c>
      <c r="K109" s="101">
        <v>0.79359310480047729</v>
      </c>
      <c r="L109" s="101">
        <v>0.73136271276411791</v>
      </c>
      <c r="M109" s="101">
        <v>0.58292232029395519</v>
      </c>
      <c r="N109" s="101">
        <v>0.53511338100471206</v>
      </c>
      <c r="O109" s="101">
        <v>0.477246433142269</v>
      </c>
      <c r="P109" s="101">
        <v>0.45170928253782172</v>
      </c>
      <c r="Q109" s="101">
        <v>0.46144436315917098</v>
      </c>
      <c r="R109" s="101">
        <v>0.44756151860520721</v>
      </c>
      <c r="S109" s="101">
        <v>0.42631422109610767</v>
      </c>
      <c r="T109" s="101">
        <v>0.39478088845100662</v>
      </c>
      <c r="U109" s="101">
        <v>0.38650390840996346</v>
      </c>
      <c r="V109" s="101">
        <v>0.37700916458219508</v>
      </c>
      <c r="W109" s="101">
        <v>0.39889401928806634</v>
      </c>
      <c r="X109" s="101">
        <v>0.38141542147715152</v>
      </c>
      <c r="Y109" s="101">
        <v>0.36485862002070885</v>
      </c>
      <c r="DA109" s="131" t="s">
        <v>1603</v>
      </c>
    </row>
    <row r="110" spans="1:105" ht="12" customHeight="1" x14ac:dyDescent="0.25">
      <c r="A110" s="107" t="s">
        <v>121</v>
      </c>
      <c r="B110" s="104">
        <v>1.5873891413772385E-2</v>
      </c>
      <c r="C110" s="104">
        <v>1.135877325745252E-2</v>
      </c>
      <c r="D110" s="104">
        <v>1.033256451360191E-2</v>
      </c>
      <c r="E110" s="104">
        <v>6.7430461360721491E-3</v>
      </c>
      <c r="F110" s="104">
        <v>8.1259037786864056E-3</v>
      </c>
      <c r="G110" s="104">
        <v>1.2295416778965739E-2</v>
      </c>
      <c r="H110" s="104">
        <v>1.883090025468627E-2</v>
      </c>
      <c r="I110" s="104">
        <v>2.5489491284871581E-2</v>
      </c>
      <c r="J110" s="104">
        <v>3.1028845277981117E-2</v>
      </c>
      <c r="K110" s="104">
        <v>3.3245026141199882E-2</v>
      </c>
      <c r="L110" s="104">
        <v>3.2958453903267161E-2</v>
      </c>
      <c r="M110" s="104">
        <v>2.9264510799635539E-2</v>
      </c>
      <c r="N110" s="104">
        <v>3.350702930937139E-2</v>
      </c>
      <c r="O110" s="104">
        <v>4.0047596436431757E-2</v>
      </c>
      <c r="P110" s="104">
        <v>4.4052252083055111E-2</v>
      </c>
      <c r="Q110" s="104">
        <v>5.2411135214791002E-2</v>
      </c>
      <c r="R110" s="104">
        <v>5.6149021876161269E-2</v>
      </c>
      <c r="S110" s="104">
        <v>5.7358282140958006E-2</v>
      </c>
      <c r="T110" s="104">
        <v>5.807792128709291E-2</v>
      </c>
      <c r="U110" s="104">
        <v>5.9867243260472658E-2</v>
      </c>
      <c r="V110" s="104">
        <v>6.3192014457372062E-2</v>
      </c>
      <c r="W110" s="104">
        <v>7.0348600074353701E-2</v>
      </c>
      <c r="X110" s="104">
        <v>6.9239749372799933E-2</v>
      </c>
      <c r="Y110" s="104">
        <v>6.9053159652273238E-2</v>
      </c>
      <c r="DA110" s="132" t="s">
        <v>1604</v>
      </c>
    </row>
    <row r="111" spans="1:105" ht="12" customHeight="1" x14ac:dyDescent="0.25">
      <c r="A111" s="108" t="s">
        <v>53</v>
      </c>
      <c r="B111" s="98">
        <v>6.6808779665415699E-3</v>
      </c>
      <c r="C111" s="98">
        <v>4.5671624687431316E-3</v>
      </c>
      <c r="D111" s="98">
        <v>4.3425450185516764E-3</v>
      </c>
      <c r="E111" s="98">
        <v>2.4621495473116073E-3</v>
      </c>
      <c r="F111" s="98">
        <v>3.2691768858510027E-3</v>
      </c>
      <c r="G111" s="98">
        <v>4.8522239100138361E-3</v>
      </c>
      <c r="H111" s="98">
        <v>7.3591314458902124E-3</v>
      </c>
      <c r="I111" s="98">
        <v>9.7066097309370901E-3</v>
      </c>
      <c r="J111" s="98">
        <v>1.1885802700726008E-2</v>
      </c>
      <c r="K111" s="98">
        <v>1.1941607897442507E-2</v>
      </c>
      <c r="L111" s="98">
        <v>1.1840419709148195E-2</v>
      </c>
      <c r="M111" s="98">
        <v>1.0913173363994296E-2</v>
      </c>
      <c r="N111" s="98">
        <v>1.2309722841705924E-2</v>
      </c>
      <c r="O111" s="98">
        <v>1.420942126962807E-2</v>
      </c>
      <c r="P111" s="98">
        <v>1.6273909000691703E-2</v>
      </c>
      <c r="Q111" s="98">
        <v>2.0812435266471811E-2</v>
      </c>
      <c r="R111" s="98">
        <v>2.1601641855963617E-2</v>
      </c>
      <c r="S111" s="98">
        <v>2.1611293010859914E-2</v>
      </c>
      <c r="T111" s="98">
        <v>2.2396737186300603E-2</v>
      </c>
      <c r="U111" s="98">
        <v>2.1751849130682843E-2</v>
      </c>
      <c r="V111" s="98">
        <v>2.2212355438168855E-2</v>
      </c>
      <c r="W111" s="98">
        <v>2.7154780249525001E-2</v>
      </c>
      <c r="X111" s="98">
        <v>2.9270016409132776E-2</v>
      </c>
      <c r="Y111" s="98">
        <v>2.939395276092081E-2</v>
      </c>
      <c r="DA111" s="63" t="s">
        <v>1605</v>
      </c>
    </row>
    <row r="112" spans="1:105" ht="12" customHeight="1" x14ac:dyDescent="0.25">
      <c r="A112" s="108" t="s">
        <v>52</v>
      </c>
      <c r="B112" s="98">
        <v>9.1930134472308165E-3</v>
      </c>
      <c r="C112" s="98">
        <v>6.7916107887093895E-3</v>
      </c>
      <c r="D112" s="98">
        <v>5.9900194950502335E-3</v>
      </c>
      <c r="E112" s="98">
        <v>4.2808965887605414E-3</v>
      </c>
      <c r="F112" s="98">
        <v>4.8567268928354033E-3</v>
      </c>
      <c r="G112" s="98">
        <v>7.4431928689519021E-3</v>
      </c>
      <c r="H112" s="98">
        <v>1.1471768808796056E-2</v>
      </c>
      <c r="I112" s="98">
        <v>1.5782881553934491E-2</v>
      </c>
      <c r="J112" s="98">
        <v>1.9143042577255111E-2</v>
      </c>
      <c r="K112" s="98">
        <v>2.1303418243757373E-2</v>
      </c>
      <c r="L112" s="98">
        <v>2.1118034194118968E-2</v>
      </c>
      <c r="M112" s="98">
        <v>1.8351337435641241E-2</v>
      </c>
      <c r="N112" s="98">
        <v>2.1197306467665464E-2</v>
      </c>
      <c r="O112" s="98">
        <v>2.583817516680369E-2</v>
      </c>
      <c r="P112" s="98">
        <v>2.7778343082363408E-2</v>
      </c>
      <c r="Q112" s="98">
        <v>3.1598699948319195E-2</v>
      </c>
      <c r="R112" s="98">
        <v>3.4547380020197652E-2</v>
      </c>
      <c r="S112" s="98">
        <v>3.5746989130098092E-2</v>
      </c>
      <c r="T112" s="98">
        <v>3.568118410079231E-2</v>
      </c>
      <c r="U112" s="98">
        <v>3.8115394129789815E-2</v>
      </c>
      <c r="V112" s="98">
        <v>4.0979659019203203E-2</v>
      </c>
      <c r="W112" s="98">
        <v>4.31938198248287E-2</v>
      </c>
      <c r="X112" s="98">
        <v>3.9969732963667161E-2</v>
      </c>
      <c r="Y112" s="98">
        <v>3.9659206891352432E-2</v>
      </c>
      <c r="DA112" s="63" t="s">
        <v>1606</v>
      </c>
    </row>
    <row r="113" spans="1:105" ht="12" customHeight="1" x14ac:dyDescent="0.25">
      <c r="A113" s="121" t="s">
        <v>54</v>
      </c>
      <c r="B113" s="122">
        <v>1.2583251242341547</v>
      </c>
      <c r="C113" s="122">
        <v>0.89955740222069114</v>
      </c>
      <c r="D113" s="122">
        <v>0.81499450802259199</v>
      </c>
      <c r="E113" s="122">
        <v>0.55534660140437775</v>
      </c>
      <c r="F113" s="122">
        <v>0.57497495885483973</v>
      </c>
      <c r="G113" s="122">
        <v>0.64664034810501236</v>
      </c>
      <c r="H113" s="122">
        <v>0.75988126602135875</v>
      </c>
      <c r="I113" s="122">
        <v>0.74622609367161519</v>
      </c>
      <c r="J113" s="122">
        <v>0.80472057151413456</v>
      </c>
      <c r="K113" s="122">
        <v>0.77291075423043276</v>
      </c>
      <c r="L113" s="122">
        <v>0.67843793562834376</v>
      </c>
      <c r="M113" s="122">
        <v>0.52607723964842157</v>
      </c>
      <c r="N113" s="122">
        <v>0.46746540449970148</v>
      </c>
      <c r="O113" s="122">
        <v>0.42332986737498213</v>
      </c>
      <c r="P113" s="122">
        <v>0.38564484326345583</v>
      </c>
      <c r="Q113" s="122">
        <v>0.39962272844021846</v>
      </c>
      <c r="R113" s="122">
        <v>0.39592303069735402</v>
      </c>
      <c r="S113" s="122">
        <v>0.3687488122863104</v>
      </c>
      <c r="T113" s="122">
        <v>0.331770112749181</v>
      </c>
      <c r="U113" s="122">
        <v>0.32749824403384697</v>
      </c>
      <c r="V113" s="122">
        <v>0.31512430070849412</v>
      </c>
      <c r="W113" s="122">
        <v>0.32533551574940173</v>
      </c>
      <c r="X113" s="122">
        <v>0.30340740681307349</v>
      </c>
      <c r="Y113" s="122">
        <v>0.26799724770681138</v>
      </c>
      <c r="DA113" s="130" t="s">
        <v>1607</v>
      </c>
    </row>
    <row r="114" spans="1:105" ht="12" customHeight="1" x14ac:dyDescent="0.25">
      <c r="A114" s="97" t="s">
        <v>50</v>
      </c>
      <c r="B114" s="98">
        <v>0.3791629197110164</v>
      </c>
      <c r="C114" s="98">
        <v>0.33272400982452233</v>
      </c>
      <c r="D114" s="98">
        <v>0.23907150269085489</v>
      </c>
      <c r="E114" s="98">
        <v>0.21956872354792559</v>
      </c>
      <c r="F114" s="98">
        <v>0.19739020906842125</v>
      </c>
      <c r="G114" s="98">
        <v>0.2321297114941383</v>
      </c>
      <c r="H114" s="98">
        <v>0.28734239488630386</v>
      </c>
      <c r="I114" s="98">
        <v>0.33315443376482778</v>
      </c>
      <c r="J114" s="98">
        <v>0.35337157380892287</v>
      </c>
      <c r="K114" s="98">
        <v>0.41719157079008573</v>
      </c>
      <c r="L114" s="98">
        <v>0.35155434676849229</v>
      </c>
      <c r="M114" s="98">
        <v>0.26594543614085903</v>
      </c>
      <c r="N114" s="98">
        <v>0.22380898751195658</v>
      </c>
      <c r="O114" s="98">
        <v>0.19985708166109259</v>
      </c>
      <c r="P114" s="98">
        <v>0.17024080661697374</v>
      </c>
      <c r="Q114" s="98">
        <v>0.17293453768962705</v>
      </c>
      <c r="R114" s="98">
        <v>0.17165429249971206</v>
      </c>
      <c r="S114" s="98">
        <v>0.15495120998982775</v>
      </c>
      <c r="T114" s="98">
        <v>0.13593946753503208</v>
      </c>
      <c r="U114" s="98">
        <v>0.14015984816774776</v>
      </c>
      <c r="V114" s="98">
        <v>0.13127896668492217</v>
      </c>
      <c r="W114" s="98">
        <v>0.12820206501178893</v>
      </c>
      <c r="X114" s="98">
        <v>0.11377217113051193</v>
      </c>
      <c r="Y114" s="98">
        <v>9.1219666853123021E-2</v>
      </c>
      <c r="DA114" s="63" t="s">
        <v>1608</v>
      </c>
    </row>
    <row r="115" spans="1:105" ht="12" customHeight="1" x14ac:dyDescent="0.25">
      <c r="A115" s="109" t="s">
        <v>120</v>
      </c>
      <c r="B115" s="33">
        <v>0.8791622045231382</v>
      </c>
      <c r="C115" s="33">
        <v>0.56683339239616881</v>
      </c>
      <c r="D115" s="33">
        <v>0.57592300533173713</v>
      </c>
      <c r="E115" s="33">
        <v>0.33577787785645213</v>
      </c>
      <c r="F115" s="33">
        <v>0.37758474978641848</v>
      </c>
      <c r="G115" s="33">
        <v>0.41451063661087406</v>
      </c>
      <c r="H115" s="33">
        <v>0.47253887113505483</v>
      </c>
      <c r="I115" s="33">
        <v>0.41307165990678746</v>
      </c>
      <c r="J115" s="33">
        <v>0.45134899770521175</v>
      </c>
      <c r="K115" s="33">
        <v>0.35571918344034703</v>
      </c>
      <c r="L115" s="33">
        <v>0.32688358885985147</v>
      </c>
      <c r="M115" s="33">
        <v>0.26013180350756254</v>
      </c>
      <c r="N115" s="33">
        <v>0.2436564169877449</v>
      </c>
      <c r="O115" s="33">
        <v>0.22347278571388957</v>
      </c>
      <c r="P115" s="33">
        <v>0.21540403664648208</v>
      </c>
      <c r="Q115" s="33">
        <v>0.22668819075059141</v>
      </c>
      <c r="R115" s="33">
        <v>0.22426873819764198</v>
      </c>
      <c r="S115" s="33">
        <v>0.21379760229648265</v>
      </c>
      <c r="T115" s="33">
        <v>0.19583064521414889</v>
      </c>
      <c r="U115" s="33">
        <v>0.18733839586609921</v>
      </c>
      <c r="V115" s="33">
        <v>0.18384533402357195</v>
      </c>
      <c r="W115" s="33">
        <v>0.19713345073761279</v>
      </c>
      <c r="X115" s="33">
        <v>0.18963523568256158</v>
      </c>
      <c r="Y115" s="33">
        <v>0.17677758085368836</v>
      </c>
      <c r="DA115" s="60" t="s">
        <v>1609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8.6542571585307435</v>
      </c>
      <c r="C117" s="117">
        <f t="shared" si="19"/>
        <v>3.9741467764779683</v>
      </c>
      <c r="D117" s="117">
        <f t="shared" si="19"/>
        <v>6.2427095818467704</v>
      </c>
      <c r="E117" s="117">
        <f t="shared" si="19"/>
        <v>1.6735715490020775</v>
      </c>
      <c r="F117" s="117">
        <f t="shared" si="19"/>
        <v>4.0215910211938768</v>
      </c>
      <c r="G117" s="117">
        <f t="shared" si="19"/>
        <v>4.3196803318898827</v>
      </c>
      <c r="H117" s="117">
        <f t="shared" si="19"/>
        <v>5.7834578443503091</v>
      </c>
      <c r="I117" s="117">
        <f t="shared" si="19"/>
        <v>2.7944451181307683</v>
      </c>
      <c r="J117" s="117">
        <f t="shared" si="19"/>
        <v>8.1414449986444257</v>
      </c>
      <c r="K117" s="117">
        <f t="shared" si="19"/>
        <v>5.0062833905548949</v>
      </c>
      <c r="L117" s="117">
        <f t="shared" si="19"/>
        <v>5.0724932099717499</v>
      </c>
      <c r="M117" s="117">
        <f t="shared" si="19"/>
        <v>4.3365292423268613</v>
      </c>
      <c r="N117" s="117">
        <f t="shared" si="19"/>
        <v>4.2529839378215568</v>
      </c>
      <c r="O117" s="117">
        <f t="shared" si="19"/>
        <v>3.8847420402294088</v>
      </c>
      <c r="P117" s="117">
        <f t="shared" si="19"/>
        <v>3.0585342545371761</v>
      </c>
      <c r="Q117" s="117">
        <f t="shared" si="19"/>
        <v>4.1500424967102365</v>
      </c>
      <c r="R117" s="117">
        <f t="shared" ref="R117:V117" si="20">R118+R121+R123+R132</f>
        <v>3.8929330687724897</v>
      </c>
      <c r="S117" s="117">
        <f t="shared" si="20"/>
        <v>3.5642841264228995</v>
      </c>
      <c r="T117" s="117">
        <f t="shared" si="20"/>
        <v>3.1298381557112691</v>
      </c>
      <c r="U117" s="117">
        <f t="shared" si="20"/>
        <v>3.2652348135163947</v>
      </c>
      <c r="V117" s="117">
        <f t="shared" si="20"/>
        <v>3.2888323889890549</v>
      </c>
      <c r="W117" s="117">
        <f t="shared" ref="W117:Y117" si="21">W118+W121+W123+W132</f>
        <v>3.6145237107729624</v>
      </c>
      <c r="X117" s="117">
        <f t="shared" si="21"/>
        <v>3.4872306354227267</v>
      </c>
      <c r="Y117" s="117">
        <f t="shared" si="21"/>
        <v>3.092116484047406</v>
      </c>
      <c r="DA117" s="129" t="s">
        <v>1760</v>
      </c>
    </row>
    <row r="118" spans="1:105" ht="12" customHeight="1" x14ac:dyDescent="0.25">
      <c r="A118" s="121" t="s">
        <v>57</v>
      </c>
      <c r="B118" s="122">
        <f t="shared" ref="B118:Q118" si="22">SUM(B119:B120)</f>
        <v>6.7964555457528508</v>
      </c>
      <c r="C118" s="122">
        <f t="shared" si="22"/>
        <v>2.6284794031734529</v>
      </c>
      <c r="D118" s="122">
        <f t="shared" si="22"/>
        <v>5.021535215756689</v>
      </c>
      <c r="E118" s="122">
        <f t="shared" si="22"/>
        <v>0.74743575738256007</v>
      </c>
      <c r="F118" s="122">
        <f t="shared" si="22"/>
        <v>3.1598020512022513</v>
      </c>
      <c r="G118" s="122">
        <f t="shared" si="22"/>
        <v>3.3474767169563586</v>
      </c>
      <c r="H118" s="122">
        <f t="shared" si="22"/>
        <v>4.5968122028877829</v>
      </c>
      <c r="I118" s="122">
        <f t="shared" si="22"/>
        <v>1.5631715636831578</v>
      </c>
      <c r="J118" s="122">
        <f t="shared" si="22"/>
        <v>6.8259502943049339</v>
      </c>
      <c r="K118" s="122">
        <f t="shared" si="22"/>
        <v>3.711149116105612</v>
      </c>
      <c r="L118" s="122">
        <f t="shared" si="22"/>
        <v>3.7744028138702914</v>
      </c>
      <c r="M118" s="122">
        <f t="shared" si="22"/>
        <v>3.137074257526101</v>
      </c>
      <c r="N118" s="122">
        <f t="shared" si="22"/>
        <v>3.1062814567009691</v>
      </c>
      <c r="O118" s="122">
        <f t="shared" si="22"/>
        <v>2.8969302334648548</v>
      </c>
      <c r="P118" s="122">
        <f t="shared" si="22"/>
        <v>2.1851185086512417</v>
      </c>
      <c r="Q118" s="122">
        <f t="shared" si="22"/>
        <v>3.1414996370531267</v>
      </c>
      <c r="R118" s="122">
        <f t="shared" ref="R118:V118" si="23">SUM(R119:R120)</f>
        <v>2.9597802971015881</v>
      </c>
      <c r="S118" s="122">
        <f t="shared" si="23"/>
        <v>2.6388074536611281</v>
      </c>
      <c r="T118" s="122">
        <f t="shared" si="23"/>
        <v>2.2702434721767415</v>
      </c>
      <c r="U118" s="122">
        <f t="shared" si="23"/>
        <v>2.4216139574092104</v>
      </c>
      <c r="V118" s="122">
        <f t="shared" si="23"/>
        <v>2.4429361492858597</v>
      </c>
      <c r="W118" s="122">
        <f t="shared" ref="W118:Y118" si="24">SUM(W119:W120)</f>
        <v>2.6975148729844083</v>
      </c>
      <c r="X118" s="122">
        <f t="shared" si="24"/>
        <v>2.5826645980742677</v>
      </c>
      <c r="Y118" s="122">
        <f t="shared" si="24"/>
        <v>2.2080871006267233</v>
      </c>
      <c r="DA118" s="130" t="s">
        <v>1761</v>
      </c>
    </row>
    <row r="119" spans="1:105" ht="12" customHeight="1" x14ac:dyDescent="0.25">
      <c r="A119" s="97" t="s">
        <v>74</v>
      </c>
      <c r="B119" s="98">
        <v>6.6352364243143569</v>
      </c>
      <c r="C119" s="98">
        <v>2.5665968221371074</v>
      </c>
      <c r="D119" s="98">
        <v>4.9031459644543709</v>
      </c>
      <c r="E119" s="98">
        <v>0.73084003486530824</v>
      </c>
      <c r="F119" s="98">
        <v>3.0865782211728887</v>
      </c>
      <c r="G119" s="98">
        <v>3.2716185969346205</v>
      </c>
      <c r="H119" s="98">
        <v>4.4965834786598471</v>
      </c>
      <c r="I119" s="98">
        <v>1.5302887889282193</v>
      </c>
      <c r="J119" s="98">
        <v>6.6841223533204648</v>
      </c>
      <c r="K119" s="98">
        <v>3.6347970316213147</v>
      </c>
      <c r="L119" s="98">
        <v>3.6996945264003891</v>
      </c>
      <c r="M119" s="98">
        <v>3.0756738316141887</v>
      </c>
      <c r="N119" s="98">
        <v>3.0463400395657612</v>
      </c>
      <c r="O119" s="98">
        <v>2.8417049762308868</v>
      </c>
      <c r="P119" s="98">
        <v>2.1437339328486309</v>
      </c>
      <c r="Q119" s="98">
        <v>3.08206534891761</v>
      </c>
      <c r="R119" s="98">
        <v>2.9034517776748991</v>
      </c>
      <c r="S119" s="98">
        <v>2.589228063189652</v>
      </c>
      <c r="T119" s="98">
        <v>2.2277237068621134</v>
      </c>
      <c r="U119" s="98">
        <v>2.3760478120438862</v>
      </c>
      <c r="V119" s="98">
        <v>2.3969720689255327</v>
      </c>
      <c r="W119" s="98">
        <v>2.6468456768281801</v>
      </c>
      <c r="X119" s="98">
        <v>2.5344020982184254</v>
      </c>
      <c r="Y119" s="98">
        <v>2.1666544576014988</v>
      </c>
      <c r="DA119" s="63" t="s">
        <v>1762</v>
      </c>
    </row>
    <row r="120" spans="1:105" ht="12" customHeight="1" x14ac:dyDescent="0.25">
      <c r="A120" s="97" t="s">
        <v>53</v>
      </c>
      <c r="B120" s="98">
        <v>0.16121912143849415</v>
      </c>
      <c r="C120" s="98">
        <v>6.1882581036345682E-2</v>
      </c>
      <c r="D120" s="98">
        <v>0.11838925130231803</v>
      </c>
      <c r="E120" s="98">
        <v>1.6595722517251832E-2</v>
      </c>
      <c r="F120" s="98">
        <v>7.3223830029362627E-2</v>
      </c>
      <c r="G120" s="98">
        <v>7.5858120021738029E-2</v>
      </c>
      <c r="H120" s="98">
        <v>0.10022872422793584</v>
      </c>
      <c r="I120" s="98">
        <v>3.2882774754938428E-2</v>
      </c>
      <c r="J120" s="98">
        <v>0.1418279409844688</v>
      </c>
      <c r="K120" s="98">
        <v>7.6352084484297172E-2</v>
      </c>
      <c r="L120" s="98">
        <v>7.4708287469902546E-2</v>
      </c>
      <c r="M120" s="98">
        <v>6.1400425911912339E-2</v>
      </c>
      <c r="N120" s="98">
        <v>5.9941417135208001E-2</v>
      </c>
      <c r="O120" s="98">
        <v>5.5225257233967963E-2</v>
      </c>
      <c r="P120" s="98">
        <v>4.13845758026107E-2</v>
      </c>
      <c r="Q120" s="98">
        <v>5.9434288135516843E-2</v>
      </c>
      <c r="R120" s="98">
        <v>5.6328519426688962E-2</v>
      </c>
      <c r="S120" s="98">
        <v>4.9579390471476269E-2</v>
      </c>
      <c r="T120" s="98">
        <v>4.251976531462804E-2</v>
      </c>
      <c r="U120" s="98">
        <v>4.5566145365324287E-2</v>
      </c>
      <c r="V120" s="98">
        <v>4.596408036032712E-2</v>
      </c>
      <c r="W120" s="98">
        <v>5.06691961562281E-2</v>
      </c>
      <c r="X120" s="98">
        <v>4.8262499855842252E-2</v>
      </c>
      <c r="Y120" s="98">
        <v>4.1432643025224716E-2</v>
      </c>
      <c r="DA120" s="63" t="s">
        <v>1763</v>
      </c>
    </row>
    <row r="121" spans="1:105" ht="12" customHeight="1" x14ac:dyDescent="0.25">
      <c r="A121" s="121" t="s">
        <v>92</v>
      </c>
      <c r="B121" s="122">
        <f t="shared" ref="B121:Y121" si="25">B122</f>
        <v>0.10857153243896388</v>
      </c>
      <c r="C121" s="122">
        <f t="shared" si="25"/>
        <v>9.7125377576950875E-2</v>
      </c>
      <c r="D121" s="122">
        <f t="shared" si="25"/>
        <v>8.7414105798028885E-2</v>
      </c>
      <c r="E121" s="122">
        <f t="shared" si="25"/>
        <v>0.16120809274637615</v>
      </c>
      <c r="F121" s="122">
        <f t="shared" si="25"/>
        <v>5.2649001549522262E-2</v>
      </c>
      <c r="G121" s="122">
        <f t="shared" si="25"/>
        <v>5.7008721762380039E-2</v>
      </c>
      <c r="H121" s="122">
        <f t="shared" si="25"/>
        <v>0.10472849895709281</v>
      </c>
      <c r="I121" s="122">
        <f t="shared" si="25"/>
        <v>0.16557865440358568</v>
      </c>
      <c r="J121" s="122">
        <f t="shared" si="25"/>
        <v>0.17925611003239258</v>
      </c>
      <c r="K121" s="122">
        <f t="shared" si="25"/>
        <v>0.22787179843595867</v>
      </c>
      <c r="L121" s="122">
        <f t="shared" si="25"/>
        <v>0.33322187593578928</v>
      </c>
      <c r="M121" s="122">
        <f t="shared" si="25"/>
        <v>0.43684185141961385</v>
      </c>
      <c r="N121" s="122">
        <f t="shared" si="25"/>
        <v>0.44761486674011414</v>
      </c>
      <c r="O121" s="122">
        <f t="shared" si="25"/>
        <v>0.34549148711597111</v>
      </c>
      <c r="P121" s="122">
        <f t="shared" si="25"/>
        <v>0.26624041129194143</v>
      </c>
      <c r="Q121" s="122">
        <f t="shared" si="25"/>
        <v>0.37267312086755444</v>
      </c>
      <c r="R121" s="122">
        <f t="shared" si="25"/>
        <v>0.29935515203484048</v>
      </c>
      <c r="S121" s="122">
        <f t="shared" si="25"/>
        <v>0.31775726411627475</v>
      </c>
      <c r="T121" s="122">
        <f t="shared" si="25"/>
        <v>0.29442274169098337</v>
      </c>
      <c r="U121" s="122">
        <f t="shared" si="25"/>
        <v>0.27879038194301242</v>
      </c>
      <c r="V121" s="122">
        <f t="shared" si="25"/>
        <v>0.28286392949036376</v>
      </c>
      <c r="W121" s="122">
        <f t="shared" si="25"/>
        <v>0.31310019069528372</v>
      </c>
      <c r="X121" s="122">
        <f t="shared" si="25"/>
        <v>0.32418447662544519</v>
      </c>
      <c r="Y121" s="122">
        <f t="shared" si="25"/>
        <v>0.33633651558149696</v>
      </c>
      <c r="DA121" s="130" t="s">
        <v>1764</v>
      </c>
    </row>
    <row r="122" spans="1:105" ht="12" customHeight="1" x14ac:dyDescent="0.25">
      <c r="A122" s="97" t="s">
        <v>53</v>
      </c>
      <c r="B122" s="98">
        <v>0.10857153243896388</v>
      </c>
      <c r="C122" s="98">
        <v>9.7125377576950875E-2</v>
      </c>
      <c r="D122" s="98">
        <v>8.7414105798028885E-2</v>
      </c>
      <c r="E122" s="98">
        <v>0.16120809274637615</v>
      </c>
      <c r="F122" s="98">
        <v>5.2649001549522262E-2</v>
      </c>
      <c r="G122" s="98">
        <v>5.7008721762380039E-2</v>
      </c>
      <c r="H122" s="98">
        <v>0.10472849895709281</v>
      </c>
      <c r="I122" s="98">
        <v>0.16557865440358568</v>
      </c>
      <c r="J122" s="98">
        <v>0.17925611003239258</v>
      </c>
      <c r="K122" s="98">
        <v>0.22787179843595867</v>
      </c>
      <c r="L122" s="98">
        <v>0.33322187593578928</v>
      </c>
      <c r="M122" s="98">
        <v>0.43684185141961385</v>
      </c>
      <c r="N122" s="98">
        <v>0.44761486674011414</v>
      </c>
      <c r="O122" s="98">
        <v>0.34549148711597111</v>
      </c>
      <c r="P122" s="98">
        <v>0.26624041129194143</v>
      </c>
      <c r="Q122" s="98">
        <v>0.37267312086755444</v>
      </c>
      <c r="R122" s="98">
        <v>0.29935515203484048</v>
      </c>
      <c r="S122" s="98">
        <v>0.31775726411627475</v>
      </c>
      <c r="T122" s="98">
        <v>0.29442274169098337</v>
      </c>
      <c r="U122" s="98">
        <v>0.27879038194301242</v>
      </c>
      <c r="V122" s="98">
        <v>0.28286392949036376</v>
      </c>
      <c r="W122" s="98">
        <v>0.31310019069528372</v>
      </c>
      <c r="X122" s="98">
        <v>0.32418447662544519</v>
      </c>
      <c r="Y122" s="98">
        <v>0.33633651558149696</v>
      </c>
      <c r="DA122" s="63" t="s">
        <v>1765</v>
      </c>
    </row>
    <row r="123" spans="1:105" ht="12" customHeight="1" x14ac:dyDescent="0.25">
      <c r="A123" s="121" t="s">
        <v>55</v>
      </c>
      <c r="B123" s="122">
        <v>0.88302544138698791</v>
      </c>
      <c r="C123" s="122">
        <v>0.63913659957772695</v>
      </c>
      <c r="D123" s="122">
        <v>0.57169799518676545</v>
      </c>
      <c r="E123" s="122">
        <v>0.39096540259900797</v>
      </c>
      <c r="F123" s="122">
        <v>0.41612615740613257</v>
      </c>
      <c r="G123" s="122">
        <v>0.47117803745252157</v>
      </c>
      <c r="H123" s="122">
        <v>0.55846590512727645</v>
      </c>
      <c r="I123" s="122">
        <v>0.55880234816550833</v>
      </c>
      <c r="J123" s="122">
        <v>0.58839799255202452</v>
      </c>
      <c r="K123" s="122">
        <v>0.55398907509109385</v>
      </c>
      <c r="L123" s="122">
        <v>0.5115426350853659</v>
      </c>
      <c r="M123" s="122">
        <v>0.40971312444881508</v>
      </c>
      <c r="N123" s="122">
        <v>0.38239997183351626</v>
      </c>
      <c r="O123" s="122">
        <v>0.35378665455435898</v>
      </c>
      <c r="P123" s="122">
        <v>0.34154013097092895</v>
      </c>
      <c r="Q123" s="122">
        <v>0.35903989212238374</v>
      </c>
      <c r="R123" s="122">
        <v>0.35836846897615038</v>
      </c>
      <c r="S123" s="122">
        <v>0.34883001487240639</v>
      </c>
      <c r="T123" s="122">
        <v>0.33030212707789375</v>
      </c>
      <c r="U123" s="122">
        <v>0.33164811807866307</v>
      </c>
      <c r="V123" s="122">
        <v>0.33391064373136004</v>
      </c>
      <c r="W123" s="122">
        <v>0.36163459087714989</v>
      </c>
      <c r="X123" s="122">
        <v>0.35036393772742802</v>
      </c>
      <c r="Y123" s="122">
        <v>0.34014120669294989</v>
      </c>
      <c r="DA123" s="130" t="s">
        <v>1766</v>
      </c>
    </row>
    <row r="124" spans="1:105" ht="12" customHeight="1" x14ac:dyDescent="0.25">
      <c r="A124" s="97" t="s">
        <v>141</v>
      </c>
      <c r="B124" s="98">
        <v>3.3165802764344089E-2</v>
      </c>
      <c r="C124" s="98">
        <v>2.5918905759331347E-2</v>
      </c>
      <c r="D124" s="98">
        <v>2.0796707355899367E-2</v>
      </c>
      <c r="E124" s="98">
        <v>1.7369157137950585E-2</v>
      </c>
      <c r="F124" s="98">
        <v>1.6441249707698665E-2</v>
      </c>
      <c r="G124" s="98">
        <v>1.7963916063650526E-2</v>
      </c>
      <c r="H124" s="98">
        <v>2.1933547471532488E-2</v>
      </c>
      <c r="I124" s="98">
        <v>2.2734792625292113E-2</v>
      </c>
      <c r="J124" s="98">
        <v>2.5890055357474535E-2</v>
      </c>
      <c r="K124" s="98">
        <v>2.7687856769139194E-2</v>
      </c>
      <c r="L124" s="98">
        <v>2.3841297040456039E-2</v>
      </c>
      <c r="M124" s="98">
        <v>1.7983411842803741E-2</v>
      </c>
      <c r="N124" s="98">
        <v>1.4422190381853937E-2</v>
      </c>
      <c r="O124" s="98">
        <v>1.2396148003673028E-2</v>
      </c>
      <c r="P124" s="98">
        <v>1.0665674297138696E-2</v>
      </c>
      <c r="Q124" s="98">
        <v>1.1139799385588978E-2</v>
      </c>
      <c r="R124" s="98">
        <v>1.150236204948066E-2</v>
      </c>
      <c r="S124" s="98">
        <v>1.0729272826461973E-2</v>
      </c>
      <c r="T124" s="98">
        <v>9.9143796442684833E-3</v>
      </c>
      <c r="U124" s="98">
        <v>1.021846777482913E-2</v>
      </c>
      <c r="V124" s="98">
        <v>8.8301618429204067E-3</v>
      </c>
      <c r="W124" s="98">
        <v>8.476097495793403E-3</v>
      </c>
      <c r="X124" s="98">
        <v>7.3306936352766916E-3</v>
      </c>
      <c r="Y124" s="98">
        <v>5.801100475113413E-3</v>
      </c>
      <c r="DA124" s="63" t="s">
        <v>1767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1768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1769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1770</v>
      </c>
    </row>
    <row r="128" spans="1:105" ht="12" customHeight="1" x14ac:dyDescent="0.25">
      <c r="A128" s="106" t="s">
        <v>122</v>
      </c>
      <c r="B128" s="101">
        <v>0.8366579354984085</v>
      </c>
      <c r="C128" s="101">
        <v>0.60368567418921015</v>
      </c>
      <c r="D128" s="101">
        <v>0.54230563544220889</v>
      </c>
      <c r="E128" s="101">
        <v>0.3678379991103376</v>
      </c>
      <c r="F128" s="101">
        <v>0.39285044707195738</v>
      </c>
      <c r="G128" s="101">
        <v>0.4427799145946113</v>
      </c>
      <c r="H128" s="101">
        <v>0.52047233462959053</v>
      </c>
      <c r="I128" s="101">
        <v>0.51420758216331475</v>
      </c>
      <c r="J128" s="101">
        <v>0.53591254764039353</v>
      </c>
      <c r="K128" s="101">
        <v>0.49749464047904085</v>
      </c>
      <c r="L128" s="101">
        <v>0.45913215030536725</v>
      </c>
      <c r="M128" s="101">
        <v>0.36649944893039299</v>
      </c>
      <c r="N128" s="101">
        <v>0.33895472540018434</v>
      </c>
      <c r="O128" s="101">
        <v>0.30638949896371914</v>
      </c>
      <c r="P128" s="101">
        <v>0.29249182182523775</v>
      </c>
      <c r="Q128" s="101">
        <v>0.3025144896333668</v>
      </c>
      <c r="R128" s="101">
        <v>0.29781331061410804</v>
      </c>
      <c r="S128" s="101">
        <v>0.28766149138391439</v>
      </c>
      <c r="T128" s="101">
        <v>0.26933441755807241</v>
      </c>
      <c r="U128" s="101">
        <v>0.2681418382163458</v>
      </c>
      <c r="V128" s="101">
        <v>0.26826312668095398</v>
      </c>
      <c r="W128" s="101">
        <v>0.29021997047286324</v>
      </c>
      <c r="X128" s="101">
        <v>0.28144332724760129</v>
      </c>
      <c r="Y128" s="101">
        <v>0.27267608016213074</v>
      </c>
      <c r="DA128" s="131" t="s">
        <v>1771</v>
      </c>
    </row>
    <row r="129" spans="1:105" ht="12" customHeight="1" x14ac:dyDescent="0.25">
      <c r="A129" s="107" t="s">
        <v>121</v>
      </c>
      <c r="B129" s="104">
        <v>1.3201703124235246E-2</v>
      </c>
      <c r="C129" s="104">
        <v>9.5320196291855119E-3</v>
      </c>
      <c r="D129" s="104">
        <v>8.5956523886572562E-3</v>
      </c>
      <c r="E129" s="104">
        <v>5.7582463507198185E-3</v>
      </c>
      <c r="F129" s="104">
        <v>6.8344606264764979E-3</v>
      </c>
      <c r="G129" s="104">
        <v>1.0434206794259706E-2</v>
      </c>
      <c r="H129" s="104">
        <v>1.606002302615343E-2</v>
      </c>
      <c r="I129" s="104">
        <v>2.1859973376901504E-2</v>
      </c>
      <c r="J129" s="104">
        <v>2.659538955415644E-2</v>
      </c>
      <c r="K129" s="104">
        <v>2.8806577842913805E-2</v>
      </c>
      <c r="L129" s="104">
        <v>2.8569187739542683E-2</v>
      </c>
      <c r="M129" s="104">
        <v>2.5230263675618377E-2</v>
      </c>
      <c r="N129" s="104">
        <v>2.9023056051477973E-2</v>
      </c>
      <c r="O129" s="104">
        <v>3.5001007586966837E-2</v>
      </c>
      <c r="P129" s="104">
        <v>3.8382634848552477E-2</v>
      </c>
      <c r="Q129" s="104">
        <v>4.5385603103428013E-2</v>
      </c>
      <c r="R129" s="104">
        <v>4.9052796312561681E-2</v>
      </c>
      <c r="S129" s="104">
        <v>5.0439250662030061E-2</v>
      </c>
      <c r="T129" s="104">
        <v>5.1053329875552847E-2</v>
      </c>
      <c r="U129" s="104">
        <v>5.3287812087488125E-2</v>
      </c>
      <c r="V129" s="104">
        <v>5.6817355207485667E-2</v>
      </c>
      <c r="W129" s="104">
        <v>6.2938522908493194E-2</v>
      </c>
      <c r="X129" s="104">
        <v>6.1589916844550049E-2</v>
      </c>
      <c r="Y129" s="104">
        <v>6.1664026055705756E-2</v>
      </c>
      <c r="DA129" s="132" t="s">
        <v>1772</v>
      </c>
    </row>
    <row r="130" spans="1:105" ht="12" customHeight="1" x14ac:dyDescent="0.25">
      <c r="A130" s="108" t="s">
        <v>53</v>
      </c>
      <c r="B130" s="98">
        <v>4.0086896770044293E-3</v>
      </c>
      <c r="C130" s="98">
        <v>2.740408840476122E-3</v>
      </c>
      <c r="D130" s="98">
        <v>2.6056328936070227E-3</v>
      </c>
      <c r="E130" s="98">
        <v>1.4773497619592773E-3</v>
      </c>
      <c r="F130" s="98">
        <v>1.9777337336410942E-3</v>
      </c>
      <c r="G130" s="98">
        <v>2.9910139253078046E-3</v>
      </c>
      <c r="H130" s="98">
        <v>4.5882542173573734E-3</v>
      </c>
      <c r="I130" s="98">
        <v>6.0770918229670129E-3</v>
      </c>
      <c r="J130" s="98">
        <v>7.452346976901331E-3</v>
      </c>
      <c r="K130" s="98">
        <v>7.5031595991564308E-3</v>
      </c>
      <c r="L130" s="98">
        <v>7.4511535454237152E-3</v>
      </c>
      <c r="M130" s="98">
        <v>6.8789262399771367E-3</v>
      </c>
      <c r="N130" s="98">
        <v>7.8257495838125104E-3</v>
      </c>
      <c r="O130" s="98">
        <v>9.1628324201631448E-3</v>
      </c>
      <c r="P130" s="98">
        <v>1.0604291766189067E-2</v>
      </c>
      <c r="Q130" s="98">
        <v>1.3786903155108814E-2</v>
      </c>
      <c r="R130" s="98">
        <v>1.4505416292364031E-2</v>
      </c>
      <c r="S130" s="98">
        <v>1.4692261531931967E-2</v>
      </c>
      <c r="T130" s="98">
        <v>1.5372145774760534E-2</v>
      </c>
      <c r="U130" s="98">
        <v>1.517241795769831E-2</v>
      </c>
      <c r="V130" s="98">
        <v>1.5837696188282461E-2</v>
      </c>
      <c r="W130" s="98">
        <v>1.9744703083664494E-2</v>
      </c>
      <c r="X130" s="98">
        <v>2.1620183880882885E-2</v>
      </c>
      <c r="Y130" s="98">
        <v>2.2004819164353321E-2</v>
      </c>
      <c r="DA130" s="63" t="s">
        <v>1773</v>
      </c>
    </row>
    <row r="131" spans="1:105" ht="12" customHeight="1" x14ac:dyDescent="0.25">
      <c r="A131" s="108" t="s">
        <v>52</v>
      </c>
      <c r="B131" s="98">
        <v>9.1930134472308165E-3</v>
      </c>
      <c r="C131" s="98">
        <v>6.7916107887093895E-3</v>
      </c>
      <c r="D131" s="98">
        <v>5.9900194950502335E-3</v>
      </c>
      <c r="E131" s="98">
        <v>4.2808965887605414E-3</v>
      </c>
      <c r="F131" s="98">
        <v>4.8567268928354033E-3</v>
      </c>
      <c r="G131" s="98">
        <v>7.4431928689519021E-3</v>
      </c>
      <c r="H131" s="98">
        <v>1.1471768808796056E-2</v>
      </c>
      <c r="I131" s="98">
        <v>1.5782881553934491E-2</v>
      </c>
      <c r="J131" s="98">
        <v>1.9143042577255111E-2</v>
      </c>
      <c r="K131" s="98">
        <v>2.1303418243757373E-2</v>
      </c>
      <c r="L131" s="98">
        <v>2.1118034194118968E-2</v>
      </c>
      <c r="M131" s="98">
        <v>1.8351337435641241E-2</v>
      </c>
      <c r="N131" s="98">
        <v>2.1197306467665464E-2</v>
      </c>
      <c r="O131" s="98">
        <v>2.583817516680369E-2</v>
      </c>
      <c r="P131" s="98">
        <v>2.7778343082363408E-2</v>
      </c>
      <c r="Q131" s="98">
        <v>3.1598699948319195E-2</v>
      </c>
      <c r="R131" s="98">
        <v>3.4547380020197652E-2</v>
      </c>
      <c r="S131" s="98">
        <v>3.5746989130098092E-2</v>
      </c>
      <c r="T131" s="98">
        <v>3.568118410079231E-2</v>
      </c>
      <c r="U131" s="98">
        <v>3.8115394129789815E-2</v>
      </c>
      <c r="V131" s="98">
        <v>4.0979659019203203E-2</v>
      </c>
      <c r="W131" s="98">
        <v>4.31938198248287E-2</v>
      </c>
      <c r="X131" s="98">
        <v>3.9969732963667161E-2</v>
      </c>
      <c r="Y131" s="98">
        <v>3.9659206891352432E-2</v>
      </c>
      <c r="DA131" s="63" t="s">
        <v>1774</v>
      </c>
    </row>
    <row r="132" spans="1:105" ht="12" customHeight="1" x14ac:dyDescent="0.25">
      <c r="A132" s="121" t="s">
        <v>54</v>
      </c>
      <c r="B132" s="122">
        <v>0.86620463895194078</v>
      </c>
      <c r="C132" s="122">
        <v>0.60940539614983802</v>
      </c>
      <c r="D132" s="122">
        <v>0.56206226510528745</v>
      </c>
      <c r="E132" s="122">
        <v>0.3739622962741333</v>
      </c>
      <c r="F132" s="122">
        <v>0.39301381103597055</v>
      </c>
      <c r="G132" s="122">
        <v>0.44401685571862248</v>
      </c>
      <c r="H132" s="122">
        <v>0.5234512373781568</v>
      </c>
      <c r="I132" s="122">
        <v>0.50689255187851645</v>
      </c>
      <c r="J132" s="122">
        <v>0.54784060175507454</v>
      </c>
      <c r="K132" s="122">
        <v>0.51327340092223062</v>
      </c>
      <c r="L132" s="122">
        <v>0.45332588508030236</v>
      </c>
      <c r="M132" s="122">
        <v>0.35290000893233142</v>
      </c>
      <c r="N132" s="122">
        <v>0.31668764254695758</v>
      </c>
      <c r="O132" s="122">
        <v>0.28853366509422368</v>
      </c>
      <c r="P132" s="122">
        <v>0.26563520362306403</v>
      </c>
      <c r="Q132" s="122">
        <v>0.27682984666717125</v>
      </c>
      <c r="R132" s="122">
        <v>0.27542915065991058</v>
      </c>
      <c r="S132" s="122">
        <v>0.25888939377309006</v>
      </c>
      <c r="T132" s="122">
        <v>0.23486981476565061</v>
      </c>
      <c r="U132" s="122">
        <v>0.23318235608550891</v>
      </c>
      <c r="V132" s="122">
        <v>0.22912166648147142</v>
      </c>
      <c r="W132" s="122">
        <v>0.24227405621612008</v>
      </c>
      <c r="X132" s="122">
        <v>0.23001762299558592</v>
      </c>
      <c r="Y132" s="122">
        <v>0.20755166114623586</v>
      </c>
      <c r="DA132" s="130" t="s">
        <v>1775</v>
      </c>
    </row>
    <row r="133" spans="1:105" ht="12" customHeight="1" x14ac:dyDescent="0.25">
      <c r="A133" s="97" t="s">
        <v>50</v>
      </c>
      <c r="B133" s="98">
        <v>0.21877450028869447</v>
      </c>
      <c r="C133" s="98">
        <v>0.19197955601483785</v>
      </c>
      <c r="D133" s="98">
        <v>0.13794267797685023</v>
      </c>
      <c r="E133" s="98">
        <v>0.1266897032279295</v>
      </c>
      <c r="F133" s="98">
        <v>0.11415134191071134</v>
      </c>
      <c r="G133" s="98">
        <v>0.13499035549414734</v>
      </c>
      <c r="H133" s="98">
        <v>0.16787537584101137</v>
      </c>
      <c r="I133" s="98">
        <v>0.19493416753281032</v>
      </c>
      <c r="J133" s="98">
        <v>0.20682692055981236</v>
      </c>
      <c r="K133" s="98">
        <v>0.24426880972215032</v>
      </c>
      <c r="L133" s="98">
        <v>0.20589922566648214</v>
      </c>
      <c r="M133" s="98">
        <v>0.15580061136680981</v>
      </c>
      <c r="N133" s="98">
        <v>0.13119310289880132</v>
      </c>
      <c r="O133" s="98">
        <v>0.11724782652466061</v>
      </c>
      <c r="P133" s="98">
        <v>9.9912999977886066E-2</v>
      </c>
      <c r="Q133" s="98">
        <v>0.10157048128691745</v>
      </c>
      <c r="R133" s="98">
        <v>0.10098371451518867</v>
      </c>
      <c r="S133" s="98">
        <v>9.133514820544128E-2</v>
      </c>
      <c r="T133" s="98">
        <v>8.0287488247210478E-2</v>
      </c>
      <c r="U133" s="98">
        <v>8.3098524894360523E-2</v>
      </c>
      <c r="V133" s="98">
        <v>7.8276357569135507E-2</v>
      </c>
      <c r="W133" s="98">
        <v>7.6881981524346957E-2</v>
      </c>
      <c r="X133" s="98">
        <v>6.854200272114698E-2</v>
      </c>
      <c r="Y133" s="98">
        <v>5.5231355884847025E-2</v>
      </c>
      <c r="DA133" s="63" t="s">
        <v>1776</v>
      </c>
    </row>
    <row r="134" spans="1:105" ht="12" customHeight="1" x14ac:dyDescent="0.25">
      <c r="A134" s="109" t="s">
        <v>120</v>
      </c>
      <c r="B134" s="33">
        <v>0.64743013866324628</v>
      </c>
      <c r="C134" s="33">
        <v>0.41742584013500017</v>
      </c>
      <c r="D134" s="33">
        <v>0.42411958712843723</v>
      </c>
      <c r="E134" s="33">
        <v>0.2472725930462038</v>
      </c>
      <c r="F134" s="33">
        <v>0.27886246912525919</v>
      </c>
      <c r="G134" s="33">
        <v>0.30902650022447514</v>
      </c>
      <c r="H134" s="33">
        <v>0.35557586153714538</v>
      </c>
      <c r="I134" s="33">
        <v>0.31195838434570616</v>
      </c>
      <c r="J134" s="33">
        <v>0.34101368119526215</v>
      </c>
      <c r="K134" s="33">
        <v>0.2690045912000803</v>
      </c>
      <c r="L134" s="33">
        <v>0.24742665941382019</v>
      </c>
      <c r="M134" s="33">
        <v>0.19709939756552164</v>
      </c>
      <c r="N134" s="33">
        <v>0.18549453964815626</v>
      </c>
      <c r="O134" s="33">
        <v>0.17128583856956306</v>
      </c>
      <c r="P134" s="33">
        <v>0.16572220364517795</v>
      </c>
      <c r="Q134" s="33">
        <v>0.17525936538025383</v>
      </c>
      <c r="R134" s="33">
        <v>0.17444543614472194</v>
      </c>
      <c r="S134" s="33">
        <v>0.16755424556764878</v>
      </c>
      <c r="T134" s="33">
        <v>0.15458232651844012</v>
      </c>
      <c r="U134" s="33">
        <v>0.1500838311911484</v>
      </c>
      <c r="V134" s="33">
        <v>0.15084530891233591</v>
      </c>
      <c r="W134" s="33">
        <v>0.16539207469177314</v>
      </c>
      <c r="X134" s="33">
        <v>0.16147562027443893</v>
      </c>
      <c r="Y134" s="33">
        <v>0.15232030526138882</v>
      </c>
      <c r="DA134" s="60" t="s">
        <v>1777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0.48122819989128135</v>
      </c>
      <c r="C136" s="119">
        <f t="shared" si="26"/>
        <v>0.50336197477667999</v>
      </c>
      <c r="D136" s="119">
        <f t="shared" si="26"/>
        <v>0.47875899457728227</v>
      </c>
      <c r="E136" s="119">
        <f t="shared" si="26"/>
        <v>0.56442360335552266</v>
      </c>
      <c r="F136" s="119">
        <f t="shared" si="26"/>
        <v>0.48125010267493162</v>
      </c>
      <c r="G136" s="119">
        <f t="shared" si="26"/>
        <v>0.4884493577410508</v>
      </c>
      <c r="H136" s="119">
        <f t="shared" si="26"/>
        <v>0.49404456719106027</v>
      </c>
      <c r="I136" s="119">
        <f t="shared" si="26"/>
        <v>0.5492803687109068</v>
      </c>
      <c r="J136" s="119">
        <f t="shared" si="26"/>
        <v>0.49864418647781722</v>
      </c>
      <c r="K136" s="119">
        <f t="shared" si="26"/>
        <v>0.53033360800756191</v>
      </c>
      <c r="L136" s="119">
        <f t="shared" si="26"/>
        <v>0.54568809270877539</v>
      </c>
      <c r="M136" s="119">
        <f t="shared" si="26"/>
        <v>0.57047629434543645</v>
      </c>
      <c r="N136" s="119">
        <f t="shared" si="26"/>
        <v>0.59206722606846096</v>
      </c>
      <c r="O136" s="119">
        <f t="shared" si="26"/>
        <v>0.60828286031488954</v>
      </c>
      <c r="P136" s="119">
        <f t="shared" si="26"/>
        <v>0.61339733227183069</v>
      </c>
      <c r="Q136" s="119">
        <f t="shared" si="26"/>
        <v>0.61477673319405657</v>
      </c>
      <c r="R136" s="119">
        <f t="shared" ref="R136:V136" si="27">IF(R117=0,"",R117/R98)</f>
        <v>0.61161350522516289</v>
      </c>
      <c r="S136" s="119">
        <f t="shared" si="27"/>
        <v>0.62252856438603354</v>
      </c>
      <c r="T136" s="119">
        <f t="shared" si="27"/>
        <v>0.62995459307695223</v>
      </c>
      <c r="U136" s="119">
        <f t="shared" si="27"/>
        <v>0.63329592202977636</v>
      </c>
      <c r="V136" s="119">
        <f t="shared" si="27"/>
        <v>0.64833334627875172</v>
      </c>
      <c r="W136" s="119">
        <f t="shared" ref="W136:Y136" si="28">IF(W117=0,"",W117/W98)</f>
        <v>0.6672331471050984</v>
      </c>
      <c r="X136" s="119">
        <f t="shared" si="28"/>
        <v>0.69011493134065138</v>
      </c>
      <c r="Y136" s="119">
        <f t="shared" si="28"/>
        <v>0.71757875314672803</v>
      </c>
      <c r="DA136" s="129" t="s">
        <v>1928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0.44742933585327488</v>
      </c>
      <c r="C137" s="124">
        <f t="shared" si="29"/>
        <v>0.44738427614323706</v>
      </c>
      <c r="D137" s="124">
        <f t="shared" si="29"/>
        <v>0.4473926811770555</v>
      </c>
      <c r="E137" s="124">
        <f t="shared" si="29"/>
        <v>0.44704536478105367</v>
      </c>
      <c r="F137" s="124">
        <f t="shared" si="29"/>
        <v>0.44729072568933192</v>
      </c>
      <c r="G137" s="124">
        <f t="shared" si="29"/>
        <v>0.452241047314978</v>
      </c>
      <c r="H137" s="124">
        <f t="shared" si="29"/>
        <v>0.45927669909363084</v>
      </c>
      <c r="I137" s="124">
        <f t="shared" si="29"/>
        <v>0.46100651007480514</v>
      </c>
      <c r="J137" s="124">
        <f t="shared" si="29"/>
        <v>0.4699931360616364</v>
      </c>
      <c r="K137" s="124">
        <f t="shared" si="29"/>
        <v>0.48128932607949398</v>
      </c>
      <c r="L137" s="124">
        <f t="shared" si="29"/>
        <v>0.49043968275443101</v>
      </c>
      <c r="M137" s="124">
        <f t="shared" si="29"/>
        <v>0.49931834198850511</v>
      </c>
      <c r="N137" s="124">
        <f t="shared" si="29"/>
        <v>0.52022547429805077</v>
      </c>
      <c r="O137" s="124">
        <f t="shared" si="29"/>
        <v>0.54532883333412574</v>
      </c>
      <c r="P137" s="124">
        <f t="shared" si="29"/>
        <v>0.54576632740211717</v>
      </c>
      <c r="Q137" s="124">
        <f t="shared" si="29"/>
        <v>0.55054008571989621</v>
      </c>
      <c r="R137" s="124">
        <f t="shared" ref="R137:V137" si="30">IF(R118=0,"",R118/R99)</f>
        <v>0.55215617974078979</v>
      </c>
      <c r="S137" s="124">
        <f t="shared" si="30"/>
        <v>0.55344521960065562</v>
      </c>
      <c r="T137" s="124">
        <f t="shared" si="30"/>
        <v>0.5552219800856476</v>
      </c>
      <c r="U137" s="124">
        <f t="shared" si="30"/>
        <v>0.56415612987469965</v>
      </c>
      <c r="V137" s="124">
        <f t="shared" si="30"/>
        <v>0.57750793683428858</v>
      </c>
      <c r="W137" s="124">
        <f t="shared" ref="W137:Y137" si="31">IF(W118=0,"",W118/W99)</f>
        <v>0.59556428858191435</v>
      </c>
      <c r="X137" s="124">
        <f t="shared" si="31"/>
        <v>0.61410805944219193</v>
      </c>
      <c r="Y137" s="124">
        <f t="shared" si="31"/>
        <v>0.6284986341089831</v>
      </c>
      <c r="DA137" s="130" t="s">
        <v>1929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0.44150171566863833</v>
      </c>
      <c r="C138" s="111">
        <f t="shared" si="32"/>
        <v>0.44150171566863833</v>
      </c>
      <c r="D138" s="111">
        <f t="shared" si="32"/>
        <v>0.44150171566863833</v>
      </c>
      <c r="E138" s="111">
        <f t="shared" si="32"/>
        <v>0.44150171566863833</v>
      </c>
      <c r="F138" s="111">
        <f t="shared" si="32"/>
        <v>0.44150171566863833</v>
      </c>
      <c r="G138" s="111">
        <f t="shared" si="32"/>
        <v>0.44656928863562489</v>
      </c>
      <c r="H138" s="111">
        <f t="shared" si="32"/>
        <v>0.4538070947982481</v>
      </c>
      <c r="I138" s="111">
        <f t="shared" si="32"/>
        <v>0.45572832513601319</v>
      </c>
      <c r="J138" s="111">
        <f t="shared" si="32"/>
        <v>0.4647663636460912</v>
      </c>
      <c r="K138" s="111">
        <f t="shared" si="32"/>
        <v>0.47610173561739277</v>
      </c>
      <c r="L138" s="111">
        <f t="shared" si="32"/>
        <v>0.48544465122643637</v>
      </c>
      <c r="M138" s="111">
        <f t="shared" si="32"/>
        <v>0.49437693090623164</v>
      </c>
      <c r="N138" s="111">
        <f t="shared" si="32"/>
        <v>0.51536031810091831</v>
      </c>
      <c r="O138" s="111">
        <f t="shared" si="32"/>
        <v>0.54055250625931084</v>
      </c>
      <c r="P138" s="111">
        <f t="shared" si="32"/>
        <v>0.54102213834181134</v>
      </c>
      <c r="Q138" s="111">
        <f t="shared" si="32"/>
        <v>0.54580936650998102</v>
      </c>
      <c r="R138" s="111">
        <f t="shared" ref="R138:V138" si="33">IF(R119=0,"",R119/R100)</f>
        <v>0.54740014288982797</v>
      </c>
      <c r="S138" s="111">
        <f t="shared" si="33"/>
        <v>0.54875295501891197</v>
      </c>
      <c r="T138" s="111">
        <f t="shared" si="33"/>
        <v>0.55054820082537281</v>
      </c>
      <c r="U138" s="111">
        <f t="shared" si="33"/>
        <v>0.55947982851373579</v>
      </c>
      <c r="V138" s="111">
        <f t="shared" si="33"/>
        <v>0.57286676355843014</v>
      </c>
      <c r="W138" s="111">
        <f t="shared" ref="W138:Y138" si="34">IF(W119=0,"",W119/W100)</f>
        <v>0.59098873032100208</v>
      </c>
      <c r="X138" s="111">
        <f t="shared" si="34"/>
        <v>0.60962819321645434</v>
      </c>
      <c r="Y138" s="111">
        <f t="shared" si="34"/>
        <v>0.62406516851973404</v>
      </c>
      <c r="DA138" s="63" t="s">
        <v>1930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1931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1.7302502216747646</v>
      </c>
      <c r="C140" s="124">
        <f t="shared" si="38"/>
        <v>1.7906325084166368</v>
      </c>
      <c r="D140" s="124">
        <f t="shared" si="38"/>
        <v>1.8549855480073962</v>
      </c>
      <c r="E140" s="124">
        <f t="shared" si="38"/>
        <v>1.8883967819034169</v>
      </c>
      <c r="F140" s="124">
        <f t="shared" si="38"/>
        <v>1.9384067171182779</v>
      </c>
      <c r="G140" s="124">
        <f t="shared" si="38"/>
        <v>2.087632283716645</v>
      </c>
      <c r="H140" s="124">
        <f t="shared" si="38"/>
        <v>2.4474125413049204</v>
      </c>
      <c r="I140" s="124">
        <f t="shared" si="38"/>
        <v>2.6499173437974513</v>
      </c>
      <c r="J140" s="124">
        <f t="shared" si="38"/>
        <v>2.7186133906678434</v>
      </c>
      <c r="K140" s="124">
        <f t="shared" si="38"/>
        <v>2.8347211886658421</v>
      </c>
      <c r="L140" s="124">
        <f t="shared" si="38"/>
        <v>2.9004056553661877</v>
      </c>
      <c r="M140" s="124">
        <f t="shared" si="38"/>
        <v>2.9311535235643191</v>
      </c>
      <c r="N140" s="124">
        <f t="shared" si="38"/>
        <v>2.9631667679499518</v>
      </c>
      <c r="O140" s="124">
        <f t="shared" si="38"/>
        <v>3.0737642363056867</v>
      </c>
      <c r="P140" s="124">
        <f t="shared" si="38"/>
        <v>3.200682366160883</v>
      </c>
      <c r="Q140" s="124">
        <f t="shared" si="38"/>
        <v>3.307611780642119</v>
      </c>
      <c r="R140" s="124">
        <f t="shared" ref="R140:V140" si="39">IF(R121=0,"",R121/R102)</f>
        <v>3.4425321962022486</v>
      </c>
      <c r="S140" s="124">
        <f t="shared" si="39"/>
        <v>3.5765140084813898</v>
      </c>
      <c r="T140" s="124">
        <f t="shared" si="39"/>
        <v>3.6758376409367028</v>
      </c>
      <c r="U140" s="124">
        <f t="shared" si="39"/>
        <v>3.732659390025165</v>
      </c>
      <c r="V140" s="124">
        <f t="shared" si="39"/>
        <v>3.784078897365148</v>
      </c>
      <c r="W140" s="124">
        <f t="shared" ref="W140:Y140" si="40">IF(W121=0,"",W121/W102)</f>
        <v>3.842082732959041</v>
      </c>
      <c r="X140" s="124">
        <f t="shared" si="40"/>
        <v>3.8833755816192741</v>
      </c>
      <c r="Y140" s="124">
        <f t="shared" si="40"/>
        <v>3.9056730280641552</v>
      </c>
      <c r="DA140" s="130" t="s">
        <v>1932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1.7302502216747646</v>
      </c>
      <c r="C141" s="111">
        <f t="shared" si="41"/>
        <v>1.7906325084166368</v>
      </c>
      <c r="D141" s="111">
        <f t="shared" si="41"/>
        <v>1.8549855480073962</v>
      </c>
      <c r="E141" s="111">
        <f t="shared" si="41"/>
        <v>1.8883967819034169</v>
      </c>
      <c r="F141" s="111">
        <f t="shared" si="41"/>
        <v>1.9384067171182779</v>
      </c>
      <c r="G141" s="111">
        <f t="shared" si="41"/>
        <v>2.087632283716645</v>
      </c>
      <c r="H141" s="111">
        <f t="shared" si="41"/>
        <v>2.4474125413049204</v>
      </c>
      <c r="I141" s="111">
        <f t="shared" si="41"/>
        <v>2.6499173437974513</v>
      </c>
      <c r="J141" s="111">
        <f t="shared" si="41"/>
        <v>2.7186133906678434</v>
      </c>
      <c r="K141" s="111">
        <f t="shared" si="41"/>
        <v>2.8347211886658421</v>
      </c>
      <c r="L141" s="111">
        <f t="shared" si="41"/>
        <v>2.9004056553661877</v>
      </c>
      <c r="M141" s="111">
        <f t="shared" si="41"/>
        <v>2.9311535235643191</v>
      </c>
      <c r="N141" s="111">
        <f t="shared" si="41"/>
        <v>2.9631667679499518</v>
      </c>
      <c r="O141" s="111">
        <f t="shared" si="41"/>
        <v>3.0737642363056867</v>
      </c>
      <c r="P141" s="111">
        <f t="shared" si="41"/>
        <v>3.200682366160883</v>
      </c>
      <c r="Q141" s="111">
        <f t="shared" si="41"/>
        <v>3.307611780642119</v>
      </c>
      <c r="R141" s="111">
        <f t="shared" ref="R141:V141" si="42">IF(R122=0,"",R122/R103)</f>
        <v>3.4425321962022486</v>
      </c>
      <c r="S141" s="111">
        <f t="shared" si="42"/>
        <v>3.5765140084813898</v>
      </c>
      <c r="T141" s="111">
        <f t="shared" si="42"/>
        <v>3.6758376409367028</v>
      </c>
      <c r="U141" s="111">
        <f t="shared" si="42"/>
        <v>3.732659390025165</v>
      </c>
      <c r="V141" s="111">
        <f t="shared" si="42"/>
        <v>3.784078897365148</v>
      </c>
      <c r="W141" s="111">
        <f t="shared" ref="W141:Y141" si="43">IF(W122=0,"",W122/W103)</f>
        <v>3.842082732959041</v>
      </c>
      <c r="X141" s="111">
        <f t="shared" si="43"/>
        <v>3.8833755816192741</v>
      </c>
      <c r="Y141" s="111">
        <f t="shared" si="43"/>
        <v>3.9056730280641552</v>
      </c>
      <c r="DA141" s="63" t="s">
        <v>1933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0.59963548725034421</v>
      </c>
      <c r="C142" s="124">
        <f t="shared" si="44"/>
        <v>0.59945730212090331</v>
      </c>
      <c r="D142" s="124">
        <f t="shared" si="44"/>
        <v>0.59974228617987713</v>
      </c>
      <c r="E142" s="124">
        <f t="shared" si="44"/>
        <v>0.5992376000067785</v>
      </c>
      <c r="F142" s="124">
        <f t="shared" si="44"/>
        <v>0.60299290416843199</v>
      </c>
      <c r="G142" s="124">
        <f t="shared" si="44"/>
        <v>0.61372254969900952</v>
      </c>
      <c r="H142" s="124">
        <f t="shared" si="44"/>
        <v>0.62407639245967161</v>
      </c>
      <c r="I142" s="124">
        <f t="shared" si="44"/>
        <v>0.62929929090432524</v>
      </c>
      <c r="J142" s="124">
        <f t="shared" si="44"/>
        <v>0.63065475837096185</v>
      </c>
      <c r="K142" s="124">
        <f t="shared" si="44"/>
        <v>0.6326022400113297</v>
      </c>
      <c r="L142" s="124">
        <f t="shared" si="44"/>
        <v>0.63442614554145904</v>
      </c>
      <c r="M142" s="124">
        <f t="shared" si="44"/>
        <v>0.63642885873746224</v>
      </c>
      <c r="N142" s="124">
        <f t="shared" si="44"/>
        <v>0.64406958747015164</v>
      </c>
      <c r="O142" s="124">
        <f t="shared" si="44"/>
        <v>0.65709022523733918</v>
      </c>
      <c r="P142" s="124">
        <f t="shared" si="44"/>
        <v>0.66495225653625345</v>
      </c>
      <c r="Q142" s="124">
        <f t="shared" si="44"/>
        <v>0.67491367045554373</v>
      </c>
      <c r="R142" s="124">
        <f t="shared" ref="R142:V142" si="45">IF(R123=0,"",R123/R104)</f>
        <v>0.68687652142830236</v>
      </c>
      <c r="S142" s="124">
        <f t="shared" si="45"/>
        <v>0.69774998178093361</v>
      </c>
      <c r="T142" s="124">
        <f t="shared" si="45"/>
        <v>0.7063852095199139</v>
      </c>
      <c r="U142" s="124">
        <f t="shared" si="45"/>
        <v>0.71894665886404363</v>
      </c>
      <c r="V142" s="124">
        <f t="shared" si="45"/>
        <v>0.73753389239303402</v>
      </c>
      <c r="W142" s="124">
        <f t="shared" ref="W142:Y142" si="46">IF(W123=0,"",W123/W104)</f>
        <v>0.75182067662119689</v>
      </c>
      <c r="X142" s="124">
        <f t="shared" si="46"/>
        <v>0.76054588568192716</v>
      </c>
      <c r="Y142" s="124">
        <f t="shared" si="46"/>
        <v>0.77005161651228937</v>
      </c>
      <c r="DA142" s="130" t="s">
        <v>1934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0.5318732836241864</v>
      </c>
      <c r="C143" s="111">
        <f t="shared" si="47"/>
        <v>0.5318732836241864</v>
      </c>
      <c r="D143" s="111">
        <f t="shared" si="47"/>
        <v>0.5318732836241864</v>
      </c>
      <c r="E143" s="111">
        <f t="shared" si="47"/>
        <v>0.5318732836241864</v>
      </c>
      <c r="F143" s="111">
        <f t="shared" si="47"/>
        <v>0.53587545521718938</v>
      </c>
      <c r="G143" s="111">
        <f t="shared" si="47"/>
        <v>0.5471691358151527</v>
      </c>
      <c r="H143" s="111">
        <f t="shared" si="47"/>
        <v>0.55904016735965212</v>
      </c>
      <c r="I143" s="111">
        <f t="shared" si="47"/>
        <v>0.56357277667250794</v>
      </c>
      <c r="J143" s="111">
        <f t="shared" si="47"/>
        <v>0.56459652267566784</v>
      </c>
      <c r="K143" s="111">
        <f t="shared" si="47"/>
        <v>0.56630222809687769</v>
      </c>
      <c r="L143" s="111">
        <f t="shared" si="47"/>
        <v>0.56783308660027432</v>
      </c>
      <c r="M143" s="111">
        <f t="shared" si="47"/>
        <v>0.56941790843465923</v>
      </c>
      <c r="N143" s="111">
        <f t="shared" si="47"/>
        <v>0.57449287928469062</v>
      </c>
      <c r="O143" s="111">
        <f t="shared" si="47"/>
        <v>0.58693634806786188</v>
      </c>
      <c r="P143" s="111">
        <f t="shared" si="47"/>
        <v>0.59686395303473294</v>
      </c>
      <c r="Q143" s="111">
        <f t="shared" si="47"/>
        <v>0.61466080507623888</v>
      </c>
      <c r="R143" s="111">
        <f t="shared" ref="R143:V143" si="48">IF(R124=0,"",R124/R105)</f>
        <v>0.63810413934681665</v>
      </c>
      <c r="S143" s="111">
        <f t="shared" si="48"/>
        <v>0.65973360871197073</v>
      </c>
      <c r="T143" s="111">
        <f t="shared" si="48"/>
        <v>0.67279543398388064</v>
      </c>
      <c r="U143" s="111">
        <f t="shared" si="48"/>
        <v>0.68460398493862873</v>
      </c>
      <c r="V143" s="111">
        <f t="shared" si="48"/>
        <v>0.70426017308256683</v>
      </c>
      <c r="W143" s="111">
        <f t="shared" ref="W143:Y143" si="49">IF(W124=0,"",W124/W105)</f>
        <v>0.72019647944866094</v>
      </c>
      <c r="X143" s="111">
        <f t="shared" si="49"/>
        <v>0.73167029620343804</v>
      </c>
      <c r="Y143" s="111">
        <f t="shared" si="49"/>
        <v>0.74368913839480943</v>
      </c>
      <c r="DA143" s="63" t="s">
        <v>1935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1936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1937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1938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0.60002438258568758</v>
      </c>
      <c r="C147" s="112">
        <f t="shared" si="59"/>
        <v>0.60002438258568758</v>
      </c>
      <c r="D147" s="112">
        <f t="shared" si="59"/>
        <v>0.60002438258568758</v>
      </c>
      <c r="E147" s="112">
        <f t="shared" si="59"/>
        <v>0.60002438258568758</v>
      </c>
      <c r="F147" s="112">
        <f t="shared" si="59"/>
        <v>0.60318427545140141</v>
      </c>
      <c r="G147" s="112">
        <f t="shared" si="59"/>
        <v>0.61274935675365416</v>
      </c>
      <c r="H147" s="112">
        <f t="shared" si="59"/>
        <v>0.62197738836626237</v>
      </c>
      <c r="I147" s="112">
        <f t="shared" si="59"/>
        <v>0.62544593918605329</v>
      </c>
      <c r="J147" s="112">
        <f t="shared" si="59"/>
        <v>0.62598510078239422</v>
      </c>
      <c r="K147" s="112">
        <f t="shared" si="59"/>
        <v>0.62688881426725529</v>
      </c>
      <c r="L147" s="112">
        <f t="shared" si="59"/>
        <v>0.62777626243771667</v>
      </c>
      <c r="M147" s="112">
        <f t="shared" si="59"/>
        <v>0.6287277672702174</v>
      </c>
      <c r="N147" s="112">
        <f t="shared" si="59"/>
        <v>0.63342599425148671</v>
      </c>
      <c r="O147" s="112">
        <f t="shared" si="59"/>
        <v>0.64199431925850192</v>
      </c>
      <c r="P147" s="112">
        <f t="shared" si="59"/>
        <v>0.64752227402089602</v>
      </c>
      <c r="Q147" s="112">
        <f t="shared" si="59"/>
        <v>0.65558172075669552</v>
      </c>
      <c r="R147" s="112">
        <f t="shared" ref="R147:V147" si="60">IF(R128=0,"",R128/R109)</f>
        <v>0.66541312922125539</v>
      </c>
      <c r="S147" s="112">
        <f t="shared" si="60"/>
        <v>0.67476400539559855</v>
      </c>
      <c r="T147" s="112">
        <f t="shared" si="60"/>
        <v>0.68223773094704288</v>
      </c>
      <c r="U147" s="112">
        <f t="shared" si="60"/>
        <v>0.69376229420150803</v>
      </c>
      <c r="V147" s="112">
        <f t="shared" si="60"/>
        <v>0.7115559829380953</v>
      </c>
      <c r="W147" s="112">
        <f t="shared" ref="W147:Y147" si="61">IF(W128=0,"",W128/W109)</f>
        <v>0.72756159892003103</v>
      </c>
      <c r="X147" s="112">
        <f t="shared" si="61"/>
        <v>0.73789184023452237</v>
      </c>
      <c r="Y147" s="112">
        <f t="shared" si="61"/>
        <v>0.74734723314651041</v>
      </c>
      <c r="DA147" s="131" t="s">
        <v>1939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0.83166142315811009</v>
      </c>
      <c r="C148" s="113">
        <f t="shared" si="62"/>
        <v>0.83917685591016877</v>
      </c>
      <c r="D148" s="113">
        <f t="shared" si="62"/>
        <v>0.83189922282525675</v>
      </c>
      <c r="E148" s="113">
        <f t="shared" si="62"/>
        <v>0.85395327786886832</v>
      </c>
      <c r="F148" s="113">
        <f t="shared" si="62"/>
        <v>0.84107082887232065</v>
      </c>
      <c r="G148" s="113">
        <f t="shared" si="62"/>
        <v>0.84862571003773701</v>
      </c>
      <c r="H148" s="113">
        <f t="shared" si="62"/>
        <v>0.85285476578087249</v>
      </c>
      <c r="I148" s="113">
        <f t="shared" si="62"/>
        <v>0.85760728343275128</v>
      </c>
      <c r="J148" s="113">
        <f t="shared" si="62"/>
        <v>0.85711824967683303</v>
      </c>
      <c r="K148" s="113">
        <f t="shared" si="62"/>
        <v>0.86649286183638763</v>
      </c>
      <c r="L148" s="113">
        <f t="shared" si="62"/>
        <v>0.86682426983356242</v>
      </c>
      <c r="M148" s="113">
        <f t="shared" si="62"/>
        <v>0.86214541047214754</v>
      </c>
      <c r="N148" s="113">
        <f t="shared" si="62"/>
        <v>0.866178131863235</v>
      </c>
      <c r="O148" s="113">
        <f t="shared" si="62"/>
        <v>0.87398522511892929</v>
      </c>
      <c r="P148" s="113">
        <f t="shared" si="62"/>
        <v>0.87129790268580898</v>
      </c>
      <c r="Q148" s="113">
        <f t="shared" si="62"/>
        <v>0.86595344514918449</v>
      </c>
      <c r="R148" s="113">
        <f t="shared" ref="R148:V148" si="63">IF(R129=0,"",R129/R110)</f>
        <v>0.87361800212209262</v>
      </c>
      <c r="S148" s="113">
        <f t="shared" si="63"/>
        <v>0.87937171022792449</v>
      </c>
      <c r="T148" s="113">
        <f t="shared" si="63"/>
        <v>0.87904884927241378</v>
      </c>
      <c r="U148" s="113">
        <f t="shared" si="63"/>
        <v>0.89009964690776733</v>
      </c>
      <c r="V148" s="113">
        <f t="shared" si="63"/>
        <v>0.89912239221006951</v>
      </c>
      <c r="W148" s="113">
        <f t="shared" ref="W148:Y148" si="64">IF(W129=0,"",W129/W110)</f>
        <v>0.89466631662849638</v>
      </c>
      <c r="X148" s="113">
        <f t="shared" si="64"/>
        <v>0.8895167501681478</v>
      </c>
      <c r="Y148" s="113">
        <f t="shared" si="64"/>
        <v>0.89299354824925481</v>
      </c>
      <c r="DA148" s="132" t="s">
        <v>1940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0.60002438258568758</v>
      </c>
      <c r="C149" s="111">
        <f t="shared" si="65"/>
        <v>0.60002438258568758</v>
      </c>
      <c r="D149" s="111">
        <f t="shared" si="65"/>
        <v>0.60002438258568758</v>
      </c>
      <c r="E149" s="111">
        <f t="shared" si="65"/>
        <v>0.60002438258568758</v>
      </c>
      <c r="F149" s="111">
        <f t="shared" si="65"/>
        <v>0.60496381893580786</v>
      </c>
      <c r="G149" s="111">
        <f t="shared" si="65"/>
        <v>0.6164212494677056</v>
      </c>
      <c r="H149" s="111">
        <f t="shared" si="65"/>
        <v>0.62347768226367717</v>
      </c>
      <c r="I149" s="111">
        <f t="shared" si="65"/>
        <v>0.62607769256427304</v>
      </c>
      <c r="J149" s="111">
        <f t="shared" si="65"/>
        <v>0.62699568254200677</v>
      </c>
      <c r="K149" s="111">
        <f t="shared" si="65"/>
        <v>0.62832071389342437</v>
      </c>
      <c r="L149" s="111">
        <f t="shared" si="65"/>
        <v>0.62929809318049545</v>
      </c>
      <c r="M149" s="111">
        <f t="shared" si="65"/>
        <v>0.63033235251926778</v>
      </c>
      <c r="N149" s="111">
        <f t="shared" si="65"/>
        <v>0.63573726918517615</v>
      </c>
      <c r="O149" s="111">
        <f t="shared" si="65"/>
        <v>0.64484205558380081</v>
      </c>
      <c r="P149" s="111">
        <f t="shared" si="65"/>
        <v>0.65161306762489235</v>
      </c>
      <c r="Q149" s="111">
        <f t="shared" si="65"/>
        <v>0.66243584561769608</v>
      </c>
      <c r="R149" s="111">
        <f t="shared" ref="R149:V149" si="66">IF(R130=0,"",R130/R111)</f>
        <v>0.6714960089183909</v>
      </c>
      <c r="S149" s="111">
        <f t="shared" si="66"/>
        <v>0.67984185511477457</v>
      </c>
      <c r="T149" s="111">
        <f t="shared" si="66"/>
        <v>0.6863564833971979</v>
      </c>
      <c r="U149" s="111">
        <f t="shared" si="66"/>
        <v>0.69752313316187531</v>
      </c>
      <c r="V149" s="111">
        <f t="shared" si="66"/>
        <v>0.7130129099711584</v>
      </c>
      <c r="W149" s="111">
        <f t="shared" ref="W149:Y149" si="67">IF(W130=0,"",W130/W111)</f>
        <v>0.72711702699232394</v>
      </c>
      <c r="X149" s="111">
        <f t="shared" si="67"/>
        <v>0.73864611412165093</v>
      </c>
      <c r="Y149" s="111">
        <f t="shared" si="67"/>
        <v>0.74861721876374099</v>
      </c>
      <c r="DA149" s="63" t="s">
        <v>1941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1942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0.68837903834999137</v>
      </c>
      <c r="C151" s="124">
        <f t="shared" si="71"/>
        <v>0.67745026014507825</v>
      </c>
      <c r="D151" s="124">
        <f t="shared" si="71"/>
        <v>0.68965159835126988</v>
      </c>
      <c r="E151" s="124">
        <f t="shared" si="71"/>
        <v>0.67338540530984758</v>
      </c>
      <c r="F151" s="124">
        <f t="shared" si="71"/>
        <v>0.68353204775860898</v>
      </c>
      <c r="G151" s="124">
        <f t="shared" si="71"/>
        <v>0.68665194960354614</v>
      </c>
      <c r="H151" s="124">
        <f t="shared" si="71"/>
        <v>0.68885924786497321</v>
      </c>
      <c r="I151" s="124">
        <f t="shared" si="71"/>
        <v>0.67927476160004119</v>
      </c>
      <c r="J151" s="124">
        <f t="shared" si="71"/>
        <v>0.68078364235709354</v>
      </c>
      <c r="K151" s="124">
        <f t="shared" si="71"/>
        <v>0.66407848268754344</v>
      </c>
      <c r="L151" s="124">
        <f t="shared" si="71"/>
        <v>0.668190649835123</v>
      </c>
      <c r="M151" s="124">
        <f t="shared" si="71"/>
        <v>0.67081405986728337</v>
      </c>
      <c r="N151" s="124">
        <f t="shared" si="71"/>
        <v>0.67745685455780036</v>
      </c>
      <c r="O151" s="124">
        <f t="shared" si="71"/>
        <v>0.6815811671484141</v>
      </c>
      <c r="P151" s="124">
        <f t="shared" si="71"/>
        <v>0.6888078714476511</v>
      </c>
      <c r="Q151" s="124">
        <f t="shared" si="71"/>
        <v>0.69272798308463479</v>
      </c>
      <c r="R151" s="124">
        <f t="shared" ref="R151:V151" si="72">IF(R132=0,"",R132/R113)</f>
        <v>0.69566337218319163</v>
      </c>
      <c r="S151" s="124">
        <f t="shared" si="72"/>
        <v>0.70207519359297255</v>
      </c>
      <c r="T151" s="124">
        <f t="shared" si="72"/>
        <v>0.70792939369801744</v>
      </c>
      <c r="U151" s="124">
        <f t="shared" si="72"/>
        <v>0.71201101176411041</v>
      </c>
      <c r="V151" s="124">
        <f t="shared" si="72"/>
        <v>0.72708345870609492</v>
      </c>
      <c r="W151" s="124">
        <f t="shared" ref="W151:Y151" si="73">IF(W132=0,"",W132/W113)</f>
        <v>0.74468984936381211</v>
      </c>
      <c r="X151" s="124">
        <f t="shared" si="73"/>
        <v>0.75811472571365957</v>
      </c>
      <c r="Y151" s="124">
        <f t="shared" si="73"/>
        <v>0.77445445026844861</v>
      </c>
      <c r="DA151" s="130" t="s">
        <v>1943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0.57699339496445512</v>
      </c>
      <c r="C152" s="111">
        <f t="shared" si="74"/>
        <v>0.57699339496445512</v>
      </c>
      <c r="D152" s="111">
        <f t="shared" si="74"/>
        <v>0.57699339496445512</v>
      </c>
      <c r="E152" s="111">
        <f t="shared" si="74"/>
        <v>0.57699339496445512</v>
      </c>
      <c r="F152" s="111">
        <f t="shared" si="74"/>
        <v>0.57830295863936765</v>
      </c>
      <c r="G152" s="111">
        <f t="shared" si="74"/>
        <v>0.58152984650375572</v>
      </c>
      <c r="H152" s="111">
        <f t="shared" si="74"/>
        <v>0.58423462332259246</v>
      </c>
      <c r="I152" s="111">
        <f t="shared" si="74"/>
        <v>0.58511653388474327</v>
      </c>
      <c r="J152" s="111">
        <f t="shared" si="74"/>
        <v>0.58529586387061516</v>
      </c>
      <c r="K152" s="111">
        <f t="shared" si="74"/>
        <v>0.58550753856207871</v>
      </c>
      <c r="L152" s="111">
        <f t="shared" si="74"/>
        <v>0.58568249136760686</v>
      </c>
      <c r="M152" s="111">
        <f t="shared" si="74"/>
        <v>0.58583675519172818</v>
      </c>
      <c r="N152" s="111">
        <f t="shared" si="74"/>
        <v>0.58618335374843944</v>
      </c>
      <c r="O152" s="111">
        <f t="shared" si="74"/>
        <v>0.58665835381046672</v>
      </c>
      <c r="P152" s="111">
        <f t="shared" si="74"/>
        <v>0.58689219091096756</v>
      </c>
      <c r="Q152" s="111">
        <f t="shared" si="74"/>
        <v>0.58733485308302213</v>
      </c>
      <c r="R152" s="111">
        <f t="shared" ref="R152:V152" si="75">IF(R133=0,"",R133/R114)</f>
        <v>0.58829705359892503</v>
      </c>
      <c r="S152" s="111">
        <f t="shared" si="75"/>
        <v>0.58944456265580147</v>
      </c>
      <c r="T152" s="111">
        <f t="shared" si="75"/>
        <v>0.59061205478475265</v>
      </c>
      <c r="U152" s="111">
        <f t="shared" si="75"/>
        <v>0.5928839534336936</v>
      </c>
      <c r="V152" s="111">
        <f t="shared" si="75"/>
        <v>0.59625970211209633</v>
      </c>
      <c r="W152" s="111">
        <f t="shared" ref="W152:Y152" si="76">IF(W133=0,"",W133/W114)</f>
        <v>0.59969378431835096</v>
      </c>
      <c r="X152" s="111">
        <f t="shared" si="76"/>
        <v>0.60244963280625208</v>
      </c>
      <c r="Y152" s="111">
        <f t="shared" si="76"/>
        <v>0.60547640426902205</v>
      </c>
      <c r="DA152" s="63" t="s">
        <v>1944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0.73641716549270397</v>
      </c>
      <c r="C153" s="45">
        <f t="shared" si="77"/>
        <v>0.73641716549270386</v>
      </c>
      <c r="D153" s="45">
        <f t="shared" si="77"/>
        <v>0.73641716549270386</v>
      </c>
      <c r="E153" s="45">
        <f t="shared" si="77"/>
        <v>0.73641716549270386</v>
      </c>
      <c r="F153" s="45">
        <f t="shared" si="77"/>
        <v>0.73854272261524934</v>
      </c>
      <c r="G153" s="45">
        <f t="shared" si="77"/>
        <v>0.74552127962539305</v>
      </c>
      <c r="H153" s="45">
        <f t="shared" si="77"/>
        <v>0.75247960169507278</v>
      </c>
      <c r="I153" s="45">
        <f t="shared" si="77"/>
        <v>0.75521613953400191</v>
      </c>
      <c r="J153" s="45">
        <f t="shared" si="77"/>
        <v>0.75554323357108111</v>
      </c>
      <c r="K153" s="45">
        <f t="shared" si="77"/>
        <v>0.75622739431254626</v>
      </c>
      <c r="L153" s="45">
        <f t="shared" si="77"/>
        <v>0.75692591444198276</v>
      </c>
      <c r="M153" s="45">
        <f t="shared" si="77"/>
        <v>0.75769050499736978</v>
      </c>
      <c r="N153" s="45">
        <f t="shared" si="77"/>
        <v>0.76129552400619116</v>
      </c>
      <c r="O153" s="45">
        <f t="shared" si="77"/>
        <v>0.76647291983400145</v>
      </c>
      <c r="P153" s="45">
        <f t="shared" si="77"/>
        <v>0.76935514405962024</v>
      </c>
      <c r="Q153" s="45">
        <f t="shared" si="77"/>
        <v>0.77312966679009321</v>
      </c>
      <c r="R153" s="45">
        <f t="shared" ref="R153:V153" si="78">IF(R134=0,"",R134/R115)</f>
        <v>0.77784107382361911</v>
      </c>
      <c r="S153" s="45">
        <f t="shared" si="78"/>
        <v>0.78370497969988384</v>
      </c>
      <c r="T153" s="45">
        <f t="shared" si="78"/>
        <v>0.78936739624892704</v>
      </c>
      <c r="U153" s="45">
        <f t="shared" si="78"/>
        <v>0.80113759113439487</v>
      </c>
      <c r="V153" s="45">
        <f t="shared" si="78"/>
        <v>0.82050115502520782</v>
      </c>
      <c r="W153" s="45">
        <f t="shared" ref="W153:Y153" si="79">IF(W134=0,"",W134/W115)</f>
        <v>0.83898533746011561</v>
      </c>
      <c r="X153" s="45">
        <f t="shared" si="79"/>
        <v>0.85150641806219907</v>
      </c>
      <c r="Y153" s="45">
        <f t="shared" si="79"/>
        <v>0.86164944969723378</v>
      </c>
      <c r="DA153" s="60" t="s">
        <v>1945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40.870558084835508</v>
      </c>
      <c r="C155" s="117">
        <f t="shared" si="80"/>
        <v>16.365832460996707</v>
      </c>
      <c r="D155" s="117">
        <f t="shared" si="80"/>
        <v>30.074482814068585</v>
      </c>
      <c r="E155" s="117">
        <f t="shared" si="80"/>
        <v>5.0395684831787726</v>
      </c>
      <c r="F155" s="117">
        <f t="shared" si="80"/>
        <v>19.072091420028428</v>
      </c>
      <c r="G155" s="117">
        <f t="shared" si="80"/>
        <v>20.054644071223315</v>
      </c>
      <c r="H155" s="117">
        <f t="shared" si="80"/>
        <v>27.039959122889453</v>
      </c>
      <c r="I155" s="117">
        <f t="shared" si="80"/>
        <v>9.85785539915104</v>
      </c>
      <c r="J155" s="117">
        <f t="shared" si="80"/>
        <v>39.04925475856578</v>
      </c>
      <c r="K155" s="117">
        <f t="shared" si="80"/>
        <v>21.400686909123639</v>
      </c>
      <c r="L155" s="117">
        <f t="shared" si="80"/>
        <v>21.174038941763609</v>
      </c>
      <c r="M155" s="117">
        <f t="shared" si="80"/>
        <v>17.221935548045117</v>
      </c>
      <c r="N155" s="117">
        <f t="shared" si="80"/>
        <v>16.273926512525993</v>
      </c>
      <c r="O155" s="117">
        <f t="shared" si="80"/>
        <v>14.472207881064424</v>
      </c>
      <c r="P155" s="117">
        <f t="shared" si="80"/>
        <v>10.965052529703923</v>
      </c>
      <c r="Q155" s="117">
        <f t="shared" si="80"/>
        <v>15.422813504313009</v>
      </c>
      <c r="R155" s="117">
        <f t="shared" ref="R155:V155" si="81">R156+R159+R161+R170</f>
        <v>14.513793022962268</v>
      </c>
      <c r="S155" s="117">
        <f t="shared" si="81"/>
        <v>12.917691169621035</v>
      </c>
      <c r="T155" s="117">
        <f t="shared" si="81"/>
        <v>11.088061644626661</v>
      </c>
      <c r="U155" s="117">
        <f t="shared" si="81"/>
        <v>11.629444746862427</v>
      </c>
      <c r="V155" s="117">
        <f t="shared" si="81"/>
        <v>11.433983603240357</v>
      </c>
      <c r="W155" s="117">
        <f t="shared" ref="W155:Y155" si="82">W156+W159+W161+W170</f>
        <v>12.20186309614105</v>
      </c>
      <c r="X155" s="117">
        <f t="shared" si="82"/>
        <v>11.310067589438047</v>
      </c>
      <c r="Y155" s="117">
        <f t="shared" si="82"/>
        <v>9.433751221705327</v>
      </c>
      <c r="DA155" s="129" t="s">
        <v>2096</v>
      </c>
    </row>
    <row r="156" spans="1:105" ht="12" customHeight="1" x14ac:dyDescent="0.25">
      <c r="A156" s="121" t="s">
        <v>57</v>
      </c>
      <c r="B156" s="122">
        <f t="shared" ref="B156:Q156" si="83">SUM(B157:B158)</f>
        <v>39.704120592022647</v>
      </c>
      <c r="C156" s="122">
        <f t="shared" si="83"/>
        <v>15.358076671362012</v>
      </c>
      <c r="D156" s="122">
        <f t="shared" si="83"/>
        <v>29.339587349082596</v>
      </c>
      <c r="E156" s="122">
        <f t="shared" si="83"/>
        <v>4.3732218450330054</v>
      </c>
      <c r="F156" s="122">
        <f t="shared" si="83"/>
        <v>18.469556481979112</v>
      </c>
      <c r="G156" s="122">
        <f t="shared" si="83"/>
        <v>19.354653040260676</v>
      </c>
      <c r="H156" s="122">
        <f t="shared" si="83"/>
        <v>26.17718569894808</v>
      </c>
      <c r="I156" s="122">
        <f t="shared" si="83"/>
        <v>8.87113010987464</v>
      </c>
      <c r="J156" s="122">
        <f t="shared" si="83"/>
        <v>37.994547476140561</v>
      </c>
      <c r="K156" s="122">
        <f t="shared" si="83"/>
        <v>20.169353361660438</v>
      </c>
      <c r="L156" s="122">
        <f t="shared" si="83"/>
        <v>20.134354994999974</v>
      </c>
      <c r="M156" s="122">
        <f t="shared" si="83"/>
        <v>16.435906244999952</v>
      </c>
      <c r="N156" s="122">
        <f t="shared" si="83"/>
        <v>15.616330001999993</v>
      </c>
      <c r="O156" s="122">
        <f t="shared" si="83"/>
        <v>13.888414746000009</v>
      </c>
      <c r="P156" s="122">
        <f t="shared" si="83"/>
        <v>10.468089341999992</v>
      </c>
      <c r="Q156" s="122">
        <f t="shared" si="83"/>
        <v>14.918062878000002</v>
      </c>
      <c r="R156" s="122">
        <f t="shared" ref="R156:V156" si="84">SUM(R157:R158)</f>
        <v>14.012682624</v>
      </c>
      <c r="S156" s="122">
        <f t="shared" si="84"/>
        <v>12.465365246999996</v>
      </c>
      <c r="T156" s="122">
        <f t="shared" si="84"/>
        <v>10.689996266999957</v>
      </c>
      <c r="U156" s="122">
        <f t="shared" si="84"/>
        <v>11.219727707999969</v>
      </c>
      <c r="V156" s="122">
        <f t="shared" si="84"/>
        <v>11.054037203999993</v>
      </c>
      <c r="W156" s="122">
        <f t="shared" ref="W156:Y156" si="85">SUM(W157:W158)</f>
        <v>11.832077240999986</v>
      </c>
      <c r="X156" s="122">
        <f t="shared" si="85"/>
        <v>10.983026987999992</v>
      </c>
      <c r="Y156" s="122">
        <f t="shared" si="85"/>
        <v>9.1721528999999542</v>
      </c>
      <c r="DA156" s="130" t="s">
        <v>2097</v>
      </c>
    </row>
    <row r="157" spans="1:105" ht="12" customHeight="1" x14ac:dyDescent="0.25">
      <c r="A157" s="97" t="s">
        <v>74</v>
      </c>
      <c r="B157" s="98">
        <v>39.704120592022647</v>
      </c>
      <c r="C157" s="98">
        <v>15.358076671362012</v>
      </c>
      <c r="D157" s="98">
        <v>29.339587349082596</v>
      </c>
      <c r="E157" s="98">
        <v>4.3732218450330054</v>
      </c>
      <c r="F157" s="98">
        <v>18.469556481979112</v>
      </c>
      <c r="G157" s="98">
        <v>19.354653040260676</v>
      </c>
      <c r="H157" s="98">
        <v>26.17718569894808</v>
      </c>
      <c r="I157" s="98">
        <v>8.87113010987464</v>
      </c>
      <c r="J157" s="98">
        <v>37.994547476140561</v>
      </c>
      <c r="K157" s="98">
        <v>20.169353361660438</v>
      </c>
      <c r="L157" s="98">
        <v>20.134354994999974</v>
      </c>
      <c r="M157" s="98">
        <v>16.435906244999952</v>
      </c>
      <c r="N157" s="98">
        <v>15.616330001999993</v>
      </c>
      <c r="O157" s="98">
        <v>13.888414746000009</v>
      </c>
      <c r="P157" s="98">
        <v>10.468089341999992</v>
      </c>
      <c r="Q157" s="98">
        <v>14.918062878000002</v>
      </c>
      <c r="R157" s="98">
        <v>14.012682624</v>
      </c>
      <c r="S157" s="98">
        <v>12.465365246999996</v>
      </c>
      <c r="T157" s="98">
        <v>10.689996266999957</v>
      </c>
      <c r="U157" s="98">
        <v>11.219727707999969</v>
      </c>
      <c r="V157" s="98">
        <v>11.054037203999993</v>
      </c>
      <c r="W157" s="98">
        <v>11.832077240999986</v>
      </c>
      <c r="X157" s="98">
        <v>10.983026987999992</v>
      </c>
      <c r="Y157" s="98">
        <v>9.1721528999999542</v>
      </c>
      <c r="DA157" s="63" t="s">
        <v>2098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2099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2100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2101</v>
      </c>
    </row>
    <row r="161" spans="1:105" ht="12" customHeight="1" x14ac:dyDescent="0.25">
      <c r="A161" s="121" t="s">
        <v>55</v>
      </c>
      <c r="B161" s="122">
        <v>0.16473804678557746</v>
      </c>
      <c r="C161" s="122">
        <v>0.12874194362037614</v>
      </c>
      <c r="D161" s="122">
        <v>0.10329944291489754</v>
      </c>
      <c r="E161" s="122">
        <v>8.6274438811230716E-2</v>
      </c>
      <c r="F161" s="122">
        <v>8.1055508505559842E-2</v>
      </c>
      <c r="G161" s="122">
        <v>8.6734324353853684E-2</v>
      </c>
      <c r="H161" s="122">
        <v>0.10365194128917911</v>
      </c>
      <c r="I161" s="122">
        <v>0.10657431882256588</v>
      </c>
      <c r="J161" s="122">
        <v>0.12114524002937729</v>
      </c>
      <c r="K161" s="122">
        <v>0.12916731858674191</v>
      </c>
      <c r="L161" s="122">
        <v>0.1109227834228792</v>
      </c>
      <c r="M161" s="122">
        <v>8.3435820911363492E-2</v>
      </c>
      <c r="N161" s="122">
        <v>6.6322081640596803E-2</v>
      </c>
      <c r="O161" s="122">
        <v>5.5796546850759375E-2</v>
      </c>
      <c r="P161" s="122">
        <v>4.7208971734102267E-2</v>
      </c>
      <c r="Q161" s="122">
        <v>4.7879920879280981E-2</v>
      </c>
      <c r="R161" s="122">
        <v>4.7621935912619165E-2</v>
      </c>
      <c r="S161" s="122">
        <v>4.2964845524246273E-2</v>
      </c>
      <c r="T161" s="122">
        <v>3.8930867778354805E-2</v>
      </c>
      <c r="U161" s="122">
        <v>3.9432828655652806E-2</v>
      </c>
      <c r="V161" s="122">
        <v>3.3124330501294215E-2</v>
      </c>
      <c r="W161" s="122">
        <v>3.1092563086718032E-2</v>
      </c>
      <c r="X161" s="122">
        <v>2.6469224675752721E-2</v>
      </c>
      <c r="Y161" s="122">
        <v>2.060774746038058E-2</v>
      </c>
      <c r="DA161" s="130" t="s">
        <v>2102</v>
      </c>
    </row>
    <row r="162" spans="1:105" ht="12" customHeight="1" x14ac:dyDescent="0.25">
      <c r="A162" s="97" t="s">
        <v>141</v>
      </c>
      <c r="B162" s="98">
        <v>0.16473804678557746</v>
      </c>
      <c r="C162" s="98">
        <v>0.12874194362037614</v>
      </c>
      <c r="D162" s="98">
        <v>0.10329944291489754</v>
      </c>
      <c r="E162" s="98">
        <v>8.6274438811230716E-2</v>
      </c>
      <c r="F162" s="98">
        <v>8.1055508505559842E-2</v>
      </c>
      <c r="G162" s="98">
        <v>8.6734324353853684E-2</v>
      </c>
      <c r="H162" s="98">
        <v>0.10365194128917911</v>
      </c>
      <c r="I162" s="98">
        <v>0.10657431882256588</v>
      </c>
      <c r="J162" s="98">
        <v>0.12114524002937729</v>
      </c>
      <c r="K162" s="98">
        <v>0.12916731858674191</v>
      </c>
      <c r="L162" s="98">
        <v>0.1109227834228792</v>
      </c>
      <c r="M162" s="98">
        <v>8.3435820911363492E-2</v>
      </c>
      <c r="N162" s="98">
        <v>6.6322081640596803E-2</v>
      </c>
      <c r="O162" s="98">
        <v>5.5796546850759375E-2</v>
      </c>
      <c r="P162" s="98">
        <v>4.7208971734102267E-2</v>
      </c>
      <c r="Q162" s="98">
        <v>4.7879920879280981E-2</v>
      </c>
      <c r="R162" s="98">
        <v>4.7621935912619165E-2</v>
      </c>
      <c r="S162" s="98">
        <v>4.2964845524246273E-2</v>
      </c>
      <c r="T162" s="98">
        <v>3.8930867778354805E-2</v>
      </c>
      <c r="U162" s="98">
        <v>3.9432828655652806E-2</v>
      </c>
      <c r="V162" s="98">
        <v>3.3124330501294215E-2</v>
      </c>
      <c r="W162" s="98">
        <v>3.1092563086718032E-2</v>
      </c>
      <c r="X162" s="98">
        <v>2.6469224675752721E-2</v>
      </c>
      <c r="Y162" s="98">
        <v>2.060774746038058E-2</v>
      </c>
      <c r="DA162" s="63" t="s">
        <v>2103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2104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2105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2106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2107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2108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2109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2110</v>
      </c>
    </row>
    <row r="170" spans="1:105" ht="12" customHeight="1" x14ac:dyDescent="0.25">
      <c r="A170" s="121" t="s">
        <v>54</v>
      </c>
      <c r="B170" s="122">
        <v>1.0016994460272788</v>
      </c>
      <c r="C170" s="122">
        <v>0.87901384601431876</v>
      </c>
      <c r="D170" s="122">
        <v>0.63159602207109111</v>
      </c>
      <c r="E170" s="122">
        <v>0.58007219933453713</v>
      </c>
      <c r="F170" s="122">
        <v>0.52147942954375737</v>
      </c>
      <c r="G170" s="122">
        <v>0.61325670660878839</v>
      </c>
      <c r="H170" s="122">
        <v>0.75912148265219559</v>
      </c>
      <c r="I170" s="122">
        <v>0.88015097045383273</v>
      </c>
      <c r="J170" s="122">
        <v>0.93356204239583829</v>
      </c>
      <c r="K170" s="122">
        <v>1.1021662288764607</v>
      </c>
      <c r="L170" s="122">
        <v>0.92876116334075431</v>
      </c>
      <c r="M170" s="122">
        <v>0.70259348213380024</v>
      </c>
      <c r="N170" s="122">
        <v>0.59127442888540283</v>
      </c>
      <c r="O170" s="122">
        <v>0.52799658821365614</v>
      </c>
      <c r="P170" s="122">
        <v>0.44975421596982984</v>
      </c>
      <c r="Q170" s="122">
        <v>0.45687070543372521</v>
      </c>
      <c r="R170" s="122">
        <v>0.4534884630496484</v>
      </c>
      <c r="S170" s="122">
        <v>0.40936107709679431</v>
      </c>
      <c r="T170" s="122">
        <v>0.35913450984834927</v>
      </c>
      <c r="U170" s="122">
        <v>0.37028421020680635</v>
      </c>
      <c r="V170" s="122">
        <v>0.34682206873906873</v>
      </c>
      <c r="W170" s="122">
        <v>0.3386932920543469</v>
      </c>
      <c r="X170" s="122">
        <v>0.3005713767623025</v>
      </c>
      <c r="Y170" s="122">
        <v>0.24099057424499365</v>
      </c>
      <c r="DA170" s="130" t="s">
        <v>2111</v>
      </c>
    </row>
    <row r="171" spans="1:105" ht="12" customHeight="1" x14ac:dyDescent="0.25">
      <c r="A171" s="97" t="s">
        <v>50</v>
      </c>
      <c r="B171" s="98">
        <v>1.0016994460272788</v>
      </c>
      <c r="C171" s="98">
        <v>0.87901384601431876</v>
      </c>
      <c r="D171" s="98">
        <v>0.63159602207109111</v>
      </c>
      <c r="E171" s="98">
        <v>0.58007219933453713</v>
      </c>
      <c r="F171" s="98">
        <v>0.52147942954375737</v>
      </c>
      <c r="G171" s="98">
        <v>0.61325670660878839</v>
      </c>
      <c r="H171" s="98">
        <v>0.75912148265219559</v>
      </c>
      <c r="I171" s="98">
        <v>0.88015097045383273</v>
      </c>
      <c r="J171" s="98">
        <v>0.93356204239583829</v>
      </c>
      <c r="K171" s="98">
        <v>1.1021662288764607</v>
      </c>
      <c r="L171" s="98">
        <v>0.92876116334075431</v>
      </c>
      <c r="M171" s="98">
        <v>0.70259348213380024</v>
      </c>
      <c r="N171" s="98">
        <v>0.59127442888540283</v>
      </c>
      <c r="O171" s="98">
        <v>0.52799658821365614</v>
      </c>
      <c r="P171" s="98">
        <v>0.44975421596982984</v>
      </c>
      <c r="Q171" s="98">
        <v>0.45687070543372521</v>
      </c>
      <c r="R171" s="98">
        <v>0.4534884630496484</v>
      </c>
      <c r="S171" s="98">
        <v>0.40936107709679431</v>
      </c>
      <c r="T171" s="98">
        <v>0.35913450984834927</v>
      </c>
      <c r="U171" s="98">
        <v>0.37028421020680635</v>
      </c>
      <c r="V171" s="98">
        <v>0.34682206873906873</v>
      </c>
      <c r="W171" s="98">
        <v>0.3386932920543469</v>
      </c>
      <c r="X171" s="98">
        <v>0.3005713767623025</v>
      </c>
      <c r="Y171" s="98">
        <v>0.24099057424499365</v>
      </c>
      <c r="DA171" s="63" t="s">
        <v>2112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2113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18577.924662398036</v>
      </c>
      <c r="C174" s="117">
        <f t="shared" si="87"/>
        <v>10967.660362016202</v>
      </c>
      <c r="D174" s="117">
        <f t="shared" si="87"/>
        <v>22064.269631822754</v>
      </c>
      <c r="E174" s="117">
        <f t="shared" si="87"/>
        <v>6461.3256366874812</v>
      </c>
      <c r="F174" s="117">
        <f t="shared" si="87"/>
        <v>19697.34252037471</v>
      </c>
      <c r="G174" s="117">
        <f t="shared" si="87"/>
        <v>19120.983934063981</v>
      </c>
      <c r="H174" s="117">
        <f t="shared" si="87"/>
        <v>22340.799517758503</v>
      </c>
      <c r="I174" s="117">
        <f t="shared" si="87"/>
        <v>9396.0977990396041</v>
      </c>
      <c r="J174" s="117">
        <f t="shared" si="87"/>
        <v>30059.349013702482</v>
      </c>
      <c r="K174" s="117">
        <f t="shared" si="87"/>
        <v>17647.605773808165</v>
      </c>
      <c r="L174" s="117">
        <f t="shared" si="87"/>
        <v>19059.894378129509</v>
      </c>
      <c r="M174" s="117">
        <f t="shared" si="87"/>
        <v>18777.93958523971</v>
      </c>
      <c r="N174" s="117">
        <f t="shared" si="87"/>
        <v>19086.482097799919</v>
      </c>
      <c r="O174" s="117">
        <f t="shared" si="87"/>
        <v>17975.294231426604</v>
      </c>
      <c r="P174" s="117">
        <f t="shared" si="87"/>
        <v>14544.705932173718</v>
      </c>
      <c r="Q174" s="117">
        <f t="shared" si="87"/>
        <v>19162.354570111296</v>
      </c>
      <c r="R174" s="117">
        <f t="shared" ref="R174:V174" si="88">R175+R178+R180+R189</f>
        <v>18688.512813056979</v>
      </c>
      <c r="S174" s="117">
        <f t="shared" si="88"/>
        <v>17818.438800566015</v>
      </c>
      <c r="T174" s="117">
        <f t="shared" si="88"/>
        <v>16671.082100226598</v>
      </c>
      <c r="U174" s="117">
        <f t="shared" si="88"/>
        <v>17625.974285858305</v>
      </c>
      <c r="V174" s="117">
        <f t="shared" si="88"/>
        <v>17589.765013825585</v>
      </c>
      <c r="W174" s="117">
        <f t="shared" ref="W174:Y174" si="89">W175+W178+W180+W189</f>
        <v>18976.455474748374</v>
      </c>
      <c r="X174" s="117">
        <f t="shared" si="89"/>
        <v>17955.312032682097</v>
      </c>
      <c r="Y174" s="117">
        <f t="shared" si="89"/>
        <v>16103.727063668211</v>
      </c>
      <c r="DA174" s="129" t="s">
        <v>2264</v>
      </c>
    </row>
    <row r="175" spans="1:105" ht="12" customHeight="1" x14ac:dyDescent="0.25">
      <c r="A175" s="121" t="s">
        <v>57</v>
      </c>
      <c r="B175" s="122">
        <f t="shared" ref="B175:Q175" si="90">SUM(B176:B177)</f>
        <v>15691.934825002005</v>
      </c>
      <c r="C175" s="122">
        <f t="shared" si="90"/>
        <v>8161.5821632688067</v>
      </c>
      <c r="D175" s="122">
        <f t="shared" si="90"/>
        <v>18992.450722979087</v>
      </c>
      <c r="E175" s="122">
        <f t="shared" si="90"/>
        <v>3643.3826544140593</v>
      </c>
      <c r="F175" s="122">
        <f t="shared" si="90"/>
        <v>16651.392303746521</v>
      </c>
      <c r="G175" s="122">
        <f t="shared" si="90"/>
        <v>16003.897354346651</v>
      </c>
      <c r="H175" s="122">
        <f t="shared" si="90"/>
        <v>19101.154344979015</v>
      </c>
      <c r="I175" s="122">
        <f t="shared" si="90"/>
        <v>6262.4692894554892</v>
      </c>
      <c r="J175" s="122">
        <f t="shared" si="90"/>
        <v>26738.709561098996</v>
      </c>
      <c r="K175" s="122">
        <f t="shared" si="90"/>
        <v>14415.233720333899</v>
      </c>
      <c r="L175" s="122">
        <f t="shared" si="90"/>
        <v>15779.968685344646</v>
      </c>
      <c r="M175" s="122">
        <f t="shared" si="90"/>
        <v>15519.957934017697</v>
      </c>
      <c r="N175" s="122">
        <f t="shared" si="90"/>
        <v>15865.448636345083</v>
      </c>
      <c r="O175" s="122">
        <f t="shared" si="90"/>
        <v>14951.9892888749</v>
      </c>
      <c r="P175" s="122">
        <f t="shared" si="90"/>
        <v>11678.894561470857</v>
      </c>
      <c r="Q175" s="122">
        <f t="shared" si="90"/>
        <v>16198.015809376633</v>
      </c>
      <c r="R175" s="122">
        <f t="shared" ref="R175:V175" si="91">SUM(R176:R177)</f>
        <v>15738.828750550969</v>
      </c>
      <c r="S175" s="122">
        <f t="shared" si="91"/>
        <v>14838.488978106301</v>
      </c>
      <c r="T175" s="122">
        <f t="shared" si="91"/>
        <v>13720.089402945448</v>
      </c>
      <c r="U175" s="122">
        <f t="shared" si="91"/>
        <v>14674.084147736205</v>
      </c>
      <c r="V175" s="122">
        <f t="shared" si="91"/>
        <v>14667.997094391938</v>
      </c>
      <c r="W175" s="122">
        <f t="shared" ref="W175:Y175" si="92">SUM(W176:W177)</f>
        <v>15866.342696173755</v>
      </c>
      <c r="X175" s="122">
        <f t="shared" si="92"/>
        <v>14943.658073120501</v>
      </c>
      <c r="Y175" s="122">
        <f t="shared" si="92"/>
        <v>13129.614922359626</v>
      </c>
      <c r="DA175" s="130" t="s">
        <v>2265</v>
      </c>
    </row>
    <row r="176" spans="1:105" ht="12" customHeight="1" x14ac:dyDescent="0.25">
      <c r="A176" s="97" t="s">
        <v>74</v>
      </c>
      <c r="B176" s="98">
        <v>15525.388512839127</v>
      </c>
      <c r="C176" s="98">
        <v>8075.6177082457898</v>
      </c>
      <c r="D176" s="98">
        <v>18792.120882640666</v>
      </c>
      <c r="E176" s="98">
        <v>3607.2184698767464</v>
      </c>
      <c r="F176" s="98">
        <v>16478.795395914847</v>
      </c>
      <c r="G176" s="98">
        <v>15839.883609068194</v>
      </c>
      <c r="H176" s="98">
        <v>18909.87438718924</v>
      </c>
      <c r="I176" s="98">
        <v>6201.737723566981</v>
      </c>
      <c r="J176" s="98">
        <v>26477.59527367627</v>
      </c>
      <c r="K176" s="98">
        <v>14272.495455978911</v>
      </c>
      <c r="L176" s="98">
        <v>15626.78508462621</v>
      </c>
      <c r="M176" s="98">
        <v>15368.282710280326</v>
      </c>
      <c r="N176" s="98">
        <v>15706.180031985368</v>
      </c>
      <c r="O176" s="98">
        <v>14796.551306873194</v>
      </c>
      <c r="P176" s="98">
        <v>11558.176573865048</v>
      </c>
      <c r="Q176" s="98">
        <v>16029.301928240176</v>
      </c>
      <c r="R176" s="98">
        <v>15573.441050239837</v>
      </c>
      <c r="S176" s="98">
        <v>14684.191865132454</v>
      </c>
      <c r="T176" s="98">
        <v>13577.416330063415</v>
      </c>
      <c r="U176" s="98">
        <v>14518.312757201602</v>
      </c>
      <c r="V176" s="98">
        <v>14508.616577221215</v>
      </c>
      <c r="W176" s="98">
        <v>15688.847891566245</v>
      </c>
      <c r="X176" s="98">
        <v>14772.166208371511</v>
      </c>
      <c r="Y176" s="98">
        <v>12974.775064267285</v>
      </c>
      <c r="DA176" s="63" t="s">
        <v>2266</v>
      </c>
    </row>
    <row r="177" spans="1:105" ht="12" customHeight="1" x14ac:dyDescent="0.25">
      <c r="A177" s="97" t="s">
        <v>53</v>
      </c>
      <c r="B177" s="98">
        <v>166.54631216287856</v>
      </c>
      <c r="C177" s="98">
        <v>85.964455023017223</v>
      </c>
      <c r="D177" s="98">
        <v>200.32984033841976</v>
      </c>
      <c r="E177" s="98">
        <v>36.16418453731287</v>
      </c>
      <c r="F177" s="98">
        <v>172.59690783167559</v>
      </c>
      <c r="G177" s="98">
        <v>164.0137452784557</v>
      </c>
      <c r="H177" s="98">
        <v>191.27995778977581</v>
      </c>
      <c r="I177" s="98">
        <v>60.731565888507852</v>
      </c>
      <c r="J177" s="98">
        <v>261.1142874227279</v>
      </c>
      <c r="K177" s="98">
        <v>142.73826435498731</v>
      </c>
      <c r="L177" s="98">
        <v>153.18360071843557</v>
      </c>
      <c r="M177" s="98">
        <v>151.67522373737052</v>
      </c>
      <c r="N177" s="98">
        <v>159.2686043597142</v>
      </c>
      <c r="O177" s="98">
        <v>155.43798200170559</v>
      </c>
      <c r="P177" s="98">
        <v>120.7179876058095</v>
      </c>
      <c r="Q177" s="98">
        <v>168.71388113645614</v>
      </c>
      <c r="R177" s="98">
        <v>165.38770031113168</v>
      </c>
      <c r="S177" s="98">
        <v>154.29711297384773</v>
      </c>
      <c r="T177" s="98">
        <v>142.67307288203236</v>
      </c>
      <c r="U177" s="98">
        <v>155.7713905346036</v>
      </c>
      <c r="V177" s="98">
        <v>159.38051717072287</v>
      </c>
      <c r="W177" s="98">
        <v>177.49480460750988</v>
      </c>
      <c r="X177" s="98">
        <v>171.49186474899037</v>
      </c>
      <c r="Y177" s="98">
        <v>154.83985809234045</v>
      </c>
      <c r="DA177" s="63" t="s">
        <v>2267</v>
      </c>
    </row>
    <row r="178" spans="1:105" ht="12" customHeight="1" x14ac:dyDescent="0.25">
      <c r="A178" s="121" t="s">
        <v>92</v>
      </c>
      <c r="B178" s="122">
        <f t="shared" ref="B178:Y178" si="93">B179</f>
        <v>64.822462417107104</v>
      </c>
      <c r="C178" s="122">
        <f t="shared" si="93"/>
        <v>75.34887118984183</v>
      </c>
      <c r="D178" s="122">
        <f t="shared" si="93"/>
        <v>79.739656357184529</v>
      </c>
      <c r="E178" s="122">
        <f t="shared" si="93"/>
        <v>186.02705043462868</v>
      </c>
      <c r="F178" s="122">
        <f t="shared" si="93"/>
        <v>64.021493767655727</v>
      </c>
      <c r="G178" s="122">
        <f t="shared" si="93"/>
        <v>59.042599427321292</v>
      </c>
      <c r="H178" s="122">
        <f t="shared" si="93"/>
        <v>81.664811251841073</v>
      </c>
      <c r="I178" s="122">
        <f t="shared" si="93"/>
        <v>115.40325081440427</v>
      </c>
      <c r="J178" s="122">
        <f t="shared" si="93"/>
        <v>121.39347784581986</v>
      </c>
      <c r="K178" s="122">
        <f t="shared" si="93"/>
        <v>150.27950067269333</v>
      </c>
      <c r="L178" s="122">
        <f t="shared" si="93"/>
        <v>235.56906288839821</v>
      </c>
      <c r="M178" s="122">
        <f t="shared" si="93"/>
        <v>368.15350010969576</v>
      </c>
      <c r="N178" s="122">
        <f t="shared" si="93"/>
        <v>401.37616224504922</v>
      </c>
      <c r="O178" s="122">
        <f t="shared" si="93"/>
        <v>316.36337466046422</v>
      </c>
      <c r="P178" s="122">
        <f t="shared" si="93"/>
        <v>242.64138564832697</v>
      </c>
      <c r="Q178" s="122">
        <f t="shared" si="93"/>
        <v>319.83595997523048</v>
      </c>
      <c r="R178" s="122">
        <f t="shared" si="93"/>
        <v>255.31927267719797</v>
      </c>
      <c r="S178" s="122">
        <f t="shared" si="93"/>
        <v>276.49811444427854</v>
      </c>
      <c r="T178" s="122">
        <f t="shared" si="93"/>
        <v>268.76096282064861</v>
      </c>
      <c r="U178" s="122">
        <f t="shared" si="93"/>
        <v>255.33175510123104</v>
      </c>
      <c r="V178" s="122">
        <f t="shared" si="93"/>
        <v>259.19943103518733</v>
      </c>
      <c r="W178" s="122">
        <f t="shared" si="93"/>
        <v>285.46853790738646</v>
      </c>
      <c r="X178" s="122">
        <f t="shared" si="93"/>
        <v>296.63099534020802</v>
      </c>
      <c r="Y178" s="122">
        <f t="shared" si="93"/>
        <v>321.82387848111756</v>
      </c>
      <c r="DA178" s="130" t="s">
        <v>2268</v>
      </c>
    </row>
    <row r="179" spans="1:105" ht="12" customHeight="1" x14ac:dyDescent="0.25">
      <c r="A179" s="97" t="s">
        <v>53</v>
      </c>
      <c r="B179" s="98">
        <f>RES_hhdet_fech!B29</f>
        <v>64.822462417107104</v>
      </c>
      <c r="C179" s="98">
        <f>RES_hhdet_fech!C29</f>
        <v>75.34887118984183</v>
      </c>
      <c r="D179" s="98">
        <f>RES_hhdet_fech!D29</f>
        <v>79.739656357184529</v>
      </c>
      <c r="E179" s="98">
        <f>RES_hhdet_fech!E29</f>
        <v>186.02705043462868</v>
      </c>
      <c r="F179" s="98">
        <f>RES_hhdet_fech!F29</f>
        <v>64.021493767655727</v>
      </c>
      <c r="G179" s="98">
        <f>RES_hhdet_fech!G29</f>
        <v>59.042599427321292</v>
      </c>
      <c r="H179" s="98">
        <f>RES_hhdet_fech!H29</f>
        <v>81.664811251841073</v>
      </c>
      <c r="I179" s="98">
        <f>RES_hhdet_fech!I29</f>
        <v>115.40325081440427</v>
      </c>
      <c r="J179" s="98">
        <f>RES_hhdet_fech!J29</f>
        <v>121.39347784581986</v>
      </c>
      <c r="K179" s="98">
        <f>RES_hhdet_fech!K29</f>
        <v>150.27950067269333</v>
      </c>
      <c r="L179" s="98">
        <f>RES_hhdet_fech!L29</f>
        <v>235.56906288839821</v>
      </c>
      <c r="M179" s="98">
        <f>RES_hhdet_fech!M29</f>
        <v>368.15350010969576</v>
      </c>
      <c r="N179" s="98">
        <f>RES_hhdet_fech!N29</f>
        <v>401.37616224504922</v>
      </c>
      <c r="O179" s="98">
        <f>RES_hhdet_fech!O29</f>
        <v>316.36337466046422</v>
      </c>
      <c r="P179" s="98">
        <f>RES_hhdet_fech!P29</f>
        <v>242.64138564832697</v>
      </c>
      <c r="Q179" s="98">
        <f>RES_hhdet_fech!Q29</f>
        <v>319.83595997523048</v>
      </c>
      <c r="R179" s="98">
        <f>RES_hhdet_fech!R29</f>
        <v>255.31927267719797</v>
      </c>
      <c r="S179" s="98">
        <f>RES_hhdet_fech!S29</f>
        <v>276.49811444427854</v>
      </c>
      <c r="T179" s="98">
        <f>RES_hhdet_fech!T29</f>
        <v>268.76096282064861</v>
      </c>
      <c r="U179" s="98">
        <f>RES_hhdet_fech!U29</f>
        <v>255.33175510123104</v>
      </c>
      <c r="V179" s="98">
        <f>RES_hhdet_fech!V29</f>
        <v>259.19943103518733</v>
      </c>
      <c r="W179" s="98">
        <f>RES_hhdet_fech!W29</f>
        <v>285.46853790738646</v>
      </c>
      <c r="X179" s="98">
        <f>RES_hhdet_fech!X29</f>
        <v>296.63099534020802</v>
      </c>
      <c r="Y179" s="98">
        <f>RES_hhdet_fech!Y29</f>
        <v>321.82387848111756</v>
      </c>
      <c r="DA179" s="63" t="s">
        <v>2269</v>
      </c>
    </row>
    <row r="180" spans="1:105" ht="12" customHeight="1" x14ac:dyDescent="0.25">
      <c r="A180" s="121" t="s">
        <v>55</v>
      </c>
      <c r="B180" s="122">
        <v>1521.2632006279539</v>
      </c>
      <c r="C180" s="122">
        <v>1481.1052726332071</v>
      </c>
      <c r="D180" s="122">
        <v>1613.0037209423606</v>
      </c>
      <c r="E180" s="122">
        <v>1421.7452415009791</v>
      </c>
      <c r="F180" s="122">
        <v>1626.6472531641825</v>
      </c>
      <c r="G180" s="122">
        <v>1659.9351778246271</v>
      </c>
      <c r="H180" s="122">
        <v>1707.7967179719533</v>
      </c>
      <c r="I180" s="122">
        <v>1640.0119080628833</v>
      </c>
      <c r="J180" s="122">
        <v>1717.704064561467</v>
      </c>
      <c r="K180" s="122">
        <v>1637.1557143993953</v>
      </c>
      <c r="L180" s="122">
        <v>1653.2717936204356</v>
      </c>
      <c r="M180" s="122">
        <v>1590.2788101796182</v>
      </c>
      <c r="N180" s="122">
        <v>1577.5685045258638</v>
      </c>
      <c r="O180" s="122">
        <v>1515.4298647036692</v>
      </c>
      <c r="P180" s="122">
        <v>1498.2516185749773</v>
      </c>
      <c r="Q180" s="122">
        <v>1510.1087729928379</v>
      </c>
      <c r="R180" s="122">
        <v>1531.8843942190585</v>
      </c>
      <c r="S180" s="122">
        <v>1555.8604083392784</v>
      </c>
      <c r="T180" s="122">
        <v>1568.9927237066136</v>
      </c>
      <c r="U180" s="122">
        <v>1576.9803177317328</v>
      </c>
      <c r="V180" s="122">
        <v>1569.8745059179032</v>
      </c>
      <c r="W180" s="122">
        <v>1684.9900092920682</v>
      </c>
      <c r="X180" s="122">
        <v>1636.9208740178885</v>
      </c>
      <c r="Y180" s="122">
        <v>1650.7432786275256</v>
      </c>
      <c r="DA180" s="130" t="s">
        <v>2270</v>
      </c>
    </row>
    <row r="181" spans="1:105" ht="12" customHeight="1" x14ac:dyDescent="0.25">
      <c r="A181" s="97" t="s">
        <v>141</v>
      </c>
      <c r="B181" s="98">
        <v>1637.0363624884822</v>
      </c>
      <c r="C181" s="98">
        <v>1717.4110841694296</v>
      </c>
      <c r="D181" s="98">
        <v>1678.0188243684333</v>
      </c>
      <c r="E181" s="98">
        <v>1808.5519501930821</v>
      </c>
      <c r="F181" s="98">
        <v>1820.516432397731</v>
      </c>
      <c r="G181" s="98">
        <v>1818.1924289540761</v>
      </c>
      <c r="H181" s="98">
        <v>1839.8986448584465</v>
      </c>
      <c r="I181" s="98">
        <v>1783.8772092527847</v>
      </c>
      <c r="J181" s="98">
        <v>1982.541169897072</v>
      </c>
      <c r="K181" s="98">
        <v>2121.7098374139255</v>
      </c>
      <c r="L181" s="98">
        <v>1976.9329760057683</v>
      </c>
      <c r="M181" s="98">
        <v>1774.395133851121</v>
      </c>
      <c r="N181" s="98">
        <v>1727.5856352480171</v>
      </c>
      <c r="O181" s="98">
        <v>1729.765048980782</v>
      </c>
      <c r="P181" s="98">
        <v>1611.0275629274126</v>
      </c>
      <c r="Q181" s="98">
        <v>1621.3553604806159</v>
      </c>
      <c r="R181" s="98">
        <v>1690.6491911562675</v>
      </c>
      <c r="S181" s="98">
        <v>1659.1152045334097</v>
      </c>
      <c r="T181" s="98">
        <v>1601.6899356357494</v>
      </c>
      <c r="U181" s="98">
        <v>1701.86810780571</v>
      </c>
      <c r="V181" s="98">
        <v>1657.0384161191055</v>
      </c>
      <c r="W181" s="98">
        <v>1754.8098418553977</v>
      </c>
      <c r="X181" s="98">
        <v>1739.1400548599263</v>
      </c>
      <c r="Y181" s="98">
        <v>1619.9836695014037</v>
      </c>
      <c r="DA181" s="63" t="s">
        <v>2271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2272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2273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2274</v>
      </c>
    </row>
    <row r="185" spans="1:105" ht="12" customHeight="1" x14ac:dyDescent="0.25">
      <c r="A185" s="106" t="s">
        <v>122</v>
      </c>
      <c r="B185" s="101">
        <v>1523.1107961815471</v>
      </c>
      <c r="C185" s="101">
        <v>1477.9544210843912</v>
      </c>
      <c r="D185" s="101">
        <v>1617.3663251792286</v>
      </c>
      <c r="E185" s="101">
        <v>1412.3686247598373</v>
      </c>
      <c r="F185" s="101">
        <v>1626.487452311788</v>
      </c>
      <c r="G185" s="101">
        <v>1664.1535077819685</v>
      </c>
      <c r="H185" s="101">
        <v>1716.1020923001565</v>
      </c>
      <c r="I185" s="101">
        <v>1651.9613848298959</v>
      </c>
      <c r="J185" s="101">
        <v>1727.9707619836088</v>
      </c>
      <c r="K185" s="101">
        <v>1640.2146452513862</v>
      </c>
      <c r="L185" s="101">
        <v>1665.5078029071256</v>
      </c>
      <c r="M185" s="101">
        <v>1609.9231975822129</v>
      </c>
      <c r="N185" s="101">
        <v>1605.6162593098043</v>
      </c>
      <c r="O185" s="101">
        <v>1549.9514150920384</v>
      </c>
      <c r="P185" s="101">
        <v>1540.1286883362259</v>
      </c>
      <c r="Q185" s="101">
        <v>1555.5356358090312</v>
      </c>
      <c r="R185" s="101">
        <v>1579.7087894927342</v>
      </c>
      <c r="S185" s="101">
        <v>1608.1850117897279</v>
      </c>
      <c r="T185" s="101">
        <v>1625.8150611491524</v>
      </c>
      <c r="U185" s="101">
        <v>1632.7789519825189</v>
      </c>
      <c r="V185" s="101">
        <v>1626.9449291617545</v>
      </c>
      <c r="W185" s="101">
        <v>1741.4179595796588</v>
      </c>
      <c r="X185" s="101">
        <v>1686.6392972544759</v>
      </c>
      <c r="Y185" s="101">
        <v>1702.7711680741747</v>
      </c>
      <c r="DA185" s="131" t="s">
        <v>2275</v>
      </c>
    </row>
    <row r="186" spans="1:105" ht="12" customHeight="1" x14ac:dyDescent="0.25">
      <c r="A186" s="107" t="s">
        <v>121</v>
      </c>
      <c r="B186" s="104">
        <v>1098.8890306081717</v>
      </c>
      <c r="C186" s="104">
        <v>1056.8202638733824</v>
      </c>
      <c r="D186" s="104">
        <v>1166.6769445940797</v>
      </c>
      <c r="E186" s="104">
        <v>992.67881724707718</v>
      </c>
      <c r="F186" s="104">
        <v>1166.7192709397889</v>
      </c>
      <c r="G186" s="104">
        <v>1201.6445137762314</v>
      </c>
      <c r="H186" s="104">
        <v>1251.4478283542933</v>
      </c>
      <c r="I186" s="104">
        <v>1205.0519660286848</v>
      </c>
      <c r="J186" s="104">
        <v>1261.7673796605609</v>
      </c>
      <c r="K186" s="104">
        <v>1186.0112086569161</v>
      </c>
      <c r="L186" s="104">
        <v>1205.3673550157141</v>
      </c>
      <c r="M186" s="104">
        <v>1173.6077951715909</v>
      </c>
      <c r="N186" s="104">
        <v>1173.7552736987629</v>
      </c>
      <c r="O186" s="104">
        <v>1138.7617275200523</v>
      </c>
      <c r="P186" s="104">
        <v>1146.14696135555</v>
      </c>
      <c r="Q186" s="104">
        <v>1178.9971035745057</v>
      </c>
      <c r="R186" s="104">
        <v>1204.8212627670766</v>
      </c>
      <c r="S186" s="104">
        <v>1235.3274468506327</v>
      </c>
      <c r="T186" s="104">
        <v>1262.5163076054027</v>
      </c>
      <c r="U186" s="104">
        <v>1272.8629599987148</v>
      </c>
      <c r="V186" s="104">
        <v>1287.0807848322891</v>
      </c>
      <c r="W186" s="104">
        <v>1415.4917281396774</v>
      </c>
      <c r="X186" s="104">
        <v>1398.0178562598321</v>
      </c>
      <c r="Y186" s="104">
        <v>1423.9153311275493</v>
      </c>
      <c r="DA186" s="132" t="s">
        <v>2276</v>
      </c>
    </row>
    <row r="187" spans="1:105" ht="12" customHeight="1" x14ac:dyDescent="0.25">
      <c r="A187" s="108" t="s">
        <v>53</v>
      </c>
      <c r="B187" s="98">
        <v>462.49173065999082</v>
      </c>
      <c r="C187" s="98">
        <v>424.92879609186099</v>
      </c>
      <c r="D187" s="98">
        <v>490.32814141510676</v>
      </c>
      <c r="E187" s="98">
        <v>362.46581310422778</v>
      </c>
      <c r="F187" s="98">
        <v>469.38922447465632</v>
      </c>
      <c r="G187" s="98">
        <v>474.21314347446145</v>
      </c>
      <c r="H187" s="98">
        <v>489.06684980401809</v>
      </c>
      <c r="I187" s="98">
        <v>458.89378524714783</v>
      </c>
      <c r="J187" s="98">
        <v>483.32827066238974</v>
      </c>
      <c r="K187" s="98">
        <v>426.01503020630787</v>
      </c>
      <c r="L187" s="98">
        <v>433.03170194148902</v>
      </c>
      <c r="M187" s="98">
        <v>437.65588352846095</v>
      </c>
      <c r="N187" s="98">
        <v>431.2110742440961</v>
      </c>
      <c r="O187" s="98">
        <v>404.04784686008423</v>
      </c>
      <c r="P187" s="98">
        <v>423.41288966005487</v>
      </c>
      <c r="Q187" s="98">
        <v>468.17915309297319</v>
      </c>
      <c r="R187" s="98">
        <v>463.51862506431155</v>
      </c>
      <c r="S187" s="98">
        <v>465.44321799314963</v>
      </c>
      <c r="T187" s="98">
        <v>486.86738967602997</v>
      </c>
      <c r="U187" s="98">
        <v>462.47532978033178</v>
      </c>
      <c r="V187" s="98">
        <v>452.41627626252853</v>
      </c>
      <c r="W187" s="98">
        <v>546.3842461971899</v>
      </c>
      <c r="X187" s="98">
        <v>590.99008826078853</v>
      </c>
      <c r="Y187" s="98">
        <v>606.11998335019337</v>
      </c>
      <c r="DA187" s="63" t="s">
        <v>2277</v>
      </c>
    </row>
    <row r="188" spans="1:105" ht="12" customHeight="1" x14ac:dyDescent="0.25">
      <c r="A188" s="108" t="s">
        <v>52</v>
      </c>
      <c r="B188" s="98">
        <v>636.39729994818094</v>
      </c>
      <c r="C188" s="98">
        <v>631.89146778152167</v>
      </c>
      <c r="D188" s="98">
        <v>676.34880317897296</v>
      </c>
      <c r="E188" s="98">
        <v>630.21300414284929</v>
      </c>
      <c r="F188" s="98">
        <v>697.33004646513257</v>
      </c>
      <c r="G188" s="98">
        <v>727.4313703017699</v>
      </c>
      <c r="H188" s="98">
        <v>762.38097855027502</v>
      </c>
      <c r="I188" s="98">
        <v>746.15818078153723</v>
      </c>
      <c r="J188" s="98">
        <v>778.43910899817115</v>
      </c>
      <c r="K188" s="98">
        <v>759.99617845060811</v>
      </c>
      <c r="L188" s="98">
        <v>772.33565307422521</v>
      </c>
      <c r="M188" s="98">
        <v>735.95191164312985</v>
      </c>
      <c r="N188" s="98">
        <v>742.54419945466668</v>
      </c>
      <c r="O188" s="98">
        <v>734.71388065996814</v>
      </c>
      <c r="P188" s="98">
        <v>722.73407169549546</v>
      </c>
      <c r="Q188" s="98">
        <v>710.81795048153231</v>
      </c>
      <c r="R188" s="98">
        <v>741.30263770276508</v>
      </c>
      <c r="S188" s="98">
        <v>769.88422885748287</v>
      </c>
      <c r="T188" s="98">
        <v>775.64891792937306</v>
      </c>
      <c r="U188" s="98">
        <v>810.38763021838304</v>
      </c>
      <c r="V188" s="98">
        <v>834.66450856976053</v>
      </c>
      <c r="W188" s="98">
        <v>869.10748194248754</v>
      </c>
      <c r="X188" s="98">
        <v>807.02776799904359</v>
      </c>
      <c r="Y188" s="98">
        <v>817.79534777735591</v>
      </c>
      <c r="DA188" s="63" t="s">
        <v>2278</v>
      </c>
    </row>
    <row r="189" spans="1:105" ht="12" customHeight="1" x14ac:dyDescent="0.25">
      <c r="A189" s="121" t="s">
        <v>54</v>
      </c>
      <c r="B189" s="122">
        <v>1299.9041743509697</v>
      </c>
      <c r="C189" s="122">
        <v>1249.6240549243475</v>
      </c>
      <c r="D189" s="122">
        <v>1379.0755315441213</v>
      </c>
      <c r="E189" s="122">
        <v>1210.170690337814</v>
      </c>
      <c r="F189" s="122">
        <v>1355.2814696963489</v>
      </c>
      <c r="G189" s="122">
        <v>1398.1088024653827</v>
      </c>
      <c r="H189" s="122">
        <v>1450.1836435556945</v>
      </c>
      <c r="I189" s="122">
        <v>1378.2133507068263</v>
      </c>
      <c r="J189" s="122">
        <v>1481.5419101961984</v>
      </c>
      <c r="K189" s="122">
        <v>1444.9368384021752</v>
      </c>
      <c r="L189" s="122">
        <v>1391.0848362760291</v>
      </c>
      <c r="M189" s="122">
        <v>1299.549340932698</v>
      </c>
      <c r="N189" s="122">
        <v>1242.0887946839223</v>
      </c>
      <c r="O189" s="122">
        <v>1191.5117031875707</v>
      </c>
      <c r="P189" s="122">
        <v>1124.9183664795564</v>
      </c>
      <c r="Q189" s="122">
        <v>1134.3940277665952</v>
      </c>
      <c r="R189" s="122">
        <v>1162.4803956097519</v>
      </c>
      <c r="S189" s="122">
        <v>1147.5912996761547</v>
      </c>
      <c r="T189" s="122">
        <v>1113.2390107538879</v>
      </c>
      <c r="U189" s="122">
        <v>1119.5780652891358</v>
      </c>
      <c r="V189" s="122">
        <v>1092.6939824805565</v>
      </c>
      <c r="W189" s="122">
        <v>1139.6542313751634</v>
      </c>
      <c r="X189" s="122">
        <v>1078.1020902034966</v>
      </c>
      <c r="Y189" s="122">
        <v>1001.544984199941</v>
      </c>
      <c r="DA189" s="130" t="s">
        <v>2279</v>
      </c>
    </row>
    <row r="190" spans="1:105" ht="12" customHeight="1" x14ac:dyDescent="0.25">
      <c r="A190" s="97" t="s">
        <v>50</v>
      </c>
      <c r="B190" s="98">
        <v>1397.2321787829915</v>
      </c>
      <c r="C190" s="98">
        <v>1648.7346545629291</v>
      </c>
      <c r="D190" s="98">
        <v>1442.8653743096224</v>
      </c>
      <c r="E190" s="98">
        <v>1706.9413468331381</v>
      </c>
      <c r="F190" s="98">
        <v>1594.2000912956521</v>
      </c>
      <c r="G190" s="98">
        <v>1607.9026472166934</v>
      </c>
      <c r="H190" s="98">
        <v>1575.5738107155653</v>
      </c>
      <c r="I190" s="98">
        <v>1644.5611479987042</v>
      </c>
      <c r="J190" s="98">
        <v>1613.5498246555844</v>
      </c>
      <c r="K190" s="98">
        <v>1856.8457590083035</v>
      </c>
      <c r="L190" s="98">
        <v>1674.2739774437205</v>
      </c>
      <c r="M190" s="98">
        <v>1489.8581032361228</v>
      </c>
      <c r="N190" s="98">
        <v>1416.9289737420006</v>
      </c>
      <c r="O190" s="98">
        <v>1405.2828656097383</v>
      </c>
      <c r="P190" s="98">
        <v>1297.4446795251667</v>
      </c>
      <c r="Q190" s="98">
        <v>1318.8384743149918</v>
      </c>
      <c r="R190" s="98">
        <v>1396.0415536864696</v>
      </c>
      <c r="S190" s="98">
        <v>1373.5385458701958</v>
      </c>
      <c r="T190" s="98">
        <v>1305.5128054768152</v>
      </c>
      <c r="U190" s="98">
        <v>1368.647383871458</v>
      </c>
      <c r="V190" s="98">
        <v>1340.4516089075021</v>
      </c>
      <c r="W190" s="98">
        <v>1410.5865809717175</v>
      </c>
      <c r="X190" s="98">
        <v>1376.8682104556231</v>
      </c>
      <c r="Y190" s="98">
        <v>1233.5868901183962</v>
      </c>
      <c r="DA190" s="63" t="s">
        <v>2280</v>
      </c>
    </row>
    <row r="191" spans="1:105" ht="12" customHeight="1" x14ac:dyDescent="0.25">
      <c r="A191" s="109" t="s">
        <v>120</v>
      </c>
      <c r="B191" s="33">
        <v>1261.9916611459021</v>
      </c>
      <c r="C191" s="33">
        <v>1094.1530877290361</v>
      </c>
      <c r="D191" s="33">
        <v>1354.2225135479382</v>
      </c>
      <c r="E191" s="33">
        <v>1016.6875083234934</v>
      </c>
      <c r="F191" s="33">
        <v>1256.8147223858177</v>
      </c>
      <c r="G191" s="33">
        <v>1302.9077577795852</v>
      </c>
      <c r="H191" s="33">
        <v>1383.2436625473667</v>
      </c>
      <c r="I191" s="33">
        <v>1218.9858931022427</v>
      </c>
      <c r="J191" s="33">
        <v>1392.3577833717804</v>
      </c>
      <c r="K191" s="33">
        <v>1146.6225342048881</v>
      </c>
      <c r="L191" s="33">
        <v>1176.9833245944496</v>
      </c>
      <c r="M191" s="33">
        <v>1149.4425816082644</v>
      </c>
      <c r="N191" s="33">
        <v>1115.6394210895564</v>
      </c>
      <c r="O191" s="33">
        <v>1048.8250596660757</v>
      </c>
      <c r="P191" s="33">
        <v>1017.9394336442854</v>
      </c>
      <c r="Q191" s="33">
        <v>1025.0325266055124</v>
      </c>
      <c r="R191" s="33">
        <v>1030.5197254992399</v>
      </c>
      <c r="S191" s="33">
        <v>1025.346851426018</v>
      </c>
      <c r="T191" s="33">
        <v>1009.9824407275173</v>
      </c>
      <c r="U191" s="33">
        <v>985.41182447884853</v>
      </c>
      <c r="V191" s="33">
        <v>965.29175381225343</v>
      </c>
      <c r="W191" s="33">
        <v>1013.1073937598043</v>
      </c>
      <c r="X191" s="33">
        <v>953.91772966617259</v>
      </c>
      <c r="Y191" s="33">
        <v>912.93217820976713</v>
      </c>
      <c r="DA191" s="60" t="s">
        <v>2281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8940.221243001648</v>
      </c>
      <c r="C193" s="117">
        <f t="shared" si="94"/>
        <v>5520.7031785043928</v>
      </c>
      <c r="D193" s="117">
        <f t="shared" si="94"/>
        <v>10563.467545013524</v>
      </c>
      <c r="E193" s="117">
        <f t="shared" si="94"/>
        <v>3646.9246983125654</v>
      </c>
      <c r="F193" s="117">
        <f t="shared" si="94"/>
        <v>9479.3481103536269</v>
      </c>
      <c r="G193" s="117">
        <f t="shared" si="94"/>
        <v>9339.6323219705027</v>
      </c>
      <c r="H193" s="117">
        <f t="shared" si="94"/>
        <v>11037.350628453249</v>
      </c>
      <c r="I193" s="117">
        <f t="shared" si="94"/>
        <v>5161.0920635002112</v>
      </c>
      <c r="J193" s="117">
        <f t="shared" si="94"/>
        <v>14988.919634990449</v>
      </c>
      <c r="K193" s="117">
        <f t="shared" si="94"/>
        <v>9359.1184427187636</v>
      </c>
      <c r="L193" s="117">
        <f t="shared" si="94"/>
        <v>10400.757410432201</v>
      </c>
      <c r="M193" s="117">
        <f t="shared" si="94"/>
        <v>10712.369390030033</v>
      </c>
      <c r="N193" s="117">
        <f t="shared" si="94"/>
        <v>11300.48051104974</v>
      </c>
      <c r="O193" s="117">
        <f t="shared" si="94"/>
        <v>10934.063390093906</v>
      </c>
      <c r="P193" s="117">
        <f t="shared" si="94"/>
        <v>8921.6838174736295</v>
      </c>
      <c r="Q193" s="117">
        <f t="shared" si="94"/>
        <v>11780.569742919219</v>
      </c>
      <c r="R193" s="117">
        <f t="shared" ref="R193:V193" si="95">R194+R197+R199+R208</f>
        <v>11430.146829039146</v>
      </c>
      <c r="S193" s="117">
        <f t="shared" si="95"/>
        <v>11092.487126116757</v>
      </c>
      <c r="T193" s="117">
        <f t="shared" si="95"/>
        <v>10502.024740600711</v>
      </c>
      <c r="U193" s="117">
        <f t="shared" si="95"/>
        <v>11162.457637035766</v>
      </c>
      <c r="V193" s="117">
        <f t="shared" si="95"/>
        <v>11404.031211670457</v>
      </c>
      <c r="W193" s="117">
        <f t="shared" ref="W193:Y193" si="96">W194+W197+W199+W208</f>
        <v>12661.720107316129</v>
      </c>
      <c r="X193" s="117">
        <f t="shared" si="96"/>
        <v>12391.228930634376</v>
      </c>
      <c r="Y193" s="117">
        <f t="shared" si="96"/>
        <v>11555.692387362255</v>
      </c>
      <c r="DA193" s="129" t="s">
        <v>2432</v>
      </c>
    </row>
    <row r="194" spans="1:105" ht="12" customHeight="1" x14ac:dyDescent="0.25">
      <c r="A194" s="121" t="s">
        <v>57</v>
      </c>
      <c r="B194" s="122">
        <f t="shared" ref="B194:Q194" si="97">SUM(B195:B196)</f>
        <v>7021.0319770035221</v>
      </c>
      <c r="C194" s="122">
        <f t="shared" si="97"/>
        <v>3651.3635282975702</v>
      </c>
      <c r="D194" s="122">
        <f t="shared" si="97"/>
        <v>8497.0834510767199</v>
      </c>
      <c r="E194" s="122">
        <f t="shared" si="97"/>
        <v>1628.7573277794968</v>
      </c>
      <c r="F194" s="122">
        <f t="shared" si="97"/>
        <v>7448.0133472805401</v>
      </c>
      <c r="G194" s="122">
        <f t="shared" si="97"/>
        <v>7237.6193006511339</v>
      </c>
      <c r="H194" s="122">
        <f t="shared" si="97"/>
        <v>8772.7151164399274</v>
      </c>
      <c r="I194" s="122">
        <f t="shared" si="97"/>
        <v>2887.0391115825191</v>
      </c>
      <c r="J194" s="122">
        <f t="shared" si="97"/>
        <v>12567.009960862177</v>
      </c>
      <c r="K194" s="122">
        <f t="shared" si="97"/>
        <v>6937.8981225378984</v>
      </c>
      <c r="L194" s="122">
        <f t="shared" si="97"/>
        <v>7739.1228359152838</v>
      </c>
      <c r="M194" s="122">
        <f t="shared" si="97"/>
        <v>7749.3996633450615</v>
      </c>
      <c r="N194" s="122">
        <f t="shared" si="97"/>
        <v>8253.6105417939852</v>
      </c>
      <c r="O194" s="122">
        <f t="shared" si="97"/>
        <v>8153.7508749264916</v>
      </c>
      <c r="P194" s="122">
        <f t="shared" si="97"/>
        <v>6373.9473929305095</v>
      </c>
      <c r="Q194" s="122">
        <f t="shared" si="97"/>
        <v>8917.6570121864443</v>
      </c>
      <c r="R194" s="122">
        <f t="shared" ref="R194:V194" si="98">SUM(R195:R196)</f>
        <v>8690.2915564987306</v>
      </c>
      <c r="S194" s="122">
        <f t="shared" si="98"/>
        <v>8212.2907910299491</v>
      </c>
      <c r="T194" s="122">
        <f t="shared" si="98"/>
        <v>7617.6952052554834</v>
      </c>
      <c r="U194" s="122">
        <f t="shared" si="98"/>
        <v>8278.4745222425408</v>
      </c>
      <c r="V194" s="122">
        <f t="shared" si="98"/>
        <v>8470.8847394736276</v>
      </c>
      <c r="W194" s="122">
        <f t="shared" ref="W194:Y194" si="99">SUM(W195:W196)</f>
        <v>9449.4271002435744</v>
      </c>
      <c r="X194" s="122">
        <f t="shared" si="99"/>
        <v>9177.0208602516741</v>
      </c>
      <c r="Y194" s="122">
        <f t="shared" si="99"/>
        <v>8251.9450450799468</v>
      </c>
      <c r="DA194" s="130" t="s">
        <v>2433</v>
      </c>
    </row>
    <row r="195" spans="1:105" ht="12" customHeight="1" x14ac:dyDescent="0.25">
      <c r="A195" s="97" t="s">
        <v>74</v>
      </c>
      <c r="B195" s="98">
        <v>6854.4856648406439</v>
      </c>
      <c r="C195" s="98">
        <v>3565.3990732745528</v>
      </c>
      <c r="D195" s="98">
        <v>8296.7536107383003</v>
      </c>
      <c r="E195" s="98">
        <v>1592.5931432421839</v>
      </c>
      <c r="F195" s="98">
        <v>7275.4164394488644</v>
      </c>
      <c r="G195" s="98">
        <v>7073.6055553726783</v>
      </c>
      <c r="H195" s="98">
        <v>8581.4351586501525</v>
      </c>
      <c r="I195" s="98">
        <v>2826.3075456940114</v>
      </c>
      <c r="J195" s="98">
        <v>12305.895673439449</v>
      </c>
      <c r="K195" s="98">
        <v>6795.1598581829112</v>
      </c>
      <c r="L195" s="98">
        <v>7585.9392351968481</v>
      </c>
      <c r="M195" s="98">
        <v>7597.7244396076912</v>
      </c>
      <c r="N195" s="98">
        <v>8094.3419374342711</v>
      </c>
      <c r="O195" s="98">
        <v>7998.312892924786</v>
      </c>
      <c r="P195" s="98">
        <v>6253.2294053246997</v>
      </c>
      <c r="Q195" s="98">
        <v>8748.9431310499876</v>
      </c>
      <c r="R195" s="98">
        <v>8524.9038561875986</v>
      </c>
      <c r="S195" s="98">
        <v>8057.993678056102</v>
      </c>
      <c r="T195" s="98">
        <v>7475.0221323734513</v>
      </c>
      <c r="U195" s="98">
        <v>8122.7031317079363</v>
      </c>
      <c r="V195" s="98">
        <v>8311.504222302905</v>
      </c>
      <c r="W195" s="98">
        <v>9271.9322956360647</v>
      </c>
      <c r="X195" s="98">
        <v>9005.5289955026838</v>
      </c>
      <c r="Y195" s="98">
        <v>8097.1051869876064</v>
      </c>
      <c r="DA195" s="63" t="s">
        <v>2434</v>
      </c>
    </row>
    <row r="196" spans="1:105" ht="12" customHeight="1" x14ac:dyDescent="0.25">
      <c r="A196" s="97" t="s">
        <v>53</v>
      </c>
      <c r="B196" s="98">
        <v>166.54631216287856</v>
      </c>
      <c r="C196" s="98">
        <v>85.964455023017223</v>
      </c>
      <c r="D196" s="98">
        <v>200.32984033841976</v>
      </c>
      <c r="E196" s="98">
        <v>36.16418453731287</v>
      </c>
      <c r="F196" s="98">
        <v>172.59690783167559</v>
      </c>
      <c r="G196" s="98">
        <v>164.0137452784557</v>
      </c>
      <c r="H196" s="98">
        <v>191.27995778977581</v>
      </c>
      <c r="I196" s="98">
        <v>60.731565888507852</v>
      </c>
      <c r="J196" s="98">
        <v>261.1142874227279</v>
      </c>
      <c r="K196" s="98">
        <v>142.73826435498731</v>
      </c>
      <c r="L196" s="98">
        <v>153.18360071843557</v>
      </c>
      <c r="M196" s="98">
        <v>151.67522373737052</v>
      </c>
      <c r="N196" s="98">
        <v>159.2686043597142</v>
      </c>
      <c r="O196" s="98">
        <v>155.43798200170559</v>
      </c>
      <c r="P196" s="98">
        <v>120.7179876058095</v>
      </c>
      <c r="Q196" s="98">
        <v>168.71388113645614</v>
      </c>
      <c r="R196" s="98">
        <v>165.38770031113168</v>
      </c>
      <c r="S196" s="98">
        <v>154.29711297384773</v>
      </c>
      <c r="T196" s="98">
        <v>142.67307288203236</v>
      </c>
      <c r="U196" s="98">
        <v>155.7713905346036</v>
      </c>
      <c r="V196" s="98">
        <v>159.38051717072287</v>
      </c>
      <c r="W196" s="98">
        <v>177.49480460750988</v>
      </c>
      <c r="X196" s="98">
        <v>171.49186474899037</v>
      </c>
      <c r="Y196" s="98">
        <v>154.83985809234045</v>
      </c>
      <c r="DA196" s="63" t="s">
        <v>2435</v>
      </c>
    </row>
    <row r="197" spans="1:105" ht="12" customHeight="1" x14ac:dyDescent="0.25">
      <c r="A197" s="121" t="s">
        <v>92</v>
      </c>
      <c r="B197" s="122">
        <f t="shared" ref="B197:Y197" si="100">B198</f>
        <v>112.15907996670367</v>
      </c>
      <c r="C197" s="122">
        <f t="shared" si="100"/>
        <v>134.9221382250285</v>
      </c>
      <c r="D197" s="122">
        <f t="shared" si="100"/>
        <v>147.91591014565341</v>
      </c>
      <c r="E197" s="122">
        <f t="shared" si="100"/>
        <v>351.29288338773745</v>
      </c>
      <c r="F197" s="122">
        <f t="shared" si="100"/>
        <v>124.09969355916981</v>
      </c>
      <c r="G197" s="122">
        <f t="shared" si="100"/>
        <v>123.25923667902582</v>
      </c>
      <c r="H197" s="122">
        <f t="shared" si="100"/>
        <v>199.86748324105506</v>
      </c>
      <c r="I197" s="122">
        <f t="shared" si="100"/>
        <v>305.80907586369727</v>
      </c>
      <c r="J197" s="122">
        <f t="shared" si="100"/>
        <v>330.0219344113861</v>
      </c>
      <c r="K197" s="122">
        <f t="shared" si="100"/>
        <v>426.00048477900651</v>
      </c>
      <c r="L197" s="122">
        <f t="shared" si="100"/>
        <v>683.2458422308232</v>
      </c>
      <c r="M197" s="122">
        <f t="shared" si="100"/>
        <v>1079.1144290590717</v>
      </c>
      <c r="N197" s="122">
        <f t="shared" si="100"/>
        <v>1189.3445054118179</v>
      </c>
      <c r="O197" s="122">
        <f t="shared" si="100"/>
        <v>972.42642670831174</v>
      </c>
      <c r="P197" s="122">
        <f t="shared" si="100"/>
        <v>776.61800434544239</v>
      </c>
      <c r="Q197" s="122">
        <f t="shared" si="100"/>
        <v>1057.8931890870533</v>
      </c>
      <c r="R197" s="122">
        <f t="shared" si="100"/>
        <v>878.94481650219507</v>
      </c>
      <c r="S197" s="122">
        <f t="shared" si="100"/>
        <v>988.89937962865281</v>
      </c>
      <c r="T197" s="122">
        <f t="shared" si="100"/>
        <v>987.92166355052984</v>
      </c>
      <c r="U197" s="122">
        <f t="shared" si="100"/>
        <v>953.06647325021606</v>
      </c>
      <c r="V197" s="122">
        <f t="shared" si="100"/>
        <v>980.83109718930552</v>
      </c>
      <c r="W197" s="122">
        <f t="shared" si="100"/>
        <v>1096.7937402970331</v>
      </c>
      <c r="X197" s="122">
        <f t="shared" si="100"/>
        <v>1151.9295640555843</v>
      </c>
      <c r="Y197" s="122">
        <f t="shared" si="100"/>
        <v>1256.9388419706972</v>
      </c>
      <c r="DA197" s="130" t="s">
        <v>2436</v>
      </c>
    </row>
    <row r="198" spans="1:105" ht="12" customHeight="1" x14ac:dyDescent="0.25">
      <c r="A198" s="97" t="s">
        <v>53</v>
      </c>
      <c r="B198" s="98">
        <f>RES_hhdet_tesh!B29</f>
        <v>112.15907996670367</v>
      </c>
      <c r="C198" s="98">
        <f>RES_hhdet_tesh!C29</f>
        <v>134.9221382250285</v>
      </c>
      <c r="D198" s="98">
        <f>RES_hhdet_tesh!D29</f>
        <v>147.91591014565341</v>
      </c>
      <c r="E198" s="98">
        <f>RES_hhdet_tesh!E29</f>
        <v>351.29288338773745</v>
      </c>
      <c r="F198" s="98">
        <f>RES_hhdet_tesh!F29</f>
        <v>124.09969355916981</v>
      </c>
      <c r="G198" s="98">
        <f>RES_hhdet_tesh!G29</f>
        <v>123.25923667902582</v>
      </c>
      <c r="H198" s="98">
        <f>RES_hhdet_tesh!H29</f>
        <v>199.86748324105506</v>
      </c>
      <c r="I198" s="98">
        <f>RES_hhdet_tesh!I29</f>
        <v>305.80907586369727</v>
      </c>
      <c r="J198" s="98">
        <f>RES_hhdet_tesh!J29</f>
        <v>330.0219344113861</v>
      </c>
      <c r="K198" s="98">
        <f>RES_hhdet_tesh!K29</f>
        <v>426.00048477900651</v>
      </c>
      <c r="L198" s="98">
        <f>RES_hhdet_tesh!L29</f>
        <v>683.2458422308232</v>
      </c>
      <c r="M198" s="98">
        <f>RES_hhdet_tesh!M29</f>
        <v>1079.1144290590717</v>
      </c>
      <c r="N198" s="98">
        <f>RES_hhdet_tesh!N29</f>
        <v>1189.3445054118179</v>
      </c>
      <c r="O198" s="98">
        <f>RES_hhdet_tesh!O29</f>
        <v>972.42642670831174</v>
      </c>
      <c r="P198" s="98">
        <f>RES_hhdet_tesh!P29</f>
        <v>776.61800434544239</v>
      </c>
      <c r="Q198" s="98">
        <f>RES_hhdet_tesh!Q29</f>
        <v>1057.8931890870533</v>
      </c>
      <c r="R198" s="98">
        <f>RES_hhdet_tesh!R29</f>
        <v>878.94481650219507</v>
      </c>
      <c r="S198" s="98">
        <f>RES_hhdet_tesh!S29</f>
        <v>988.89937962865281</v>
      </c>
      <c r="T198" s="98">
        <f>RES_hhdet_tesh!T29</f>
        <v>987.92166355052984</v>
      </c>
      <c r="U198" s="98">
        <f>RES_hhdet_tesh!U29</f>
        <v>953.06647325021606</v>
      </c>
      <c r="V198" s="98">
        <f>RES_hhdet_tesh!V29</f>
        <v>980.83109718930552</v>
      </c>
      <c r="W198" s="98">
        <f>RES_hhdet_tesh!W29</f>
        <v>1096.7937402970331</v>
      </c>
      <c r="X198" s="98">
        <f>RES_hhdet_tesh!X29</f>
        <v>1151.9295640555843</v>
      </c>
      <c r="Y198" s="98">
        <f>RES_hhdet_tesh!Y29</f>
        <v>1256.9388419706972</v>
      </c>
      <c r="DA198" s="63" t="s">
        <v>2437</v>
      </c>
    </row>
    <row r="199" spans="1:105" ht="12" customHeight="1" x14ac:dyDescent="0.25">
      <c r="A199" s="121" t="s">
        <v>55</v>
      </c>
      <c r="B199" s="122">
        <v>912.20340054456119</v>
      </c>
      <c r="C199" s="122">
        <v>887.85937088974731</v>
      </c>
      <c r="D199" s="122">
        <v>967.3865392146198</v>
      </c>
      <c r="E199" s="122">
        <v>851.96320633810421</v>
      </c>
      <c r="F199" s="122">
        <v>980.85675124307295</v>
      </c>
      <c r="G199" s="122">
        <v>1018.7396496696086</v>
      </c>
      <c r="H199" s="122">
        <v>1065.7956148064038</v>
      </c>
      <c r="I199" s="122">
        <v>1032.0583308186217</v>
      </c>
      <c r="J199" s="122">
        <v>1083.2782417888311</v>
      </c>
      <c r="K199" s="122">
        <v>1035.6683721764059</v>
      </c>
      <c r="L199" s="122">
        <v>1048.8788515590277</v>
      </c>
      <c r="M199" s="122">
        <v>1012.0993282369838</v>
      </c>
      <c r="N199" s="122">
        <v>1016.0638959158771</v>
      </c>
      <c r="O199" s="122">
        <v>995.77415112952451</v>
      </c>
      <c r="P199" s="122">
        <v>996.26579463052519</v>
      </c>
      <c r="Q199" s="122">
        <v>1019.1930547677135</v>
      </c>
      <c r="R199" s="122">
        <v>1052.2154239314891</v>
      </c>
      <c r="S199" s="122">
        <v>1085.6015715724075</v>
      </c>
      <c r="T199" s="122">
        <v>1108.3132538707168</v>
      </c>
      <c r="U199" s="122">
        <v>1133.7647305275873</v>
      </c>
      <c r="V199" s="122">
        <v>1157.8356549182222</v>
      </c>
      <c r="W199" s="122">
        <v>1266.8103288859197</v>
      </c>
      <c r="X199" s="122">
        <v>1244.9534359211696</v>
      </c>
      <c r="Y199" s="122">
        <v>1271.1575301539228</v>
      </c>
      <c r="DA199" s="130" t="s">
        <v>2438</v>
      </c>
    </row>
    <row r="200" spans="1:105" ht="12" customHeight="1" x14ac:dyDescent="0.25">
      <c r="A200" s="97" t="s">
        <v>141</v>
      </c>
      <c r="B200" s="98">
        <v>870.69590552894306</v>
      </c>
      <c r="C200" s="98">
        <v>913.44507266976836</v>
      </c>
      <c r="D200" s="98">
        <v>892.49338210003555</v>
      </c>
      <c r="E200" s="98">
        <v>961.92046435412044</v>
      </c>
      <c r="F200" s="98">
        <v>975.57007194150742</v>
      </c>
      <c r="G200" s="98">
        <v>994.85878009645535</v>
      </c>
      <c r="H200" s="98">
        <v>1028.577246346463</v>
      </c>
      <c r="I200" s="98">
        <v>1005.3446320613964</v>
      </c>
      <c r="J200" s="98">
        <v>1119.3358505852373</v>
      </c>
      <c r="K200" s="98">
        <v>1201.5290083025702</v>
      </c>
      <c r="L200" s="98">
        <v>1122.5679537672215</v>
      </c>
      <c r="M200" s="98">
        <v>1010.3723658541426</v>
      </c>
      <c r="N200" s="98">
        <v>992.48564580450466</v>
      </c>
      <c r="O200" s="98">
        <v>1015.2619808642064</v>
      </c>
      <c r="P200" s="98">
        <v>961.56427965676755</v>
      </c>
      <c r="Q200" s="98">
        <v>996.5835911876909</v>
      </c>
      <c r="R200" s="98">
        <v>1078.8102470601618</v>
      </c>
      <c r="S200" s="98">
        <v>1094.574061155726</v>
      </c>
      <c r="T200" s="98">
        <v>1077.6096753536679</v>
      </c>
      <c r="U200" s="98">
        <v>1165.1056884437526</v>
      </c>
      <c r="V200" s="98">
        <v>1166.9861617405038</v>
      </c>
      <c r="W200" s="98">
        <v>1263.8078702061189</v>
      </c>
      <c r="X200" s="98">
        <v>1272.4771190786257</v>
      </c>
      <c r="Y200" s="98">
        <v>1204.7642593851604</v>
      </c>
      <c r="DA200" s="63" t="s">
        <v>2439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2440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2441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2442</v>
      </c>
    </row>
    <row r="204" spans="1:105" ht="12" customHeight="1" x14ac:dyDescent="0.25">
      <c r="A204" s="106" t="s">
        <v>122</v>
      </c>
      <c r="B204" s="101">
        <v>913.90361508842784</v>
      </c>
      <c r="C204" s="101">
        <v>886.80868900094913</v>
      </c>
      <c r="D204" s="101">
        <v>970.45923068054913</v>
      </c>
      <c r="E204" s="101">
        <v>847.45561205491811</v>
      </c>
      <c r="F204" s="101">
        <v>981.07165545348175</v>
      </c>
      <c r="G204" s="101">
        <v>1019.7089914327385</v>
      </c>
      <c r="H204" s="101">
        <v>1067.37669753873</v>
      </c>
      <c r="I204" s="101">
        <v>1033.2125398340274</v>
      </c>
      <c r="J204" s="101">
        <v>1081.68395158934</v>
      </c>
      <c r="K204" s="101">
        <v>1028.2322141054283</v>
      </c>
      <c r="L204" s="101">
        <v>1045.5662635698886</v>
      </c>
      <c r="M204" s="101">
        <v>1012.2034174923939</v>
      </c>
      <c r="N204" s="101">
        <v>1017.0390754396656</v>
      </c>
      <c r="O204" s="101">
        <v>995.06000361576469</v>
      </c>
      <c r="P204" s="101">
        <v>997.26763055629283</v>
      </c>
      <c r="Q204" s="101">
        <v>1019.7807288220451</v>
      </c>
      <c r="R204" s="101">
        <v>1051.1589688746819</v>
      </c>
      <c r="S204" s="101">
        <v>1085.145359972405</v>
      </c>
      <c r="T204" s="101">
        <v>1109.1923782579258</v>
      </c>
      <c r="U204" s="101">
        <v>1132.7604716513265</v>
      </c>
      <c r="V204" s="101">
        <v>1157.6623982558422</v>
      </c>
      <c r="W204" s="101">
        <v>1266.9888350598346</v>
      </c>
      <c r="X204" s="101">
        <v>1244.557374862967</v>
      </c>
      <c r="Y204" s="101">
        <v>1272.5613211418861</v>
      </c>
      <c r="DA204" s="131" t="s">
        <v>2443</v>
      </c>
    </row>
    <row r="205" spans="1:105" ht="12" customHeight="1" x14ac:dyDescent="0.25">
      <c r="A205" s="107" t="s">
        <v>121</v>
      </c>
      <c r="B205" s="104">
        <v>913.90361508842818</v>
      </c>
      <c r="C205" s="104">
        <v>886.85910629941998</v>
      </c>
      <c r="D205" s="104">
        <v>970.55764349596006</v>
      </c>
      <c r="E205" s="104">
        <v>847.70132985913278</v>
      </c>
      <c r="F205" s="104">
        <v>981.29354427063811</v>
      </c>
      <c r="G205" s="104">
        <v>1019.7464287163058</v>
      </c>
      <c r="H205" s="104">
        <v>1067.3032445380823</v>
      </c>
      <c r="I205" s="104">
        <v>1033.4613429811566</v>
      </c>
      <c r="J205" s="104">
        <v>1081.483847953984</v>
      </c>
      <c r="K205" s="104">
        <v>1027.6702463591641</v>
      </c>
      <c r="L205" s="104">
        <v>1044.8416773927088</v>
      </c>
      <c r="M205" s="104">
        <v>1011.8205743015232</v>
      </c>
      <c r="N205" s="104">
        <v>1016.6811502370145</v>
      </c>
      <c r="O205" s="104">
        <v>995.26092478343355</v>
      </c>
      <c r="P205" s="104">
        <v>998.63544359880382</v>
      </c>
      <c r="Q205" s="104">
        <v>1020.956603661253</v>
      </c>
      <c r="R205" s="104">
        <v>1052.5535444927903</v>
      </c>
      <c r="S205" s="104">
        <v>1086.3120096285363</v>
      </c>
      <c r="T205" s="104">
        <v>1109.8135073881863</v>
      </c>
      <c r="U205" s="104">
        <v>1132.9748712568316</v>
      </c>
      <c r="V205" s="104">
        <v>1157.2431542260217</v>
      </c>
      <c r="W205" s="104">
        <v>1266.3927706328302</v>
      </c>
      <c r="X205" s="104">
        <v>1243.5603001772865</v>
      </c>
      <c r="Y205" s="104">
        <v>1271.5472039501028</v>
      </c>
      <c r="DA205" s="132" t="s">
        <v>2444</v>
      </c>
    </row>
    <row r="206" spans="1:105" ht="12" customHeight="1" x14ac:dyDescent="0.25">
      <c r="A206" s="108" t="s">
        <v>53</v>
      </c>
      <c r="B206" s="98">
        <v>277.50631514024707</v>
      </c>
      <c r="C206" s="98">
        <v>254.96763851789839</v>
      </c>
      <c r="D206" s="98">
        <v>294.20884031698711</v>
      </c>
      <c r="E206" s="98">
        <v>217.48832571628344</v>
      </c>
      <c r="F206" s="98">
        <v>283.96349780550531</v>
      </c>
      <c r="G206" s="98">
        <v>292.31505841453583</v>
      </c>
      <c r="H206" s="98">
        <v>304.92226598780712</v>
      </c>
      <c r="I206" s="98">
        <v>287.30316219961935</v>
      </c>
      <c r="J206" s="98">
        <v>303.04473895581287</v>
      </c>
      <c r="K206" s="98">
        <v>267.67406790855614</v>
      </c>
      <c r="L206" s="98">
        <v>272.5060243184837</v>
      </c>
      <c r="M206" s="98">
        <v>275.86866265839342</v>
      </c>
      <c r="N206" s="98">
        <v>274.13695078234787</v>
      </c>
      <c r="O206" s="98">
        <v>260.54704412346547</v>
      </c>
      <c r="P206" s="98">
        <v>275.90137190330842</v>
      </c>
      <c r="Q206" s="98">
        <v>310.13865317972056</v>
      </c>
      <c r="R206" s="98">
        <v>311.25090679002523</v>
      </c>
      <c r="S206" s="98">
        <v>316.42778077105328</v>
      </c>
      <c r="T206" s="98">
        <v>334.16458945881305</v>
      </c>
      <c r="U206" s="98">
        <v>322.58724103844855</v>
      </c>
      <c r="V206" s="98">
        <v>322.57864565626096</v>
      </c>
      <c r="W206" s="98">
        <v>397.28528869034267</v>
      </c>
      <c r="X206" s="98">
        <v>436.532532178243</v>
      </c>
      <c r="Y206" s="98">
        <v>453.75185617274667</v>
      </c>
      <c r="DA206" s="63" t="s">
        <v>2445</v>
      </c>
    </row>
    <row r="207" spans="1:105" ht="12" customHeight="1" x14ac:dyDescent="0.25">
      <c r="A207" s="108" t="s">
        <v>52</v>
      </c>
      <c r="B207" s="98">
        <v>636.39729994818094</v>
      </c>
      <c r="C207" s="98">
        <v>631.89146778152167</v>
      </c>
      <c r="D207" s="98">
        <v>676.34880317897296</v>
      </c>
      <c r="E207" s="98">
        <v>630.21300414284929</v>
      </c>
      <c r="F207" s="98">
        <v>697.33004646513257</v>
      </c>
      <c r="G207" s="98">
        <v>727.4313703017699</v>
      </c>
      <c r="H207" s="98">
        <v>762.38097855027502</v>
      </c>
      <c r="I207" s="98">
        <v>746.15818078153723</v>
      </c>
      <c r="J207" s="98">
        <v>778.43910899817115</v>
      </c>
      <c r="K207" s="98">
        <v>759.99617845060811</v>
      </c>
      <c r="L207" s="98">
        <v>772.33565307422521</v>
      </c>
      <c r="M207" s="98">
        <v>735.95191164312985</v>
      </c>
      <c r="N207" s="98">
        <v>742.54419945466668</v>
      </c>
      <c r="O207" s="98">
        <v>734.71388065996814</v>
      </c>
      <c r="P207" s="98">
        <v>722.73407169549546</v>
      </c>
      <c r="Q207" s="98">
        <v>710.81795048153231</v>
      </c>
      <c r="R207" s="98">
        <v>741.30263770276508</v>
      </c>
      <c r="S207" s="98">
        <v>769.88422885748287</v>
      </c>
      <c r="T207" s="98">
        <v>775.64891792937306</v>
      </c>
      <c r="U207" s="98">
        <v>810.38763021838304</v>
      </c>
      <c r="V207" s="98">
        <v>834.66450856976053</v>
      </c>
      <c r="W207" s="98">
        <v>869.10748194248754</v>
      </c>
      <c r="X207" s="98">
        <v>807.02776799904359</v>
      </c>
      <c r="Y207" s="98">
        <v>817.79534777735591</v>
      </c>
      <c r="DA207" s="63" t="s">
        <v>2446</v>
      </c>
    </row>
    <row r="208" spans="1:105" ht="12" customHeight="1" x14ac:dyDescent="0.25">
      <c r="A208" s="121" t="s">
        <v>54</v>
      </c>
      <c r="B208" s="122">
        <v>894.8267854868601</v>
      </c>
      <c r="C208" s="122">
        <v>846.55814109204687</v>
      </c>
      <c r="D208" s="122">
        <v>951.08164457653027</v>
      </c>
      <c r="E208" s="122">
        <v>814.91128080722683</v>
      </c>
      <c r="F208" s="122">
        <v>926.37831827084256</v>
      </c>
      <c r="G208" s="122">
        <v>960.01413497073429</v>
      </c>
      <c r="H208" s="122">
        <v>998.97241396586219</v>
      </c>
      <c r="I208" s="122">
        <v>936.18554523537341</v>
      </c>
      <c r="J208" s="122">
        <v>1008.609497928054</v>
      </c>
      <c r="K208" s="122">
        <v>959.55146322545295</v>
      </c>
      <c r="L208" s="122">
        <v>929.50988072706559</v>
      </c>
      <c r="M208" s="122">
        <v>871.75596938891545</v>
      </c>
      <c r="N208" s="122">
        <v>841.46156792805948</v>
      </c>
      <c r="O208" s="122">
        <v>812.11193732957929</v>
      </c>
      <c r="P208" s="122">
        <v>774.8526255671519</v>
      </c>
      <c r="Q208" s="122">
        <v>785.82648687800861</v>
      </c>
      <c r="R208" s="122">
        <v>808.69503210673065</v>
      </c>
      <c r="S208" s="122">
        <v>805.69538388574722</v>
      </c>
      <c r="T208" s="122">
        <v>788.09461792398054</v>
      </c>
      <c r="U208" s="122">
        <v>797.15191101542291</v>
      </c>
      <c r="V208" s="122">
        <v>794.47972008930014</v>
      </c>
      <c r="W208" s="122">
        <v>848.68893788960145</v>
      </c>
      <c r="X208" s="122">
        <v>817.32507040594692</v>
      </c>
      <c r="Y208" s="122">
        <v>775.65097015768742</v>
      </c>
      <c r="DA208" s="130" t="s">
        <v>2447</v>
      </c>
    </row>
    <row r="209" spans="1:105" ht="12" customHeight="1" x14ac:dyDescent="0.25">
      <c r="A209" s="97" t="s">
        <v>50</v>
      </c>
      <c r="B209" s="98">
        <v>806.19373838958074</v>
      </c>
      <c r="C209" s="98">
        <v>951.30900573181259</v>
      </c>
      <c r="D209" s="98">
        <v>832.52379079956836</v>
      </c>
      <c r="E209" s="98">
        <v>984.89388271445193</v>
      </c>
      <c r="F209" s="98">
        <v>921.93062945942563</v>
      </c>
      <c r="G209" s="98">
        <v>935.04337962890634</v>
      </c>
      <c r="H209" s="98">
        <v>920.5047718203499</v>
      </c>
      <c r="I209" s="98">
        <v>962.2599186785161</v>
      </c>
      <c r="J209" s="98">
        <v>944.40403852006966</v>
      </c>
      <c r="K209" s="98">
        <v>1087.1971898463867</v>
      </c>
      <c r="L209" s="98">
        <v>980.59295434119065</v>
      </c>
      <c r="M209" s="98">
        <v>872.81363689595287</v>
      </c>
      <c r="N209" s="98">
        <v>830.58017785142044</v>
      </c>
      <c r="O209" s="98">
        <v>824.42093257666431</v>
      </c>
      <c r="P209" s="98">
        <v>761.46015055230339</v>
      </c>
      <c r="Q209" s="98">
        <v>774.59980155203277</v>
      </c>
      <c r="R209" s="98">
        <v>821.28713273541564</v>
      </c>
      <c r="S209" s="98">
        <v>809.6248274613431</v>
      </c>
      <c r="T209" s="98">
        <v>771.05160059046898</v>
      </c>
      <c r="U209" s="98">
        <v>811.449071806392</v>
      </c>
      <c r="V209" s="98">
        <v>799.25727702286747</v>
      </c>
      <c r="W209" s="98">
        <v>845.92000485161327</v>
      </c>
      <c r="X209" s="98">
        <v>829.49374781159145</v>
      </c>
      <c r="Y209" s="98">
        <v>746.90775458229177</v>
      </c>
      <c r="DA209" s="63" t="s">
        <v>2448</v>
      </c>
    </row>
    <row r="210" spans="1:105" ht="12" customHeight="1" x14ac:dyDescent="0.25">
      <c r="A210" s="109" t="s">
        <v>120</v>
      </c>
      <c r="B210" s="33">
        <v>929.35232197649407</v>
      </c>
      <c r="C210" s="33">
        <v>805.75311548050649</v>
      </c>
      <c r="D210" s="33">
        <v>997.27270487337751</v>
      </c>
      <c r="E210" s="33">
        <v>748.70613307142673</v>
      </c>
      <c r="F210" s="33">
        <v>928.21136689375055</v>
      </c>
      <c r="G210" s="33">
        <v>971.34545881368808</v>
      </c>
      <c r="H210" s="33">
        <v>1040.8626402408761</v>
      </c>
      <c r="I210" s="33">
        <v>920.59782033508304</v>
      </c>
      <c r="J210" s="33">
        <v>1051.986501936578</v>
      </c>
      <c r="K210" s="33">
        <v>867.10737130181099</v>
      </c>
      <c r="L210" s="33">
        <v>890.889179251619</v>
      </c>
      <c r="M210" s="33">
        <v>870.92173012424655</v>
      </c>
      <c r="N210" s="33">
        <v>849.33129768033757</v>
      </c>
      <c r="O210" s="33">
        <v>803.89600587732787</v>
      </c>
      <c r="P210" s="33">
        <v>783.15693961536749</v>
      </c>
      <c r="Q210" s="33">
        <v>792.48305574352719</v>
      </c>
      <c r="R210" s="33">
        <v>801.58056987875</v>
      </c>
      <c r="S210" s="33">
        <v>803.56943338216706</v>
      </c>
      <c r="T210" s="33">
        <v>797.24720949421669</v>
      </c>
      <c r="U210" s="33">
        <v>789.45045533833377</v>
      </c>
      <c r="V210" s="33">
        <v>792.02299893926249</v>
      </c>
      <c r="W210" s="33">
        <v>849.98224863690746</v>
      </c>
      <c r="X210" s="33">
        <v>812.26706911406779</v>
      </c>
      <c r="Y210" s="33">
        <v>786.62750896534283</v>
      </c>
      <c r="DA210" s="60" t="s">
        <v>2449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3630.3569092943249</v>
      </c>
      <c r="C212" s="117">
        <f t="shared" si="101"/>
        <v>1954.8294865022347</v>
      </c>
      <c r="D212" s="117">
        <f t="shared" si="101"/>
        <v>4375.7431709688035</v>
      </c>
      <c r="E212" s="117">
        <f t="shared" si="101"/>
        <v>944.26990503630759</v>
      </c>
      <c r="F212" s="117">
        <f t="shared" si="101"/>
        <v>3865.4421199895482</v>
      </c>
      <c r="G212" s="117">
        <f t="shared" si="101"/>
        <v>3728.322006176486</v>
      </c>
      <c r="H212" s="117">
        <f t="shared" si="101"/>
        <v>4437.1445885936082</v>
      </c>
      <c r="I212" s="117">
        <f t="shared" si="101"/>
        <v>1565.48442101811</v>
      </c>
      <c r="J212" s="117">
        <f t="shared" si="101"/>
        <v>6181.6138607829307</v>
      </c>
      <c r="K212" s="117">
        <f t="shared" si="101"/>
        <v>3440.0718387917768</v>
      </c>
      <c r="L212" s="117">
        <f t="shared" si="101"/>
        <v>3733.0816187876603</v>
      </c>
      <c r="M212" s="117">
        <f t="shared" si="101"/>
        <v>3658.0151971208825</v>
      </c>
      <c r="N212" s="117">
        <f t="shared" si="101"/>
        <v>3718.0549491720335</v>
      </c>
      <c r="O212" s="117">
        <f t="shared" si="101"/>
        <v>3502.470445562542</v>
      </c>
      <c r="P212" s="117">
        <f t="shared" si="101"/>
        <v>2750.2012866074556</v>
      </c>
      <c r="Q212" s="117">
        <f t="shared" si="101"/>
        <v>3764.4162812577515</v>
      </c>
      <c r="R212" s="117">
        <f t="shared" ref="R212:V212" si="102">R213+R216+R218+R227</f>
        <v>3664.1739517703272</v>
      </c>
      <c r="S212" s="117">
        <f t="shared" si="102"/>
        <v>3456.7008749320407</v>
      </c>
      <c r="T212" s="117">
        <f t="shared" si="102"/>
        <v>3199.0945310521233</v>
      </c>
      <c r="U212" s="117">
        <f t="shared" si="102"/>
        <v>3418.4140937279326</v>
      </c>
      <c r="V212" s="117">
        <f t="shared" si="102"/>
        <v>3409.058915694799</v>
      </c>
      <c r="W212" s="117">
        <f t="shared" ref="W212:Y212" si="103">W213+W216+W218+W227</f>
        <v>3675.2599687171842</v>
      </c>
      <c r="X212" s="117">
        <f t="shared" si="103"/>
        <v>3455.5660218264738</v>
      </c>
      <c r="Y212" s="117">
        <f t="shared" si="103"/>
        <v>3031.4110609592963</v>
      </c>
      <c r="DA212" s="129" t="s">
        <v>2600</v>
      </c>
    </row>
    <row r="213" spans="1:105" ht="12" customHeight="1" x14ac:dyDescent="0.25">
      <c r="A213" s="121" t="s">
        <v>57</v>
      </c>
      <c r="B213" s="122">
        <f t="shared" ref="B213:Q213" si="104">SUM(B214:B215)</f>
        <v>3526.7472545765368</v>
      </c>
      <c r="C213" s="122">
        <f t="shared" si="104"/>
        <v>1834.4573186051139</v>
      </c>
      <c r="D213" s="122">
        <f t="shared" si="104"/>
        <v>4268.8181797006546</v>
      </c>
      <c r="E213" s="122">
        <f t="shared" si="104"/>
        <v>819.41574761720176</v>
      </c>
      <c r="F213" s="122">
        <f t="shared" si="104"/>
        <v>3743.3231621360183</v>
      </c>
      <c r="G213" s="122">
        <f t="shared" si="104"/>
        <v>3598.1879606359316</v>
      </c>
      <c r="H213" s="122">
        <f t="shared" si="104"/>
        <v>4295.5670657939081</v>
      </c>
      <c r="I213" s="122">
        <f t="shared" si="104"/>
        <v>1408.7867412854755</v>
      </c>
      <c r="J213" s="122">
        <f t="shared" si="104"/>
        <v>6014.6505423683011</v>
      </c>
      <c r="K213" s="122">
        <f t="shared" si="104"/>
        <v>3242.1400677801703</v>
      </c>
      <c r="L213" s="122">
        <f t="shared" si="104"/>
        <v>3549.7804998236911</v>
      </c>
      <c r="M213" s="122">
        <f t="shared" si="104"/>
        <v>3491.0591004672797</v>
      </c>
      <c r="N213" s="122">
        <f t="shared" si="104"/>
        <v>3567.8158560657967</v>
      </c>
      <c r="O213" s="122">
        <f t="shared" si="104"/>
        <v>3361.1845948693149</v>
      </c>
      <c r="P213" s="122">
        <f t="shared" si="104"/>
        <v>2625.5553905191855</v>
      </c>
      <c r="Q213" s="122">
        <f t="shared" si="104"/>
        <v>3641.2162260190389</v>
      </c>
      <c r="R213" s="122">
        <f t="shared" ref="R213:V213" si="105">SUM(R214:R215)</f>
        <v>3537.6628689724816</v>
      </c>
      <c r="S213" s="122">
        <f t="shared" si="105"/>
        <v>3335.6610240834884</v>
      </c>
      <c r="T213" s="122">
        <f t="shared" si="105"/>
        <v>3084.245893537206</v>
      </c>
      <c r="U213" s="122">
        <f t="shared" si="105"/>
        <v>3297.9799259259166</v>
      </c>
      <c r="V213" s="122">
        <f t="shared" si="105"/>
        <v>3295.7773416815721</v>
      </c>
      <c r="W213" s="122">
        <f t="shared" ref="W213:Y213" si="106">SUM(W214:W215)</f>
        <v>3563.8786870481886</v>
      </c>
      <c r="X213" s="122">
        <f t="shared" si="106"/>
        <v>3355.6452758936734</v>
      </c>
      <c r="Y213" s="122">
        <f t="shared" si="106"/>
        <v>2947.3499035989571</v>
      </c>
      <c r="DA213" s="130" t="s">
        <v>2601</v>
      </c>
    </row>
    <row r="214" spans="1:105" ht="12" customHeight="1" x14ac:dyDescent="0.25">
      <c r="A214" s="97" t="s">
        <v>74</v>
      </c>
      <c r="B214" s="98">
        <v>3526.7472545765368</v>
      </c>
      <c r="C214" s="98">
        <v>1834.4573186051139</v>
      </c>
      <c r="D214" s="98">
        <v>4268.8181797006546</v>
      </c>
      <c r="E214" s="98">
        <v>819.41574761720176</v>
      </c>
      <c r="F214" s="98">
        <v>3743.3231621360183</v>
      </c>
      <c r="G214" s="98">
        <v>3598.1879606359316</v>
      </c>
      <c r="H214" s="98">
        <v>4295.5670657939081</v>
      </c>
      <c r="I214" s="98">
        <v>1408.7867412854755</v>
      </c>
      <c r="J214" s="98">
        <v>6014.6505423683011</v>
      </c>
      <c r="K214" s="98">
        <v>3242.1400677801703</v>
      </c>
      <c r="L214" s="98">
        <v>3549.7804998236911</v>
      </c>
      <c r="M214" s="98">
        <v>3491.0591004672797</v>
      </c>
      <c r="N214" s="98">
        <v>3567.8158560657967</v>
      </c>
      <c r="O214" s="98">
        <v>3361.1845948693149</v>
      </c>
      <c r="P214" s="98">
        <v>2625.5553905191855</v>
      </c>
      <c r="Q214" s="98">
        <v>3641.2162260190389</v>
      </c>
      <c r="R214" s="98">
        <v>3537.6628689724816</v>
      </c>
      <c r="S214" s="98">
        <v>3335.6610240834884</v>
      </c>
      <c r="T214" s="98">
        <v>3084.245893537206</v>
      </c>
      <c r="U214" s="98">
        <v>3297.9799259259166</v>
      </c>
      <c r="V214" s="98">
        <v>3295.7773416815721</v>
      </c>
      <c r="W214" s="98">
        <v>3563.8786870481886</v>
      </c>
      <c r="X214" s="98">
        <v>3355.6452758936734</v>
      </c>
      <c r="Y214" s="98">
        <v>2947.3499035989571</v>
      </c>
      <c r="DA214" s="63" t="s">
        <v>2602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2603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2604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2605</v>
      </c>
    </row>
    <row r="218" spans="1:105" ht="12" customHeight="1" x14ac:dyDescent="0.25">
      <c r="A218" s="121" t="s">
        <v>55</v>
      </c>
      <c r="B218" s="122">
        <v>14.632976264485473</v>
      </c>
      <c r="C218" s="122">
        <v>15.377680795553768</v>
      </c>
      <c r="D218" s="122">
        <v>15.029745804582792</v>
      </c>
      <c r="E218" s="122">
        <v>16.165343603378439</v>
      </c>
      <c r="F218" s="122">
        <v>16.427950649687848</v>
      </c>
      <c r="G218" s="122">
        <v>16.124618768145321</v>
      </c>
      <c r="H218" s="122">
        <v>17.008851540725157</v>
      </c>
      <c r="I218" s="122">
        <v>16.924617885114479</v>
      </c>
      <c r="J218" s="122">
        <v>19.177653954310163</v>
      </c>
      <c r="K218" s="122">
        <v>20.763111812689584</v>
      </c>
      <c r="L218" s="122">
        <v>19.556203001212836</v>
      </c>
      <c r="M218" s="122">
        <v>17.722136982022832</v>
      </c>
      <c r="N218" s="122">
        <v>15.152406132190269</v>
      </c>
      <c r="O218" s="122">
        <v>13.503520535033731</v>
      </c>
      <c r="P218" s="122">
        <v>11.840725290720409</v>
      </c>
      <c r="Q218" s="122">
        <v>11.686580639316812</v>
      </c>
      <c r="R218" s="122">
        <v>12.022705355369645</v>
      </c>
      <c r="S218" s="122">
        <v>11.497148922731141</v>
      </c>
      <c r="T218" s="122">
        <v>11.232218054920601</v>
      </c>
      <c r="U218" s="122">
        <v>11.591072503131336</v>
      </c>
      <c r="V218" s="122">
        <v>9.8760675316917759</v>
      </c>
      <c r="W218" s="122">
        <v>9.365229845396998</v>
      </c>
      <c r="X218" s="122">
        <v>8.0871447221975927</v>
      </c>
      <c r="Y218" s="122">
        <v>6.6220268188883606</v>
      </c>
      <c r="DA218" s="130" t="s">
        <v>2606</v>
      </c>
    </row>
    <row r="219" spans="1:105" ht="12" customHeight="1" x14ac:dyDescent="0.25">
      <c r="A219" s="97" t="s">
        <v>141</v>
      </c>
      <c r="B219" s="98">
        <v>371.86918010288366</v>
      </c>
      <c r="C219" s="98">
        <v>390.12710187992769</v>
      </c>
      <c r="D219" s="98">
        <v>381.17875614353335</v>
      </c>
      <c r="E219" s="98">
        <v>410.83066100586058</v>
      </c>
      <c r="F219" s="98">
        <v>413.5485127834686</v>
      </c>
      <c r="G219" s="98">
        <v>413.02059216120801</v>
      </c>
      <c r="H219" s="98">
        <v>417.95137616604484</v>
      </c>
      <c r="I219" s="98">
        <v>405.22554685386268</v>
      </c>
      <c r="J219" s="98">
        <v>450.35405215381894</v>
      </c>
      <c r="K219" s="98">
        <v>481.9676066669474</v>
      </c>
      <c r="L219" s="98">
        <v>449.08009482947045</v>
      </c>
      <c r="M219" s="98">
        <v>403.07159860562075</v>
      </c>
      <c r="N219" s="98">
        <v>392.4383529029397</v>
      </c>
      <c r="O219" s="98">
        <v>392.93342852647447</v>
      </c>
      <c r="P219" s="98">
        <v>365.96102119459124</v>
      </c>
      <c r="Q219" s="98">
        <v>368.30708368677676</v>
      </c>
      <c r="R219" s="98">
        <v>384.04787026305775</v>
      </c>
      <c r="S219" s="98">
        <v>376.88460986180939</v>
      </c>
      <c r="T219" s="98">
        <v>363.83988577901687</v>
      </c>
      <c r="U219" s="98">
        <v>386.59635936914515</v>
      </c>
      <c r="V219" s="98">
        <v>376.4128466056161</v>
      </c>
      <c r="W219" s="98">
        <v>398.6226036758722</v>
      </c>
      <c r="X219" s="98">
        <v>395.0630548619809</v>
      </c>
      <c r="Y219" s="98">
        <v>367.99549036393893</v>
      </c>
      <c r="DA219" s="63" t="s">
        <v>2607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2608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2609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2610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2611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2612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2613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2614</v>
      </c>
    </row>
    <row r="227" spans="1:105" ht="12" customHeight="1" x14ac:dyDescent="0.25">
      <c r="A227" s="121" t="s">
        <v>54</v>
      </c>
      <c r="B227" s="122">
        <v>88.976678453302426</v>
      </c>
      <c r="C227" s="122">
        <v>104.99448710156697</v>
      </c>
      <c r="D227" s="122">
        <v>91.895245463566283</v>
      </c>
      <c r="E227" s="122">
        <v>108.6888138157274</v>
      </c>
      <c r="F227" s="122">
        <v>105.69100720384219</v>
      </c>
      <c r="G227" s="122">
        <v>114.00942677240906</v>
      </c>
      <c r="H227" s="122">
        <v>124.56867125897533</v>
      </c>
      <c r="I227" s="122">
        <v>139.7730618475199</v>
      </c>
      <c r="J227" s="122">
        <v>147.78566446031951</v>
      </c>
      <c r="K227" s="122">
        <v>177.16865919891666</v>
      </c>
      <c r="L227" s="122">
        <v>163.74491596275641</v>
      </c>
      <c r="M227" s="122">
        <v>149.23395967158035</v>
      </c>
      <c r="N227" s="122">
        <v>135.08668697404681</v>
      </c>
      <c r="O227" s="122">
        <v>127.78233015819363</v>
      </c>
      <c r="P227" s="122">
        <v>112.80517079754949</v>
      </c>
      <c r="Q227" s="122">
        <v>111.51347459939595</v>
      </c>
      <c r="R227" s="122">
        <v>114.48837744247624</v>
      </c>
      <c r="S227" s="122">
        <v>109.54270192582133</v>
      </c>
      <c r="T227" s="122">
        <v>103.61641945999691</v>
      </c>
      <c r="U227" s="122">
        <v>108.84309529888488</v>
      </c>
      <c r="V227" s="122">
        <v>103.40550648153511</v>
      </c>
      <c r="W227" s="122">
        <v>102.01605182359846</v>
      </c>
      <c r="X227" s="122">
        <v>91.833601210602652</v>
      </c>
      <c r="Y227" s="122">
        <v>77.439130541450396</v>
      </c>
      <c r="DA227" s="130" t="s">
        <v>2615</v>
      </c>
    </row>
    <row r="228" spans="1:105" ht="12" customHeight="1" x14ac:dyDescent="0.25">
      <c r="A228" s="97" t="s">
        <v>50</v>
      </c>
      <c r="B228" s="98">
        <v>317.39526173234435</v>
      </c>
      <c r="C228" s="98">
        <v>374.526564130515</v>
      </c>
      <c r="D228" s="98">
        <v>327.76129842817392</v>
      </c>
      <c r="E228" s="98">
        <v>387.74879634661573</v>
      </c>
      <c r="F228" s="98">
        <v>362.1384927387204</v>
      </c>
      <c r="G228" s="98">
        <v>365.25116534174413</v>
      </c>
      <c r="H228" s="98">
        <v>357.90734684214789</v>
      </c>
      <c r="I228" s="98">
        <v>373.5785103793857</v>
      </c>
      <c r="J228" s="98">
        <v>366.53397816876259</v>
      </c>
      <c r="K228" s="98">
        <v>421.80108261632625</v>
      </c>
      <c r="L228" s="98">
        <v>380.32807671611562</v>
      </c>
      <c r="M228" s="98">
        <v>338.43616673111768</v>
      </c>
      <c r="N228" s="98">
        <v>321.86958567523288</v>
      </c>
      <c r="O228" s="98">
        <v>319.22405575190817</v>
      </c>
      <c r="P228" s="98">
        <v>294.72753340093698</v>
      </c>
      <c r="Q228" s="98">
        <v>299.58734782539358</v>
      </c>
      <c r="R228" s="98">
        <v>317.12479933541846</v>
      </c>
      <c r="S228" s="98">
        <v>312.01301607987375</v>
      </c>
      <c r="T228" s="98">
        <v>296.56028889211336</v>
      </c>
      <c r="U228" s="98">
        <v>310.90193972024042</v>
      </c>
      <c r="V228" s="98">
        <v>304.49698747942824</v>
      </c>
      <c r="W228" s="98">
        <v>320.42884773353535</v>
      </c>
      <c r="X228" s="98">
        <v>312.76938268709932</v>
      </c>
      <c r="Y228" s="98">
        <v>280.22159795929497</v>
      </c>
      <c r="DA228" s="63" t="s">
        <v>2616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2617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236.29771741661892</v>
      </c>
      <c r="C231" s="118">
        <f t="shared" si="108"/>
        <v>139.31679490970666</v>
      </c>
      <c r="D231" s="118">
        <f t="shared" si="108"/>
        <v>279.90129877615158</v>
      </c>
      <c r="E231" s="118">
        <f t="shared" si="108"/>
        <v>81.824037263323504</v>
      </c>
      <c r="F231" s="118">
        <f t="shared" si="108"/>
        <v>248.89836718641664</v>
      </c>
      <c r="G231" s="118">
        <f t="shared" si="108"/>
        <v>240.96014924402141</v>
      </c>
      <c r="H231" s="118">
        <f t="shared" si="108"/>
        <v>280.62338976295678</v>
      </c>
      <c r="I231" s="118">
        <f t="shared" si="108"/>
        <v>117.60593680808935</v>
      </c>
      <c r="J231" s="118">
        <f t="shared" si="108"/>
        <v>374.77463929183028</v>
      </c>
      <c r="K231" s="118">
        <f t="shared" si="108"/>
        <v>219.16212649417821</v>
      </c>
      <c r="L231" s="118">
        <f t="shared" si="108"/>
        <v>235.70856007517844</v>
      </c>
      <c r="M231" s="118">
        <f t="shared" si="108"/>
        <v>231.17533367898923</v>
      </c>
      <c r="N231" s="118">
        <f t="shared" si="108"/>
        <v>233.90296688480294</v>
      </c>
      <c r="O231" s="118">
        <f t="shared" si="108"/>
        <v>219.21755224817426</v>
      </c>
      <c r="P231" s="118">
        <f t="shared" si="108"/>
        <v>176.48498729592174</v>
      </c>
      <c r="Q231" s="118">
        <f t="shared" si="108"/>
        <v>231.28913610714901</v>
      </c>
      <c r="R231" s="118">
        <f t="shared" ref="R231:V231" si="109">R232+R235+R237+R246</f>
        <v>224.27200082242757</v>
      </c>
      <c r="S231" s="118">
        <f t="shared" si="109"/>
        <v>212.60832402128275</v>
      </c>
      <c r="T231" s="118">
        <f t="shared" si="109"/>
        <v>197.64761756982881</v>
      </c>
      <c r="U231" s="118">
        <f t="shared" si="109"/>
        <v>207.73936260779689</v>
      </c>
      <c r="V231" s="118">
        <f t="shared" si="109"/>
        <v>205.89923603510965</v>
      </c>
      <c r="W231" s="118">
        <f t="shared" ref="W231:Y231" si="110">W232+W235+W237+W246</f>
        <v>220.70359832897154</v>
      </c>
      <c r="X231" s="118">
        <f t="shared" si="110"/>
        <v>207.34507717884497</v>
      </c>
      <c r="Y231" s="118">
        <f t="shared" si="110"/>
        <v>184.57899840447524</v>
      </c>
      <c r="DA231" s="129" t="s">
        <v>2768</v>
      </c>
    </row>
    <row r="232" spans="1:105" ht="12" customHeight="1" x14ac:dyDescent="0.25">
      <c r="A232" s="121" t="s">
        <v>57</v>
      </c>
      <c r="B232" s="123">
        <f t="shared" ref="B232:Q232" si="111">SUM(B233:B234)</f>
        <v>199.59002140337569</v>
      </c>
      <c r="C232" s="123">
        <f t="shared" si="111"/>
        <v>103.67256377820723</v>
      </c>
      <c r="D232" s="123">
        <f t="shared" si="111"/>
        <v>240.93304301524455</v>
      </c>
      <c r="E232" s="123">
        <f t="shared" si="111"/>
        <v>46.138562710199103</v>
      </c>
      <c r="F232" s="123">
        <f t="shared" si="111"/>
        <v>210.40931544425069</v>
      </c>
      <c r="G232" s="123">
        <f t="shared" si="111"/>
        <v>201.67903013188447</v>
      </c>
      <c r="H232" s="123">
        <f t="shared" si="111"/>
        <v>239.93011872348802</v>
      </c>
      <c r="I232" s="123">
        <f t="shared" si="111"/>
        <v>78.383982720314208</v>
      </c>
      <c r="J232" s="123">
        <f t="shared" si="111"/>
        <v>333.37349475937907</v>
      </c>
      <c r="K232" s="123">
        <f t="shared" si="111"/>
        <v>179.01993712641871</v>
      </c>
      <c r="L232" s="123">
        <f t="shared" si="111"/>
        <v>195.14660590784516</v>
      </c>
      <c r="M232" s="123">
        <f t="shared" si="111"/>
        <v>191.06630084701155</v>
      </c>
      <c r="N232" s="123">
        <f t="shared" si="111"/>
        <v>194.42951760226819</v>
      </c>
      <c r="O232" s="123">
        <f t="shared" si="111"/>
        <v>182.34686180644167</v>
      </c>
      <c r="P232" s="123">
        <f t="shared" si="111"/>
        <v>141.71132561382444</v>
      </c>
      <c r="Q232" s="123">
        <f t="shared" si="111"/>
        <v>195.50964206894457</v>
      </c>
      <c r="R232" s="123">
        <f t="shared" ref="R232:V232" si="112">SUM(R233:R234)</f>
        <v>188.87423786987947</v>
      </c>
      <c r="S232" s="123">
        <f t="shared" si="112"/>
        <v>177.05177810208849</v>
      </c>
      <c r="T232" s="123">
        <f t="shared" si="112"/>
        <v>162.66148574125037</v>
      </c>
      <c r="U232" s="123">
        <f t="shared" si="112"/>
        <v>172.9484474597061</v>
      </c>
      <c r="V232" s="123">
        <f t="shared" si="112"/>
        <v>171.69810929973659</v>
      </c>
      <c r="W232" s="123">
        <f t="shared" ref="W232:Y232" si="113">SUM(W233:W234)</f>
        <v>184.53177043657448</v>
      </c>
      <c r="X232" s="123">
        <f t="shared" si="113"/>
        <v>172.56697799880001</v>
      </c>
      <c r="Y232" s="123">
        <f t="shared" si="113"/>
        <v>150.49007985692739</v>
      </c>
      <c r="DA232" s="130" t="s">
        <v>2769</v>
      </c>
    </row>
    <row r="233" spans="1:105" ht="12" customHeight="1" x14ac:dyDescent="0.25">
      <c r="A233" s="97" t="s">
        <v>74</v>
      </c>
      <c r="B233" s="99">
        <v>197.47167319584432</v>
      </c>
      <c r="C233" s="99">
        <v>102.58059958943245</v>
      </c>
      <c r="D233" s="99">
        <v>238.39171337098247</v>
      </c>
      <c r="E233" s="99">
        <v>45.680591738054162</v>
      </c>
      <c r="F233" s="99">
        <v>208.22835684558225</v>
      </c>
      <c r="G233" s="99">
        <v>199.61215027483061</v>
      </c>
      <c r="H233" s="99">
        <v>237.5274459764355</v>
      </c>
      <c r="I233" s="99">
        <v>77.623838152547975</v>
      </c>
      <c r="J233" s="99">
        <v>330.11796807321605</v>
      </c>
      <c r="K233" s="99">
        <v>177.24729884624159</v>
      </c>
      <c r="L233" s="99">
        <v>193.25222573783202</v>
      </c>
      <c r="M233" s="99">
        <v>189.19902620278575</v>
      </c>
      <c r="N233" s="99">
        <v>192.47769647040894</v>
      </c>
      <c r="O233" s="99">
        <v>180.45121918150838</v>
      </c>
      <c r="P233" s="99">
        <v>140.24653749034147</v>
      </c>
      <c r="Q233" s="99">
        <v>193.47326978105258</v>
      </c>
      <c r="R233" s="99">
        <v>186.88949832258479</v>
      </c>
      <c r="S233" s="99">
        <v>175.21071610121049</v>
      </c>
      <c r="T233" s="99">
        <v>160.96999428454902</v>
      </c>
      <c r="U233" s="99">
        <v>171.11252912365407</v>
      </c>
      <c r="V233" s="99">
        <v>169.83246034430491</v>
      </c>
      <c r="W233" s="99">
        <v>182.46743644576659</v>
      </c>
      <c r="X233" s="99">
        <v>170.58661731962044</v>
      </c>
      <c r="Y233" s="99">
        <v>148.71532387610509</v>
      </c>
      <c r="DA233" s="63" t="s">
        <v>2770</v>
      </c>
    </row>
    <row r="234" spans="1:105" ht="12" customHeight="1" x14ac:dyDescent="0.25">
      <c r="A234" s="97" t="s">
        <v>53</v>
      </c>
      <c r="B234" s="99">
        <v>2.1183482075313793</v>
      </c>
      <c r="C234" s="99">
        <v>1.0919641887747853</v>
      </c>
      <c r="D234" s="99">
        <v>2.5413296442620821</v>
      </c>
      <c r="E234" s="99">
        <v>0.45797097214494109</v>
      </c>
      <c r="F234" s="99">
        <v>2.1809585986684299</v>
      </c>
      <c r="G234" s="99">
        <v>2.0668798570538751</v>
      </c>
      <c r="H234" s="99">
        <v>2.4026727470525082</v>
      </c>
      <c r="I234" s="99">
        <v>0.76014456776622852</v>
      </c>
      <c r="J234" s="99">
        <v>3.2555266861630083</v>
      </c>
      <c r="K234" s="99">
        <v>1.7726382801771237</v>
      </c>
      <c r="L234" s="99">
        <v>1.8943801700131426</v>
      </c>
      <c r="M234" s="99">
        <v>1.8672746442257964</v>
      </c>
      <c r="N234" s="99">
        <v>1.9518211318592429</v>
      </c>
      <c r="O234" s="99">
        <v>1.8956426249332852</v>
      </c>
      <c r="P234" s="99">
        <v>1.4647881234829814</v>
      </c>
      <c r="Q234" s="99">
        <v>2.0363722878919952</v>
      </c>
      <c r="R234" s="99">
        <v>1.9847395472946798</v>
      </c>
      <c r="S234" s="99">
        <v>1.8410620008780021</v>
      </c>
      <c r="T234" s="99">
        <v>1.6914914567013597</v>
      </c>
      <c r="U234" s="99">
        <v>1.835918336052025</v>
      </c>
      <c r="V234" s="99">
        <v>1.8656489554316857</v>
      </c>
      <c r="W234" s="99">
        <v>2.0643339908078691</v>
      </c>
      <c r="X234" s="99">
        <v>1.9803606791795718</v>
      </c>
      <c r="Y234" s="99">
        <v>1.7747559808223121</v>
      </c>
      <c r="DA234" s="63" t="s">
        <v>2771</v>
      </c>
    </row>
    <row r="235" spans="1:105" ht="12" customHeight="1" x14ac:dyDescent="0.25">
      <c r="A235" s="121" t="s">
        <v>92</v>
      </c>
      <c r="B235" s="123">
        <f t="shared" ref="B235:Y235" si="114">B236</f>
        <v>0.82449467229725582</v>
      </c>
      <c r="C235" s="123">
        <f t="shared" si="114"/>
        <v>0.95711964883487244</v>
      </c>
      <c r="D235" s="123">
        <f t="shared" si="114"/>
        <v>1.0115555035707813</v>
      </c>
      <c r="E235" s="123">
        <f t="shared" si="114"/>
        <v>2.3557834974794423</v>
      </c>
      <c r="F235" s="123">
        <f t="shared" si="114"/>
        <v>0.80898452403526189</v>
      </c>
      <c r="G235" s="123">
        <f t="shared" si="114"/>
        <v>0.74404714834873664</v>
      </c>
      <c r="H235" s="123">
        <f t="shared" si="114"/>
        <v>1.0257939130435834</v>
      </c>
      <c r="I235" s="123">
        <f t="shared" si="114"/>
        <v>1.4444408426777076</v>
      </c>
      <c r="J235" s="123">
        <f t="shared" si="114"/>
        <v>1.5135123801686141</v>
      </c>
      <c r="K235" s="123">
        <f t="shared" si="114"/>
        <v>1.8662914028141064</v>
      </c>
      <c r="L235" s="123">
        <f t="shared" si="114"/>
        <v>2.9132189040563112</v>
      </c>
      <c r="M235" s="123">
        <f t="shared" si="114"/>
        <v>4.5323400816480088</v>
      </c>
      <c r="N235" s="123">
        <f t="shared" si="114"/>
        <v>4.9188255177089371</v>
      </c>
      <c r="O235" s="123">
        <f t="shared" si="114"/>
        <v>3.858206921185674</v>
      </c>
      <c r="P235" s="123">
        <f t="shared" si="114"/>
        <v>2.944202657881442</v>
      </c>
      <c r="Q235" s="123">
        <f t="shared" si="114"/>
        <v>3.860411965972828</v>
      </c>
      <c r="R235" s="123">
        <f t="shared" si="114"/>
        <v>3.0639658010580715</v>
      </c>
      <c r="S235" s="123">
        <f t="shared" si="114"/>
        <v>3.2991555188985209</v>
      </c>
      <c r="T235" s="123">
        <f t="shared" si="114"/>
        <v>3.1863536918549831</v>
      </c>
      <c r="U235" s="123">
        <f t="shared" si="114"/>
        <v>3.009334701050649</v>
      </c>
      <c r="V235" s="123">
        <f t="shared" si="114"/>
        <v>3.0340919727427891</v>
      </c>
      <c r="W235" s="123">
        <f t="shared" si="114"/>
        <v>3.32011073457363</v>
      </c>
      <c r="X235" s="123">
        <f t="shared" si="114"/>
        <v>3.4254473835098072</v>
      </c>
      <c r="Y235" s="123">
        <f t="shared" si="114"/>
        <v>3.6887069010692293</v>
      </c>
      <c r="DA235" s="130" t="s">
        <v>2772</v>
      </c>
    </row>
    <row r="236" spans="1:105" ht="12" customHeight="1" x14ac:dyDescent="0.25">
      <c r="A236" s="97" t="s">
        <v>53</v>
      </c>
      <c r="B236" s="99">
        <f>RES_hhdet_fecs!B29</f>
        <v>0.82449467229725582</v>
      </c>
      <c r="C236" s="99">
        <f>RES_hhdet_fecs!C29</f>
        <v>0.95711964883487244</v>
      </c>
      <c r="D236" s="99">
        <f>RES_hhdet_fecs!D29</f>
        <v>1.0115555035707813</v>
      </c>
      <c r="E236" s="99">
        <f>RES_hhdet_fecs!E29</f>
        <v>2.3557834974794423</v>
      </c>
      <c r="F236" s="99">
        <f>RES_hhdet_fecs!F29</f>
        <v>0.80898452403526189</v>
      </c>
      <c r="G236" s="99">
        <f>RES_hhdet_fecs!G29</f>
        <v>0.74404714834873664</v>
      </c>
      <c r="H236" s="99">
        <f>RES_hhdet_fecs!H29</f>
        <v>1.0257939130435834</v>
      </c>
      <c r="I236" s="99">
        <f>RES_hhdet_fecs!I29</f>
        <v>1.4444408426777076</v>
      </c>
      <c r="J236" s="99">
        <f>RES_hhdet_fecs!J29</f>
        <v>1.5135123801686141</v>
      </c>
      <c r="K236" s="99">
        <f>RES_hhdet_fecs!K29</f>
        <v>1.8662914028141064</v>
      </c>
      <c r="L236" s="99">
        <f>RES_hhdet_fecs!L29</f>
        <v>2.9132189040563112</v>
      </c>
      <c r="M236" s="99">
        <f>RES_hhdet_fecs!M29</f>
        <v>4.5323400816480088</v>
      </c>
      <c r="N236" s="99">
        <f>RES_hhdet_fecs!N29</f>
        <v>4.9188255177089371</v>
      </c>
      <c r="O236" s="99">
        <f>RES_hhdet_fecs!O29</f>
        <v>3.858206921185674</v>
      </c>
      <c r="P236" s="99">
        <f>RES_hhdet_fecs!P29</f>
        <v>2.944202657881442</v>
      </c>
      <c r="Q236" s="99">
        <f>RES_hhdet_fecs!Q29</f>
        <v>3.860411965972828</v>
      </c>
      <c r="R236" s="99">
        <f>RES_hhdet_fecs!R29</f>
        <v>3.0639658010580715</v>
      </c>
      <c r="S236" s="99">
        <f>RES_hhdet_fecs!S29</f>
        <v>3.2991555188985209</v>
      </c>
      <c r="T236" s="99">
        <f>RES_hhdet_fecs!T29</f>
        <v>3.1863536918549831</v>
      </c>
      <c r="U236" s="99">
        <f>RES_hhdet_fecs!U29</f>
        <v>3.009334701050649</v>
      </c>
      <c r="V236" s="99">
        <f>RES_hhdet_fecs!V29</f>
        <v>3.0340919727427891</v>
      </c>
      <c r="W236" s="99">
        <f>RES_hhdet_fecs!W29</f>
        <v>3.32011073457363</v>
      </c>
      <c r="X236" s="99">
        <f>RES_hhdet_fecs!X29</f>
        <v>3.4254473835098072</v>
      </c>
      <c r="Y236" s="99">
        <f>RES_hhdet_fecs!Y29</f>
        <v>3.6887069010692293</v>
      </c>
      <c r="DA236" s="63" t="s">
        <v>2773</v>
      </c>
    </row>
    <row r="237" spans="1:105" ht="12" customHeight="1" x14ac:dyDescent="0.25">
      <c r="A237" s="121" t="s">
        <v>55</v>
      </c>
      <c r="B237" s="123">
        <v>19.349363743834079</v>
      </c>
      <c r="C237" s="123">
        <v>18.813751766214732</v>
      </c>
      <c r="D237" s="123">
        <v>20.46212469101496</v>
      </c>
      <c r="E237" s="123">
        <v>18.004499720458174</v>
      </c>
      <c r="F237" s="123">
        <v>20.554541552092214</v>
      </c>
      <c r="G237" s="123">
        <v>20.918286923062745</v>
      </c>
      <c r="H237" s="123">
        <v>21.451680976877842</v>
      </c>
      <c r="I237" s="123">
        <v>20.527152968104666</v>
      </c>
      <c r="J237" s="123">
        <v>21.416030031544654</v>
      </c>
      <c r="K237" s="123">
        <v>20.331513088443231</v>
      </c>
      <c r="L237" s="123">
        <v>20.445565235363269</v>
      </c>
      <c r="M237" s="123">
        <v>19.577932547768722</v>
      </c>
      <c r="N237" s="123">
        <v>19.332947359385585</v>
      </c>
      <c r="O237" s="123">
        <v>18.481412391198148</v>
      </c>
      <c r="P237" s="123">
        <v>18.179736263033643</v>
      </c>
      <c r="Q237" s="123">
        <v>18.226974783053066</v>
      </c>
      <c r="R237" s="123">
        <v>18.383419887757402</v>
      </c>
      <c r="S237" s="123">
        <v>18.564413949530469</v>
      </c>
      <c r="T237" s="123">
        <v>18.601532399675115</v>
      </c>
      <c r="U237" s="123">
        <v>18.586256892106803</v>
      </c>
      <c r="V237" s="123">
        <v>18.376366096160321</v>
      </c>
      <c r="W237" s="123">
        <v>19.597092760235707</v>
      </c>
      <c r="X237" s="123">
        <v>18.902900954386929</v>
      </c>
      <c r="Y237" s="123">
        <v>18.920622523428655</v>
      </c>
      <c r="DA237" s="130" t="s">
        <v>2774</v>
      </c>
    </row>
    <row r="238" spans="1:105" ht="12" customHeight="1" x14ac:dyDescent="0.25">
      <c r="A238" s="97" t="s">
        <v>141</v>
      </c>
      <c r="B238" s="99">
        <v>20.821914331850962</v>
      </c>
      <c r="C238" s="99">
        <v>21.815428258293096</v>
      </c>
      <c r="D238" s="99">
        <v>21.286888537391157</v>
      </c>
      <c r="E238" s="99">
        <v>22.902888739271376</v>
      </c>
      <c r="F238" s="99">
        <v>23.004299538941854</v>
      </c>
      <c r="G238" s="99">
        <v>22.912624190569442</v>
      </c>
      <c r="H238" s="99">
        <v>23.111016869831836</v>
      </c>
      <c r="I238" s="99">
        <v>22.327838091065569</v>
      </c>
      <c r="J238" s="99">
        <v>24.717972152047629</v>
      </c>
      <c r="K238" s="99">
        <v>26.34909492716481</v>
      </c>
      <c r="L238" s="99">
        <v>24.448195561574096</v>
      </c>
      <c r="M238" s="99">
        <v>21.84458977963909</v>
      </c>
      <c r="N238" s="99">
        <v>21.171392588823739</v>
      </c>
      <c r="O238" s="99">
        <v>21.095335359743682</v>
      </c>
      <c r="P238" s="99">
        <v>19.548155892769707</v>
      </c>
      <c r="Q238" s="99">
        <v>19.569718286768911</v>
      </c>
      <c r="R238" s="99">
        <v>20.288681104925914</v>
      </c>
      <c r="S238" s="99">
        <v>19.796442715445473</v>
      </c>
      <c r="T238" s="99">
        <v>18.989181263745049</v>
      </c>
      <c r="U238" s="99">
        <v>20.058181762000654</v>
      </c>
      <c r="V238" s="99">
        <v>19.396674355318652</v>
      </c>
      <c r="W238" s="99">
        <v>20.409124717518683</v>
      </c>
      <c r="X238" s="99">
        <v>20.083311737684504</v>
      </c>
      <c r="Y238" s="99">
        <v>18.568059553293502</v>
      </c>
      <c r="DA238" s="63" t="s">
        <v>2775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2776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2777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2778</v>
      </c>
    </row>
    <row r="242" spans="1:105" ht="12" customHeight="1" x14ac:dyDescent="0.25">
      <c r="A242" s="106" t="s">
        <v>122</v>
      </c>
      <c r="B242" s="102">
        <v>19.372863818248032</v>
      </c>
      <c r="C242" s="102">
        <v>18.773728048801168</v>
      </c>
      <c r="D242" s="102">
        <v>20.517467496932476</v>
      </c>
      <c r="E242" s="102">
        <v>17.885757425026611</v>
      </c>
      <c r="F242" s="102">
        <v>20.552522286234659</v>
      </c>
      <c r="G242" s="102">
        <v>20.971445767795139</v>
      </c>
      <c r="H242" s="102">
        <v>21.556005009479183</v>
      </c>
      <c r="I242" s="102">
        <v>20.67671818545422</v>
      </c>
      <c r="J242" s="102">
        <v>21.544033396532615</v>
      </c>
      <c r="K242" s="102">
        <v>20.369501345825768</v>
      </c>
      <c r="L242" s="102">
        <v>20.596884653656666</v>
      </c>
      <c r="M242" s="102">
        <v>19.819774726038581</v>
      </c>
      <c r="N242" s="102">
        <v>19.676669844482898</v>
      </c>
      <c r="O242" s="102">
        <v>18.902419673666966</v>
      </c>
      <c r="P242" s="102">
        <v>18.687871261380756</v>
      </c>
      <c r="Q242" s="102">
        <v>18.77527587091642</v>
      </c>
      <c r="R242" s="102">
        <v>18.957337829941451</v>
      </c>
      <c r="S242" s="102">
        <v>19.188747336377183</v>
      </c>
      <c r="T242" s="102">
        <v>19.27520190431477</v>
      </c>
      <c r="U242" s="102">
        <v>19.243898423045838</v>
      </c>
      <c r="V242" s="102">
        <v>19.044411208580712</v>
      </c>
      <c r="W242" s="102">
        <v>20.253371889463594</v>
      </c>
      <c r="X242" s="102">
        <v>19.477041369459446</v>
      </c>
      <c r="Y242" s="102">
        <v>19.516959985259295</v>
      </c>
      <c r="DA242" s="131" t="s">
        <v>2779</v>
      </c>
    </row>
    <row r="243" spans="1:105" ht="12" customHeight="1" x14ac:dyDescent="0.25">
      <c r="A243" s="107" t="s">
        <v>121</v>
      </c>
      <c r="B243" s="105">
        <v>13.97707087016223</v>
      </c>
      <c r="C243" s="105">
        <v>13.424267993233521</v>
      </c>
      <c r="D243" s="105">
        <v>14.800145098530423</v>
      </c>
      <c r="E243" s="105">
        <v>12.570947991189351</v>
      </c>
      <c r="F243" s="105">
        <v>14.742827424636552</v>
      </c>
      <c r="G243" s="105">
        <v>15.142967661928241</v>
      </c>
      <c r="H243" s="105">
        <v>15.719470174964794</v>
      </c>
      <c r="I243" s="105">
        <v>15.082991726812274</v>
      </c>
      <c r="J243" s="105">
        <v>15.73149220120915</v>
      </c>
      <c r="K243" s="105">
        <v>14.72883868025631</v>
      </c>
      <c r="L243" s="105">
        <v>14.90645215423606</v>
      </c>
      <c r="M243" s="105">
        <v>14.448293031590982</v>
      </c>
      <c r="N243" s="105">
        <v>14.3842558051319</v>
      </c>
      <c r="O243" s="105">
        <v>13.887759237031187</v>
      </c>
      <c r="P243" s="105">
        <v>13.907309838877092</v>
      </c>
      <c r="Q243" s="105">
        <v>14.230465288639868</v>
      </c>
      <c r="R243" s="105">
        <v>14.458489979223593</v>
      </c>
      <c r="S243" s="105">
        <v>14.739837818117957</v>
      </c>
      <c r="T243" s="105">
        <v>14.968034998632351</v>
      </c>
      <c r="U243" s="105">
        <v>15.001936103433414</v>
      </c>
      <c r="V243" s="105">
        <v>15.066088154340902</v>
      </c>
      <c r="W243" s="105">
        <v>16.462722357240615</v>
      </c>
      <c r="X243" s="105">
        <v>16.144087040981283</v>
      </c>
      <c r="Y243" s="105">
        <v>16.320747650105282</v>
      </c>
      <c r="DA243" s="132" t="s">
        <v>2780</v>
      </c>
    </row>
    <row r="244" spans="1:105" ht="12" customHeight="1" x14ac:dyDescent="0.25">
      <c r="A244" s="108" t="s">
        <v>53</v>
      </c>
      <c r="B244" s="99">
        <v>5.8825591267582933</v>
      </c>
      <c r="C244" s="99">
        <v>5.3976614868000503</v>
      </c>
      <c r="D244" s="99">
        <v>6.220168892907382</v>
      </c>
      <c r="E244" s="99">
        <v>4.5901441694441711</v>
      </c>
      <c r="F244" s="99">
        <v>5.9312677040464976</v>
      </c>
      <c r="G244" s="99">
        <v>5.9759722731379625</v>
      </c>
      <c r="H244" s="99">
        <v>6.1431819887914338</v>
      </c>
      <c r="I244" s="99">
        <v>5.743728371464722</v>
      </c>
      <c r="J244" s="99">
        <v>6.0260512699216928</v>
      </c>
      <c r="K244" s="99">
        <v>5.2905964205675113</v>
      </c>
      <c r="L244" s="99">
        <v>5.3551859683258671</v>
      </c>
      <c r="M244" s="99">
        <v>5.3879843660160152</v>
      </c>
      <c r="N244" s="99">
        <v>5.2844494392658836</v>
      </c>
      <c r="O244" s="99">
        <v>4.9275621772552842</v>
      </c>
      <c r="P244" s="99">
        <v>5.1376781903363264</v>
      </c>
      <c r="Q244" s="99">
        <v>5.6509105635248416</v>
      </c>
      <c r="R244" s="99">
        <v>5.5624677309263886</v>
      </c>
      <c r="S244" s="99">
        <v>5.553634839290897</v>
      </c>
      <c r="T244" s="99">
        <v>5.7721615827565778</v>
      </c>
      <c r="U244" s="99">
        <v>5.4507245200896088</v>
      </c>
      <c r="V244" s="99">
        <v>5.2958163783931154</v>
      </c>
      <c r="W244" s="99">
        <v>6.3546624587741398</v>
      </c>
      <c r="X244" s="99">
        <v>6.8246592005375035</v>
      </c>
      <c r="Y244" s="99">
        <v>6.9472749381180741</v>
      </c>
      <c r="DA244" s="63" t="s">
        <v>2781</v>
      </c>
    </row>
    <row r="245" spans="1:105" ht="12" customHeight="1" x14ac:dyDescent="0.25">
      <c r="A245" s="108" t="s">
        <v>52</v>
      </c>
      <c r="B245" s="99">
        <v>8.0945117434039382</v>
      </c>
      <c r="C245" s="99">
        <v>8.026606506433474</v>
      </c>
      <c r="D245" s="99">
        <v>8.5799762056230406</v>
      </c>
      <c r="E245" s="99">
        <v>7.9808038217451793</v>
      </c>
      <c r="F245" s="99">
        <v>8.8115597205900542</v>
      </c>
      <c r="G245" s="99">
        <v>9.1669953887902782</v>
      </c>
      <c r="H245" s="99">
        <v>9.5762881861733575</v>
      </c>
      <c r="I245" s="99">
        <v>9.3392633553475566</v>
      </c>
      <c r="J245" s="99">
        <v>9.7054409312874572</v>
      </c>
      <c r="K245" s="99">
        <v>9.4382422596887974</v>
      </c>
      <c r="L245" s="99">
        <v>9.5512661859101939</v>
      </c>
      <c r="M245" s="99">
        <v>9.0603086655749667</v>
      </c>
      <c r="N245" s="99">
        <v>9.099806365866014</v>
      </c>
      <c r="O245" s="99">
        <v>8.9601970597759042</v>
      </c>
      <c r="P245" s="99">
        <v>8.7696316485407699</v>
      </c>
      <c r="Q245" s="99">
        <v>8.5795547251150239</v>
      </c>
      <c r="R245" s="99">
        <v>8.8960222482972053</v>
      </c>
      <c r="S245" s="99">
        <v>9.1862029788270583</v>
      </c>
      <c r="T245" s="99">
        <v>9.1958734158757771</v>
      </c>
      <c r="U245" s="99">
        <v>9.5512115833438056</v>
      </c>
      <c r="V245" s="99">
        <v>9.7702717759477853</v>
      </c>
      <c r="W245" s="99">
        <v>10.108059898466475</v>
      </c>
      <c r="X245" s="99">
        <v>9.3194278404437796</v>
      </c>
      <c r="Y245" s="99">
        <v>9.3734727119872101</v>
      </c>
      <c r="DA245" s="63" t="s">
        <v>2782</v>
      </c>
    </row>
    <row r="246" spans="1:105" ht="12" customHeight="1" x14ac:dyDescent="0.25">
      <c r="A246" s="121" t="s">
        <v>54</v>
      </c>
      <c r="B246" s="123">
        <v>16.533837597111887</v>
      </c>
      <c r="C246" s="123">
        <v>15.873359716449809</v>
      </c>
      <c r="D246" s="123">
        <v>17.494575566321291</v>
      </c>
      <c r="E246" s="123">
        <v>15.325191335186785</v>
      </c>
      <c r="F246" s="123">
        <v>17.125525666038484</v>
      </c>
      <c r="G246" s="123">
        <v>17.618785040725481</v>
      </c>
      <c r="H246" s="123">
        <v>18.215796149547341</v>
      </c>
      <c r="I246" s="123">
        <v>17.250360276992787</v>
      </c>
      <c r="J246" s="123">
        <v>18.471602120737966</v>
      </c>
      <c r="K246" s="123">
        <v>17.944384876502166</v>
      </c>
      <c r="L246" s="123">
        <v>17.203170027913689</v>
      </c>
      <c r="M246" s="123">
        <v>15.998760202560954</v>
      </c>
      <c r="N246" s="123">
        <v>15.221676405440226</v>
      </c>
      <c r="O246" s="123">
        <v>14.531071129348756</v>
      </c>
      <c r="P246" s="123">
        <v>13.649722761182213</v>
      </c>
      <c r="Q246" s="123">
        <v>13.692107289178564</v>
      </c>
      <c r="R246" s="123">
        <v>13.950377263732642</v>
      </c>
      <c r="S246" s="123">
        <v>13.69297645076529</v>
      </c>
      <c r="T246" s="123">
        <v>13.198245737048367</v>
      </c>
      <c r="U246" s="123">
        <v>13.195323554933342</v>
      </c>
      <c r="V246" s="123">
        <v>12.790668666469939</v>
      </c>
      <c r="W246" s="123">
        <v>13.254624397587719</v>
      </c>
      <c r="X246" s="123">
        <v>12.449750842148227</v>
      </c>
      <c r="Y246" s="123">
        <v>11.479589123049978</v>
      </c>
      <c r="DA246" s="130" t="s">
        <v>2783</v>
      </c>
    </row>
    <row r="247" spans="1:105" ht="12" customHeight="1" x14ac:dyDescent="0.25">
      <c r="A247" s="97" t="s">
        <v>50</v>
      </c>
      <c r="B247" s="99">
        <v>17.771779170561711</v>
      </c>
      <c r="C247" s="99">
        <v>20.94306535291399</v>
      </c>
      <c r="D247" s="99">
        <v>18.303796090577332</v>
      </c>
      <c r="E247" s="99">
        <v>21.616126507622688</v>
      </c>
      <c r="F247" s="99">
        <v>20.144534689463065</v>
      </c>
      <c r="G247" s="99">
        <v>20.262579748993328</v>
      </c>
      <c r="H247" s="99">
        <v>19.790825446210448</v>
      </c>
      <c r="I247" s="99">
        <v>20.584093374203004</v>
      </c>
      <c r="J247" s="99">
        <v>20.11745341654051</v>
      </c>
      <c r="K247" s="99">
        <v>23.059800311265722</v>
      </c>
      <c r="L247" s="99">
        <v>20.705293563821428</v>
      </c>
      <c r="M247" s="99">
        <v>18.341652585818565</v>
      </c>
      <c r="N247" s="99">
        <v>17.364325658602951</v>
      </c>
      <c r="O247" s="99">
        <v>17.138115574023487</v>
      </c>
      <c r="P247" s="99">
        <v>15.743151415433198</v>
      </c>
      <c r="Q247" s="99">
        <v>15.918347104638366</v>
      </c>
      <c r="R247" s="99">
        <v>16.753234225131514</v>
      </c>
      <c r="S247" s="99">
        <v>16.388962663037336</v>
      </c>
      <c r="T247" s="99">
        <v>15.477789273552236</v>
      </c>
      <c r="U247" s="99">
        <v>16.130849310747205</v>
      </c>
      <c r="V247" s="99">
        <v>15.690827137210382</v>
      </c>
      <c r="W247" s="99">
        <v>16.405673577412237</v>
      </c>
      <c r="X247" s="99">
        <v>15.899854307314671</v>
      </c>
      <c r="Y247" s="99">
        <v>14.139225765732732</v>
      </c>
      <c r="DA247" s="63" t="s">
        <v>2784</v>
      </c>
    </row>
    <row r="248" spans="1:105" ht="12" customHeight="1" x14ac:dyDescent="0.25">
      <c r="A248" s="109" t="s">
        <v>120</v>
      </c>
      <c r="B248" s="110">
        <v>16.051617946925806</v>
      </c>
      <c r="C248" s="110">
        <v>13.898488491755794</v>
      </c>
      <c r="D248" s="110">
        <v>17.17929696740471</v>
      </c>
      <c r="E248" s="110">
        <v>12.874985915253404</v>
      </c>
      <c r="F248" s="110">
        <v>15.881286114312273</v>
      </c>
      <c r="G248" s="110">
        <v>16.41907387446015</v>
      </c>
      <c r="H248" s="110">
        <v>17.374961229279918</v>
      </c>
      <c r="I248" s="110">
        <v>15.257395248566686</v>
      </c>
      <c r="J248" s="110">
        <v>17.359670224077732</v>
      </c>
      <c r="K248" s="110">
        <v>14.239678520893198</v>
      </c>
      <c r="L248" s="110">
        <v>14.555434524914713</v>
      </c>
      <c r="M248" s="110">
        <v>14.150794933699711</v>
      </c>
      <c r="N248" s="110">
        <v>13.672051729038683</v>
      </c>
      <c r="O248" s="110">
        <v>12.790937347471438</v>
      </c>
      <c r="P248" s="110">
        <v>12.351643880082248</v>
      </c>
      <c r="Q248" s="110">
        <v>12.372116729856558</v>
      </c>
      <c r="R248" s="110">
        <v>12.366779691705624</v>
      </c>
      <c r="S248" s="110">
        <v>12.234364528909239</v>
      </c>
      <c r="T248" s="110">
        <v>11.974065150482426</v>
      </c>
      <c r="U248" s="110">
        <v>11.614043059603491</v>
      </c>
      <c r="V248" s="110">
        <v>11.299345642463901</v>
      </c>
      <c r="W248" s="110">
        <v>11.782835187214536</v>
      </c>
      <c r="X248" s="110">
        <v>11.015689669992106</v>
      </c>
      <c r="Y248" s="110">
        <v>10.463919712434004</v>
      </c>
      <c r="DA248" s="60" t="s">
        <v>2785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113.71312519081822</v>
      </c>
      <c r="C250" s="118">
        <f t="shared" si="115"/>
        <v>70.126777005307659</v>
      </c>
      <c r="D250" s="118">
        <f t="shared" si="115"/>
        <v>134.00526438294582</v>
      </c>
      <c r="E250" s="118">
        <f t="shared" si="115"/>
        <v>46.183417953261625</v>
      </c>
      <c r="F250" s="118">
        <f t="shared" si="115"/>
        <v>119.78236476408584</v>
      </c>
      <c r="G250" s="118">
        <f t="shared" si="115"/>
        <v>117.69683013943003</v>
      </c>
      <c r="H250" s="118">
        <f t="shared" si="115"/>
        <v>138.64046113912821</v>
      </c>
      <c r="I250" s="118">
        <f t="shared" si="115"/>
        <v>64.598632332538912</v>
      </c>
      <c r="J250" s="118">
        <f t="shared" si="115"/>
        <v>186.87919512219204</v>
      </c>
      <c r="K250" s="118">
        <f t="shared" si="115"/>
        <v>116.22904128226722</v>
      </c>
      <c r="L250" s="118">
        <f t="shared" si="115"/>
        <v>128.62335458255589</v>
      </c>
      <c r="M250" s="118">
        <f t="shared" si="115"/>
        <v>131.88004770125957</v>
      </c>
      <c r="N250" s="118">
        <f t="shared" si="115"/>
        <v>138.48628077266838</v>
      </c>
      <c r="O250" s="118">
        <f t="shared" si="115"/>
        <v>133.34627971274816</v>
      </c>
      <c r="P250" s="118">
        <f t="shared" si="115"/>
        <v>108.25542039334631</v>
      </c>
      <c r="Q250" s="118">
        <f t="shared" si="115"/>
        <v>142.19117951922854</v>
      </c>
      <c r="R250" s="118">
        <f t="shared" ref="R250:V250" si="116">R251+R254+R256+R265</f>
        <v>137.16778454686553</v>
      </c>
      <c r="S250" s="118">
        <f t="shared" si="116"/>
        <v>132.35475472948983</v>
      </c>
      <c r="T250" s="118">
        <f t="shared" si="116"/>
        <v>124.50902449883063</v>
      </c>
      <c r="U250" s="118">
        <f t="shared" si="116"/>
        <v>131.56049118458282</v>
      </c>
      <c r="V250" s="118">
        <f t="shared" si="116"/>
        <v>133.49134069488116</v>
      </c>
      <c r="W250" s="118">
        <f t="shared" ref="W250:Y250" si="117">W251+W254+W256+W265</f>
        <v>147.26075649045919</v>
      </c>
      <c r="X250" s="118">
        <f t="shared" si="117"/>
        <v>143.09193370110066</v>
      </c>
      <c r="Y250" s="118">
        <f t="shared" si="117"/>
        <v>132.44996753215526</v>
      </c>
      <c r="DA250" s="129" t="s">
        <v>2936</v>
      </c>
    </row>
    <row r="251" spans="1:105" ht="12" customHeight="1" x14ac:dyDescent="0.25">
      <c r="A251" s="121" t="s">
        <v>57</v>
      </c>
      <c r="B251" s="123">
        <f t="shared" ref="B251:Q251" si="118">SUM(B252:B253)</f>
        <v>89.302430719453312</v>
      </c>
      <c r="C251" s="123">
        <f t="shared" si="118"/>
        <v>46.381474901826827</v>
      </c>
      <c r="D251" s="123">
        <f t="shared" si="118"/>
        <v>107.79168009873712</v>
      </c>
      <c r="E251" s="123">
        <f t="shared" si="118"/>
        <v>20.626030597254481</v>
      </c>
      <c r="F251" s="123">
        <f t="shared" si="118"/>
        <v>94.114135396854465</v>
      </c>
      <c r="G251" s="123">
        <f t="shared" si="118"/>
        <v>91.207535808312443</v>
      </c>
      <c r="H251" s="123">
        <f t="shared" si="118"/>
        <v>110.19431294046655</v>
      </c>
      <c r="I251" s="123">
        <f t="shared" si="118"/>
        <v>36.135526319655874</v>
      </c>
      <c r="J251" s="123">
        <f t="shared" si="118"/>
        <v>156.68325428178801</v>
      </c>
      <c r="K251" s="123">
        <f t="shared" si="118"/>
        <v>86.160384894367439</v>
      </c>
      <c r="L251" s="123">
        <f t="shared" si="118"/>
        <v>95.707639492047548</v>
      </c>
      <c r="M251" s="123">
        <f t="shared" si="118"/>
        <v>95.402908548806721</v>
      </c>
      <c r="N251" s="123">
        <f t="shared" si="118"/>
        <v>101.1471880121812</v>
      </c>
      <c r="O251" s="123">
        <f t="shared" si="118"/>
        <v>99.439001411045865</v>
      </c>
      <c r="P251" s="123">
        <f t="shared" si="118"/>
        <v>77.341269731542539</v>
      </c>
      <c r="Q251" s="123">
        <f t="shared" si="118"/>
        <v>107.63589510370295</v>
      </c>
      <c r="R251" s="123">
        <f t="shared" ref="R251:V251" si="119">SUM(R252:R253)</f>
        <v>104.28807763368584</v>
      </c>
      <c r="S251" s="123">
        <f t="shared" si="119"/>
        <v>97.988460212396916</v>
      </c>
      <c r="T251" s="123">
        <f t="shared" si="119"/>
        <v>90.313232196930386</v>
      </c>
      <c r="U251" s="123">
        <f t="shared" si="119"/>
        <v>97.569926786705651</v>
      </c>
      <c r="V251" s="123">
        <f t="shared" si="119"/>
        <v>99.157020860039054</v>
      </c>
      <c r="W251" s="123">
        <f t="shared" ref="W251:Y251" si="120">SUM(W252:W253)</f>
        <v>109.9005325808196</v>
      </c>
      <c r="X251" s="123">
        <f t="shared" si="120"/>
        <v>105.97477198264647</v>
      </c>
      <c r="Y251" s="123">
        <f t="shared" si="120"/>
        <v>94.582809637030664</v>
      </c>
      <c r="DA251" s="130" t="s">
        <v>2937</v>
      </c>
    </row>
    <row r="252" spans="1:105" ht="12" customHeight="1" x14ac:dyDescent="0.25">
      <c r="A252" s="97" t="s">
        <v>74</v>
      </c>
      <c r="B252" s="99">
        <v>87.184082511921929</v>
      </c>
      <c r="C252" s="99">
        <v>45.289510713052039</v>
      </c>
      <c r="D252" s="99">
        <v>105.25035045447504</v>
      </c>
      <c r="E252" s="99">
        <v>20.168059625109539</v>
      </c>
      <c r="F252" s="99">
        <v>91.933176798186039</v>
      </c>
      <c r="G252" s="99">
        <v>89.140655951258566</v>
      </c>
      <c r="H252" s="99">
        <v>107.79164019341404</v>
      </c>
      <c r="I252" s="99">
        <v>35.375381751889648</v>
      </c>
      <c r="J252" s="99">
        <v>153.42772759562502</v>
      </c>
      <c r="K252" s="99">
        <v>84.38774661419032</v>
      </c>
      <c r="L252" s="99">
        <v>93.813259322034412</v>
      </c>
      <c r="M252" s="99">
        <v>93.535633904580919</v>
      </c>
      <c r="N252" s="99">
        <v>99.195366880321956</v>
      </c>
      <c r="O252" s="99">
        <v>97.543358786112577</v>
      </c>
      <c r="P252" s="99">
        <v>75.876481608059564</v>
      </c>
      <c r="Q252" s="99">
        <v>105.59952281581096</v>
      </c>
      <c r="R252" s="99">
        <v>102.30333808639116</v>
      </c>
      <c r="S252" s="99">
        <v>96.147398211518919</v>
      </c>
      <c r="T252" s="99">
        <v>88.621740740229029</v>
      </c>
      <c r="U252" s="99">
        <v>95.734008450653619</v>
      </c>
      <c r="V252" s="99">
        <v>97.291371904607374</v>
      </c>
      <c r="W252" s="99">
        <v>107.83619859001173</v>
      </c>
      <c r="X252" s="99">
        <v>103.9944113034669</v>
      </c>
      <c r="Y252" s="99">
        <v>92.808053656208358</v>
      </c>
      <c r="DA252" s="63" t="s">
        <v>2938</v>
      </c>
    </row>
    <row r="253" spans="1:105" ht="12" customHeight="1" x14ac:dyDescent="0.25">
      <c r="A253" s="97" t="s">
        <v>53</v>
      </c>
      <c r="B253" s="99">
        <v>2.1183482075313793</v>
      </c>
      <c r="C253" s="99">
        <v>1.0919641887747853</v>
      </c>
      <c r="D253" s="99">
        <v>2.5413296442620821</v>
      </c>
      <c r="E253" s="99">
        <v>0.45797097214494109</v>
      </c>
      <c r="F253" s="99">
        <v>2.1809585986684299</v>
      </c>
      <c r="G253" s="99">
        <v>2.0668798570538751</v>
      </c>
      <c r="H253" s="99">
        <v>2.4026727470525082</v>
      </c>
      <c r="I253" s="99">
        <v>0.76014456776622852</v>
      </c>
      <c r="J253" s="99">
        <v>3.2555266861630083</v>
      </c>
      <c r="K253" s="99">
        <v>1.7726382801771237</v>
      </c>
      <c r="L253" s="99">
        <v>1.8943801700131426</v>
      </c>
      <c r="M253" s="99">
        <v>1.8672746442257964</v>
      </c>
      <c r="N253" s="99">
        <v>1.9518211318592429</v>
      </c>
      <c r="O253" s="99">
        <v>1.8956426249332852</v>
      </c>
      <c r="P253" s="99">
        <v>1.4647881234829814</v>
      </c>
      <c r="Q253" s="99">
        <v>2.0363722878919952</v>
      </c>
      <c r="R253" s="99">
        <v>1.9847395472946798</v>
      </c>
      <c r="S253" s="99">
        <v>1.8410620008780021</v>
      </c>
      <c r="T253" s="99">
        <v>1.6914914567013597</v>
      </c>
      <c r="U253" s="99">
        <v>1.835918336052025</v>
      </c>
      <c r="V253" s="99">
        <v>1.8656489554316857</v>
      </c>
      <c r="W253" s="99">
        <v>2.0643339908078691</v>
      </c>
      <c r="X253" s="99">
        <v>1.9803606791795718</v>
      </c>
      <c r="Y253" s="99">
        <v>1.7747559808223121</v>
      </c>
      <c r="DA253" s="63" t="s">
        <v>2939</v>
      </c>
    </row>
    <row r="254" spans="1:105" ht="12" customHeight="1" x14ac:dyDescent="0.25">
      <c r="A254" s="121" t="s">
        <v>92</v>
      </c>
      <c r="B254" s="123">
        <f t="shared" ref="B254:Y254" si="121">B255</f>
        <v>1.4265820895119894</v>
      </c>
      <c r="C254" s="123">
        <f t="shared" si="121"/>
        <v>1.7138495576480379</v>
      </c>
      <c r="D254" s="123">
        <f t="shared" si="121"/>
        <v>1.8764208401311437</v>
      </c>
      <c r="E254" s="123">
        <f t="shared" si="121"/>
        <v>4.4486539755013554</v>
      </c>
      <c r="F254" s="123">
        <f t="shared" si="121"/>
        <v>1.5681410354346843</v>
      </c>
      <c r="G254" s="123">
        <f t="shared" si="121"/>
        <v>1.5532968475001303</v>
      </c>
      <c r="H254" s="123">
        <f t="shared" si="121"/>
        <v>2.5105408875771151</v>
      </c>
      <c r="I254" s="123">
        <f t="shared" si="121"/>
        <v>3.8276488411010634</v>
      </c>
      <c r="J254" s="123">
        <f t="shared" si="121"/>
        <v>4.1146550236679547</v>
      </c>
      <c r="K254" s="123">
        <f t="shared" si="121"/>
        <v>5.2904157837820458</v>
      </c>
      <c r="L254" s="123">
        <f t="shared" si="121"/>
        <v>8.449516584644611</v>
      </c>
      <c r="M254" s="123">
        <f t="shared" si="121"/>
        <v>13.284984600314354</v>
      </c>
      <c r="N254" s="123">
        <f t="shared" si="121"/>
        <v>14.575300311419337</v>
      </c>
      <c r="O254" s="123">
        <f t="shared" si="121"/>
        <v>11.859218450607599</v>
      </c>
      <c r="P254" s="123">
        <f t="shared" si="121"/>
        <v>9.4234575294851322</v>
      </c>
      <c r="Q254" s="123">
        <f t="shared" si="121"/>
        <v>12.768744096783525</v>
      </c>
      <c r="R254" s="123">
        <f t="shared" si="121"/>
        <v>10.547800918205024</v>
      </c>
      <c r="S254" s="123">
        <f t="shared" si="121"/>
        <v>11.799475929499248</v>
      </c>
      <c r="T254" s="123">
        <f t="shared" si="121"/>
        <v>11.712518837858175</v>
      </c>
      <c r="U254" s="123">
        <f t="shared" si="121"/>
        <v>11.232821429605281</v>
      </c>
      <c r="V254" s="123">
        <f t="shared" si="121"/>
        <v>11.481243406720981</v>
      </c>
      <c r="W254" s="123">
        <f t="shared" si="121"/>
        <v>12.756140124817303</v>
      </c>
      <c r="X254" s="123">
        <f t="shared" si="121"/>
        <v>13.302298725243615</v>
      </c>
      <c r="Y254" s="123">
        <f t="shared" si="121"/>
        <v>14.406883051940204</v>
      </c>
      <c r="DA254" s="130" t="s">
        <v>2940</v>
      </c>
    </row>
    <row r="255" spans="1:105" ht="12" customHeight="1" x14ac:dyDescent="0.25">
      <c r="A255" s="97" t="s">
        <v>53</v>
      </c>
      <c r="B255" s="99">
        <f>RES_hhdet_tess!B29</f>
        <v>1.4265820895119894</v>
      </c>
      <c r="C255" s="99">
        <f>RES_hhdet_tess!C29</f>
        <v>1.7138495576480379</v>
      </c>
      <c r="D255" s="99">
        <f>RES_hhdet_tess!D29</f>
        <v>1.8764208401311437</v>
      </c>
      <c r="E255" s="99">
        <f>RES_hhdet_tess!E29</f>
        <v>4.4486539755013554</v>
      </c>
      <c r="F255" s="99">
        <f>RES_hhdet_tess!F29</f>
        <v>1.5681410354346843</v>
      </c>
      <c r="G255" s="99">
        <f>RES_hhdet_tess!G29</f>
        <v>1.5532968475001303</v>
      </c>
      <c r="H255" s="99">
        <f>RES_hhdet_tess!H29</f>
        <v>2.5105408875771151</v>
      </c>
      <c r="I255" s="99">
        <f>RES_hhdet_tess!I29</f>
        <v>3.8276488411010634</v>
      </c>
      <c r="J255" s="99">
        <f>RES_hhdet_tess!J29</f>
        <v>4.1146550236679547</v>
      </c>
      <c r="K255" s="99">
        <f>RES_hhdet_tess!K29</f>
        <v>5.2904157837820458</v>
      </c>
      <c r="L255" s="99">
        <f>RES_hhdet_tess!L29</f>
        <v>8.449516584644611</v>
      </c>
      <c r="M255" s="99">
        <f>RES_hhdet_tess!M29</f>
        <v>13.284984600314354</v>
      </c>
      <c r="N255" s="99">
        <f>RES_hhdet_tess!N29</f>
        <v>14.575300311419337</v>
      </c>
      <c r="O255" s="99">
        <f>RES_hhdet_tess!O29</f>
        <v>11.859218450607599</v>
      </c>
      <c r="P255" s="99">
        <f>RES_hhdet_tess!P29</f>
        <v>9.4234575294851322</v>
      </c>
      <c r="Q255" s="99">
        <f>RES_hhdet_tess!Q29</f>
        <v>12.768744096783525</v>
      </c>
      <c r="R255" s="99">
        <f>RES_hhdet_tess!R29</f>
        <v>10.547800918205024</v>
      </c>
      <c r="S255" s="99">
        <f>RES_hhdet_tess!S29</f>
        <v>11.799475929499248</v>
      </c>
      <c r="T255" s="99">
        <f>RES_hhdet_tess!T29</f>
        <v>11.712518837858175</v>
      </c>
      <c r="U255" s="99">
        <f>RES_hhdet_tess!U29</f>
        <v>11.232821429605281</v>
      </c>
      <c r="V255" s="99">
        <f>RES_hhdet_tess!V29</f>
        <v>11.481243406720981</v>
      </c>
      <c r="W255" s="99">
        <f>RES_hhdet_tess!W29</f>
        <v>12.756140124817303</v>
      </c>
      <c r="X255" s="99">
        <f>RES_hhdet_tess!X29</f>
        <v>13.302298725243615</v>
      </c>
      <c r="Y255" s="99">
        <f>RES_hhdet_tess!Y29</f>
        <v>14.406883051940204</v>
      </c>
      <c r="DA255" s="63" t="s">
        <v>2941</v>
      </c>
    </row>
    <row r="256" spans="1:105" ht="12" customHeight="1" x14ac:dyDescent="0.25">
      <c r="A256" s="121" t="s">
        <v>55</v>
      </c>
      <c r="B256" s="123">
        <v>11.602565156518091</v>
      </c>
      <c r="C256" s="123">
        <v>11.278040876547465</v>
      </c>
      <c r="D256" s="123">
        <v>12.272001442287022</v>
      </c>
      <c r="E256" s="123">
        <v>10.788973201810069</v>
      </c>
      <c r="F256" s="123">
        <v>12.394242704346793</v>
      </c>
      <c r="G256" s="123">
        <v>12.838024385757514</v>
      </c>
      <c r="H256" s="123">
        <v>13.387487676245689</v>
      </c>
      <c r="I256" s="123">
        <v>12.917722807112879</v>
      </c>
      <c r="J256" s="123">
        <v>13.506121244809057</v>
      </c>
      <c r="K256" s="123">
        <v>12.861760722568853</v>
      </c>
      <c r="L256" s="123">
        <v>12.971201145687974</v>
      </c>
      <c r="M256" s="123">
        <v>12.459961267815464</v>
      </c>
      <c r="N256" s="123">
        <v>12.451763430341632</v>
      </c>
      <c r="O256" s="123">
        <v>12.143955430836543</v>
      </c>
      <c r="P256" s="123">
        <v>12.088656651338175</v>
      </c>
      <c r="Q256" s="123">
        <v>12.301634452130982</v>
      </c>
      <c r="R256" s="123">
        <v>12.627139504458677</v>
      </c>
      <c r="S256" s="123">
        <v>12.953319495058594</v>
      </c>
      <c r="T256" s="123">
        <v>13.139847361535974</v>
      </c>
      <c r="U256" s="123">
        <v>13.36252729336899</v>
      </c>
      <c r="V256" s="123">
        <v>13.553192814940505</v>
      </c>
      <c r="W256" s="123">
        <v>14.733499538808772</v>
      </c>
      <c r="X256" s="123">
        <v>14.376523548311955</v>
      </c>
      <c r="Y256" s="123">
        <v>14.56985595958507</v>
      </c>
      <c r="DA256" s="130" t="s">
        <v>2942</v>
      </c>
    </row>
    <row r="257" spans="1:105" ht="12" customHeight="1" x14ac:dyDescent="0.25">
      <c r="A257" s="97" t="s">
        <v>141</v>
      </c>
      <c r="B257" s="99">
        <v>11.074619947023081</v>
      </c>
      <c r="C257" s="99">
        <v>11.603043461406214</v>
      </c>
      <c r="D257" s="99">
        <v>11.321927304524287</v>
      </c>
      <c r="E257" s="99">
        <v>12.181434638235666</v>
      </c>
      <c r="F257" s="99">
        <v>12.327439487383042</v>
      </c>
      <c r="G257" s="99">
        <v>12.537080777611246</v>
      </c>
      <c r="H257" s="99">
        <v>12.919986738762534</v>
      </c>
      <c r="I257" s="99">
        <v>12.583361710076012</v>
      </c>
      <c r="J257" s="99">
        <v>13.955681124640085</v>
      </c>
      <c r="K257" s="99">
        <v>14.92155116558957</v>
      </c>
      <c r="L257" s="99">
        <v>13.882494347535747</v>
      </c>
      <c r="M257" s="99">
        <v>12.438700622935226</v>
      </c>
      <c r="N257" s="99">
        <v>12.162814286819911</v>
      </c>
      <c r="O257" s="99">
        <v>12.381619097314791</v>
      </c>
      <c r="P257" s="99">
        <v>11.667589600697738</v>
      </c>
      <c r="Q257" s="99">
        <v>12.028738797260573</v>
      </c>
      <c r="R257" s="99">
        <v>12.946291394940772</v>
      </c>
      <c r="S257" s="99">
        <v>13.060378592320649</v>
      </c>
      <c r="T257" s="99">
        <v>12.775834449339925</v>
      </c>
      <c r="U257" s="99">
        <v>13.73191116488897</v>
      </c>
      <c r="V257" s="99">
        <v>13.6603052387029</v>
      </c>
      <c r="W257" s="99">
        <v>14.698579770185601</v>
      </c>
      <c r="X257" s="99">
        <v>14.694362647857604</v>
      </c>
      <c r="Y257" s="99">
        <v>13.80886421085235</v>
      </c>
      <c r="DA257" s="63" t="s">
        <v>2943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2944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2945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2946</v>
      </c>
    </row>
    <row r="261" spans="1:105" ht="12" customHeight="1" x14ac:dyDescent="0.25">
      <c r="A261" s="106" t="s">
        <v>122</v>
      </c>
      <c r="B261" s="102">
        <v>11.624190651460882</v>
      </c>
      <c r="C261" s="102">
        <v>11.264694581313526</v>
      </c>
      <c r="D261" s="102">
        <v>12.310980767068823</v>
      </c>
      <c r="E261" s="102">
        <v>10.73189055602897</v>
      </c>
      <c r="F261" s="102">
        <v>12.396958263921233</v>
      </c>
      <c r="G261" s="102">
        <v>12.850239904410616</v>
      </c>
      <c r="H261" s="102">
        <v>13.407347699405932</v>
      </c>
      <c r="I261" s="102">
        <v>12.932169424786762</v>
      </c>
      <c r="J261" s="102">
        <v>13.486243916987739</v>
      </c>
      <c r="K261" s="102">
        <v>12.769412545899977</v>
      </c>
      <c r="L261" s="102">
        <v>12.930235265733348</v>
      </c>
      <c r="M261" s="102">
        <v>12.461242711300923</v>
      </c>
      <c r="N261" s="102">
        <v>12.463714159799824</v>
      </c>
      <c r="O261" s="102">
        <v>12.135246050734334</v>
      </c>
      <c r="P261" s="102">
        <v>12.100812895779018</v>
      </c>
      <c r="Q261" s="102">
        <v>12.308727663137052</v>
      </c>
      <c r="R261" s="102">
        <v>12.614461487125826</v>
      </c>
      <c r="S261" s="102">
        <v>12.947876011217994</v>
      </c>
      <c r="T261" s="102">
        <v>13.150270010745832</v>
      </c>
      <c r="U261" s="102">
        <v>13.350691119353066</v>
      </c>
      <c r="V261" s="102">
        <v>13.551164736998929</v>
      </c>
      <c r="W261" s="102">
        <v>14.735575635420142</v>
      </c>
      <c r="X261" s="102">
        <v>14.371949898434355</v>
      </c>
      <c r="Y261" s="102">
        <v>14.585946044414692</v>
      </c>
      <c r="DA261" s="131" t="s">
        <v>2947</v>
      </c>
    </row>
    <row r="262" spans="1:105" ht="12" customHeight="1" x14ac:dyDescent="0.25">
      <c r="A262" s="107" t="s">
        <v>121</v>
      </c>
      <c r="B262" s="105">
        <v>11.624190651460886</v>
      </c>
      <c r="C262" s="105">
        <v>11.265335007457217</v>
      </c>
      <c r="D262" s="105">
        <v>12.312229205168492</v>
      </c>
      <c r="E262" s="105">
        <v>10.735002242995211</v>
      </c>
      <c r="F262" s="105">
        <v>12.399762081960647</v>
      </c>
      <c r="G262" s="105">
        <v>12.850711684182345</v>
      </c>
      <c r="H262" s="105">
        <v>13.406425054269009</v>
      </c>
      <c r="I262" s="105">
        <v>12.935283560870138</v>
      </c>
      <c r="J262" s="105">
        <v>13.483749060305135</v>
      </c>
      <c r="K262" s="105">
        <v>12.762433579581771</v>
      </c>
      <c r="L262" s="105">
        <v>12.921274504404607</v>
      </c>
      <c r="M262" s="105">
        <v>12.456529526342875</v>
      </c>
      <c r="N262" s="105">
        <v>12.459327821532042</v>
      </c>
      <c r="O262" s="105">
        <v>12.137696383174189</v>
      </c>
      <c r="P262" s="105">
        <v>12.117409894615328</v>
      </c>
      <c r="Q262" s="105">
        <v>12.322920442773576</v>
      </c>
      <c r="R262" s="105">
        <v>12.631197129351612</v>
      </c>
      <c r="S262" s="105">
        <v>12.961796390600627</v>
      </c>
      <c r="T262" s="105">
        <v>13.157633941416986</v>
      </c>
      <c r="U262" s="105">
        <v>13.353218028598969</v>
      </c>
      <c r="V262" s="105">
        <v>13.546257222578785</v>
      </c>
      <c r="W262" s="105">
        <v>14.72864317303006</v>
      </c>
      <c r="X262" s="105">
        <v>14.360435839125378</v>
      </c>
      <c r="Y262" s="105">
        <v>14.574322354148205</v>
      </c>
      <c r="DA262" s="132" t="s">
        <v>2948</v>
      </c>
    </row>
    <row r="263" spans="1:105" ht="12" customHeight="1" x14ac:dyDescent="0.25">
      <c r="A263" s="108" t="s">
        <v>53</v>
      </c>
      <c r="B263" s="99">
        <v>3.5296789080569457</v>
      </c>
      <c r="C263" s="99">
        <v>3.2387285010237443</v>
      </c>
      <c r="D263" s="99">
        <v>3.7322529995454516</v>
      </c>
      <c r="E263" s="99">
        <v>2.7541984212500319</v>
      </c>
      <c r="F263" s="99">
        <v>3.5882023613705911</v>
      </c>
      <c r="G263" s="99">
        <v>3.6837162953920668</v>
      </c>
      <c r="H263" s="99">
        <v>3.8301368680956505</v>
      </c>
      <c r="I263" s="99">
        <v>3.5960202055225827</v>
      </c>
      <c r="J263" s="99">
        <v>3.7783081290176788</v>
      </c>
      <c r="K263" s="99">
        <v>3.3241913198929747</v>
      </c>
      <c r="L263" s="99">
        <v>3.3700083184944134</v>
      </c>
      <c r="M263" s="99">
        <v>3.3962208607679099</v>
      </c>
      <c r="N263" s="99">
        <v>3.359521455666028</v>
      </c>
      <c r="O263" s="99">
        <v>3.1774993233982864</v>
      </c>
      <c r="P263" s="99">
        <v>3.3477782460745593</v>
      </c>
      <c r="Q263" s="99">
        <v>3.7433657176585506</v>
      </c>
      <c r="R263" s="99">
        <v>3.7351748810544074</v>
      </c>
      <c r="S263" s="99">
        <v>3.7755934117735666</v>
      </c>
      <c r="T263" s="99">
        <v>3.9617605255412074</v>
      </c>
      <c r="U263" s="99">
        <v>3.802006445255163</v>
      </c>
      <c r="V263" s="99">
        <v>3.7759854466309961</v>
      </c>
      <c r="W263" s="99">
        <v>4.6205832745635833</v>
      </c>
      <c r="X263" s="99">
        <v>5.0410079986816001</v>
      </c>
      <c r="Y263" s="99">
        <v>5.2008496421609927</v>
      </c>
      <c r="DA263" s="63" t="s">
        <v>2949</v>
      </c>
    </row>
    <row r="264" spans="1:105" ht="12" customHeight="1" x14ac:dyDescent="0.25">
      <c r="A264" s="108" t="s">
        <v>52</v>
      </c>
      <c r="B264" s="99">
        <v>8.0945117434039382</v>
      </c>
      <c r="C264" s="99">
        <v>8.026606506433474</v>
      </c>
      <c r="D264" s="99">
        <v>8.5799762056230406</v>
      </c>
      <c r="E264" s="99">
        <v>7.9808038217451793</v>
      </c>
      <c r="F264" s="99">
        <v>8.8115597205900542</v>
      </c>
      <c r="G264" s="99">
        <v>9.1669953887902782</v>
      </c>
      <c r="H264" s="99">
        <v>9.5762881861733575</v>
      </c>
      <c r="I264" s="99">
        <v>9.3392633553475566</v>
      </c>
      <c r="J264" s="99">
        <v>9.7054409312874572</v>
      </c>
      <c r="K264" s="99">
        <v>9.4382422596887974</v>
      </c>
      <c r="L264" s="99">
        <v>9.5512661859101939</v>
      </c>
      <c r="M264" s="99">
        <v>9.0603086655749667</v>
      </c>
      <c r="N264" s="99">
        <v>9.099806365866014</v>
      </c>
      <c r="O264" s="99">
        <v>8.9601970597759042</v>
      </c>
      <c r="P264" s="99">
        <v>8.7696316485407699</v>
      </c>
      <c r="Q264" s="99">
        <v>8.5795547251150239</v>
      </c>
      <c r="R264" s="99">
        <v>8.8960222482972053</v>
      </c>
      <c r="S264" s="99">
        <v>9.1862029788270583</v>
      </c>
      <c r="T264" s="99">
        <v>9.1958734158757771</v>
      </c>
      <c r="U264" s="99">
        <v>9.5512115833438056</v>
      </c>
      <c r="V264" s="99">
        <v>9.7702717759477853</v>
      </c>
      <c r="W264" s="99">
        <v>10.108059898466475</v>
      </c>
      <c r="X264" s="99">
        <v>9.3194278404437796</v>
      </c>
      <c r="Y264" s="99">
        <v>9.3734727119872101</v>
      </c>
      <c r="DA264" s="63" t="s">
        <v>2950</v>
      </c>
    </row>
    <row r="265" spans="1:105" ht="12" customHeight="1" x14ac:dyDescent="0.25">
      <c r="A265" s="121" t="s">
        <v>54</v>
      </c>
      <c r="B265" s="123">
        <v>11.381547225334813</v>
      </c>
      <c r="C265" s="123">
        <v>10.753411669285329</v>
      </c>
      <c r="D265" s="123">
        <v>12.065162001790549</v>
      </c>
      <c r="E265" s="123">
        <v>10.319760178695716</v>
      </c>
      <c r="F265" s="123">
        <v>11.705845627449902</v>
      </c>
      <c r="G265" s="123">
        <v>12.097973097859946</v>
      </c>
      <c r="H265" s="123">
        <v>12.548119634838857</v>
      </c>
      <c r="I265" s="123">
        <v>11.717734364669095</v>
      </c>
      <c r="J265" s="123">
        <v>12.575164571927006</v>
      </c>
      <c r="K265" s="123">
        <v>11.916479881548863</v>
      </c>
      <c r="L265" s="123">
        <v>11.494997360175759</v>
      </c>
      <c r="M265" s="123">
        <v>10.732193284323033</v>
      </c>
      <c r="N265" s="123">
        <v>10.31202901872622</v>
      </c>
      <c r="O265" s="123">
        <v>9.9041044202581503</v>
      </c>
      <c r="P265" s="123">
        <v>9.402036480980474</v>
      </c>
      <c r="Q265" s="123">
        <v>9.4849058666110917</v>
      </c>
      <c r="R265" s="123">
        <v>9.7047664905159756</v>
      </c>
      <c r="S265" s="123">
        <v>9.6134990925350543</v>
      </c>
      <c r="T265" s="123">
        <v>9.3434261025060934</v>
      </c>
      <c r="U265" s="123">
        <v>9.3952156749028877</v>
      </c>
      <c r="V265" s="123">
        <v>9.2998836131806382</v>
      </c>
      <c r="W265" s="123">
        <v>9.8705842460135074</v>
      </c>
      <c r="X265" s="123">
        <v>9.438339444898606</v>
      </c>
      <c r="Y265" s="123">
        <v>8.8904188835993327</v>
      </c>
      <c r="DA265" s="130" t="s">
        <v>2951</v>
      </c>
    </row>
    <row r="266" spans="1:105" ht="12" customHeight="1" x14ac:dyDescent="0.25">
      <c r="A266" s="97" t="s">
        <v>50</v>
      </c>
      <c r="B266" s="99">
        <v>10.25419919818099</v>
      </c>
      <c r="C266" s="99">
        <v>12.084010378940295</v>
      </c>
      <c r="D266" s="99">
        <v>10.561169447039337</v>
      </c>
      <c r="E266" s="99">
        <v>12.472362219614368</v>
      </c>
      <c r="F266" s="99">
        <v>11.649644011329865</v>
      </c>
      <c r="G266" s="99">
        <v>11.783294891202202</v>
      </c>
      <c r="H266" s="99">
        <v>11.562485449809939</v>
      </c>
      <c r="I266" s="99">
        <v>12.04409336827357</v>
      </c>
      <c r="J266" s="99">
        <v>11.774662276310933</v>
      </c>
      <c r="K266" s="99">
        <v>13.50168691998225</v>
      </c>
      <c r="L266" s="99">
        <v>12.126727918956609</v>
      </c>
      <c r="M266" s="99">
        <v>10.745214235729916</v>
      </c>
      <c r="N266" s="99">
        <v>10.178678650139958</v>
      </c>
      <c r="O266" s="99">
        <v>10.05421867007014</v>
      </c>
      <c r="P266" s="99">
        <v>9.2395326260466906</v>
      </c>
      <c r="Q266" s="99">
        <v>9.3494000580273262</v>
      </c>
      <c r="R266" s="99">
        <v>9.8558783328975395</v>
      </c>
      <c r="S266" s="99">
        <v>9.6603849292963027</v>
      </c>
      <c r="T266" s="99">
        <v>9.1413689263780906</v>
      </c>
      <c r="U266" s="99">
        <v>9.5637217115989746</v>
      </c>
      <c r="V266" s="99">
        <v>9.3558079147254603</v>
      </c>
      <c r="W266" s="99">
        <v>9.8383804719299253</v>
      </c>
      <c r="X266" s="99">
        <v>9.5788613891146284</v>
      </c>
      <c r="Y266" s="99">
        <v>8.5609675757837653</v>
      </c>
      <c r="DA266" s="63" t="s">
        <v>2952</v>
      </c>
    </row>
    <row r="267" spans="1:105" ht="12" customHeight="1" x14ac:dyDescent="0.25">
      <c r="A267" s="109" t="s">
        <v>120</v>
      </c>
      <c r="B267" s="110">
        <v>11.820686990046918</v>
      </c>
      <c r="C267" s="110">
        <v>10.235085499731767</v>
      </c>
      <c r="D267" s="110">
        <v>12.651129177893582</v>
      </c>
      <c r="E267" s="110">
        <v>9.4813606334693965</v>
      </c>
      <c r="F267" s="110">
        <v>11.729008285495938</v>
      </c>
      <c r="G267" s="110">
        <v>12.240768965151393</v>
      </c>
      <c r="H267" s="110">
        <v>13.074303905275885</v>
      </c>
      <c r="I267" s="110">
        <v>11.522631138966954</v>
      </c>
      <c r="J267" s="110">
        <v>13.115981374827305</v>
      </c>
      <c r="K267" s="110">
        <v>10.768434983703397</v>
      </c>
      <c r="L267" s="110">
        <v>11.017385587871479</v>
      </c>
      <c r="M267" s="110">
        <v>10.721922959429159</v>
      </c>
      <c r="N267" s="110">
        <v>10.408471785298255</v>
      </c>
      <c r="O267" s="110">
        <v>9.8039070961302102</v>
      </c>
      <c r="P267" s="110">
        <v>9.5028007567338069</v>
      </c>
      <c r="Q267" s="110">
        <v>9.5652504848421387</v>
      </c>
      <c r="R267" s="110">
        <v>9.6193891951364279</v>
      </c>
      <c r="S267" s="110">
        <v>9.5881324047697927</v>
      </c>
      <c r="T267" s="110">
        <v>9.4519366303513301</v>
      </c>
      <c r="U267" s="110">
        <v>9.3044464801018769</v>
      </c>
      <c r="V267" s="110">
        <v>9.2711261506706801</v>
      </c>
      <c r="W267" s="110">
        <v>9.8856259557821087</v>
      </c>
      <c r="X267" s="110">
        <v>9.3799304533797478</v>
      </c>
      <c r="Y267" s="110">
        <v>9.0162306618947969</v>
      </c>
      <c r="DA267" s="60" t="s">
        <v>2953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46.17550488888515</v>
      </c>
      <c r="C269" s="118">
        <f t="shared" si="122"/>
        <v>24.831237444009815</v>
      </c>
      <c r="D269" s="118">
        <f t="shared" si="122"/>
        <v>55.509482847262689</v>
      </c>
      <c r="E269" s="118">
        <f t="shared" si="122"/>
        <v>11.957913939148964</v>
      </c>
      <c r="F269" s="118">
        <f t="shared" si="122"/>
        <v>48.844265723856488</v>
      </c>
      <c r="G269" s="118">
        <f t="shared" si="122"/>
        <v>46.983828349837125</v>
      </c>
      <c r="H269" s="118">
        <f t="shared" si="122"/>
        <v>55.735093738687674</v>
      </c>
      <c r="I269" s="118">
        <f t="shared" si="122"/>
        <v>19.594332224928795</v>
      </c>
      <c r="J269" s="118">
        <f t="shared" si="122"/>
        <v>77.071266708411869</v>
      </c>
      <c r="K269" s="118">
        <f t="shared" si="122"/>
        <v>42.721571931377802</v>
      </c>
      <c r="L269" s="118">
        <f t="shared" si="122"/>
        <v>46.166010973136821</v>
      </c>
      <c r="M269" s="118">
        <f t="shared" si="122"/>
        <v>45.033848360122875</v>
      </c>
      <c r="N269" s="118">
        <f t="shared" si="122"/>
        <v>45.564398886912187</v>
      </c>
      <c r="O269" s="118">
        <f t="shared" si="122"/>
        <v>42.714349373788039</v>
      </c>
      <c r="P269" s="118">
        <f t="shared" si="122"/>
        <v>33.370852693176829</v>
      </c>
      <c r="Q269" s="118">
        <f t="shared" si="122"/>
        <v>45.436409521292717</v>
      </c>
      <c r="R269" s="118">
        <f t="shared" ref="R269:V269" si="123">R270+R273+R275+R284</f>
        <v>43.972018091820068</v>
      </c>
      <c r="S269" s="118">
        <f t="shared" si="123"/>
        <v>41.245105022268156</v>
      </c>
      <c r="T269" s="118">
        <f t="shared" si="123"/>
        <v>37.927556750172009</v>
      </c>
      <c r="U269" s="118">
        <f t="shared" si="123"/>
        <v>40.289356687097303</v>
      </c>
      <c r="V269" s="118">
        <f t="shared" si="123"/>
        <v>39.90517359319616</v>
      </c>
      <c r="W269" s="118">
        <f t="shared" ref="W269:Y269" si="124">W270+W273+W275+W284</f>
        <v>42.744710726915216</v>
      </c>
      <c r="X269" s="118">
        <f t="shared" si="124"/>
        <v>39.90432481418577</v>
      </c>
      <c r="Y269" s="118">
        <f t="shared" si="124"/>
        <v>34.745671928735497</v>
      </c>
      <c r="DA269" s="129" t="s">
        <v>3104</v>
      </c>
    </row>
    <row r="270" spans="1:105" ht="12" customHeight="1" x14ac:dyDescent="0.25">
      <c r="A270" s="121" t="s">
        <v>57</v>
      </c>
      <c r="B270" s="123">
        <f t="shared" ref="B270:Q270" si="125">SUM(B271:B272)</f>
        <v>44.857665283168011</v>
      </c>
      <c r="C270" s="123">
        <f t="shared" si="125"/>
        <v>23.302209002735481</v>
      </c>
      <c r="D270" s="123">
        <f t="shared" si="125"/>
        <v>54.153061609352392</v>
      </c>
      <c r="E270" s="123">
        <f t="shared" si="125"/>
        <v>10.376803219216384</v>
      </c>
      <c r="F270" s="123">
        <f t="shared" si="125"/>
        <v>47.301153541042488</v>
      </c>
      <c r="G270" s="123">
        <f t="shared" si="125"/>
        <v>45.34389605643053</v>
      </c>
      <c r="H270" s="123">
        <f t="shared" si="125"/>
        <v>53.956734628007091</v>
      </c>
      <c r="I270" s="123">
        <f t="shared" si="125"/>
        <v>17.633031074732799</v>
      </c>
      <c r="J270" s="123">
        <f t="shared" si="125"/>
        <v>74.989597627511742</v>
      </c>
      <c r="K270" s="123">
        <f t="shared" si="125"/>
        <v>40.26349640591225</v>
      </c>
      <c r="L270" s="123">
        <f t="shared" si="125"/>
        <v>43.899175598605943</v>
      </c>
      <c r="M270" s="123">
        <f t="shared" si="125"/>
        <v>42.97845079222482</v>
      </c>
      <c r="N270" s="123">
        <f t="shared" si="125"/>
        <v>43.723233530218103</v>
      </c>
      <c r="O270" s="123">
        <f t="shared" si="125"/>
        <v>40.991298949271446</v>
      </c>
      <c r="P270" s="123">
        <f t="shared" si="125"/>
        <v>31.858403456305982</v>
      </c>
      <c r="Q270" s="123">
        <f t="shared" si="125"/>
        <v>43.949387963463906</v>
      </c>
      <c r="R270" s="123">
        <f t="shared" ref="R270:V270" si="126">SUM(R271:R272)</f>
        <v>42.453818438958358</v>
      </c>
      <c r="S270" s="123">
        <f t="shared" si="126"/>
        <v>39.80086626955098</v>
      </c>
      <c r="T270" s="123">
        <f t="shared" si="126"/>
        <v>36.56594390167816</v>
      </c>
      <c r="U270" s="123">
        <f t="shared" si="126"/>
        <v>38.869922115729267</v>
      </c>
      <c r="V270" s="123">
        <f t="shared" si="126"/>
        <v>38.579141691812318</v>
      </c>
      <c r="W270" s="123">
        <f t="shared" ref="W270:Y270" si="127">SUM(W271:W272)</f>
        <v>41.449302863020343</v>
      </c>
      <c r="X270" s="123">
        <f t="shared" si="127"/>
        <v>38.750455990324994</v>
      </c>
      <c r="Y270" s="123">
        <f t="shared" si="127"/>
        <v>33.782172971696042</v>
      </c>
      <c r="DA270" s="130" t="s">
        <v>3105</v>
      </c>
    </row>
    <row r="271" spans="1:105" ht="12" customHeight="1" x14ac:dyDescent="0.25">
      <c r="A271" s="97" t="s">
        <v>74</v>
      </c>
      <c r="B271" s="99">
        <v>44.857665283168011</v>
      </c>
      <c r="C271" s="99">
        <v>23.302209002735481</v>
      </c>
      <c r="D271" s="99">
        <v>54.153061609352392</v>
      </c>
      <c r="E271" s="99">
        <v>10.376803219216384</v>
      </c>
      <c r="F271" s="99">
        <v>47.301153541042488</v>
      </c>
      <c r="G271" s="99">
        <v>45.34389605643053</v>
      </c>
      <c r="H271" s="99">
        <v>53.956734628007091</v>
      </c>
      <c r="I271" s="99">
        <v>17.633031074732799</v>
      </c>
      <c r="J271" s="99">
        <v>74.989597627511742</v>
      </c>
      <c r="K271" s="99">
        <v>40.26349640591225</v>
      </c>
      <c r="L271" s="99">
        <v>43.899175598605943</v>
      </c>
      <c r="M271" s="99">
        <v>42.97845079222482</v>
      </c>
      <c r="N271" s="99">
        <v>43.723233530218103</v>
      </c>
      <c r="O271" s="99">
        <v>40.991298949271446</v>
      </c>
      <c r="P271" s="99">
        <v>31.858403456305982</v>
      </c>
      <c r="Q271" s="99">
        <v>43.949387963463906</v>
      </c>
      <c r="R271" s="99">
        <v>42.453818438958358</v>
      </c>
      <c r="S271" s="99">
        <v>39.80086626955098</v>
      </c>
      <c r="T271" s="99">
        <v>36.56594390167816</v>
      </c>
      <c r="U271" s="99">
        <v>38.869922115729267</v>
      </c>
      <c r="V271" s="99">
        <v>38.579141691812318</v>
      </c>
      <c r="W271" s="99">
        <v>41.449302863020343</v>
      </c>
      <c r="X271" s="99">
        <v>38.750455990324994</v>
      </c>
      <c r="Y271" s="99">
        <v>33.782172971696042</v>
      </c>
      <c r="DA271" s="63" t="s">
        <v>3106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3107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3108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3109</v>
      </c>
    </row>
    <row r="275" spans="1:105" ht="12" customHeight="1" x14ac:dyDescent="0.25">
      <c r="A275" s="121" t="s">
        <v>55</v>
      </c>
      <c r="B275" s="123">
        <v>0.1861208371303168</v>
      </c>
      <c r="C275" s="123">
        <v>0.19533511531781822</v>
      </c>
      <c r="D275" s="123">
        <v>0.19066325063897469</v>
      </c>
      <c r="E275" s="123">
        <v>0.20471243081557169</v>
      </c>
      <c r="F275" s="123">
        <v>0.20758587554117192</v>
      </c>
      <c r="G275" s="123">
        <v>0.20320034566596926</v>
      </c>
      <c r="H275" s="123">
        <v>0.21364864634943359</v>
      </c>
      <c r="I275" s="123">
        <v>0.21183640103248813</v>
      </c>
      <c r="J275" s="123">
        <v>0.23910359269303605</v>
      </c>
      <c r="K275" s="123">
        <v>0.25785297993561734</v>
      </c>
      <c r="L275" s="123">
        <v>0.24184627461750563</v>
      </c>
      <c r="M275" s="123">
        <v>0.21817734111490295</v>
      </c>
      <c r="N275" s="123">
        <v>0.18569125161997879</v>
      </c>
      <c r="O275" s="123">
        <v>0.16468207308938801</v>
      </c>
      <c r="P275" s="123">
        <v>0.14367497440321103</v>
      </c>
      <c r="Q275" s="123">
        <v>0.14105673341052366</v>
      </c>
      <c r="R275" s="123">
        <v>0.14427879908472013</v>
      </c>
      <c r="S275" s="123">
        <v>0.13718315004159159</v>
      </c>
      <c r="T275" s="123">
        <v>0.13316598918013239</v>
      </c>
      <c r="U275" s="123">
        <v>0.13661213699109909</v>
      </c>
      <c r="V275" s="123">
        <v>0.11560556711293034</v>
      </c>
      <c r="W275" s="123">
        <v>0.10892128557977726</v>
      </c>
      <c r="X275" s="123">
        <v>9.3389056315390045E-2</v>
      </c>
      <c r="Y275" s="123">
        <v>7.5900881380162113E-2</v>
      </c>
      <c r="DA275" s="130" t="s">
        <v>3110</v>
      </c>
    </row>
    <row r="276" spans="1:105" ht="12" customHeight="1" x14ac:dyDescent="0.25">
      <c r="A276" s="97" t="s">
        <v>141</v>
      </c>
      <c r="B276" s="99">
        <v>4.7299060596232652</v>
      </c>
      <c r="C276" s="99">
        <v>4.9555926831538608</v>
      </c>
      <c r="D276" s="99">
        <v>4.8355296001537749</v>
      </c>
      <c r="E276" s="99">
        <v>5.2026202060128854</v>
      </c>
      <c r="F276" s="99">
        <v>5.2256566832660321</v>
      </c>
      <c r="G276" s="99">
        <v>5.2048317111297555</v>
      </c>
      <c r="H276" s="99">
        <v>5.249898592151002</v>
      </c>
      <c r="I276" s="99">
        <v>5.0719917007664561</v>
      </c>
      <c r="J276" s="99">
        <v>5.6149345540591407</v>
      </c>
      <c r="K276" s="99">
        <v>5.9854604036547592</v>
      </c>
      <c r="L276" s="99">
        <v>5.5536521037671731</v>
      </c>
      <c r="M276" s="99">
        <v>4.9622170143428175</v>
      </c>
      <c r="N276" s="99">
        <v>4.8092935404772028</v>
      </c>
      <c r="O276" s="99">
        <v>4.7920163803193754</v>
      </c>
      <c r="P276" s="99">
        <v>4.4405590926015694</v>
      </c>
      <c r="Q276" s="99">
        <v>4.4454572060224269</v>
      </c>
      <c r="R276" s="99">
        <v>4.6087767997949705</v>
      </c>
      <c r="S276" s="99">
        <v>4.496959927240594</v>
      </c>
      <c r="T276" s="99">
        <v>4.3135824158723262</v>
      </c>
      <c r="U276" s="99">
        <v>4.5564165690560694</v>
      </c>
      <c r="V276" s="99">
        <v>4.4061485465541859</v>
      </c>
      <c r="W276" s="99">
        <v>4.6361367708315449</v>
      </c>
      <c r="X276" s="99">
        <v>4.5621250943324121</v>
      </c>
      <c r="Y276" s="99">
        <v>4.2179204081261519</v>
      </c>
      <c r="DA276" s="63" t="s">
        <v>3111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3112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3113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3114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3115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3116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3117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3118</v>
      </c>
    </row>
    <row r="284" spans="1:105" ht="12" customHeight="1" x14ac:dyDescent="0.25">
      <c r="A284" s="121" t="s">
        <v>54</v>
      </c>
      <c r="B284" s="123">
        <v>1.1317187685868202</v>
      </c>
      <c r="C284" s="123">
        <v>1.3336933259565169</v>
      </c>
      <c r="D284" s="123">
        <v>1.1657579872713224</v>
      </c>
      <c r="E284" s="123">
        <v>1.3763982891170077</v>
      </c>
      <c r="F284" s="123">
        <v>1.3355263072728294</v>
      </c>
      <c r="G284" s="123">
        <v>1.4367319477406291</v>
      </c>
      <c r="H284" s="123">
        <v>1.5647104643311509</v>
      </c>
      <c r="I284" s="123">
        <v>1.7494647491635062</v>
      </c>
      <c r="J284" s="123">
        <v>1.8425654882070792</v>
      </c>
      <c r="K284" s="123">
        <v>2.2002225455299325</v>
      </c>
      <c r="L284" s="123">
        <v>2.0249890999133719</v>
      </c>
      <c r="M284" s="123">
        <v>1.8372202267831512</v>
      </c>
      <c r="N284" s="123">
        <v>1.6554741050741033</v>
      </c>
      <c r="O284" s="123">
        <v>1.5583683514272073</v>
      </c>
      <c r="P284" s="123">
        <v>1.3687742624676411</v>
      </c>
      <c r="Q284" s="123">
        <v>1.3459648244182862</v>
      </c>
      <c r="R284" s="123">
        <v>1.3739208537769885</v>
      </c>
      <c r="S284" s="123">
        <v>1.307055602675584</v>
      </c>
      <c r="T284" s="123">
        <v>1.2284468593137141</v>
      </c>
      <c r="U284" s="123">
        <v>1.2828224343769368</v>
      </c>
      <c r="V284" s="123">
        <v>1.210426334270913</v>
      </c>
      <c r="W284" s="123">
        <v>1.1864865783150986</v>
      </c>
      <c r="X284" s="123">
        <v>1.0604797675453914</v>
      </c>
      <c r="Y284" s="123">
        <v>0.88759807565928961</v>
      </c>
      <c r="DA284" s="130" t="s">
        <v>3119</v>
      </c>
    </row>
    <row r="285" spans="1:105" ht="12" customHeight="1" x14ac:dyDescent="0.25">
      <c r="A285" s="97" t="s">
        <v>50</v>
      </c>
      <c r="B285" s="99">
        <v>4.0370373563847979</v>
      </c>
      <c r="C285" s="99">
        <v>4.7574267255679423</v>
      </c>
      <c r="D285" s="99">
        <v>4.1578903199355475</v>
      </c>
      <c r="E285" s="99">
        <v>4.9103192974715713</v>
      </c>
      <c r="F285" s="99">
        <v>4.5760325000584308</v>
      </c>
      <c r="G285" s="99">
        <v>4.6028476157813252</v>
      </c>
      <c r="H285" s="99">
        <v>4.4956839083611664</v>
      </c>
      <c r="I285" s="99">
        <v>4.6758826508839544</v>
      </c>
      <c r="J285" s="99">
        <v>4.5698807181013423</v>
      </c>
      <c r="K285" s="99">
        <v>5.2382642387071217</v>
      </c>
      <c r="L285" s="99">
        <v>4.7034144859576763</v>
      </c>
      <c r="M285" s="99">
        <v>4.1664898013945448</v>
      </c>
      <c r="N285" s="99">
        <v>3.9444802166082464</v>
      </c>
      <c r="O285" s="99">
        <v>3.8930943337951756</v>
      </c>
      <c r="P285" s="99">
        <v>3.5762142755298068</v>
      </c>
      <c r="Q285" s="99">
        <v>3.6160117282896516</v>
      </c>
      <c r="R285" s="99">
        <v>3.805664686580875</v>
      </c>
      <c r="S285" s="99">
        <v>3.722916758535562</v>
      </c>
      <c r="T285" s="99">
        <v>3.5159346113801262</v>
      </c>
      <c r="U285" s="99">
        <v>3.6642837294293353</v>
      </c>
      <c r="V285" s="99">
        <v>3.5643282924887116</v>
      </c>
      <c r="W285" s="99">
        <v>3.7267128098449644</v>
      </c>
      <c r="X285" s="99">
        <v>3.6118109044496003</v>
      </c>
      <c r="Y285" s="99">
        <v>3.2118665249438485</v>
      </c>
      <c r="DA285" s="63" t="s">
        <v>3120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3121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0.19512568319550611</v>
      </c>
      <c r="H290" s="117">
        <f t="shared" si="129"/>
        <v>0.36363334554057797</v>
      </c>
      <c r="I290" s="117">
        <f t="shared" si="129"/>
        <v>4.3849328798982005E-2</v>
      </c>
      <c r="J290" s="117">
        <f t="shared" si="129"/>
        <v>0.45945313654432501</v>
      </c>
      <c r="K290" s="117">
        <f t="shared" si="129"/>
        <v>0.29407233409684319</v>
      </c>
      <c r="L290" s="117">
        <f t="shared" si="129"/>
        <v>0.12521597864058792</v>
      </c>
      <c r="M290" s="117">
        <f t="shared" si="129"/>
        <v>0</v>
      </c>
      <c r="N290" s="117">
        <f t="shared" si="129"/>
        <v>0.16520521220519427</v>
      </c>
      <c r="O290" s="117">
        <f t="shared" si="129"/>
        <v>0.16068022754572625</v>
      </c>
      <c r="P290" s="117">
        <f t="shared" si="129"/>
        <v>0</v>
      </c>
      <c r="Q290" s="117">
        <f t="shared" si="129"/>
        <v>0.10957118428228727</v>
      </c>
      <c r="R290" s="117">
        <f t="shared" ref="R290:V290" si="130">R291+R294+R296+R305</f>
        <v>1.077620329206053E-2</v>
      </c>
      <c r="S290" s="117">
        <f t="shared" si="130"/>
        <v>0</v>
      </c>
      <c r="T290" s="117">
        <f t="shared" si="130"/>
        <v>0</v>
      </c>
      <c r="U290" s="117">
        <f t="shared" si="130"/>
        <v>5.3567178245014398E-2</v>
      </c>
      <c r="V290" s="117">
        <f t="shared" si="130"/>
        <v>8.8874616263804856E-2</v>
      </c>
      <c r="W290" s="117">
        <f t="shared" ref="W290:Y290" si="131">W291+W294+W296+W305</f>
        <v>9.4155606116444163E-2</v>
      </c>
      <c r="X290" s="117">
        <f t="shared" si="131"/>
        <v>8.3184009293582176E-2</v>
      </c>
      <c r="Y290" s="117">
        <f t="shared" si="131"/>
        <v>3.3035582161282065E-2</v>
      </c>
      <c r="DA290" s="129" t="s">
        <v>3272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0.1590014716271326</v>
      </c>
      <c r="H291" s="122">
        <f t="shared" si="132"/>
        <v>0.29973259328806695</v>
      </c>
      <c r="I291" s="122">
        <f t="shared" si="132"/>
        <v>2.6185166753615922E-2</v>
      </c>
      <c r="J291" s="122">
        <f t="shared" si="132"/>
        <v>0.39879033365542499</v>
      </c>
      <c r="K291" s="122">
        <f t="shared" si="132"/>
        <v>0.23109712411881797</v>
      </c>
      <c r="L291" s="122">
        <f t="shared" si="132"/>
        <v>0.10145183639281175</v>
      </c>
      <c r="M291" s="122">
        <f t="shared" si="132"/>
        <v>0</v>
      </c>
      <c r="N291" s="122">
        <f t="shared" si="132"/>
        <v>0.13441914594436516</v>
      </c>
      <c r="O291" s="122">
        <f t="shared" si="132"/>
        <v>0.13075173242944438</v>
      </c>
      <c r="P291" s="122">
        <f t="shared" si="132"/>
        <v>0</v>
      </c>
      <c r="Q291" s="122">
        <f t="shared" si="132"/>
        <v>8.8632896224988558E-2</v>
      </c>
      <c r="R291" s="122">
        <f t="shared" ref="R291:V291" si="133">SUM(R292:R293)</f>
        <v>8.547414122090034E-3</v>
      </c>
      <c r="S291" s="122">
        <f t="shared" si="133"/>
        <v>0</v>
      </c>
      <c r="T291" s="122">
        <f t="shared" si="133"/>
        <v>0</v>
      </c>
      <c r="U291" s="122">
        <f t="shared" si="133"/>
        <v>4.0828296888548249E-2</v>
      </c>
      <c r="V291" s="122">
        <f t="shared" si="133"/>
        <v>6.5643076888126442E-2</v>
      </c>
      <c r="W291" s="122">
        <f t="shared" ref="W291:Y291" si="134">SUM(W292:W293)</f>
        <v>6.5675125027738104E-2</v>
      </c>
      <c r="X291" s="122">
        <f t="shared" si="134"/>
        <v>5.2982375475995686E-2</v>
      </c>
      <c r="Y291" s="122">
        <f t="shared" si="134"/>
        <v>1.8516557766222019E-2</v>
      </c>
      <c r="DA291" s="130" t="s">
        <v>3273</v>
      </c>
    </row>
    <row r="292" spans="1:105" ht="12" customHeight="1" x14ac:dyDescent="0.25">
      <c r="A292" s="97" t="s">
        <v>74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0.15713903650396424</v>
      </c>
      <c r="H292" s="98">
        <v>0.29632186343910188</v>
      </c>
      <c r="I292" s="98">
        <v>2.5894796008742536E-2</v>
      </c>
      <c r="J292" s="98">
        <v>0.39437373752625215</v>
      </c>
      <c r="K292" s="98">
        <v>0.22853168798519918</v>
      </c>
      <c r="L292" s="98">
        <v>0.10035400601628863</v>
      </c>
      <c r="M292" s="98">
        <v>0</v>
      </c>
      <c r="N292" s="98">
        <v>0.13291324975330313</v>
      </c>
      <c r="O292" s="98">
        <v>0.12923256810508843</v>
      </c>
      <c r="P292" s="98">
        <v>0</v>
      </c>
      <c r="Q292" s="98">
        <v>8.7510415012297088E-2</v>
      </c>
      <c r="R292" s="98">
        <v>8.4368840749320089E-3</v>
      </c>
      <c r="S292" s="98">
        <v>0</v>
      </c>
      <c r="T292" s="98">
        <v>0</v>
      </c>
      <c r="U292" s="98">
        <v>4.0301273276056662E-2</v>
      </c>
      <c r="V292" s="98">
        <v>6.4793780162218498E-2</v>
      </c>
      <c r="W292" s="98">
        <v>6.4823739730639166E-2</v>
      </c>
      <c r="X292" s="98">
        <v>5.2297127446641306E-2</v>
      </c>
      <c r="Y292" s="98">
        <v>1.8275488673455884E-2</v>
      </c>
      <c r="DA292" s="63" t="s">
        <v>3274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1.8624351231683589E-3</v>
      </c>
      <c r="H293" s="98">
        <v>3.410729848965041E-3</v>
      </c>
      <c r="I293" s="98">
        <v>2.9037074487338582E-4</v>
      </c>
      <c r="J293" s="98">
        <v>4.4165961291728313E-3</v>
      </c>
      <c r="K293" s="98">
        <v>2.5654361336187813E-3</v>
      </c>
      <c r="L293" s="98">
        <v>1.0978303765231132E-3</v>
      </c>
      <c r="M293" s="98">
        <v>0</v>
      </c>
      <c r="N293" s="98">
        <v>1.5058961910620259E-3</v>
      </c>
      <c r="O293" s="98">
        <v>1.5191643243559526E-3</v>
      </c>
      <c r="P293" s="98">
        <v>0</v>
      </c>
      <c r="Q293" s="98">
        <v>1.1224812126914734E-3</v>
      </c>
      <c r="R293" s="98">
        <v>1.1053004715802518E-4</v>
      </c>
      <c r="S293" s="98">
        <v>0</v>
      </c>
      <c r="T293" s="98">
        <v>0</v>
      </c>
      <c r="U293" s="98">
        <v>5.2702361249158571E-4</v>
      </c>
      <c r="V293" s="98">
        <v>8.4929672590794317E-4</v>
      </c>
      <c r="W293" s="98">
        <v>8.513852970989331E-4</v>
      </c>
      <c r="X293" s="98">
        <v>6.8524802935437772E-4</v>
      </c>
      <c r="Y293" s="98">
        <v>2.4106909276613522E-4</v>
      </c>
      <c r="DA293" s="63" t="s">
        <v>3275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2.8940946615430901E-3</v>
      </c>
      <c r="H294" s="122">
        <f t="shared" si="135"/>
        <v>9.4481809886747883E-3</v>
      </c>
      <c r="I294" s="122">
        <f t="shared" si="135"/>
        <v>3.479625666273376E-3</v>
      </c>
      <c r="J294" s="122">
        <f t="shared" si="135"/>
        <v>6.9256763020105541E-3</v>
      </c>
      <c r="K294" s="122">
        <f t="shared" si="135"/>
        <v>6.6527538319468196E-3</v>
      </c>
      <c r="L294" s="122">
        <f t="shared" si="135"/>
        <v>1.5067598040448466E-3</v>
      </c>
      <c r="M294" s="122">
        <f t="shared" si="135"/>
        <v>0</v>
      </c>
      <c r="N294" s="122">
        <f t="shared" si="135"/>
        <v>3.1987899488777061E-3</v>
      </c>
      <c r="O294" s="122">
        <f t="shared" si="135"/>
        <v>1.6420116285363331E-3</v>
      </c>
      <c r="P294" s="122">
        <f t="shared" si="135"/>
        <v>0</v>
      </c>
      <c r="Q294" s="122">
        <f t="shared" si="135"/>
        <v>8.0984572473108917E-4</v>
      </c>
      <c r="R294" s="122">
        <f t="shared" si="135"/>
        <v>8.2485080235526997E-5</v>
      </c>
      <c r="S294" s="122">
        <f t="shared" si="135"/>
        <v>0</v>
      </c>
      <c r="T294" s="122">
        <f t="shared" si="135"/>
        <v>0</v>
      </c>
      <c r="U294" s="122">
        <f t="shared" si="135"/>
        <v>9.5639264191552218E-5</v>
      </c>
      <c r="V294" s="122">
        <f t="shared" si="135"/>
        <v>1.9320744292505049E-3</v>
      </c>
      <c r="W294" s="122">
        <f t="shared" si="135"/>
        <v>4.327989164804911E-3</v>
      </c>
      <c r="X294" s="122">
        <f t="shared" si="135"/>
        <v>6.034820441393458E-3</v>
      </c>
      <c r="Y294" s="122">
        <f t="shared" si="135"/>
        <v>1.2245867520948278E-3</v>
      </c>
      <c r="DA294" s="130" t="s">
        <v>3276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2.8940946615430901E-3</v>
      </c>
      <c r="H295" s="98">
        <v>9.4481809886747883E-3</v>
      </c>
      <c r="I295" s="98">
        <v>3.479625666273376E-3</v>
      </c>
      <c r="J295" s="98">
        <v>6.9256763020105541E-3</v>
      </c>
      <c r="K295" s="98">
        <v>6.6527538319468196E-3</v>
      </c>
      <c r="L295" s="98">
        <v>1.5067598040448466E-3</v>
      </c>
      <c r="M295" s="98">
        <v>0</v>
      </c>
      <c r="N295" s="98">
        <v>3.1987899488777061E-3</v>
      </c>
      <c r="O295" s="98">
        <v>1.6420116285363331E-3</v>
      </c>
      <c r="P295" s="98">
        <v>0</v>
      </c>
      <c r="Q295" s="98">
        <v>8.0984572473108917E-4</v>
      </c>
      <c r="R295" s="98">
        <v>8.2485080235526997E-5</v>
      </c>
      <c r="S295" s="98">
        <v>0</v>
      </c>
      <c r="T295" s="98">
        <v>0</v>
      </c>
      <c r="U295" s="98">
        <v>9.5639264191552218E-5</v>
      </c>
      <c r="V295" s="98">
        <v>1.9320744292505049E-3</v>
      </c>
      <c r="W295" s="98">
        <v>4.327989164804911E-3</v>
      </c>
      <c r="X295" s="98">
        <v>6.034820441393458E-3</v>
      </c>
      <c r="Y295" s="98">
        <v>1.2245867520948278E-3</v>
      </c>
      <c r="DA295" s="63" t="s">
        <v>3277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1.7797897977318948E-2</v>
      </c>
      <c r="H296" s="122">
        <v>2.912002876315533E-2</v>
      </c>
      <c r="I296" s="122">
        <v>7.4803613594508905E-3</v>
      </c>
      <c r="J296" s="122">
        <v>2.7933152029803694E-2</v>
      </c>
      <c r="K296" s="122">
        <v>2.8841382319318813E-2</v>
      </c>
      <c r="L296" s="122">
        <v>1.1789865523445034E-2</v>
      </c>
      <c r="M296" s="122">
        <v>0</v>
      </c>
      <c r="N296" s="122">
        <v>1.5273088023606406E-2</v>
      </c>
      <c r="O296" s="122">
        <v>1.5484499476778591E-2</v>
      </c>
      <c r="P296" s="122">
        <v>0</v>
      </c>
      <c r="Q296" s="122">
        <v>1.0889285629118688E-2</v>
      </c>
      <c r="R296" s="122">
        <v>1.1538162723680884E-3</v>
      </c>
      <c r="S296" s="122">
        <v>0</v>
      </c>
      <c r="T296" s="122">
        <v>0</v>
      </c>
      <c r="U296" s="122">
        <v>7.1341750436700654E-3</v>
      </c>
      <c r="V296" s="122">
        <v>1.2173143348096313E-2</v>
      </c>
      <c r="W296" s="122">
        <v>1.3898211124283827E-2</v>
      </c>
      <c r="X296" s="122">
        <v>1.3946840642068905E-2</v>
      </c>
      <c r="Y296" s="122">
        <v>7.7699834290819534E-3</v>
      </c>
      <c r="DA296" s="130" t="s">
        <v>3278</v>
      </c>
    </row>
    <row r="297" spans="1:105" ht="12" customHeight="1" x14ac:dyDescent="0.25">
      <c r="A297" s="97" t="s">
        <v>141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7.520016329286655E-4</v>
      </c>
      <c r="H297" s="98">
        <v>1.388543472221169E-3</v>
      </c>
      <c r="I297" s="98">
        <v>4.4833645279723089E-4</v>
      </c>
      <c r="J297" s="98">
        <v>1.483199700079176E-3</v>
      </c>
      <c r="K297" s="98">
        <v>1.7498580197549205E-3</v>
      </c>
      <c r="L297" s="98">
        <v>6.457055615662166E-4</v>
      </c>
      <c r="M297" s="98">
        <v>0</v>
      </c>
      <c r="N297" s="98">
        <v>2.7026362322050821E-4</v>
      </c>
      <c r="O297" s="98">
        <v>3.9691478158217458E-4</v>
      </c>
      <c r="P297" s="98">
        <v>0</v>
      </c>
      <c r="Q297" s="98">
        <v>4.7110396677947777E-4</v>
      </c>
      <c r="R297" s="98">
        <v>0</v>
      </c>
      <c r="S297" s="98">
        <v>0</v>
      </c>
      <c r="T297" s="98">
        <v>0</v>
      </c>
      <c r="U297" s="98">
        <v>1.2239496944514908E-4</v>
      </c>
      <c r="V297" s="98">
        <v>2.4007879295112876E-4</v>
      </c>
      <c r="W297" s="98">
        <v>2.537521040218829E-4</v>
      </c>
      <c r="X297" s="98">
        <v>2.5012740957597372E-4</v>
      </c>
      <c r="Y297" s="98">
        <v>2.3291789296427066E-4</v>
      </c>
      <c r="DA297" s="63" t="s">
        <v>3279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3280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3281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3282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1.6639758150833128E-2</v>
      </c>
      <c r="H301" s="101">
        <v>2.6990915475298964E-2</v>
      </c>
      <c r="I301" s="101">
        <v>6.5242390108226321E-3</v>
      </c>
      <c r="J301" s="101">
        <v>2.4542465288052078E-2</v>
      </c>
      <c r="K301" s="101">
        <v>2.5205590340049204E-2</v>
      </c>
      <c r="L301" s="101">
        <v>1.0441543881798352E-2</v>
      </c>
      <c r="M301" s="101">
        <v>0</v>
      </c>
      <c r="N301" s="101">
        <v>1.3749003610917718E-2</v>
      </c>
      <c r="O301" s="101">
        <v>1.3507038729156789E-2</v>
      </c>
      <c r="P301" s="101">
        <v>0</v>
      </c>
      <c r="Q301" s="101">
        <v>8.7227243667100645E-3</v>
      </c>
      <c r="R301" s="101">
        <v>9.6282491672700511E-4</v>
      </c>
      <c r="S301" s="101">
        <v>0</v>
      </c>
      <c r="T301" s="101">
        <v>0</v>
      </c>
      <c r="U301" s="101">
        <v>5.9307679601617444E-3</v>
      </c>
      <c r="V301" s="101">
        <v>1.0052190714625231E-2</v>
      </c>
      <c r="W301" s="101">
        <v>1.1605123350186883E-2</v>
      </c>
      <c r="X301" s="101">
        <v>1.1298180108939975E-2</v>
      </c>
      <c r="Y301" s="101">
        <v>6.0774238199739344E-3</v>
      </c>
      <c r="DA301" s="131" t="s">
        <v>3283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4.0613819355715447E-4</v>
      </c>
      <c r="H302" s="104">
        <v>7.4056981563519974E-4</v>
      </c>
      <c r="I302" s="104">
        <v>5.0778589583102749E-4</v>
      </c>
      <c r="J302" s="104">
        <v>1.9074870416724405E-3</v>
      </c>
      <c r="K302" s="104">
        <v>1.8859339595146884E-3</v>
      </c>
      <c r="L302" s="104">
        <v>7.0261608008046384E-4</v>
      </c>
      <c r="M302" s="104">
        <v>0</v>
      </c>
      <c r="N302" s="104">
        <v>1.25382078946818E-3</v>
      </c>
      <c r="O302" s="104">
        <v>1.5805459660396272E-3</v>
      </c>
      <c r="P302" s="104">
        <v>0</v>
      </c>
      <c r="Q302" s="104">
        <v>1.6954572956291456E-3</v>
      </c>
      <c r="R302" s="104">
        <v>1.9099135564108326E-4</v>
      </c>
      <c r="S302" s="104">
        <v>0</v>
      </c>
      <c r="T302" s="104">
        <v>0</v>
      </c>
      <c r="U302" s="104">
        <v>1.0810121140631722E-3</v>
      </c>
      <c r="V302" s="104">
        <v>1.880873840519952E-3</v>
      </c>
      <c r="W302" s="104">
        <v>2.0393356700750603E-3</v>
      </c>
      <c r="X302" s="104">
        <v>2.3985331235529574E-3</v>
      </c>
      <c r="Y302" s="104">
        <v>1.4596417161437483E-3</v>
      </c>
      <c r="DA302" s="132" t="s">
        <v>3284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1.5902116051555999E-4</v>
      </c>
      <c r="H303" s="98">
        <v>2.88670404894879E-4</v>
      </c>
      <c r="I303" s="98">
        <v>1.9302076893294639E-4</v>
      </c>
      <c r="J303" s="98">
        <v>7.2858230985127894E-4</v>
      </c>
      <c r="K303" s="98">
        <v>6.7472544045872487E-4</v>
      </c>
      <c r="L303" s="98">
        <v>2.5097824990798223E-4</v>
      </c>
      <c r="M303" s="98">
        <v>0</v>
      </c>
      <c r="N303" s="98">
        <v>4.5488101170518323E-4</v>
      </c>
      <c r="O303" s="98">
        <v>5.51745402363644E-4</v>
      </c>
      <c r="P303" s="98">
        <v>0</v>
      </c>
      <c r="Q303" s="98">
        <v>6.5452682938780052E-4</v>
      </c>
      <c r="R303" s="98">
        <v>7.1306012813568618E-5</v>
      </c>
      <c r="S303" s="98">
        <v>0</v>
      </c>
      <c r="T303" s="98">
        <v>0</v>
      </c>
      <c r="U303" s="98">
        <v>3.7939767546638764E-4</v>
      </c>
      <c r="V303" s="98">
        <v>6.4165044907279621E-4</v>
      </c>
      <c r="W303" s="98">
        <v>7.6858441678296751E-4</v>
      </c>
      <c r="X303" s="98">
        <v>9.9172613934728942E-4</v>
      </c>
      <c r="Y303" s="98">
        <v>6.0760184557251081E-4</v>
      </c>
      <c r="DA303" s="63" t="s">
        <v>3285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2.4711703304159451E-4</v>
      </c>
      <c r="H304" s="98">
        <v>4.5189941074032079E-4</v>
      </c>
      <c r="I304" s="98">
        <v>3.1476512689808113E-4</v>
      </c>
      <c r="J304" s="98">
        <v>1.1789047318211615E-3</v>
      </c>
      <c r="K304" s="98">
        <v>1.2112085190559634E-3</v>
      </c>
      <c r="L304" s="98">
        <v>4.5163783017248161E-4</v>
      </c>
      <c r="M304" s="98">
        <v>0</v>
      </c>
      <c r="N304" s="98">
        <v>7.9893977776299672E-4</v>
      </c>
      <c r="O304" s="98">
        <v>1.0288005636759833E-3</v>
      </c>
      <c r="P304" s="98">
        <v>0</v>
      </c>
      <c r="Q304" s="98">
        <v>1.040930466241345E-3</v>
      </c>
      <c r="R304" s="98">
        <v>1.1968534282751464E-4</v>
      </c>
      <c r="S304" s="98">
        <v>0</v>
      </c>
      <c r="T304" s="98">
        <v>0</v>
      </c>
      <c r="U304" s="98">
        <v>7.0161443859678447E-4</v>
      </c>
      <c r="V304" s="98">
        <v>1.2392233914471557E-3</v>
      </c>
      <c r="W304" s="98">
        <v>1.2707512532920927E-3</v>
      </c>
      <c r="X304" s="98">
        <v>1.4068069842056679E-3</v>
      </c>
      <c r="Y304" s="98">
        <v>8.5203987057123746E-4</v>
      </c>
      <c r="DA304" s="63" t="s">
        <v>3286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1.5432218929511455E-2</v>
      </c>
      <c r="H305" s="122">
        <v>2.5332542500680878E-2</v>
      </c>
      <c r="I305" s="122">
        <v>6.7041750196418157E-3</v>
      </c>
      <c r="J305" s="122">
        <v>2.5803974557085774E-2</v>
      </c>
      <c r="K305" s="122">
        <v>2.74810738267596E-2</v>
      </c>
      <c r="L305" s="122">
        <v>1.0467516920286316E-2</v>
      </c>
      <c r="M305" s="122">
        <v>0</v>
      </c>
      <c r="N305" s="122">
        <v>1.2314188288344985E-2</v>
      </c>
      <c r="O305" s="122">
        <v>1.2801984010966935E-2</v>
      </c>
      <c r="P305" s="122">
        <v>0</v>
      </c>
      <c r="Q305" s="122">
        <v>9.2391567034489398E-3</v>
      </c>
      <c r="R305" s="122">
        <v>9.9248781736688187E-4</v>
      </c>
      <c r="S305" s="122">
        <v>0</v>
      </c>
      <c r="T305" s="122">
        <v>0</v>
      </c>
      <c r="U305" s="122">
        <v>5.5090670486045287E-3</v>
      </c>
      <c r="V305" s="122">
        <v>9.126321598331601E-3</v>
      </c>
      <c r="W305" s="122">
        <v>1.0254280799617327E-2</v>
      </c>
      <c r="X305" s="122">
        <v>1.021997273412413E-2</v>
      </c>
      <c r="Y305" s="122">
        <v>5.5244542138832642E-3</v>
      </c>
      <c r="DA305" s="130" t="s">
        <v>3287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5.9112861966144556E-3</v>
      </c>
      <c r="H306" s="98">
        <v>1.0413543486471888E-2</v>
      </c>
      <c r="I306" s="98">
        <v>3.6732262902428123E-3</v>
      </c>
      <c r="J306" s="98">
        <v>1.6627285479836013E-2</v>
      </c>
      <c r="K306" s="98">
        <v>1.6896506901142999E-2</v>
      </c>
      <c r="L306" s="98">
        <v>5.7468797502475315E-3</v>
      </c>
      <c r="M306" s="98">
        <v>0</v>
      </c>
      <c r="N306" s="98">
        <v>3.7694015964008839E-3</v>
      </c>
      <c r="O306" s="98">
        <v>4.9475040356621548E-3</v>
      </c>
      <c r="P306" s="98">
        <v>0</v>
      </c>
      <c r="Q306" s="98">
        <v>4.4108612886191801E-3</v>
      </c>
      <c r="R306" s="98">
        <v>4.7718283170444749E-4</v>
      </c>
      <c r="S306" s="98">
        <v>0</v>
      </c>
      <c r="T306" s="98">
        <v>0</v>
      </c>
      <c r="U306" s="98">
        <v>2.074720021960361E-3</v>
      </c>
      <c r="V306" s="98">
        <v>3.0498774159490208E-3</v>
      </c>
      <c r="W306" s="98">
        <v>3.2201395951895711E-3</v>
      </c>
      <c r="X306" s="98">
        <v>2.9217887764400479E-3</v>
      </c>
      <c r="Y306" s="98">
        <v>1.7888873630621954E-3</v>
      </c>
      <c r="DA306" s="63" t="s">
        <v>3288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9.5209327328969993E-3</v>
      </c>
      <c r="H307" s="33">
        <v>1.4918999014208992E-2</v>
      </c>
      <c r="I307" s="33">
        <v>3.0309487293990029E-3</v>
      </c>
      <c r="J307" s="33">
        <v>9.1766890772497604E-3</v>
      </c>
      <c r="K307" s="33">
        <v>1.0584566925616603E-2</v>
      </c>
      <c r="L307" s="33">
        <v>4.720637170038784E-3</v>
      </c>
      <c r="M307" s="33">
        <v>0</v>
      </c>
      <c r="N307" s="33">
        <v>8.5447866919441014E-3</v>
      </c>
      <c r="O307" s="33">
        <v>7.8544799753047789E-3</v>
      </c>
      <c r="P307" s="33">
        <v>0</v>
      </c>
      <c r="Q307" s="33">
        <v>4.8282954148297606E-3</v>
      </c>
      <c r="R307" s="33">
        <v>5.1530498566243433E-4</v>
      </c>
      <c r="S307" s="33">
        <v>0</v>
      </c>
      <c r="T307" s="33">
        <v>0</v>
      </c>
      <c r="U307" s="33">
        <v>3.4343470266441677E-3</v>
      </c>
      <c r="V307" s="33">
        <v>6.0764441823825798E-3</v>
      </c>
      <c r="W307" s="33">
        <v>7.0341412044277549E-3</v>
      </c>
      <c r="X307" s="33">
        <v>7.2981839576840828E-3</v>
      </c>
      <c r="Y307" s="33">
        <v>3.735566850821069E-3</v>
      </c>
      <c r="DA307" s="60" t="s">
        <v>3289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0.1115321071753034</v>
      </c>
      <c r="H309" s="117">
        <f t="shared" si="136"/>
        <v>0.2176639645884027</v>
      </c>
      <c r="I309" s="117">
        <f t="shared" si="136"/>
        <v>3.2787619177441399E-2</v>
      </c>
      <c r="J309" s="117">
        <f t="shared" si="136"/>
        <v>0.26731503950320523</v>
      </c>
      <c r="K309" s="117">
        <f t="shared" si="136"/>
        <v>0.18122081935217835</v>
      </c>
      <c r="L309" s="117">
        <f t="shared" si="136"/>
        <v>7.4735941574762696E-2</v>
      </c>
      <c r="M309" s="117">
        <f t="shared" si="136"/>
        <v>0</v>
      </c>
      <c r="N309" s="117">
        <f t="shared" si="136"/>
        <v>0.10776602094997387</v>
      </c>
      <c r="O309" s="117">
        <f t="shared" si="136"/>
        <v>0.10504086978770445</v>
      </c>
      <c r="P309" s="117">
        <f t="shared" si="136"/>
        <v>0</v>
      </c>
      <c r="Q309" s="117">
        <f t="shared" si="136"/>
        <v>7.6699687668353916E-2</v>
      </c>
      <c r="R309" s="117">
        <f t="shared" ref="R309:V309" si="137">R310+R313+R315+R324</f>
        <v>7.6685901170325046E-3</v>
      </c>
      <c r="S309" s="117">
        <f t="shared" si="137"/>
        <v>0</v>
      </c>
      <c r="T309" s="117">
        <f t="shared" si="137"/>
        <v>0</v>
      </c>
      <c r="U309" s="117">
        <f t="shared" si="137"/>
        <v>3.7989454547231141E-2</v>
      </c>
      <c r="V309" s="117">
        <f t="shared" si="137"/>
        <v>6.9089816208669927E-2</v>
      </c>
      <c r="W309" s="117">
        <f t="shared" ref="W309:Y309" si="138">W310+W313+W315+W324</f>
        <v>8.1078854669308212E-2</v>
      </c>
      <c r="X309" s="117">
        <f t="shared" si="138"/>
        <v>7.9634331768531907E-2</v>
      </c>
      <c r="Y309" s="117">
        <f t="shared" si="138"/>
        <v>2.8358995348043457E-2</v>
      </c>
      <c r="DA309" s="129" t="s">
        <v>3440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8.2185772727577128E-2</v>
      </c>
      <c r="H310" s="122">
        <f t="shared" si="139"/>
        <v>0.15642705932104628</v>
      </c>
      <c r="I310" s="122">
        <f t="shared" si="139"/>
        <v>1.3803558084568453E-2</v>
      </c>
      <c r="J310" s="122">
        <f t="shared" si="139"/>
        <v>0.21256365592344523</v>
      </c>
      <c r="K310" s="122">
        <f t="shared" si="139"/>
        <v>0.12469490655049249</v>
      </c>
      <c r="L310" s="122">
        <f t="shared" si="139"/>
        <v>5.5464449830555387E-2</v>
      </c>
      <c r="M310" s="122">
        <f t="shared" si="139"/>
        <v>0</v>
      </c>
      <c r="N310" s="122">
        <f t="shared" si="139"/>
        <v>7.8038485534320343E-2</v>
      </c>
      <c r="O310" s="122">
        <f t="shared" si="139"/>
        <v>7.969022293880873E-2</v>
      </c>
      <c r="P310" s="122">
        <f t="shared" si="139"/>
        <v>0</v>
      </c>
      <c r="Q310" s="122">
        <f t="shared" si="139"/>
        <v>5.933063948253095E-2</v>
      </c>
      <c r="R310" s="122">
        <f t="shared" ref="R310:V310" si="140">SUM(R311:R312)</f>
        <v>5.8077978818848221E-3</v>
      </c>
      <c r="S310" s="122">
        <f t="shared" si="140"/>
        <v>0</v>
      </c>
      <c r="T310" s="122">
        <f t="shared" si="140"/>
        <v>0</v>
      </c>
      <c r="U310" s="122">
        <f t="shared" si="140"/>
        <v>2.8008683325341548E-2</v>
      </c>
      <c r="V310" s="122">
        <f t="shared" si="140"/>
        <v>4.513910986417638E-2</v>
      </c>
      <c r="W310" s="122">
        <f t="shared" ref="W310:Y310" si="141">SUM(W311:W312)</f>
        <v>4.5325852308440995E-2</v>
      </c>
      <c r="X310" s="122">
        <f t="shared" si="141"/>
        <v>3.6669584700334865E-2</v>
      </c>
      <c r="Y310" s="122">
        <f t="shared" si="141"/>
        <v>1.2847395561335979E-2</v>
      </c>
      <c r="DA310" s="130" t="s">
        <v>3441</v>
      </c>
    </row>
    <row r="311" spans="1:105" ht="12" customHeight="1" x14ac:dyDescent="0.25">
      <c r="A311" s="97" t="s">
        <v>74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8.0323337604408768E-2</v>
      </c>
      <c r="H311" s="98">
        <v>0.15301632947208124</v>
      </c>
      <c r="I311" s="98">
        <v>1.3513187339695068E-2</v>
      </c>
      <c r="J311" s="98">
        <v>0.20814705979427239</v>
      </c>
      <c r="K311" s="98">
        <v>0.12212947041687371</v>
      </c>
      <c r="L311" s="98">
        <v>5.4366619454032275E-2</v>
      </c>
      <c r="M311" s="98">
        <v>0</v>
      </c>
      <c r="N311" s="98">
        <v>7.6532589343258323E-2</v>
      </c>
      <c r="O311" s="98">
        <v>7.8171058614452782E-2</v>
      </c>
      <c r="P311" s="98">
        <v>0</v>
      </c>
      <c r="Q311" s="98">
        <v>5.820815826983948E-2</v>
      </c>
      <c r="R311" s="98">
        <v>5.697267834726797E-3</v>
      </c>
      <c r="S311" s="98">
        <v>0</v>
      </c>
      <c r="T311" s="98">
        <v>0</v>
      </c>
      <c r="U311" s="98">
        <v>2.7481659712849962E-2</v>
      </c>
      <c r="V311" s="98">
        <v>4.4289813138268436E-2</v>
      </c>
      <c r="W311" s="98">
        <v>4.4474467011342063E-2</v>
      </c>
      <c r="X311" s="98">
        <v>3.5984336670980485E-2</v>
      </c>
      <c r="Y311" s="98">
        <v>1.2606326468569844E-2</v>
      </c>
      <c r="DA311" s="63" t="s">
        <v>3442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1.8624351231683589E-3</v>
      </c>
      <c r="H312" s="98">
        <v>3.410729848965041E-3</v>
      </c>
      <c r="I312" s="98">
        <v>2.9037074487338582E-4</v>
      </c>
      <c r="J312" s="98">
        <v>4.4165961291728313E-3</v>
      </c>
      <c r="K312" s="98">
        <v>2.5654361336187813E-3</v>
      </c>
      <c r="L312" s="98">
        <v>1.0978303765231132E-3</v>
      </c>
      <c r="M312" s="98">
        <v>0</v>
      </c>
      <c r="N312" s="98">
        <v>1.5058961910620259E-3</v>
      </c>
      <c r="O312" s="98">
        <v>1.5191643243559526E-3</v>
      </c>
      <c r="P312" s="98">
        <v>0</v>
      </c>
      <c r="Q312" s="98">
        <v>1.1224812126914734E-3</v>
      </c>
      <c r="R312" s="98">
        <v>1.1053004715802518E-4</v>
      </c>
      <c r="S312" s="98">
        <v>0</v>
      </c>
      <c r="T312" s="98">
        <v>0</v>
      </c>
      <c r="U312" s="98">
        <v>5.2702361249158571E-4</v>
      </c>
      <c r="V312" s="98">
        <v>8.4929672590794317E-4</v>
      </c>
      <c r="W312" s="98">
        <v>8.513852970989331E-4</v>
      </c>
      <c r="X312" s="98">
        <v>6.8524802935437772E-4</v>
      </c>
      <c r="Y312" s="98">
        <v>2.4106909276613522E-4</v>
      </c>
      <c r="DA312" s="63" t="s">
        <v>3443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7.5466459372372343E-3</v>
      </c>
      <c r="H313" s="122">
        <f t="shared" si="142"/>
        <v>2.5549697636349473E-2</v>
      </c>
      <c r="I313" s="122">
        <f t="shared" si="142"/>
        <v>9.7502804889431915E-3</v>
      </c>
      <c r="J313" s="122">
        <f t="shared" si="142"/>
        <v>2.0097311745403437E-2</v>
      </c>
      <c r="K313" s="122">
        <f t="shared" si="142"/>
        <v>1.9983846947019136E-2</v>
      </c>
      <c r="L313" s="122">
        <f t="shared" si="142"/>
        <v>4.6832068972064676E-3</v>
      </c>
      <c r="M313" s="122">
        <f t="shared" si="142"/>
        <v>0</v>
      </c>
      <c r="N313" s="122">
        <f t="shared" si="142"/>
        <v>1.0767739622153409E-2</v>
      </c>
      <c r="O313" s="122">
        <f t="shared" si="142"/>
        <v>5.7857198504941577E-3</v>
      </c>
      <c r="P313" s="122">
        <f t="shared" si="142"/>
        <v>0</v>
      </c>
      <c r="Q313" s="122">
        <f t="shared" si="142"/>
        <v>3.0837854978132658E-3</v>
      </c>
      <c r="R313" s="122">
        <f t="shared" si="142"/>
        <v>3.1629876273726166E-4</v>
      </c>
      <c r="S313" s="122">
        <f t="shared" si="142"/>
        <v>0</v>
      </c>
      <c r="T313" s="122">
        <f t="shared" si="142"/>
        <v>0</v>
      </c>
      <c r="U313" s="122">
        <f t="shared" si="142"/>
        <v>3.6769107893413675E-4</v>
      </c>
      <c r="V313" s="122">
        <f t="shared" si="142"/>
        <v>7.4482386252585466E-3</v>
      </c>
      <c r="W313" s="122">
        <f t="shared" si="142"/>
        <v>1.6833553059067217E-2</v>
      </c>
      <c r="X313" s="122">
        <f t="shared" si="142"/>
        <v>2.3727315289084287E-2</v>
      </c>
      <c r="Y313" s="122">
        <f t="shared" si="142"/>
        <v>4.8731002190505641E-3</v>
      </c>
      <c r="DA313" s="130" t="s">
        <v>3444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7.5466459372372343E-3</v>
      </c>
      <c r="H314" s="98">
        <v>2.5549697636349473E-2</v>
      </c>
      <c r="I314" s="98">
        <v>9.7502804889431915E-3</v>
      </c>
      <c r="J314" s="98">
        <v>2.0097311745403437E-2</v>
      </c>
      <c r="K314" s="98">
        <v>1.9983846947019136E-2</v>
      </c>
      <c r="L314" s="98">
        <v>4.6832068972064676E-3</v>
      </c>
      <c r="M314" s="98">
        <v>0</v>
      </c>
      <c r="N314" s="98">
        <v>1.0767739622153409E-2</v>
      </c>
      <c r="O314" s="98">
        <v>5.7857198504941577E-3</v>
      </c>
      <c r="P314" s="98">
        <v>0</v>
      </c>
      <c r="Q314" s="98">
        <v>3.0837854978132658E-3</v>
      </c>
      <c r="R314" s="98">
        <v>3.1629876273726166E-4</v>
      </c>
      <c r="S314" s="98">
        <v>0</v>
      </c>
      <c r="T314" s="98">
        <v>0</v>
      </c>
      <c r="U314" s="98">
        <v>3.6769107893413675E-4</v>
      </c>
      <c r="V314" s="98">
        <v>7.4482386252585466E-3</v>
      </c>
      <c r="W314" s="98">
        <v>1.6833553059067217E-2</v>
      </c>
      <c r="X314" s="98">
        <v>2.3727315289084287E-2</v>
      </c>
      <c r="Y314" s="98">
        <v>4.8731002190505641E-3</v>
      </c>
      <c r="DA314" s="63" t="s">
        <v>3445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1.1159742269558666E-2</v>
      </c>
      <c r="H315" s="122">
        <v>1.831596428616453E-2</v>
      </c>
      <c r="I315" s="122">
        <v>4.7869968829186826E-3</v>
      </c>
      <c r="J315" s="122">
        <v>1.7944575250390529E-2</v>
      </c>
      <c r="K315" s="122">
        <v>1.8580716050340607E-2</v>
      </c>
      <c r="L315" s="122">
        <v>7.6153261540968208E-3</v>
      </c>
      <c r="M315" s="122">
        <v>0</v>
      </c>
      <c r="N315" s="122">
        <v>1.0173226377797231E-2</v>
      </c>
      <c r="O315" s="122">
        <v>1.0575751869179894E-2</v>
      </c>
      <c r="P315" s="122">
        <v>0</v>
      </c>
      <c r="Q315" s="122">
        <v>7.8718109784510597E-3</v>
      </c>
      <c r="R315" s="122">
        <v>8.484804070437689E-4</v>
      </c>
      <c r="S315" s="122">
        <v>0</v>
      </c>
      <c r="T315" s="122">
        <v>0</v>
      </c>
      <c r="U315" s="122">
        <v>5.4383206526662613E-3</v>
      </c>
      <c r="V315" s="122">
        <v>9.4030939102976926E-3</v>
      </c>
      <c r="W315" s="122">
        <v>1.0816409833485805E-2</v>
      </c>
      <c r="X315" s="122">
        <v>1.102884071687853E-2</v>
      </c>
      <c r="Y315" s="122">
        <v>6.2324651938649358E-3</v>
      </c>
      <c r="DA315" s="130" t="s">
        <v>3446</v>
      </c>
    </row>
    <row r="316" spans="1:105" ht="12" customHeight="1" x14ac:dyDescent="0.25">
      <c r="A316" s="97" t="s">
        <v>141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4.2240394887738494E-4</v>
      </c>
      <c r="H316" s="98">
        <v>7.838089683949391E-4</v>
      </c>
      <c r="I316" s="98">
        <v>2.5444892546081459E-4</v>
      </c>
      <c r="J316" s="98">
        <v>8.4704976373470937E-4</v>
      </c>
      <c r="K316" s="98">
        <v>1.0067576090934027E-3</v>
      </c>
      <c r="L316" s="98">
        <v>3.7471022438936277E-4</v>
      </c>
      <c r="M316" s="98">
        <v>0</v>
      </c>
      <c r="N316" s="98">
        <v>1.6409552827749063E-4</v>
      </c>
      <c r="O316" s="98">
        <v>2.5069393635320327E-4</v>
      </c>
      <c r="P316" s="98">
        <v>0</v>
      </c>
      <c r="Q316" s="98">
        <v>3.2408248270704995E-4</v>
      </c>
      <c r="R316" s="98">
        <v>0</v>
      </c>
      <c r="S316" s="98">
        <v>0</v>
      </c>
      <c r="T316" s="98">
        <v>0</v>
      </c>
      <c r="U316" s="98">
        <v>9.1564219420395027E-5</v>
      </c>
      <c r="V316" s="98">
        <v>1.8192982812484615E-4</v>
      </c>
      <c r="W316" s="98">
        <v>1.9380234638959726E-4</v>
      </c>
      <c r="X316" s="98">
        <v>1.9186503449430582E-4</v>
      </c>
      <c r="Y316" s="98">
        <v>1.7905600739131868E-4</v>
      </c>
      <c r="DA316" s="63" t="s">
        <v>3447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3448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3449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3450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1.039091840781088E-2</v>
      </c>
      <c r="H320" s="101">
        <v>1.6899513999507499E-2</v>
      </c>
      <c r="I320" s="101">
        <v>4.0965846468003289E-3</v>
      </c>
      <c r="J320" s="101">
        <v>1.5459675575206798E-2</v>
      </c>
      <c r="K320" s="101">
        <v>1.5936156841102115E-2</v>
      </c>
      <c r="L320" s="101">
        <v>6.6296250656018123E-3</v>
      </c>
      <c r="M320" s="101">
        <v>0</v>
      </c>
      <c r="N320" s="101">
        <v>8.9152336608773319E-3</v>
      </c>
      <c r="O320" s="101">
        <v>8.9314201816219352E-3</v>
      </c>
      <c r="P320" s="101">
        <v>0</v>
      </c>
      <c r="Q320" s="101">
        <v>6.0526272075149363E-3</v>
      </c>
      <c r="R320" s="101">
        <v>6.7854275215113019E-4</v>
      </c>
      <c r="S320" s="101">
        <v>0</v>
      </c>
      <c r="T320" s="101">
        <v>0</v>
      </c>
      <c r="U320" s="101">
        <v>4.3658535929262119E-3</v>
      </c>
      <c r="V320" s="101">
        <v>7.5030093366615655E-3</v>
      </c>
      <c r="W320" s="101">
        <v>8.7709720635408429E-3</v>
      </c>
      <c r="X320" s="101">
        <v>8.6692072549013465E-3</v>
      </c>
      <c r="Y320" s="101">
        <v>4.7286169655061027E-3</v>
      </c>
      <c r="DA320" s="131" t="s">
        <v>3451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3.4641991287040074E-4</v>
      </c>
      <c r="H321" s="104">
        <v>6.3264131826209482E-4</v>
      </c>
      <c r="I321" s="104">
        <v>4.3596331065753853E-4</v>
      </c>
      <c r="J321" s="104">
        <v>1.6378499114490211E-3</v>
      </c>
      <c r="K321" s="104">
        <v>1.6378016001450913E-3</v>
      </c>
      <c r="L321" s="104">
        <v>6.1099086410564571E-4</v>
      </c>
      <c r="M321" s="104">
        <v>0</v>
      </c>
      <c r="N321" s="104">
        <v>1.0938971886424093E-3</v>
      </c>
      <c r="O321" s="104">
        <v>1.3936377512047556E-3</v>
      </c>
      <c r="P321" s="104">
        <v>0</v>
      </c>
      <c r="Q321" s="104">
        <v>1.4951012882290723E-3</v>
      </c>
      <c r="R321" s="104">
        <v>1.6993765489263876E-4</v>
      </c>
      <c r="S321" s="104">
        <v>0</v>
      </c>
      <c r="T321" s="104">
        <v>0</v>
      </c>
      <c r="U321" s="104">
        <v>9.8090284031965486E-4</v>
      </c>
      <c r="V321" s="104">
        <v>1.7181547455112798E-3</v>
      </c>
      <c r="W321" s="104">
        <v>1.8516354235553656E-3</v>
      </c>
      <c r="X321" s="104">
        <v>2.1677684274828777E-3</v>
      </c>
      <c r="Y321" s="104">
        <v>1.3247922209675138E-3</v>
      </c>
      <c r="DA321" s="132" t="s">
        <v>3452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9.9302879828806225E-5</v>
      </c>
      <c r="H322" s="98">
        <v>1.8074190752177406E-4</v>
      </c>
      <c r="I322" s="98">
        <v>1.2119818375945741E-4</v>
      </c>
      <c r="J322" s="98">
        <v>4.5894517962785956E-4</v>
      </c>
      <c r="K322" s="98">
        <v>4.2659308108912783E-4</v>
      </c>
      <c r="L322" s="98">
        <v>1.593530339331641E-4</v>
      </c>
      <c r="M322" s="98">
        <v>0</v>
      </c>
      <c r="N322" s="98">
        <v>2.9495741087941262E-4</v>
      </c>
      <c r="O322" s="98">
        <v>3.6483718752877226E-4</v>
      </c>
      <c r="P322" s="98">
        <v>0</v>
      </c>
      <c r="Q322" s="98">
        <v>4.5417082198772728E-4</v>
      </c>
      <c r="R322" s="98">
        <v>5.0252312065124121E-5</v>
      </c>
      <c r="S322" s="98">
        <v>0</v>
      </c>
      <c r="T322" s="98">
        <v>0</v>
      </c>
      <c r="U322" s="98">
        <v>2.7928840172287034E-4</v>
      </c>
      <c r="V322" s="98">
        <v>4.7893135406412403E-4</v>
      </c>
      <c r="W322" s="98">
        <v>5.8088417026327282E-4</v>
      </c>
      <c r="X322" s="98">
        <v>7.6096144327720964E-4</v>
      </c>
      <c r="Y322" s="98">
        <v>4.7275235039627634E-4</v>
      </c>
      <c r="DA322" s="63" t="s">
        <v>3453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2.4711703304159451E-4</v>
      </c>
      <c r="H323" s="98">
        <v>4.5189941074032079E-4</v>
      </c>
      <c r="I323" s="98">
        <v>3.1476512689808113E-4</v>
      </c>
      <c r="J323" s="98">
        <v>1.1789047318211615E-3</v>
      </c>
      <c r="K323" s="98">
        <v>1.2112085190559634E-3</v>
      </c>
      <c r="L323" s="98">
        <v>4.5163783017248161E-4</v>
      </c>
      <c r="M323" s="98">
        <v>0</v>
      </c>
      <c r="N323" s="98">
        <v>7.9893977776299672E-4</v>
      </c>
      <c r="O323" s="98">
        <v>1.0288005636759833E-3</v>
      </c>
      <c r="P323" s="98">
        <v>0</v>
      </c>
      <c r="Q323" s="98">
        <v>1.040930466241345E-3</v>
      </c>
      <c r="R323" s="98">
        <v>1.1968534282751464E-4</v>
      </c>
      <c r="S323" s="98">
        <v>0</v>
      </c>
      <c r="T323" s="98">
        <v>0</v>
      </c>
      <c r="U323" s="98">
        <v>7.0161443859678447E-4</v>
      </c>
      <c r="V323" s="98">
        <v>1.2392233914471557E-3</v>
      </c>
      <c r="W323" s="98">
        <v>1.2707512532920927E-3</v>
      </c>
      <c r="X323" s="98">
        <v>1.4068069842056679E-3</v>
      </c>
      <c r="Y323" s="98">
        <v>8.5203987057123746E-4</v>
      </c>
      <c r="DA323" s="63" t="s">
        <v>3454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1.0639946240930365E-2</v>
      </c>
      <c r="H324" s="122">
        <v>1.7371243344842423E-2</v>
      </c>
      <c r="I324" s="122">
        <v>4.4467837210110765E-3</v>
      </c>
      <c r="J324" s="122">
        <v>1.6709496583966026E-2</v>
      </c>
      <c r="K324" s="122">
        <v>1.7961349804326093E-2</v>
      </c>
      <c r="L324" s="122">
        <v>6.9729586929040185E-3</v>
      </c>
      <c r="M324" s="122">
        <v>0</v>
      </c>
      <c r="N324" s="122">
        <v>8.7865694157028777E-3</v>
      </c>
      <c r="O324" s="122">
        <v>8.9891751292216736E-3</v>
      </c>
      <c r="P324" s="122">
        <v>0</v>
      </c>
      <c r="Q324" s="122">
        <v>6.4134517095586277E-3</v>
      </c>
      <c r="R324" s="122">
        <v>6.9601306536665186E-4</v>
      </c>
      <c r="S324" s="122">
        <v>0</v>
      </c>
      <c r="T324" s="122">
        <v>0</v>
      </c>
      <c r="U324" s="122">
        <v>4.1747594902892E-3</v>
      </c>
      <c r="V324" s="122">
        <v>7.099373808937306E-3</v>
      </c>
      <c r="W324" s="122">
        <v>8.1030394683142028E-3</v>
      </c>
      <c r="X324" s="122">
        <v>8.2085910622342363E-3</v>
      </c>
      <c r="Y324" s="122">
        <v>4.4060343737919762E-3</v>
      </c>
      <c r="DA324" s="130" t="s">
        <v>3455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3.4571681276047272E-3</v>
      </c>
      <c r="H325" s="98">
        <v>6.0944855915878718E-3</v>
      </c>
      <c r="I325" s="98">
        <v>2.1512259574928134E-3</v>
      </c>
      <c r="J325" s="98">
        <v>9.7444956683068271E-3</v>
      </c>
      <c r="K325" s="98">
        <v>9.9091059435698122E-3</v>
      </c>
      <c r="L325" s="98">
        <v>3.3726326890496667E-3</v>
      </c>
      <c r="M325" s="98">
        <v>0</v>
      </c>
      <c r="N325" s="98">
        <v>2.213928247067416E-3</v>
      </c>
      <c r="O325" s="98">
        <v>2.9063850589547057E-3</v>
      </c>
      <c r="P325" s="98">
        <v>0</v>
      </c>
      <c r="Q325" s="98">
        <v>2.5975401771736258E-3</v>
      </c>
      <c r="R325" s="98">
        <v>2.8247192871381398E-4</v>
      </c>
      <c r="S325" s="98">
        <v>0</v>
      </c>
      <c r="T325" s="98">
        <v>0</v>
      </c>
      <c r="U325" s="98">
        <v>1.2558971016779913E-3</v>
      </c>
      <c r="V325" s="98">
        <v>1.8555413997951304E-3</v>
      </c>
      <c r="W325" s="98">
        <v>1.9638727541696956E-3</v>
      </c>
      <c r="X325" s="98">
        <v>1.7830906014866491E-3</v>
      </c>
      <c r="Y325" s="98">
        <v>1.0917826163283693E-3</v>
      </c>
      <c r="DA325" s="63" t="s">
        <v>3456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7.1827781133256378E-3</v>
      </c>
      <c r="H326" s="33">
        <v>1.1276757753254551E-2</v>
      </c>
      <c r="I326" s="33">
        <v>2.2955577635182631E-3</v>
      </c>
      <c r="J326" s="33">
        <v>6.9650009156591985E-3</v>
      </c>
      <c r="K326" s="33">
        <v>8.0522438607562793E-3</v>
      </c>
      <c r="L326" s="33">
        <v>3.6003260038543518E-3</v>
      </c>
      <c r="M326" s="33">
        <v>0</v>
      </c>
      <c r="N326" s="33">
        <v>6.5726411686354621E-3</v>
      </c>
      <c r="O326" s="33">
        <v>6.0827900702669687E-3</v>
      </c>
      <c r="P326" s="33">
        <v>0</v>
      </c>
      <c r="Q326" s="33">
        <v>3.8159115323850019E-3</v>
      </c>
      <c r="R326" s="33">
        <v>4.1354113665283783E-4</v>
      </c>
      <c r="S326" s="33">
        <v>0</v>
      </c>
      <c r="T326" s="33">
        <v>0</v>
      </c>
      <c r="U326" s="33">
        <v>2.9188623886112087E-3</v>
      </c>
      <c r="V326" s="33">
        <v>5.2438324091421754E-3</v>
      </c>
      <c r="W326" s="33">
        <v>6.1391667141445071E-3</v>
      </c>
      <c r="X326" s="33">
        <v>6.4255004607475874E-3</v>
      </c>
      <c r="Y326" s="33">
        <v>3.3142517574636064E-3</v>
      </c>
      <c r="DA326" s="60" t="s">
        <v>3457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>
        <f t="shared" si="143"/>
        <v>0.57159111680625785</v>
      </c>
      <c r="H328" s="119">
        <f t="shared" si="143"/>
        <v>0.59858087069771637</v>
      </c>
      <c r="I328" s="119">
        <f t="shared" si="143"/>
        <v>0.74773366150595644</v>
      </c>
      <c r="J328" s="119">
        <f t="shared" si="143"/>
        <v>0.58181132794903978</v>
      </c>
      <c r="K328" s="119">
        <f t="shared" si="143"/>
        <v>0.61624572712269876</v>
      </c>
      <c r="L328" s="119">
        <f t="shared" si="143"/>
        <v>0.59685626695679184</v>
      </c>
      <c r="M328" s="119" t="str">
        <f t="shared" si="143"/>
        <v/>
      </c>
      <c r="N328" s="119">
        <f t="shared" si="143"/>
        <v>0.65231610741265444</v>
      </c>
      <c r="O328" s="119">
        <f t="shared" si="143"/>
        <v>0.65372617024588175</v>
      </c>
      <c r="P328" s="119" t="str">
        <f t="shared" si="143"/>
        <v/>
      </c>
      <c r="Q328" s="119">
        <f t="shared" si="143"/>
        <v>0.69999871016044868</v>
      </c>
      <c r="R328" s="119">
        <f t="shared" ref="R328:V328" si="144">IF(R309=0,"",R309/R290)</f>
        <v>0.71162262897196926</v>
      </c>
      <c r="S328" s="119" t="str">
        <f t="shared" si="144"/>
        <v/>
      </c>
      <c r="T328" s="119" t="str">
        <f t="shared" si="144"/>
        <v/>
      </c>
      <c r="U328" s="119">
        <f t="shared" si="144"/>
        <v>0.70919275182778352</v>
      </c>
      <c r="V328" s="119">
        <f t="shared" si="144"/>
        <v>0.77738525479077092</v>
      </c>
      <c r="W328" s="119">
        <f t="shared" ref="W328:Y328" si="145">IF(W309=0,"",W309/W290)</f>
        <v>0.86111553006239838</v>
      </c>
      <c r="X328" s="119">
        <f t="shared" si="145"/>
        <v>0.95732740516843384</v>
      </c>
      <c r="Y328" s="119">
        <f t="shared" si="145"/>
        <v>0.85843788705138668</v>
      </c>
      <c r="DA328" s="129" t="s">
        <v>3608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>
        <f t="shared" si="146"/>
        <v>0.51688686831973096</v>
      </c>
      <c r="H329" s="124">
        <f t="shared" si="146"/>
        <v>0.52188871955846117</v>
      </c>
      <c r="I329" s="124">
        <f t="shared" si="146"/>
        <v>0.52715181134610545</v>
      </c>
      <c r="J329" s="124">
        <f t="shared" si="146"/>
        <v>0.53302108397419423</v>
      </c>
      <c r="K329" s="124">
        <f t="shared" si="146"/>
        <v>0.53957792432925711</v>
      </c>
      <c r="L329" s="124">
        <f t="shared" si="146"/>
        <v>0.54670720415352936</v>
      </c>
      <c r="M329" s="124" t="str">
        <f t="shared" si="146"/>
        <v/>
      </c>
      <c r="N329" s="124">
        <f t="shared" si="146"/>
        <v>0.58056078980459935</v>
      </c>
      <c r="O329" s="124">
        <f t="shared" si="146"/>
        <v>0.60947737714917682</v>
      </c>
      <c r="P329" s="124" t="str">
        <f t="shared" si="146"/>
        <v/>
      </c>
      <c r="Q329" s="124">
        <f t="shared" si="146"/>
        <v>0.66939750374312679</v>
      </c>
      <c r="R329" s="124">
        <f t="shared" ref="R329:V329" si="147">IF(R310=0,"",R310/R291)</f>
        <v>0.67948010929704261</v>
      </c>
      <c r="S329" s="124" t="str">
        <f t="shared" si="147"/>
        <v/>
      </c>
      <c r="T329" s="124" t="str">
        <f t="shared" si="147"/>
        <v/>
      </c>
      <c r="U329" s="124">
        <f t="shared" si="147"/>
        <v>0.68601155227705768</v>
      </c>
      <c r="V329" s="124">
        <f t="shared" si="147"/>
        <v>0.6876446383082504</v>
      </c>
      <c r="W329" s="124">
        <f t="shared" ref="W329:Y329" si="148">IF(W310=0,"",W310/W291)</f>
        <v>0.69015250887299373</v>
      </c>
      <c r="X329" s="124">
        <f t="shared" si="148"/>
        <v>0.69210910931972969</v>
      </c>
      <c r="Y329" s="124">
        <f t="shared" si="148"/>
        <v>0.6938328237644823</v>
      </c>
      <c r="DA329" s="130" t="s">
        <v>3609</v>
      </c>
    </row>
    <row r="330" spans="1:105" ht="12" customHeight="1" x14ac:dyDescent="0.25">
      <c r="A330" s="97" t="s">
        <v>74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>
        <f t="shared" si="149"/>
        <v>0.51116093996403245</v>
      </c>
      <c r="H330" s="111">
        <f t="shared" si="149"/>
        <v>0.51638555352000937</v>
      </c>
      <c r="I330" s="111">
        <f t="shared" si="149"/>
        <v>0.52184953822894686</v>
      </c>
      <c r="J330" s="111">
        <f t="shared" si="149"/>
        <v>0.5277913815962878</v>
      </c>
      <c r="K330" s="111">
        <f t="shared" si="149"/>
        <v>0.53440934818975039</v>
      </c>
      <c r="L330" s="111">
        <f t="shared" si="149"/>
        <v>0.54174837270779141</v>
      </c>
      <c r="M330" s="111" t="str">
        <f t="shared" si="149"/>
        <v/>
      </c>
      <c r="N330" s="111">
        <f t="shared" si="149"/>
        <v>0.57580857804100416</v>
      </c>
      <c r="O330" s="111">
        <f t="shared" si="149"/>
        <v>0.60488667648302241</v>
      </c>
      <c r="P330" s="111" t="str">
        <f t="shared" si="149"/>
        <v/>
      </c>
      <c r="Q330" s="111">
        <f t="shared" si="149"/>
        <v>0.66515692174080066</v>
      </c>
      <c r="R330" s="111">
        <f t="shared" ref="R330:V330" si="150">IF(R311=0,"",R311/R292)</f>
        <v>0.67528103789581939</v>
      </c>
      <c r="S330" s="111" t="str">
        <f t="shared" si="150"/>
        <v/>
      </c>
      <c r="T330" s="111" t="str">
        <f t="shared" si="150"/>
        <v/>
      </c>
      <c r="U330" s="111">
        <f t="shared" si="150"/>
        <v>0.68190549525831123</v>
      </c>
      <c r="V330" s="111">
        <f t="shared" si="150"/>
        <v>0.68355038133882484</v>
      </c>
      <c r="W330" s="111">
        <f t="shared" ref="W330:Y330" si="151">IF(W311=0,"",W311/W292)</f>
        <v>0.68608301829153884</v>
      </c>
      <c r="X330" s="111">
        <f t="shared" si="151"/>
        <v>0.68807482222986838</v>
      </c>
      <c r="Y330" s="111">
        <f t="shared" si="151"/>
        <v>0.68979422076301689</v>
      </c>
      <c r="DA330" s="63" t="s">
        <v>3610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 t="str">
        <f t="shared" si="152"/>
        <v/>
      </c>
      <c r="N331" s="111">
        <f t="shared" si="152"/>
        <v>1</v>
      </c>
      <c r="O331" s="111">
        <f t="shared" si="152"/>
        <v>1</v>
      </c>
      <c r="P331" s="111" t="str">
        <f t="shared" si="152"/>
        <v/>
      </c>
      <c r="Q331" s="111">
        <f t="shared" si="152"/>
        <v>1</v>
      </c>
      <c r="R331" s="111">
        <f t="shared" ref="R331:V331" si="153">IF(R312=0,"",R312/R293)</f>
        <v>1</v>
      </c>
      <c r="S331" s="111" t="str">
        <f t="shared" si="153"/>
        <v/>
      </c>
      <c r="T331" s="111" t="str">
        <f t="shared" si="153"/>
        <v/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3611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>
        <f t="shared" si="155"/>
        <v>2.6076016232355959</v>
      </c>
      <c r="H332" s="124">
        <f t="shared" si="155"/>
        <v>2.704192232025934</v>
      </c>
      <c r="I332" s="124">
        <f t="shared" si="155"/>
        <v>2.8021061528108531</v>
      </c>
      <c r="J332" s="124">
        <f t="shared" si="155"/>
        <v>2.9018554822680782</v>
      </c>
      <c r="K332" s="124">
        <f t="shared" si="155"/>
        <v>3.0038458436648918</v>
      </c>
      <c r="L332" s="124">
        <f t="shared" si="155"/>
        <v>3.1081310270121052</v>
      </c>
      <c r="M332" s="124" t="str">
        <f t="shared" si="155"/>
        <v/>
      </c>
      <c r="N332" s="124">
        <f t="shared" si="155"/>
        <v>3.3661915268713614</v>
      </c>
      <c r="O332" s="124">
        <f t="shared" si="155"/>
        <v>3.5235559541386867</v>
      </c>
      <c r="P332" s="124" t="str">
        <f t="shared" si="155"/>
        <v/>
      </c>
      <c r="Q332" s="124">
        <f t="shared" si="155"/>
        <v>3.8078678489501723</v>
      </c>
      <c r="R332" s="124">
        <f t="shared" ref="R332:V332" si="156">IF(R313=0,"",R313/R294)</f>
        <v>3.834617870699836</v>
      </c>
      <c r="S332" s="124" t="str">
        <f t="shared" si="156"/>
        <v/>
      </c>
      <c r="T332" s="124" t="str">
        <f t="shared" si="156"/>
        <v/>
      </c>
      <c r="U332" s="124">
        <f t="shared" si="156"/>
        <v>3.8445619802940181</v>
      </c>
      <c r="V332" s="124">
        <f t="shared" si="156"/>
        <v>3.855047462197347</v>
      </c>
      <c r="W332" s="124">
        <f t="shared" ref="W332:Y332" si="157">IF(W313=0,"",W313/W294)</f>
        <v>3.8894628470785482</v>
      </c>
      <c r="X332" s="124">
        <f t="shared" si="157"/>
        <v>3.9317350896368306</v>
      </c>
      <c r="Y332" s="124">
        <f t="shared" si="157"/>
        <v>3.9793834211536594</v>
      </c>
      <c r="DA332" s="130" t="s">
        <v>3612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>
        <f t="shared" si="158"/>
        <v>2.6076016232355959</v>
      </c>
      <c r="H333" s="111">
        <f t="shared" si="158"/>
        <v>2.704192232025934</v>
      </c>
      <c r="I333" s="111">
        <f t="shared" si="158"/>
        <v>2.8021061528108531</v>
      </c>
      <c r="J333" s="111">
        <f t="shared" si="158"/>
        <v>2.9018554822680782</v>
      </c>
      <c r="K333" s="111">
        <f t="shared" si="158"/>
        <v>3.0038458436648918</v>
      </c>
      <c r="L333" s="111">
        <f t="shared" si="158"/>
        <v>3.1081310270121052</v>
      </c>
      <c r="M333" s="111" t="str">
        <f t="shared" si="158"/>
        <v/>
      </c>
      <c r="N333" s="111">
        <f t="shared" si="158"/>
        <v>3.3661915268713614</v>
      </c>
      <c r="O333" s="111">
        <f t="shared" si="158"/>
        <v>3.5235559541386867</v>
      </c>
      <c r="P333" s="111" t="str">
        <f t="shared" si="158"/>
        <v/>
      </c>
      <c r="Q333" s="111">
        <f t="shared" si="158"/>
        <v>3.8078678489501723</v>
      </c>
      <c r="R333" s="111">
        <f t="shared" ref="R333:V333" si="159">IF(R314=0,"",R314/R295)</f>
        <v>3.834617870699836</v>
      </c>
      <c r="S333" s="111" t="str">
        <f t="shared" si="159"/>
        <v/>
      </c>
      <c r="T333" s="111" t="str">
        <f t="shared" si="159"/>
        <v/>
      </c>
      <c r="U333" s="111">
        <f t="shared" si="159"/>
        <v>3.8445619802940181</v>
      </c>
      <c r="V333" s="111">
        <f t="shared" si="159"/>
        <v>3.855047462197347</v>
      </c>
      <c r="W333" s="111">
        <f t="shared" ref="W333:Y333" si="160">IF(W314=0,"",W314/W295)</f>
        <v>3.8894628470785482</v>
      </c>
      <c r="X333" s="111">
        <f t="shared" si="160"/>
        <v>3.9317350896368306</v>
      </c>
      <c r="Y333" s="111">
        <f t="shared" si="160"/>
        <v>3.9793834211536594</v>
      </c>
      <c r="DA333" s="63" t="s">
        <v>3613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>
        <f t="shared" si="161"/>
        <v>0.62702585910877073</v>
      </c>
      <c r="H334" s="124">
        <f t="shared" si="161"/>
        <v>0.6289816687729084</v>
      </c>
      <c r="I334" s="124">
        <f t="shared" si="161"/>
        <v>0.63994192965967633</v>
      </c>
      <c r="J334" s="124">
        <f t="shared" si="161"/>
        <v>0.64241139815672421</v>
      </c>
      <c r="K334" s="124">
        <f t="shared" si="161"/>
        <v>0.64423805504962539</v>
      </c>
      <c r="L334" s="124">
        <f t="shared" si="161"/>
        <v>0.64592137535014049</v>
      </c>
      <c r="M334" s="124" t="str">
        <f t="shared" si="161"/>
        <v/>
      </c>
      <c r="N334" s="124">
        <f t="shared" si="161"/>
        <v>0.6660883746674725</v>
      </c>
      <c r="O334" s="124">
        <f t="shared" si="161"/>
        <v>0.68298958484514627</v>
      </c>
      <c r="P334" s="124" t="str">
        <f t="shared" si="161"/>
        <v/>
      </c>
      <c r="Q334" s="124">
        <f t="shared" si="161"/>
        <v>0.72289507746966464</v>
      </c>
      <c r="R334" s="124">
        <f t="shared" ref="R334:V334" si="162">IF(R315=0,"",R315/R296)</f>
        <v>0.73536873015523585</v>
      </c>
      <c r="S334" s="124" t="str">
        <f t="shared" si="162"/>
        <v/>
      </c>
      <c r="T334" s="124" t="str">
        <f t="shared" si="162"/>
        <v/>
      </c>
      <c r="U334" s="124">
        <f t="shared" si="162"/>
        <v>0.76229145197264492</v>
      </c>
      <c r="V334" s="124">
        <f t="shared" si="162"/>
        <v>0.77244583764539232</v>
      </c>
      <c r="W334" s="124">
        <f t="shared" ref="W334:Y334" si="163">IF(W315=0,"",W315/W296)</f>
        <v>0.778259139738257</v>
      </c>
      <c r="X334" s="124">
        <f t="shared" si="163"/>
        <v>0.79077699386708467</v>
      </c>
      <c r="Y334" s="124">
        <f t="shared" si="163"/>
        <v>0.80212078323586855</v>
      </c>
      <c r="DA334" s="130" t="s">
        <v>3614</v>
      </c>
    </row>
    <row r="335" spans="1:105" ht="12" customHeight="1" x14ac:dyDescent="0.25">
      <c r="A335" s="97" t="s">
        <v>141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>
        <f t="shared" si="164"/>
        <v>0.56170615911076616</v>
      </c>
      <c r="H335" s="111">
        <f t="shared" si="164"/>
        <v>0.56448284412811889</v>
      </c>
      <c r="I335" s="111">
        <f t="shared" si="164"/>
        <v>0.56754012276555665</v>
      </c>
      <c r="J335" s="111">
        <f t="shared" si="164"/>
        <v>0.57109623450536851</v>
      </c>
      <c r="K335" s="111">
        <f t="shared" si="164"/>
        <v>0.57533674031131166</v>
      </c>
      <c r="L335" s="111">
        <f t="shared" si="164"/>
        <v>0.5803112853488045</v>
      </c>
      <c r="M335" s="111" t="str">
        <f t="shared" si="164"/>
        <v/>
      </c>
      <c r="N335" s="111">
        <f t="shared" si="164"/>
        <v>0.60716838737710932</v>
      </c>
      <c r="O335" s="111">
        <f t="shared" si="164"/>
        <v>0.6316064505178961</v>
      </c>
      <c r="P335" s="111" t="str">
        <f t="shared" si="164"/>
        <v/>
      </c>
      <c r="Q335" s="111">
        <f t="shared" si="164"/>
        <v>0.68792136250203118</v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>
        <f t="shared" si="165"/>
        <v>0.74810443464695864</v>
      </c>
      <c r="V335" s="111">
        <f t="shared" si="165"/>
        <v>0.75779216434947838</v>
      </c>
      <c r="W335" s="111">
        <f t="shared" ref="W335:Y335" si="166">IF(W316=0,"",W316/W297)</f>
        <v>0.76374675645205392</v>
      </c>
      <c r="X335" s="111">
        <f t="shared" si="166"/>
        <v>0.76706921012600471</v>
      </c>
      <c r="Y335" s="111">
        <f t="shared" si="166"/>
        <v>0.76875161934761993</v>
      </c>
      <c r="DA335" s="63" t="s">
        <v>3615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3616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3617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3618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>
        <f t="shared" si="176"/>
        <v>0.6244633073161957</v>
      </c>
      <c r="H339" s="112">
        <f t="shared" si="176"/>
        <v>0.62611859219718857</v>
      </c>
      <c r="I339" s="112">
        <f t="shared" si="176"/>
        <v>0.62790229481243309</v>
      </c>
      <c r="J339" s="112">
        <f t="shared" si="176"/>
        <v>0.62991534850954756</v>
      </c>
      <c r="K339" s="112">
        <f t="shared" si="176"/>
        <v>0.6322469192789002</v>
      </c>
      <c r="L339" s="112">
        <f t="shared" si="176"/>
        <v>0.63492766401705614</v>
      </c>
      <c r="M339" s="112" t="str">
        <f t="shared" si="176"/>
        <v/>
      </c>
      <c r="N339" s="112">
        <f t="shared" si="176"/>
        <v>0.6484276179692019</v>
      </c>
      <c r="O339" s="112">
        <f t="shared" si="176"/>
        <v>0.66124191695269552</v>
      </c>
      <c r="P339" s="112" t="str">
        <f t="shared" si="176"/>
        <v/>
      </c>
      <c r="Q339" s="112">
        <f t="shared" si="176"/>
        <v>0.69389183391080778</v>
      </c>
      <c r="R339" s="112">
        <f t="shared" ref="R339:V339" si="177">IF(R320=0,"",R320/R301)</f>
        <v>0.70474157903780243</v>
      </c>
      <c r="S339" s="112" t="str">
        <f t="shared" si="177"/>
        <v/>
      </c>
      <c r="T339" s="112" t="str">
        <f t="shared" si="177"/>
        <v/>
      </c>
      <c r="U339" s="112">
        <f t="shared" si="177"/>
        <v>0.7361363017829391</v>
      </c>
      <c r="V339" s="112">
        <f t="shared" si="177"/>
        <v>0.7464053905926411</v>
      </c>
      <c r="W339" s="112">
        <f t="shared" ref="W339:Y339" si="178">IF(W320=0,"",W320/W301)</f>
        <v>0.75578447543167215</v>
      </c>
      <c r="X339" s="112">
        <f t="shared" si="178"/>
        <v>0.76731005978932965</v>
      </c>
      <c r="Y339" s="112">
        <f t="shared" si="178"/>
        <v>0.77806272946855026</v>
      </c>
      <c r="DA339" s="131" t="s">
        <v>3619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>
        <f t="shared" si="179"/>
        <v>0.85296068768191391</v>
      </c>
      <c r="H340" s="113">
        <f t="shared" si="179"/>
        <v>0.85426289987186055</v>
      </c>
      <c r="I340" s="113">
        <f t="shared" si="179"/>
        <v>0.85855734520560834</v>
      </c>
      <c r="J340" s="113">
        <f t="shared" si="179"/>
        <v>0.85864274601466872</v>
      </c>
      <c r="K340" s="113">
        <f t="shared" si="179"/>
        <v>0.86842998498555612</v>
      </c>
      <c r="L340" s="113">
        <f t="shared" si="179"/>
        <v>0.86959419436525676</v>
      </c>
      <c r="M340" s="113" t="str">
        <f t="shared" si="179"/>
        <v/>
      </c>
      <c r="N340" s="113">
        <f t="shared" si="179"/>
        <v>0.87245098967165491</v>
      </c>
      <c r="O340" s="113">
        <f t="shared" si="179"/>
        <v>0.88174452445492146</v>
      </c>
      <c r="P340" s="113" t="str">
        <f t="shared" si="179"/>
        <v/>
      </c>
      <c r="Q340" s="113">
        <f t="shared" si="179"/>
        <v>0.88182774764272331</v>
      </c>
      <c r="R340" s="113">
        <f t="shared" ref="R340:V340" si="180">IF(R321=0,"",R321/R302)</f>
        <v>0.88976621126241306</v>
      </c>
      <c r="S340" s="113" t="str">
        <f t="shared" si="180"/>
        <v/>
      </c>
      <c r="T340" s="113" t="str">
        <f t="shared" si="180"/>
        <v/>
      </c>
      <c r="U340" s="113">
        <f t="shared" si="180"/>
        <v>0.90739301397165739</v>
      </c>
      <c r="V340" s="113">
        <f t="shared" si="180"/>
        <v>0.91348750165843673</v>
      </c>
      <c r="W340" s="113">
        <f t="shared" ref="W340:Y340" si="181">IF(W321=0,"",W321/W302)</f>
        <v>0.90796010226566271</v>
      </c>
      <c r="X340" s="113">
        <f t="shared" si="181"/>
        <v>0.90378923942970324</v>
      </c>
      <c r="Y340" s="113">
        <f t="shared" si="181"/>
        <v>0.90761466071790853</v>
      </c>
      <c r="DA340" s="132" t="s">
        <v>3620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>
        <f t="shared" si="182"/>
        <v>0.6244633073161957</v>
      </c>
      <c r="H341" s="111">
        <f t="shared" si="182"/>
        <v>0.62611859219718857</v>
      </c>
      <c r="I341" s="111">
        <f t="shared" si="182"/>
        <v>0.62790229481243298</v>
      </c>
      <c r="J341" s="111">
        <f t="shared" si="182"/>
        <v>0.62991534850954756</v>
      </c>
      <c r="K341" s="111">
        <f t="shared" si="182"/>
        <v>0.6322469192789002</v>
      </c>
      <c r="L341" s="111">
        <f t="shared" si="182"/>
        <v>0.63492766401705614</v>
      </c>
      <c r="M341" s="111" t="str">
        <f t="shared" si="182"/>
        <v/>
      </c>
      <c r="N341" s="111">
        <f t="shared" si="182"/>
        <v>0.6484276179692019</v>
      </c>
      <c r="O341" s="111">
        <f t="shared" si="182"/>
        <v>0.66124191695269552</v>
      </c>
      <c r="P341" s="111" t="str">
        <f t="shared" si="182"/>
        <v/>
      </c>
      <c r="Q341" s="111">
        <f t="shared" si="182"/>
        <v>0.69389183391080778</v>
      </c>
      <c r="R341" s="111">
        <f t="shared" ref="R341:V341" si="183">IF(R322=0,"",R322/R303)</f>
        <v>0.70474157903780243</v>
      </c>
      <c r="S341" s="111" t="str">
        <f t="shared" si="183"/>
        <v/>
      </c>
      <c r="T341" s="111" t="str">
        <f t="shared" si="183"/>
        <v/>
      </c>
      <c r="U341" s="111">
        <f t="shared" si="183"/>
        <v>0.7361363017829391</v>
      </c>
      <c r="V341" s="111">
        <f t="shared" si="183"/>
        <v>0.7464053905926411</v>
      </c>
      <c r="W341" s="111">
        <f t="shared" ref="W341:Y341" si="184">IF(W322=0,"",W322/W303)</f>
        <v>0.75578447543167215</v>
      </c>
      <c r="X341" s="111">
        <f t="shared" si="184"/>
        <v>0.76731005978932953</v>
      </c>
      <c r="Y341" s="111">
        <f t="shared" si="184"/>
        <v>0.77806272946855026</v>
      </c>
      <c r="DA341" s="63" t="s">
        <v>3621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 t="str">
        <f t="shared" si="185"/>
        <v/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>
        <f t="shared" si="185"/>
        <v>1</v>
      </c>
      <c r="R342" s="111">
        <f t="shared" ref="R342:V342" si="186">IF(R323=0,"",R323/R304)</f>
        <v>1</v>
      </c>
      <c r="S342" s="111" t="str">
        <f t="shared" si="186"/>
        <v/>
      </c>
      <c r="T342" s="111" t="str">
        <f t="shared" si="186"/>
        <v/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3622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>
        <f t="shared" si="188"/>
        <v>0.68946314781624207</v>
      </c>
      <c r="H343" s="124">
        <f t="shared" si="188"/>
        <v>0.68572838057512486</v>
      </c>
      <c r="I343" s="124">
        <f t="shared" si="188"/>
        <v>0.66328574477589564</v>
      </c>
      <c r="J343" s="124">
        <f t="shared" si="188"/>
        <v>0.64755514880081122</v>
      </c>
      <c r="K343" s="124">
        <f t="shared" si="188"/>
        <v>0.65358980939224764</v>
      </c>
      <c r="L343" s="124">
        <f t="shared" si="188"/>
        <v>0.6661521300615475</v>
      </c>
      <c r="M343" s="124" t="str">
        <f t="shared" si="188"/>
        <v/>
      </c>
      <c r="N343" s="124">
        <f t="shared" si="188"/>
        <v>0.7135321638714186</v>
      </c>
      <c r="O343" s="124">
        <f t="shared" si="188"/>
        <v>0.70217046994598775</v>
      </c>
      <c r="P343" s="124" t="str">
        <f t="shared" si="188"/>
        <v/>
      </c>
      <c r="Q343" s="124">
        <f t="shared" si="188"/>
        <v>0.69415985846029782</v>
      </c>
      <c r="R343" s="124">
        <f t="shared" ref="R343:V343" si="189">IF(R324=0,"",R324/R305)</f>
        <v>0.70128121795309095</v>
      </c>
      <c r="S343" s="124" t="str">
        <f t="shared" si="189"/>
        <v/>
      </c>
      <c r="T343" s="124" t="str">
        <f t="shared" si="189"/>
        <v/>
      </c>
      <c r="U343" s="124">
        <f t="shared" si="189"/>
        <v>0.75779790905733946</v>
      </c>
      <c r="V343" s="124">
        <f t="shared" si="189"/>
        <v>0.77790090261942502</v>
      </c>
      <c r="W343" s="124">
        <f t="shared" ref="W343:Y343" si="190">IF(W324=0,"",W324/W305)</f>
        <v>0.79021041325653918</v>
      </c>
      <c r="X343" s="124">
        <f t="shared" si="190"/>
        <v>0.80319109216661988</v>
      </c>
      <c r="Y343" s="124">
        <f t="shared" si="190"/>
        <v>0.79755107078620802</v>
      </c>
      <c r="DA343" s="130" t="s">
        <v>3623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>
        <f t="shared" si="191"/>
        <v>0.58484194684817248</v>
      </c>
      <c r="H344" s="111">
        <f t="shared" si="191"/>
        <v>0.58524608837569525</v>
      </c>
      <c r="I344" s="111">
        <f t="shared" si="191"/>
        <v>0.58565026696207445</v>
      </c>
      <c r="J344" s="111">
        <f t="shared" si="191"/>
        <v>0.58605451143086595</v>
      </c>
      <c r="K344" s="111">
        <f t="shared" si="191"/>
        <v>0.58645884628967249</v>
      </c>
      <c r="L344" s="111">
        <f t="shared" si="191"/>
        <v>0.58686327809528283</v>
      </c>
      <c r="M344" s="111" t="str">
        <f t="shared" si="191"/>
        <v/>
      </c>
      <c r="N344" s="111">
        <f t="shared" si="191"/>
        <v>0.58734209938822346</v>
      </c>
      <c r="O344" s="111">
        <f t="shared" si="191"/>
        <v>0.58744470706949636</v>
      </c>
      <c r="P344" s="111" t="str">
        <f t="shared" si="191"/>
        <v/>
      </c>
      <c r="Q344" s="111">
        <f t="shared" si="191"/>
        <v>0.5888963644981875</v>
      </c>
      <c r="R344" s="111">
        <f t="shared" ref="R344:V344" si="192">IF(R325=0,"",R325/R306)</f>
        <v>0.59195744261136474</v>
      </c>
      <c r="S344" s="111" t="str">
        <f t="shared" si="192"/>
        <v/>
      </c>
      <c r="T344" s="111" t="str">
        <f t="shared" si="192"/>
        <v/>
      </c>
      <c r="U344" s="111">
        <f t="shared" si="192"/>
        <v>0.6053332923886855</v>
      </c>
      <c r="V344" s="111">
        <f t="shared" si="192"/>
        <v>0.60839868189185808</v>
      </c>
      <c r="W344" s="111">
        <f t="shared" ref="W344:Y344" si="193">IF(W325=0,"",W325/W306)</f>
        <v>0.60987193136081463</v>
      </c>
      <c r="X344" s="111">
        <f t="shared" si="193"/>
        <v>0.61027361589744822</v>
      </c>
      <c r="Y344" s="111">
        <f t="shared" si="193"/>
        <v>0.61031378435111161</v>
      </c>
      <c r="DA344" s="63" t="s">
        <v>3624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>
        <f t="shared" si="194"/>
        <v>0.75441958417661092</v>
      </c>
      <c r="H345" s="45">
        <f t="shared" si="194"/>
        <v>0.75586557399155685</v>
      </c>
      <c r="I345" s="45">
        <f t="shared" si="194"/>
        <v>0.7573726804588482</v>
      </c>
      <c r="J345" s="45">
        <f t="shared" si="194"/>
        <v>0.75898843875253086</v>
      </c>
      <c r="K345" s="45">
        <f t="shared" si="194"/>
        <v>0.76075326627378259</v>
      </c>
      <c r="L345" s="45">
        <f t="shared" si="194"/>
        <v>0.76267797633444723</v>
      </c>
      <c r="M345" s="45" t="str">
        <f t="shared" si="194"/>
        <v/>
      </c>
      <c r="N345" s="45">
        <f t="shared" si="194"/>
        <v>0.76919897542112448</v>
      </c>
      <c r="O345" s="45">
        <f t="shared" si="194"/>
        <v>0.77443574741954024</v>
      </c>
      <c r="P345" s="45" t="str">
        <f t="shared" si="194"/>
        <v/>
      </c>
      <c r="Q345" s="45">
        <f t="shared" si="194"/>
        <v>0.79032271320116521</v>
      </c>
      <c r="R345" s="45">
        <f t="shared" ref="R345:V345" si="195">IF(R326=0,"",R326/R307)</f>
        <v>0.80251724349459352</v>
      </c>
      <c r="S345" s="45" t="str">
        <f t="shared" si="195"/>
        <v/>
      </c>
      <c r="T345" s="45" t="str">
        <f t="shared" si="195"/>
        <v/>
      </c>
      <c r="U345" s="45">
        <f t="shared" si="195"/>
        <v>0.84990315945542094</v>
      </c>
      <c r="V345" s="45">
        <f t="shared" si="195"/>
        <v>0.86297713790338204</v>
      </c>
      <c r="W345" s="45">
        <f t="shared" ref="W345:Y345" si="196">IF(W326=0,"",W326/W307)</f>
        <v>0.8727670565214285</v>
      </c>
      <c r="X345" s="45">
        <f t="shared" si="196"/>
        <v>0.88042456835886307</v>
      </c>
      <c r="Y345" s="45">
        <f t="shared" si="196"/>
        <v>0.88721521788189694</v>
      </c>
      <c r="DA345" s="60" t="s">
        <v>3625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0.43274457762882268</v>
      </c>
      <c r="H347" s="117">
        <f t="shared" si="197"/>
        <v>0.81402366733658293</v>
      </c>
      <c r="I347" s="117">
        <f t="shared" si="197"/>
        <v>7.9299341708658863E-2</v>
      </c>
      <c r="J347" s="117">
        <f t="shared" si="197"/>
        <v>1.0897300234281209</v>
      </c>
      <c r="K347" s="117">
        <f t="shared" si="197"/>
        <v>0.65301248037347315</v>
      </c>
      <c r="L347" s="117">
        <f t="shared" si="197"/>
        <v>0.28201070262924688</v>
      </c>
      <c r="M347" s="117">
        <f t="shared" si="197"/>
        <v>0</v>
      </c>
      <c r="N347" s="117">
        <f t="shared" si="197"/>
        <v>0.36181190704185218</v>
      </c>
      <c r="O347" s="117">
        <f t="shared" si="197"/>
        <v>0.35553501210209287</v>
      </c>
      <c r="P347" s="117">
        <f t="shared" si="197"/>
        <v>0</v>
      </c>
      <c r="Q347" s="117">
        <f t="shared" si="197"/>
        <v>0.24408873157172162</v>
      </c>
      <c r="R347" s="117">
        <f t="shared" ref="R347:V347" si="198">R348+R351+R353+R362</f>
        <v>2.3549813069889184E-2</v>
      </c>
      <c r="S347" s="117">
        <f t="shared" si="198"/>
        <v>0</v>
      </c>
      <c r="T347" s="117">
        <f t="shared" si="198"/>
        <v>0</v>
      </c>
      <c r="U347" s="117">
        <f t="shared" si="198"/>
        <v>0.11227525101087092</v>
      </c>
      <c r="V347" s="117">
        <f t="shared" si="198"/>
        <v>0.17986843507375636</v>
      </c>
      <c r="W347" s="117">
        <f t="shared" ref="W347:Y347" si="199">W348+W351+W353+W362</f>
        <v>0.18043351818368464</v>
      </c>
      <c r="X347" s="117">
        <f t="shared" si="199"/>
        <v>0.14654204667704335</v>
      </c>
      <c r="Y347" s="117">
        <f t="shared" si="199"/>
        <v>5.3622828151316679E-2</v>
      </c>
      <c r="DA347" s="129" t="s">
        <v>3776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0.41514103207995728</v>
      </c>
      <c r="H348" s="122">
        <f t="shared" si="200"/>
        <v>0.78284407842135095</v>
      </c>
      <c r="I348" s="122">
        <f t="shared" si="200"/>
        <v>6.8410705447453465E-2</v>
      </c>
      <c r="J348" s="122">
        <f t="shared" si="200"/>
        <v>1.04188446145747</v>
      </c>
      <c r="K348" s="122">
        <f t="shared" si="200"/>
        <v>0.60375119336280869</v>
      </c>
      <c r="L348" s="122">
        <f t="shared" si="200"/>
        <v>0.26512231815745729</v>
      </c>
      <c r="M348" s="122">
        <f t="shared" si="200"/>
        <v>0</v>
      </c>
      <c r="N348" s="122">
        <f t="shared" si="200"/>
        <v>0.35113963345635879</v>
      </c>
      <c r="O348" s="122">
        <f t="shared" si="200"/>
        <v>0.34141574808584452</v>
      </c>
      <c r="P348" s="122">
        <f t="shared" si="200"/>
        <v>0</v>
      </c>
      <c r="Q348" s="122">
        <f t="shared" si="200"/>
        <v>0.23119121011686936</v>
      </c>
      <c r="R348" s="122">
        <f t="shared" ref="R348:V348" si="201">SUM(R349:R350)</f>
        <v>2.2289157680547889E-2</v>
      </c>
      <c r="S348" s="122">
        <f t="shared" si="201"/>
        <v>0</v>
      </c>
      <c r="T348" s="122">
        <f t="shared" si="201"/>
        <v>0</v>
      </c>
      <c r="U348" s="122">
        <f t="shared" si="201"/>
        <v>0.10647075707083445</v>
      </c>
      <c r="V348" s="122">
        <f t="shared" si="201"/>
        <v>0.17117679583218434</v>
      </c>
      <c r="W348" s="122">
        <f t="shared" ref="W348:Y348" si="202">SUM(W349:W350)</f>
        <v>0.17125594514117551</v>
      </c>
      <c r="X348" s="122">
        <f t="shared" si="202"/>
        <v>0.13816225392516024</v>
      </c>
      <c r="Y348" s="122">
        <f t="shared" si="202"/>
        <v>4.828147988213384E-2</v>
      </c>
      <c r="DA348" s="130" t="s">
        <v>3777</v>
      </c>
    </row>
    <row r="349" spans="1:105" ht="12" customHeight="1" x14ac:dyDescent="0.25">
      <c r="A349" s="97" t="s">
        <v>74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0.41514103207995728</v>
      </c>
      <c r="H349" s="98">
        <v>0.78284407842135095</v>
      </c>
      <c r="I349" s="98">
        <v>6.8410705447453465E-2</v>
      </c>
      <c r="J349" s="98">
        <v>1.04188446145747</v>
      </c>
      <c r="K349" s="98">
        <v>0.60375119336280869</v>
      </c>
      <c r="L349" s="98">
        <v>0.26512231815745729</v>
      </c>
      <c r="M349" s="98">
        <v>0</v>
      </c>
      <c r="N349" s="98">
        <v>0.35113963345635879</v>
      </c>
      <c r="O349" s="98">
        <v>0.34141574808584452</v>
      </c>
      <c r="P349" s="98">
        <v>0</v>
      </c>
      <c r="Q349" s="98">
        <v>0.23119121011686936</v>
      </c>
      <c r="R349" s="98">
        <v>2.2289157680547889E-2</v>
      </c>
      <c r="S349" s="98">
        <v>0</v>
      </c>
      <c r="T349" s="98">
        <v>0</v>
      </c>
      <c r="U349" s="98">
        <v>0.10647075707083445</v>
      </c>
      <c r="V349" s="98">
        <v>0.17117679583218434</v>
      </c>
      <c r="W349" s="98">
        <v>0.17125594514117551</v>
      </c>
      <c r="X349" s="98">
        <v>0.13816225392516024</v>
      </c>
      <c r="Y349" s="98">
        <v>4.828147988213384E-2</v>
      </c>
      <c r="DA349" s="63" t="s">
        <v>3778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3779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3780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3781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1.9866911555865602E-3</v>
      </c>
      <c r="H353" s="122">
        <v>3.6683524537917179E-3</v>
      </c>
      <c r="I353" s="122">
        <v>1.1844469832205829E-3</v>
      </c>
      <c r="J353" s="122">
        <v>3.9184219782079331E-3</v>
      </c>
      <c r="K353" s="122">
        <v>4.6228988065363484E-3</v>
      </c>
      <c r="L353" s="122">
        <v>1.7058706684993901E-3</v>
      </c>
      <c r="M353" s="122">
        <v>0</v>
      </c>
      <c r="N353" s="122">
        <v>7.1400157448846268E-4</v>
      </c>
      <c r="O353" s="122">
        <v>1.0485975715503249E-3</v>
      </c>
      <c r="P353" s="122">
        <v>0</v>
      </c>
      <c r="Q353" s="122">
        <v>1.2445958135988726E-3</v>
      </c>
      <c r="R353" s="122">
        <v>0</v>
      </c>
      <c r="S353" s="122">
        <v>0</v>
      </c>
      <c r="T353" s="122">
        <v>0</v>
      </c>
      <c r="U353" s="122">
        <v>3.2335169584403163E-4</v>
      </c>
      <c r="V353" s="122">
        <v>6.3425715279683296E-4</v>
      </c>
      <c r="W353" s="122">
        <v>6.7038027405397509E-4</v>
      </c>
      <c r="X353" s="122">
        <v>6.6080429963840542E-4</v>
      </c>
      <c r="Y353" s="122">
        <v>6.1533898021983217E-4</v>
      </c>
      <c r="DA353" s="130" t="s">
        <v>3782</v>
      </c>
    </row>
    <row r="354" spans="1:105" ht="12" customHeight="1" x14ac:dyDescent="0.25">
      <c r="A354" s="97" t="s">
        <v>141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1.9866911555865602E-3</v>
      </c>
      <c r="H354" s="98">
        <v>3.6683524537917179E-3</v>
      </c>
      <c r="I354" s="98">
        <v>1.1844469832205829E-3</v>
      </c>
      <c r="J354" s="98">
        <v>3.9184219782079331E-3</v>
      </c>
      <c r="K354" s="98">
        <v>4.6228988065363484E-3</v>
      </c>
      <c r="L354" s="98">
        <v>1.7058706684993901E-3</v>
      </c>
      <c r="M354" s="98">
        <v>0</v>
      </c>
      <c r="N354" s="98">
        <v>7.1400157448846268E-4</v>
      </c>
      <c r="O354" s="98">
        <v>1.0485975715503249E-3</v>
      </c>
      <c r="P354" s="98">
        <v>0</v>
      </c>
      <c r="Q354" s="98">
        <v>1.2445958135988726E-3</v>
      </c>
      <c r="R354" s="98">
        <v>0</v>
      </c>
      <c r="S354" s="98">
        <v>0</v>
      </c>
      <c r="T354" s="98">
        <v>0</v>
      </c>
      <c r="U354" s="98">
        <v>3.2335169584403163E-4</v>
      </c>
      <c r="V354" s="98">
        <v>6.3425715279683296E-4</v>
      </c>
      <c r="W354" s="98">
        <v>6.7038027405397509E-4</v>
      </c>
      <c r="X354" s="98">
        <v>6.6080429963840542E-4</v>
      </c>
      <c r="Y354" s="98">
        <v>6.1533898021983217E-4</v>
      </c>
      <c r="DA354" s="63" t="s">
        <v>3783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3784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3785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3786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3787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3788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3789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3790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1.5616854393278791E-2</v>
      </c>
      <c r="H362" s="122">
        <v>2.751123646144028E-2</v>
      </c>
      <c r="I362" s="122">
        <v>9.7041892779848125E-3</v>
      </c>
      <c r="J362" s="122">
        <v>4.3927139992442757E-2</v>
      </c>
      <c r="K362" s="122">
        <v>4.4638388204128181E-2</v>
      </c>
      <c r="L362" s="122">
        <v>1.5182513803290248E-2</v>
      </c>
      <c r="M362" s="122">
        <v>0</v>
      </c>
      <c r="N362" s="122">
        <v>9.9582720110048817E-3</v>
      </c>
      <c r="O362" s="122">
        <v>1.3070666444698007E-2</v>
      </c>
      <c r="P362" s="122">
        <v>0</v>
      </c>
      <c r="Q362" s="122">
        <v>1.1652925641253385E-2</v>
      </c>
      <c r="R362" s="122">
        <v>1.2606553893412943E-3</v>
      </c>
      <c r="S362" s="122">
        <v>0</v>
      </c>
      <c r="T362" s="122">
        <v>0</v>
      </c>
      <c r="U362" s="122">
        <v>5.4811422441924376E-3</v>
      </c>
      <c r="V362" s="122">
        <v>8.0573820887751731E-3</v>
      </c>
      <c r="W362" s="122">
        <v>8.5071927684551504E-3</v>
      </c>
      <c r="X362" s="122">
        <v>7.7189884522446918E-3</v>
      </c>
      <c r="Y362" s="122">
        <v>4.726009288963013E-3</v>
      </c>
      <c r="DA362" s="130" t="s">
        <v>3791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1.5616854393278791E-2</v>
      </c>
      <c r="H363" s="98">
        <v>2.751123646144028E-2</v>
      </c>
      <c r="I363" s="98">
        <v>9.7041892779848125E-3</v>
      </c>
      <c r="J363" s="98">
        <v>4.3927139992442757E-2</v>
      </c>
      <c r="K363" s="98">
        <v>4.4638388204128181E-2</v>
      </c>
      <c r="L363" s="98">
        <v>1.5182513803290248E-2</v>
      </c>
      <c r="M363" s="98">
        <v>0</v>
      </c>
      <c r="N363" s="98">
        <v>9.9582720110048817E-3</v>
      </c>
      <c r="O363" s="98">
        <v>1.3070666444698007E-2</v>
      </c>
      <c r="P363" s="98">
        <v>0</v>
      </c>
      <c r="Q363" s="98">
        <v>1.1652925641253385E-2</v>
      </c>
      <c r="R363" s="98">
        <v>1.2606553893412943E-3</v>
      </c>
      <c r="S363" s="98">
        <v>0</v>
      </c>
      <c r="T363" s="98">
        <v>0</v>
      </c>
      <c r="U363" s="98">
        <v>5.4811422441924376E-3</v>
      </c>
      <c r="V363" s="98">
        <v>8.0573820887751731E-3</v>
      </c>
      <c r="W363" s="98">
        <v>8.5071927684551504E-3</v>
      </c>
      <c r="X363" s="98">
        <v>7.7189884522446918E-3</v>
      </c>
      <c r="Y363" s="98">
        <v>4.726009288963013E-3</v>
      </c>
      <c r="DA363" s="63" t="s">
        <v>3792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3793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17591.56353150183</v>
      </c>
      <c r="H366" s="117">
        <f t="shared" si="204"/>
        <v>20832.787234664636</v>
      </c>
      <c r="I366" s="117">
        <f t="shared" si="204"/>
        <v>9272.1398896756491</v>
      </c>
      <c r="J366" s="117">
        <f t="shared" si="204"/>
        <v>27124.060802083757</v>
      </c>
      <c r="K366" s="117">
        <f t="shared" si="204"/>
        <v>15981.594605356478</v>
      </c>
      <c r="L366" s="117">
        <f t="shared" si="204"/>
        <v>16738.641742414227</v>
      </c>
      <c r="M366" s="117">
        <f t="shared" si="204"/>
        <v>0</v>
      </c>
      <c r="N366" s="117">
        <f t="shared" si="204"/>
        <v>15878.81502435049</v>
      </c>
      <c r="O366" s="117">
        <f t="shared" si="204"/>
        <v>14486.132142300745</v>
      </c>
      <c r="P366" s="117">
        <f t="shared" si="204"/>
        <v>0</v>
      </c>
      <c r="Q366" s="117">
        <f t="shared" si="204"/>
        <v>13413.819717926326</v>
      </c>
      <c r="R366" s="117">
        <f t="shared" ref="R366:V366" si="205">R367+R370+R372+R381</f>
        <v>12532.724428666397</v>
      </c>
      <c r="S366" s="117">
        <f t="shared" si="205"/>
        <v>0</v>
      </c>
      <c r="T366" s="117">
        <f t="shared" si="205"/>
        <v>0</v>
      </c>
      <c r="U366" s="117">
        <f t="shared" si="205"/>
        <v>10212.889885074055</v>
      </c>
      <c r="V366" s="117">
        <f t="shared" si="205"/>
        <v>9938.5748764235632</v>
      </c>
      <c r="W366" s="117">
        <f t="shared" ref="W366:Y366" si="206">W367+W370+W372+W381</f>
        <v>9865.1324246328422</v>
      </c>
      <c r="X366" s="117">
        <f t="shared" si="206"/>
        <v>8268.6327186697508</v>
      </c>
      <c r="Y366" s="117">
        <f t="shared" si="206"/>
        <v>5821.270008116825</v>
      </c>
      <c r="DA366" s="129" t="s">
        <v>3944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14334.783837391877</v>
      </c>
      <c r="H367" s="122">
        <f t="shared" si="207"/>
        <v>17171.872216454278</v>
      </c>
      <c r="I367" s="122">
        <f t="shared" si="207"/>
        <v>5536.9725335373305</v>
      </c>
      <c r="J367" s="122">
        <f t="shared" si="207"/>
        <v>23542.799900571539</v>
      </c>
      <c r="K367" s="122">
        <f t="shared" si="207"/>
        <v>12559.156792064734</v>
      </c>
      <c r="L367" s="122">
        <f t="shared" si="207"/>
        <v>13561.894910901157</v>
      </c>
      <c r="M367" s="122">
        <f t="shared" si="207"/>
        <v>0</v>
      </c>
      <c r="N367" s="122">
        <f t="shared" si="207"/>
        <v>12919.790639115428</v>
      </c>
      <c r="O367" s="122">
        <f t="shared" si="207"/>
        <v>11787.927505073163</v>
      </c>
      <c r="P367" s="122">
        <f t="shared" si="207"/>
        <v>0</v>
      </c>
      <c r="Q367" s="122">
        <f t="shared" si="207"/>
        <v>10850.5324536486</v>
      </c>
      <c r="R367" s="122">
        <f t="shared" ref="R367:V367" si="208">SUM(R368:R369)</f>
        <v>9940.6426239907105</v>
      </c>
      <c r="S367" s="122">
        <f t="shared" si="208"/>
        <v>0</v>
      </c>
      <c r="T367" s="122">
        <f t="shared" si="208"/>
        <v>0</v>
      </c>
      <c r="U367" s="122">
        <f t="shared" si="208"/>
        <v>7784.1490625215756</v>
      </c>
      <c r="V367" s="122">
        <f t="shared" si="208"/>
        <v>7340.6633097010626</v>
      </c>
      <c r="W367" s="122">
        <f t="shared" ref="W367:Y367" si="209">SUM(W368:W369)</f>
        <v>6881.0964330864326</v>
      </c>
      <c r="X367" s="122">
        <f t="shared" si="209"/>
        <v>5266.5386904771785</v>
      </c>
      <c r="Y367" s="122">
        <f t="shared" si="209"/>
        <v>3262.841921532759</v>
      </c>
      <c r="DA367" s="130" t="s">
        <v>3945</v>
      </c>
    </row>
    <row r="368" spans="1:105" ht="12" customHeight="1" x14ac:dyDescent="0.25">
      <c r="A368" s="97" t="s">
        <v>74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14166.875926675226</v>
      </c>
      <c r="H368" s="98">
        <v>16976.469319195836</v>
      </c>
      <c r="I368" s="98">
        <v>5475.5723196668305</v>
      </c>
      <c r="J368" s="98">
        <v>23282.063794062502</v>
      </c>
      <c r="K368" s="98">
        <v>12419.736127419937</v>
      </c>
      <c r="L368" s="98">
        <v>13415.138965165941</v>
      </c>
      <c r="M368" s="98">
        <v>0</v>
      </c>
      <c r="N368" s="98">
        <v>12775.050368850541</v>
      </c>
      <c r="O368" s="98">
        <v>11650.967186528515</v>
      </c>
      <c r="P368" s="98">
        <v>0</v>
      </c>
      <c r="Q368" s="98">
        <v>10713.117122031739</v>
      </c>
      <c r="R368" s="98">
        <v>9812.0961791459267</v>
      </c>
      <c r="S368" s="98">
        <v>0</v>
      </c>
      <c r="T368" s="98">
        <v>0</v>
      </c>
      <c r="U368" s="98">
        <v>7683.6689868940812</v>
      </c>
      <c r="V368" s="98">
        <v>7245.6890700634722</v>
      </c>
      <c r="W368" s="98">
        <v>6791.8927303363371</v>
      </c>
      <c r="X368" s="98">
        <v>5198.4238649952003</v>
      </c>
      <c r="Y368" s="98">
        <v>3220.3626253377565</v>
      </c>
      <c r="DA368" s="63" t="s">
        <v>3946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167.90791071665129</v>
      </c>
      <c r="H369" s="98">
        <v>195.40289725844053</v>
      </c>
      <c r="I369" s="98">
        <v>61.400213870499577</v>
      </c>
      <c r="J369" s="98">
        <v>260.73610650903566</v>
      </c>
      <c r="K369" s="98">
        <v>139.42066464479637</v>
      </c>
      <c r="L369" s="98">
        <v>146.75594573521619</v>
      </c>
      <c r="M369" s="98">
        <v>0</v>
      </c>
      <c r="N369" s="98">
        <v>144.7402702648873</v>
      </c>
      <c r="O369" s="98">
        <v>136.96031854464906</v>
      </c>
      <c r="P369" s="98">
        <v>0</v>
      </c>
      <c r="Q369" s="98">
        <v>137.41533161686144</v>
      </c>
      <c r="R369" s="98">
        <v>128.54644484478328</v>
      </c>
      <c r="S369" s="98">
        <v>0</v>
      </c>
      <c r="T369" s="98">
        <v>0</v>
      </c>
      <c r="U369" s="98">
        <v>100.48007562749413</v>
      </c>
      <c r="V369" s="98">
        <v>94.974239637590173</v>
      </c>
      <c r="W369" s="98">
        <v>89.203702750095431</v>
      </c>
      <c r="X369" s="98">
        <v>68.114825481977888</v>
      </c>
      <c r="Y369" s="98">
        <v>42.479296195002313</v>
      </c>
      <c r="DA369" s="63" t="s">
        <v>3947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260.91721638562899</v>
      </c>
      <c r="H370" s="122">
        <f t="shared" si="210"/>
        <v>541.29233940043241</v>
      </c>
      <c r="I370" s="122">
        <f t="shared" si="210"/>
        <v>735.78266361380668</v>
      </c>
      <c r="J370" s="122">
        <f t="shared" si="210"/>
        <v>408.86099183950637</v>
      </c>
      <c r="K370" s="122">
        <f t="shared" si="210"/>
        <v>361.54919189505375</v>
      </c>
      <c r="L370" s="122">
        <f t="shared" si="210"/>
        <v>201.42087955220194</v>
      </c>
      <c r="M370" s="122">
        <f t="shared" si="210"/>
        <v>0</v>
      </c>
      <c r="N370" s="122">
        <f t="shared" si="210"/>
        <v>307.45394302022908</v>
      </c>
      <c r="O370" s="122">
        <f t="shared" si="210"/>
        <v>148.03562201455469</v>
      </c>
      <c r="P370" s="122">
        <f t="shared" si="210"/>
        <v>0</v>
      </c>
      <c r="Q370" s="122">
        <f t="shared" si="210"/>
        <v>99.14216609076388</v>
      </c>
      <c r="R370" s="122">
        <f t="shared" si="210"/>
        <v>95.930148313917897</v>
      </c>
      <c r="S370" s="122">
        <f t="shared" si="210"/>
        <v>0</v>
      </c>
      <c r="T370" s="122">
        <f t="shared" si="210"/>
        <v>0</v>
      </c>
      <c r="U370" s="122">
        <f t="shared" si="210"/>
        <v>18.234174467995942</v>
      </c>
      <c r="V370" s="122">
        <f t="shared" si="210"/>
        <v>216.05793857868628</v>
      </c>
      <c r="W370" s="122">
        <f t="shared" si="210"/>
        <v>453.46408997010008</v>
      </c>
      <c r="X370" s="122">
        <f t="shared" si="210"/>
        <v>599.87146780688818</v>
      </c>
      <c r="Y370" s="122">
        <f t="shared" si="210"/>
        <v>215.7870291948916</v>
      </c>
      <c r="DA370" s="130" t="s">
        <v>3948</v>
      </c>
    </row>
    <row r="371" spans="1:105" ht="12" customHeight="1" x14ac:dyDescent="0.25">
      <c r="A371" s="97" t="s">
        <v>53</v>
      </c>
      <c r="B371" s="98"/>
      <c r="C371" s="98">
        <f>RES_hhdet_in_fech!C29</f>
        <v>0</v>
      </c>
      <c r="D371" s="98">
        <f>RES_hhdet_in_fech!D29</f>
        <v>0</v>
      </c>
      <c r="E371" s="98">
        <f>RES_hhdet_in_fech!E29</f>
        <v>0</v>
      </c>
      <c r="F371" s="98">
        <f>RES_hhdet_in_fech!F29</f>
        <v>0</v>
      </c>
      <c r="G371" s="98">
        <f>RES_hhdet_in_fech!G29</f>
        <v>260.91721638562899</v>
      </c>
      <c r="H371" s="98">
        <f>RES_hhdet_in_fech!H29</f>
        <v>541.29233940043241</v>
      </c>
      <c r="I371" s="98">
        <f>RES_hhdet_in_fech!I29</f>
        <v>735.78266361380668</v>
      </c>
      <c r="J371" s="98">
        <f>RES_hhdet_in_fech!J29</f>
        <v>408.86099183950637</v>
      </c>
      <c r="K371" s="98">
        <f>RES_hhdet_in_fech!K29</f>
        <v>361.54919189505375</v>
      </c>
      <c r="L371" s="98">
        <f>RES_hhdet_in_fech!L29</f>
        <v>201.42087955220194</v>
      </c>
      <c r="M371" s="98">
        <f>RES_hhdet_in_fech!M29</f>
        <v>0</v>
      </c>
      <c r="N371" s="98">
        <f>RES_hhdet_in_fech!N29</f>
        <v>307.45394302022908</v>
      </c>
      <c r="O371" s="98">
        <f>RES_hhdet_in_fech!O29</f>
        <v>148.03562201455469</v>
      </c>
      <c r="P371" s="98">
        <f>RES_hhdet_in_fech!P29</f>
        <v>0</v>
      </c>
      <c r="Q371" s="98">
        <f>RES_hhdet_in_fech!Q29</f>
        <v>99.14216609076388</v>
      </c>
      <c r="R371" s="98">
        <f>RES_hhdet_in_fech!R29</f>
        <v>95.930148313917897</v>
      </c>
      <c r="S371" s="98">
        <f>RES_hhdet_in_fech!S29</f>
        <v>0</v>
      </c>
      <c r="T371" s="98">
        <f>RES_hhdet_in_fech!T29</f>
        <v>0</v>
      </c>
      <c r="U371" s="98">
        <f>RES_hhdet_in_fech!U29</f>
        <v>18.234174467995942</v>
      </c>
      <c r="V371" s="98">
        <f>RES_hhdet_in_fech!V29</f>
        <v>216.05793857868628</v>
      </c>
      <c r="W371" s="98">
        <f>RES_hhdet_in_fech!W29</f>
        <v>453.46408997010008</v>
      </c>
      <c r="X371" s="98">
        <f>RES_hhdet_in_fech!X29</f>
        <v>599.87146780688818</v>
      </c>
      <c r="Y371" s="98">
        <f>RES_hhdet_in_fech!Y29</f>
        <v>215.7870291948916</v>
      </c>
      <c r="DA371" s="63" t="s">
        <v>3949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1604.5701819861965</v>
      </c>
      <c r="H372" s="122">
        <v>1668.3050961354506</v>
      </c>
      <c r="I372" s="122">
        <v>1581.7564110984338</v>
      </c>
      <c r="J372" s="122">
        <v>1649.0485183077003</v>
      </c>
      <c r="K372" s="122">
        <v>1567.4078335218587</v>
      </c>
      <c r="L372" s="122">
        <v>1576.0475406628245</v>
      </c>
      <c r="M372" s="122">
        <v>0</v>
      </c>
      <c r="N372" s="122">
        <v>1467.9835844177067</v>
      </c>
      <c r="O372" s="122">
        <v>1396.0056505033722</v>
      </c>
      <c r="P372" s="122">
        <v>0</v>
      </c>
      <c r="Q372" s="122">
        <v>1333.0778091226352</v>
      </c>
      <c r="R372" s="122">
        <v>1341.8883247640867</v>
      </c>
      <c r="S372" s="122">
        <v>0</v>
      </c>
      <c r="T372" s="122">
        <v>0</v>
      </c>
      <c r="U372" s="122">
        <v>1360.171405866932</v>
      </c>
      <c r="V372" s="122">
        <v>1361.2851647919242</v>
      </c>
      <c r="W372" s="122">
        <v>1456.1819403191073</v>
      </c>
      <c r="X372" s="122">
        <v>1386.3398005748836</v>
      </c>
      <c r="Y372" s="122">
        <v>1369.1652618215626</v>
      </c>
      <c r="DA372" s="130" t="s">
        <v>3950</v>
      </c>
    </row>
    <row r="373" spans="1:105" ht="12" customHeight="1" x14ac:dyDescent="0.25">
      <c r="A373" s="97" t="s">
        <v>141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1749.155798192076</v>
      </c>
      <c r="H373" s="98">
        <v>1794.3067313257993</v>
      </c>
      <c r="I373" s="98">
        <v>1738.0509820105983</v>
      </c>
      <c r="J373" s="98">
        <v>1916.6236124356462</v>
      </c>
      <c r="K373" s="98">
        <v>2035.0848769749725</v>
      </c>
      <c r="L373" s="98">
        <v>1877.3889202537748</v>
      </c>
      <c r="M373" s="98">
        <v>0</v>
      </c>
      <c r="N373" s="98">
        <v>1571.5829690272551</v>
      </c>
      <c r="O373" s="98">
        <v>1538.7063032668966</v>
      </c>
      <c r="P373" s="98">
        <v>0</v>
      </c>
      <c r="Q373" s="98">
        <v>1369.7347834113316</v>
      </c>
      <c r="R373" s="98">
        <v>0</v>
      </c>
      <c r="S373" s="98">
        <v>0</v>
      </c>
      <c r="T373" s="98">
        <v>0</v>
      </c>
      <c r="U373" s="98">
        <v>1423.4534946470837</v>
      </c>
      <c r="V373" s="98">
        <v>1396.0581810108138</v>
      </c>
      <c r="W373" s="98">
        <v>1475.568484887249</v>
      </c>
      <c r="X373" s="98">
        <v>1454.4908866842873</v>
      </c>
      <c r="Y373" s="98">
        <v>1354.4175475872339</v>
      </c>
      <c r="DA373" s="63" t="s">
        <v>3951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3952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3953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3954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1612.669894118244</v>
      </c>
      <c r="H377" s="101">
        <v>1678.6328715386469</v>
      </c>
      <c r="I377" s="101">
        <v>1614.4021211886641</v>
      </c>
      <c r="J377" s="101">
        <v>1678.9933605885042</v>
      </c>
      <c r="K377" s="101">
        <v>1584.5460305663364</v>
      </c>
      <c r="L377" s="101">
        <v>1597.8309913857215</v>
      </c>
      <c r="M377" s="101">
        <v>0</v>
      </c>
      <c r="N377" s="101">
        <v>1508.4991697638968</v>
      </c>
      <c r="O377" s="101">
        <v>1441.1638570650778</v>
      </c>
      <c r="P377" s="101">
        <v>0</v>
      </c>
      <c r="Q377" s="101">
        <v>1389.6614299292883</v>
      </c>
      <c r="R377" s="101">
        <v>1399.7067226918837</v>
      </c>
      <c r="S377" s="101">
        <v>0</v>
      </c>
      <c r="T377" s="101">
        <v>0</v>
      </c>
      <c r="U377" s="101">
        <v>1407.6496199322669</v>
      </c>
      <c r="V377" s="101">
        <v>1408.5178073625475</v>
      </c>
      <c r="W377" s="101">
        <v>1499.6398284741492</v>
      </c>
      <c r="X377" s="101">
        <v>1428.2373333366511</v>
      </c>
      <c r="Y377" s="101">
        <v>1413.6087805259369</v>
      </c>
      <c r="DA377" s="131" t="s">
        <v>3955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1180.8467977674266</v>
      </c>
      <c r="H378" s="104">
        <v>1230.4038508339106</v>
      </c>
      <c r="I378" s="104">
        <v>1181.1099937029699</v>
      </c>
      <c r="J378" s="104">
        <v>1232.448571925027</v>
      </c>
      <c r="K378" s="104">
        <v>1154.3901025871487</v>
      </c>
      <c r="L378" s="104">
        <v>1167.3464301908277</v>
      </c>
      <c r="M378" s="104">
        <v>0</v>
      </c>
      <c r="N378" s="104">
        <v>1121.6873678088409</v>
      </c>
      <c r="O378" s="104">
        <v>1081.2793873553449</v>
      </c>
      <c r="P378" s="104">
        <v>0</v>
      </c>
      <c r="Q378" s="104">
        <v>1095.4537971203868</v>
      </c>
      <c r="R378" s="104">
        <v>1110.6147330528993</v>
      </c>
      <c r="S378" s="104">
        <v>0</v>
      </c>
      <c r="T378" s="104">
        <v>0</v>
      </c>
      <c r="U378" s="104">
        <v>1142.9246260504267</v>
      </c>
      <c r="V378" s="104">
        <v>1151.2927771182653</v>
      </c>
      <c r="W378" s="104">
        <v>1248.2880969985763</v>
      </c>
      <c r="X378" s="104">
        <v>1212.8234881269955</v>
      </c>
      <c r="Y378" s="104">
        <v>1212.5452256251281</v>
      </c>
      <c r="DA378" s="132" t="s">
        <v>3956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462.35402419899066</v>
      </c>
      <c r="H379" s="98">
        <v>479.60525841820612</v>
      </c>
      <c r="I379" s="98">
        <v>448.96630853803333</v>
      </c>
      <c r="J379" s="98">
        <v>470.74512575390963</v>
      </c>
      <c r="K379" s="98">
        <v>413.00299329131417</v>
      </c>
      <c r="L379" s="98">
        <v>416.98243520426195</v>
      </c>
      <c r="M379" s="98">
        <v>0</v>
      </c>
      <c r="N379" s="98">
        <v>406.94355124086781</v>
      </c>
      <c r="O379" s="98">
        <v>377.45876644053999</v>
      </c>
      <c r="P379" s="98">
        <v>0</v>
      </c>
      <c r="Q379" s="98">
        <v>422.89705698778442</v>
      </c>
      <c r="R379" s="98">
        <v>414.64446451090151</v>
      </c>
      <c r="S379" s="98">
        <v>0</v>
      </c>
      <c r="T379" s="98">
        <v>0</v>
      </c>
      <c r="U379" s="98">
        <v>401.12681506128069</v>
      </c>
      <c r="V379" s="98">
        <v>392.75761698508524</v>
      </c>
      <c r="W379" s="98">
        <v>470.45456669399533</v>
      </c>
      <c r="X379" s="98">
        <v>501.46847828734678</v>
      </c>
      <c r="Y379" s="98">
        <v>504.74353314345001</v>
      </c>
      <c r="DA379" s="63" t="s">
        <v>3957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718.49277356843595</v>
      </c>
      <c r="H380" s="98">
        <v>750.79859241570443</v>
      </c>
      <c r="I380" s="98">
        <v>732.14368516493664</v>
      </c>
      <c r="J380" s="98">
        <v>761.70344617111709</v>
      </c>
      <c r="K380" s="98">
        <v>741.38710929583453</v>
      </c>
      <c r="L380" s="98">
        <v>750.3639949865659</v>
      </c>
      <c r="M380" s="98">
        <v>0</v>
      </c>
      <c r="N380" s="98">
        <v>714.74381656797334</v>
      </c>
      <c r="O380" s="98">
        <v>703.82062091480509</v>
      </c>
      <c r="P380" s="98">
        <v>0</v>
      </c>
      <c r="Q380" s="98">
        <v>672.55674013260239</v>
      </c>
      <c r="R380" s="98">
        <v>695.9702685419976</v>
      </c>
      <c r="S380" s="98">
        <v>0</v>
      </c>
      <c r="T380" s="98">
        <v>0</v>
      </c>
      <c r="U380" s="98">
        <v>741.79781098914577</v>
      </c>
      <c r="V380" s="98">
        <v>758.53516013318006</v>
      </c>
      <c r="W380" s="98">
        <v>777.8335303045809</v>
      </c>
      <c r="X380" s="98">
        <v>711.35500983964857</v>
      </c>
      <c r="Y380" s="98">
        <v>707.80169248167806</v>
      </c>
      <c r="DA380" s="63" t="s">
        <v>3958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1391.2922957381259</v>
      </c>
      <c r="H381" s="122">
        <v>1451.3175826744759</v>
      </c>
      <c r="I381" s="122">
        <v>1417.6282814260783</v>
      </c>
      <c r="J381" s="122">
        <v>1523.3513913650129</v>
      </c>
      <c r="K381" s="122">
        <v>1493.4807878748327</v>
      </c>
      <c r="L381" s="122">
        <v>1399.2784112980441</v>
      </c>
      <c r="M381" s="122">
        <v>0</v>
      </c>
      <c r="N381" s="122">
        <v>1183.5868577971255</v>
      </c>
      <c r="O381" s="122">
        <v>1154.1633647096546</v>
      </c>
      <c r="P381" s="122">
        <v>0</v>
      </c>
      <c r="Q381" s="122">
        <v>1131.0672890643282</v>
      </c>
      <c r="R381" s="122">
        <v>1154.2633315976836</v>
      </c>
      <c r="S381" s="122">
        <v>0</v>
      </c>
      <c r="T381" s="122">
        <v>0</v>
      </c>
      <c r="U381" s="122">
        <v>1050.3352422175519</v>
      </c>
      <c r="V381" s="122">
        <v>1020.5684633518897</v>
      </c>
      <c r="W381" s="122">
        <v>1074.3899612572027</v>
      </c>
      <c r="X381" s="122">
        <v>1015.8827598108002</v>
      </c>
      <c r="Y381" s="122">
        <v>973.47579556761161</v>
      </c>
      <c r="DA381" s="130" t="s">
        <v>3959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1598.7967085261887</v>
      </c>
      <c r="H382" s="98">
        <v>1572.8507889307539</v>
      </c>
      <c r="I382" s="98">
        <v>1643.0623752124582</v>
      </c>
      <c r="J382" s="98">
        <v>1611.4610844207737</v>
      </c>
      <c r="K382" s="98">
        <v>1853.8337288706894</v>
      </c>
      <c r="L382" s="98">
        <v>1670.9052873844698</v>
      </c>
      <c r="M382" s="98">
        <v>0</v>
      </c>
      <c r="N382" s="98">
        <v>1414.1335666497509</v>
      </c>
      <c r="O382" s="98">
        <v>1403.4017545061186</v>
      </c>
      <c r="P382" s="98">
        <v>0</v>
      </c>
      <c r="Q382" s="98">
        <v>1315.3414560677197</v>
      </c>
      <c r="R382" s="98">
        <v>1387.4090831806811</v>
      </c>
      <c r="S382" s="98">
        <v>0</v>
      </c>
      <c r="T382" s="98">
        <v>0</v>
      </c>
      <c r="U382" s="98">
        <v>1340.4996586332777</v>
      </c>
      <c r="V382" s="98">
        <v>1313.7064573143375</v>
      </c>
      <c r="W382" s="98">
        <v>1387.0453145205449</v>
      </c>
      <c r="X382" s="98">
        <v>1359.2161387999106</v>
      </c>
      <c r="Y382" s="98">
        <v>1223.8094136713726</v>
      </c>
      <c r="DA382" s="63" t="s">
        <v>3960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1287.5400893440942</v>
      </c>
      <c r="H383" s="33">
        <v>1377.0472899623062</v>
      </c>
      <c r="I383" s="33">
        <v>1215.5149559624278</v>
      </c>
      <c r="J383" s="33">
        <v>1386.037584005386</v>
      </c>
      <c r="K383" s="33">
        <v>1139.80104949001</v>
      </c>
      <c r="L383" s="33">
        <v>1168.1066018627885</v>
      </c>
      <c r="M383" s="33">
        <v>0</v>
      </c>
      <c r="N383" s="33">
        <v>1104.1763247478877</v>
      </c>
      <c r="O383" s="33">
        <v>1038.0409330999382</v>
      </c>
      <c r="P383" s="33">
        <v>0</v>
      </c>
      <c r="Q383" s="33">
        <v>1002.7334941869664</v>
      </c>
      <c r="R383" s="33">
        <v>998.83283054235199</v>
      </c>
      <c r="S383" s="33">
        <v>0</v>
      </c>
      <c r="T383" s="33">
        <v>0</v>
      </c>
      <c r="U383" s="33">
        <v>928.87106790399241</v>
      </c>
      <c r="V383" s="33">
        <v>917.7798161183041</v>
      </c>
      <c r="W383" s="33">
        <v>973.89359770827127</v>
      </c>
      <c r="X383" s="33">
        <v>922.58564595506391</v>
      </c>
      <c r="Y383" s="33">
        <v>886.62535663365361</v>
      </c>
      <c r="DA383" s="60" t="s">
        <v>3961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10055.181445339367</v>
      </c>
      <c r="H385" s="117">
        <f t="shared" si="211"/>
        <v>12470.107921985829</v>
      </c>
      <c r="I385" s="117">
        <f t="shared" si="211"/>
        <v>6933.0911097026092</v>
      </c>
      <c r="J385" s="117">
        <f t="shared" si="211"/>
        <v>15781.085834630849</v>
      </c>
      <c r="K385" s="117">
        <f t="shared" si="211"/>
        <v>9848.5893881581032</v>
      </c>
      <c r="L385" s="117">
        <f t="shared" si="211"/>
        <v>9990.5632243044856</v>
      </c>
      <c r="M385" s="117">
        <f t="shared" si="211"/>
        <v>0</v>
      </c>
      <c r="N385" s="117">
        <f t="shared" si="211"/>
        <v>10358.006807009884</v>
      </c>
      <c r="O385" s="117">
        <f t="shared" si="211"/>
        <v>9469.9636870620379</v>
      </c>
      <c r="P385" s="117">
        <f t="shared" si="211"/>
        <v>0</v>
      </c>
      <c r="Q385" s="117">
        <f t="shared" si="211"/>
        <v>9389.6565008732177</v>
      </c>
      <c r="R385" s="117">
        <f t="shared" ref="R385:V385" si="212">R386+R389+R391+R400</f>
        <v>8918.5703061088025</v>
      </c>
      <c r="S385" s="117">
        <f t="shared" si="212"/>
        <v>0</v>
      </c>
      <c r="T385" s="117">
        <f t="shared" si="212"/>
        <v>0</v>
      </c>
      <c r="U385" s="117">
        <f t="shared" si="212"/>
        <v>7242.9074817098081</v>
      </c>
      <c r="V385" s="117">
        <f t="shared" si="212"/>
        <v>7726.1015625656846</v>
      </c>
      <c r="W385" s="117">
        <f t="shared" ref="W385:Y385" si="213">W386+W389+W391+W400</f>
        <v>8495.0187369734649</v>
      </c>
      <c r="X385" s="117">
        <f t="shared" si="213"/>
        <v>7915.7887048549255</v>
      </c>
      <c r="Y385" s="117">
        <f t="shared" si="213"/>
        <v>4997.198725723415</v>
      </c>
      <c r="DA385" s="129" t="s">
        <v>4112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7409.4615257497826</v>
      </c>
      <c r="H386" s="122">
        <f t="shared" si="214"/>
        <v>8961.8064034668387</v>
      </c>
      <c r="I386" s="122">
        <f t="shared" si="214"/>
        <v>2918.8251004278386</v>
      </c>
      <c r="J386" s="122">
        <f t="shared" si="214"/>
        <v>12548.808722790194</v>
      </c>
      <c r="K386" s="122">
        <f t="shared" si="214"/>
        <v>6776.6437531879801</v>
      </c>
      <c r="L386" s="122">
        <f t="shared" si="214"/>
        <v>7414.3856497627494</v>
      </c>
      <c r="M386" s="122">
        <f t="shared" si="214"/>
        <v>0</v>
      </c>
      <c r="N386" s="122">
        <f t="shared" si="214"/>
        <v>7500.7238575549218</v>
      </c>
      <c r="O386" s="122">
        <f t="shared" si="214"/>
        <v>7184.4751378166329</v>
      </c>
      <c r="P386" s="122">
        <f t="shared" si="214"/>
        <v>0</v>
      </c>
      <c r="Q386" s="122">
        <f t="shared" si="214"/>
        <v>7263.3193387561569</v>
      </c>
      <c r="R386" s="122">
        <f t="shared" ref="R386:V386" si="215">SUM(R387:R388)</f>
        <v>6754.4689366320481</v>
      </c>
      <c r="S386" s="122">
        <f t="shared" si="215"/>
        <v>0</v>
      </c>
      <c r="T386" s="122">
        <f t="shared" si="215"/>
        <v>0</v>
      </c>
      <c r="U386" s="122">
        <f t="shared" si="215"/>
        <v>5340.0161815364299</v>
      </c>
      <c r="V386" s="122">
        <f t="shared" si="215"/>
        <v>5047.7677665420315</v>
      </c>
      <c r="W386" s="122">
        <f t="shared" ref="W386:Y386" si="216">SUM(W387:W388)</f>
        <v>4749.0059670916107</v>
      </c>
      <c r="X386" s="122">
        <f t="shared" si="216"/>
        <v>3645.0194022640553</v>
      </c>
      <c r="Y386" s="122">
        <f t="shared" si="216"/>
        <v>2263.8668239142039</v>
      </c>
      <c r="DA386" s="130" t="s">
        <v>4113</v>
      </c>
    </row>
    <row r="387" spans="1:105" ht="12" customHeight="1" x14ac:dyDescent="0.25">
      <c r="A387" s="97" t="s">
        <v>74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7241.5536150331309</v>
      </c>
      <c r="H387" s="98">
        <v>8766.4035062083985</v>
      </c>
      <c r="I387" s="98">
        <v>2857.4248865573391</v>
      </c>
      <c r="J387" s="98">
        <v>12288.072616281159</v>
      </c>
      <c r="K387" s="98">
        <v>6637.2230885431836</v>
      </c>
      <c r="L387" s="98">
        <v>7267.6297040275331</v>
      </c>
      <c r="M387" s="98">
        <v>0</v>
      </c>
      <c r="N387" s="98">
        <v>7355.9835872900348</v>
      </c>
      <c r="O387" s="98">
        <v>7047.5148192719835</v>
      </c>
      <c r="P387" s="98">
        <v>0</v>
      </c>
      <c r="Q387" s="98">
        <v>7125.9040071392956</v>
      </c>
      <c r="R387" s="98">
        <v>6625.9224917872652</v>
      </c>
      <c r="S387" s="98">
        <v>0</v>
      </c>
      <c r="T387" s="98">
        <v>0</v>
      </c>
      <c r="U387" s="98">
        <v>5239.5361059089355</v>
      </c>
      <c r="V387" s="98">
        <v>4952.793526904441</v>
      </c>
      <c r="W387" s="98">
        <v>4659.8022643415152</v>
      </c>
      <c r="X387" s="98">
        <v>3576.9045767820776</v>
      </c>
      <c r="Y387" s="98">
        <v>2221.3875277192014</v>
      </c>
      <c r="DA387" s="63" t="s">
        <v>4114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167.90791071665129</v>
      </c>
      <c r="H388" s="98">
        <v>195.40289725844053</v>
      </c>
      <c r="I388" s="98">
        <v>61.400213870499577</v>
      </c>
      <c r="J388" s="98">
        <v>260.73610650903566</v>
      </c>
      <c r="K388" s="98">
        <v>139.42066464479637</v>
      </c>
      <c r="L388" s="98">
        <v>146.75594573521619</v>
      </c>
      <c r="M388" s="98">
        <v>0</v>
      </c>
      <c r="N388" s="98">
        <v>144.7402702648873</v>
      </c>
      <c r="O388" s="98">
        <v>136.96031854464906</v>
      </c>
      <c r="P388" s="98">
        <v>0</v>
      </c>
      <c r="Q388" s="98">
        <v>137.41533161686144</v>
      </c>
      <c r="R388" s="98">
        <v>128.54644484478328</v>
      </c>
      <c r="S388" s="98">
        <v>0</v>
      </c>
      <c r="T388" s="98">
        <v>0</v>
      </c>
      <c r="U388" s="98">
        <v>100.48007562749413</v>
      </c>
      <c r="V388" s="98">
        <v>94.974239637590173</v>
      </c>
      <c r="W388" s="98">
        <v>89.203702750095431</v>
      </c>
      <c r="X388" s="98">
        <v>68.114825481977888</v>
      </c>
      <c r="Y388" s="98">
        <v>42.479296195002313</v>
      </c>
      <c r="DA388" s="63" t="s">
        <v>4115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680.36815697727934</v>
      </c>
      <c r="H389" s="122">
        <f t="shared" si="217"/>
        <v>1463.7585394617952</v>
      </c>
      <c r="I389" s="122">
        <f t="shared" si="217"/>
        <v>2061.7411288438057</v>
      </c>
      <c r="J389" s="122">
        <f t="shared" si="217"/>
        <v>1186.4555106550354</v>
      </c>
      <c r="K389" s="122">
        <f t="shared" si="217"/>
        <v>1086.0380373543576</v>
      </c>
      <c r="L389" s="122">
        <f t="shared" si="217"/>
        <v>626.0424852242669</v>
      </c>
      <c r="M389" s="122">
        <f t="shared" si="217"/>
        <v>0</v>
      </c>
      <c r="N389" s="122">
        <f t="shared" si="217"/>
        <v>1034.9488578978855</v>
      </c>
      <c r="O389" s="122">
        <f t="shared" si="217"/>
        <v>521.61179737400823</v>
      </c>
      <c r="P389" s="122">
        <f t="shared" si="217"/>
        <v>0</v>
      </c>
      <c r="Q389" s="122">
        <f t="shared" si="217"/>
        <v>377.52026673229773</v>
      </c>
      <c r="R389" s="122">
        <f t="shared" si="217"/>
        <v>367.85546106343531</v>
      </c>
      <c r="S389" s="122">
        <f t="shared" si="217"/>
        <v>0</v>
      </c>
      <c r="T389" s="122">
        <f t="shared" si="217"/>
        <v>0</v>
      </c>
      <c r="U389" s="122">
        <f t="shared" si="217"/>
        <v>70.102413901705091</v>
      </c>
      <c r="V389" s="122">
        <f t="shared" si="217"/>
        <v>832.91360780535479</v>
      </c>
      <c r="W389" s="122">
        <f t="shared" si="217"/>
        <v>1763.7317304229884</v>
      </c>
      <c r="X389" s="122">
        <f t="shared" si="217"/>
        <v>2358.535699248293</v>
      </c>
      <c r="Y389" s="122">
        <f t="shared" si="217"/>
        <v>858.69932647815244</v>
      </c>
      <c r="DA389" s="130" t="s">
        <v>4116</v>
      </c>
    </row>
    <row r="390" spans="1:105" ht="12" customHeight="1" x14ac:dyDescent="0.25">
      <c r="A390" s="97" t="s">
        <v>53</v>
      </c>
      <c r="B390" s="98"/>
      <c r="C390" s="98">
        <f>RES_hhdet_in_tesh!C29</f>
        <v>0</v>
      </c>
      <c r="D390" s="98">
        <f>RES_hhdet_in_tesh!D29</f>
        <v>0</v>
      </c>
      <c r="E390" s="98">
        <f>RES_hhdet_in_tesh!E29</f>
        <v>0</v>
      </c>
      <c r="F390" s="98">
        <f>RES_hhdet_in_tesh!F29</f>
        <v>0</v>
      </c>
      <c r="G390" s="98">
        <f>RES_hhdet_in_tesh!G29</f>
        <v>680.36815697727934</v>
      </c>
      <c r="H390" s="98">
        <f>RES_hhdet_in_tesh!H29</f>
        <v>1463.7585394617952</v>
      </c>
      <c r="I390" s="98">
        <f>RES_hhdet_in_tesh!I29</f>
        <v>2061.7411288438057</v>
      </c>
      <c r="J390" s="98">
        <f>RES_hhdet_in_tesh!J29</f>
        <v>1186.4555106550354</v>
      </c>
      <c r="K390" s="98">
        <f>RES_hhdet_in_tesh!K29</f>
        <v>1086.0380373543576</v>
      </c>
      <c r="L390" s="98">
        <f>RES_hhdet_in_tesh!L29</f>
        <v>626.0424852242669</v>
      </c>
      <c r="M390" s="98">
        <f>RES_hhdet_in_tesh!M29</f>
        <v>0</v>
      </c>
      <c r="N390" s="98">
        <f>RES_hhdet_in_tesh!N29</f>
        <v>1034.9488578978855</v>
      </c>
      <c r="O390" s="98">
        <f>RES_hhdet_in_tesh!O29</f>
        <v>521.61179737400823</v>
      </c>
      <c r="P390" s="98">
        <f>RES_hhdet_in_tesh!P29</f>
        <v>0</v>
      </c>
      <c r="Q390" s="98">
        <f>RES_hhdet_in_tesh!Q29</f>
        <v>377.52026673229773</v>
      </c>
      <c r="R390" s="98">
        <f>RES_hhdet_in_tesh!R29</f>
        <v>367.85546106343531</v>
      </c>
      <c r="S390" s="98">
        <f>RES_hhdet_in_tesh!S29</f>
        <v>0</v>
      </c>
      <c r="T390" s="98">
        <f>RES_hhdet_in_tesh!T29</f>
        <v>0</v>
      </c>
      <c r="U390" s="98">
        <f>RES_hhdet_in_tesh!U29</f>
        <v>70.102413901705091</v>
      </c>
      <c r="V390" s="98">
        <f>RES_hhdet_in_tesh!V29</f>
        <v>832.91360780535479</v>
      </c>
      <c r="W390" s="98">
        <f>RES_hhdet_in_tesh!W29</f>
        <v>1763.7317304229884</v>
      </c>
      <c r="X390" s="98">
        <f>RES_hhdet_in_tesh!X29</f>
        <v>2358.535699248293</v>
      </c>
      <c r="Y390" s="98">
        <f>RES_hhdet_in_tesh!Y29</f>
        <v>858.69932647815244</v>
      </c>
      <c r="DA390" s="63" t="s">
        <v>4117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1006.1069968602114</v>
      </c>
      <c r="H391" s="122">
        <v>1049.333323389623</v>
      </c>
      <c r="I391" s="122">
        <v>1012.232249969896</v>
      </c>
      <c r="J391" s="122">
        <v>1059.367564274324</v>
      </c>
      <c r="K391" s="122">
        <v>1009.7837741376695</v>
      </c>
      <c r="L391" s="122">
        <v>1018.0027950821383</v>
      </c>
      <c r="M391" s="122">
        <v>0</v>
      </c>
      <c r="N391" s="122">
        <v>977.8067997833208</v>
      </c>
      <c r="O391" s="122">
        <v>953.45731967877646</v>
      </c>
      <c r="P391" s="122">
        <v>0</v>
      </c>
      <c r="Q391" s="122">
        <v>963.67538609879807</v>
      </c>
      <c r="R391" s="122">
        <v>986.78271339190326</v>
      </c>
      <c r="S391" s="122">
        <v>0</v>
      </c>
      <c r="T391" s="122">
        <v>0</v>
      </c>
      <c r="U391" s="122">
        <v>1036.8470359099774</v>
      </c>
      <c r="V391" s="122">
        <v>1051.5190593919438</v>
      </c>
      <c r="W391" s="122">
        <v>1133.2869041751344</v>
      </c>
      <c r="X391" s="122">
        <v>1096.2856199769001</v>
      </c>
      <c r="Y391" s="122">
        <v>1098.2359121916545</v>
      </c>
      <c r="DA391" s="130" t="s">
        <v>4118</v>
      </c>
    </row>
    <row r="392" spans="1:105" ht="12" customHeight="1" x14ac:dyDescent="0.25">
      <c r="A392" s="97" t="s">
        <v>141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982.51158508879746</v>
      </c>
      <c r="H392" s="98">
        <v>1012.8553669370158</v>
      </c>
      <c r="I392" s="98">
        <v>986.41366770309116</v>
      </c>
      <c r="J392" s="98">
        <v>1094.5765280260744</v>
      </c>
      <c r="K392" s="98">
        <v>1170.8590993756275</v>
      </c>
      <c r="L392" s="98">
        <v>1089.4699774120722</v>
      </c>
      <c r="M392" s="98">
        <v>0</v>
      </c>
      <c r="N392" s="98">
        <v>954.21549693360805</v>
      </c>
      <c r="O392" s="98">
        <v>971.85682659591805</v>
      </c>
      <c r="P392" s="98">
        <v>0</v>
      </c>
      <c r="Q392" s="98">
        <v>942.26981847074774</v>
      </c>
      <c r="R392" s="98">
        <v>0</v>
      </c>
      <c r="S392" s="98">
        <v>0</v>
      </c>
      <c r="T392" s="98">
        <v>0</v>
      </c>
      <c r="U392" s="98">
        <v>1064.8918718591942</v>
      </c>
      <c r="V392" s="98">
        <v>1057.9219505459803</v>
      </c>
      <c r="W392" s="98">
        <v>1126.960644255508</v>
      </c>
      <c r="X392" s="98">
        <v>1115.6951755843882</v>
      </c>
      <c r="Y392" s="98">
        <v>1041.2106829805182</v>
      </c>
      <c r="DA392" s="63" t="s">
        <v>4119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4120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4121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4122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1007.0531756903378</v>
      </c>
      <c r="H396" s="101">
        <v>1051.0232503437016</v>
      </c>
      <c r="I396" s="101">
        <v>1013.6867966444219</v>
      </c>
      <c r="J396" s="101">
        <v>1057.623687880324</v>
      </c>
      <c r="K396" s="101">
        <v>1001.8243462811762</v>
      </c>
      <c r="L396" s="101">
        <v>1014.5070988545931</v>
      </c>
      <c r="M396" s="101">
        <v>0</v>
      </c>
      <c r="N396" s="101">
        <v>978.15252335852233</v>
      </c>
      <c r="O396" s="101">
        <v>952.95795148865238</v>
      </c>
      <c r="P396" s="101">
        <v>0</v>
      </c>
      <c r="Q396" s="101">
        <v>964.27471812874933</v>
      </c>
      <c r="R396" s="101">
        <v>986.43152593970547</v>
      </c>
      <c r="S396" s="101">
        <v>0</v>
      </c>
      <c r="T396" s="101">
        <v>0</v>
      </c>
      <c r="U396" s="101">
        <v>1036.2219854230989</v>
      </c>
      <c r="V396" s="101">
        <v>1051.3252841611327</v>
      </c>
      <c r="W396" s="101">
        <v>1133.4045010997777</v>
      </c>
      <c r="X396" s="101">
        <v>1095.9008736358985</v>
      </c>
      <c r="Y396" s="101">
        <v>1099.8763061767195</v>
      </c>
      <c r="DA396" s="131" t="s">
        <v>4123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1007.2158966706901</v>
      </c>
      <c r="H397" s="104">
        <v>1051.0883616268804</v>
      </c>
      <c r="I397" s="104">
        <v>1014.0506605894346</v>
      </c>
      <c r="J397" s="104">
        <v>1058.2330261195618</v>
      </c>
      <c r="K397" s="104">
        <v>1002.5069794572322</v>
      </c>
      <c r="L397" s="104">
        <v>1015.1176785069513</v>
      </c>
      <c r="M397" s="104">
        <v>0</v>
      </c>
      <c r="N397" s="104">
        <v>978.61725414701698</v>
      </c>
      <c r="O397" s="104">
        <v>953.41217920654765</v>
      </c>
      <c r="P397" s="104">
        <v>0</v>
      </c>
      <c r="Q397" s="104">
        <v>966.0015545613395</v>
      </c>
      <c r="R397" s="104">
        <v>988.18746320069442</v>
      </c>
      <c r="S397" s="104">
        <v>0</v>
      </c>
      <c r="T397" s="104">
        <v>0</v>
      </c>
      <c r="U397" s="104">
        <v>1037.081821174326</v>
      </c>
      <c r="V397" s="104">
        <v>1051.6915626471675</v>
      </c>
      <c r="W397" s="104">
        <v>1133.3957882078371</v>
      </c>
      <c r="X397" s="104">
        <v>1096.1368178967768</v>
      </c>
      <c r="Y397" s="104">
        <v>1100.5238235608704</v>
      </c>
      <c r="DA397" s="132" t="s">
        <v>4124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288.72312310225414</v>
      </c>
      <c r="H398" s="98">
        <v>300.28976921117601</v>
      </c>
      <c r="I398" s="98">
        <v>281.906975424498</v>
      </c>
      <c r="J398" s="98">
        <v>296.52957994844485</v>
      </c>
      <c r="K398" s="98">
        <v>261.11987016139773</v>
      </c>
      <c r="L398" s="98">
        <v>264.75368352038555</v>
      </c>
      <c r="M398" s="98">
        <v>0</v>
      </c>
      <c r="N398" s="98">
        <v>263.87343757904375</v>
      </c>
      <c r="O398" s="98">
        <v>249.59155829174244</v>
      </c>
      <c r="P398" s="98">
        <v>0</v>
      </c>
      <c r="Q398" s="98">
        <v>293.44481442873712</v>
      </c>
      <c r="R398" s="98">
        <v>292.21719465869677</v>
      </c>
      <c r="S398" s="98">
        <v>0</v>
      </c>
      <c r="T398" s="98">
        <v>0</v>
      </c>
      <c r="U398" s="98">
        <v>295.28401018518019</v>
      </c>
      <c r="V398" s="98">
        <v>293.15640251398753</v>
      </c>
      <c r="W398" s="98">
        <v>355.5622579032559</v>
      </c>
      <c r="X398" s="98">
        <v>384.78180805712816</v>
      </c>
      <c r="Y398" s="98">
        <v>392.72213107919242</v>
      </c>
      <c r="DA398" s="63" t="s">
        <v>4125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718.49277356843595</v>
      </c>
      <c r="H399" s="98">
        <v>750.79859241570443</v>
      </c>
      <c r="I399" s="98">
        <v>732.14368516493664</v>
      </c>
      <c r="J399" s="98">
        <v>761.70344617111709</v>
      </c>
      <c r="K399" s="98">
        <v>741.38710929583453</v>
      </c>
      <c r="L399" s="98">
        <v>750.3639949865659</v>
      </c>
      <c r="M399" s="98">
        <v>0</v>
      </c>
      <c r="N399" s="98">
        <v>714.74381656797334</v>
      </c>
      <c r="O399" s="98">
        <v>703.82062091480509</v>
      </c>
      <c r="P399" s="98">
        <v>0</v>
      </c>
      <c r="Q399" s="98">
        <v>672.55674013260239</v>
      </c>
      <c r="R399" s="98">
        <v>695.9702685419976</v>
      </c>
      <c r="S399" s="98">
        <v>0</v>
      </c>
      <c r="T399" s="98">
        <v>0</v>
      </c>
      <c r="U399" s="98">
        <v>741.79781098914577</v>
      </c>
      <c r="V399" s="98">
        <v>758.53516013318006</v>
      </c>
      <c r="W399" s="98">
        <v>777.8335303045809</v>
      </c>
      <c r="X399" s="98">
        <v>711.35500983964857</v>
      </c>
      <c r="Y399" s="98">
        <v>707.80169248167806</v>
      </c>
      <c r="DA399" s="63" t="s">
        <v>4126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959.24476575209405</v>
      </c>
      <c r="H400" s="122">
        <v>995.20965566757332</v>
      </c>
      <c r="I400" s="122">
        <v>940.29263046106951</v>
      </c>
      <c r="J400" s="122">
        <v>986.45403691129377</v>
      </c>
      <c r="K400" s="122">
        <v>976.12382347809569</v>
      </c>
      <c r="L400" s="122">
        <v>932.13229423533039</v>
      </c>
      <c r="M400" s="122">
        <v>0</v>
      </c>
      <c r="N400" s="122">
        <v>844.52729177375591</v>
      </c>
      <c r="O400" s="122">
        <v>810.41943219262066</v>
      </c>
      <c r="P400" s="122">
        <v>0</v>
      </c>
      <c r="Q400" s="122">
        <v>785.14150928596689</v>
      </c>
      <c r="R400" s="122">
        <v>809.46319502141614</v>
      </c>
      <c r="S400" s="122">
        <v>0</v>
      </c>
      <c r="T400" s="122">
        <v>0</v>
      </c>
      <c r="U400" s="122">
        <v>795.94185036169506</v>
      </c>
      <c r="V400" s="122">
        <v>793.90112882635447</v>
      </c>
      <c r="W400" s="122">
        <v>848.99413528373145</v>
      </c>
      <c r="X400" s="122">
        <v>815.94798336567669</v>
      </c>
      <c r="Y400" s="122">
        <v>776.39666313940427</v>
      </c>
      <c r="DA400" s="130" t="s">
        <v>4127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935.04337962890645</v>
      </c>
      <c r="H401" s="98">
        <v>920.50477182035002</v>
      </c>
      <c r="I401" s="98">
        <v>962.25991867851621</v>
      </c>
      <c r="J401" s="98">
        <v>944.40403852007</v>
      </c>
      <c r="K401" s="98">
        <v>1087.197189846386</v>
      </c>
      <c r="L401" s="98">
        <v>980.59295434119065</v>
      </c>
      <c r="M401" s="98">
        <v>0</v>
      </c>
      <c r="N401" s="98">
        <v>830.5801778514209</v>
      </c>
      <c r="O401" s="98">
        <v>824.42093257666397</v>
      </c>
      <c r="P401" s="98">
        <v>0</v>
      </c>
      <c r="Q401" s="98">
        <v>774.59980155203255</v>
      </c>
      <c r="R401" s="98">
        <v>821.28713273541416</v>
      </c>
      <c r="S401" s="98">
        <v>0</v>
      </c>
      <c r="T401" s="98">
        <v>0</v>
      </c>
      <c r="U401" s="98">
        <v>811.44907180639098</v>
      </c>
      <c r="V401" s="98">
        <v>799.25727702286542</v>
      </c>
      <c r="W401" s="98">
        <v>845.92000485161338</v>
      </c>
      <c r="X401" s="98">
        <v>829.49374781158917</v>
      </c>
      <c r="Y401" s="98">
        <v>746.90775458229029</v>
      </c>
      <c r="DA401" s="63" t="s">
        <v>4128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971.34545881368797</v>
      </c>
      <c r="H402" s="33">
        <v>1040.8626402408761</v>
      </c>
      <c r="I402" s="33">
        <v>920.5978203350827</v>
      </c>
      <c r="J402" s="33">
        <v>1051.9865019365775</v>
      </c>
      <c r="K402" s="33">
        <v>867.10737130181053</v>
      </c>
      <c r="L402" s="33">
        <v>890.88917925161945</v>
      </c>
      <c r="M402" s="33">
        <v>0</v>
      </c>
      <c r="N402" s="33">
        <v>849.33129768033814</v>
      </c>
      <c r="O402" s="33">
        <v>803.89600587732787</v>
      </c>
      <c r="P402" s="33">
        <v>0</v>
      </c>
      <c r="Q402" s="33">
        <v>792.4830557435281</v>
      </c>
      <c r="R402" s="33">
        <v>801.58056987875068</v>
      </c>
      <c r="S402" s="33">
        <v>0</v>
      </c>
      <c r="T402" s="33">
        <v>0</v>
      </c>
      <c r="U402" s="33">
        <v>789.45045533833388</v>
      </c>
      <c r="V402" s="33">
        <v>792.02299893926624</v>
      </c>
      <c r="W402" s="33">
        <v>849.98224863691212</v>
      </c>
      <c r="X402" s="33">
        <v>812.26706911407007</v>
      </c>
      <c r="Y402" s="33">
        <v>786.62750896534169</v>
      </c>
      <c r="DA402" s="60" t="s">
        <v>4129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3354.6091289056021</v>
      </c>
      <c r="H404" s="117">
        <f t="shared" si="218"/>
        <v>4009.9688046137089</v>
      </c>
      <c r="I404" s="117">
        <f t="shared" si="218"/>
        <v>1441.8062128847066</v>
      </c>
      <c r="J404" s="117">
        <f t="shared" si="218"/>
        <v>5531.6244844067051</v>
      </c>
      <c r="K404" s="117">
        <f t="shared" si="218"/>
        <v>3051.4601886610899</v>
      </c>
      <c r="L404" s="117">
        <f t="shared" si="218"/>
        <v>3241.5023290718036</v>
      </c>
      <c r="M404" s="117">
        <f t="shared" si="218"/>
        <v>0</v>
      </c>
      <c r="N404" s="117">
        <f t="shared" si="218"/>
        <v>2990.1810499326621</v>
      </c>
      <c r="O404" s="117">
        <f t="shared" si="218"/>
        <v>2756.0853651325024</v>
      </c>
      <c r="P404" s="117">
        <f t="shared" si="218"/>
        <v>0</v>
      </c>
      <c r="Q404" s="117">
        <f t="shared" si="218"/>
        <v>2569.355069176017</v>
      </c>
      <c r="R404" s="117">
        <f t="shared" ref="R404:V404" si="219">R405+R408+R410+R419</f>
        <v>2354.9813069889187</v>
      </c>
      <c r="S404" s="117">
        <f t="shared" si="219"/>
        <v>0</v>
      </c>
      <c r="T404" s="117">
        <f t="shared" si="219"/>
        <v>0</v>
      </c>
      <c r="U404" s="117">
        <f t="shared" si="219"/>
        <v>1840.5778854241132</v>
      </c>
      <c r="V404" s="117">
        <f t="shared" si="219"/>
        <v>1729.5041834015035</v>
      </c>
      <c r="W404" s="117">
        <f t="shared" ref="W404:Y404" si="220">W405+W408+W410+W419</f>
        <v>1625.5271908440054</v>
      </c>
      <c r="X404" s="117">
        <f t="shared" si="220"/>
        <v>1252.4961254448149</v>
      </c>
      <c r="Y404" s="117">
        <f t="shared" si="220"/>
        <v>812.46709320176797</v>
      </c>
      <c r="DA404" s="129" t="s">
        <v>4279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3218.147535503545</v>
      </c>
      <c r="H405" s="122">
        <f t="shared" si="221"/>
        <v>3856.3747705485266</v>
      </c>
      <c r="I405" s="122">
        <f t="shared" si="221"/>
        <v>1243.8310081355175</v>
      </c>
      <c r="J405" s="122">
        <f t="shared" si="221"/>
        <v>5288.7536114592394</v>
      </c>
      <c r="K405" s="122">
        <f t="shared" si="221"/>
        <v>2821.2672587047132</v>
      </c>
      <c r="L405" s="122">
        <f t="shared" si="221"/>
        <v>3047.3829673270952</v>
      </c>
      <c r="M405" s="122">
        <f t="shared" si="221"/>
        <v>0</v>
      </c>
      <c r="N405" s="122">
        <f t="shared" si="221"/>
        <v>2901.9804417880891</v>
      </c>
      <c r="O405" s="122">
        <f t="shared" si="221"/>
        <v>2646.6337060918177</v>
      </c>
      <c r="P405" s="122">
        <f t="shared" si="221"/>
        <v>0</v>
      </c>
      <c r="Q405" s="122">
        <f t="shared" si="221"/>
        <v>2433.5916854407301</v>
      </c>
      <c r="R405" s="122">
        <f t="shared" ref="R405:V405" si="222">SUM(R406:R407)</f>
        <v>2228.9157680547892</v>
      </c>
      <c r="S405" s="122">
        <f t="shared" si="222"/>
        <v>0</v>
      </c>
      <c r="T405" s="122">
        <f t="shared" si="222"/>
        <v>0</v>
      </c>
      <c r="U405" s="122">
        <f t="shared" si="222"/>
        <v>1745.4222470628597</v>
      </c>
      <c r="V405" s="122">
        <f t="shared" si="222"/>
        <v>1645.9307291556188</v>
      </c>
      <c r="W405" s="122">
        <f t="shared" ref="W405:Y405" si="223">SUM(W406:W407)</f>
        <v>1542.8463526232026</v>
      </c>
      <c r="X405" s="122">
        <f t="shared" si="223"/>
        <v>1180.8739651723097</v>
      </c>
      <c r="Y405" s="122">
        <f t="shared" si="223"/>
        <v>731.5375739717249</v>
      </c>
      <c r="DA405" s="130" t="s">
        <v>4280</v>
      </c>
    </row>
    <row r="406" spans="1:105" ht="12" customHeight="1" x14ac:dyDescent="0.25">
      <c r="A406" s="97" t="s">
        <v>74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3218.147535503545</v>
      </c>
      <c r="H406" s="98">
        <v>3856.3747705485266</v>
      </c>
      <c r="I406" s="98">
        <v>1243.8310081355175</v>
      </c>
      <c r="J406" s="98">
        <v>5288.7536114592394</v>
      </c>
      <c r="K406" s="98">
        <v>2821.2672587047132</v>
      </c>
      <c r="L406" s="98">
        <v>3047.3829673270952</v>
      </c>
      <c r="M406" s="98">
        <v>0</v>
      </c>
      <c r="N406" s="98">
        <v>2901.9804417880891</v>
      </c>
      <c r="O406" s="98">
        <v>2646.6337060918177</v>
      </c>
      <c r="P406" s="98">
        <v>0</v>
      </c>
      <c r="Q406" s="98">
        <v>2433.5916854407301</v>
      </c>
      <c r="R406" s="98">
        <v>2228.9157680547892</v>
      </c>
      <c r="S406" s="98">
        <v>0</v>
      </c>
      <c r="T406" s="98">
        <v>0</v>
      </c>
      <c r="U406" s="98">
        <v>1745.4222470628597</v>
      </c>
      <c r="V406" s="98">
        <v>1645.9307291556188</v>
      </c>
      <c r="W406" s="98">
        <v>1542.8463526232026</v>
      </c>
      <c r="X406" s="98">
        <v>1180.8739651723097</v>
      </c>
      <c r="Y406" s="98">
        <v>731.5375739717249</v>
      </c>
      <c r="DA406" s="63" t="s">
        <v>4281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4282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4283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4284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15.400706632453955</v>
      </c>
      <c r="H410" s="122">
        <v>18.070701742816343</v>
      </c>
      <c r="I410" s="122">
        <v>21.53539969491969</v>
      </c>
      <c r="J410" s="122">
        <v>19.890466894456512</v>
      </c>
      <c r="K410" s="122">
        <v>21.602330871665178</v>
      </c>
      <c r="L410" s="122">
        <v>19.607708833326324</v>
      </c>
      <c r="M410" s="122">
        <v>0</v>
      </c>
      <c r="N410" s="122">
        <v>5.9008394585823361</v>
      </c>
      <c r="O410" s="122">
        <v>8.1286633453513559</v>
      </c>
      <c r="P410" s="122">
        <v>0</v>
      </c>
      <c r="Q410" s="122">
        <v>13.10100856419866</v>
      </c>
      <c r="R410" s="122">
        <v>0</v>
      </c>
      <c r="S410" s="122">
        <v>0</v>
      </c>
      <c r="T410" s="122">
        <v>0</v>
      </c>
      <c r="U410" s="122">
        <v>5.3008474728529773</v>
      </c>
      <c r="V410" s="122">
        <v>6.0986264692003171</v>
      </c>
      <c r="W410" s="122">
        <v>6.0394619284141902</v>
      </c>
      <c r="X410" s="122">
        <v>5.6478999969094481</v>
      </c>
      <c r="Y410" s="122">
        <v>9.3233178821186691</v>
      </c>
      <c r="DA410" s="130" t="s">
        <v>4285</v>
      </c>
    </row>
    <row r="411" spans="1:105" ht="12" customHeight="1" x14ac:dyDescent="0.25">
      <c r="A411" s="97" t="s">
        <v>141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397.33823111731203</v>
      </c>
      <c r="H411" s="98">
        <v>407.59471708796866</v>
      </c>
      <c r="I411" s="98">
        <v>394.81566107352768</v>
      </c>
      <c r="J411" s="98">
        <v>435.38021980088143</v>
      </c>
      <c r="K411" s="98">
        <v>462.28988065363484</v>
      </c>
      <c r="L411" s="98">
        <v>426.46766712484754</v>
      </c>
      <c r="M411" s="98">
        <v>0</v>
      </c>
      <c r="N411" s="98">
        <v>357.00078724423133</v>
      </c>
      <c r="O411" s="98">
        <v>349.53252385010836</v>
      </c>
      <c r="P411" s="98">
        <v>0</v>
      </c>
      <c r="Q411" s="98">
        <v>311.14895339971815</v>
      </c>
      <c r="R411" s="98">
        <v>0</v>
      </c>
      <c r="S411" s="98">
        <v>0</v>
      </c>
      <c r="T411" s="98">
        <v>0</v>
      </c>
      <c r="U411" s="98">
        <v>323.35169584403161</v>
      </c>
      <c r="V411" s="98">
        <v>317.1285763984165</v>
      </c>
      <c r="W411" s="98">
        <v>335.19013702698754</v>
      </c>
      <c r="X411" s="98">
        <v>330.40214981920269</v>
      </c>
      <c r="Y411" s="98">
        <v>307.66949010991607</v>
      </c>
      <c r="DA411" s="63" t="s">
        <v>4286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4287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4288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4289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4290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4291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4292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4293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121.06088676960303</v>
      </c>
      <c r="H419" s="122">
        <v>135.52333232236592</v>
      </c>
      <c r="I419" s="122">
        <v>176.43980505426933</v>
      </c>
      <c r="J419" s="122">
        <v>222.98040605300889</v>
      </c>
      <c r="K419" s="122">
        <v>208.59059908471113</v>
      </c>
      <c r="L419" s="122">
        <v>174.51165291138216</v>
      </c>
      <c r="M419" s="122">
        <v>0</v>
      </c>
      <c r="N419" s="122">
        <v>82.299768685990756</v>
      </c>
      <c r="O419" s="122">
        <v>101.32299569533339</v>
      </c>
      <c r="P419" s="122">
        <v>0</v>
      </c>
      <c r="Q419" s="122">
        <v>122.66237517108826</v>
      </c>
      <c r="R419" s="122">
        <v>126.06553893412942</v>
      </c>
      <c r="S419" s="122">
        <v>0</v>
      </c>
      <c r="T419" s="122">
        <v>0</v>
      </c>
      <c r="U419" s="122">
        <v>89.854790888400615</v>
      </c>
      <c r="V419" s="122">
        <v>77.47482777668435</v>
      </c>
      <c r="W419" s="122">
        <v>76.641376292388742</v>
      </c>
      <c r="X419" s="122">
        <v>65.974260275595654</v>
      </c>
      <c r="Y419" s="122">
        <v>71.60620134792444</v>
      </c>
      <c r="DA419" s="130" t="s">
        <v>4294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363.18266030880909</v>
      </c>
      <c r="H420" s="98">
        <v>357.2887852135101</v>
      </c>
      <c r="I420" s="98">
        <v>373.23804915326207</v>
      </c>
      <c r="J420" s="98">
        <v>366.05949993702296</v>
      </c>
      <c r="K420" s="98">
        <v>421.11686985026586</v>
      </c>
      <c r="L420" s="98">
        <v>379.56284508225622</v>
      </c>
      <c r="M420" s="98">
        <v>0</v>
      </c>
      <c r="N420" s="98">
        <v>321.23458100015745</v>
      </c>
      <c r="O420" s="98">
        <v>318.79674255360993</v>
      </c>
      <c r="P420" s="98">
        <v>0</v>
      </c>
      <c r="Q420" s="98">
        <v>298.79296516034321</v>
      </c>
      <c r="R420" s="98">
        <v>315.16384733532357</v>
      </c>
      <c r="S420" s="98">
        <v>0</v>
      </c>
      <c r="T420" s="98">
        <v>0</v>
      </c>
      <c r="U420" s="98">
        <v>304.50790245513542</v>
      </c>
      <c r="V420" s="98">
        <v>298.42155884352491</v>
      </c>
      <c r="W420" s="98">
        <v>315.08121364648702</v>
      </c>
      <c r="X420" s="98">
        <v>308.75953808978767</v>
      </c>
      <c r="Y420" s="98">
        <v>278.00054640958899</v>
      </c>
      <c r="DA420" s="63" t="s">
        <v>4295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4296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200.37819612176412</v>
      </c>
      <c r="H423" s="118">
        <f t="shared" si="225"/>
        <v>232.43346343996819</v>
      </c>
      <c r="I423" s="118">
        <f t="shared" si="225"/>
        <v>102.17796934736646</v>
      </c>
      <c r="J423" s="118">
        <f t="shared" si="225"/>
        <v>295.14215523902851</v>
      </c>
      <c r="K423" s="118">
        <f t="shared" si="225"/>
        <v>173.37048208382632</v>
      </c>
      <c r="L423" s="118">
        <f t="shared" si="225"/>
        <v>179.78408709723954</v>
      </c>
      <c r="M423" s="118">
        <f t="shared" si="225"/>
        <v>0</v>
      </c>
      <c r="N423" s="118">
        <f t="shared" si="225"/>
        <v>168.32215115388945</v>
      </c>
      <c r="O423" s="118">
        <f t="shared" si="225"/>
        <v>152.7923762499627</v>
      </c>
      <c r="P423" s="118">
        <f t="shared" si="225"/>
        <v>0</v>
      </c>
      <c r="Q423" s="118">
        <f t="shared" si="225"/>
        <v>139.8850509048203</v>
      </c>
      <c r="R423" s="118">
        <f t="shared" ref="R423:V423" si="226">R424+R427+R429+R438</f>
        <v>129.53272265915663</v>
      </c>
      <c r="S423" s="118">
        <f t="shared" si="226"/>
        <v>0</v>
      </c>
      <c r="T423" s="118">
        <f t="shared" si="226"/>
        <v>0</v>
      </c>
      <c r="U423" s="118">
        <f t="shared" si="226"/>
        <v>102.66450350462141</v>
      </c>
      <c r="V423" s="118">
        <f t="shared" si="226"/>
        <v>99.382290173987784</v>
      </c>
      <c r="W423" s="118">
        <f t="shared" ref="W423:Y423" si="227">W424+W427+W429+W438</f>
        <v>97.131855150682767</v>
      </c>
      <c r="X423" s="118">
        <f t="shared" si="227"/>
        <v>80.451010464239261</v>
      </c>
      <c r="Y423" s="118">
        <f t="shared" si="227"/>
        <v>56.191868114911081</v>
      </c>
      <c r="DA423" s="129" t="s">
        <v>4447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163.28157085004617</v>
      </c>
      <c r="H424" s="123">
        <f t="shared" si="228"/>
        <v>191.58827323775921</v>
      </c>
      <c r="I424" s="123">
        <f t="shared" si="228"/>
        <v>61.016832849873893</v>
      </c>
      <c r="J424" s="123">
        <f t="shared" si="228"/>
        <v>256.17376224440795</v>
      </c>
      <c r="K424" s="123">
        <f t="shared" si="228"/>
        <v>136.24341759218692</v>
      </c>
      <c r="L424" s="123">
        <f t="shared" si="228"/>
        <v>145.663724296509</v>
      </c>
      <c r="M424" s="123">
        <f t="shared" si="228"/>
        <v>0</v>
      </c>
      <c r="N424" s="123">
        <f t="shared" si="228"/>
        <v>136.95524190557458</v>
      </c>
      <c r="O424" s="123">
        <f t="shared" si="228"/>
        <v>124.33308193448278</v>
      </c>
      <c r="P424" s="123">
        <f t="shared" si="228"/>
        <v>0</v>
      </c>
      <c r="Q424" s="123">
        <f t="shared" si="228"/>
        <v>113.15399465184429</v>
      </c>
      <c r="R424" s="123">
        <f t="shared" ref="R424:V424" si="229">SUM(R425:R426)</f>
        <v>102.74210618737722</v>
      </c>
      <c r="S424" s="123">
        <f t="shared" si="229"/>
        <v>0</v>
      </c>
      <c r="T424" s="123">
        <f t="shared" si="229"/>
        <v>0</v>
      </c>
      <c r="U424" s="123">
        <f t="shared" si="229"/>
        <v>78.249722429465606</v>
      </c>
      <c r="V424" s="123">
        <f t="shared" si="229"/>
        <v>73.404078571150407</v>
      </c>
      <c r="W424" s="123">
        <f t="shared" ref="W424:Y424" si="230">SUM(W425:W426)</f>
        <v>67.751108981317756</v>
      </c>
      <c r="X424" s="123">
        <f t="shared" si="230"/>
        <v>51.241647042954476</v>
      </c>
      <c r="Y424" s="123">
        <f t="shared" si="230"/>
        <v>31.495735926855559</v>
      </c>
      <c r="DA424" s="130" t="s">
        <v>4448</v>
      </c>
    </row>
    <row r="425" spans="1:105" ht="12" customHeight="1" x14ac:dyDescent="0.25">
      <c r="A425" s="97" t="s">
        <v>74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161.36900155489923</v>
      </c>
      <c r="H425" s="99">
        <v>189.40814382615508</v>
      </c>
      <c r="I425" s="99">
        <v>60.34020919606477</v>
      </c>
      <c r="J425" s="99">
        <v>253.33664220603237</v>
      </c>
      <c r="K425" s="99">
        <v>134.73096351993718</v>
      </c>
      <c r="L425" s="99">
        <v>144.08746834120996</v>
      </c>
      <c r="M425" s="99">
        <v>0</v>
      </c>
      <c r="N425" s="99">
        <v>135.4209338597777</v>
      </c>
      <c r="O425" s="99">
        <v>122.88849394392582</v>
      </c>
      <c r="P425" s="99">
        <v>0</v>
      </c>
      <c r="Q425" s="99">
        <v>111.72096878281172</v>
      </c>
      <c r="R425" s="99">
        <v>101.41350672094246</v>
      </c>
      <c r="S425" s="99">
        <v>0</v>
      </c>
      <c r="T425" s="99">
        <v>0</v>
      </c>
      <c r="U425" s="99">
        <v>77.239652097513854</v>
      </c>
      <c r="V425" s="99">
        <v>72.454369225486815</v>
      </c>
      <c r="W425" s="99">
        <v>66.872811482462907</v>
      </c>
      <c r="X425" s="99">
        <v>50.578912740432202</v>
      </c>
      <c r="Y425" s="99">
        <v>31.085689492645233</v>
      </c>
      <c r="DA425" s="63" t="s">
        <v>4449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1.9125692951469253</v>
      </c>
      <c r="H426" s="99">
        <v>2.1801294116041374</v>
      </c>
      <c r="I426" s="99">
        <v>0.67662365380912226</v>
      </c>
      <c r="J426" s="99">
        <v>2.837120038375589</v>
      </c>
      <c r="K426" s="99">
        <v>1.5124540722497362</v>
      </c>
      <c r="L426" s="99">
        <v>1.5762559552990605</v>
      </c>
      <c r="M426" s="99">
        <v>0</v>
      </c>
      <c r="N426" s="99">
        <v>1.5343080457968694</v>
      </c>
      <c r="O426" s="99">
        <v>1.4445879905569559</v>
      </c>
      <c r="P426" s="99">
        <v>0</v>
      </c>
      <c r="Q426" s="99">
        <v>1.4330258690325568</v>
      </c>
      <c r="R426" s="99">
        <v>1.3285994664347462</v>
      </c>
      <c r="S426" s="99">
        <v>0</v>
      </c>
      <c r="T426" s="99">
        <v>0</v>
      </c>
      <c r="U426" s="99">
        <v>1.0100703319517574</v>
      </c>
      <c r="V426" s="99">
        <v>0.94970934566359244</v>
      </c>
      <c r="W426" s="99">
        <v>0.8782974988548421</v>
      </c>
      <c r="X426" s="99">
        <v>0.66273430252227195</v>
      </c>
      <c r="Y426" s="99">
        <v>0.41004643421032505</v>
      </c>
      <c r="DA426" s="63" t="s">
        <v>4450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2.971999678302665</v>
      </c>
      <c r="H427" s="123">
        <f t="shared" si="231"/>
        <v>6.0392520579779543</v>
      </c>
      <c r="I427" s="123">
        <f t="shared" si="231"/>
        <v>8.1082446278412537</v>
      </c>
      <c r="J427" s="123">
        <f t="shared" si="231"/>
        <v>4.4488955840789277</v>
      </c>
      <c r="K427" s="123">
        <f t="shared" si="231"/>
        <v>3.9221341326512222</v>
      </c>
      <c r="L427" s="123">
        <f t="shared" si="231"/>
        <v>2.1633935124411563</v>
      </c>
      <c r="M427" s="123">
        <f t="shared" si="231"/>
        <v>0</v>
      </c>
      <c r="N427" s="123">
        <f t="shared" si="231"/>
        <v>3.2591417552599871</v>
      </c>
      <c r="O427" s="123">
        <f t="shared" si="231"/>
        <v>1.5614046755238773</v>
      </c>
      <c r="P427" s="123">
        <f t="shared" si="231"/>
        <v>0</v>
      </c>
      <c r="Q427" s="123">
        <f t="shared" si="231"/>
        <v>1.0338969243702207</v>
      </c>
      <c r="R427" s="123">
        <f t="shared" si="231"/>
        <v>0.9914917835244178</v>
      </c>
      <c r="S427" s="123">
        <f t="shared" si="231"/>
        <v>0</v>
      </c>
      <c r="T427" s="123">
        <f t="shared" si="231"/>
        <v>0</v>
      </c>
      <c r="U427" s="123">
        <f t="shared" si="231"/>
        <v>0.1832980174699958</v>
      </c>
      <c r="V427" s="123">
        <f t="shared" si="231"/>
        <v>2.1605041983592259</v>
      </c>
      <c r="W427" s="123">
        <f t="shared" si="231"/>
        <v>4.4647964575752983</v>
      </c>
      <c r="X427" s="123">
        <f t="shared" si="231"/>
        <v>5.8365472715656663</v>
      </c>
      <c r="Y427" s="123">
        <f t="shared" si="231"/>
        <v>2.0829606372012961</v>
      </c>
      <c r="DA427" s="130" t="s">
        <v>4451</v>
      </c>
    </row>
    <row r="428" spans="1:105" ht="12" customHeight="1" x14ac:dyDescent="0.25">
      <c r="A428" s="97" t="s">
        <v>53</v>
      </c>
      <c r="B428" s="99"/>
      <c r="C428" s="99">
        <f>RES_hhdet_in_fecs!C29</f>
        <v>0</v>
      </c>
      <c r="D428" s="99">
        <f>RES_hhdet_in_fecs!D29</f>
        <v>0</v>
      </c>
      <c r="E428" s="99">
        <f>RES_hhdet_in_fecs!E29</f>
        <v>0</v>
      </c>
      <c r="F428" s="99">
        <f>RES_hhdet_in_fecs!F29</f>
        <v>0</v>
      </c>
      <c r="G428" s="99">
        <f>RES_hhdet_in_fecs!G29</f>
        <v>2.971999678302665</v>
      </c>
      <c r="H428" s="99">
        <f>RES_hhdet_in_fecs!H29</f>
        <v>6.0392520579779543</v>
      </c>
      <c r="I428" s="99">
        <f>RES_hhdet_in_fecs!I29</f>
        <v>8.1082446278412537</v>
      </c>
      <c r="J428" s="99">
        <f>RES_hhdet_in_fecs!J29</f>
        <v>4.4488955840789277</v>
      </c>
      <c r="K428" s="99">
        <f>RES_hhdet_in_fecs!K29</f>
        <v>3.9221341326512222</v>
      </c>
      <c r="L428" s="99">
        <f>RES_hhdet_in_fecs!L29</f>
        <v>2.1633935124411563</v>
      </c>
      <c r="M428" s="99">
        <f>RES_hhdet_in_fecs!M29</f>
        <v>0</v>
      </c>
      <c r="N428" s="99">
        <f>RES_hhdet_in_fecs!N29</f>
        <v>3.2591417552599871</v>
      </c>
      <c r="O428" s="99">
        <f>RES_hhdet_in_fecs!O29</f>
        <v>1.5614046755238773</v>
      </c>
      <c r="P428" s="99">
        <f>RES_hhdet_in_fecs!P29</f>
        <v>0</v>
      </c>
      <c r="Q428" s="99">
        <f>RES_hhdet_in_fecs!Q29</f>
        <v>1.0338969243702207</v>
      </c>
      <c r="R428" s="99">
        <f>RES_hhdet_in_fecs!R29</f>
        <v>0.9914917835244178</v>
      </c>
      <c r="S428" s="99">
        <f>RES_hhdet_in_fecs!S29</f>
        <v>0</v>
      </c>
      <c r="T428" s="99">
        <f>RES_hhdet_in_fecs!T29</f>
        <v>0</v>
      </c>
      <c r="U428" s="99">
        <f>RES_hhdet_in_fecs!U29</f>
        <v>0.1832980174699958</v>
      </c>
      <c r="V428" s="99">
        <f>RES_hhdet_in_fecs!V29</f>
        <v>2.1605041983592259</v>
      </c>
      <c r="W428" s="99">
        <f>RES_hhdet_in_fecs!W29</f>
        <v>4.4647964575752983</v>
      </c>
      <c r="X428" s="99">
        <f>RES_hhdet_in_fecs!X29</f>
        <v>5.8365472715656663</v>
      </c>
      <c r="Y428" s="99">
        <f>RES_hhdet_in_fecs!Y29</f>
        <v>2.0829606372012961</v>
      </c>
      <c r="DA428" s="63" t="s">
        <v>4452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18.276992721050981</v>
      </c>
      <c r="H429" s="123">
        <v>18.613444624638781</v>
      </c>
      <c r="I429" s="123">
        <v>17.430782970409844</v>
      </c>
      <c r="J429" s="123">
        <v>17.943616088254419</v>
      </c>
      <c r="K429" s="123">
        <v>17.003450433448723</v>
      </c>
      <c r="L429" s="123">
        <v>16.927793346692891</v>
      </c>
      <c r="M429" s="123">
        <v>0</v>
      </c>
      <c r="N429" s="123">
        <v>15.561246504154225</v>
      </c>
      <c r="O429" s="123">
        <v>14.72435971890204</v>
      </c>
      <c r="P429" s="123">
        <v>0</v>
      </c>
      <c r="Q429" s="123">
        <v>13.901905729357315</v>
      </c>
      <c r="R429" s="123">
        <v>13.869167011575525</v>
      </c>
      <c r="S429" s="123">
        <v>0</v>
      </c>
      <c r="T429" s="123">
        <v>0</v>
      </c>
      <c r="U429" s="123">
        <v>13.673046868800046</v>
      </c>
      <c r="V429" s="123">
        <v>13.612377925312732</v>
      </c>
      <c r="W429" s="123">
        <v>14.337532149790661</v>
      </c>
      <c r="X429" s="123">
        <v>13.488619170520439</v>
      </c>
      <c r="Y429" s="123">
        <v>13.216352052476545</v>
      </c>
      <c r="DA429" s="130" t="s">
        <v>4453</v>
      </c>
    </row>
    <row r="430" spans="1:105" ht="12" customHeight="1" x14ac:dyDescent="0.25">
      <c r="A430" s="97" t="s">
        <v>141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19.923907442906543</v>
      </c>
      <c r="H430" s="99">
        <v>20.019257305222403</v>
      </c>
      <c r="I430" s="99">
        <v>19.153132079228303</v>
      </c>
      <c r="J430" s="99">
        <v>20.855152474544372</v>
      </c>
      <c r="K430" s="99">
        <v>22.076873736016367</v>
      </c>
      <c r="L430" s="99">
        <v>20.164399139927809</v>
      </c>
      <c r="M430" s="99">
        <v>0</v>
      </c>
      <c r="N430" s="99">
        <v>16.65944377195769</v>
      </c>
      <c r="O430" s="99">
        <v>16.229493844007209</v>
      </c>
      <c r="P430" s="99">
        <v>0</v>
      </c>
      <c r="Q430" s="99">
        <v>14.284180340334693</v>
      </c>
      <c r="R430" s="99">
        <v>0</v>
      </c>
      <c r="S430" s="99">
        <v>0</v>
      </c>
      <c r="T430" s="99">
        <v>0</v>
      </c>
      <c r="U430" s="99">
        <v>14.309186521577919</v>
      </c>
      <c r="V430" s="99">
        <v>13.960095986610273</v>
      </c>
      <c r="W430" s="99">
        <v>14.528411598520929</v>
      </c>
      <c r="X430" s="99">
        <v>14.151706276730543</v>
      </c>
      <c r="Y430" s="99">
        <v>13.073994523604613</v>
      </c>
      <c r="DA430" s="63" t="s">
        <v>4454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4455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4456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4457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18.369253178924374</v>
      </c>
      <c r="H434" s="102">
        <v>18.728672634196748</v>
      </c>
      <c r="I434" s="102">
        <v>17.790535131681352</v>
      </c>
      <c r="J434" s="102">
        <v>18.269451712703777</v>
      </c>
      <c r="K434" s="102">
        <v>17.189367893941235</v>
      </c>
      <c r="L434" s="102">
        <v>17.161762020036328</v>
      </c>
      <c r="M434" s="102">
        <v>0</v>
      </c>
      <c r="N434" s="102">
        <v>15.990728834559336</v>
      </c>
      <c r="O434" s="102">
        <v>15.200665583018905</v>
      </c>
      <c r="P434" s="102">
        <v>0</v>
      </c>
      <c r="Q434" s="102">
        <v>14.491983935518068</v>
      </c>
      <c r="R434" s="102">
        <v>14.466752520297591</v>
      </c>
      <c r="S434" s="102">
        <v>0</v>
      </c>
      <c r="T434" s="102">
        <v>0</v>
      </c>
      <c r="U434" s="102">
        <v>14.150318956245881</v>
      </c>
      <c r="V434" s="102">
        <v>14.084687914220027</v>
      </c>
      <c r="W434" s="102">
        <v>14.765417465033879</v>
      </c>
      <c r="X434" s="102">
        <v>13.896268048070903</v>
      </c>
      <c r="Y434" s="102">
        <v>13.645358839331752</v>
      </c>
      <c r="DA434" s="131" t="s">
        <v>4458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13.450535582529776</v>
      </c>
      <c r="H435" s="105">
        <v>13.727737208554256</v>
      </c>
      <c r="I435" s="105">
        <v>13.015703189166603</v>
      </c>
      <c r="J435" s="105">
        <v>13.410511441976677</v>
      </c>
      <c r="K435" s="105">
        <v>12.522978685196568</v>
      </c>
      <c r="L435" s="105">
        <v>12.538073011401323</v>
      </c>
      <c r="M435" s="105">
        <v>0</v>
      </c>
      <c r="N435" s="105">
        <v>11.890360230419715</v>
      </c>
      <c r="O435" s="105">
        <v>11.404786685722412</v>
      </c>
      <c r="P435" s="105">
        <v>0</v>
      </c>
      <c r="Q435" s="105">
        <v>11.423860868599277</v>
      </c>
      <c r="R435" s="105">
        <v>11.478824976687264</v>
      </c>
      <c r="S435" s="105">
        <v>0</v>
      </c>
      <c r="T435" s="105">
        <v>0</v>
      </c>
      <c r="U435" s="105">
        <v>11.489185783561526</v>
      </c>
      <c r="V435" s="105">
        <v>11.512527125212697</v>
      </c>
      <c r="W435" s="105">
        <v>12.290614398772222</v>
      </c>
      <c r="X435" s="105">
        <v>11.800363911952484</v>
      </c>
      <c r="Y435" s="105">
        <v>11.70452174640392</v>
      </c>
      <c r="DA435" s="132" t="s">
        <v>4459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5.2664827189879047</v>
      </c>
      <c r="H436" s="99">
        <v>5.3510032067468165</v>
      </c>
      <c r="I436" s="99">
        <v>4.9475597065656629</v>
      </c>
      <c r="J436" s="99">
        <v>5.1222688223956059</v>
      </c>
      <c r="K436" s="99">
        <v>4.4803118723196569</v>
      </c>
      <c r="L436" s="99">
        <v>4.4786672420870843</v>
      </c>
      <c r="M436" s="99">
        <v>0</v>
      </c>
      <c r="N436" s="99">
        <v>4.3137736561590652</v>
      </c>
      <c r="O436" s="99">
        <v>3.9812436676882306</v>
      </c>
      <c r="P436" s="99">
        <v>0</v>
      </c>
      <c r="Q436" s="99">
        <v>4.4101514399494341</v>
      </c>
      <c r="R436" s="99">
        <v>4.2855826543822264</v>
      </c>
      <c r="S436" s="99">
        <v>0</v>
      </c>
      <c r="T436" s="99">
        <v>0</v>
      </c>
      <c r="U436" s="99">
        <v>4.032304839675442</v>
      </c>
      <c r="V436" s="99">
        <v>3.9274394915362292</v>
      </c>
      <c r="W436" s="99">
        <v>4.6320842802877102</v>
      </c>
      <c r="X436" s="99">
        <v>4.8791193377218871</v>
      </c>
      <c r="Y436" s="99">
        <v>4.8722155142613337</v>
      </c>
      <c r="DA436" s="63" t="s">
        <v>4460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8.1840528635418721</v>
      </c>
      <c r="H437" s="99">
        <v>8.3767340018074385</v>
      </c>
      <c r="I437" s="99">
        <v>8.0681434826009415</v>
      </c>
      <c r="J437" s="99">
        <v>8.2882426195810677</v>
      </c>
      <c r="K437" s="99">
        <v>8.0426668128769112</v>
      </c>
      <c r="L437" s="99">
        <v>8.0594057693142407</v>
      </c>
      <c r="M437" s="99">
        <v>0</v>
      </c>
      <c r="N437" s="99">
        <v>7.5765865742606513</v>
      </c>
      <c r="O437" s="99">
        <v>7.4235430180341844</v>
      </c>
      <c r="P437" s="99">
        <v>0</v>
      </c>
      <c r="Q437" s="99">
        <v>7.013709428649844</v>
      </c>
      <c r="R437" s="99">
        <v>7.1932423223050357</v>
      </c>
      <c r="S437" s="99">
        <v>0</v>
      </c>
      <c r="T437" s="99">
        <v>0</v>
      </c>
      <c r="U437" s="99">
        <v>7.456880943886083</v>
      </c>
      <c r="V437" s="99">
        <v>7.5850876336764683</v>
      </c>
      <c r="W437" s="99">
        <v>7.6585301184845109</v>
      </c>
      <c r="X437" s="99">
        <v>6.9212445742305961</v>
      </c>
      <c r="Y437" s="99">
        <v>6.832306232142586</v>
      </c>
      <c r="DA437" s="63" t="s">
        <v>4461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15.847632872364311</v>
      </c>
      <c r="H438" s="123">
        <v>16.192493519592229</v>
      </c>
      <c r="I438" s="123">
        <v>15.62210889924145</v>
      </c>
      <c r="J438" s="123">
        <v>16.575881322287206</v>
      </c>
      <c r="K438" s="123">
        <v>16.201479925539441</v>
      </c>
      <c r="L438" s="123">
        <v>15.029175941596485</v>
      </c>
      <c r="M438" s="123">
        <v>0</v>
      </c>
      <c r="N438" s="123">
        <v>12.546520988900676</v>
      </c>
      <c r="O438" s="123">
        <v>12.173529921054019</v>
      </c>
      <c r="P438" s="123">
        <v>0</v>
      </c>
      <c r="Q438" s="123">
        <v>11.795253599248472</v>
      </c>
      <c r="R438" s="123">
        <v>11.929957676679459</v>
      </c>
      <c r="S438" s="123">
        <v>0</v>
      </c>
      <c r="T438" s="123">
        <v>0</v>
      </c>
      <c r="U438" s="123">
        <v>10.558436188885761</v>
      </c>
      <c r="V438" s="123">
        <v>10.205329479165433</v>
      </c>
      <c r="W438" s="123">
        <v>10.578417561999043</v>
      </c>
      <c r="X438" s="123">
        <v>9.8841969791986841</v>
      </c>
      <c r="Y438" s="123">
        <v>9.3968194983776794</v>
      </c>
      <c r="DA438" s="130" t="s">
        <v>4462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18.211229482030095</v>
      </c>
      <c r="H439" s="99">
        <v>17.548451497510175</v>
      </c>
      <c r="I439" s="99">
        <v>18.106368002191829</v>
      </c>
      <c r="J439" s="99">
        <v>17.534619945374526</v>
      </c>
      <c r="K439" s="99">
        <v>20.110636967968549</v>
      </c>
      <c r="L439" s="99">
        <v>17.946628307192647</v>
      </c>
      <c r="M439" s="99">
        <v>0</v>
      </c>
      <c r="N439" s="99">
        <v>14.990413553680439</v>
      </c>
      <c r="O439" s="99">
        <v>14.802370073527452</v>
      </c>
      <c r="P439" s="99">
        <v>0</v>
      </c>
      <c r="Q439" s="99">
        <v>13.716943451488243</v>
      </c>
      <c r="R439" s="99">
        <v>14.339649531858518</v>
      </c>
      <c r="S439" s="99">
        <v>0</v>
      </c>
      <c r="T439" s="99">
        <v>0</v>
      </c>
      <c r="U439" s="99">
        <v>13.475297731627508</v>
      </c>
      <c r="V439" s="99">
        <v>13.136607407765213</v>
      </c>
      <c r="W439" s="99">
        <v>13.656814605046415</v>
      </c>
      <c r="X439" s="99">
        <v>13.22471508002192</v>
      </c>
      <c r="Y439" s="99">
        <v>11.813253306395739</v>
      </c>
      <c r="DA439" s="63" t="s">
        <v>4463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14.665834567531418</v>
      </c>
      <c r="H440" s="110">
        <v>15.363852533086817</v>
      </c>
      <c r="I440" s="110">
        <v>13.394842117285943</v>
      </c>
      <c r="J440" s="110">
        <v>15.081743208384895</v>
      </c>
      <c r="K440" s="110">
        <v>12.364714680192353</v>
      </c>
      <c r="L440" s="110">
        <v>12.546237758110392</v>
      </c>
      <c r="M440" s="110">
        <v>0</v>
      </c>
      <c r="N440" s="110">
        <v>11.7047357721432</v>
      </c>
      <c r="O440" s="110">
        <v>10.948729395469805</v>
      </c>
      <c r="P440" s="110">
        <v>0</v>
      </c>
      <c r="Q440" s="110">
        <v>10.456933880724346</v>
      </c>
      <c r="R440" s="110">
        <v>10.32349643989342</v>
      </c>
      <c r="S440" s="110">
        <v>0</v>
      </c>
      <c r="T440" s="110">
        <v>0</v>
      </c>
      <c r="U440" s="110">
        <v>9.3374243802961931</v>
      </c>
      <c r="V440" s="110">
        <v>9.1774787769291457</v>
      </c>
      <c r="W440" s="110">
        <v>9.5889327981623875</v>
      </c>
      <c r="X440" s="110">
        <v>8.9764474952793289</v>
      </c>
      <c r="Y440" s="110">
        <v>8.5584649119224334</v>
      </c>
      <c r="DA440" s="60" t="s">
        <v>4464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114.5343969048625</v>
      </c>
      <c r="H442" s="118">
        <f t="shared" si="232"/>
        <v>139.13022492518201</v>
      </c>
      <c r="I442" s="118">
        <f t="shared" si="232"/>
        <v>76.401907145349711</v>
      </c>
      <c r="J442" s="118">
        <f t="shared" si="232"/>
        <v>171.71704927336083</v>
      </c>
      <c r="K442" s="118">
        <f t="shared" si="232"/>
        <v>106.83881879336035</v>
      </c>
      <c r="L442" s="118">
        <f t="shared" si="232"/>
        <v>107.30525908309311</v>
      </c>
      <c r="M442" s="118">
        <f t="shared" si="232"/>
        <v>0</v>
      </c>
      <c r="N442" s="118">
        <f t="shared" si="232"/>
        <v>109.79925043202958</v>
      </c>
      <c r="O442" s="118">
        <f t="shared" si="232"/>
        <v>99.884374968655948</v>
      </c>
      <c r="P442" s="118">
        <f t="shared" si="232"/>
        <v>0</v>
      </c>
      <c r="Q442" s="118">
        <f t="shared" si="232"/>
        <v>97.919355204102871</v>
      </c>
      <c r="R442" s="118">
        <f t="shared" ref="R442:V442" si="233">R443+R446+R448+R457</f>
        <v>92.178416636606002</v>
      </c>
      <c r="S442" s="118">
        <f t="shared" si="233"/>
        <v>0</v>
      </c>
      <c r="T442" s="118">
        <f t="shared" si="233"/>
        <v>0</v>
      </c>
      <c r="U442" s="118">
        <f t="shared" si="233"/>
        <v>72.808921755475609</v>
      </c>
      <c r="V442" s="118">
        <f t="shared" si="233"/>
        <v>77.258326968595824</v>
      </c>
      <c r="W442" s="118">
        <f t="shared" ref="W442:Y442" si="234">W443+W446+W448+W457</f>
        <v>83.641748934024292</v>
      </c>
      <c r="X442" s="118">
        <f t="shared" si="234"/>
        <v>77.017957090908709</v>
      </c>
      <c r="Y442" s="118">
        <f t="shared" si="234"/>
        <v>48.23722853403445</v>
      </c>
      <c r="DA442" s="129" t="s">
        <v>4615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84.398099811006617</v>
      </c>
      <c r="H443" s="123">
        <f t="shared" si="235"/>
        <v>99.987758602470791</v>
      </c>
      <c r="I443" s="123">
        <f t="shared" si="235"/>
        <v>32.165133959413573</v>
      </c>
      <c r="J443" s="123">
        <f t="shared" si="235"/>
        <v>136.54601643726184</v>
      </c>
      <c r="K443" s="123">
        <f t="shared" si="235"/>
        <v>73.513940467916399</v>
      </c>
      <c r="L443" s="123">
        <f t="shared" si="235"/>
        <v>79.635407456734967</v>
      </c>
      <c r="M443" s="123">
        <f t="shared" si="235"/>
        <v>0</v>
      </c>
      <c r="N443" s="123">
        <f t="shared" si="235"/>
        <v>79.510843408580314</v>
      </c>
      <c r="O443" s="123">
        <f t="shared" si="235"/>
        <v>75.778200670302269</v>
      </c>
      <c r="P443" s="123">
        <f t="shared" si="235"/>
        <v>0</v>
      </c>
      <c r="Q443" s="123">
        <f t="shared" si="235"/>
        <v>75.745001558507681</v>
      </c>
      <c r="R443" s="123">
        <f t="shared" ref="R443:V443" si="236">SUM(R444:R445)</f>
        <v>69.811217541607434</v>
      </c>
      <c r="S443" s="123">
        <f t="shared" si="236"/>
        <v>0</v>
      </c>
      <c r="T443" s="123">
        <f t="shared" si="236"/>
        <v>0</v>
      </c>
      <c r="U443" s="123">
        <f t="shared" si="236"/>
        <v>53.680213549086609</v>
      </c>
      <c r="V443" s="123">
        <f t="shared" si="236"/>
        <v>50.475921059409117</v>
      </c>
      <c r="W443" s="123">
        <f t="shared" ref="W443:Y443" si="237">SUM(W444:W445)</f>
        <v>46.75859784238407</v>
      </c>
      <c r="X443" s="123">
        <f t="shared" si="237"/>
        <v>35.464810694975185</v>
      </c>
      <c r="Y443" s="123">
        <f t="shared" si="237"/>
        <v>21.852775394670651</v>
      </c>
      <c r="DA443" s="130" t="s">
        <v>4616</v>
      </c>
    </row>
    <row r="444" spans="1:105" ht="12" customHeight="1" x14ac:dyDescent="0.25">
      <c r="A444" s="97" t="s">
        <v>74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82.485530515859693</v>
      </c>
      <c r="H444" s="99">
        <v>97.807629190866649</v>
      </c>
      <c r="I444" s="99">
        <v>31.488510305604454</v>
      </c>
      <c r="J444" s="99">
        <v>133.70889639888625</v>
      </c>
      <c r="K444" s="99">
        <v>72.00148639566666</v>
      </c>
      <c r="L444" s="99">
        <v>78.059151501435906</v>
      </c>
      <c r="M444" s="99">
        <v>0</v>
      </c>
      <c r="N444" s="99">
        <v>77.976535362783451</v>
      </c>
      <c r="O444" s="99">
        <v>74.333612679745315</v>
      </c>
      <c r="P444" s="99">
        <v>0</v>
      </c>
      <c r="Q444" s="99">
        <v>74.311975689475119</v>
      </c>
      <c r="R444" s="99">
        <v>68.482618075172681</v>
      </c>
      <c r="S444" s="99">
        <v>0</v>
      </c>
      <c r="T444" s="99">
        <v>0</v>
      </c>
      <c r="U444" s="99">
        <v>52.67014321713485</v>
      </c>
      <c r="V444" s="99">
        <v>49.526211713745525</v>
      </c>
      <c r="W444" s="99">
        <v>45.880300343529228</v>
      </c>
      <c r="X444" s="99">
        <v>34.802076392452911</v>
      </c>
      <c r="Y444" s="99">
        <v>21.442728960460325</v>
      </c>
      <c r="DA444" s="63" t="s">
        <v>4617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1.9125692951469253</v>
      </c>
      <c r="H445" s="99">
        <v>2.1801294116041374</v>
      </c>
      <c r="I445" s="99">
        <v>0.67662365380912226</v>
      </c>
      <c r="J445" s="99">
        <v>2.837120038375589</v>
      </c>
      <c r="K445" s="99">
        <v>1.5124540722497362</v>
      </c>
      <c r="L445" s="99">
        <v>1.5762559552990605</v>
      </c>
      <c r="M445" s="99">
        <v>0</v>
      </c>
      <c r="N445" s="99">
        <v>1.5343080457968694</v>
      </c>
      <c r="O445" s="99">
        <v>1.4445879905569559</v>
      </c>
      <c r="P445" s="99">
        <v>0</v>
      </c>
      <c r="Q445" s="99">
        <v>1.4330258690325568</v>
      </c>
      <c r="R445" s="99">
        <v>1.3285994664347462</v>
      </c>
      <c r="S445" s="99">
        <v>0</v>
      </c>
      <c r="T445" s="99">
        <v>0</v>
      </c>
      <c r="U445" s="99">
        <v>1.0100703319517574</v>
      </c>
      <c r="V445" s="99">
        <v>0.94970934566359244</v>
      </c>
      <c r="W445" s="99">
        <v>0.8782974988548421</v>
      </c>
      <c r="X445" s="99">
        <v>0.66273430252227195</v>
      </c>
      <c r="Y445" s="99">
        <v>0.41004643421032505</v>
      </c>
      <c r="DA445" s="63" t="s">
        <v>4618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7.7497911853976973</v>
      </c>
      <c r="H446" s="123">
        <f t="shared" si="238"/>
        <v>16.331298502430624</v>
      </c>
      <c r="I446" s="123">
        <f t="shared" si="238"/>
        <v>22.720162160169519</v>
      </c>
      <c r="J446" s="123">
        <f t="shared" si="238"/>
        <v>12.910052040697677</v>
      </c>
      <c r="K446" s="123">
        <f t="shared" si="238"/>
        <v>11.781486312660579</v>
      </c>
      <c r="L446" s="123">
        <f t="shared" si="238"/>
        <v>6.7241104996550556</v>
      </c>
      <c r="M446" s="123">
        <f t="shared" si="238"/>
        <v>0</v>
      </c>
      <c r="N446" s="123">
        <f t="shared" si="238"/>
        <v>10.970895361428827</v>
      </c>
      <c r="O446" s="123">
        <f t="shared" si="238"/>
        <v>5.5016967412621423</v>
      </c>
      <c r="P446" s="123">
        <f t="shared" si="238"/>
        <v>0</v>
      </c>
      <c r="Q446" s="123">
        <f t="shared" si="238"/>
        <v>3.9369428574378311</v>
      </c>
      <c r="R446" s="123">
        <f t="shared" si="238"/>
        <v>3.8019921117547861</v>
      </c>
      <c r="S446" s="123">
        <f t="shared" si="238"/>
        <v>0</v>
      </c>
      <c r="T446" s="123">
        <f t="shared" si="238"/>
        <v>0</v>
      </c>
      <c r="U446" s="123">
        <f t="shared" si="238"/>
        <v>0.70470058902841448</v>
      </c>
      <c r="V446" s="123">
        <f t="shared" si="238"/>
        <v>8.3288462269514483</v>
      </c>
      <c r="W446" s="123">
        <f t="shared" si="238"/>
        <v>17.365659941507037</v>
      </c>
      <c r="X446" s="123">
        <f t="shared" si="238"/>
        <v>22.947757709938838</v>
      </c>
      <c r="Y446" s="123">
        <f t="shared" si="238"/>
        <v>8.2888990265945015</v>
      </c>
      <c r="DA446" s="130" t="s">
        <v>4619</v>
      </c>
    </row>
    <row r="447" spans="1:105" ht="12" customHeight="1" x14ac:dyDescent="0.25">
      <c r="A447" s="97" t="s">
        <v>53</v>
      </c>
      <c r="B447" s="99"/>
      <c r="C447" s="99">
        <f>RES_hhdet_in_tess!C29</f>
        <v>0</v>
      </c>
      <c r="D447" s="99">
        <f>RES_hhdet_in_tess!D29</f>
        <v>0</v>
      </c>
      <c r="E447" s="99">
        <f>RES_hhdet_in_tess!E29</f>
        <v>0</v>
      </c>
      <c r="F447" s="99">
        <f>RES_hhdet_in_tess!F29</f>
        <v>0</v>
      </c>
      <c r="G447" s="99">
        <f>RES_hhdet_in_tess!G29</f>
        <v>7.7497911853976973</v>
      </c>
      <c r="H447" s="99">
        <f>RES_hhdet_in_tess!H29</f>
        <v>16.331298502430624</v>
      </c>
      <c r="I447" s="99">
        <f>RES_hhdet_in_tess!I29</f>
        <v>22.720162160169519</v>
      </c>
      <c r="J447" s="99">
        <f>RES_hhdet_in_tess!J29</f>
        <v>12.910052040697677</v>
      </c>
      <c r="K447" s="99">
        <f>RES_hhdet_in_tess!K29</f>
        <v>11.781486312660579</v>
      </c>
      <c r="L447" s="99">
        <f>RES_hhdet_in_tess!L29</f>
        <v>6.7241104996550556</v>
      </c>
      <c r="M447" s="99">
        <f>RES_hhdet_in_tess!M29</f>
        <v>0</v>
      </c>
      <c r="N447" s="99">
        <f>RES_hhdet_in_tess!N29</f>
        <v>10.970895361428827</v>
      </c>
      <c r="O447" s="99">
        <f>RES_hhdet_in_tess!O29</f>
        <v>5.5016967412621423</v>
      </c>
      <c r="P447" s="99">
        <f>RES_hhdet_in_tess!P29</f>
        <v>0</v>
      </c>
      <c r="Q447" s="99">
        <f>RES_hhdet_in_tess!Q29</f>
        <v>3.9369428574378311</v>
      </c>
      <c r="R447" s="99">
        <f>RES_hhdet_in_tess!R29</f>
        <v>3.8019921117547861</v>
      </c>
      <c r="S447" s="99">
        <f>RES_hhdet_in_tess!S29</f>
        <v>0</v>
      </c>
      <c r="T447" s="99">
        <f>RES_hhdet_in_tess!T29</f>
        <v>0</v>
      </c>
      <c r="U447" s="99">
        <f>RES_hhdet_in_tess!U29</f>
        <v>0.70470058902841448</v>
      </c>
      <c r="V447" s="99">
        <f>RES_hhdet_in_tess!V29</f>
        <v>8.3288462269514483</v>
      </c>
      <c r="W447" s="99">
        <f>RES_hhdet_in_tess!W29</f>
        <v>17.365659941507037</v>
      </c>
      <c r="X447" s="99">
        <f>RES_hhdet_in_tess!X29</f>
        <v>22.947757709938838</v>
      </c>
      <c r="Y447" s="99">
        <f>RES_hhdet_in_tess!Y29</f>
        <v>8.2888990265945015</v>
      </c>
      <c r="DA447" s="63" t="s">
        <v>4620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11.46014706284174</v>
      </c>
      <c r="H448" s="123">
        <v>11.707515461617422</v>
      </c>
      <c r="I448" s="123">
        <v>11.154688889563101</v>
      </c>
      <c r="J448" s="123">
        <v>11.52718349924301</v>
      </c>
      <c r="K448" s="123">
        <v>10.954269836377717</v>
      </c>
      <c r="L448" s="123">
        <v>10.934023560138831</v>
      </c>
      <c r="M448" s="123">
        <v>0</v>
      </c>
      <c r="N448" s="123">
        <v>10.365165391751978</v>
      </c>
      <c r="O448" s="123">
        <v>10.056584331523498</v>
      </c>
      <c r="P448" s="123">
        <v>0</v>
      </c>
      <c r="Q448" s="123">
        <v>10.049619219199728</v>
      </c>
      <c r="R448" s="123">
        <v>10.198951733613182</v>
      </c>
      <c r="S448" s="123">
        <v>0</v>
      </c>
      <c r="T448" s="123">
        <v>0</v>
      </c>
      <c r="U448" s="123">
        <v>10.422846750507615</v>
      </c>
      <c r="V448" s="123">
        <v>10.51482466886384</v>
      </c>
      <c r="W448" s="123">
        <v>11.158315436865683</v>
      </c>
      <c r="X448" s="123">
        <v>10.666489719082081</v>
      </c>
      <c r="Y448" s="123">
        <v>10.601110659853461</v>
      </c>
      <c r="DA448" s="130" t="s">
        <v>4621</v>
      </c>
    </row>
    <row r="449" spans="1:105" ht="12" customHeight="1" x14ac:dyDescent="0.25">
      <c r="A449" s="97" t="s">
        <v>141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11.191381524233442</v>
      </c>
      <c r="H449" s="99">
        <v>11.300527300984564</v>
      </c>
      <c r="I449" s="99">
        <v>10.870170931590151</v>
      </c>
      <c r="J449" s="99">
        <v>11.910299048247609</v>
      </c>
      <c r="K449" s="99">
        <v>12.701636571544066</v>
      </c>
      <c r="L449" s="99">
        <v>11.701628383177834</v>
      </c>
      <c r="M449" s="99">
        <v>0</v>
      </c>
      <c r="N449" s="99">
        <v>10.115087609619179</v>
      </c>
      <c r="O449" s="99">
        <v>10.25065300051544</v>
      </c>
      <c r="P449" s="99">
        <v>0</v>
      </c>
      <c r="Q449" s="99">
        <v>9.8263928019477689</v>
      </c>
      <c r="R449" s="99">
        <v>0</v>
      </c>
      <c r="S449" s="99">
        <v>0</v>
      </c>
      <c r="T449" s="99">
        <v>0</v>
      </c>
      <c r="U449" s="99">
        <v>10.70476589298293</v>
      </c>
      <c r="V449" s="99">
        <v>10.578851352219864</v>
      </c>
      <c r="W449" s="99">
        <v>11.096027234770759</v>
      </c>
      <c r="X449" s="99">
        <v>10.855338155626917</v>
      </c>
      <c r="Y449" s="99">
        <v>10.050654461362962</v>
      </c>
      <c r="DA449" s="63" t="s">
        <v>4622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4623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4624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4625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11.470924593039655</v>
      </c>
      <c r="H453" s="102">
        <v>11.726370143445278</v>
      </c>
      <c r="I453" s="102">
        <v>11.170717835123931</v>
      </c>
      <c r="J453" s="102">
        <v>11.508208042686149</v>
      </c>
      <c r="K453" s="102">
        <v>10.867924895295982</v>
      </c>
      <c r="L453" s="102">
        <v>10.896477469798299</v>
      </c>
      <c r="M453" s="102">
        <v>0</v>
      </c>
      <c r="N453" s="102">
        <v>10.368830207784741</v>
      </c>
      <c r="O453" s="102">
        <v>10.051317249072282</v>
      </c>
      <c r="P453" s="102">
        <v>0</v>
      </c>
      <c r="Q453" s="102">
        <v>10.055869310022597</v>
      </c>
      <c r="R453" s="102">
        <v>10.195322014703631</v>
      </c>
      <c r="S453" s="102">
        <v>0</v>
      </c>
      <c r="T453" s="102">
        <v>0</v>
      </c>
      <c r="U453" s="102">
        <v>10.416563465499863</v>
      </c>
      <c r="V453" s="102">
        <v>10.512886983988849</v>
      </c>
      <c r="W453" s="102">
        <v>11.15947329334028</v>
      </c>
      <c r="X453" s="102">
        <v>10.662746266813835</v>
      </c>
      <c r="Y453" s="102">
        <v>10.616945143108273</v>
      </c>
      <c r="DA453" s="131" t="s">
        <v>4626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11.47277808016465</v>
      </c>
      <c r="H454" s="105">
        <v>11.727096596458397</v>
      </c>
      <c r="I454" s="105">
        <v>11.17472757607505</v>
      </c>
      <c r="J454" s="105">
        <v>11.514838369999985</v>
      </c>
      <c r="K454" s="105">
        <v>10.875330191559696</v>
      </c>
      <c r="L454" s="105">
        <v>10.903035499242302</v>
      </c>
      <c r="M454" s="105">
        <v>0</v>
      </c>
      <c r="N454" s="105">
        <v>10.373756550582169</v>
      </c>
      <c r="O454" s="105">
        <v>10.056108212712131</v>
      </c>
      <c r="P454" s="105">
        <v>0</v>
      </c>
      <c r="Q454" s="105">
        <v>10.073877499140746</v>
      </c>
      <c r="R454" s="105">
        <v>10.213470609251383</v>
      </c>
      <c r="S454" s="105">
        <v>0</v>
      </c>
      <c r="T454" s="105">
        <v>0</v>
      </c>
      <c r="U454" s="105">
        <v>10.425206916226211</v>
      </c>
      <c r="V454" s="105">
        <v>10.516549641385531</v>
      </c>
      <c r="W454" s="105">
        <v>11.159387506417055</v>
      </c>
      <c r="X454" s="105">
        <v>10.665041924977253</v>
      </c>
      <c r="Y454" s="105">
        <v>10.623195533727776</v>
      </c>
      <c r="DA454" s="132" t="s">
        <v>4627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3.2887252166227783</v>
      </c>
      <c r="H455" s="99">
        <v>3.3503625946509579</v>
      </c>
      <c r="I455" s="99">
        <v>3.1065840934741078</v>
      </c>
      <c r="J455" s="99">
        <v>3.2265957504189187</v>
      </c>
      <c r="K455" s="99">
        <v>2.8326633786827848</v>
      </c>
      <c r="L455" s="99">
        <v>2.8436297299280642</v>
      </c>
      <c r="M455" s="99">
        <v>0</v>
      </c>
      <c r="N455" s="99">
        <v>2.7971699763215172</v>
      </c>
      <c r="O455" s="99">
        <v>2.6325651946779458</v>
      </c>
      <c r="P455" s="99">
        <v>0</v>
      </c>
      <c r="Q455" s="99">
        <v>3.0601680704909029</v>
      </c>
      <c r="R455" s="99">
        <v>3.020228286946347</v>
      </c>
      <c r="S455" s="99">
        <v>0</v>
      </c>
      <c r="T455" s="99">
        <v>0</v>
      </c>
      <c r="U455" s="99">
        <v>2.9683259723401272</v>
      </c>
      <c r="V455" s="99">
        <v>2.9314620077090634</v>
      </c>
      <c r="W455" s="99">
        <v>3.5008573879325415</v>
      </c>
      <c r="X455" s="99">
        <v>3.7437973507466547</v>
      </c>
      <c r="Y455" s="99">
        <v>3.7908893015851901</v>
      </c>
      <c r="DA455" s="63" t="s">
        <v>4628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8.1840528635418721</v>
      </c>
      <c r="H456" s="99">
        <v>8.3767340018074385</v>
      </c>
      <c r="I456" s="99">
        <v>8.0681434826009415</v>
      </c>
      <c r="J456" s="99">
        <v>8.2882426195810677</v>
      </c>
      <c r="K456" s="99">
        <v>8.0426668128769112</v>
      </c>
      <c r="L456" s="99">
        <v>8.0594057693142407</v>
      </c>
      <c r="M456" s="99">
        <v>0</v>
      </c>
      <c r="N456" s="99">
        <v>7.5765865742606513</v>
      </c>
      <c r="O456" s="99">
        <v>7.4235430180341844</v>
      </c>
      <c r="P456" s="99">
        <v>0</v>
      </c>
      <c r="Q456" s="99">
        <v>7.013709428649844</v>
      </c>
      <c r="R456" s="99">
        <v>7.1932423223050357</v>
      </c>
      <c r="S456" s="99">
        <v>0</v>
      </c>
      <c r="T456" s="99">
        <v>0</v>
      </c>
      <c r="U456" s="99">
        <v>7.456880943886083</v>
      </c>
      <c r="V456" s="99">
        <v>7.5850876336764683</v>
      </c>
      <c r="W456" s="99">
        <v>7.6585301184845109</v>
      </c>
      <c r="X456" s="99">
        <v>6.9212445742305961</v>
      </c>
      <c r="Y456" s="99">
        <v>6.832306232142586</v>
      </c>
      <c r="DA456" s="63" t="s">
        <v>4629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10.92635884561645</v>
      </c>
      <c r="H457" s="123">
        <v>11.103652358663183</v>
      </c>
      <c r="I457" s="123">
        <v>10.361922136203514</v>
      </c>
      <c r="J457" s="123">
        <v>10.733797296158279</v>
      </c>
      <c r="K457" s="123">
        <v>10.589122176405651</v>
      </c>
      <c r="L457" s="123">
        <v>10.011717566564263</v>
      </c>
      <c r="M457" s="123">
        <v>0</v>
      </c>
      <c r="N457" s="123">
        <v>8.9523462702684693</v>
      </c>
      <c r="O457" s="123">
        <v>8.5478932255680444</v>
      </c>
      <c r="P457" s="123">
        <v>0</v>
      </c>
      <c r="Q457" s="123">
        <v>8.1877915689576373</v>
      </c>
      <c r="R457" s="123">
        <v>8.3662552496305995</v>
      </c>
      <c r="S457" s="123">
        <v>0</v>
      </c>
      <c r="T457" s="123">
        <v>0</v>
      </c>
      <c r="U457" s="123">
        <v>8.0011608668529739</v>
      </c>
      <c r="V457" s="123">
        <v>7.9387350133714154</v>
      </c>
      <c r="W457" s="123">
        <v>8.3591757132674971</v>
      </c>
      <c r="X457" s="123">
        <v>7.9388989669125971</v>
      </c>
      <c r="Y457" s="123">
        <v>7.4944434529158359</v>
      </c>
      <c r="DA457" s="130" t="s">
        <v>4630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10.650690904769318</v>
      </c>
      <c r="H458" s="99">
        <v>10.270162595968443</v>
      </c>
      <c r="I458" s="99">
        <v>10.603999254197207</v>
      </c>
      <c r="J458" s="99">
        <v>10.276243125212385</v>
      </c>
      <c r="K458" s="99">
        <v>11.794060954385271</v>
      </c>
      <c r="L458" s="99">
        <v>10.532217119116673</v>
      </c>
      <c r="M458" s="99">
        <v>0</v>
      </c>
      <c r="N458" s="99">
        <v>8.8045009673163488</v>
      </c>
      <c r="O458" s="99">
        <v>8.6955739517776127</v>
      </c>
      <c r="P458" s="99">
        <v>0</v>
      </c>
      <c r="Q458" s="99">
        <v>8.0778581306086465</v>
      </c>
      <c r="R458" s="99">
        <v>8.4884622648222212</v>
      </c>
      <c r="S458" s="99">
        <v>0</v>
      </c>
      <c r="T458" s="99">
        <v>0</v>
      </c>
      <c r="U458" s="99">
        <v>8.1570463418038646</v>
      </c>
      <c r="V458" s="99">
        <v>7.9922946314151737</v>
      </c>
      <c r="W458" s="99">
        <v>8.3289078994162384</v>
      </c>
      <c r="X458" s="99">
        <v>8.0706946910984865</v>
      </c>
      <c r="Y458" s="99">
        <v>7.2097913309246637</v>
      </c>
      <c r="DA458" s="63" t="s">
        <v>4631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11.064192816040018</v>
      </c>
      <c r="H459" s="110">
        <v>11.613007213643298</v>
      </c>
      <c r="I459" s="110">
        <v>10.144887478691928</v>
      </c>
      <c r="J459" s="110">
        <v>11.446868731398634</v>
      </c>
      <c r="K459" s="110">
        <v>9.406497079499724</v>
      </c>
      <c r="L459" s="110">
        <v>9.5687392239664657</v>
      </c>
      <c r="M459" s="110">
        <v>0</v>
      </c>
      <c r="N459" s="110">
        <v>9.0032707635075351</v>
      </c>
      <c r="O459" s="110">
        <v>8.4790874326749517</v>
      </c>
      <c r="P459" s="110">
        <v>0</v>
      </c>
      <c r="Q459" s="110">
        <v>8.2643523563792556</v>
      </c>
      <c r="R459" s="110">
        <v>8.2847839061695172</v>
      </c>
      <c r="S459" s="110">
        <v>0</v>
      </c>
      <c r="T459" s="110">
        <v>0</v>
      </c>
      <c r="U459" s="110">
        <v>7.9359064819898091</v>
      </c>
      <c r="V459" s="110">
        <v>7.9199543680833449</v>
      </c>
      <c r="W459" s="110">
        <v>8.3689046534339724</v>
      </c>
      <c r="X459" s="110">
        <v>7.9030849114273014</v>
      </c>
      <c r="Y459" s="110">
        <v>7.5932003115658331</v>
      </c>
      <c r="DA459" s="60" t="s">
        <v>4632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38.210959744424756</v>
      </c>
      <c r="H461" s="118">
        <f t="shared" si="239"/>
        <v>44.73961774983767</v>
      </c>
      <c r="I461" s="118">
        <f t="shared" si="239"/>
        <v>15.888547064417674</v>
      </c>
      <c r="J461" s="118">
        <f t="shared" si="239"/>
        <v>60.190676617837099</v>
      </c>
      <c r="K461" s="118">
        <f t="shared" si="239"/>
        <v>33.102649455922432</v>
      </c>
      <c r="L461" s="118">
        <f t="shared" si="239"/>
        <v>34.815879688676375</v>
      </c>
      <c r="M461" s="118">
        <f t="shared" si="239"/>
        <v>0</v>
      </c>
      <c r="N461" s="118">
        <f t="shared" si="239"/>
        <v>31.697183063875954</v>
      </c>
      <c r="O461" s="118">
        <f t="shared" si="239"/>
        <v>29.069790883424801</v>
      </c>
      <c r="P461" s="118">
        <f t="shared" si="239"/>
        <v>0</v>
      </c>
      <c r="Q461" s="118">
        <f t="shared" si="239"/>
        <v>26.794333918467771</v>
      </c>
      <c r="R461" s="118">
        <f t="shared" ref="R461:V461" si="240">R462+R465+R467+R476</f>
        <v>24.340050101792087</v>
      </c>
      <c r="S461" s="118">
        <f t="shared" si="240"/>
        <v>0</v>
      </c>
      <c r="T461" s="118">
        <f t="shared" si="240"/>
        <v>0</v>
      </c>
      <c r="U461" s="118">
        <f t="shared" si="240"/>
        <v>18.502306095047292</v>
      </c>
      <c r="V461" s="118">
        <f t="shared" si="240"/>
        <v>17.294439972442657</v>
      </c>
      <c r="W461" s="118">
        <f t="shared" ref="W461:Y461" si="241">W462+W465+W467+W476</f>
        <v>16.004901388886577</v>
      </c>
      <c r="X461" s="118">
        <f t="shared" si="241"/>
        <v>12.18636530645067</v>
      </c>
      <c r="Y461" s="118">
        <f t="shared" si="241"/>
        <v>7.842626039548362</v>
      </c>
      <c r="DA461" s="129" t="s">
        <v>4783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36.656582393210911</v>
      </c>
      <c r="H462" s="123">
        <f t="shared" si="242"/>
        <v>43.025953951549397</v>
      </c>
      <c r="I462" s="123">
        <f t="shared" si="242"/>
        <v>13.706881920978077</v>
      </c>
      <c r="J462" s="123">
        <f t="shared" si="242"/>
        <v>57.547951643522325</v>
      </c>
      <c r="K462" s="123">
        <f t="shared" si="242"/>
        <v>30.605485673188927</v>
      </c>
      <c r="L462" s="123">
        <f t="shared" si="242"/>
        <v>32.730909308389258</v>
      </c>
      <c r="M462" s="123">
        <f t="shared" si="242"/>
        <v>0</v>
      </c>
      <c r="N462" s="123">
        <f t="shared" si="242"/>
        <v>30.762219335587101</v>
      </c>
      <c r="O462" s="123">
        <f t="shared" si="242"/>
        <v>27.915350284302193</v>
      </c>
      <c r="P462" s="123">
        <f t="shared" si="242"/>
        <v>0</v>
      </c>
      <c r="Q462" s="123">
        <f t="shared" si="242"/>
        <v>25.378535268703516</v>
      </c>
      <c r="R462" s="123">
        <f t="shared" ref="R462:V462" si="243">SUM(R463:R464)</f>
        <v>23.037092186729296</v>
      </c>
      <c r="S462" s="123">
        <f t="shared" si="243"/>
        <v>0</v>
      </c>
      <c r="T462" s="123">
        <f t="shared" si="243"/>
        <v>0</v>
      </c>
      <c r="U462" s="123">
        <f t="shared" si="243"/>
        <v>17.545759370471249</v>
      </c>
      <c r="V462" s="123">
        <f t="shared" si="243"/>
        <v>16.458734513261589</v>
      </c>
      <c r="W462" s="123">
        <f t="shared" ref="W462:Y462" si="244">SUM(W463:W464)</f>
        <v>15.190827856356277</v>
      </c>
      <c r="X462" s="123">
        <f t="shared" si="244"/>
        <v>11.489505818116578</v>
      </c>
      <c r="Y462" s="123">
        <f t="shared" si="244"/>
        <v>7.0614252251492928</v>
      </c>
      <c r="DA462" s="130" t="s">
        <v>4784</v>
      </c>
    </row>
    <row r="463" spans="1:105" ht="12" customHeight="1" x14ac:dyDescent="0.25">
      <c r="A463" s="97" t="s">
        <v>74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36.656582393210911</v>
      </c>
      <c r="H463" s="99">
        <v>43.025953951549397</v>
      </c>
      <c r="I463" s="99">
        <v>13.706881920978077</v>
      </c>
      <c r="J463" s="99">
        <v>57.547951643522325</v>
      </c>
      <c r="K463" s="99">
        <v>30.605485673188927</v>
      </c>
      <c r="L463" s="99">
        <v>32.730909308389258</v>
      </c>
      <c r="M463" s="99">
        <v>0</v>
      </c>
      <c r="N463" s="99">
        <v>30.762219335587101</v>
      </c>
      <c r="O463" s="99">
        <v>27.915350284302193</v>
      </c>
      <c r="P463" s="99">
        <v>0</v>
      </c>
      <c r="Q463" s="99">
        <v>25.378535268703516</v>
      </c>
      <c r="R463" s="99">
        <v>23.037092186729296</v>
      </c>
      <c r="S463" s="99">
        <v>0</v>
      </c>
      <c r="T463" s="99">
        <v>0</v>
      </c>
      <c r="U463" s="99">
        <v>17.545759370471249</v>
      </c>
      <c r="V463" s="99">
        <v>16.458734513261589</v>
      </c>
      <c r="W463" s="99">
        <v>15.190827856356277</v>
      </c>
      <c r="X463" s="99">
        <v>11.489505818116578</v>
      </c>
      <c r="Y463" s="99">
        <v>7.0614252251492928</v>
      </c>
      <c r="DA463" s="63" t="s">
        <v>4785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4786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4787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4788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0.17542305483452136</v>
      </c>
      <c r="H467" s="123">
        <v>0.20161660298073347</v>
      </c>
      <c r="I467" s="123">
        <v>0.23731775362459107</v>
      </c>
      <c r="J467" s="123">
        <v>0.21643201992414976</v>
      </c>
      <c r="K467" s="123">
        <v>0.23434498307819993</v>
      </c>
      <c r="L467" s="123">
        <v>0.21059976591383917</v>
      </c>
      <c r="M467" s="123">
        <v>0</v>
      </c>
      <c r="N467" s="123">
        <v>6.2551392516329088E-2</v>
      </c>
      <c r="O467" s="123">
        <v>8.5737019107085546E-2</v>
      </c>
      <c r="P467" s="123">
        <v>0</v>
      </c>
      <c r="Q467" s="123">
        <v>0.13662292236254442</v>
      </c>
      <c r="R467" s="123">
        <v>0</v>
      </c>
      <c r="S467" s="123">
        <v>0</v>
      </c>
      <c r="T467" s="123">
        <v>0</v>
      </c>
      <c r="U467" s="123">
        <v>5.3286472299043292E-2</v>
      </c>
      <c r="V467" s="123">
        <v>6.0984142390738273E-2</v>
      </c>
      <c r="W467" s="123">
        <v>5.9464396012973236E-2</v>
      </c>
      <c r="X467" s="123">
        <v>5.4952164065335221E-2</v>
      </c>
      <c r="Y467" s="123">
        <v>8.9996624120667404E-2</v>
      </c>
      <c r="DA467" s="130" t="s">
        <v>4789</v>
      </c>
    </row>
    <row r="468" spans="1:105" ht="12" customHeight="1" x14ac:dyDescent="0.25">
      <c r="A468" s="97" t="s">
        <v>141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4.5259148147306512</v>
      </c>
      <c r="H468" s="99">
        <v>4.5475744894543215</v>
      </c>
      <c r="I468" s="99">
        <v>4.3508254831175028</v>
      </c>
      <c r="J468" s="99">
        <v>4.7374564361175002</v>
      </c>
      <c r="K468" s="99">
        <v>5.0149826378734783</v>
      </c>
      <c r="L468" s="99">
        <v>4.5805449086260017</v>
      </c>
      <c r="M468" s="99">
        <v>0</v>
      </c>
      <c r="N468" s="99">
        <v>3.78435924723791</v>
      </c>
      <c r="O468" s="99">
        <v>3.6866918216046787</v>
      </c>
      <c r="P468" s="99">
        <v>0</v>
      </c>
      <c r="Q468" s="99">
        <v>3.2447944061104295</v>
      </c>
      <c r="R468" s="99">
        <v>0</v>
      </c>
      <c r="S468" s="99">
        <v>0</v>
      </c>
      <c r="T468" s="99">
        <v>0</v>
      </c>
      <c r="U468" s="99">
        <v>3.2504748102416405</v>
      </c>
      <c r="V468" s="99">
        <v>3.1711754043183902</v>
      </c>
      <c r="W468" s="99">
        <v>3.3002739787200146</v>
      </c>
      <c r="X468" s="99">
        <v>3.2147015978221098</v>
      </c>
      <c r="Y468" s="99">
        <v>2.9698885959820243</v>
      </c>
      <c r="DA468" s="63" t="s">
        <v>4790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4791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4792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4793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4794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4795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4796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4797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1.3789542963793191</v>
      </c>
      <c r="H476" s="123">
        <v>1.5120471953075358</v>
      </c>
      <c r="I476" s="123">
        <v>1.9443473898150057</v>
      </c>
      <c r="J476" s="123">
        <v>2.4262929543906258</v>
      </c>
      <c r="K476" s="123">
        <v>2.2628187996553084</v>
      </c>
      <c r="L476" s="123">
        <v>1.874370614373279</v>
      </c>
      <c r="M476" s="123">
        <v>0</v>
      </c>
      <c r="N476" s="123">
        <v>0.87241233577252497</v>
      </c>
      <c r="O476" s="123">
        <v>1.0687035800155222</v>
      </c>
      <c r="P476" s="123">
        <v>0</v>
      </c>
      <c r="Q476" s="123">
        <v>1.2791757274017126</v>
      </c>
      <c r="R476" s="123">
        <v>1.3029579150627923</v>
      </c>
      <c r="S476" s="123">
        <v>0</v>
      </c>
      <c r="T476" s="123">
        <v>0</v>
      </c>
      <c r="U476" s="123">
        <v>0.90326025227700157</v>
      </c>
      <c r="V476" s="123">
        <v>0.77472131679033207</v>
      </c>
      <c r="W476" s="123">
        <v>0.75460913651732708</v>
      </c>
      <c r="X476" s="123">
        <v>0.64190732426875619</v>
      </c>
      <c r="Y476" s="123">
        <v>0.6912041902784023</v>
      </c>
      <c r="DA476" s="130" t="s">
        <v>4798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4.1368628891379569</v>
      </c>
      <c r="H477" s="99">
        <v>3.986306242174412</v>
      </c>
      <c r="I477" s="99">
        <v>4.1130425553778966</v>
      </c>
      <c r="J477" s="99">
        <v>3.9831642667912774</v>
      </c>
      <c r="K477" s="99">
        <v>4.5683322936437358</v>
      </c>
      <c r="L477" s="99">
        <v>4.0767560862618817</v>
      </c>
      <c r="M477" s="99">
        <v>0</v>
      </c>
      <c r="N477" s="99">
        <v>3.4052223428540489</v>
      </c>
      <c r="O477" s="99">
        <v>3.3625063859024964</v>
      </c>
      <c r="P477" s="99">
        <v>0</v>
      </c>
      <c r="Q477" s="99">
        <v>3.1159408744400694</v>
      </c>
      <c r="R477" s="99">
        <v>3.2573947876569811</v>
      </c>
      <c r="S477" s="99">
        <v>0</v>
      </c>
      <c r="T477" s="99">
        <v>0</v>
      </c>
      <c r="U477" s="99">
        <v>3.0610486327165054</v>
      </c>
      <c r="V477" s="99">
        <v>2.9841117387479454</v>
      </c>
      <c r="W477" s="99">
        <v>3.1022820056823441</v>
      </c>
      <c r="X477" s="99">
        <v>3.0041262775777793</v>
      </c>
      <c r="Y477" s="99">
        <v>2.6834986210808558</v>
      </c>
      <c r="DA477" s="63" t="s">
        <v>4799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4800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218180</v>
      </c>
      <c r="C5" s="120">
        <v>216165</v>
      </c>
      <c r="D5" s="120">
        <v>213990</v>
      </c>
      <c r="E5" s="120">
        <v>205077</v>
      </c>
      <c r="F5" s="120">
        <v>194175</v>
      </c>
      <c r="G5" s="120">
        <v>174052</v>
      </c>
      <c r="H5" s="120">
        <v>154737</v>
      </c>
      <c r="I5" s="120">
        <v>133862</v>
      </c>
      <c r="J5" s="120">
        <v>115320</v>
      </c>
      <c r="K5" s="120">
        <v>103340</v>
      </c>
      <c r="L5" s="120">
        <v>92903</v>
      </c>
      <c r="M5" s="120">
        <v>84680</v>
      </c>
      <c r="N5" s="120">
        <v>74456</v>
      </c>
      <c r="O5" s="120">
        <v>67347</v>
      </c>
      <c r="P5" s="120">
        <v>63179</v>
      </c>
      <c r="Q5" s="120">
        <v>63861</v>
      </c>
      <c r="R5" s="120">
        <v>63486</v>
      </c>
      <c r="S5" s="120">
        <v>60750</v>
      </c>
      <c r="T5" s="120">
        <v>54550</v>
      </c>
      <c r="U5" s="120">
        <v>46236</v>
      </c>
      <c r="V5" s="120">
        <v>42296</v>
      </c>
      <c r="W5" s="120">
        <v>37849</v>
      </c>
      <c r="X5" s="120">
        <v>39242</v>
      </c>
      <c r="Y5" s="120">
        <v>42027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210</v>
      </c>
      <c r="B7" s="52">
        <v>218180</v>
      </c>
      <c r="C7" s="52">
        <v>216165</v>
      </c>
      <c r="D7" s="52">
        <v>213990</v>
      </c>
      <c r="E7" s="52">
        <v>205077</v>
      </c>
      <c r="F7" s="52">
        <v>194175</v>
      </c>
      <c r="G7" s="52">
        <v>174052</v>
      </c>
      <c r="H7" s="52">
        <v>154737</v>
      </c>
      <c r="I7" s="52">
        <v>133862</v>
      </c>
      <c r="J7" s="52">
        <v>115320</v>
      </c>
      <c r="K7" s="52">
        <v>103340</v>
      </c>
      <c r="L7" s="52">
        <v>92903</v>
      </c>
      <c r="M7" s="52">
        <v>84680</v>
      </c>
      <c r="N7" s="52">
        <v>74456</v>
      </c>
      <c r="O7" s="52">
        <v>67347</v>
      </c>
      <c r="P7" s="52">
        <v>63179</v>
      </c>
      <c r="Q7" s="52">
        <v>63861</v>
      </c>
      <c r="R7" s="52">
        <v>63486</v>
      </c>
      <c r="S7" s="52">
        <v>60750</v>
      </c>
      <c r="T7" s="52">
        <v>54550</v>
      </c>
      <c r="U7" s="52">
        <v>46236</v>
      </c>
      <c r="V7" s="52">
        <v>42296</v>
      </c>
      <c r="W7" s="52">
        <v>37849</v>
      </c>
      <c r="X7" s="52">
        <v>39242</v>
      </c>
      <c r="Y7" s="52">
        <v>42027</v>
      </c>
      <c r="DA7" s="63" t="s">
        <v>1077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10428</v>
      </c>
      <c r="C9" s="52">
        <v>11560</v>
      </c>
      <c r="D9" s="52">
        <v>12536</v>
      </c>
      <c r="E9" s="52">
        <v>14277</v>
      </c>
      <c r="F9" s="52">
        <v>15673</v>
      </c>
      <c r="G9" s="52">
        <v>15309</v>
      </c>
      <c r="H9" s="52">
        <v>13871</v>
      </c>
      <c r="I9" s="52">
        <v>12586</v>
      </c>
      <c r="J9" s="52">
        <v>11505</v>
      </c>
      <c r="K9" s="52">
        <v>10202</v>
      </c>
      <c r="L9" s="52">
        <v>8702</v>
      </c>
      <c r="M9" s="52">
        <v>8928</v>
      </c>
      <c r="N9" s="52">
        <v>10085</v>
      </c>
      <c r="O9" s="52">
        <v>10033</v>
      </c>
      <c r="P9" s="52">
        <v>12372</v>
      </c>
      <c r="Q9" s="52">
        <v>13099</v>
      </c>
      <c r="R9" s="52">
        <v>15793</v>
      </c>
      <c r="S9" s="52">
        <v>17290</v>
      </c>
      <c r="T9" s="52">
        <v>16820</v>
      </c>
      <c r="U9" s="52">
        <v>14214</v>
      </c>
      <c r="V9" s="52">
        <v>12192</v>
      </c>
      <c r="W9" s="52">
        <v>10586</v>
      </c>
      <c r="X9" s="52">
        <v>10978</v>
      </c>
      <c r="Y9" s="52">
        <v>11253</v>
      </c>
      <c r="DA9" s="63" t="s">
        <v>1078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138</v>
      </c>
      <c r="B11" s="52">
        <v>98578</v>
      </c>
      <c r="C11" s="52">
        <v>97641</v>
      </c>
      <c r="D11" s="52">
        <v>96157</v>
      </c>
      <c r="E11" s="52">
        <v>96029</v>
      </c>
      <c r="F11" s="52">
        <v>90262</v>
      </c>
      <c r="G11" s="52">
        <v>81151</v>
      </c>
      <c r="H11" s="52">
        <v>71806</v>
      </c>
      <c r="I11" s="52">
        <v>63991</v>
      </c>
      <c r="J11" s="52">
        <v>56646</v>
      </c>
      <c r="K11" s="52">
        <v>52321</v>
      </c>
      <c r="L11" s="52">
        <v>47092</v>
      </c>
      <c r="M11" s="52">
        <v>41575</v>
      </c>
      <c r="N11" s="52">
        <v>38205</v>
      </c>
      <c r="O11" s="52">
        <v>35754</v>
      </c>
      <c r="P11" s="52">
        <v>32790</v>
      </c>
      <c r="Q11" s="52">
        <v>29793</v>
      </c>
      <c r="R11" s="52">
        <v>27170</v>
      </c>
      <c r="S11" s="52">
        <v>26428</v>
      </c>
      <c r="T11" s="52">
        <v>24192</v>
      </c>
      <c r="U11" s="52">
        <v>19963</v>
      </c>
      <c r="V11" s="52">
        <v>16694</v>
      </c>
      <c r="W11" s="52">
        <v>14554</v>
      </c>
      <c r="X11" s="52">
        <v>13840</v>
      </c>
      <c r="Y11" s="52">
        <v>14168</v>
      </c>
      <c r="DA11" s="63" t="s">
        <v>1079</v>
      </c>
    </row>
    <row r="12" spans="1:105" ht="12" customHeight="1" x14ac:dyDescent="0.25">
      <c r="A12" s="97" t="s">
        <v>137</v>
      </c>
      <c r="B12" s="52">
        <v>14</v>
      </c>
      <c r="C12" s="52">
        <v>16</v>
      </c>
      <c r="D12" s="52">
        <v>18</v>
      </c>
      <c r="E12" s="52">
        <v>26</v>
      </c>
      <c r="F12" s="52">
        <v>25</v>
      </c>
      <c r="G12" s="52">
        <v>24</v>
      </c>
      <c r="H12" s="52">
        <v>23</v>
      </c>
      <c r="I12" s="52">
        <v>27</v>
      </c>
      <c r="J12" s="52">
        <v>25</v>
      </c>
      <c r="K12" s="52">
        <v>31</v>
      </c>
      <c r="L12" s="52">
        <v>34</v>
      </c>
      <c r="M12" s="52">
        <v>30</v>
      </c>
      <c r="N12" s="52">
        <v>36</v>
      </c>
      <c r="O12" s="52">
        <v>40</v>
      </c>
      <c r="P12" s="52">
        <v>42</v>
      </c>
      <c r="Q12" s="52">
        <v>40</v>
      </c>
      <c r="R12" s="52">
        <v>37</v>
      </c>
      <c r="S12" s="52">
        <v>48</v>
      </c>
      <c r="T12" s="52">
        <v>48</v>
      </c>
      <c r="U12" s="52">
        <v>43</v>
      </c>
      <c r="V12" s="52">
        <v>38</v>
      </c>
      <c r="W12" s="52">
        <v>37</v>
      </c>
      <c r="X12" s="52">
        <v>37</v>
      </c>
      <c r="Y12" s="52">
        <v>35</v>
      </c>
      <c r="DA12" s="63" t="s">
        <v>1080</v>
      </c>
    </row>
    <row r="13" spans="1:105" ht="12" customHeight="1" x14ac:dyDescent="0.25">
      <c r="A13" s="97" t="s">
        <v>122</v>
      </c>
      <c r="B13" s="52">
        <v>117735</v>
      </c>
      <c r="C13" s="52">
        <v>116428</v>
      </c>
      <c r="D13" s="52">
        <v>115535</v>
      </c>
      <c r="E13" s="52">
        <v>106494</v>
      </c>
      <c r="F13" s="52">
        <v>101297</v>
      </c>
      <c r="G13" s="52">
        <v>90346</v>
      </c>
      <c r="H13" s="52">
        <v>80352</v>
      </c>
      <c r="I13" s="52">
        <v>67509</v>
      </c>
      <c r="J13" s="52">
        <v>56664</v>
      </c>
      <c r="K13" s="52">
        <v>48788</v>
      </c>
      <c r="L13" s="52">
        <v>43308</v>
      </c>
      <c r="M13" s="52">
        <v>40007</v>
      </c>
      <c r="N13" s="52">
        <v>33086</v>
      </c>
      <c r="O13" s="52">
        <v>28338</v>
      </c>
      <c r="P13" s="52">
        <v>27151</v>
      </c>
      <c r="Q13" s="52">
        <v>29770</v>
      </c>
      <c r="R13" s="52">
        <v>31284</v>
      </c>
      <c r="S13" s="52">
        <v>29125</v>
      </c>
      <c r="T13" s="52">
        <v>25333</v>
      </c>
      <c r="U13" s="52">
        <v>21708</v>
      </c>
      <c r="V13" s="52">
        <v>20996</v>
      </c>
      <c r="W13" s="52">
        <v>19074</v>
      </c>
      <c r="X13" s="52">
        <v>20690</v>
      </c>
      <c r="Y13" s="52">
        <v>22412</v>
      </c>
      <c r="DA13" s="63" t="s">
        <v>1081</v>
      </c>
    </row>
    <row r="14" spans="1:105" ht="12" customHeight="1" x14ac:dyDescent="0.25">
      <c r="A14" s="97" t="s">
        <v>121</v>
      </c>
      <c r="B14" s="52">
        <v>1853</v>
      </c>
      <c r="C14" s="52">
        <v>2080</v>
      </c>
      <c r="D14" s="52">
        <v>2280</v>
      </c>
      <c r="E14" s="52">
        <v>2528</v>
      </c>
      <c r="F14" s="52">
        <v>2591</v>
      </c>
      <c r="G14" s="52">
        <v>2531</v>
      </c>
      <c r="H14" s="52">
        <v>2556</v>
      </c>
      <c r="I14" s="52">
        <v>2335</v>
      </c>
      <c r="J14" s="52">
        <v>1985</v>
      </c>
      <c r="K14" s="52">
        <v>2200</v>
      </c>
      <c r="L14" s="52">
        <v>2469</v>
      </c>
      <c r="M14" s="52">
        <v>3068</v>
      </c>
      <c r="N14" s="52">
        <v>3129</v>
      </c>
      <c r="O14" s="52">
        <v>3215</v>
      </c>
      <c r="P14" s="52">
        <v>3196</v>
      </c>
      <c r="Q14" s="52">
        <v>4258</v>
      </c>
      <c r="R14" s="52">
        <v>4995</v>
      </c>
      <c r="S14" s="52">
        <v>5149</v>
      </c>
      <c r="T14" s="52">
        <v>4977</v>
      </c>
      <c r="U14" s="52">
        <v>4522</v>
      </c>
      <c r="V14" s="52">
        <v>4568</v>
      </c>
      <c r="W14" s="52">
        <v>4184</v>
      </c>
      <c r="X14" s="52">
        <v>4675</v>
      </c>
      <c r="Y14" s="52">
        <v>5412</v>
      </c>
      <c r="DA14" s="63" t="s">
        <v>1082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61169</v>
      </c>
      <c r="C16" s="52">
        <v>66578</v>
      </c>
      <c r="D16" s="52">
        <v>70394</v>
      </c>
      <c r="E16" s="52">
        <v>71989</v>
      </c>
      <c r="F16" s="52">
        <v>70607</v>
      </c>
      <c r="G16" s="52">
        <v>65230</v>
      </c>
      <c r="H16" s="52">
        <v>60771</v>
      </c>
      <c r="I16" s="52">
        <v>53954</v>
      </c>
      <c r="J16" s="52">
        <v>47134</v>
      </c>
      <c r="K16" s="52">
        <v>42600</v>
      </c>
      <c r="L16" s="52">
        <v>39147</v>
      </c>
      <c r="M16" s="52">
        <v>35714</v>
      </c>
      <c r="N16" s="52">
        <v>30552</v>
      </c>
      <c r="O16" s="52">
        <v>26935</v>
      </c>
      <c r="P16" s="52">
        <v>24754</v>
      </c>
      <c r="Q16" s="52">
        <v>24548</v>
      </c>
      <c r="R16" s="52">
        <v>24215</v>
      </c>
      <c r="S16" s="52">
        <v>22474</v>
      </c>
      <c r="T16" s="52">
        <v>19749</v>
      </c>
      <c r="U16" s="52">
        <v>16663</v>
      </c>
      <c r="V16" s="52">
        <v>15196</v>
      </c>
      <c r="W16" s="52">
        <v>13283</v>
      </c>
      <c r="X16" s="52">
        <v>12749</v>
      </c>
      <c r="Y16" s="52">
        <v>12375</v>
      </c>
      <c r="DA16" s="63" t="s">
        <v>1083</v>
      </c>
    </row>
    <row r="17" spans="1:105" ht="12" customHeight="1" x14ac:dyDescent="0.25">
      <c r="A17" s="109" t="s">
        <v>120</v>
      </c>
      <c r="B17" s="36">
        <v>157011</v>
      </c>
      <c r="C17" s="36">
        <v>149587</v>
      </c>
      <c r="D17" s="36">
        <v>143596</v>
      </c>
      <c r="E17" s="36">
        <v>133088</v>
      </c>
      <c r="F17" s="36">
        <v>123568</v>
      </c>
      <c r="G17" s="36">
        <v>108822</v>
      </c>
      <c r="H17" s="36">
        <v>93966</v>
      </c>
      <c r="I17" s="36">
        <v>79908</v>
      </c>
      <c r="J17" s="36">
        <v>68186</v>
      </c>
      <c r="K17" s="36">
        <v>60740</v>
      </c>
      <c r="L17" s="36">
        <v>53756</v>
      </c>
      <c r="M17" s="36">
        <v>48966</v>
      </c>
      <c r="N17" s="36">
        <v>43904</v>
      </c>
      <c r="O17" s="36">
        <v>40412</v>
      </c>
      <c r="P17" s="36">
        <v>38425</v>
      </c>
      <c r="Q17" s="36">
        <v>39313</v>
      </c>
      <c r="R17" s="36">
        <v>39271</v>
      </c>
      <c r="S17" s="36">
        <v>38276</v>
      </c>
      <c r="T17" s="36">
        <v>34801</v>
      </c>
      <c r="U17" s="36">
        <v>29573</v>
      </c>
      <c r="V17" s="36">
        <v>27100</v>
      </c>
      <c r="W17" s="36">
        <v>24566</v>
      </c>
      <c r="X17" s="36">
        <v>26493</v>
      </c>
      <c r="Y17" s="36">
        <v>29652</v>
      </c>
      <c r="DA17" s="60" t="s">
        <v>1084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1157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210</v>
      </c>
      <c r="B21" s="52"/>
      <c r="C21" s="52">
        <v>17045</v>
      </c>
      <c r="D21" s="52">
        <v>17049</v>
      </c>
      <c r="E21" s="52">
        <v>17076</v>
      </c>
      <c r="F21" s="52">
        <v>17142</v>
      </c>
      <c r="G21" s="52">
        <v>20124</v>
      </c>
      <c r="H21" s="52">
        <v>19316</v>
      </c>
      <c r="I21" s="52">
        <v>20875</v>
      </c>
      <c r="J21" s="52">
        <v>18542</v>
      </c>
      <c r="K21" s="52">
        <v>12715</v>
      </c>
      <c r="L21" s="52">
        <v>17423</v>
      </c>
      <c r="M21" s="52">
        <v>18531</v>
      </c>
      <c r="N21" s="52">
        <v>19565</v>
      </c>
      <c r="O21" s="52">
        <v>17133</v>
      </c>
      <c r="P21" s="52">
        <v>4380</v>
      </c>
      <c r="Q21" s="52">
        <v>5273</v>
      </c>
      <c r="R21" s="52">
        <v>6305</v>
      </c>
      <c r="S21" s="52">
        <v>7460</v>
      </c>
      <c r="T21" s="52">
        <v>6200</v>
      </c>
      <c r="U21" s="52">
        <v>8314</v>
      </c>
      <c r="V21" s="52">
        <v>3940</v>
      </c>
      <c r="W21" s="52">
        <v>4447</v>
      </c>
      <c r="X21" s="52">
        <v>246</v>
      </c>
      <c r="Y21" s="52">
        <v>1993</v>
      </c>
      <c r="DA21" s="63" t="s">
        <v>1158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1629</v>
      </c>
      <c r="D23" s="52">
        <v>1635</v>
      </c>
      <c r="E23" s="52">
        <v>1670</v>
      </c>
      <c r="F23" s="52">
        <v>1777</v>
      </c>
      <c r="G23" s="52">
        <v>1978</v>
      </c>
      <c r="H23" s="52">
        <v>2320</v>
      </c>
      <c r="I23" s="52">
        <v>1845</v>
      </c>
      <c r="J23" s="52">
        <v>1868</v>
      </c>
      <c r="K23" s="52">
        <v>2689</v>
      </c>
      <c r="L23" s="52">
        <v>2561</v>
      </c>
      <c r="M23" s="52">
        <v>2426</v>
      </c>
      <c r="N23" s="52">
        <v>1795</v>
      </c>
      <c r="O23" s="52">
        <v>3326</v>
      </c>
      <c r="P23" s="52">
        <v>538</v>
      </c>
      <c r="Q23" s="52">
        <v>582</v>
      </c>
      <c r="R23" s="52">
        <v>974</v>
      </c>
      <c r="S23" s="52">
        <v>1939</v>
      </c>
      <c r="T23" s="52">
        <v>2666</v>
      </c>
      <c r="U23" s="52">
        <v>3219</v>
      </c>
      <c r="V23" s="52">
        <v>2891</v>
      </c>
      <c r="W23" s="52">
        <v>2379</v>
      </c>
      <c r="X23" s="52">
        <v>1715</v>
      </c>
      <c r="Y23" s="52">
        <v>2055</v>
      </c>
      <c r="DA23" s="63" t="s">
        <v>1159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138</v>
      </c>
      <c r="B25" s="52"/>
      <c r="C25" s="52">
        <v>7701</v>
      </c>
      <c r="D25" s="52">
        <v>7704</v>
      </c>
      <c r="E25" s="52">
        <v>7713</v>
      </c>
      <c r="F25" s="52">
        <v>7746</v>
      </c>
      <c r="G25" s="52">
        <v>10395</v>
      </c>
      <c r="H25" s="52">
        <v>12705</v>
      </c>
      <c r="I25" s="52">
        <v>12353</v>
      </c>
      <c r="J25" s="52">
        <v>13705</v>
      </c>
      <c r="K25" s="52">
        <v>9366</v>
      </c>
      <c r="L25" s="52">
        <v>11320</v>
      </c>
      <c r="M25" s="52">
        <v>12239</v>
      </c>
      <c r="N25" s="52">
        <v>10361</v>
      </c>
      <c r="O25" s="52">
        <v>9483</v>
      </c>
      <c r="P25" s="52">
        <v>6017</v>
      </c>
      <c r="Q25" s="52">
        <v>6202</v>
      </c>
      <c r="R25" s="52">
        <v>5970</v>
      </c>
      <c r="S25" s="52">
        <v>3847</v>
      </c>
      <c r="T25" s="52">
        <v>5920</v>
      </c>
      <c r="U25" s="52">
        <v>8498</v>
      </c>
      <c r="V25" s="52">
        <v>6409</v>
      </c>
      <c r="W25" s="52">
        <v>3883</v>
      </c>
      <c r="X25" s="52">
        <v>1258</v>
      </c>
      <c r="Y25" s="52">
        <v>284</v>
      </c>
      <c r="DA25" s="63" t="s">
        <v>1160</v>
      </c>
    </row>
    <row r="26" spans="1:105" ht="12" customHeight="1" x14ac:dyDescent="0.25">
      <c r="A26" s="97" t="s">
        <v>137</v>
      </c>
      <c r="B26" s="52"/>
      <c r="C26" s="52">
        <v>1</v>
      </c>
      <c r="D26" s="52">
        <v>1</v>
      </c>
      <c r="E26" s="52">
        <v>1</v>
      </c>
      <c r="F26" s="52">
        <v>1</v>
      </c>
      <c r="G26" s="52">
        <v>1</v>
      </c>
      <c r="H26" s="52">
        <v>2</v>
      </c>
      <c r="I26" s="52">
        <v>2</v>
      </c>
      <c r="J26" s="52">
        <v>2</v>
      </c>
      <c r="K26" s="52">
        <v>1</v>
      </c>
      <c r="L26" s="52">
        <v>3</v>
      </c>
      <c r="M26" s="52">
        <v>4</v>
      </c>
      <c r="N26" s="52">
        <v>6</v>
      </c>
      <c r="O26" s="52">
        <v>7</v>
      </c>
      <c r="P26" s="52">
        <v>2</v>
      </c>
      <c r="Q26" s="52">
        <v>2</v>
      </c>
      <c r="R26" s="52">
        <v>3</v>
      </c>
      <c r="S26" s="52">
        <v>4</v>
      </c>
      <c r="T26" s="52">
        <v>6</v>
      </c>
      <c r="U26" s="52">
        <v>5</v>
      </c>
      <c r="V26" s="52">
        <v>5</v>
      </c>
      <c r="W26" s="52">
        <v>1</v>
      </c>
      <c r="X26" s="52">
        <v>0</v>
      </c>
      <c r="Y26" s="52">
        <v>2</v>
      </c>
      <c r="DA26" s="63" t="s">
        <v>1161</v>
      </c>
    </row>
    <row r="27" spans="1:105" ht="12" customHeight="1" x14ac:dyDescent="0.25">
      <c r="A27" s="97" t="s">
        <v>122</v>
      </c>
      <c r="B27" s="52"/>
      <c r="C27" s="52">
        <v>18396</v>
      </c>
      <c r="D27" s="52">
        <v>18429</v>
      </c>
      <c r="E27" s="52">
        <v>18663</v>
      </c>
      <c r="F27" s="52">
        <v>19288</v>
      </c>
      <c r="G27" s="52">
        <v>20542</v>
      </c>
      <c r="H27" s="52">
        <v>22327</v>
      </c>
      <c r="I27" s="52">
        <v>13911</v>
      </c>
      <c r="J27" s="52">
        <v>10845</v>
      </c>
      <c r="K27" s="52">
        <v>14533</v>
      </c>
      <c r="L27" s="52">
        <v>14400</v>
      </c>
      <c r="M27" s="52">
        <v>10722</v>
      </c>
      <c r="N27" s="52">
        <v>10915</v>
      </c>
      <c r="O27" s="52">
        <v>7543</v>
      </c>
      <c r="P27" s="52">
        <v>1880</v>
      </c>
      <c r="Q27" s="52">
        <v>3199</v>
      </c>
      <c r="R27" s="52">
        <v>4699</v>
      </c>
      <c r="S27" s="52">
        <v>6361</v>
      </c>
      <c r="T27" s="52">
        <v>5932</v>
      </c>
      <c r="U27" s="52">
        <v>4786</v>
      </c>
      <c r="V27" s="52">
        <v>3323</v>
      </c>
      <c r="W27" s="52">
        <v>3315</v>
      </c>
      <c r="X27" s="52">
        <v>3444</v>
      </c>
      <c r="Y27" s="52">
        <v>4895</v>
      </c>
      <c r="DA27" s="63" t="s">
        <v>1162</v>
      </c>
    </row>
    <row r="28" spans="1:105" ht="12" customHeight="1" x14ac:dyDescent="0.25">
      <c r="A28" s="97" t="s">
        <v>121</v>
      </c>
      <c r="B28" s="52"/>
      <c r="C28" s="52">
        <v>290</v>
      </c>
      <c r="D28" s="52">
        <v>290</v>
      </c>
      <c r="E28" s="52">
        <v>297</v>
      </c>
      <c r="F28" s="52">
        <v>317</v>
      </c>
      <c r="G28" s="52">
        <v>357</v>
      </c>
      <c r="H28" s="52">
        <v>413</v>
      </c>
      <c r="I28" s="52">
        <v>328</v>
      </c>
      <c r="J28" s="52">
        <v>350</v>
      </c>
      <c r="K28" s="52">
        <v>472</v>
      </c>
      <c r="L28" s="52">
        <v>490</v>
      </c>
      <c r="M28" s="52">
        <v>418</v>
      </c>
      <c r="N28" s="52">
        <v>412</v>
      </c>
      <c r="O28" s="52">
        <v>359</v>
      </c>
      <c r="P28" s="52">
        <v>172</v>
      </c>
      <c r="Q28" s="52">
        <v>328</v>
      </c>
      <c r="R28" s="52">
        <v>492</v>
      </c>
      <c r="S28" s="52">
        <v>699</v>
      </c>
      <c r="T28" s="52">
        <v>698</v>
      </c>
      <c r="U28" s="52">
        <v>717</v>
      </c>
      <c r="V28" s="52">
        <v>557</v>
      </c>
      <c r="W28" s="52">
        <v>676</v>
      </c>
      <c r="X28" s="52">
        <v>765</v>
      </c>
      <c r="Y28" s="52">
        <v>1067</v>
      </c>
      <c r="DA28" s="63" t="s">
        <v>1163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9558</v>
      </c>
      <c r="D30" s="52">
        <v>9587</v>
      </c>
      <c r="E30" s="52">
        <v>9787</v>
      </c>
      <c r="F30" s="52">
        <v>10318</v>
      </c>
      <c r="G30" s="52">
        <v>11356</v>
      </c>
      <c r="H30" s="52">
        <v>12884</v>
      </c>
      <c r="I30" s="52">
        <v>9354</v>
      </c>
      <c r="J30" s="52">
        <v>10289</v>
      </c>
      <c r="K30" s="52">
        <v>10408</v>
      </c>
      <c r="L30" s="52">
        <v>10435</v>
      </c>
      <c r="M30" s="52">
        <v>9059</v>
      </c>
      <c r="N30" s="52">
        <v>8130</v>
      </c>
      <c r="O30" s="52">
        <v>6921</v>
      </c>
      <c r="P30" s="52">
        <v>2704</v>
      </c>
      <c r="Q30" s="52">
        <v>3670</v>
      </c>
      <c r="R30" s="52">
        <v>4703</v>
      </c>
      <c r="S30" s="52">
        <v>5560</v>
      </c>
      <c r="T30" s="52">
        <v>5229</v>
      </c>
      <c r="U30" s="52">
        <v>4448</v>
      </c>
      <c r="V30" s="52">
        <v>2769</v>
      </c>
      <c r="W30" s="52">
        <v>2713</v>
      </c>
      <c r="X30" s="52">
        <v>1774</v>
      </c>
      <c r="Y30" s="52">
        <v>3058</v>
      </c>
      <c r="DA30" s="63" t="s">
        <v>1164</v>
      </c>
    </row>
    <row r="31" spans="1:105" ht="12" customHeight="1" x14ac:dyDescent="0.25">
      <c r="A31" s="109" t="s">
        <v>120</v>
      </c>
      <c r="B31" s="36"/>
      <c r="C31" s="36">
        <v>24533</v>
      </c>
      <c r="D31" s="36">
        <v>24567</v>
      </c>
      <c r="E31" s="36">
        <v>24802</v>
      </c>
      <c r="F31" s="36">
        <v>25450</v>
      </c>
      <c r="G31" s="36">
        <v>26762</v>
      </c>
      <c r="H31" s="36">
        <v>28720</v>
      </c>
      <c r="I31" s="36">
        <v>16925</v>
      </c>
      <c r="J31" s="36">
        <v>13936</v>
      </c>
      <c r="K31" s="36">
        <v>13390</v>
      </c>
      <c r="L31" s="36">
        <v>15327</v>
      </c>
      <c r="M31" s="36">
        <v>13819</v>
      </c>
      <c r="N31" s="36">
        <v>13658</v>
      </c>
      <c r="O31" s="36">
        <v>10704</v>
      </c>
      <c r="P31" s="36">
        <v>3076</v>
      </c>
      <c r="Q31" s="36">
        <v>4117</v>
      </c>
      <c r="R31" s="36">
        <v>5456</v>
      </c>
      <c r="S31" s="36">
        <v>7680</v>
      </c>
      <c r="T31" s="36">
        <v>8240</v>
      </c>
      <c r="U31" s="36">
        <v>8372</v>
      </c>
      <c r="V31" s="36">
        <v>6165</v>
      </c>
      <c r="W31" s="36">
        <v>4997</v>
      </c>
      <c r="X31" s="36">
        <v>2577</v>
      </c>
      <c r="Y31" s="36">
        <v>4621</v>
      </c>
      <c r="DA31" s="60" t="s">
        <v>1165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1244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210</v>
      </c>
      <c r="B35" s="52"/>
      <c r="C35" s="52">
        <v>15030</v>
      </c>
      <c r="D35" s="52">
        <v>14874</v>
      </c>
      <c r="E35" s="52">
        <v>8163</v>
      </c>
      <c r="F35" s="52">
        <v>6240</v>
      </c>
      <c r="G35" s="52">
        <v>1</v>
      </c>
      <c r="H35" s="52">
        <v>1</v>
      </c>
      <c r="I35" s="52">
        <v>0</v>
      </c>
      <c r="J35" s="52">
        <v>0</v>
      </c>
      <c r="K35" s="52">
        <v>735</v>
      </c>
      <c r="L35" s="52">
        <v>6986</v>
      </c>
      <c r="M35" s="52">
        <v>10308</v>
      </c>
      <c r="N35" s="52">
        <v>9341</v>
      </c>
      <c r="O35" s="52">
        <v>10024</v>
      </c>
      <c r="P35" s="52">
        <v>212</v>
      </c>
      <c r="Q35" s="52">
        <v>5955</v>
      </c>
      <c r="R35" s="52">
        <v>5930</v>
      </c>
      <c r="S35" s="52">
        <v>4724</v>
      </c>
      <c r="T35" s="52">
        <v>0</v>
      </c>
      <c r="U35" s="52">
        <v>0</v>
      </c>
      <c r="V35" s="52">
        <v>0</v>
      </c>
      <c r="W35" s="52">
        <v>0</v>
      </c>
      <c r="X35" s="52">
        <v>1639</v>
      </c>
      <c r="Y35" s="52">
        <v>4778</v>
      </c>
      <c r="DA35" s="63" t="s">
        <v>1245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2761</v>
      </c>
      <c r="D37" s="52">
        <v>2611</v>
      </c>
      <c r="E37" s="52">
        <v>3411</v>
      </c>
      <c r="F37" s="52">
        <v>3173</v>
      </c>
      <c r="G37" s="52">
        <v>1614</v>
      </c>
      <c r="H37" s="52">
        <v>882</v>
      </c>
      <c r="I37" s="52">
        <v>560</v>
      </c>
      <c r="J37" s="52">
        <v>787</v>
      </c>
      <c r="K37" s="52">
        <v>1386</v>
      </c>
      <c r="L37" s="52">
        <v>1061</v>
      </c>
      <c r="M37" s="52">
        <v>2652</v>
      </c>
      <c r="N37" s="52">
        <v>2952</v>
      </c>
      <c r="O37" s="52">
        <v>3274</v>
      </c>
      <c r="P37" s="52">
        <v>2877</v>
      </c>
      <c r="Q37" s="52">
        <v>1309</v>
      </c>
      <c r="R37" s="52">
        <v>3668</v>
      </c>
      <c r="S37" s="52">
        <v>3436</v>
      </c>
      <c r="T37" s="52">
        <v>2196</v>
      </c>
      <c r="U37" s="52">
        <v>613</v>
      </c>
      <c r="V37" s="52">
        <v>869</v>
      </c>
      <c r="W37" s="52">
        <v>773</v>
      </c>
      <c r="X37" s="52">
        <v>2107</v>
      </c>
      <c r="Y37" s="52">
        <v>2330</v>
      </c>
      <c r="DA37" s="63" t="s">
        <v>1246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138</v>
      </c>
      <c r="B39" s="52"/>
      <c r="C39" s="52">
        <v>6764</v>
      </c>
      <c r="D39" s="52">
        <v>6220</v>
      </c>
      <c r="E39" s="52">
        <v>7585</v>
      </c>
      <c r="F39" s="52">
        <v>1979</v>
      </c>
      <c r="G39" s="52">
        <v>1284</v>
      </c>
      <c r="H39" s="52">
        <v>3360</v>
      </c>
      <c r="I39" s="52">
        <v>4538</v>
      </c>
      <c r="J39" s="52">
        <v>6360</v>
      </c>
      <c r="K39" s="52">
        <v>5041</v>
      </c>
      <c r="L39" s="52">
        <v>6091</v>
      </c>
      <c r="M39" s="52">
        <v>6722</v>
      </c>
      <c r="N39" s="52">
        <v>6991</v>
      </c>
      <c r="O39" s="52">
        <v>7032</v>
      </c>
      <c r="P39" s="52">
        <v>3053</v>
      </c>
      <c r="Q39" s="52">
        <v>3205</v>
      </c>
      <c r="R39" s="52">
        <v>3347</v>
      </c>
      <c r="S39" s="52">
        <v>3105</v>
      </c>
      <c r="T39" s="52">
        <v>3684</v>
      </c>
      <c r="U39" s="52">
        <v>4269</v>
      </c>
      <c r="V39" s="52">
        <v>3140</v>
      </c>
      <c r="W39" s="52">
        <v>1743</v>
      </c>
      <c r="X39" s="52">
        <v>544</v>
      </c>
      <c r="Y39" s="52">
        <v>612</v>
      </c>
      <c r="DA39" s="63" t="s">
        <v>1247</v>
      </c>
    </row>
    <row r="40" spans="1:105" ht="12" customHeight="1" x14ac:dyDescent="0.25">
      <c r="A40" s="97" t="s">
        <v>137</v>
      </c>
      <c r="B40" s="52"/>
      <c r="C40" s="52">
        <v>3</v>
      </c>
      <c r="D40" s="52">
        <v>3</v>
      </c>
      <c r="E40" s="52">
        <v>9</v>
      </c>
      <c r="F40" s="52">
        <v>0</v>
      </c>
      <c r="G40" s="52">
        <v>0</v>
      </c>
      <c r="H40" s="52">
        <v>1</v>
      </c>
      <c r="I40" s="52">
        <v>6</v>
      </c>
      <c r="J40" s="52">
        <v>0</v>
      </c>
      <c r="K40" s="52">
        <v>7</v>
      </c>
      <c r="L40" s="52">
        <v>6</v>
      </c>
      <c r="M40" s="52">
        <v>0</v>
      </c>
      <c r="N40" s="52">
        <v>12</v>
      </c>
      <c r="O40" s="52">
        <v>11</v>
      </c>
      <c r="P40" s="52">
        <v>4</v>
      </c>
      <c r="Q40" s="52">
        <v>0</v>
      </c>
      <c r="R40" s="52">
        <v>0</v>
      </c>
      <c r="S40" s="52">
        <v>15</v>
      </c>
      <c r="T40" s="52">
        <v>6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1248</v>
      </c>
    </row>
    <row r="41" spans="1:105" ht="12" customHeight="1" x14ac:dyDescent="0.25">
      <c r="A41" s="97" t="s">
        <v>122</v>
      </c>
      <c r="B41" s="52"/>
      <c r="C41" s="52">
        <v>17089</v>
      </c>
      <c r="D41" s="52">
        <v>17536</v>
      </c>
      <c r="E41" s="52">
        <v>9622</v>
      </c>
      <c r="F41" s="52">
        <v>14091</v>
      </c>
      <c r="G41" s="52">
        <v>9591</v>
      </c>
      <c r="H41" s="52">
        <v>12333</v>
      </c>
      <c r="I41" s="52">
        <v>1068</v>
      </c>
      <c r="J41" s="52">
        <v>0</v>
      </c>
      <c r="K41" s="52">
        <v>6657</v>
      </c>
      <c r="L41" s="52">
        <v>8920</v>
      </c>
      <c r="M41" s="52">
        <v>7421</v>
      </c>
      <c r="N41" s="52">
        <v>3994</v>
      </c>
      <c r="O41" s="52">
        <v>2795</v>
      </c>
      <c r="P41" s="52">
        <v>693</v>
      </c>
      <c r="Q41" s="52">
        <v>5818</v>
      </c>
      <c r="R41" s="52">
        <v>6213</v>
      </c>
      <c r="S41" s="52">
        <v>4202</v>
      </c>
      <c r="T41" s="52">
        <v>2140</v>
      </c>
      <c r="U41" s="52">
        <v>1161</v>
      </c>
      <c r="V41" s="52">
        <v>2611</v>
      </c>
      <c r="W41" s="52">
        <v>1393</v>
      </c>
      <c r="X41" s="52">
        <v>5060</v>
      </c>
      <c r="Y41" s="52">
        <v>6617</v>
      </c>
      <c r="DA41" s="63" t="s">
        <v>1249</v>
      </c>
    </row>
    <row r="42" spans="1:105" ht="12" customHeight="1" x14ac:dyDescent="0.25">
      <c r="A42" s="97" t="s">
        <v>121</v>
      </c>
      <c r="B42" s="52"/>
      <c r="C42" s="52">
        <v>517</v>
      </c>
      <c r="D42" s="52">
        <v>490</v>
      </c>
      <c r="E42" s="52">
        <v>545</v>
      </c>
      <c r="F42" s="52">
        <v>380</v>
      </c>
      <c r="G42" s="52">
        <v>297</v>
      </c>
      <c r="H42" s="52">
        <v>438</v>
      </c>
      <c r="I42" s="52">
        <v>107</v>
      </c>
      <c r="J42" s="52">
        <v>0</v>
      </c>
      <c r="K42" s="52">
        <v>687</v>
      </c>
      <c r="L42" s="52">
        <v>759</v>
      </c>
      <c r="M42" s="52">
        <v>1017</v>
      </c>
      <c r="N42" s="52">
        <v>473</v>
      </c>
      <c r="O42" s="52">
        <v>445</v>
      </c>
      <c r="P42" s="52">
        <v>153</v>
      </c>
      <c r="Q42" s="52">
        <v>1390</v>
      </c>
      <c r="R42" s="52">
        <v>1229</v>
      </c>
      <c r="S42" s="52">
        <v>853</v>
      </c>
      <c r="T42" s="52">
        <v>526</v>
      </c>
      <c r="U42" s="52">
        <v>262</v>
      </c>
      <c r="V42" s="52">
        <v>603</v>
      </c>
      <c r="W42" s="52">
        <v>292</v>
      </c>
      <c r="X42" s="52">
        <v>1256</v>
      </c>
      <c r="Y42" s="52">
        <v>1804</v>
      </c>
      <c r="DA42" s="63" t="s">
        <v>1250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14967</v>
      </c>
      <c r="D44" s="52">
        <v>13403</v>
      </c>
      <c r="E44" s="52">
        <v>11382</v>
      </c>
      <c r="F44" s="52">
        <v>8936</v>
      </c>
      <c r="G44" s="52">
        <v>5979</v>
      </c>
      <c r="H44" s="52">
        <v>8425</v>
      </c>
      <c r="I44" s="52">
        <v>2537</v>
      </c>
      <c r="J44" s="52">
        <v>3469</v>
      </c>
      <c r="K44" s="52">
        <v>5874</v>
      </c>
      <c r="L44" s="52">
        <v>6982</v>
      </c>
      <c r="M44" s="52">
        <v>5626</v>
      </c>
      <c r="N44" s="52">
        <v>2968</v>
      </c>
      <c r="O44" s="52">
        <v>3304</v>
      </c>
      <c r="P44" s="52">
        <v>523</v>
      </c>
      <c r="Q44" s="52">
        <v>3464</v>
      </c>
      <c r="R44" s="52">
        <v>4370</v>
      </c>
      <c r="S44" s="52">
        <v>3819</v>
      </c>
      <c r="T44" s="52">
        <v>2504</v>
      </c>
      <c r="U44" s="52">
        <v>1362</v>
      </c>
      <c r="V44" s="52">
        <v>1302</v>
      </c>
      <c r="W44" s="52">
        <v>800</v>
      </c>
      <c r="X44" s="52">
        <v>1240</v>
      </c>
      <c r="Y44" s="52">
        <v>2684</v>
      </c>
      <c r="DA44" s="63" t="s">
        <v>1251</v>
      </c>
    </row>
    <row r="45" spans="1:105" ht="12" customHeight="1" x14ac:dyDescent="0.25">
      <c r="A45" s="109" t="s">
        <v>120</v>
      </c>
      <c r="B45" s="36"/>
      <c r="C45" s="36">
        <v>17109</v>
      </c>
      <c r="D45" s="36">
        <v>18576</v>
      </c>
      <c r="E45" s="36">
        <v>14294</v>
      </c>
      <c r="F45" s="36">
        <v>15930</v>
      </c>
      <c r="G45" s="36">
        <v>12016</v>
      </c>
      <c r="H45" s="36">
        <v>13864</v>
      </c>
      <c r="I45" s="36">
        <v>2867</v>
      </c>
      <c r="J45" s="36">
        <v>2214</v>
      </c>
      <c r="K45" s="36">
        <v>5944</v>
      </c>
      <c r="L45" s="36">
        <v>8343</v>
      </c>
      <c r="M45" s="36">
        <v>9029</v>
      </c>
      <c r="N45" s="36">
        <v>8596</v>
      </c>
      <c r="O45" s="36">
        <v>7212</v>
      </c>
      <c r="P45" s="36">
        <v>1089</v>
      </c>
      <c r="Q45" s="36">
        <v>5005</v>
      </c>
      <c r="R45" s="36">
        <v>5414</v>
      </c>
      <c r="S45" s="36">
        <v>6685</v>
      </c>
      <c r="T45" s="36">
        <v>4765</v>
      </c>
      <c r="U45" s="36">
        <v>3144</v>
      </c>
      <c r="V45" s="36">
        <v>3692</v>
      </c>
      <c r="W45" s="36">
        <v>2463</v>
      </c>
      <c r="X45" s="36">
        <v>4504</v>
      </c>
      <c r="Y45" s="36">
        <v>7780</v>
      </c>
      <c r="DA45" s="60" t="s">
        <v>1252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1331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210</v>
      </c>
      <c r="B49" s="52"/>
      <c r="C49" s="52">
        <v>5546</v>
      </c>
      <c r="D49" s="52">
        <v>4602</v>
      </c>
      <c r="E49" s="52">
        <v>2484</v>
      </c>
      <c r="F49" s="52">
        <v>1897</v>
      </c>
      <c r="G49" s="52">
        <v>0</v>
      </c>
      <c r="H49" s="52">
        <v>0</v>
      </c>
      <c r="I49" s="52">
        <v>0</v>
      </c>
      <c r="J49" s="52">
        <v>0</v>
      </c>
      <c r="K49" s="52">
        <v>198</v>
      </c>
      <c r="L49" s="52">
        <v>1763</v>
      </c>
      <c r="M49" s="52">
        <v>2471</v>
      </c>
      <c r="N49" s="52">
        <v>2078</v>
      </c>
      <c r="O49" s="52">
        <v>2516</v>
      </c>
      <c r="P49" s="52">
        <v>132</v>
      </c>
      <c r="Q49" s="52">
        <v>3004</v>
      </c>
      <c r="R49" s="52">
        <v>2622</v>
      </c>
      <c r="S49" s="52">
        <v>1510</v>
      </c>
      <c r="T49" s="52">
        <v>0</v>
      </c>
      <c r="U49" s="52">
        <v>0</v>
      </c>
      <c r="V49" s="52">
        <v>0</v>
      </c>
      <c r="W49" s="52">
        <v>0</v>
      </c>
      <c r="X49" s="52">
        <v>475</v>
      </c>
      <c r="Y49" s="52">
        <v>1415</v>
      </c>
      <c r="DA49" s="63" t="s">
        <v>1332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719</v>
      </c>
      <c r="D51" s="52">
        <v>585</v>
      </c>
      <c r="E51" s="52">
        <v>670</v>
      </c>
      <c r="F51" s="52">
        <v>682</v>
      </c>
      <c r="G51" s="52">
        <v>0</v>
      </c>
      <c r="H51" s="52">
        <v>0</v>
      </c>
      <c r="I51" s="52">
        <v>0</v>
      </c>
      <c r="J51" s="52">
        <v>0</v>
      </c>
      <c r="K51" s="52">
        <v>74</v>
      </c>
      <c r="L51" s="52">
        <v>296</v>
      </c>
      <c r="M51" s="52">
        <v>494</v>
      </c>
      <c r="N51" s="52">
        <v>454</v>
      </c>
      <c r="O51" s="52">
        <v>359</v>
      </c>
      <c r="P51" s="52">
        <v>21</v>
      </c>
      <c r="Q51" s="52">
        <v>254</v>
      </c>
      <c r="R51" s="52">
        <v>378</v>
      </c>
      <c r="S51" s="52">
        <v>96</v>
      </c>
      <c r="T51" s="52">
        <v>0</v>
      </c>
      <c r="U51" s="52">
        <v>0</v>
      </c>
      <c r="V51" s="52">
        <v>0</v>
      </c>
      <c r="W51" s="52">
        <v>0</v>
      </c>
      <c r="X51" s="52">
        <v>400</v>
      </c>
      <c r="Y51" s="52">
        <v>541</v>
      </c>
      <c r="DA51" s="63" t="s">
        <v>1333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138</v>
      </c>
      <c r="B53" s="52"/>
      <c r="C53" s="52">
        <v>174</v>
      </c>
      <c r="D53" s="52">
        <v>234</v>
      </c>
      <c r="E53" s="52">
        <v>289</v>
      </c>
      <c r="F53" s="52">
        <v>28</v>
      </c>
      <c r="G53" s="52">
        <v>0</v>
      </c>
      <c r="H53" s="52">
        <v>0</v>
      </c>
      <c r="I53" s="52">
        <v>0</v>
      </c>
      <c r="J53" s="52">
        <v>0</v>
      </c>
      <c r="K53" s="52">
        <v>67</v>
      </c>
      <c r="L53" s="52">
        <v>551</v>
      </c>
      <c r="M53" s="52">
        <v>969</v>
      </c>
      <c r="N53" s="52">
        <v>1235</v>
      </c>
      <c r="O53" s="52">
        <v>1700</v>
      </c>
      <c r="P53" s="52">
        <v>78</v>
      </c>
      <c r="Q53" s="52">
        <v>471</v>
      </c>
      <c r="R53" s="52">
        <v>397</v>
      </c>
      <c r="S53" s="52">
        <v>309</v>
      </c>
      <c r="T53" s="52">
        <v>0</v>
      </c>
      <c r="U53" s="52">
        <v>0</v>
      </c>
      <c r="V53" s="52">
        <v>0</v>
      </c>
      <c r="W53" s="52">
        <v>0</v>
      </c>
      <c r="X53" s="52">
        <v>7</v>
      </c>
      <c r="Y53" s="52">
        <v>48</v>
      </c>
      <c r="DA53" s="63" t="s">
        <v>1334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1</v>
      </c>
      <c r="M54" s="52">
        <v>0</v>
      </c>
      <c r="N54" s="52">
        <v>2</v>
      </c>
      <c r="O54" s="52">
        <v>3</v>
      </c>
      <c r="P54" s="52">
        <v>0</v>
      </c>
      <c r="Q54" s="52">
        <v>0</v>
      </c>
      <c r="R54" s="52">
        <v>0</v>
      </c>
      <c r="S54" s="52">
        <v>2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1335</v>
      </c>
    </row>
    <row r="55" spans="1:105" ht="12" customHeight="1" x14ac:dyDescent="0.25">
      <c r="A55" s="108" t="s">
        <v>122</v>
      </c>
      <c r="B55" s="52"/>
      <c r="C55" s="52">
        <v>5214</v>
      </c>
      <c r="D55" s="52">
        <v>4249</v>
      </c>
      <c r="E55" s="52">
        <v>2077</v>
      </c>
      <c r="F55" s="52">
        <v>1820</v>
      </c>
      <c r="G55" s="52">
        <v>0</v>
      </c>
      <c r="H55" s="52">
        <v>0</v>
      </c>
      <c r="I55" s="52">
        <v>0</v>
      </c>
      <c r="J55" s="52">
        <v>0</v>
      </c>
      <c r="K55" s="52">
        <v>119</v>
      </c>
      <c r="L55" s="52">
        <v>1116</v>
      </c>
      <c r="M55" s="52">
        <v>1321</v>
      </c>
      <c r="N55" s="52">
        <v>752</v>
      </c>
      <c r="O55" s="52">
        <v>702</v>
      </c>
      <c r="P55" s="52">
        <v>44</v>
      </c>
      <c r="Q55" s="52">
        <v>2044</v>
      </c>
      <c r="R55" s="52">
        <v>1855</v>
      </c>
      <c r="S55" s="52">
        <v>997</v>
      </c>
      <c r="T55" s="52">
        <v>0</v>
      </c>
      <c r="U55" s="52">
        <v>0</v>
      </c>
      <c r="V55" s="52">
        <v>0</v>
      </c>
      <c r="W55" s="52">
        <v>0</v>
      </c>
      <c r="X55" s="52">
        <v>375</v>
      </c>
      <c r="Y55" s="52">
        <v>1073</v>
      </c>
      <c r="DA55" s="63" t="s">
        <v>1336</v>
      </c>
    </row>
    <row r="56" spans="1:105" ht="12" customHeight="1" x14ac:dyDescent="0.25">
      <c r="A56" s="108" t="s">
        <v>121</v>
      </c>
      <c r="B56" s="52"/>
      <c r="C56" s="52">
        <v>158</v>
      </c>
      <c r="D56" s="52">
        <v>119</v>
      </c>
      <c r="E56" s="52">
        <v>118</v>
      </c>
      <c r="F56" s="52">
        <v>49</v>
      </c>
      <c r="G56" s="52">
        <v>0</v>
      </c>
      <c r="H56" s="52">
        <v>0</v>
      </c>
      <c r="I56" s="52">
        <v>0</v>
      </c>
      <c r="J56" s="52">
        <v>0</v>
      </c>
      <c r="K56" s="52">
        <v>12</v>
      </c>
      <c r="L56" s="52">
        <v>95</v>
      </c>
      <c r="M56" s="52">
        <v>181</v>
      </c>
      <c r="N56" s="52">
        <v>89</v>
      </c>
      <c r="O56" s="52">
        <v>111</v>
      </c>
      <c r="P56" s="52">
        <v>10</v>
      </c>
      <c r="Q56" s="52">
        <v>489</v>
      </c>
      <c r="R56" s="52">
        <v>370</v>
      </c>
      <c r="S56" s="52">
        <v>202</v>
      </c>
      <c r="T56" s="52">
        <v>0</v>
      </c>
      <c r="U56" s="52">
        <v>0</v>
      </c>
      <c r="V56" s="52">
        <v>0</v>
      </c>
      <c r="W56" s="52">
        <v>0</v>
      </c>
      <c r="X56" s="52">
        <v>93</v>
      </c>
      <c r="Y56" s="52">
        <v>294</v>
      </c>
      <c r="DA56" s="63" t="s">
        <v>1337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2588</v>
      </c>
      <c r="D58" s="52">
        <v>1929</v>
      </c>
      <c r="E58" s="52">
        <v>1101</v>
      </c>
      <c r="F58" s="52">
        <v>682</v>
      </c>
      <c r="G58" s="52">
        <v>0</v>
      </c>
      <c r="H58" s="52">
        <v>0</v>
      </c>
      <c r="I58" s="52">
        <v>0</v>
      </c>
      <c r="J58" s="52">
        <v>0</v>
      </c>
      <c r="K58" s="52">
        <v>98</v>
      </c>
      <c r="L58" s="52">
        <v>803</v>
      </c>
      <c r="M58" s="52">
        <v>948</v>
      </c>
      <c r="N58" s="52">
        <v>534</v>
      </c>
      <c r="O58" s="52">
        <v>790</v>
      </c>
      <c r="P58" s="52">
        <v>43</v>
      </c>
      <c r="Q58" s="52">
        <v>1230</v>
      </c>
      <c r="R58" s="52">
        <v>1173</v>
      </c>
      <c r="S58" s="52">
        <v>550</v>
      </c>
      <c r="T58" s="52">
        <v>0</v>
      </c>
      <c r="U58" s="52">
        <v>0</v>
      </c>
      <c r="V58" s="52">
        <v>0</v>
      </c>
      <c r="W58" s="52">
        <v>0</v>
      </c>
      <c r="X58" s="52">
        <v>103</v>
      </c>
      <c r="Y58" s="52">
        <v>363</v>
      </c>
      <c r="DA58" s="63" t="s">
        <v>1338</v>
      </c>
    </row>
    <row r="59" spans="1:105" ht="12" customHeight="1" x14ac:dyDescent="0.25">
      <c r="A59" s="115" t="s">
        <v>120</v>
      </c>
      <c r="B59" s="36"/>
      <c r="C59" s="36">
        <v>2958</v>
      </c>
      <c r="D59" s="36">
        <v>2673</v>
      </c>
      <c r="E59" s="36">
        <v>1383</v>
      </c>
      <c r="F59" s="36">
        <v>1215</v>
      </c>
      <c r="G59" s="36">
        <v>0</v>
      </c>
      <c r="H59" s="36">
        <v>0</v>
      </c>
      <c r="I59" s="36">
        <v>0</v>
      </c>
      <c r="J59" s="36">
        <v>0</v>
      </c>
      <c r="K59" s="36">
        <v>100</v>
      </c>
      <c r="L59" s="36">
        <v>960</v>
      </c>
      <c r="M59" s="36">
        <v>1523</v>
      </c>
      <c r="N59" s="36">
        <v>1544</v>
      </c>
      <c r="O59" s="36">
        <v>1726</v>
      </c>
      <c r="P59" s="36">
        <v>89</v>
      </c>
      <c r="Q59" s="36">
        <v>1774</v>
      </c>
      <c r="R59" s="36">
        <v>1449</v>
      </c>
      <c r="S59" s="36">
        <v>960</v>
      </c>
      <c r="T59" s="36">
        <v>0</v>
      </c>
      <c r="U59" s="36">
        <v>0</v>
      </c>
      <c r="V59" s="36">
        <v>0</v>
      </c>
      <c r="W59" s="36">
        <v>0</v>
      </c>
      <c r="X59" s="36">
        <v>372</v>
      </c>
      <c r="Y59" s="36">
        <v>1052</v>
      </c>
      <c r="DA59" s="60" t="s">
        <v>1339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1418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210</v>
      </c>
      <c r="B63" s="52"/>
      <c r="C63" s="52">
        <v>9484</v>
      </c>
      <c r="D63" s="52">
        <v>10272</v>
      </c>
      <c r="E63" s="52">
        <v>5679</v>
      </c>
      <c r="F63" s="52">
        <v>4343</v>
      </c>
      <c r="G63" s="52">
        <v>1</v>
      </c>
      <c r="H63" s="52">
        <v>1</v>
      </c>
      <c r="I63" s="52">
        <v>0</v>
      </c>
      <c r="J63" s="52">
        <v>0</v>
      </c>
      <c r="K63" s="52">
        <v>537</v>
      </c>
      <c r="L63" s="52">
        <v>5223</v>
      </c>
      <c r="M63" s="52">
        <v>7837</v>
      </c>
      <c r="N63" s="52">
        <v>7263</v>
      </c>
      <c r="O63" s="52">
        <v>7508</v>
      </c>
      <c r="P63" s="52">
        <v>80</v>
      </c>
      <c r="Q63" s="52">
        <v>2951</v>
      </c>
      <c r="R63" s="52">
        <v>3308</v>
      </c>
      <c r="S63" s="52">
        <v>3214</v>
      </c>
      <c r="T63" s="52">
        <v>0</v>
      </c>
      <c r="U63" s="52">
        <v>0</v>
      </c>
      <c r="V63" s="52">
        <v>0</v>
      </c>
      <c r="W63" s="52">
        <v>0</v>
      </c>
      <c r="X63" s="52">
        <v>1164</v>
      </c>
      <c r="Y63" s="52">
        <v>3363</v>
      </c>
      <c r="DA63" s="63" t="s">
        <v>1419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2042</v>
      </c>
      <c r="D65" s="52">
        <v>2026</v>
      </c>
      <c r="E65" s="52">
        <v>2741</v>
      </c>
      <c r="F65" s="52">
        <v>2491</v>
      </c>
      <c r="G65" s="52">
        <v>1614</v>
      </c>
      <c r="H65" s="52">
        <v>882</v>
      </c>
      <c r="I65" s="52">
        <v>560</v>
      </c>
      <c r="J65" s="52">
        <v>787</v>
      </c>
      <c r="K65" s="52">
        <v>1312</v>
      </c>
      <c r="L65" s="52">
        <v>765</v>
      </c>
      <c r="M65" s="52">
        <v>2158</v>
      </c>
      <c r="N65" s="52">
        <v>2498</v>
      </c>
      <c r="O65" s="52">
        <v>2915</v>
      </c>
      <c r="P65" s="52">
        <v>2856</v>
      </c>
      <c r="Q65" s="52">
        <v>1055</v>
      </c>
      <c r="R65" s="52">
        <v>3290</v>
      </c>
      <c r="S65" s="52">
        <v>3340</v>
      </c>
      <c r="T65" s="52">
        <v>2196</v>
      </c>
      <c r="U65" s="52">
        <v>613</v>
      </c>
      <c r="V65" s="52">
        <v>869</v>
      </c>
      <c r="W65" s="52">
        <v>773</v>
      </c>
      <c r="X65" s="52">
        <v>1707</v>
      </c>
      <c r="Y65" s="52">
        <v>1789</v>
      </c>
      <c r="DA65" s="63" t="s">
        <v>1420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6590</v>
      </c>
      <c r="D67" s="52">
        <f t="shared" si="0"/>
        <v>5986</v>
      </c>
      <c r="E67" s="52">
        <f t="shared" si="0"/>
        <v>7296</v>
      </c>
      <c r="F67" s="52">
        <f t="shared" si="0"/>
        <v>1951</v>
      </c>
      <c r="G67" s="52">
        <f t="shared" si="0"/>
        <v>1284</v>
      </c>
      <c r="H67" s="52">
        <f t="shared" si="0"/>
        <v>3360</v>
      </c>
      <c r="I67" s="52">
        <f t="shared" si="0"/>
        <v>4538</v>
      </c>
      <c r="J67" s="52">
        <f t="shared" si="0"/>
        <v>6360</v>
      </c>
      <c r="K67" s="52">
        <f t="shared" si="0"/>
        <v>4974</v>
      </c>
      <c r="L67" s="52">
        <f t="shared" si="0"/>
        <v>5540</v>
      </c>
      <c r="M67" s="52">
        <f t="shared" si="0"/>
        <v>5753</v>
      </c>
      <c r="N67" s="52">
        <f t="shared" si="0"/>
        <v>5756</v>
      </c>
      <c r="O67" s="52">
        <f t="shared" si="0"/>
        <v>5332</v>
      </c>
      <c r="P67" s="52">
        <f t="shared" si="0"/>
        <v>2975</v>
      </c>
      <c r="Q67" s="52">
        <f t="shared" si="0"/>
        <v>2734</v>
      </c>
      <c r="R67" s="52">
        <f t="shared" ref="R67:V67" si="1">R39-R53</f>
        <v>2950</v>
      </c>
      <c r="S67" s="52">
        <f t="shared" si="1"/>
        <v>2796</v>
      </c>
      <c r="T67" s="52">
        <f t="shared" si="1"/>
        <v>3684</v>
      </c>
      <c r="U67" s="52">
        <f t="shared" si="1"/>
        <v>4269</v>
      </c>
      <c r="V67" s="52">
        <f t="shared" si="1"/>
        <v>3140</v>
      </c>
      <c r="W67" s="52">
        <f t="shared" ref="W67:Y67" si="2">W39-W53</f>
        <v>1743</v>
      </c>
      <c r="X67" s="52">
        <f t="shared" si="2"/>
        <v>537</v>
      </c>
      <c r="Y67" s="52">
        <f t="shared" si="2"/>
        <v>564</v>
      </c>
      <c r="DA67" s="63" t="s">
        <v>1421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3</v>
      </c>
      <c r="D68" s="52">
        <f t="shared" si="3"/>
        <v>3</v>
      </c>
      <c r="E68" s="52">
        <f t="shared" si="3"/>
        <v>9</v>
      </c>
      <c r="F68" s="52">
        <f t="shared" si="3"/>
        <v>0</v>
      </c>
      <c r="G68" s="52">
        <f t="shared" si="3"/>
        <v>0</v>
      </c>
      <c r="H68" s="52">
        <f t="shared" si="3"/>
        <v>1</v>
      </c>
      <c r="I68" s="52">
        <f t="shared" si="3"/>
        <v>6</v>
      </c>
      <c r="J68" s="52">
        <f t="shared" si="3"/>
        <v>0</v>
      </c>
      <c r="K68" s="52">
        <f t="shared" si="3"/>
        <v>7</v>
      </c>
      <c r="L68" s="52">
        <f t="shared" si="3"/>
        <v>5</v>
      </c>
      <c r="M68" s="52">
        <f t="shared" si="3"/>
        <v>0</v>
      </c>
      <c r="N68" s="52">
        <f t="shared" si="3"/>
        <v>10</v>
      </c>
      <c r="O68" s="52">
        <f t="shared" si="3"/>
        <v>8</v>
      </c>
      <c r="P68" s="52">
        <f t="shared" si="3"/>
        <v>4</v>
      </c>
      <c r="Q68" s="52">
        <f t="shared" si="3"/>
        <v>0</v>
      </c>
      <c r="R68" s="52">
        <f t="shared" ref="R68:V68" si="4">R40-R54</f>
        <v>0</v>
      </c>
      <c r="S68" s="52">
        <f t="shared" si="4"/>
        <v>13</v>
      </c>
      <c r="T68" s="52">
        <f t="shared" si="4"/>
        <v>6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1422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11875</v>
      </c>
      <c r="D69" s="52">
        <f t="shared" si="6"/>
        <v>13287</v>
      </c>
      <c r="E69" s="52">
        <f t="shared" si="6"/>
        <v>7545</v>
      </c>
      <c r="F69" s="52">
        <f t="shared" si="6"/>
        <v>12271</v>
      </c>
      <c r="G69" s="52">
        <f t="shared" si="6"/>
        <v>9591</v>
      </c>
      <c r="H69" s="52">
        <f t="shared" si="6"/>
        <v>12333</v>
      </c>
      <c r="I69" s="52">
        <f t="shared" si="6"/>
        <v>1068</v>
      </c>
      <c r="J69" s="52">
        <f t="shared" si="6"/>
        <v>0</v>
      </c>
      <c r="K69" s="52">
        <f t="shared" si="6"/>
        <v>6538</v>
      </c>
      <c r="L69" s="52">
        <f t="shared" si="6"/>
        <v>7804</v>
      </c>
      <c r="M69" s="52">
        <f t="shared" si="6"/>
        <v>6100</v>
      </c>
      <c r="N69" s="52">
        <f t="shared" si="6"/>
        <v>3242</v>
      </c>
      <c r="O69" s="52">
        <f t="shared" si="6"/>
        <v>2093</v>
      </c>
      <c r="P69" s="52">
        <f t="shared" si="6"/>
        <v>649</v>
      </c>
      <c r="Q69" s="52">
        <f t="shared" si="6"/>
        <v>3774</v>
      </c>
      <c r="R69" s="52">
        <f t="shared" ref="R69:V69" si="7">R41-R55</f>
        <v>4358</v>
      </c>
      <c r="S69" s="52">
        <f t="shared" si="7"/>
        <v>3205</v>
      </c>
      <c r="T69" s="52">
        <f t="shared" si="7"/>
        <v>2140</v>
      </c>
      <c r="U69" s="52">
        <f t="shared" si="7"/>
        <v>1161</v>
      </c>
      <c r="V69" s="52">
        <f t="shared" si="7"/>
        <v>2611</v>
      </c>
      <c r="W69" s="52">
        <f t="shared" ref="W69:Y69" si="8">W41-W55</f>
        <v>1393</v>
      </c>
      <c r="X69" s="52">
        <f t="shared" si="8"/>
        <v>4685</v>
      </c>
      <c r="Y69" s="52">
        <f t="shared" si="8"/>
        <v>5544</v>
      </c>
      <c r="DA69" s="63" t="s">
        <v>1423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359</v>
      </c>
      <c r="D70" s="52">
        <f t="shared" si="9"/>
        <v>371</v>
      </c>
      <c r="E70" s="52">
        <f t="shared" si="9"/>
        <v>427</v>
      </c>
      <c r="F70" s="52">
        <f t="shared" si="9"/>
        <v>331</v>
      </c>
      <c r="G70" s="52">
        <f t="shared" si="9"/>
        <v>297</v>
      </c>
      <c r="H70" s="52">
        <f t="shared" si="9"/>
        <v>438</v>
      </c>
      <c r="I70" s="52">
        <f t="shared" si="9"/>
        <v>107</v>
      </c>
      <c r="J70" s="52">
        <f t="shared" si="9"/>
        <v>0</v>
      </c>
      <c r="K70" s="52">
        <f t="shared" si="9"/>
        <v>675</v>
      </c>
      <c r="L70" s="52">
        <f t="shared" si="9"/>
        <v>664</v>
      </c>
      <c r="M70" s="52">
        <f t="shared" si="9"/>
        <v>836</v>
      </c>
      <c r="N70" s="52">
        <f t="shared" si="9"/>
        <v>384</v>
      </c>
      <c r="O70" s="52">
        <f t="shared" si="9"/>
        <v>334</v>
      </c>
      <c r="P70" s="52">
        <f t="shared" si="9"/>
        <v>143</v>
      </c>
      <c r="Q70" s="52">
        <f t="shared" si="9"/>
        <v>901</v>
      </c>
      <c r="R70" s="52">
        <f t="shared" ref="R70:V70" si="10">R42-R56</f>
        <v>859</v>
      </c>
      <c r="S70" s="52">
        <f t="shared" si="10"/>
        <v>651</v>
      </c>
      <c r="T70" s="52">
        <f t="shared" si="10"/>
        <v>526</v>
      </c>
      <c r="U70" s="52">
        <f t="shared" si="10"/>
        <v>262</v>
      </c>
      <c r="V70" s="52">
        <f t="shared" si="10"/>
        <v>603</v>
      </c>
      <c r="W70" s="52">
        <f t="shared" ref="W70:Y70" si="11">W42-W56</f>
        <v>292</v>
      </c>
      <c r="X70" s="52">
        <f t="shared" si="11"/>
        <v>1163</v>
      </c>
      <c r="Y70" s="52">
        <f t="shared" si="11"/>
        <v>1510</v>
      </c>
      <c r="DA70" s="63" t="s">
        <v>1424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12379</v>
      </c>
      <c r="D72" s="52">
        <v>11474</v>
      </c>
      <c r="E72" s="52">
        <v>10281</v>
      </c>
      <c r="F72" s="52">
        <v>8254</v>
      </c>
      <c r="G72" s="52">
        <v>5979</v>
      </c>
      <c r="H72" s="52">
        <v>8425</v>
      </c>
      <c r="I72" s="52">
        <v>2537</v>
      </c>
      <c r="J72" s="52">
        <v>3469</v>
      </c>
      <c r="K72" s="52">
        <v>5776</v>
      </c>
      <c r="L72" s="52">
        <v>6179</v>
      </c>
      <c r="M72" s="52">
        <v>4678</v>
      </c>
      <c r="N72" s="52">
        <v>2434</v>
      </c>
      <c r="O72" s="52">
        <v>2514</v>
      </c>
      <c r="P72" s="52">
        <v>480</v>
      </c>
      <c r="Q72" s="52">
        <v>2234</v>
      </c>
      <c r="R72" s="52">
        <v>3197</v>
      </c>
      <c r="S72" s="52">
        <v>3269</v>
      </c>
      <c r="T72" s="52">
        <v>2504</v>
      </c>
      <c r="U72" s="52">
        <v>1362</v>
      </c>
      <c r="V72" s="52">
        <v>1302</v>
      </c>
      <c r="W72" s="52">
        <v>800</v>
      </c>
      <c r="X72" s="52">
        <v>1137</v>
      </c>
      <c r="Y72" s="52">
        <v>2321</v>
      </c>
      <c r="DA72" s="63" t="s">
        <v>1425</v>
      </c>
    </row>
    <row r="73" spans="1:105" ht="12" customHeight="1" x14ac:dyDescent="0.25">
      <c r="A73" s="115" t="s">
        <v>120</v>
      </c>
      <c r="B73" s="36"/>
      <c r="C73" s="36">
        <v>14151</v>
      </c>
      <c r="D73" s="36">
        <v>15903</v>
      </c>
      <c r="E73" s="36">
        <v>12911</v>
      </c>
      <c r="F73" s="36">
        <v>14715</v>
      </c>
      <c r="G73" s="36">
        <v>12016</v>
      </c>
      <c r="H73" s="36">
        <v>13864</v>
      </c>
      <c r="I73" s="36">
        <v>2867</v>
      </c>
      <c r="J73" s="36">
        <v>2214</v>
      </c>
      <c r="K73" s="36">
        <v>5844</v>
      </c>
      <c r="L73" s="36">
        <v>7383</v>
      </c>
      <c r="M73" s="36">
        <v>7506</v>
      </c>
      <c r="N73" s="36">
        <v>7052</v>
      </c>
      <c r="O73" s="36">
        <v>5486</v>
      </c>
      <c r="P73" s="36">
        <v>1000</v>
      </c>
      <c r="Q73" s="36">
        <v>3231</v>
      </c>
      <c r="R73" s="36">
        <v>3965</v>
      </c>
      <c r="S73" s="36">
        <v>5725</v>
      </c>
      <c r="T73" s="36">
        <v>4765</v>
      </c>
      <c r="U73" s="36">
        <v>3144</v>
      </c>
      <c r="V73" s="36">
        <v>3692</v>
      </c>
      <c r="W73" s="36">
        <v>2463</v>
      </c>
      <c r="X73" s="36">
        <v>4132</v>
      </c>
      <c r="Y73" s="36">
        <v>6728</v>
      </c>
      <c r="DA73" s="60" t="s">
        <v>1426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1505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X78" s="128">
        <f>RES_hhdet_numvin!X44</f>
        <v>0</v>
      </c>
      <c r="Y78" s="128">
        <f>RES_hhdet_numvin!Y44</f>
        <v>0</v>
      </c>
      <c r="DA78" s="133"/>
    </row>
    <row r="79" spans="1:105" ht="12" customHeight="1" x14ac:dyDescent="0.25">
      <c r="A79" s="97" t="s">
        <v>210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0</v>
      </c>
      <c r="I79" s="52">
        <f>RES_hhdet_numvin!I45</f>
        <v>0</v>
      </c>
      <c r="J79" s="52">
        <f>RES_hhdet_numvin!J45</f>
        <v>0</v>
      </c>
      <c r="K79" s="52">
        <f>RES_hhdet_numvin!K45</f>
        <v>242</v>
      </c>
      <c r="L79" s="52">
        <f>RES_hhdet_numvin!L45</f>
        <v>3238</v>
      </c>
      <c r="M79" s="52">
        <f>RES_hhdet_numvin!M45</f>
        <v>5960</v>
      </c>
      <c r="N79" s="52">
        <f>RES_hhdet_numvin!N45</f>
        <v>6308</v>
      </c>
      <c r="O79" s="52">
        <f>RES_hhdet_numvin!O45</f>
        <v>7219</v>
      </c>
      <c r="P79" s="52">
        <f>RES_hhdet_numvin!P45</f>
        <v>157</v>
      </c>
      <c r="Q79" s="52">
        <f>RES_hhdet_numvin!Q45</f>
        <v>4456</v>
      </c>
      <c r="R79" s="52">
        <f>RES_hhdet_numvin!R45</f>
        <v>4468</v>
      </c>
      <c r="S79" s="52">
        <f>RES_hhdet_numvin!S45</f>
        <v>3562</v>
      </c>
      <c r="T79" s="52">
        <f>RES_hhdet_numvin!T45</f>
        <v>0</v>
      </c>
      <c r="U79" s="52">
        <f>RES_hhdet_numvin!U45</f>
        <v>0</v>
      </c>
      <c r="V79" s="52">
        <f>RES_hhdet_numvin!V45</f>
        <v>0</v>
      </c>
      <c r="W79" s="52">
        <f>RES_hhdet_numvin!W45</f>
        <v>0</v>
      </c>
      <c r="X79" s="52">
        <f>RES_hhdet_numvin!X45</f>
        <v>1639</v>
      </c>
      <c r="Y79" s="52">
        <f>RES_hhdet_numvin!Y45</f>
        <v>4778</v>
      </c>
      <c r="DA79" s="63" t="s">
        <v>1506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X80" s="138">
        <f>RES_hhdet_numvin!X46</f>
        <v>0</v>
      </c>
      <c r="Y80" s="138">
        <f>RES_hhdet_numvin!Y46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X81" s="150">
        <f>RES_hhdet_numvin!X47</f>
        <v>0</v>
      </c>
      <c r="Y81" s="150">
        <f>RES_hhdet_numvin!Y47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0</v>
      </c>
      <c r="Q82" s="138">
        <f>RES_hhdet_numvin!Q48</f>
        <v>0</v>
      </c>
      <c r="R82" s="138">
        <f>RES_hhdet_numvin!R48</f>
        <v>1133</v>
      </c>
      <c r="S82" s="138">
        <f>RES_hhdet_numvin!S48</f>
        <v>1928</v>
      </c>
      <c r="T82" s="138">
        <f>RES_hhdet_numvin!T48</f>
        <v>1625</v>
      </c>
      <c r="U82" s="138">
        <f>RES_hhdet_numvin!U48</f>
        <v>536</v>
      </c>
      <c r="V82" s="138">
        <f>RES_hhdet_numvin!V48</f>
        <v>831</v>
      </c>
      <c r="W82" s="138">
        <f>RES_hhdet_numvin!W48</f>
        <v>764</v>
      </c>
      <c r="X82" s="138">
        <f>RES_hhdet_numvin!X48</f>
        <v>2106</v>
      </c>
      <c r="Y82" s="138">
        <f>RES_hhdet_numvin!Y48</f>
        <v>2330</v>
      </c>
      <c r="DA82" s="63" t="s">
        <v>1507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X83" s="150">
        <f>RES_hhdet_numvin!X49</f>
        <v>0</v>
      </c>
      <c r="Y83" s="150">
        <f>RES_hhdet_numvin!Y49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0</v>
      </c>
      <c r="I84" s="138">
        <f>RES_hhdet_numvin!I50</f>
        <v>0</v>
      </c>
      <c r="J84" s="138">
        <f>RES_hhdet_numvin!J50</f>
        <v>0</v>
      </c>
      <c r="K84" s="138">
        <f>RES_hhdet_numvin!K50</f>
        <v>29</v>
      </c>
      <c r="L84" s="138">
        <f>RES_hhdet_numvin!L50</f>
        <v>287</v>
      </c>
      <c r="M84" s="138">
        <f>RES_hhdet_numvin!M50</f>
        <v>636</v>
      </c>
      <c r="N84" s="138">
        <f>RES_hhdet_numvin!N50</f>
        <v>878</v>
      </c>
      <c r="O84" s="138">
        <f>RES_hhdet_numvin!O50</f>
        <v>1104</v>
      </c>
      <c r="P84" s="138">
        <f>RES_hhdet_numvin!P50</f>
        <v>584</v>
      </c>
      <c r="Q84" s="138">
        <f>RES_hhdet_numvin!Q50</f>
        <v>724</v>
      </c>
      <c r="R84" s="138">
        <f>RES_hhdet_numvin!R50</f>
        <v>901</v>
      </c>
      <c r="S84" s="138">
        <f>RES_hhdet_numvin!S50</f>
        <v>899</v>
      </c>
      <c r="T84" s="138">
        <f>RES_hhdet_numvin!T50</f>
        <v>1239</v>
      </c>
      <c r="U84" s="138">
        <f>RES_hhdet_numvin!U50</f>
        <v>2030</v>
      </c>
      <c r="V84" s="138">
        <f>RES_hhdet_numvin!V50</f>
        <v>2142</v>
      </c>
      <c r="W84" s="138">
        <f>RES_hhdet_numvin!W50</f>
        <v>1567</v>
      </c>
      <c r="X84" s="138">
        <f>RES_hhdet_numvin!X50</f>
        <v>536</v>
      </c>
      <c r="Y84" s="138">
        <f>RES_hhdet_numvin!Y50</f>
        <v>612</v>
      </c>
      <c r="DA84" s="63" t="s">
        <v>1508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0</v>
      </c>
      <c r="J85" s="138">
        <f>RES_hhdet_numvin!J51</f>
        <v>0</v>
      </c>
      <c r="K85" s="138">
        <f>RES_hhdet_numvin!K51</f>
        <v>0</v>
      </c>
      <c r="L85" s="138">
        <f>RES_hhdet_numvin!L51</f>
        <v>1</v>
      </c>
      <c r="M85" s="138">
        <f>RES_hhdet_numvin!M51</f>
        <v>0</v>
      </c>
      <c r="N85" s="138">
        <f>RES_hhdet_numvin!N51</f>
        <v>4</v>
      </c>
      <c r="O85" s="138">
        <f>RES_hhdet_numvin!O51</f>
        <v>5</v>
      </c>
      <c r="P85" s="138">
        <f>RES_hhdet_numvin!P51</f>
        <v>4</v>
      </c>
      <c r="Q85" s="138">
        <f>RES_hhdet_numvin!Q51</f>
        <v>0</v>
      </c>
      <c r="R85" s="138">
        <f>RES_hhdet_numvin!R51</f>
        <v>0</v>
      </c>
      <c r="S85" s="138">
        <f>RES_hhdet_numvin!S51</f>
        <v>15</v>
      </c>
      <c r="T85" s="138">
        <f>RES_hhdet_numvin!T51</f>
        <v>6</v>
      </c>
      <c r="U85" s="138">
        <f>RES_hhdet_numvin!U51</f>
        <v>0</v>
      </c>
      <c r="V85" s="138">
        <f>RES_hhdet_numvin!V51</f>
        <v>0</v>
      </c>
      <c r="W85" s="138">
        <f>RES_hhdet_numvin!W51</f>
        <v>0</v>
      </c>
      <c r="X85" s="138">
        <f>RES_hhdet_numvin!X51</f>
        <v>0</v>
      </c>
      <c r="Y85" s="138">
        <f>RES_hhdet_numvin!Y51</f>
        <v>0</v>
      </c>
      <c r="DA85" s="63" t="s">
        <v>1509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X86" s="138">
        <f>RES_hhdet_numvin!X52</f>
        <v>0</v>
      </c>
      <c r="Y86" s="138">
        <f>RES_hhdet_numvin!Y52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X87" s="138">
        <f>RES_hhdet_numvin!X53</f>
        <v>0</v>
      </c>
      <c r="Y87" s="138">
        <f>RES_hhdet_numvin!Y53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0</v>
      </c>
      <c r="Q88" s="138">
        <f>RES_hhdet_numvin!Q54</f>
        <v>0</v>
      </c>
      <c r="R88" s="138">
        <f>RES_hhdet_numvin!R54</f>
        <v>2024</v>
      </c>
      <c r="S88" s="138">
        <f>RES_hhdet_numvin!S54</f>
        <v>2387</v>
      </c>
      <c r="T88" s="138">
        <f>RES_hhdet_numvin!T54</f>
        <v>1551</v>
      </c>
      <c r="U88" s="138">
        <f>RES_hhdet_numvin!U54</f>
        <v>996</v>
      </c>
      <c r="V88" s="138">
        <f>RES_hhdet_numvin!V54</f>
        <v>2454</v>
      </c>
      <c r="W88" s="138">
        <f>RES_hhdet_numvin!W54</f>
        <v>1372</v>
      </c>
      <c r="X88" s="138">
        <f>RES_hhdet_numvin!X54</f>
        <v>5011</v>
      </c>
      <c r="Y88" s="138">
        <f>RES_hhdet_numvin!Y54</f>
        <v>6617</v>
      </c>
      <c r="DA88" s="63" t="s">
        <v>1510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0</v>
      </c>
      <c r="Q89" s="138">
        <f>RES_hhdet_numvin!Q55</f>
        <v>0</v>
      </c>
      <c r="R89" s="138">
        <f>RES_hhdet_numvin!R55</f>
        <v>399</v>
      </c>
      <c r="S89" s="138">
        <f>RES_hhdet_numvin!S55</f>
        <v>492</v>
      </c>
      <c r="T89" s="138">
        <f>RES_hhdet_numvin!T55</f>
        <v>387</v>
      </c>
      <c r="U89" s="138">
        <f>RES_hhdet_numvin!U55</f>
        <v>227</v>
      </c>
      <c r="V89" s="138">
        <f>RES_hhdet_numvin!V55</f>
        <v>570</v>
      </c>
      <c r="W89" s="138">
        <f>RES_hhdet_numvin!W55</f>
        <v>287</v>
      </c>
      <c r="X89" s="138">
        <f>RES_hhdet_numvin!X55</f>
        <v>1246</v>
      </c>
      <c r="Y89" s="138">
        <f>RES_hhdet_numvin!Y55</f>
        <v>1804</v>
      </c>
      <c r="DA89" s="63" t="s">
        <v>1511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X90" s="138">
        <f>RES_hhdet_numvin!X56</f>
        <v>0</v>
      </c>
      <c r="Y90" s="138">
        <f>RES_hhdet_numvin!Y56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X91" s="148">
        <f>RES_hhdet_numvin!X57</f>
        <v>0</v>
      </c>
      <c r="Y91" s="148">
        <f>RES_hhdet_numvin!Y57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X92" s="150">
        <f>RES_hhdet_numvin!X58</f>
        <v>0</v>
      </c>
      <c r="Y92" s="150">
        <f>RES_hhdet_numvin!Y58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0</v>
      </c>
      <c r="Q93" s="138">
        <f>RES_hhdet_numvin!Q59</f>
        <v>0</v>
      </c>
      <c r="R93" s="138">
        <f>RES_hhdet_numvin!R59</f>
        <v>1354</v>
      </c>
      <c r="S93" s="138">
        <f>RES_hhdet_numvin!S59</f>
        <v>2081</v>
      </c>
      <c r="T93" s="138">
        <f>RES_hhdet_numvin!T59</f>
        <v>1803</v>
      </c>
      <c r="U93" s="138">
        <f>RES_hhdet_numvin!U59</f>
        <v>1195</v>
      </c>
      <c r="V93" s="138">
        <f>RES_hhdet_numvin!V59</f>
        <v>1228</v>
      </c>
      <c r="W93" s="138">
        <f>RES_hhdet_numvin!W59</f>
        <v>790</v>
      </c>
      <c r="X93" s="138">
        <f>RES_hhdet_numvin!X59</f>
        <v>1240</v>
      </c>
      <c r="Y93" s="138">
        <f>RES_hhdet_numvin!Y59</f>
        <v>2684</v>
      </c>
      <c r="DA93" s="63" t="s">
        <v>1512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0</v>
      </c>
      <c r="Q94" s="39">
        <f>RES_hhdet_numvin!Q60</f>
        <v>0</v>
      </c>
      <c r="R94" s="39">
        <f>RES_hhdet_numvin!R60</f>
        <v>1679</v>
      </c>
      <c r="S94" s="39">
        <f>RES_hhdet_numvin!S60</f>
        <v>3633</v>
      </c>
      <c r="T94" s="39">
        <f>RES_hhdet_numvin!T60</f>
        <v>3419</v>
      </c>
      <c r="U94" s="39">
        <f>RES_hhdet_numvin!U60</f>
        <v>2752</v>
      </c>
      <c r="V94" s="39">
        <f>RES_hhdet_numvin!V60</f>
        <v>3462</v>
      </c>
      <c r="W94" s="39">
        <f>RES_hhdet_numvin!W60</f>
        <v>2428</v>
      </c>
      <c r="X94" s="39">
        <f>RES_hhdet_numvin!X60</f>
        <v>4499</v>
      </c>
      <c r="Y94" s="39">
        <f>RES_hhdet_numvin!Y60</f>
        <v>7780</v>
      </c>
      <c r="DA94" s="60" t="s">
        <v>1513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289.01790467078024</v>
      </c>
      <c r="C98" s="117">
        <f t="shared" si="12"/>
        <v>307.76389795185014</v>
      </c>
      <c r="D98" s="117">
        <f t="shared" si="12"/>
        <v>346.17061500687583</v>
      </c>
      <c r="E98" s="117">
        <f t="shared" si="12"/>
        <v>345.26818401864932</v>
      </c>
      <c r="F98" s="117">
        <f t="shared" si="12"/>
        <v>341.50839519498305</v>
      </c>
      <c r="G98" s="117">
        <f t="shared" si="12"/>
        <v>312.12590990793132</v>
      </c>
      <c r="H98" s="117">
        <f t="shared" si="12"/>
        <v>268.8603660231401</v>
      </c>
      <c r="I98" s="117">
        <f t="shared" si="12"/>
        <v>219.35001895883693</v>
      </c>
      <c r="J98" s="117">
        <f t="shared" si="12"/>
        <v>185.96615948707813</v>
      </c>
      <c r="K98" s="117">
        <f t="shared" si="12"/>
        <v>183.76392789898631</v>
      </c>
      <c r="L98" s="117">
        <f t="shared" si="12"/>
        <v>173.33766777111421</v>
      </c>
      <c r="M98" s="117">
        <f t="shared" si="12"/>
        <v>154.45817724856883</v>
      </c>
      <c r="N98" s="117">
        <f t="shared" si="12"/>
        <v>124.15633327038067</v>
      </c>
      <c r="O98" s="117">
        <f t="shared" si="12"/>
        <v>106.4034634014513</v>
      </c>
      <c r="P98" s="117">
        <f t="shared" si="12"/>
        <v>85.937272489602378</v>
      </c>
      <c r="Q98" s="117">
        <f t="shared" si="12"/>
        <v>103.75320721844673</v>
      </c>
      <c r="R98" s="117">
        <f t="shared" ref="R98:V98" si="13">R99+R102+R104+R113</f>
        <v>101.22937428079321</v>
      </c>
      <c r="S98" s="117">
        <f t="shared" si="13"/>
        <v>99.802963526170117</v>
      </c>
      <c r="T98" s="117">
        <f t="shared" si="13"/>
        <v>83.98081397201139</v>
      </c>
      <c r="U98" s="117">
        <f t="shared" si="13"/>
        <v>62.01731573252021</v>
      </c>
      <c r="V98" s="117">
        <f t="shared" si="13"/>
        <v>68.857495477903456</v>
      </c>
      <c r="W98" s="117">
        <f t="shared" ref="W98:Y98" si="14">W99+W102+W104+W113</f>
        <v>52.079201696444152</v>
      </c>
      <c r="X98" s="117">
        <f t="shared" si="14"/>
        <v>66.315579009161937</v>
      </c>
      <c r="Y98" s="117">
        <f t="shared" si="14"/>
        <v>63.144591676035652</v>
      </c>
      <c r="DA98" s="129" t="s">
        <v>1610</v>
      </c>
    </row>
    <row r="99" spans="1:105" ht="12" customHeight="1" x14ac:dyDescent="0.25">
      <c r="A99" s="121" t="s">
        <v>57</v>
      </c>
      <c r="B99" s="122">
        <f t="shared" ref="B99:Q99" si="15">SUM(B100:B101)</f>
        <v>233.35979694141986</v>
      </c>
      <c r="C99" s="122">
        <f t="shared" si="15"/>
        <v>253.77112764347621</v>
      </c>
      <c r="D99" s="122">
        <f t="shared" si="15"/>
        <v>287.00096575882321</v>
      </c>
      <c r="E99" s="122">
        <f t="shared" si="15"/>
        <v>291.71281889172798</v>
      </c>
      <c r="F99" s="122">
        <f t="shared" si="15"/>
        <v>287.27603372212229</v>
      </c>
      <c r="G99" s="122">
        <f t="shared" si="15"/>
        <v>262.40202678712262</v>
      </c>
      <c r="H99" s="122">
        <f t="shared" si="15"/>
        <v>222.45223200624699</v>
      </c>
      <c r="I99" s="122">
        <f t="shared" si="15"/>
        <v>180.22451217325857</v>
      </c>
      <c r="J99" s="122">
        <f t="shared" si="15"/>
        <v>151.65737567343186</v>
      </c>
      <c r="K99" s="122">
        <f t="shared" si="15"/>
        <v>152.88688626930579</v>
      </c>
      <c r="L99" s="122">
        <f t="shared" si="15"/>
        <v>145.80425484895864</v>
      </c>
      <c r="M99" s="122">
        <f t="shared" si="15"/>
        <v>131.61776748065768</v>
      </c>
      <c r="N99" s="122">
        <f t="shared" si="15"/>
        <v>103.77849538432106</v>
      </c>
      <c r="O99" s="122">
        <f t="shared" si="15"/>
        <v>88.484295424320379</v>
      </c>
      <c r="P99" s="122">
        <f t="shared" si="15"/>
        <v>69.676241832490959</v>
      </c>
      <c r="Q99" s="122">
        <f t="shared" si="15"/>
        <v>86.916938663615539</v>
      </c>
      <c r="R99" s="122">
        <f t="shared" ref="R99:V99" si="16">SUM(R100:R101)</f>
        <v>84.834658809815437</v>
      </c>
      <c r="S99" s="122">
        <f t="shared" si="16"/>
        <v>82.693948237652847</v>
      </c>
      <c r="T99" s="122">
        <f t="shared" si="16"/>
        <v>68.533470644309475</v>
      </c>
      <c r="U99" s="122">
        <f t="shared" si="16"/>
        <v>49.720920945225608</v>
      </c>
      <c r="V99" s="122">
        <f t="shared" si="16"/>
        <v>57.628292203461392</v>
      </c>
      <c r="W99" s="122">
        <f t="shared" ref="W99:Y99" si="17">SUM(W100:W101)</f>
        <v>41.415843145339871</v>
      </c>
      <c r="X99" s="122">
        <f t="shared" si="17"/>
        <v>55.695194276895975</v>
      </c>
      <c r="Y99" s="122">
        <f t="shared" si="17"/>
        <v>52.075987334328808</v>
      </c>
      <c r="DA99" s="130" t="s">
        <v>1611</v>
      </c>
    </row>
    <row r="100" spans="1:105" ht="12" customHeight="1" x14ac:dyDescent="0.25">
      <c r="A100" s="97" t="s">
        <v>211</v>
      </c>
      <c r="B100" s="98">
        <v>231.00436987630437</v>
      </c>
      <c r="C100" s="98">
        <v>251.21081348507244</v>
      </c>
      <c r="D100" s="98">
        <v>284.0782938385172</v>
      </c>
      <c r="E100" s="98">
        <v>288.9018974787204</v>
      </c>
      <c r="F100" s="98">
        <v>284.36978054300704</v>
      </c>
      <c r="G100" s="98">
        <v>259.80055174099994</v>
      </c>
      <c r="H100" s="98">
        <v>220.32558260705528</v>
      </c>
      <c r="I100" s="98">
        <v>178.55782997935279</v>
      </c>
      <c r="J100" s="98">
        <v>150.26749947766038</v>
      </c>
      <c r="K100" s="98">
        <v>151.49166703530608</v>
      </c>
      <c r="L100" s="98">
        <v>144.49965606190892</v>
      </c>
      <c r="M100" s="98">
        <v>130.41601700582788</v>
      </c>
      <c r="N100" s="98">
        <v>102.80332473488113</v>
      </c>
      <c r="O100" s="98">
        <v>87.614440622910053</v>
      </c>
      <c r="P100" s="98">
        <v>68.991688162797331</v>
      </c>
      <c r="Q100" s="98">
        <v>86.042920607623984</v>
      </c>
      <c r="R100" s="98">
        <v>83.952292920607675</v>
      </c>
      <c r="S100" s="98">
        <v>81.818744625967412</v>
      </c>
      <c r="T100" s="98">
        <v>67.798571701538094</v>
      </c>
      <c r="U100" s="98">
        <v>49.179769752555664</v>
      </c>
      <c r="V100" s="98">
        <v>56.998371070984987</v>
      </c>
      <c r="W100" s="98">
        <v>40.963666762205023</v>
      </c>
      <c r="X100" s="98">
        <v>55.086997229387592</v>
      </c>
      <c r="Y100" s="98">
        <v>51.495170535970189</v>
      </c>
      <c r="DA100" s="63" t="s">
        <v>1612</v>
      </c>
    </row>
    <row r="101" spans="1:105" ht="12" customHeight="1" x14ac:dyDescent="0.25">
      <c r="A101" s="97" t="s">
        <v>53</v>
      </c>
      <c r="B101" s="98">
        <v>2.3554270651154861</v>
      </c>
      <c r="C101" s="98">
        <v>2.5603141584037794</v>
      </c>
      <c r="D101" s="98">
        <v>2.9226719203060032</v>
      </c>
      <c r="E101" s="98">
        <v>2.8109214130075744</v>
      </c>
      <c r="F101" s="98">
        <v>2.9062531791152684</v>
      </c>
      <c r="G101" s="98">
        <v>2.6014750461226717</v>
      </c>
      <c r="H101" s="98">
        <v>2.1266493991917055</v>
      </c>
      <c r="I101" s="98">
        <v>1.6666821939057932</v>
      </c>
      <c r="J101" s="98">
        <v>1.3898761957714858</v>
      </c>
      <c r="K101" s="98">
        <v>1.3952192339996996</v>
      </c>
      <c r="L101" s="98">
        <v>1.3045987870497033</v>
      </c>
      <c r="M101" s="98">
        <v>1.2017504748298005</v>
      </c>
      <c r="N101" s="98">
        <v>0.97517064943993836</v>
      </c>
      <c r="O101" s="98">
        <v>0.869854801410332</v>
      </c>
      <c r="P101" s="98">
        <v>0.68455366969363385</v>
      </c>
      <c r="Q101" s="98">
        <v>0.87401805599155358</v>
      </c>
      <c r="R101" s="98">
        <v>0.88236588920776637</v>
      </c>
      <c r="S101" s="98">
        <v>0.87520361168543004</v>
      </c>
      <c r="T101" s="98">
        <v>0.7348989427713768</v>
      </c>
      <c r="U101" s="98">
        <v>0.54115119266994605</v>
      </c>
      <c r="V101" s="98">
        <v>0.62992113247640202</v>
      </c>
      <c r="W101" s="98">
        <v>0.45217638313484515</v>
      </c>
      <c r="X101" s="98">
        <v>0.60819704750838599</v>
      </c>
      <c r="Y101" s="98">
        <v>0.58081679835861599</v>
      </c>
      <c r="DA101" s="63" t="s">
        <v>1613</v>
      </c>
    </row>
    <row r="102" spans="1:105" ht="12" customHeight="1" x14ac:dyDescent="0.25">
      <c r="A102" s="121" t="s">
        <v>92</v>
      </c>
      <c r="B102" s="122">
        <f t="shared" ref="B102:Y102" si="18">B103</f>
        <v>1.2162582552441936</v>
      </c>
      <c r="C102" s="122">
        <f t="shared" si="18"/>
        <v>1.1520008265796475</v>
      </c>
      <c r="D102" s="122">
        <f t="shared" si="18"/>
        <v>1.1067304197995711</v>
      </c>
      <c r="E102" s="122">
        <f t="shared" si="18"/>
        <v>2.5809347280255519</v>
      </c>
      <c r="F102" s="122">
        <f t="shared" si="18"/>
        <v>1.0708573369500847</v>
      </c>
      <c r="G102" s="122">
        <f t="shared" si="18"/>
        <v>1.212660113699068</v>
      </c>
      <c r="H102" s="122">
        <f t="shared" si="18"/>
        <v>1.4549008545410678</v>
      </c>
      <c r="I102" s="122">
        <f t="shared" si="18"/>
        <v>1.4081050421141628</v>
      </c>
      <c r="J102" s="122">
        <f t="shared" si="18"/>
        <v>1.240531888637741</v>
      </c>
      <c r="K102" s="122">
        <f t="shared" si="18"/>
        <v>0.98782465881050097</v>
      </c>
      <c r="L102" s="122">
        <f t="shared" si="18"/>
        <v>1.0216795663370575</v>
      </c>
      <c r="M102" s="122">
        <f t="shared" si="18"/>
        <v>1.2419360236977857</v>
      </c>
      <c r="N102" s="122">
        <f t="shared" si="18"/>
        <v>1.3467487688926745</v>
      </c>
      <c r="O102" s="122">
        <f t="shared" si="18"/>
        <v>1.0274385626683529</v>
      </c>
      <c r="P102" s="122">
        <f t="shared" si="18"/>
        <v>0.97218057106172506</v>
      </c>
      <c r="Q102" s="122">
        <f t="shared" si="18"/>
        <v>1.6182766712625374</v>
      </c>
      <c r="R102" s="122">
        <f t="shared" si="18"/>
        <v>1.5827182202892072</v>
      </c>
      <c r="S102" s="122">
        <f t="shared" si="18"/>
        <v>2.0527073931273363</v>
      </c>
      <c r="T102" s="122">
        <f t="shared" si="18"/>
        <v>2.0101944276895853</v>
      </c>
      <c r="U102" s="122">
        <f t="shared" si="18"/>
        <v>1.7240666564337883</v>
      </c>
      <c r="V102" s="122">
        <f t="shared" si="18"/>
        <v>1.4233059662248808</v>
      </c>
      <c r="W102" s="122">
        <f t="shared" si="18"/>
        <v>1.2917486904247555</v>
      </c>
      <c r="X102" s="122">
        <f t="shared" si="18"/>
        <v>1.1651533076346017</v>
      </c>
      <c r="Y102" s="122">
        <f t="shared" si="18"/>
        <v>1.1223644562818826</v>
      </c>
      <c r="DA102" s="130" t="s">
        <v>1614</v>
      </c>
    </row>
    <row r="103" spans="1:105" ht="12" customHeight="1" x14ac:dyDescent="0.25">
      <c r="A103" s="97" t="s">
        <v>53</v>
      </c>
      <c r="B103" s="98">
        <v>1.2162582552441936</v>
      </c>
      <c r="C103" s="98">
        <v>1.1520008265796475</v>
      </c>
      <c r="D103" s="98">
        <v>1.1067304197995711</v>
      </c>
      <c r="E103" s="98">
        <v>2.5809347280255519</v>
      </c>
      <c r="F103" s="98">
        <v>1.0708573369500847</v>
      </c>
      <c r="G103" s="98">
        <v>1.212660113699068</v>
      </c>
      <c r="H103" s="98">
        <v>1.4549008545410678</v>
      </c>
      <c r="I103" s="98">
        <v>1.4081050421141628</v>
      </c>
      <c r="J103" s="98">
        <v>1.240531888637741</v>
      </c>
      <c r="K103" s="98">
        <v>0.98782465881050097</v>
      </c>
      <c r="L103" s="98">
        <v>1.0216795663370575</v>
      </c>
      <c r="M103" s="98">
        <v>1.2419360236977857</v>
      </c>
      <c r="N103" s="98">
        <v>1.3467487688926745</v>
      </c>
      <c r="O103" s="98">
        <v>1.0274385626683529</v>
      </c>
      <c r="P103" s="98">
        <v>0.97218057106172506</v>
      </c>
      <c r="Q103" s="98">
        <v>1.6182766712625374</v>
      </c>
      <c r="R103" s="98">
        <v>1.5827182202892072</v>
      </c>
      <c r="S103" s="98">
        <v>2.0527073931273363</v>
      </c>
      <c r="T103" s="98">
        <v>2.0101944276895853</v>
      </c>
      <c r="U103" s="98">
        <v>1.7240666564337883</v>
      </c>
      <c r="V103" s="98">
        <v>1.4233059662248808</v>
      </c>
      <c r="W103" s="98">
        <v>1.2917486904247555</v>
      </c>
      <c r="X103" s="98">
        <v>1.1651533076346017</v>
      </c>
      <c r="Y103" s="98">
        <v>1.1223644562818826</v>
      </c>
      <c r="DA103" s="63" t="s">
        <v>1615</v>
      </c>
    </row>
    <row r="104" spans="1:105" ht="12" customHeight="1" x14ac:dyDescent="0.25">
      <c r="A104" s="121" t="s">
        <v>55</v>
      </c>
      <c r="B104" s="122">
        <v>30.055446391385683</v>
      </c>
      <c r="C104" s="122">
        <v>29.378990111805656</v>
      </c>
      <c r="D104" s="122">
        <v>32.721391111114158</v>
      </c>
      <c r="E104" s="122">
        <v>28.920014395920454</v>
      </c>
      <c r="F104" s="122">
        <v>30.280686187045628</v>
      </c>
      <c r="G104" s="122">
        <v>27.335543593111225</v>
      </c>
      <c r="H104" s="122">
        <v>25.508868317360648</v>
      </c>
      <c r="I104" s="122">
        <v>21.673089479252827</v>
      </c>
      <c r="J104" s="122">
        <v>18.33117938472709</v>
      </c>
      <c r="K104" s="122">
        <v>17.07984966503312</v>
      </c>
      <c r="L104" s="122">
        <v>15.431890533422761</v>
      </c>
      <c r="M104" s="122">
        <v>12.194267279680522</v>
      </c>
      <c r="N104" s="122">
        <v>11.10493473768574</v>
      </c>
      <c r="O104" s="122">
        <v>9.9919885381625377</v>
      </c>
      <c r="P104" s="122">
        <v>9.1537337126325262</v>
      </c>
      <c r="Q104" s="122">
        <v>8.9565912748430421</v>
      </c>
      <c r="R104" s="122">
        <v>8.4152474640685213</v>
      </c>
      <c r="S104" s="122">
        <v>9.033495010126348</v>
      </c>
      <c r="T104" s="122">
        <v>8.2233119459419903</v>
      </c>
      <c r="U104" s="122">
        <v>6.1220346227719586</v>
      </c>
      <c r="V104" s="122">
        <v>5.7994651689693697</v>
      </c>
      <c r="W104" s="122">
        <v>5.5913183795710939</v>
      </c>
      <c r="X104" s="122">
        <v>5.7396044125663996</v>
      </c>
      <c r="Y104" s="122">
        <v>6.2935400191827497</v>
      </c>
      <c r="DA104" s="130" t="s">
        <v>1616</v>
      </c>
    </row>
    <row r="105" spans="1:105" ht="12" customHeight="1" x14ac:dyDescent="0.25">
      <c r="A105" s="97" t="s">
        <v>138</v>
      </c>
      <c r="B105" s="98">
        <v>14.460010944347033</v>
      </c>
      <c r="C105" s="98">
        <v>14.460305551583513</v>
      </c>
      <c r="D105" s="98">
        <v>16.579242619644816</v>
      </c>
      <c r="E105" s="98">
        <v>15.946282288347156</v>
      </c>
      <c r="F105" s="98">
        <v>16.053373232064516</v>
      </c>
      <c r="G105" s="98">
        <v>14.196285945843535</v>
      </c>
      <c r="H105" s="98">
        <v>13.335727927807914</v>
      </c>
      <c r="I105" s="98">
        <v>11.789999603358904</v>
      </c>
      <c r="J105" s="98">
        <v>9.6426771104519027</v>
      </c>
      <c r="K105" s="98">
        <v>9.9344330164257713</v>
      </c>
      <c r="L105" s="98">
        <v>8.9583622359800863</v>
      </c>
      <c r="M105" s="98">
        <v>6.3594365592056858</v>
      </c>
      <c r="N105" s="98">
        <v>6.2248605226270817</v>
      </c>
      <c r="O105" s="98">
        <v>5.8777526059373599</v>
      </c>
      <c r="P105" s="98">
        <v>5.1986625450431889</v>
      </c>
      <c r="Q105" s="98">
        <v>4.5244308105166331</v>
      </c>
      <c r="R105" s="98">
        <v>3.6653546761444322</v>
      </c>
      <c r="S105" s="98">
        <v>4.5105235439467704</v>
      </c>
      <c r="T105" s="98">
        <v>4.2187887280494794</v>
      </c>
      <c r="U105" s="98">
        <v>2.6402465224626037</v>
      </c>
      <c r="V105" s="98">
        <v>2.3704908736191936</v>
      </c>
      <c r="W105" s="98">
        <v>2.1852392690511886</v>
      </c>
      <c r="X105" s="98">
        <v>2.1390955590561629</v>
      </c>
      <c r="Y105" s="98">
        <v>2.3644780355320374</v>
      </c>
      <c r="DA105" s="63" t="s">
        <v>1617</v>
      </c>
    </row>
    <row r="106" spans="1:105" ht="12" customHeight="1" x14ac:dyDescent="0.25">
      <c r="A106" s="97" t="s">
        <v>137</v>
      </c>
      <c r="B106" s="98">
        <v>1.3089670600243183E-3</v>
      </c>
      <c r="C106" s="98">
        <v>1.4894905122964899E-3</v>
      </c>
      <c r="D106" s="98">
        <v>1.9754505989608051E-3</v>
      </c>
      <c r="E106" s="98">
        <v>2.6421354327490132E-3</v>
      </c>
      <c r="F106" s="98">
        <v>2.7972134345417197E-3</v>
      </c>
      <c r="G106" s="98">
        <v>2.6388000824176736E-3</v>
      </c>
      <c r="H106" s="98">
        <v>2.686774216391994E-3</v>
      </c>
      <c r="I106" s="98">
        <v>3.111421563114899E-3</v>
      </c>
      <c r="J106" s="98">
        <v>2.6837008653861068E-3</v>
      </c>
      <c r="K106" s="98">
        <v>3.6605945268336814E-3</v>
      </c>
      <c r="L106" s="98">
        <v>4.0537099704740041E-3</v>
      </c>
      <c r="M106" s="98">
        <v>2.9516710263149054E-3</v>
      </c>
      <c r="N106" s="98">
        <v>3.8194508656932613E-3</v>
      </c>
      <c r="O106" s="98">
        <v>4.3527945997728331E-3</v>
      </c>
      <c r="P106" s="98">
        <v>4.4896475689455498E-3</v>
      </c>
      <c r="Q106" s="98">
        <v>4.2486357077048988E-3</v>
      </c>
      <c r="R106" s="98">
        <v>3.5548905551261224E-3</v>
      </c>
      <c r="S106" s="98">
        <v>5.8233458371797341E-3</v>
      </c>
      <c r="T106" s="98">
        <v>6.1083569504807849E-3</v>
      </c>
      <c r="U106" s="98">
        <v>4.2614840137591989E-3</v>
      </c>
      <c r="V106" s="98">
        <v>4.1306957067550705E-3</v>
      </c>
      <c r="W106" s="98">
        <v>4.3751792350460996E-3</v>
      </c>
      <c r="X106" s="98">
        <v>4.6025487829276894E-3</v>
      </c>
      <c r="Y106" s="98">
        <v>4.7157134631911398E-3</v>
      </c>
      <c r="DA106" s="63" t="s">
        <v>1618</v>
      </c>
    </row>
    <row r="107" spans="1:105" ht="12" customHeight="1" x14ac:dyDescent="0.25">
      <c r="A107" s="100" t="s">
        <v>211</v>
      </c>
      <c r="B107" s="101">
        <v>6.234785747538861E-4</v>
      </c>
      <c r="C107" s="101">
        <v>6.7803987031799125E-4</v>
      </c>
      <c r="D107" s="101">
        <v>9.3301733246876591E-4</v>
      </c>
      <c r="E107" s="101">
        <v>1.0893644887292634E-3</v>
      </c>
      <c r="F107" s="101">
        <v>1.2658293996360319E-3</v>
      </c>
      <c r="G107" s="101">
        <v>1.184669132322475E-3</v>
      </c>
      <c r="H107" s="101">
        <v>1.2002132021433226E-3</v>
      </c>
      <c r="I107" s="101">
        <v>1.353564321804907E-3</v>
      </c>
      <c r="J107" s="101">
        <v>1.1733688954535001E-3</v>
      </c>
      <c r="K107" s="101">
        <v>1.5009800822642304E-3</v>
      </c>
      <c r="L107" s="101">
        <v>1.6549609244761285E-3</v>
      </c>
      <c r="M107" s="101">
        <v>1.2446292914943336E-3</v>
      </c>
      <c r="N107" s="101">
        <v>1.5653873757840305E-3</v>
      </c>
      <c r="O107" s="101">
        <v>1.7018700347347596E-3</v>
      </c>
      <c r="P107" s="101">
        <v>1.8247005859346845E-3</v>
      </c>
      <c r="Q107" s="101">
        <v>1.866122702053099E-3</v>
      </c>
      <c r="R107" s="101">
        <v>1.5269518291956019E-3</v>
      </c>
      <c r="S107" s="101">
        <v>2.374134471112115E-3</v>
      </c>
      <c r="T107" s="101">
        <v>2.501995175897013E-3</v>
      </c>
      <c r="U107" s="101">
        <v>1.6518247237939949E-3</v>
      </c>
      <c r="V107" s="101">
        <v>1.5593795574586457E-3</v>
      </c>
      <c r="W107" s="101">
        <v>1.8248371874578153E-3</v>
      </c>
      <c r="X107" s="101">
        <v>2.1101350300078816E-3</v>
      </c>
      <c r="Y107" s="101">
        <v>2.1743003808237936E-3</v>
      </c>
      <c r="DA107" s="131" t="s">
        <v>1619</v>
      </c>
    </row>
    <row r="108" spans="1:105" ht="12" customHeight="1" x14ac:dyDescent="0.25">
      <c r="A108" s="103" t="s">
        <v>52</v>
      </c>
      <c r="B108" s="104">
        <v>6.8548848527043228E-4</v>
      </c>
      <c r="C108" s="104">
        <v>8.1145064197849881E-4</v>
      </c>
      <c r="D108" s="104">
        <v>1.0424332664920393E-3</v>
      </c>
      <c r="E108" s="104">
        <v>1.5527709440197495E-3</v>
      </c>
      <c r="F108" s="104">
        <v>1.5313840349056877E-3</v>
      </c>
      <c r="G108" s="104">
        <v>1.4541309500951988E-3</v>
      </c>
      <c r="H108" s="104">
        <v>1.4865610142486712E-3</v>
      </c>
      <c r="I108" s="104">
        <v>1.7578572413099922E-3</v>
      </c>
      <c r="J108" s="104">
        <v>1.5103319699326066E-3</v>
      </c>
      <c r="K108" s="104">
        <v>2.1596144445694509E-3</v>
      </c>
      <c r="L108" s="104">
        <v>2.3987490459978751E-3</v>
      </c>
      <c r="M108" s="104">
        <v>1.7070417348205721E-3</v>
      </c>
      <c r="N108" s="104">
        <v>2.254063489909231E-3</v>
      </c>
      <c r="O108" s="104">
        <v>2.6509245650380734E-3</v>
      </c>
      <c r="P108" s="104">
        <v>2.6649469830108651E-3</v>
      </c>
      <c r="Q108" s="104">
        <v>2.3825130056517995E-3</v>
      </c>
      <c r="R108" s="104">
        <v>2.0279387259305205E-3</v>
      </c>
      <c r="S108" s="104">
        <v>3.4492113660676187E-3</v>
      </c>
      <c r="T108" s="104">
        <v>3.6063617745837719E-3</v>
      </c>
      <c r="U108" s="104">
        <v>2.609659289965204E-3</v>
      </c>
      <c r="V108" s="104">
        <v>2.5713161492964248E-3</v>
      </c>
      <c r="W108" s="104">
        <v>2.5503420475882846E-3</v>
      </c>
      <c r="X108" s="104">
        <v>2.4924137529198074E-3</v>
      </c>
      <c r="Y108" s="104">
        <v>2.5414130823673458E-3</v>
      </c>
      <c r="DA108" s="132" t="s">
        <v>1620</v>
      </c>
    </row>
    <row r="109" spans="1:105" ht="12" customHeight="1" x14ac:dyDescent="0.25">
      <c r="A109" s="106" t="s">
        <v>122</v>
      </c>
      <c r="B109" s="101">
        <v>15.41904123718267</v>
      </c>
      <c r="C109" s="101">
        <v>14.728785269515125</v>
      </c>
      <c r="D109" s="101">
        <v>15.912859534130284</v>
      </c>
      <c r="E109" s="101">
        <v>12.75700886818967</v>
      </c>
      <c r="F109" s="101">
        <v>13.966501797889199</v>
      </c>
      <c r="G109" s="101">
        <v>12.875429269828802</v>
      </c>
      <c r="H109" s="101">
        <v>11.894966397340498</v>
      </c>
      <c r="I109" s="101">
        <v>9.6374616403762552</v>
      </c>
      <c r="J109" s="101">
        <v>8.4695810303844574</v>
      </c>
      <c r="K109" s="101">
        <v>6.916511525773398</v>
      </c>
      <c r="L109" s="101">
        <v>6.2130410481642349</v>
      </c>
      <c r="M109" s="101">
        <v>5.522705353637285</v>
      </c>
      <c r="N109" s="101">
        <v>4.5604095286214728</v>
      </c>
      <c r="O109" s="101">
        <v>3.7941974417888527</v>
      </c>
      <c r="P109" s="101">
        <v>3.6340864103588735</v>
      </c>
      <c r="Q109" s="101">
        <v>3.9976249064445324</v>
      </c>
      <c r="R109" s="101">
        <v>4.2337856216008989</v>
      </c>
      <c r="S109" s="101">
        <v>3.9777016063320247</v>
      </c>
      <c r="T109" s="101">
        <v>3.4665438325939149</v>
      </c>
      <c r="U109" s="101">
        <v>2.988888147746223</v>
      </c>
      <c r="V109" s="101">
        <v>2.9218037401741994</v>
      </c>
      <c r="W109" s="101">
        <v>2.8904681096201985</v>
      </c>
      <c r="X109" s="101">
        <v>3.0305614920702473</v>
      </c>
      <c r="Y109" s="101">
        <v>3.2636302720764983</v>
      </c>
      <c r="DA109" s="131" t="s">
        <v>1621</v>
      </c>
    </row>
    <row r="110" spans="1:105" ht="12" customHeight="1" x14ac:dyDescent="0.25">
      <c r="A110" s="107" t="s">
        <v>121</v>
      </c>
      <c r="B110" s="104">
        <v>0.17508524279595372</v>
      </c>
      <c r="C110" s="104">
        <v>0.18840980019471881</v>
      </c>
      <c r="D110" s="104">
        <v>0.22731350674009793</v>
      </c>
      <c r="E110" s="104">
        <v>0.21408110395087965</v>
      </c>
      <c r="F110" s="104">
        <v>0.25801394365736974</v>
      </c>
      <c r="G110" s="104">
        <v>0.26118957735647014</v>
      </c>
      <c r="H110" s="104">
        <v>0.27548721799584142</v>
      </c>
      <c r="I110" s="104">
        <v>0.24251681395455343</v>
      </c>
      <c r="J110" s="104">
        <v>0.21623754302534215</v>
      </c>
      <c r="K110" s="104">
        <v>0.225244528307118</v>
      </c>
      <c r="L110" s="104">
        <v>0.25643353930796531</v>
      </c>
      <c r="M110" s="104">
        <v>0.3091736958112381</v>
      </c>
      <c r="N110" s="104">
        <v>0.31584523557149269</v>
      </c>
      <c r="O110" s="104">
        <v>0.31568569583655354</v>
      </c>
      <c r="P110" s="104">
        <v>0.31649510966151834</v>
      </c>
      <c r="Q110" s="104">
        <v>0.4302869221741718</v>
      </c>
      <c r="R110" s="104">
        <v>0.51255227576806461</v>
      </c>
      <c r="S110" s="104">
        <v>0.53944651401037325</v>
      </c>
      <c r="T110" s="104">
        <v>0.53187102834811639</v>
      </c>
      <c r="U110" s="104">
        <v>0.48863846854937276</v>
      </c>
      <c r="V110" s="104">
        <v>0.50303985946922092</v>
      </c>
      <c r="W110" s="104">
        <v>0.51123582166466042</v>
      </c>
      <c r="X110" s="104">
        <v>0.56534481265706227</v>
      </c>
      <c r="Y110" s="104">
        <v>0.66071599811102255</v>
      </c>
      <c r="DA110" s="132" t="s">
        <v>1622</v>
      </c>
    </row>
    <row r="111" spans="1:105" ht="12" customHeight="1" x14ac:dyDescent="0.25">
      <c r="A111" s="108" t="s">
        <v>53</v>
      </c>
      <c r="B111" s="98">
        <v>7.3688493285723383E-2</v>
      </c>
      <c r="C111" s="98">
        <v>7.5414565862668426E-2</v>
      </c>
      <c r="D111" s="98">
        <v>9.4766775562217298E-2</v>
      </c>
      <c r="E111" s="98">
        <v>7.7180256325176486E-2</v>
      </c>
      <c r="F111" s="98">
        <v>0.10278319772828406</v>
      </c>
      <c r="G111" s="98">
        <v>0.10294044407276536</v>
      </c>
      <c r="H111" s="98">
        <v>0.10790584071486609</v>
      </c>
      <c r="I111" s="98">
        <v>9.2666771665334755E-2</v>
      </c>
      <c r="J111" s="98">
        <v>8.3156044423839781E-2</v>
      </c>
      <c r="K111" s="98">
        <v>8.1067617228246347E-2</v>
      </c>
      <c r="L111" s="98">
        <v>9.2074173629862893E-2</v>
      </c>
      <c r="M111" s="98">
        <v>0.11486913851660016</v>
      </c>
      <c r="N111" s="98">
        <v>0.11586753438583991</v>
      </c>
      <c r="O111" s="98">
        <v>0.11240826920136782</v>
      </c>
      <c r="P111" s="98">
        <v>0.11786135941512131</v>
      </c>
      <c r="Q111" s="98">
        <v>0.17132622585977336</v>
      </c>
      <c r="R111" s="98">
        <v>0.19702829255373858</v>
      </c>
      <c r="S111" s="98">
        <v>0.2024832342437308</v>
      </c>
      <c r="T111" s="98">
        <v>0.2037181688153786</v>
      </c>
      <c r="U111" s="98">
        <v>0.17675976883770533</v>
      </c>
      <c r="V111" s="98">
        <v>0.17709462038265456</v>
      </c>
      <c r="W111" s="98">
        <v>0.19890975301740604</v>
      </c>
      <c r="X111" s="98">
        <v>0.24000558174094855</v>
      </c>
      <c r="Y111" s="98">
        <v>0.28022728631518612</v>
      </c>
      <c r="DA111" s="63" t="s">
        <v>1623</v>
      </c>
    </row>
    <row r="112" spans="1:105" ht="12" customHeight="1" x14ac:dyDescent="0.25">
      <c r="A112" s="108" t="s">
        <v>52</v>
      </c>
      <c r="B112" s="98">
        <v>0.10139674951023035</v>
      </c>
      <c r="C112" s="98">
        <v>0.1129952343320504</v>
      </c>
      <c r="D112" s="98">
        <v>0.13254673117788063</v>
      </c>
      <c r="E112" s="98">
        <v>0.13690084762570318</v>
      </c>
      <c r="F112" s="98">
        <v>0.15523074592908565</v>
      </c>
      <c r="G112" s="98">
        <v>0.1582491332837048</v>
      </c>
      <c r="H112" s="98">
        <v>0.16758137728097536</v>
      </c>
      <c r="I112" s="98">
        <v>0.14985004228921867</v>
      </c>
      <c r="J112" s="98">
        <v>0.13308149860150237</v>
      </c>
      <c r="K112" s="98">
        <v>0.14417691107887165</v>
      </c>
      <c r="L112" s="98">
        <v>0.16435936567810244</v>
      </c>
      <c r="M112" s="98">
        <v>0.19430455729463791</v>
      </c>
      <c r="N112" s="98">
        <v>0.19997770118565278</v>
      </c>
      <c r="O112" s="98">
        <v>0.20327742663518572</v>
      </c>
      <c r="P112" s="98">
        <v>0.19863375024639701</v>
      </c>
      <c r="Q112" s="98">
        <v>0.25896069631439844</v>
      </c>
      <c r="R112" s="98">
        <v>0.31552398321432601</v>
      </c>
      <c r="S112" s="98">
        <v>0.33696327976664242</v>
      </c>
      <c r="T112" s="98">
        <v>0.32815285953273782</v>
      </c>
      <c r="U112" s="98">
        <v>0.31187869971166743</v>
      </c>
      <c r="V112" s="98">
        <v>0.32594523908656631</v>
      </c>
      <c r="W112" s="98">
        <v>0.31232606864725437</v>
      </c>
      <c r="X112" s="98">
        <v>0.32533923091611372</v>
      </c>
      <c r="Y112" s="98">
        <v>0.38048871179583643</v>
      </c>
      <c r="DA112" s="63" t="s">
        <v>1624</v>
      </c>
    </row>
    <row r="113" spans="1:105" ht="12" customHeight="1" x14ac:dyDescent="0.25">
      <c r="A113" s="121" t="s">
        <v>54</v>
      </c>
      <c r="B113" s="122">
        <v>24.386403082730524</v>
      </c>
      <c r="C113" s="122">
        <v>23.461779369988601</v>
      </c>
      <c r="D113" s="122">
        <v>25.341527717138877</v>
      </c>
      <c r="E113" s="122">
        <v>22.054416002975302</v>
      </c>
      <c r="F113" s="122">
        <v>22.880817948865037</v>
      </c>
      <c r="G113" s="122">
        <v>21.175679413998367</v>
      </c>
      <c r="H113" s="122">
        <v>19.44436484499137</v>
      </c>
      <c r="I113" s="122">
        <v>16.044312264211364</v>
      </c>
      <c r="J113" s="122">
        <v>14.737072540281448</v>
      </c>
      <c r="K113" s="122">
        <v>12.809367305836886</v>
      </c>
      <c r="L113" s="122">
        <v>11.079842822395733</v>
      </c>
      <c r="M113" s="122">
        <v>9.4042064645328605</v>
      </c>
      <c r="N113" s="122">
        <v>7.9261543794811882</v>
      </c>
      <c r="O113" s="122">
        <v>6.8997408763000454</v>
      </c>
      <c r="P113" s="122">
        <v>6.135116373417155</v>
      </c>
      <c r="Q113" s="122">
        <v>6.2614006087256042</v>
      </c>
      <c r="R113" s="122">
        <v>6.3967497866200427</v>
      </c>
      <c r="S113" s="122">
        <v>6.022812885263586</v>
      </c>
      <c r="T113" s="122">
        <v>5.2138369540703469</v>
      </c>
      <c r="U113" s="122">
        <v>4.4502935080888557</v>
      </c>
      <c r="V113" s="122">
        <v>4.0064321392478073</v>
      </c>
      <c r="W113" s="122">
        <v>3.7802914811084332</v>
      </c>
      <c r="X113" s="122">
        <v>3.7156270120649575</v>
      </c>
      <c r="Y113" s="122">
        <v>3.6526998662422185</v>
      </c>
      <c r="DA113" s="130" t="s">
        <v>1625</v>
      </c>
    </row>
    <row r="114" spans="1:105" ht="12" customHeight="1" x14ac:dyDescent="0.25">
      <c r="A114" s="97" t="s">
        <v>50</v>
      </c>
      <c r="B114" s="98">
        <v>7.3488645867563873</v>
      </c>
      <c r="C114" s="98">
        <v>9.4158010012482212</v>
      </c>
      <c r="D114" s="98">
        <v>8.6946576085536371</v>
      </c>
      <c r="E114" s="98">
        <v>10.500293285643052</v>
      </c>
      <c r="F114" s="98">
        <v>9.6246495959910519</v>
      </c>
      <c r="G114" s="98">
        <v>9.0038942060953264</v>
      </c>
      <c r="H114" s="98">
        <v>8.2410258484119723</v>
      </c>
      <c r="I114" s="98">
        <v>7.6408664182985833</v>
      </c>
      <c r="J114" s="98">
        <v>6.5485452693092103</v>
      </c>
      <c r="K114" s="98">
        <v>6.8077891576246978</v>
      </c>
      <c r="L114" s="98">
        <v>5.6370042699096734</v>
      </c>
      <c r="M114" s="98">
        <v>4.5734317666819297</v>
      </c>
      <c r="N114" s="98">
        <v>3.7205238963665335</v>
      </c>
      <c r="O114" s="98">
        <v>3.2536133945457117</v>
      </c>
      <c r="P114" s="98">
        <v>2.7614345260358171</v>
      </c>
      <c r="Q114" s="98">
        <v>2.7840603840135767</v>
      </c>
      <c r="R114" s="98">
        <v>2.9070363839406816</v>
      </c>
      <c r="S114" s="98">
        <v>2.6521695897069892</v>
      </c>
      <c r="T114" s="98">
        <v>2.2120189332190896</v>
      </c>
      <c r="U114" s="98">
        <v>1.9579257530877585</v>
      </c>
      <c r="V114" s="98">
        <v>1.7527387602273938</v>
      </c>
      <c r="W114" s="98">
        <v>1.6164744563486966</v>
      </c>
      <c r="X114" s="98">
        <v>1.5159397702015034</v>
      </c>
      <c r="Y114" s="98">
        <v>1.3162247648461072</v>
      </c>
      <c r="DA114" s="63" t="s">
        <v>1626</v>
      </c>
    </row>
    <row r="115" spans="1:105" ht="12" customHeight="1" x14ac:dyDescent="0.25">
      <c r="A115" s="109" t="s">
        <v>120</v>
      </c>
      <c r="B115" s="33">
        <v>17.037538495974136</v>
      </c>
      <c r="C115" s="33">
        <v>14.04597836874038</v>
      </c>
      <c r="D115" s="33">
        <v>16.64687010858524</v>
      </c>
      <c r="E115" s="33">
        <v>11.55412271733225</v>
      </c>
      <c r="F115" s="33">
        <v>13.256168352873987</v>
      </c>
      <c r="G115" s="33">
        <v>12.171785207903042</v>
      </c>
      <c r="H115" s="33">
        <v>11.203338996579399</v>
      </c>
      <c r="I115" s="33">
        <v>8.4034458459127794</v>
      </c>
      <c r="J115" s="33">
        <v>8.1885272709722372</v>
      </c>
      <c r="K115" s="33">
        <v>6.0015781482121886</v>
      </c>
      <c r="L115" s="33">
        <v>5.4428385524860605</v>
      </c>
      <c r="M115" s="33">
        <v>4.8307746978509307</v>
      </c>
      <c r="N115" s="33">
        <v>4.2056304831146551</v>
      </c>
      <c r="O115" s="33">
        <v>3.6461274817543337</v>
      </c>
      <c r="P115" s="33">
        <v>3.3736818473813384</v>
      </c>
      <c r="Q115" s="33">
        <v>3.4773402247120275</v>
      </c>
      <c r="R115" s="33">
        <v>3.489713402679361</v>
      </c>
      <c r="S115" s="33">
        <v>3.3706432955565968</v>
      </c>
      <c r="T115" s="33">
        <v>3.0018180208512568</v>
      </c>
      <c r="U115" s="33">
        <v>2.4923677550010974</v>
      </c>
      <c r="V115" s="33">
        <v>2.2536933790204134</v>
      </c>
      <c r="W115" s="33">
        <v>2.1638170247597364</v>
      </c>
      <c r="X115" s="33">
        <v>2.1996872418634541</v>
      </c>
      <c r="Y115" s="33">
        <v>2.3364751013961116</v>
      </c>
      <c r="DA115" s="60" t="s">
        <v>1627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134.51766861628329</v>
      </c>
      <c r="C117" s="117">
        <f t="shared" si="19"/>
        <v>142.65353751985378</v>
      </c>
      <c r="D117" s="117">
        <f t="shared" si="19"/>
        <v>161.27503259140335</v>
      </c>
      <c r="E117" s="117">
        <f t="shared" si="19"/>
        <v>162.2280890828136</v>
      </c>
      <c r="F117" s="117">
        <f t="shared" si="19"/>
        <v>159.74498769982659</v>
      </c>
      <c r="G117" s="117">
        <f t="shared" si="19"/>
        <v>146.92753746235508</v>
      </c>
      <c r="H117" s="117">
        <f t="shared" si="19"/>
        <v>128.33467456655796</v>
      </c>
      <c r="I117" s="117">
        <f t="shared" si="19"/>
        <v>105.4551380538197</v>
      </c>
      <c r="J117" s="117">
        <f t="shared" si="19"/>
        <v>90.204404344039318</v>
      </c>
      <c r="K117" s="117">
        <f t="shared" si="19"/>
        <v>88.343829556993882</v>
      </c>
      <c r="L117" s="117">
        <f t="shared" si="19"/>
        <v>84.72115166121003</v>
      </c>
      <c r="M117" s="117">
        <f t="shared" si="19"/>
        <v>78.373262220506049</v>
      </c>
      <c r="N117" s="117">
        <f t="shared" si="19"/>
        <v>66.556353127352935</v>
      </c>
      <c r="O117" s="117">
        <f t="shared" si="19"/>
        <v>59.653338085142821</v>
      </c>
      <c r="P117" s="117">
        <f t="shared" si="19"/>
        <v>49.148835514406002</v>
      </c>
      <c r="Q117" s="117">
        <f t="shared" si="19"/>
        <v>61.633680994864974</v>
      </c>
      <c r="R117" s="117">
        <f t="shared" ref="R117:V117" si="20">R118+R121+R123+R132</f>
        <v>61.774017911116999</v>
      </c>
      <c r="S117" s="117">
        <f t="shared" si="20"/>
        <v>64.091648040687772</v>
      </c>
      <c r="T117" s="117">
        <f t="shared" si="20"/>
        <v>55.809539174574233</v>
      </c>
      <c r="U117" s="117">
        <f t="shared" si="20"/>
        <v>42.604606892452409</v>
      </c>
      <c r="V117" s="117">
        <f t="shared" si="20"/>
        <v>45.86730464259778</v>
      </c>
      <c r="W117" s="117">
        <f t="shared" ref="W117:Y117" si="21">W118+W121+W123+W132</f>
        <v>35.77928947177454</v>
      </c>
      <c r="X117" s="117">
        <f t="shared" si="21"/>
        <v>43.96761587782138</v>
      </c>
      <c r="Y117" s="117">
        <f t="shared" si="21"/>
        <v>42.762609565228757</v>
      </c>
      <c r="DA117" s="129" t="s">
        <v>1778</v>
      </c>
    </row>
    <row r="118" spans="1:105" ht="12" customHeight="1" x14ac:dyDescent="0.25">
      <c r="A118" s="121" t="s">
        <v>57</v>
      </c>
      <c r="B118" s="122">
        <f t="shared" ref="B118:Q118" si="22">SUM(B119:B120)</f>
        <v>99.296877420510228</v>
      </c>
      <c r="C118" s="122">
        <f t="shared" si="22"/>
        <v>108.7500378671199</v>
      </c>
      <c r="D118" s="122">
        <f t="shared" si="22"/>
        <v>123.96649028924521</v>
      </c>
      <c r="E118" s="122">
        <f t="shared" si="22"/>
        <v>126.59787322246002</v>
      </c>
      <c r="F118" s="122">
        <f t="shared" si="22"/>
        <v>125.41251602106922</v>
      </c>
      <c r="G118" s="122">
        <f t="shared" si="22"/>
        <v>114.7982199419538</v>
      </c>
      <c r="H118" s="122">
        <f t="shared" si="22"/>
        <v>97.534992935125899</v>
      </c>
      <c r="I118" s="122">
        <f t="shared" si="22"/>
        <v>79.230242296365887</v>
      </c>
      <c r="J118" s="122">
        <f t="shared" si="22"/>
        <v>66.892502011382348</v>
      </c>
      <c r="K118" s="122">
        <f t="shared" si="22"/>
        <v>67.815655093168189</v>
      </c>
      <c r="L118" s="122">
        <f t="shared" si="22"/>
        <v>65.910777767405222</v>
      </c>
      <c r="M118" s="122">
        <f t="shared" si="22"/>
        <v>61.39990761573727</v>
      </c>
      <c r="N118" s="122">
        <f t="shared" si="22"/>
        <v>50.53525008662298</v>
      </c>
      <c r="O118" s="122">
        <f t="shared" si="22"/>
        <v>45.629641203014863</v>
      </c>
      <c r="P118" s="122">
        <f t="shared" si="22"/>
        <v>36.144647246047768</v>
      </c>
      <c r="Q118" s="122">
        <f t="shared" si="22"/>
        <v>46.197699876791276</v>
      </c>
      <c r="R118" s="122">
        <f t="shared" ref="R118:V118" si="23">SUM(R119:R120)</f>
        <v>46.363888138594724</v>
      </c>
      <c r="S118" s="122">
        <f t="shared" si="23"/>
        <v>46.581730675275978</v>
      </c>
      <c r="T118" s="122">
        <f t="shared" si="23"/>
        <v>39.238211104667812</v>
      </c>
      <c r="U118" s="122">
        <f t="shared" si="23"/>
        <v>28.759493934183826</v>
      </c>
      <c r="V118" s="122">
        <f t="shared" si="23"/>
        <v>33.479558247703331</v>
      </c>
      <c r="W118" s="122">
        <f t="shared" ref="W118:Y118" si="24">SUM(W119:W120)</f>
        <v>24.07286105265382</v>
      </c>
      <c r="X118" s="122">
        <f t="shared" si="24"/>
        <v>32.546365976586628</v>
      </c>
      <c r="Y118" s="122">
        <f t="shared" si="24"/>
        <v>30.953711533733745</v>
      </c>
      <c r="DA118" s="130" t="s">
        <v>1779</v>
      </c>
    </row>
    <row r="119" spans="1:105" ht="12" customHeight="1" x14ac:dyDescent="0.25">
      <c r="A119" s="97" t="s">
        <v>211</v>
      </c>
      <c r="B119" s="98">
        <v>96.941450355394736</v>
      </c>
      <c r="C119" s="98">
        <v>106.18972370871612</v>
      </c>
      <c r="D119" s="98">
        <v>121.04381836893921</v>
      </c>
      <c r="E119" s="98">
        <v>123.78695180945245</v>
      </c>
      <c r="F119" s="98">
        <v>122.50626284195395</v>
      </c>
      <c r="G119" s="98">
        <v>112.19674489583113</v>
      </c>
      <c r="H119" s="98">
        <v>95.408343535934193</v>
      </c>
      <c r="I119" s="98">
        <v>77.563560102460087</v>
      </c>
      <c r="J119" s="98">
        <v>65.502625815610855</v>
      </c>
      <c r="K119" s="98">
        <v>66.420435859168492</v>
      </c>
      <c r="L119" s="98">
        <v>64.606178980355523</v>
      </c>
      <c r="M119" s="98">
        <v>60.198157140907469</v>
      </c>
      <c r="N119" s="98">
        <v>49.560079437183042</v>
      </c>
      <c r="O119" s="98">
        <v>44.759786401604529</v>
      </c>
      <c r="P119" s="98">
        <v>35.460093576354133</v>
      </c>
      <c r="Q119" s="98">
        <v>45.32368182079972</v>
      </c>
      <c r="R119" s="98">
        <v>45.481522249386956</v>
      </c>
      <c r="S119" s="98">
        <v>45.706527063590549</v>
      </c>
      <c r="T119" s="98">
        <v>38.503312161896439</v>
      </c>
      <c r="U119" s="98">
        <v>28.218342741513879</v>
      </c>
      <c r="V119" s="98">
        <v>32.849637115226926</v>
      </c>
      <c r="W119" s="98">
        <v>23.620684669518976</v>
      </c>
      <c r="X119" s="98">
        <v>31.938168929078241</v>
      </c>
      <c r="Y119" s="98">
        <v>30.37289473537513</v>
      </c>
      <c r="DA119" s="63" t="s">
        <v>1780</v>
      </c>
    </row>
    <row r="120" spans="1:105" ht="12" customHeight="1" x14ac:dyDescent="0.25">
      <c r="A120" s="97" t="s">
        <v>53</v>
      </c>
      <c r="B120" s="98">
        <v>2.3554270651154861</v>
      </c>
      <c r="C120" s="98">
        <v>2.5603141584037794</v>
      </c>
      <c r="D120" s="98">
        <v>2.9226719203060032</v>
      </c>
      <c r="E120" s="98">
        <v>2.8109214130075744</v>
      </c>
      <c r="F120" s="98">
        <v>2.9062531791152684</v>
      </c>
      <c r="G120" s="98">
        <v>2.6014750461226717</v>
      </c>
      <c r="H120" s="98">
        <v>2.1266493991917055</v>
      </c>
      <c r="I120" s="98">
        <v>1.6666821939057932</v>
      </c>
      <c r="J120" s="98">
        <v>1.3898761957714858</v>
      </c>
      <c r="K120" s="98">
        <v>1.3952192339996996</v>
      </c>
      <c r="L120" s="98">
        <v>1.3045987870497033</v>
      </c>
      <c r="M120" s="98">
        <v>1.2017504748298005</v>
      </c>
      <c r="N120" s="98">
        <v>0.97517064943993836</v>
      </c>
      <c r="O120" s="98">
        <v>0.869854801410332</v>
      </c>
      <c r="P120" s="98">
        <v>0.68455366969363385</v>
      </c>
      <c r="Q120" s="98">
        <v>0.87401805599155358</v>
      </c>
      <c r="R120" s="98">
        <v>0.88236588920776637</v>
      </c>
      <c r="S120" s="98">
        <v>0.87520361168543004</v>
      </c>
      <c r="T120" s="98">
        <v>0.7348989427713768</v>
      </c>
      <c r="U120" s="98">
        <v>0.54115119266994605</v>
      </c>
      <c r="V120" s="98">
        <v>0.62992113247640202</v>
      </c>
      <c r="W120" s="98">
        <v>0.45217638313484515</v>
      </c>
      <c r="X120" s="98">
        <v>0.60819704750838599</v>
      </c>
      <c r="Y120" s="98">
        <v>0.58081679835861599</v>
      </c>
      <c r="DA120" s="63" t="s">
        <v>1781</v>
      </c>
    </row>
    <row r="121" spans="1:105" ht="12" customHeight="1" x14ac:dyDescent="0.25">
      <c r="A121" s="121" t="s">
        <v>92</v>
      </c>
      <c r="B121" s="122">
        <f t="shared" ref="B121:Y121" si="25">B122</f>
        <v>2.1044311157500286</v>
      </c>
      <c r="C121" s="122">
        <f t="shared" si="25"/>
        <v>2.1073650959876908</v>
      </c>
      <c r="D121" s="122">
        <f t="shared" si="25"/>
        <v>2.1353443409910118</v>
      </c>
      <c r="E121" s="122">
        <f t="shared" si="25"/>
        <v>5.3077725599538228</v>
      </c>
      <c r="F121" s="122">
        <f t="shared" si="25"/>
        <v>2.3319778940472076</v>
      </c>
      <c r="G121" s="122">
        <f t="shared" si="25"/>
        <v>2.7608952569022107</v>
      </c>
      <c r="H121" s="122">
        <f t="shared" si="25"/>
        <v>3.4711439773943873</v>
      </c>
      <c r="I121" s="122">
        <f t="shared" si="25"/>
        <v>3.4565409595306229</v>
      </c>
      <c r="J121" s="122">
        <f t="shared" si="25"/>
        <v>3.1012729933322691</v>
      </c>
      <c r="K121" s="122">
        <f t="shared" si="25"/>
        <v>2.5693776046172494</v>
      </c>
      <c r="L121" s="122">
        <f t="shared" si="25"/>
        <v>2.769351986186984</v>
      </c>
      <c r="M121" s="122">
        <f t="shared" si="25"/>
        <v>3.6197940555680019</v>
      </c>
      <c r="N121" s="122">
        <f t="shared" si="25"/>
        <v>4.1843199374867908</v>
      </c>
      <c r="O121" s="122">
        <f t="shared" si="25"/>
        <v>3.4042867410994333</v>
      </c>
      <c r="P121" s="122">
        <f t="shared" si="25"/>
        <v>3.3130258781217732</v>
      </c>
      <c r="Q121" s="122">
        <f t="shared" si="25"/>
        <v>5.5952838260362698</v>
      </c>
      <c r="R121" s="122">
        <f t="shared" si="25"/>
        <v>5.6188833598925196</v>
      </c>
      <c r="S121" s="122">
        <f t="shared" si="25"/>
        <v>7.4465729776048137</v>
      </c>
      <c r="T121" s="122">
        <f t="shared" si="25"/>
        <v>7.4100123306910195</v>
      </c>
      <c r="U121" s="122">
        <f t="shared" si="25"/>
        <v>6.4480436917871211</v>
      </c>
      <c r="V121" s="122">
        <f t="shared" si="25"/>
        <v>5.3978071648253687</v>
      </c>
      <c r="W121" s="122">
        <f t="shared" si="25"/>
        <v>4.9462530208087374</v>
      </c>
      <c r="X121" s="122">
        <f t="shared" si="25"/>
        <v>4.4975919174250301</v>
      </c>
      <c r="Y121" s="122">
        <f t="shared" si="25"/>
        <v>4.3621702899678709</v>
      </c>
      <c r="DA121" s="130" t="s">
        <v>1782</v>
      </c>
    </row>
    <row r="122" spans="1:105" ht="12" customHeight="1" x14ac:dyDescent="0.25">
      <c r="A122" s="97" t="s">
        <v>53</v>
      </c>
      <c r="B122" s="98">
        <v>2.1044311157500286</v>
      </c>
      <c r="C122" s="98">
        <v>2.1073650959876908</v>
      </c>
      <c r="D122" s="98">
        <v>2.1353443409910118</v>
      </c>
      <c r="E122" s="98">
        <v>5.3077725599538228</v>
      </c>
      <c r="F122" s="98">
        <v>2.3319778940472076</v>
      </c>
      <c r="G122" s="98">
        <v>2.7608952569022107</v>
      </c>
      <c r="H122" s="98">
        <v>3.4711439773943873</v>
      </c>
      <c r="I122" s="98">
        <v>3.4565409595306229</v>
      </c>
      <c r="J122" s="98">
        <v>3.1012729933322691</v>
      </c>
      <c r="K122" s="98">
        <v>2.5693776046172494</v>
      </c>
      <c r="L122" s="98">
        <v>2.769351986186984</v>
      </c>
      <c r="M122" s="98">
        <v>3.6197940555680019</v>
      </c>
      <c r="N122" s="98">
        <v>4.1843199374867908</v>
      </c>
      <c r="O122" s="98">
        <v>3.4042867410994333</v>
      </c>
      <c r="P122" s="98">
        <v>3.3130258781217732</v>
      </c>
      <c r="Q122" s="98">
        <v>5.5952838260362698</v>
      </c>
      <c r="R122" s="98">
        <v>5.6188833598925196</v>
      </c>
      <c r="S122" s="98">
        <v>7.4465729776048137</v>
      </c>
      <c r="T122" s="98">
        <v>7.4100123306910195</v>
      </c>
      <c r="U122" s="98">
        <v>6.4480436917871211</v>
      </c>
      <c r="V122" s="98">
        <v>5.3978071648253687</v>
      </c>
      <c r="W122" s="98">
        <v>4.9462530208087374</v>
      </c>
      <c r="X122" s="98">
        <v>4.4975919174250301</v>
      </c>
      <c r="Y122" s="98">
        <v>4.3621702899678709</v>
      </c>
      <c r="DA122" s="63" t="s">
        <v>1783</v>
      </c>
    </row>
    <row r="123" spans="1:105" ht="12" customHeight="1" x14ac:dyDescent="0.25">
      <c r="A123" s="121" t="s">
        <v>55</v>
      </c>
      <c r="B123" s="122">
        <v>16.329377946798324</v>
      </c>
      <c r="C123" s="122">
        <v>15.986466261905683</v>
      </c>
      <c r="D123" s="122">
        <v>17.820743012023311</v>
      </c>
      <c r="E123" s="122">
        <v>15.658184696707517</v>
      </c>
      <c r="F123" s="122">
        <v>16.541166343732634</v>
      </c>
      <c r="G123" s="122">
        <v>15.035091638200971</v>
      </c>
      <c r="H123" s="122">
        <v>14.108787495725648</v>
      </c>
      <c r="I123" s="122">
        <v>11.978939296657805</v>
      </c>
      <c r="J123" s="122">
        <v>10.215419401865322</v>
      </c>
      <c r="K123" s="122">
        <v>9.4478164619317457</v>
      </c>
      <c r="L123" s="122">
        <v>8.6224568944239426</v>
      </c>
      <c r="M123" s="122">
        <v>7.0064221428924478</v>
      </c>
      <c r="N123" s="122">
        <v>6.4485692694448655</v>
      </c>
      <c r="O123" s="122">
        <v>5.9166738376349644</v>
      </c>
      <c r="P123" s="122">
        <v>5.4829087383454711</v>
      </c>
      <c r="Q123" s="122">
        <v>5.5268742224807044</v>
      </c>
      <c r="R123" s="122">
        <v>5.3745363112629008</v>
      </c>
      <c r="S123" s="122">
        <v>5.8541498904293228</v>
      </c>
      <c r="T123" s="122">
        <v>5.4663459887709287</v>
      </c>
      <c r="U123" s="122">
        <v>4.2270267729964708</v>
      </c>
      <c r="V123" s="122">
        <v>4.100056439622529</v>
      </c>
      <c r="W123" s="122">
        <v>3.9986088166732623</v>
      </c>
      <c r="X123" s="122">
        <v>4.1640184951692119</v>
      </c>
      <c r="Y123" s="122">
        <v>4.6463784415446652</v>
      </c>
      <c r="DA123" s="130" t="s">
        <v>1784</v>
      </c>
    </row>
    <row r="124" spans="1:105" ht="12" customHeight="1" x14ac:dyDescent="0.25">
      <c r="A124" s="97" t="s">
        <v>138</v>
      </c>
      <c r="B124" s="98">
        <v>6.9309812715806061</v>
      </c>
      <c r="C124" s="98">
        <v>6.9496867668875852</v>
      </c>
      <c r="D124" s="98">
        <v>7.9906658381534905</v>
      </c>
      <c r="E124" s="98">
        <v>7.7150326859299945</v>
      </c>
      <c r="F124" s="98">
        <v>7.7804847720187693</v>
      </c>
      <c r="G124" s="98">
        <v>6.8924615226124741</v>
      </c>
      <c r="H124" s="98">
        <v>6.4967719848641483</v>
      </c>
      <c r="I124" s="98">
        <v>5.7702811057945844</v>
      </c>
      <c r="J124" s="98">
        <v>4.7533853758150455</v>
      </c>
      <c r="K124" s="98">
        <v>4.9286810185025729</v>
      </c>
      <c r="L124" s="98">
        <v>4.4967192557141713</v>
      </c>
      <c r="M124" s="98">
        <v>3.2514599459948652</v>
      </c>
      <c r="N124" s="98">
        <v>3.2751179059281537</v>
      </c>
      <c r="O124" s="98">
        <v>3.2103111976056264</v>
      </c>
      <c r="P124" s="98">
        <v>2.8745593285004354</v>
      </c>
      <c r="Q124" s="98">
        <v>2.5473231157352134</v>
      </c>
      <c r="R124" s="98">
        <v>2.1138409573899564</v>
      </c>
      <c r="S124" s="98">
        <v>2.6821403000677115</v>
      </c>
      <c r="T124" s="98">
        <v>2.6021768499292768</v>
      </c>
      <c r="U124" s="98">
        <v>1.6952463447112529</v>
      </c>
      <c r="V124" s="98">
        <v>1.5685649012600036</v>
      </c>
      <c r="W124" s="98">
        <v>1.4656842109983319</v>
      </c>
      <c r="X124" s="98">
        <v>1.4407541679351972</v>
      </c>
      <c r="Y124" s="98">
        <v>1.6001384655445008</v>
      </c>
      <c r="DA124" s="63" t="s">
        <v>1785</v>
      </c>
    </row>
    <row r="125" spans="1:105" ht="12" customHeight="1" x14ac:dyDescent="0.25">
      <c r="A125" s="97" t="s">
        <v>137</v>
      </c>
      <c r="B125" s="98">
        <v>9.8433461626456684E-4</v>
      </c>
      <c r="C125" s="98">
        <v>1.1388161170830743E-3</v>
      </c>
      <c r="D125" s="98">
        <v>1.495811119341658E-3</v>
      </c>
      <c r="E125" s="98">
        <v>2.0888817398647752E-3</v>
      </c>
      <c r="F125" s="98">
        <v>2.1550055231771472E-3</v>
      </c>
      <c r="G125" s="98">
        <v>2.0384456259515894E-3</v>
      </c>
      <c r="H125" s="98">
        <v>2.0810091002828601E-3</v>
      </c>
      <c r="I125" s="98">
        <v>2.4347098771857435E-3</v>
      </c>
      <c r="J125" s="98">
        <v>2.0979334232193187E-3</v>
      </c>
      <c r="K125" s="98">
        <v>2.9203147689954474E-3</v>
      </c>
      <c r="L125" s="98">
        <v>3.2462425918317259E-3</v>
      </c>
      <c r="M125" s="98">
        <v>2.3465504072741569E-3</v>
      </c>
      <c r="N125" s="98">
        <v>3.0859936168594294E-3</v>
      </c>
      <c r="O125" s="98">
        <v>3.5909765079834705E-3</v>
      </c>
      <c r="P125" s="98">
        <v>3.6822186056011562E-3</v>
      </c>
      <c r="Q125" s="98">
        <v>3.4211858862240284E-3</v>
      </c>
      <c r="R125" s="98">
        <v>2.8803319956867118E-3</v>
      </c>
      <c r="S125" s="98">
        <v>4.8700840980834773E-3</v>
      </c>
      <c r="T125" s="98">
        <v>5.16243974324116E-3</v>
      </c>
      <c r="U125" s="98">
        <v>3.6508627415085433E-3</v>
      </c>
      <c r="V125" s="98">
        <v>3.5689229721748341E-3</v>
      </c>
      <c r="W125" s="98">
        <v>3.7243854198204581E-3</v>
      </c>
      <c r="X125" s="98">
        <v>3.850008865252514E-3</v>
      </c>
      <c r="Y125" s="98">
        <v>3.9543364037682577E-3</v>
      </c>
      <c r="DA125" s="63" t="s">
        <v>1786</v>
      </c>
    </row>
    <row r="126" spans="1:105" ht="12" customHeight="1" x14ac:dyDescent="0.25">
      <c r="A126" s="100" t="s">
        <v>211</v>
      </c>
      <c r="B126" s="101">
        <v>2.9884613099413456E-4</v>
      </c>
      <c r="C126" s="101">
        <v>3.2736547510457545E-4</v>
      </c>
      <c r="D126" s="101">
        <v>4.5337785284961865E-4</v>
      </c>
      <c r="E126" s="101">
        <v>5.3611079584502586E-4</v>
      </c>
      <c r="F126" s="101">
        <v>6.2362148827145971E-4</v>
      </c>
      <c r="G126" s="101">
        <v>5.8431467585639066E-4</v>
      </c>
      <c r="H126" s="101">
        <v>5.9444808603418891E-4</v>
      </c>
      <c r="I126" s="101">
        <v>6.7685263587575106E-4</v>
      </c>
      <c r="J126" s="101">
        <v>5.8760145328671219E-4</v>
      </c>
      <c r="K126" s="101">
        <v>7.6070032442599627E-4</v>
      </c>
      <c r="L126" s="101">
        <v>8.4749354583385072E-4</v>
      </c>
      <c r="M126" s="101">
        <v>6.395086724535849E-4</v>
      </c>
      <c r="N126" s="101">
        <v>8.3193012695019833E-4</v>
      </c>
      <c r="O126" s="101">
        <v>9.4005194294539713E-4</v>
      </c>
      <c r="P126" s="101">
        <v>1.0172716225902913E-3</v>
      </c>
      <c r="Q126" s="101">
        <v>1.0386728805722291E-3</v>
      </c>
      <c r="R126" s="101">
        <v>8.5239326975619114E-4</v>
      </c>
      <c r="S126" s="101">
        <v>1.4208727320158586E-3</v>
      </c>
      <c r="T126" s="101">
        <v>1.5560779686573879E-3</v>
      </c>
      <c r="U126" s="101">
        <v>1.0412034515433393E-3</v>
      </c>
      <c r="V126" s="101">
        <v>9.9760682287840935E-4</v>
      </c>
      <c r="W126" s="101">
        <v>1.1740433722321733E-3</v>
      </c>
      <c r="X126" s="101">
        <v>1.3575951123327066E-3</v>
      </c>
      <c r="Y126" s="101">
        <v>1.4129233214009119E-3</v>
      </c>
      <c r="DA126" s="131" t="s">
        <v>1787</v>
      </c>
    </row>
    <row r="127" spans="1:105" ht="12" customHeight="1" x14ac:dyDescent="0.25">
      <c r="A127" s="103" t="s">
        <v>52</v>
      </c>
      <c r="B127" s="104">
        <v>6.8548848527043228E-4</v>
      </c>
      <c r="C127" s="104">
        <v>8.1145064197849881E-4</v>
      </c>
      <c r="D127" s="104">
        <v>1.0424332664920393E-3</v>
      </c>
      <c r="E127" s="104">
        <v>1.5527709440197495E-3</v>
      </c>
      <c r="F127" s="104">
        <v>1.5313840349056877E-3</v>
      </c>
      <c r="G127" s="104">
        <v>1.4541309500951988E-3</v>
      </c>
      <c r="H127" s="104">
        <v>1.4865610142486712E-3</v>
      </c>
      <c r="I127" s="104">
        <v>1.7578572413099922E-3</v>
      </c>
      <c r="J127" s="104">
        <v>1.5103319699326066E-3</v>
      </c>
      <c r="K127" s="104">
        <v>2.1596144445694509E-3</v>
      </c>
      <c r="L127" s="104">
        <v>2.3987490459978751E-3</v>
      </c>
      <c r="M127" s="104">
        <v>1.7070417348205721E-3</v>
      </c>
      <c r="N127" s="104">
        <v>2.254063489909231E-3</v>
      </c>
      <c r="O127" s="104">
        <v>2.6509245650380734E-3</v>
      </c>
      <c r="P127" s="104">
        <v>2.6649469830108651E-3</v>
      </c>
      <c r="Q127" s="104">
        <v>2.3825130056517995E-3</v>
      </c>
      <c r="R127" s="104">
        <v>2.0279387259305205E-3</v>
      </c>
      <c r="S127" s="104">
        <v>3.4492113660676187E-3</v>
      </c>
      <c r="T127" s="104">
        <v>3.6063617745837719E-3</v>
      </c>
      <c r="U127" s="104">
        <v>2.609659289965204E-3</v>
      </c>
      <c r="V127" s="104">
        <v>2.5713161492964248E-3</v>
      </c>
      <c r="W127" s="104">
        <v>2.5503420475882846E-3</v>
      </c>
      <c r="X127" s="104">
        <v>2.4924137529198074E-3</v>
      </c>
      <c r="Y127" s="104">
        <v>2.5414130823673458E-3</v>
      </c>
      <c r="DA127" s="132" t="s">
        <v>1788</v>
      </c>
    </row>
    <row r="128" spans="1:105" ht="12" customHeight="1" x14ac:dyDescent="0.25">
      <c r="A128" s="106" t="s">
        <v>122</v>
      </c>
      <c r="B128" s="101">
        <v>9.2518006984037875</v>
      </c>
      <c r="C128" s="101">
        <v>8.8770519692169909</v>
      </c>
      <c r="D128" s="101">
        <v>9.6383773696918045</v>
      </c>
      <c r="E128" s="101">
        <v>7.7569174039760291</v>
      </c>
      <c r="F128" s="101">
        <v>8.5400834779791648</v>
      </c>
      <c r="G128" s="101">
        <v>7.9187508268235369</v>
      </c>
      <c r="H128" s="101">
        <v>7.3753271955345303</v>
      </c>
      <c r="I128" s="101">
        <v>5.9986746931569019</v>
      </c>
      <c r="J128" s="101">
        <v>5.2750462412111077</v>
      </c>
      <c r="K128" s="101">
        <v>4.3212584618650993</v>
      </c>
      <c r="L128" s="101">
        <v>3.9001405119566903</v>
      </c>
      <c r="M128" s="101">
        <v>3.4854767945613556</v>
      </c>
      <c r="N128" s="101">
        <v>2.896558693593581</v>
      </c>
      <c r="O128" s="101">
        <v>2.4274072190129701</v>
      </c>
      <c r="P128" s="101">
        <v>2.3302056554415489</v>
      </c>
      <c r="Q128" s="101">
        <v>2.6041814735644335</v>
      </c>
      <c r="R128" s="101">
        <v>2.8098119121973961</v>
      </c>
      <c r="S128" s="101">
        <v>2.6916819713591669</v>
      </c>
      <c r="T128" s="101">
        <v>2.3894792265793918</v>
      </c>
      <c r="U128" s="101">
        <v>2.092102760003312</v>
      </c>
      <c r="V128" s="101">
        <v>2.0760070340847072</v>
      </c>
      <c r="W128" s="101">
        <v>2.0741040628373448</v>
      </c>
      <c r="X128" s="101">
        <v>2.2180945773385266</v>
      </c>
      <c r="Y128" s="101">
        <v>2.4506836465873962</v>
      </c>
      <c r="DA128" s="131" t="s">
        <v>1789</v>
      </c>
    </row>
    <row r="129" spans="1:105" ht="12" customHeight="1" x14ac:dyDescent="0.25">
      <c r="A129" s="107" t="s">
        <v>121</v>
      </c>
      <c r="B129" s="104">
        <v>0.14561164219766612</v>
      </c>
      <c r="C129" s="104">
        <v>0.15858870968402436</v>
      </c>
      <c r="D129" s="104">
        <v>0.19020399305867472</v>
      </c>
      <c r="E129" s="104">
        <v>0.18414572506162694</v>
      </c>
      <c r="F129" s="104">
        <v>0.21844308821152153</v>
      </c>
      <c r="G129" s="104">
        <v>0.22184084313900809</v>
      </c>
      <c r="H129" s="104">
        <v>0.23460730622668671</v>
      </c>
      <c r="I129" s="104">
        <v>0.20754878782913291</v>
      </c>
      <c r="J129" s="104">
        <v>0.18488985141594894</v>
      </c>
      <c r="K129" s="104">
        <v>0.19495666679507731</v>
      </c>
      <c r="L129" s="104">
        <v>0.22235088416124971</v>
      </c>
      <c r="M129" s="104">
        <v>0.2671388519289527</v>
      </c>
      <c r="N129" s="104">
        <v>0.27380667630627159</v>
      </c>
      <c r="O129" s="104">
        <v>0.27536444450838438</v>
      </c>
      <c r="P129" s="104">
        <v>0.27446153579788551</v>
      </c>
      <c r="Q129" s="104">
        <v>0.3719484472948329</v>
      </c>
      <c r="R129" s="104">
        <v>0.44800310967986134</v>
      </c>
      <c r="S129" s="104">
        <v>0.47545753490436127</v>
      </c>
      <c r="T129" s="104">
        <v>0.46952747251901916</v>
      </c>
      <c r="U129" s="104">
        <v>0.43602680554039741</v>
      </c>
      <c r="V129" s="104">
        <v>0.45191558130564358</v>
      </c>
      <c r="W129" s="104">
        <v>0.45509615741776543</v>
      </c>
      <c r="X129" s="104">
        <v>0.50131974103023591</v>
      </c>
      <c r="Y129" s="104">
        <v>0.59160199300899985</v>
      </c>
      <c r="DA129" s="132" t="s">
        <v>1790</v>
      </c>
    </row>
    <row r="130" spans="1:105" ht="12" customHeight="1" x14ac:dyDescent="0.25">
      <c r="A130" s="108" t="s">
        <v>53</v>
      </c>
      <c r="B130" s="98">
        <v>4.421489268743576E-2</v>
      </c>
      <c r="C130" s="98">
        <v>4.5593475351973958E-2</v>
      </c>
      <c r="D130" s="98">
        <v>5.7657261880794099E-2</v>
      </c>
      <c r="E130" s="98">
        <v>4.7244877435923767E-2</v>
      </c>
      <c r="F130" s="98">
        <v>6.3212342282435871E-2</v>
      </c>
      <c r="G130" s="98">
        <v>6.3591709855303297E-2</v>
      </c>
      <c r="H130" s="98">
        <v>6.7025928945711355E-2</v>
      </c>
      <c r="I130" s="98">
        <v>5.7698745539914248E-2</v>
      </c>
      <c r="J130" s="98">
        <v>5.1808352814446554E-2</v>
      </c>
      <c r="K130" s="98">
        <v>5.0779755716205667E-2</v>
      </c>
      <c r="L130" s="98">
        <v>5.7991518483147278E-2</v>
      </c>
      <c r="M130" s="98">
        <v>7.2834294634314789E-2</v>
      </c>
      <c r="N130" s="98">
        <v>7.3828975120618826E-2</v>
      </c>
      <c r="O130" s="98">
        <v>7.2087017873198683E-2</v>
      </c>
      <c r="P130" s="98">
        <v>7.5827785551488516E-2</v>
      </c>
      <c r="Q130" s="98">
        <v>0.11298775098043443</v>
      </c>
      <c r="R130" s="98">
        <v>0.13247912646553536</v>
      </c>
      <c r="S130" s="98">
        <v>0.13849425513771887</v>
      </c>
      <c r="T130" s="98">
        <v>0.14137461298628134</v>
      </c>
      <c r="U130" s="98">
        <v>0.12414810582873001</v>
      </c>
      <c r="V130" s="98">
        <v>0.12597034221907724</v>
      </c>
      <c r="W130" s="98">
        <v>0.14277008877051106</v>
      </c>
      <c r="X130" s="98">
        <v>0.17598051011412216</v>
      </c>
      <c r="Y130" s="98">
        <v>0.21111328121316345</v>
      </c>
      <c r="DA130" s="63" t="s">
        <v>1791</v>
      </c>
    </row>
    <row r="131" spans="1:105" ht="12" customHeight="1" x14ac:dyDescent="0.25">
      <c r="A131" s="108" t="s">
        <v>52</v>
      </c>
      <c r="B131" s="98">
        <v>0.10139674951023035</v>
      </c>
      <c r="C131" s="98">
        <v>0.1129952343320504</v>
      </c>
      <c r="D131" s="98">
        <v>0.13254673117788063</v>
      </c>
      <c r="E131" s="98">
        <v>0.13690084762570318</v>
      </c>
      <c r="F131" s="98">
        <v>0.15523074592908565</v>
      </c>
      <c r="G131" s="98">
        <v>0.1582491332837048</v>
      </c>
      <c r="H131" s="98">
        <v>0.16758137728097536</v>
      </c>
      <c r="I131" s="98">
        <v>0.14985004228921867</v>
      </c>
      <c r="J131" s="98">
        <v>0.13308149860150237</v>
      </c>
      <c r="K131" s="98">
        <v>0.14417691107887165</v>
      </c>
      <c r="L131" s="98">
        <v>0.16435936567810244</v>
      </c>
      <c r="M131" s="98">
        <v>0.19430455729463791</v>
      </c>
      <c r="N131" s="98">
        <v>0.19997770118565278</v>
      </c>
      <c r="O131" s="98">
        <v>0.20327742663518572</v>
      </c>
      <c r="P131" s="98">
        <v>0.19863375024639701</v>
      </c>
      <c r="Q131" s="98">
        <v>0.25896069631439844</v>
      </c>
      <c r="R131" s="98">
        <v>0.31552398321432601</v>
      </c>
      <c r="S131" s="98">
        <v>0.33696327976664242</v>
      </c>
      <c r="T131" s="98">
        <v>0.32815285953273782</v>
      </c>
      <c r="U131" s="98">
        <v>0.31187869971166743</v>
      </c>
      <c r="V131" s="98">
        <v>0.32594523908656631</v>
      </c>
      <c r="W131" s="98">
        <v>0.31232606864725437</v>
      </c>
      <c r="X131" s="98">
        <v>0.32533923091611372</v>
      </c>
      <c r="Y131" s="98">
        <v>0.38048871179583643</v>
      </c>
      <c r="DA131" s="63" t="s">
        <v>1792</v>
      </c>
    </row>
    <row r="132" spans="1:105" ht="12" customHeight="1" x14ac:dyDescent="0.25">
      <c r="A132" s="121" t="s">
        <v>54</v>
      </c>
      <c r="B132" s="122">
        <v>16.786982133224726</v>
      </c>
      <c r="C132" s="122">
        <v>15.809668294840513</v>
      </c>
      <c r="D132" s="122">
        <v>17.352454949143798</v>
      </c>
      <c r="E132" s="122">
        <v>14.66425860369224</v>
      </c>
      <c r="F132" s="122">
        <v>15.459327440977528</v>
      </c>
      <c r="G132" s="122">
        <v>14.333330625298084</v>
      </c>
      <c r="H132" s="122">
        <v>13.219750158312012</v>
      </c>
      <c r="I132" s="122">
        <v>10.789415501265388</v>
      </c>
      <c r="J132" s="122">
        <v>9.9952099374593715</v>
      </c>
      <c r="K132" s="122">
        <v>8.5109803972767022</v>
      </c>
      <c r="L132" s="122">
        <v>7.4185650131938683</v>
      </c>
      <c r="M132" s="122">
        <v>6.3471384063083329</v>
      </c>
      <c r="N132" s="122">
        <v>5.3882138337982965</v>
      </c>
      <c r="O132" s="122">
        <v>4.7027363033935545</v>
      </c>
      <c r="P132" s="122">
        <v>4.2082536518909901</v>
      </c>
      <c r="Q132" s="122">
        <v>4.3138230695567188</v>
      </c>
      <c r="R132" s="122">
        <v>4.4167101013668564</v>
      </c>
      <c r="S132" s="122">
        <v>4.2091944973776485</v>
      </c>
      <c r="T132" s="122">
        <v>3.6949697504444803</v>
      </c>
      <c r="U132" s="122">
        <v>3.1700424934849818</v>
      </c>
      <c r="V132" s="122">
        <v>2.8898827904465558</v>
      </c>
      <c r="W132" s="122">
        <v>2.7615665816387192</v>
      </c>
      <c r="X132" s="122">
        <v>2.7596394886405178</v>
      </c>
      <c r="Y132" s="122">
        <v>2.8003492999824813</v>
      </c>
      <c r="DA132" s="130" t="s">
        <v>1793</v>
      </c>
    </row>
    <row r="133" spans="1:105" ht="12" customHeight="1" x14ac:dyDescent="0.25">
      <c r="A133" s="97" t="s">
        <v>50</v>
      </c>
      <c r="B133" s="98">
        <v>4.2402463270466253</v>
      </c>
      <c r="C133" s="98">
        <v>5.4459373158738291</v>
      </c>
      <c r="D133" s="98">
        <v>5.0390954195653315</v>
      </c>
      <c r="E133" s="98">
        <v>6.0964338540611065</v>
      </c>
      <c r="F133" s="98">
        <v>5.5971415265899971</v>
      </c>
      <c r="G133" s="98">
        <v>5.2444436503175886</v>
      </c>
      <c r="H133" s="98">
        <v>4.8099738167063197</v>
      </c>
      <c r="I133" s="98">
        <v>4.4641248196372043</v>
      </c>
      <c r="J133" s="98">
        <v>3.8274754902497854</v>
      </c>
      <c r="K133" s="98">
        <v>3.9823388037365479</v>
      </c>
      <c r="L133" s="98">
        <v>3.3007112969556851</v>
      </c>
      <c r="M133" s="98">
        <v>2.6802808450646638</v>
      </c>
      <c r="N133" s="98">
        <v>2.1819334130452814</v>
      </c>
      <c r="O133" s="98">
        <v>1.9093532088523164</v>
      </c>
      <c r="P133" s="98">
        <v>1.6207381398771885</v>
      </c>
      <c r="Q133" s="98">
        <v>1.6349850325450774</v>
      </c>
      <c r="R133" s="98">
        <v>1.7100144384512586</v>
      </c>
      <c r="S133" s="98">
        <v>1.5645321042447267</v>
      </c>
      <c r="T133" s="98">
        <v>1.3093291539175527</v>
      </c>
      <c r="U133" s="98">
        <v>1.1626118558477949</v>
      </c>
      <c r="V133" s="98">
        <v>1.0443261893069216</v>
      </c>
      <c r="W133" s="98">
        <v>0.96615265902355885</v>
      </c>
      <c r="X133" s="98">
        <v>0.90930488313413438</v>
      </c>
      <c r="Y133" s="98">
        <v>0.79475352218020801</v>
      </c>
      <c r="DA133" s="63" t="s">
        <v>1794</v>
      </c>
    </row>
    <row r="134" spans="1:105" ht="12" customHeight="1" x14ac:dyDescent="0.25">
      <c r="A134" s="109" t="s">
        <v>120</v>
      </c>
      <c r="B134" s="33">
        <v>12.546735806178098</v>
      </c>
      <c r="C134" s="33">
        <v>10.363730978966684</v>
      </c>
      <c r="D134" s="33">
        <v>12.313359529578465</v>
      </c>
      <c r="E134" s="33">
        <v>8.5678247496311322</v>
      </c>
      <c r="F134" s="33">
        <v>9.8621859143875312</v>
      </c>
      <c r="G134" s="33">
        <v>9.088886974980495</v>
      </c>
      <c r="H134" s="33">
        <v>8.4097763416056921</v>
      </c>
      <c r="I134" s="33">
        <v>6.3252906816281831</v>
      </c>
      <c r="J134" s="33">
        <v>6.167734447209587</v>
      </c>
      <c r="K134" s="33">
        <v>4.5286415935401543</v>
      </c>
      <c r="L134" s="33">
        <v>4.1178537162381836</v>
      </c>
      <c r="M134" s="33">
        <v>3.6668575612436691</v>
      </c>
      <c r="N134" s="33">
        <v>3.2062804207530151</v>
      </c>
      <c r="O134" s="33">
        <v>2.7933830945412383</v>
      </c>
      <c r="P134" s="33">
        <v>2.5875155120138018</v>
      </c>
      <c r="Q134" s="33">
        <v>2.6788380370116411</v>
      </c>
      <c r="R134" s="33">
        <v>2.7066956629155974</v>
      </c>
      <c r="S134" s="33">
        <v>2.6446623931329216</v>
      </c>
      <c r="T134" s="33">
        <v>2.3856405965269278</v>
      </c>
      <c r="U134" s="33">
        <v>2.0074306376371869</v>
      </c>
      <c r="V134" s="33">
        <v>1.8455566011396343</v>
      </c>
      <c r="W134" s="33">
        <v>1.7954139226151602</v>
      </c>
      <c r="X134" s="33">
        <v>1.8503346055063834</v>
      </c>
      <c r="Y134" s="33">
        <v>2.0055957778022733</v>
      </c>
      <c r="DA134" s="60" t="s">
        <v>1795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0.46543022574851239</v>
      </c>
      <c r="C136" s="119">
        <f t="shared" si="26"/>
        <v>0.46351615140438607</v>
      </c>
      <c r="D136" s="119">
        <f t="shared" si="26"/>
        <v>0.4658830807698684</v>
      </c>
      <c r="E136" s="119">
        <f t="shared" si="26"/>
        <v>0.4698611009986689</v>
      </c>
      <c r="F136" s="119">
        <f t="shared" si="26"/>
        <v>0.46776298898485569</v>
      </c>
      <c r="G136" s="119">
        <f t="shared" si="26"/>
        <v>0.4707316272003651</v>
      </c>
      <c r="H136" s="119">
        <f t="shared" si="26"/>
        <v>0.47732834878128722</v>
      </c>
      <c r="I136" s="119">
        <f t="shared" si="26"/>
        <v>0.48076192814740232</v>
      </c>
      <c r="J136" s="119">
        <f t="shared" si="26"/>
        <v>0.48505816645800642</v>
      </c>
      <c r="K136" s="119">
        <f t="shared" si="26"/>
        <v>0.48074630623674869</v>
      </c>
      <c r="L136" s="119">
        <f t="shared" si="26"/>
        <v>0.48876365276288986</v>
      </c>
      <c r="M136" s="119">
        <f t="shared" si="26"/>
        <v>0.50740765957881484</v>
      </c>
      <c r="N136" s="119">
        <f t="shared" si="26"/>
        <v>0.53606893320866889</v>
      </c>
      <c r="O136" s="119">
        <f t="shared" si="26"/>
        <v>0.56063342468539579</v>
      </c>
      <c r="P136" s="119">
        <f t="shared" si="26"/>
        <v>0.57191523643425568</v>
      </c>
      <c r="Q136" s="119">
        <f t="shared" si="26"/>
        <v>0.59404121228848972</v>
      </c>
      <c r="R136" s="119">
        <f t="shared" ref="R136:V136" si="27">IF(R117=0,"",R117/R98)</f>
        <v>0.61023806923636903</v>
      </c>
      <c r="S136" s="119">
        <f t="shared" si="27"/>
        <v>0.64218181280640829</v>
      </c>
      <c r="T136" s="119">
        <f t="shared" si="27"/>
        <v>0.66455106273647324</v>
      </c>
      <c r="U136" s="119">
        <f t="shared" si="27"/>
        <v>0.68697921522765459</v>
      </c>
      <c r="V136" s="119">
        <f t="shared" si="27"/>
        <v>0.66611927030248597</v>
      </c>
      <c r="W136" s="119">
        <f t="shared" ref="W136:Y136" si="28">IF(W117=0,"",W117/W98)</f>
        <v>0.68701685713852767</v>
      </c>
      <c r="X136" s="119">
        <f t="shared" si="28"/>
        <v>0.6630058356535945</v>
      </c>
      <c r="Y136" s="119">
        <f t="shared" si="28"/>
        <v>0.677217294944641</v>
      </c>
      <c r="DA136" s="129" t="s">
        <v>1946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0.42550978669833456</v>
      </c>
      <c r="C137" s="124">
        <f t="shared" si="29"/>
        <v>0.42853589719592983</v>
      </c>
      <c r="D137" s="124">
        <f t="shared" si="29"/>
        <v>0.43193753707929511</v>
      </c>
      <c r="E137" s="124">
        <f t="shared" si="29"/>
        <v>0.43398117951562509</v>
      </c>
      <c r="F137" s="124">
        <f t="shared" si="29"/>
        <v>0.4365575310830796</v>
      </c>
      <c r="G137" s="124">
        <f t="shared" si="29"/>
        <v>0.43748983705482386</v>
      </c>
      <c r="H137" s="124">
        <f t="shared" si="29"/>
        <v>0.43845364937667552</v>
      </c>
      <c r="I137" s="124">
        <f t="shared" si="29"/>
        <v>0.43961967959274045</v>
      </c>
      <c r="J137" s="124">
        <f t="shared" si="29"/>
        <v>0.44107648384621845</v>
      </c>
      <c r="K137" s="124">
        <f t="shared" si="29"/>
        <v>0.44356750763903252</v>
      </c>
      <c r="L137" s="124">
        <f t="shared" si="29"/>
        <v>0.45204975558280813</v>
      </c>
      <c r="M137" s="124">
        <f t="shared" si="29"/>
        <v>0.46650166456257885</v>
      </c>
      <c r="N137" s="124">
        <f t="shared" si="29"/>
        <v>0.48695300408313574</v>
      </c>
      <c r="O137" s="124">
        <f t="shared" si="29"/>
        <v>0.51568067513224858</v>
      </c>
      <c r="P137" s="124">
        <f t="shared" si="29"/>
        <v>0.51875138921733632</v>
      </c>
      <c r="Q137" s="124">
        <f t="shared" si="29"/>
        <v>0.53151549729086556</v>
      </c>
      <c r="R137" s="124">
        <f t="shared" ref="R137:V137" si="30">IF(R118=0,"",R118/R99)</f>
        <v>0.54652059416581733</v>
      </c>
      <c r="S137" s="124">
        <f t="shared" si="30"/>
        <v>0.56330277690219199</v>
      </c>
      <c r="T137" s="124">
        <f t="shared" si="30"/>
        <v>0.57254084370416847</v>
      </c>
      <c r="U137" s="124">
        <f t="shared" si="30"/>
        <v>0.57841836771017052</v>
      </c>
      <c r="V137" s="124">
        <f t="shared" si="30"/>
        <v>0.58095697386799205</v>
      </c>
      <c r="W137" s="124">
        <f t="shared" ref="W137:Y137" si="31">IF(W118=0,"",W118/W99)</f>
        <v>0.58124763917458744</v>
      </c>
      <c r="X137" s="124">
        <f t="shared" si="31"/>
        <v>0.58436578593797683</v>
      </c>
      <c r="Y137" s="124">
        <f t="shared" si="31"/>
        <v>0.59439509682284741</v>
      </c>
      <c r="DA137" s="130" t="s">
        <v>1947</v>
      </c>
    </row>
    <row r="138" spans="1:105" ht="12" customHeight="1" x14ac:dyDescent="0.25">
      <c r="A138" s="97" t="s">
        <v>211</v>
      </c>
      <c r="B138" s="111">
        <f t="shared" ref="B138:Q138" si="32">IF(B119=0,"",B119/B100)</f>
        <v>0.41965201960163723</v>
      </c>
      <c r="C138" s="111">
        <f t="shared" si="32"/>
        <v>0.42271159523563334</v>
      </c>
      <c r="D138" s="111">
        <f t="shared" si="32"/>
        <v>0.42609316161883853</v>
      </c>
      <c r="E138" s="111">
        <f t="shared" si="32"/>
        <v>0.42847400065473851</v>
      </c>
      <c r="F138" s="111">
        <f t="shared" si="32"/>
        <v>0.43079916089546144</v>
      </c>
      <c r="G138" s="111">
        <f t="shared" si="32"/>
        <v>0.43185722333523824</v>
      </c>
      <c r="H138" s="111">
        <f t="shared" si="32"/>
        <v>0.43303343355316298</v>
      </c>
      <c r="I138" s="111">
        <f t="shared" si="32"/>
        <v>0.43438901621636539</v>
      </c>
      <c r="J138" s="111">
        <f t="shared" si="32"/>
        <v>0.4359068064837856</v>
      </c>
      <c r="K138" s="111">
        <f t="shared" si="32"/>
        <v>0.4384428342430795</v>
      </c>
      <c r="L138" s="111">
        <f t="shared" si="32"/>
        <v>0.44710264883036038</v>
      </c>
      <c r="M138" s="111">
        <f t="shared" si="32"/>
        <v>0.46158561289459871</v>
      </c>
      <c r="N138" s="111">
        <f t="shared" si="32"/>
        <v>0.48208634852027626</v>
      </c>
      <c r="O138" s="111">
        <f t="shared" si="32"/>
        <v>0.51087224986403001</v>
      </c>
      <c r="P138" s="111">
        <f t="shared" si="32"/>
        <v>0.51397631396814292</v>
      </c>
      <c r="Q138" s="111">
        <f t="shared" si="32"/>
        <v>0.52675666400826171</v>
      </c>
      <c r="R138" s="111">
        <f t="shared" ref="R138:V138" si="33">IF(R119=0,"",R119/R100)</f>
        <v>0.54175437819665151</v>
      </c>
      <c r="S138" s="111">
        <f t="shared" si="33"/>
        <v>0.55863148808426399</v>
      </c>
      <c r="T138" s="111">
        <f t="shared" si="33"/>
        <v>0.56790742335096922</v>
      </c>
      <c r="U138" s="111">
        <f t="shared" si="33"/>
        <v>0.57377948053625227</v>
      </c>
      <c r="V138" s="111">
        <f t="shared" si="33"/>
        <v>0.57632589314379601</v>
      </c>
      <c r="W138" s="111">
        <f t="shared" ref="W138:Y138" si="34">IF(W119=0,"",W119/W100)</f>
        <v>0.57662525199800996</v>
      </c>
      <c r="X138" s="111">
        <f t="shared" si="34"/>
        <v>0.57977690808022464</v>
      </c>
      <c r="Y138" s="111">
        <f t="shared" si="34"/>
        <v>0.58982025730275389</v>
      </c>
      <c r="DA138" s="63" t="s">
        <v>1948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1949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1.7302502216747648</v>
      </c>
      <c r="C140" s="124">
        <f t="shared" si="38"/>
        <v>1.8293086665958143</v>
      </c>
      <c r="D140" s="124">
        <f t="shared" si="38"/>
        <v>1.9294168686333955</v>
      </c>
      <c r="E140" s="124">
        <f t="shared" si="38"/>
        <v>2.0565311095698791</v>
      </c>
      <c r="F140" s="124">
        <f t="shared" si="38"/>
        <v>2.1776737326084237</v>
      </c>
      <c r="G140" s="124">
        <f t="shared" si="38"/>
        <v>2.2767263685126453</v>
      </c>
      <c r="H140" s="124">
        <f t="shared" si="38"/>
        <v>2.3858285370856565</v>
      </c>
      <c r="I140" s="124">
        <f t="shared" si="38"/>
        <v>2.4547465254018901</v>
      </c>
      <c r="J140" s="124">
        <f t="shared" si="38"/>
        <v>2.499954271016648</v>
      </c>
      <c r="K140" s="124">
        <f t="shared" si="38"/>
        <v>2.6010462299161383</v>
      </c>
      <c r="L140" s="124">
        <f t="shared" si="38"/>
        <v>2.7105876220229308</v>
      </c>
      <c r="M140" s="124">
        <f t="shared" si="38"/>
        <v>2.9146381025250356</v>
      </c>
      <c r="N140" s="124">
        <f t="shared" si="38"/>
        <v>3.1069788472331239</v>
      </c>
      <c r="O140" s="124">
        <f t="shared" si="38"/>
        <v>3.3133725604557669</v>
      </c>
      <c r="P140" s="124">
        <f t="shared" si="38"/>
        <v>3.4078297558483346</v>
      </c>
      <c r="Q140" s="124">
        <f t="shared" si="38"/>
        <v>3.4575569959066237</v>
      </c>
      <c r="R140" s="124">
        <f t="shared" ref="R140:V140" si="39">IF(R121=0,"",R121/R102)</f>
        <v>3.5501476433788648</v>
      </c>
      <c r="S140" s="124">
        <f t="shared" si="39"/>
        <v>3.6276836155687184</v>
      </c>
      <c r="T140" s="124">
        <f t="shared" si="39"/>
        <v>3.6862167303924469</v>
      </c>
      <c r="U140" s="124">
        <f t="shared" si="39"/>
        <v>3.7400199509251131</v>
      </c>
      <c r="V140" s="124">
        <f t="shared" si="39"/>
        <v>3.7924432925285165</v>
      </c>
      <c r="W140" s="124">
        <f t="shared" ref="W140:Y140" si="40">IF(W121=0,"",W121/W102)</f>
        <v>3.829114019989678</v>
      </c>
      <c r="X140" s="124">
        <f t="shared" si="40"/>
        <v>3.8600859543158923</v>
      </c>
      <c r="Y140" s="124">
        <f t="shared" si="40"/>
        <v>3.8865898376884349</v>
      </c>
      <c r="DA140" s="130" t="s">
        <v>1950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1.7302502216747648</v>
      </c>
      <c r="C141" s="111">
        <f t="shared" si="41"/>
        <v>1.8293086665958143</v>
      </c>
      <c r="D141" s="111">
        <f t="shared" si="41"/>
        <v>1.9294168686333955</v>
      </c>
      <c r="E141" s="111">
        <f t="shared" si="41"/>
        <v>2.0565311095698791</v>
      </c>
      <c r="F141" s="111">
        <f t="shared" si="41"/>
        <v>2.1776737326084237</v>
      </c>
      <c r="G141" s="111">
        <f t="shared" si="41"/>
        <v>2.2767263685126453</v>
      </c>
      <c r="H141" s="111">
        <f t="shared" si="41"/>
        <v>2.3858285370856565</v>
      </c>
      <c r="I141" s="111">
        <f t="shared" si="41"/>
        <v>2.4547465254018901</v>
      </c>
      <c r="J141" s="111">
        <f t="shared" si="41"/>
        <v>2.499954271016648</v>
      </c>
      <c r="K141" s="111">
        <f t="shared" si="41"/>
        <v>2.6010462299161383</v>
      </c>
      <c r="L141" s="111">
        <f t="shared" si="41"/>
        <v>2.7105876220229308</v>
      </c>
      <c r="M141" s="111">
        <f t="shared" si="41"/>
        <v>2.9146381025250356</v>
      </c>
      <c r="N141" s="111">
        <f t="shared" si="41"/>
        <v>3.1069788472331239</v>
      </c>
      <c r="O141" s="111">
        <f t="shared" si="41"/>
        <v>3.3133725604557669</v>
      </c>
      <c r="P141" s="111">
        <f t="shared" si="41"/>
        <v>3.4078297558483346</v>
      </c>
      <c r="Q141" s="111">
        <f t="shared" si="41"/>
        <v>3.4575569959066237</v>
      </c>
      <c r="R141" s="111">
        <f t="shared" ref="R141:V141" si="42">IF(R122=0,"",R122/R103)</f>
        <v>3.5501476433788648</v>
      </c>
      <c r="S141" s="111">
        <f t="shared" si="42"/>
        <v>3.6276836155687184</v>
      </c>
      <c r="T141" s="111">
        <f t="shared" si="42"/>
        <v>3.6862167303924469</v>
      </c>
      <c r="U141" s="111">
        <f t="shared" si="42"/>
        <v>3.7400199509251131</v>
      </c>
      <c r="V141" s="111">
        <f t="shared" si="42"/>
        <v>3.7924432925285165</v>
      </c>
      <c r="W141" s="111">
        <f t="shared" ref="W141:Y141" si="43">IF(W122=0,"",W122/W103)</f>
        <v>3.829114019989678</v>
      </c>
      <c r="X141" s="111">
        <f t="shared" si="43"/>
        <v>3.8600859543158923</v>
      </c>
      <c r="Y141" s="111">
        <f t="shared" si="43"/>
        <v>3.8865898376884349</v>
      </c>
      <c r="DA141" s="63" t="s">
        <v>1951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0.54330844846405457</v>
      </c>
      <c r="C142" s="124">
        <f t="shared" si="44"/>
        <v>0.54414621472920133</v>
      </c>
      <c r="D142" s="124">
        <f t="shared" si="44"/>
        <v>0.54462058020419279</v>
      </c>
      <c r="E142" s="124">
        <f t="shared" si="44"/>
        <v>0.54143073659452634</v>
      </c>
      <c r="F142" s="124">
        <f t="shared" si="44"/>
        <v>0.54626127828005122</v>
      </c>
      <c r="G142" s="124">
        <f t="shared" si="44"/>
        <v>0.55001985188214564</v>
      </c>
      <c r="H142" s="124">
        <f t="shared" si="44"/>
        <v>0.55309343088825258</v>
      </c>
      <c r="I142" s="124">
        <f t="shared" si="44"/>
        <v>0.55271027732917266</v>
      </c>
      <c r="J142" s="124">
        <f t="shared" si="44"/>
        <v>0.55727016726356726</v>
      </c>
      <c r="K142" s="124">
        <f t="shared" si="44"/>
        <v>0.55315571549051012</v>
      </c>
      <c r="L142" s="124">
        <f t="shared" si="44"/>
        <v>0.5587427461171538</v>
      </c>
      <c r="M142" s="124">
        <f t="shared" si="44"/>
        <v>0.5745668831260855</v>
      </c>
      <c r="N142" s="124">
        <f t="shared" si="44"/>
        <v>0.58069402673398718</v>
      </c>
      <c r="O142" s="124">
        <f t="shared" si="44"/>
        <v>0.5921417758874854</v>
      </c>
      <c r="P142" s="124">
        <f t="shared" si="44"/>
        <v>0.59898058109106156</v>
      </c>
      <c r="Q142" s="124">
        <f t="shared" si="44"/>
        <v>0.61707339911830006</v>
      </c>
      <c r="R142" s="124">
        <f t="shared" ref="R142:V142" si="45">IF(R123=0,"",R123/R104)</f>
        <v>0.63866646039954633</v>
      </c>
      <c r="S142" s="124">
        <f t="shared" si="45"/>
        <v>0.64804927482297281</v>
      </c>
      <c r="T142" s="124">
        <f t="shared" si="45"/>
        <v>0.66473776316711919</v>
      </c>
      <c r="U142" s="124">
        <f t="shared" si="45"/>
        <v>0.69046110214295742</v>
      </c>
      <c r="V142" s="124">
        <f t="shared" si="45"/>
        <v>0.70697147412149308</v>
      </c>
      <c r="W142" s="124">
        <f t="shared" ref="W142:Y142" si="46">IF(W123=0,"",W123/W104)</f>
        <v>0.71514597188436135</v>
      </c>
      <c r="X142" s="124">
        <f t="shared" si="46"/>
        <v>0.72548876122062178</v>
      </c>
      <c r="Y142" s="124">
        <f t="shared" si="46"/>
        <v>0.73827741261396196</v>
      </c>
      <c r="DA142" s="130" t="s">
        <v>1952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0.47932061035473766</v>
      </c>
      <c r="C143" s="111">
        <f t="shared" si="47"/>
        <v>0.48060442029363215</v>
      </c>
      <c r="D143" s="111">
        <f t="shared" si="47"/>
        <v>0.4819680863277383</v>
      </c>
      <c r="E143" s="111">
        <f t="shared" si="47"/>
        <v>0.48381387877272197</v>
      </c>
      <c r="F143" s="111">
        <f t="shared" si="47"/>
        <v>0.48466354451152155</v>
      </c>
      <c r="G143" s="111">
        <f t="shared" si="47"/>
        <v>0.48551160133756577</v>
      </c>
      <c r="H143" s="111">
        <f t="shared" si="47"/>
        <v>0.48717040569768638</v>
      </c>
      <c r="I143" s="111">
        <f t="shared" si="47"/>
        <v>0.48942165393717774</v>
      </c>
      <c r="J143" s="111">
        <f t="shared" si="47"/>
        <v>0.49295287204657617</v>
      </c>
      <c r="K143" s="111">
        <f t="shared" si="47"/>
        <v>0.49612101771217365</v>
      </c>
      <c r="L143" s="111">
        <f t="shared" si="47"/>
        <v>0.50195773929007792</v>
      </c>
      <c r="M143" s="111">
        <f t="shared" si="47"/>
        <v>0.5112811356358562</v>
      </c>
      <c r="N143" s="111">
        <f t="shared" si="47"/>
        <v>0.52613514696807273</v>
      </c>
      <c r="O143" s="111">
        <f t="shared" si="47"/>
        <v>0.54618004751727023</v>
      </c>
      <c r="P143" s="111">
        <f t="shared" si="47"/>
        <v>0.55294208916123333</v>
      </c>
      <c r="Q143" s="111">
        <f t="shared" si="47"/>
        <v>0.56301515536809399</v>
      </c>
      <c r="R143" s="111">
        <f t="shared" ref="R143:V143" si="48">IF(R124=0,"",R124/R105)</f>
        <v>0.57670843456096177</v>
      </c>
      <c r="S143" s="111">
        <f t="shared" si="48"/>
        <v>0.59464057197245035</v>
      </c>
      <c r="T143" s="111">
        <f t="shared" si="48"/>
        <v>0.61680662807980213</v>
      </c>
      <c r="U143" s="111">
        <f t="shared" si="48"/>
        <v>0.64207880979616527</v>
      </c>
      <c r="V143" s="111">
        <f t="shared" si="48"/>
        <v>0.66170467843445702</v>
      </c>
      <c r="W143" s="111">
        <f t="shared" ref="W143:Y143" si="49">IF(W124=0,"",W124/W105)</f>
        <v>0.67072024183178758</v>
      </c>
      <c r="X143" s="111">
        <f t="shared" si="49"/>
        <v>0.67353427098455754</v>
      </c>
      <c r="Y143" s="111">
        <f t="shared" si="49"/>
        <v>0.67674067658845871</v>
      </c>
      <c r="DA143" s="63" t="s">
        <v>1953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0.75199342009895931</v>
      </c>
      <c r="C144" s="111">
        <f t="shared" si="50"/>
        <v>0.76456755359069228</v>
      </c>
      <c r="D144" s="111">
        <f t="shared" si="50"/>
        <v>0.75719996244327059</v>
      </c>
      <c r="E144" s="111">
        <f t="shared" si="50"/>
        <v>0.79060358298567446</v>
      </c>
      <c r="F144" s="111">
        <f t="shared" si="50"/>
        <v>0.77041154477731577</v>
      </c>
      <c r="G144" s="111">
        <f t="shared" si="50"/>
        <v>0.77248960219978535</v>
      </c>
      <c r="H144" s="111">
        <f t="shared" si="50"/>
        <v>0.77453813855538567</v>
      </c>
      <c r="I144" s="111">
        <f t="shared" si="50"/>
        <v>0.78250723272236777</v>
      </c>
      <c r="J144" s="111">
        <f t="shared" si="50"/>
        <v>0.78173147025366663</v>
      </c>
      <c r="K144" s="111">
        <f t="shared" si="50"/>
        <v>0.79777062102571716</v>
      </c>
      <c r="L144" s="111">
        <f t="shared" si="50"/>
        <v>0.80080780704006305</v>
      </c>
      <c r="M144" s="111">
        <f t="shared" si="50"/>
        <v>0.79499049397919253</v>
      </c>
      <c r="N144" s="111">
        <f t="shared" si="50"/>
        <v>0.80796787951330185</v>
      </c>
      <c r="O144" s="111">
        <f t="shared" si="50"/>
        <v>0.82498184227918292</v>
      </c>
      <c r="P144" s="111">
        <f t="shared" si="50"/>
        <v>0.82015760681767091</v>
      </c>
      <c r="Q144" s="111">
        <f t="shared" si="50"/>
        <v>0.80524340555244811</v>
      </c>
      <c r="R144" s="111">
        <f t="shared" ref="R144:V144" si="51">IF(R125=0,"",R125/R106)</f>
        <v>0.81024491500400686</v>
      </c>
      <c r="S144" s="111">
        <f t="shared" si="51"/>
        <v>0.83630343006419749</v>
      </c>
      <c r="T144" s="111">
        <f t="shared" si="51"/>
        <v>0.84514375716612755</v>
      </c>
      <c r="U144" s="111">
        <f t="shared" si="51"/>
        <v>0.85671158913676038</v>
      </c>
      <c r="V144" s="111">
        <f t="shared" si="51"/>
        <v>0.86400045550158777</v>
      </c>
      <c r="W144" s="111">
        <f t="shared" ref="W144:Y144" si="52">IF(W125=0,"",W125/W106)</f>
        <v>0.85125322180800111</v>
      </c>
      <c r="X144" s="111">
        <f t="shared" si="52"/>
        <v>0.83649496112532595</v>
      </c>
      <c r="Y144" s="111">
        <f t="shared" si="52"/>
        <v>0.83854467296075796</v>
      </c>
      <c r="DA144" s="63" t="s">
        <v>1954</v>
      </c>
    </row>
    <row r="145" spans="1:105" ht="12" customHeight="1" x14ac:dyDescent="0.25">
      <c r="A145" s="100" t="s">
        <v>211</v>
      </c>
      <c r="B145" s="112">
        <f t="shared" ref="B145:Q145" si="53">IF(B126=0,"",B126/B107)</f>
        <v>0.47932061035473755</v>
      </c>
      <c r="C145" s="112">
        <f t="shared" si="53"/>
        <v>0.48281154167386292</v>
      </c>
      <c r="D145" s="112">
        <f t="shared" si="53"/>
        <v>0.48592650647762337</v>
      </c>
      <c r="E145" s="112">
        <f t="shared" si="53"/>
        <v>0.49213169824398773</v>
      </c>
      <c r="F145" s="112">
        <f t="shared" si="53"/>
        <v>0.49265840124330468</v>
      </c>
      <c r="G145" s="112">
        <f t="shared" si="53"/>
        <v>0.49323026988208574</v>
      </c>
      <c r="H145" s="112">
        <f t="shared" si="53"/>
        <v>0.49528540843629493</v>
      </c>
      <c r="I145" s="112">
        <f t="shared" si="53"/>
        <v>0.50005206621670084</v>
      </c>
      <c r="J145" s="112">
        <f t="shared" si="53"/>
        <v>0.50078151514286362</v>
      </c>
      <c r="K145" s="112">
        <f t="shared" si="53"/>
        <v>0.50680241091439326</v>
      </c>
      <c r="L145" s="112">
        <f t="shared" si="53"/>
        <v>0.51209278315868489</v>
      </c>
      <c r="M145" s="112">
        <f t="shared" si="53"/>
        <v>0.51381457661644336</v>
      </c>
      <c r="N145" s="112">
        <f t="shared" si="53"/>
        <v>0.53145319798782897</v>
      </c>
      <c r="O145" s="112">
        <f t="shared" si="53"/>
        <v>0.55236411932707097</v>
      </c>
      <c r="P145" s="112">
        <f t="shared" si="53"/>
        <v>0.55750057320730473</v>
      </c>
      <c r="Q145" s="112">
        <f t="shared" si="53"/>
        <v>0.5565940971777934</v>
      </c>
      <c r="R145" s="112">
        <f t="shared" ref="R145:V145" si="54">IF(R126=0,"",R126/R107)</f>
        <v>0.5582319320480672</v>
      </c>
      <c r="S145" s="112">
        <f t="shared" si="54"/>
        <v>0.5984803090577594</v>
      </c>
      <c r="T145" s="112">
        <f t="shared" si="54"/>
        <v>0.62193483970228047</v>
      </c>
      <c r="U145" s="112">
        <f t="shared" si="54"/>
        <v>0.63033531133487963</v>
      </c>
      <c r="V145" s="112">
        <f t="shared" si="54"/>
        <v>0.63974599263326926</v>
      </c>
      <c r="W145" s="112">
        <f t="shared" ref="W145:Y145" si="55">IF(W126=0,"",W126/W107)</f>
        <v>0.64336883328629213</v>
      </c>
      <c r="X145" s="112">
        <f t="shared" si="55"/>
        <v>0.64336883328629246</v>
      </c>
      <c r="Y145" s="112">
        <f t="shared" si="55"/>
        <v>0.6498289444559574</v>
      </c>
      <c r="DA145" s="131" t="s">
        <v>1955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1956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0.60002438258568758</v>
      </c>
      <c r="C147" s="112">
        <f t="shared" si="59"/>
        <v>0.60270088855122705</v>
      </c>
      <c r="D147" s="112">
        <f t="shared" si="59"/>
        <v>0.60569738261179151</v>
      </c>
      <c r="E147" s="112">
        <f t="shared" si="59"/>
        <v>0.60805142366235598</v>
      </c>
      <c r="F147" s="112">
        <f t="shared" si="59"/>
        <v>0.61146904225293219</v>
      </c>
      <c r="G147" s="112">
        <f t="shared" si="59"/>
        <v>0.61502810204391956</v>
      </c>
      <c r="H147" s="112">
        <f t="shared" si="59"/>
        <v>0.62003766544338634</v>
      </c>
      <c r="I147" s="112">
        <f t="shared" si="59"/>
        <v>0.62243305519633785</v>
      </c>
      <c r="J147" s="112">
        <f t="shared" si="59"/>
        <v>0.62282257201235591</v>
      </c>
      <c r="K147" s="112">
        <f t="shared" si="59"/>
        <v>0.62477427323912393</v>
      </c>
      <c r="L147" s="112">
        <f t="shared" si="59"/>
        <v>0.62773454765908288</v>
      </c>
      <c r="M147" s="112">
        <f t="shared" si="59"/>
        <v>0.63111764459166753</v>
      </c>
      <c r="N147" s="112">
        <f t="shared" si="59"/>
        <v>0.63515319740794351</v>
      </c>
      <c r="O147" s="112">
        <f t="shared" si="59"/>
        <v>0.63976829257164824</v>
      </c>
      <c r="P147" s="112">
        <f t="shared" si="59"/>
        <v>0.64120810358261027</v>
      </c>
      <c r="Q147" s="112">
        <f t="shared" si="59"/>
        <v>0.65143217147918453</v>
      </c>
      <c r="R147" s="112">
        <f t="shared" ref="R147:V147" si="60">IF(R128=0,"",R128/R109)</f>
        <v>0.6636641916543089</v>
      </c>
      <c r="S147" s="112">
        <f t="shared" si="60"/>
        <v>0.67669278335869421</v>
      </c>
      <c r="T147" s="112">
        <f t="shared" si="60"/>
        <v>0.68929727762634796</v>
      </c>
      <c r="U147" s="112">
        <f t="shared" si="60"/>
        <v>0.69996020479416943</v>
      </c>
      <c r="V147" s="112">
        <f t="shared" si="60"/>
        <v>0.71052240968140268</v>
      </c>
      <c r="W147" s="112">
        <f t="shared" ref="W147:Y147" si="61">IF(W128=0,"",W128/W109)</f>
        <v>0.71756683837272217</v>
      </c>
      <c r="X147" s="112">
        <f t="shared" si="61"/>
        <v>0.73190878427723116</v>
      </c>
      <c r="Y147" s="112">
        <f t="shared" si="61"/>
        <v>0.75090725427918603</v>
      </c>
      <c r="DA147" s="131" t="s">
        <v>1957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0.83166142315811009</v>
      </c>
      <c r="C148" s="113">
        <f t="shared" si="62"/>
        <v>0.8417221902476687</v>
      </c>
      <c r="D148" s="113">
        <f t="shared" si="62"/>
        <v>0.83674743215389802</v>
      </c>
      <c r="E148" s="113">
        <f t="shared" si="62"/>
        <v>0.86016804689067139</v>
      </c>
      <c r="F148" s="113">
        <f t="shared" si="62"/>
        <v>0.84663288004931847</v>
      </c>
      <c r="G148" s="113">
        <f t="shared" si="62"/>
        <v>0.84934799230614355</v>
      </c>
      <c r="H148" s="113">
        <f t="shared" si="62"/>
        <v>0.85160868055311445</v>
      </c>
      <c r="I148" s="113">
        <f t="shared" si="62"/>
        <v>0.85581195152937573</v>
      </c>
      <c r="J148" s="113">
        <f t="shared" si="62"/>
        <v>0.85503122551795085</v>
      </c>
      <c r="K148" s="113">
        <f t="shared" si="62"/>
        <v>0.86553341943674844</v>
      </c>
      <c r="L148" s="113">
        <f t="shared" si="62"/>
        <v>0.86708971362055787</v>
      </c>
      <c r="M148" s="113">
        <f t="shared" si="62"/>
        <v>0.86404133193805333</v>
      </c>
      <c r="N148" s="113">
        <f t="shared" si="62"/>
        <v>0.86690139811937883</v>
      </c>
      <c r="O148" s="113">
        <f t="shared" si="62"/>
        <v>0.87227406290513232</v>
      </c>
      <c r="P148" s="113">
        <f t="shared" si="62"/>
        <v>0.8671904475598804</v>
      </c>
      <c r="Q148" s="113">
        <f t="shared" si="62"/>
        <v>0.86441959568614402</v>
      </c>
      <c r="R148" s="113">
        <f t="shared" ref="R148:V148" si="63">IF(R129=0,"",R129/R110)</f>
        <v>0.87406325336966706</v>
      </c>
      <c r="S148" s="113">
        <f t="shared" si="63"/>
        <v>0.88138030843817539</v>
      </c>
      <c r="T148" s="113">
        <f t="shared" si="63"/>
        <v>0.88278444866094008</v>
      </c>
      <c r="U148" s="113">
        <f t="shared" si="63"/>
        <v>0.89233008370142397</v>
      </c>
      <c r="V148" s="113">
        <f t="shared" si="63"/>
        <v>0.898369329584497</v>
      </c>
      <c r="W148" s="113">
        <f t="shared" ref="W148:Y148" si="64">IF(W129=0,"",W129/W110)</f>
        <v>0.89018832040349627</v>
      </c>
      <c r="X148" s="113">
        <f t="shared" si="64"/>
        <v>0.88675040401287997</v>
      </c>
      <c r="Y148" s="113">
        <f t="shared" si="64"/>
        <v>0.89539529041279664</v>
      </c>
      <c r="DA148" s="132" t="s">
        <v>1958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0.60002438258568758</v>
      </c>
      <c r="C149" s="111">
        <f t="shared" si="65"/>
        <v>0.60457121022218274</v>
      </c>
      <c r="D149" s="111">
        <f t="shared" si="65"/>
        <v>0.60841219445036765</v>
      </c>
      <c r="E149" s="111">
        <f t="shared" si="65"/>
        <v>0.61213682987617024</v>
      </c>
      <c r="F149" s="111">
        <f t="shared" si="65"/>
        <v>0.61500657383265067</v>
      </c>
      <c r="G149" s="111">
        <f t="shared" si="65"/>
        <v>0.61775243373102529</v>
      </c>
      <c r="H149" s="111">
        <f t="shared" si="65"/>
        <v>0.62115200161243223</v>
      </c>
      <c r="I149" s="111">
        <f t="shared" si="65"/>
        <v>0.62264762765549631</v>
      </c>
      <c r="J149" s="111">
        <f t="shared" si="65"/>
        <v>0.62302570033734983</v>
      </c>
      <c r="K149" s="111">
        <f t="shared" si="65"/>
        <v>0.62638766812690416</v>
      </c>
      <c r="L149" s="111">
        <f t="shared" si="65"/>
        <v>0.62983479728281366</v>
      </c>
      <c r="M149" s="111">
        <f t="shared" si="65"/>
        <v>0.63406320944758576</v>
      </c>
      <c r="N149" s="111">
        <f t="shared" si="65"/>
        <v>0.63718431148079568</v>
      </c>
      <c r="O149" s="111">
        <f t="shared" si="65"/>
        <v>0.64129639558867535</v>
      </c>
      <c r="P149" s="111">
        <f t="shared" si="65"/>
        <v>0.64336425379597317</v>
      </c>
      <c r="Q149" s="111">
        <f t="shared" si="65"/>
        <v>0.65948893938113329</v>
      </c>
      <c r="R149" s="111">
        <f t="shared" ref="R149:V149" si="66">IF(R130=0,"",R130/R111)</f>
        <v>0.67238630933880872</v>
      </c>
      <c r="S149" s="111">
        <f t="shared" si="66"/>
        <v>0.68397887684375958</v>
      </c>
      <c r="T149" s="111">
        <f t="shared" si="66"/>
        <v>0.69397154808711903</v>
      </c>
      <c r="U149" s="111">
        <f t="shared" si="66"/>
        <v>0.70235499087305597</v>
      </c>
      <c r="V149" s="111">
        <f t="shared" si="66"/>
        <v>0.71131659418501081</v>
      </c>
      <c r="W149" s="111">
        <f t="shared" ref="W149:Y149" si="67">IF(W130=0,"",W130/W111)</f>
        <v>0.71776313933695168</v>
      </c>
      <c r="X149" s="111">
        <f t="shared" si="67"/>
        <v>0.73323507244122255</v>
      </c>
      <c r="Y149" s="111">
        <f t="shared" si="67"/>
        <v>0.75336447063799994</v>
      </c>
      <c r="DA149" s="63" t="s">
        <v>1959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1960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0.68837466830492089</v>
      </c>
      <c r="C151" s="124">
        <f t="shared" si="71"/>
        <v>0.67384779498283187</v>
      </c>
      <c r="D151" s="124">
        <f t="shared" si="71"/>
        <v>0.68474383797343275</v>
      </c>
      <c r="E151" s="124">
        <f t="shared" si="71"/>
        <v>0.66491257813010896</v>
      </c>
      <c r="F151" s="124">
        <f t="shared" si="71"/>
        <v>0.67564575163032414</v>
      </c>
      <c r="G151" s="124">
        <f t="shared" si="71"/>
        <v>0.67687701277829659</v>
      </c>
      <c r="H151" s="124">
        <f t="shared" si="71"/>
        <v>0.67987564848214921</v>
      </c>
      <c r="I151" s="124">
        <f t="shared" si="71"/>
        <v>0.6724760353444621</v>
      </c>
      <c r="J151" s="124">
        <f t="shared" si="71"/>
        <v>0.67823578326964551</v>
      </c>
      <c r="K151" s="124">
        <f t="shared" si="71"/>
        <v>0.66443409686585186</v>
      </c>
      <c r="L151" s="124">
        <f t="shared" si="71"/>
        <v>0.66955507691848226</v>
      </c>
      <c r="M151" s="124">
        <f t="shared" si="71"/>
        <v>0.67492546343447568</v>
      </c>
      <c r="N151" s="124">
        <f t="shared" si="71"/>
        <v>0.67980177723348678</v>
      </c>
      <c r="O151" s="124">
        <f t="shared" si="71"/>
        <v>0.68158158222245813</v>
      </c>
      <c r="P151" s="124">
        <f t="shared" si="71"/>
        <v>0.68592890431955489</v>
      </c>
      <c r="Q151" s="124">
        <f t="shared" si="71"/>
        <v>0.68895497016197471</v>
      </c>
      <c r="R151" s="124">
        <f t="shared" ref="R151:V151" si="72">IF(R132=0,"",R132/R113)</f>
        <v>0.69046160139094437</v>
      </c>
      <c r="S151" s="124">
        <f t="shared" si="72"/>
        <v>0.69887518964378958</v>
      </c>
      <c r="T151" s="124">
        <f t="shared" si="72"/>
        <v>0.70868532771434001</v>
      </c>
      <c r="U151" s="124">
        <f t="shared" si="72"/>
        <v>0.71232211711949134</v>
      </c>
      <c r="V151" s="124">
        <f t="shared" si="72"/>
        <v>0.72131080472740028</v>
      </c>
      <c r="W151" s="124">
        <f t="shared" ref="W151:Y151" si="73">IF(W132=0,"",W132/W113)</f>
        <v>0.73051683856637162</v>
      </c>
      <c r="X151" s="124">
        <f t="shared" si="73"/>
        <v>0.7427116553087092</v>
      </c>
      <c r="Y151" s="124">
        <f t="shared" si="73"/>
        <v>0.76665190202538913</v>
      </c>
      <c r="DA151" s="130" t="s">
        <v>1961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0.57699339496445512</v>
      </c>
      <c r="C152" s="111">
        <f t="shared" si="74"/>
        <v>0.57838279665764813</v>
      </c>
      <c r="D152" s="111">
        <f t="shared" si="74"/>
        <v>0.57956226069304517</v>
      </c>
      <c r="E152" s="111">
        <f t="shared" si="74"/>
        <v>0.58059653080325868</v>
      </c>
      <c r="F152" s="111">
        <f t="shared" si="74"/>
        <v>0.58154236897324241</v>
      </c>
      <c r="G152" s="111">
        <f t="shared" si="74"/>
        <v>0.58246393507903294</v>
      </c>
      <c r="H152" s="111">
        <f t="shared" si="74"/>
        <v>0.58366202280911317</v>
      </c>
      <c r="I152" s="111">
        <f t="shared" si="74"/>
        <v>0.58424327494410577</v>
      </c>
      <c r="J152" s="111">
        <f t="shared" si="74"/>
        <v>0.58447721331145908</v>
      </c>
      <c r="K152" s="111">
        <f t="shared" si="74"/>
        <v>0.584967999379996</v>
      </c>
      <c r="L152" s="111">
        <f t="shared" si="74"/>
        <v>0.58554351547592054</v>
      </c>
      <c r="M152" s="111">
        <f t="shared" si="74"/>
        <v>0.58605462632915462</v>
      </c>
      <c r="N152" s="111">
        <f t="shared" si="74"/>
        <v>0.58645864771253298</v>
      </c>
      <c r="O152" s="111">
        <f t="shared" si="74"/>
        <v>0.58684083734506243</v>
      </c>
      <c r="P152" s="111">
        <f t="shared" si="74"/>
        <v>0.58691890921051182</v>
      </c>
      <c r="Q152" s="111">
        <f t="shared" si="74"/>
        <v>0.5872663689097285</v>
      </c>
      <c r="R152" s="111">
        <f t="shared" ref="R152:V152" si="75">IF(R133=0,"",R133/R114)</f>
        <v>0.5882328985966182</v>
      </c>
      <c r="S152" s="111">
        <f t="shared" si="75"/>
        <v>0.58990650911489251</v>
      </c>
      <c r="T152" s="111">
        <f t="shared" si="75"/>
        <v>0.59191588926055094</v>
      </c>
      <c r="U152" s="111">
        <f t="shared" si="75"/>
        <v>0.59379772395060992</v>
      </c>
      <c r="V152" s="111">
        <f t="shared" si="75"/>
        <v>0.59582535230260703</v>
      </c>
      <c r="W152" s="111">
        <f t="shared" ref="W152:Y152" si="76">IF(W133=0,"",W133/W114)</f>
        <v>0.59769126275333229</v>
      </c>
      <c r="X152" s="111">
        <f t="shared" si="76"/>
        <v>0.59982916274652964</v>
      </c>
      <c r="Y152" s="111">
        <f t="shared" si="76"/>
        <v>0.60381292269115638</v>
      </c>
      <c r="DA152" s="63" t="s">
        <v>1962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0.73641716549270386</v>
      </c>
      <c r="C153" s="45">
        <f t="shared" si="77"/>
        <v>0.73784329627271705</v>
      </c>
      <c r="D153" s="45">
        <f t="shared" si="77"/>
        <v>0.73968015904852491</v>
      </c>
      <c r="E153" s="45">
        <f t="shared" si="77"/>
        <v>0.74153832006462983</v>
      </c>
      <c r="F153" s="45">
        <f t="shared" si="77"/>
        <v>0.7439695733985886</v>
      </c>
      <c r="G153" s="45">
        <f t="shared" si="77"/>
        <v>0.74671766053505062</v>
      </c>
      <c r="H153" s="45">
        <f t="shared" si="77"/>
        <v>0.75064910060950252</v>
      </c>
      <c r="I153" s="45">
        <f t="shared" si="77"/>
        <v>0.75270202219541194</v>
      </c>
      <c r="J153" s="45">
        <f t="shared" si="77"/>
        <v>0.75321657278638843</v>
      </c>
      <c r="K153" s="45">
        <f t="shared" si="77"/>
        <v>0.75457512702541285</v>
      </c>
      <c r="L153" s="45">
        <f t="shared" si="77"/>
        <v>0.75656363431124019</v>
      </c>
      <c r="M153" s="45">
        <f t="shared" si="77"/>
        <v>0.75906201191186706</v>
      </c>
      <c r="N153" s="45">
        <f t="shared" si="77"/>
        <v>0.76237806284361687</v>
      </c>
      <c r="O153" s="45">
        <f t="shared" si="77"/>
        <v>0.76612326599101865</v>
      </c>
      <c r="P153" s="45">
        <f t="shared" si="77"/>
        <v>0.76697081380754351</v>
      </c>
      <c r="Q153" s="45">
        <f t="shared" si="77"/>
        <v>0.77036984128680897</v>
      </c>
      <c r="R153" s="45">
        <f t="shared" ref="R153:V153" si="78">IF(R134=0,"",R134/R115)</f>
        <v>0.77562119022078668</v>
      </c>
      <c r="S153" s="45">
        <f t="shared" si="78"/>
        <v>0.78461651418863843</v>
      </c>
      <c r="T153" s="45">
        <f t="shared" si="78"/>
        <v>0.79473191910894281</v>
      </c>
      <c r="U153" s="45">
        <f t="shared" si="78"/>
        <v>0.80543115421435996</v>
      </c>
      <c r="V153" s="45">
        <f t="shared" si="78"/>
        <v>0.8189031473047238</v>
      </c>
      <c r="W153" s="45">
        <f t="shared" ref="W153:Y153" si="79">IF(W134=0,"",W134/W115)</f>
        <v>0.82974387486137724</v>
      </c>
      <c r="X153" s="45">
        <f t="shared" si="79"/>
        <v>0.84118076892553217</v>
      </c>
      <c r="Y153" s="45">
        <f t="shared" si="79"/>
        <v>0.85838525589417647</v>
      </c>
      <c r="DA153" s="60" t="s">
        <v>1963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781.82313524490564</v>
      </c>
      <c r="C155" s="117">
        <f t="shared" si="80"/>
        <v>850.47031120380848</v>
      </c>
      <c r="D155" s="117">
        <f t="shared" si="80"/>
        <v>958.84161505203576</v>
      </c>
      <c r="E155" s="117">
        <f t="shared" si="80"/>
        <v>976.3468521427767</v>
      </c>
      <c r="F155" s="117">
        <f t="shared" si="80"/>
        <v>959.41253296788091</v>
      </c>
      <c r="G155" s="117">
        <f t="shared" si="80"/>
        <v>875.80015514937202</v>
      </c>
      <c r="H155" s="117">
        <f t="shared" si="80"/>
        <v>748.00717791096463</v>
      </c>
      <c r="I155" s="117">
        <f t="shared" si="80"/>
        <v>611.69891775720339</v>
      </c>
      <c r="J155" s="117">
        <f t="shared" si="80"/>
        <v>513.98227652946605</v>
      </c>
      <c r="K155" s="117">
        <f t="shared" si="80"/>
        <v>520.14446854808477</v>
      </c>
      <c r="L155" s="117">
        <f t="shared" si="80"/>
        <v>492.35821594014982</v>
      </c>
      <c r="M155" s="117">
        <f t="shared" si="80"/>
        <v>437.92414856018934</v>
      </c>
      <c r="N155" s="117">
        <f t="shared" si="80"/>
        <v>349.58822444251325</v>
      </c>
      <c r="O155" s="117">
        <f t="shared" si="80"/>
        <v>299.48937822153891</v>
      </c>
      <c r="P155" s="117">
        <f t="shared" si="80"/>
        <v>238.1371517204457</v>
      </c>
      <c r="Q155" s="117">
        <f t="shared" si="80"/>
        <v>288.87205235396226</v>
      </c>
      <c r="R155" s="117">
        <f t="shared" ref="R155:V155" si="81">R156+R159+R161+R170</f>
        <v>279.77802361727072</v>
      </c>
      <c r="S155" s="117">
        <f t="shared" si="81"/>
        <v>275.01691683569516</v>
      </c>
      <c r="T155" s="117">
        <f t="shared" si="81"/>
        <v>229.27964338871848</v>
      </c>
      <c r="U155" s="117">
        <f t="shared" si="81"/>
        <v>165.9451042356506</v>
      </c>
      <c r="V155" s="117">
        <f t="shared" si="81"/>
        <v>188.82242063067295</v>
      </c>
      <c r="W155" s="117">
        <f t="shared" ref="W155:Y155" si="82">W156+W159+W161+W170</f>
        <v>138.14215534517348</v>
      </c>
      <c r="X155" s="117">
        <f t="shared" si="82"/>
        <v>181.55076965345401</v>
      </c>
      <c r="Y155" s="117">
        <f t="shared" si="82"/>
        <v>170.57922765248375</v>
      </c>
      <c r="DA155" s="129" t="s">
        <v>2114</v>
      </c>
    </row>
    <row r="156" spans="1:105" ht="12" customHeight="1" x14ac:dyDescent="0.25">
      <c r="A156" s="121" t="s">
        <v>57</v>
      </c>
      <c r="B156" s="122">
        <f t="shared" ref="B156:Q156" si="83">SUM(B157:B158)</f>
        <v>717.49400265025395</v>
      </c>
      <c r="C156" s="122">
        <f t="shared" si="83"/>
        <v>780.65639329809403</v>
      </c>
      <c r="D156" s="122">
        <f t="shared" si="83"/>
        <v>884.26168763585542</v>
      </c>
      <c r="E156" s="122">
        <f t="shared" si="83"/>
        <v>898.98263328866187</v>
      </c>
      <c r="F156" s="122">
        <f t="shared" si="83"/>
        <v>884.07340000365673</v>
      </c>
      <c r="G156" s="122">
        <f t="shared" si="83"/>
        <v>807.86515672930136</v>
      </c>
      <c r="H156" s="122">
        <f t="shared" si="83"/>
        <v>684.78357370573679</v>
      </c>
      <c r="I156" s="122">
        <f t="shared" si="83"/>
        <v>554.87094180119595</v>
      </c>
      <c r="J156" s="122">
        <f t="shared" si="83"/>
        <v>466.72823448607039</v>
      </c>
      <c r="K156" s="122">
        <f t="shared" si="83"/>
        <v>471.25106962420978</v>
      </c>
      <c r="L156" s="122">
        <f t="shared" si="83"/>
        <v>449.58827472949946</v>
      </c>
      <c r="M156" s="122">
        <f t="shared" si="83"/>
        <v>406.03833393681793</v>
      </c>
      <c r="N156" s="122">
        <f t="shared" si="83"/>
        <v>320.35625991140199</v>
      </c>
      <c r="O156" s="122">
        <f t="shared" si="83"/>
        <v>272.60061563617779</v>
      </c>
      <c r="P156" s="122">
        <f t="shared" si="83"/>
        <v>214.66098396492927</v>
      </c>
      <c r="Q156" s="122">
        <f t="shared" si="83"/>
        <v>267.44780449553463</v>
      </c>
      <c r="R156" s="122">
        <f t="shared" ref="R156:V156" si="84">SUM(R157:R158)</f>
        <v>260.71064785862234</v>
      </c>
      <c r="S156" s="122">
        <f t="shared" si="84"/>
        <v>254.00026885561704</v>
      </c>
      <c r="T156" s="122">
        <f t="shared" si="84"/>
        <v>210.33956345999982</v>
      </c>
      <c r="U156" s="122">
        <f t="shared" si="84"/>
        <v>152.57624226000004</v>
      </c>
      <c r="V156" s="122">
        <f t="shared" si="84"/>
        <v>176.83281797999999</v>
      </c>
      <c r="W156" s="122">
        <f t="shared" ref="W156:Y156" si="85">SUM(W157:W158)</f>
        <v>127.08644988000002</v>
      </c>
      <c r="X156" s="122">
        <f t="shared" si="85"/>
        <v>170.90293583999994</v>
      </c>
      <c r="Y156" s="122">
        <f t="shared" si="85"/>
        <v>159.75958517999999</v>
      </c>
      <c r="DA156" s="130" t="s">
        <v>2115</v>
      </c>
    </row>
    <row r="157" spans="1:105" ht="12" customHeight="1" x14ac:dyDescent="0.25">
      <c r="A157" s="97" t="s">
        <v>211</v>
      </c>
      <c r="B157" s="98">
        <v>717.49400265025395</v>
      </c>
      <c r="C157" s="98">
        <v>780.65639329809403</v>
      </c>
      <c r="D157" s="98">
        <v>884.26168763585542</v>
      </c>
      <c r="E157" s="98">
        <v>898.98263328866187</v>
      </c>
      <c r="F157" s="98">
        <v>884.07340000365673</v>
      </c>
      <c r="G157" s="98">
        <v>807.86515672930136</v>
      </c>
      <c r="H157" s="98">
        <v>684.78357370573679</v>
      </c>
      <c r="I157" s="98">
        <v>554.87094180119595</v>
      </c>
      <c r="J157" s="98">
        <v>466.72823448607039</v>
      </c>
      <c r="K157" s="98">
        <v>471.25106962420978</v>
      </c>
      <c r="L157" s="98">
        <v>449.58827472949946</v>
      </c>
      <c r="M157" s="98">
        <v>406.03833393681793</v>
      </c>
      <c r="N157" s="98">
        <v>320.35625991140199</v>
      </c>
      <c r="O157" s="98">
        <v>272.60061563617779</v>
      </c>
      <c r="P157" s="98">
        <v>214.66098396492927</v>
      </c>
      <c r="Q157" s="98">
        <v>267.44780449553463</v>
      </c>
      <c r="R157" s="98">
        <v>260.71064785862234</v>
      </c>
      <c r="S157" s="98">
        <v>254.00026885561704</v>
      </c>
      <c r="T157" s="98">
        <v>210.33956345999982</v>
      </c>
      <c r="U157" s="98">
        <v>152.57624226000004</v>
      </c>
      <c r="V157" s="98">
        <v>176.83281797999999</v>
      </c>
      <c r="W157" s="98">
        <v>127.08644988000002</v>
      </c>
      <c r="X157" s="98">
        <v>170.90293583999994</v>
      </c>
      <c r="Y157" s="98">
        <v>159.75958517999999</v>
      </c>
      <c r="DA157" s="63" t="s">
        <v>2116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2117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2118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2119</v>
      </c>
    </row>
    <row r="161" spans="1:105" ht="12" customHeight="1" x14ac:dyDescent="0.25">
      <c r="A161" s="121" t="s">
        <v>55</v>
      </c>
      <c r="B161" s="122">
        <v>44.914381829745956</v>
      </c>
      <c r="C161" s="122">
        <v>44.938588181905992</v>
      </c>
      <c r="D161" s="122">
        <v>51.609765364144714</v>
      </c>
      <c r="E161" s="122">
        <v>49.62380063133832</v>
      </c>
      <c r="F161" s="122">
        <v>49.912052236343584</v>
      </c>
      <c r="G161" s="122">
        <v>44.147873230698231</v>
      </c>
      <c r="H161" s="122">
        <v>41.451878654263098</v>
      </c>
      <c r="I161" s="122">
        <v>36.641794078803834</v>
      </c>
      <c r="J161" s="122">
        <v>29.953631513929519</v>
      </c>
      <c r="K161" s="122">
        <v>30.908099535789763</v>
      </c>
      <c r="L161" s="122">
        <v>27.877704230500655</v>
      </c>
      <c r="M161" s="122">
        <v>19.803398783181994</v>
      </c>
      <c r="N161" s="122">
        <v>19.402821088598248</v>
      </c>
      <c r="O161" s="122">
        <v>18.29313636382194</v>
      </c>
      <c r="P161" s="122">
        <v>16.180814515070558</v>
      </c>
      <c r="Q161" s="122">
        <v>14.069120024465398</v>
      </c>
      <c r="R161" s="122">
        <v>11.387361221377876</v>
      </c>
      <c r="S161" s="122">
        <v>14.009958584383238</v>
      </c>
      <c r="T161" s="122">
        <v>13.096211700000007</v>
      </c>
      <c r="U161" s="122">
        <v>8.1962751000000083</v>
      </c>
      <c r="V161" s="122">
        <v>7.3590933000000067</v>
      </c>
      <c r="W161" s="122">
        <v>6.7851887999999745</v>
      </c>
      <c r="X161" s="122">
        <v>6.6429167999999832</v>
      </c>
      <c r="Y161" s="122">
        <v>7.3423466999999745</v>
      </c>
      <c r="DA161" s="130" t="s">
        <v>2120</v>
      </c>
    </row>
    <row r="162" spans="1:105" ht="12" customHeight="1" x14ac:dyDescent="0.25">
      <c r="A162" s="97" t="s">
        <v>138</v>
      </c>
      <c r="B162" s="98">
        <v>44.912445320326647</v>
      </c>
      <c r="C162" s="98">
        <v>44.936481122292072</v>
      </c>
      <c r="D162" s="98">
        <v>51.606861124366816</v>
      </c>
      <c r="E162" s="98">
        <v>49.620410830976205</v>
      </c>
      <c r="F162" s="98">
        <v>49.908116916285934</v>
      </c>
      <c r="G162" s="98">
        <v>44.144189432077162</v>
      </c>
      <c r="H162" s="98">
        <v>41.448148328097396</v>
      </c>
      <c r="I162" s="98">
        <v>36.637587858835126</v>
      </c>
      <c r="J162" s="98">
        <v>29.949987050589943</v>
      </c>
      <c r="K162" s="98">
        <v>30.903430378184634</v>
      </c>
      <c r="L162" s="98">
        <v>27.872555076190825</v>
      </c>
      <c r="M162" s="98">
        <v>19.79952374378507</v>
      </c>
      <c r="N162" s="98">
        <v>19.397943020244799</v>
      </c>
      <c r="O162" s="98">
        <v>18.287841222793784</v>
      </c>
      <c r="P162" s="98">
        <v>16.175137135176708</v>
      </c>
      <c r="Q162" s="98">
        <v>14.063319542379727</v>
      </c>
      <c r="R162" s="98">
        <v>11.382619330635059</v>
      </c>
      <c r="S162" s="98">
        <v>14.002588258711308</v>
      </c>
      <c r="T162" s="98">
        <v>13.088449463128795</v>
      </c>
      <c r="U162" s="98">
        <v>8.1911504479226043</v>
      </c>
      <c r="V162" s="98">
        <v>7.3542554515446117</v>
      </c>
      <c r="W162" s="98">
        <v>6.7795273908026665</v>
      </c>
      <c r="X162" s="98">
        <v>6.6363702774123485</v>
      </c>
      <c r="Y162" s="98">
        <v>7.3356011096216598</v>
      </c>
      <c r="DA162" s="63" t="s">
        <v>2121</v>
      </c>
    </row>
    <row r="163" spans="1:105" ht="12" customHeight="1" x14ac:dyDescent="0.25">
      <c r="A163" s="97" t="s">
        <v>137</v>
      </c>
      <c r="B163" s="98">
        <v>1.9365094193082974E-3</v>
      </c>
      <c r="C163" s="98">
        <v>2.1070596139214515E-3</v>
      </c>
      <c r="D163" s="98">
        <v>2.9042397778948916E-3</v>
      </c>
      <c r="E163" s="98">
        <v>3.389800362114699E-3</v>
      </c>
      <c r="F163" s="98">
        <v>3.9353200576513715E-3</v>
      </c>
      <c r="G163" s="98">
        <v>3.6837986210674629E-3</v>
      </c>
      <c r="H163" s="98">
        <v>3.7303261657014304E-3</v>
      </c>
      <c r="I163" s="98">
        <v>4.2062199687083589E-3</v>
      </c>
      <c r="J163" s="98">
        <v>3.6444633395746268E-3</v>
      </c>
      <c r="K163" s="98">
        <v>4.6691576051295499E-3</v>
      </c>
      <c r="L163" s="98">
        <v>5.1491543098288167E-3</v>
      </c>
      <c r="M163" s="98">
        <v>3.8750393969226807E-3</v>
      </c>
      <c r="N163" s="98">
        <v>4.8780683534502831E-3</v>
      </c>
      <c r="O163" s="98">
        <v>5.2951410281577129E-3</v>
      </c>
      <c r="P163" s="98">
        <v>5.6773798938483727E-3</v>
      </c>
      <c r="Q163" s="98">
        <v>5.8004820856714769E-3</v>
      </c>
      <c r="R163" s="98">
        <v>4.7418907428170365E-3</v>
      </c>
      <c r="S163" s="98">
        <v>7.3703256719301596E-3</v>
      </c>
      <c r="T163" s="98">
        <v>7.7622368712122018E-3</v>
      </c>
      <c r="U163" s="98">
        <v>5.1246520774032977E-3</v>
      </c>
      <c r="V163" s="98">
        <v>4.8378484553953834E-3</v>
      </c>
      <c r="W163" s="98">
        <v>5.6614091973082514E-3</v>
      </c>
      <c r="X163" s="98">
        <v>6.5465225876350144E-3</v>
      </c>
      <c r="Y163" s="98">
        <v>6.745590378314896E-3</v>
      </c>
      <c r="DA163" s="63" t="s">
        <v>2122</v>
      </c>
    </row>
    <row r="164" spans="1:105" ht="12" customHeight="1" x14ac:dyDescent="0.25">
      <c r="A164" s="100" t="s">
        <v>211</v>
      </c>
      <c r="B164" s="101">
        <v>1.9365094193082974E-3</v>
      </c>
      <c r="C164" s="101">
        <v>2.1070596139214515E-3</v>
      </c>
      <c r="D164" s="101">
        <v>2.9042397778948916E-3</v>
      </c>
      <c r="E164" s="101">
        <v>3.389800362114699E-3</v>
      </c>
      <c r="F164" s="101">
        <v>3.9353200576513715E-3</v>
      </c>
      <c r="G164" s="101">
        <v>3.6837986210674629E-3</v>
      </c>
      <c r="H164" s="101">
        <v>3.7303261657014304E-3</v>
      </c>
      <c r="I164" s="101">
        <v>4.2062199687083589E-3</v>
      </c>
      <c r="J164" s="101">
        <v>3.6444633395746268E-3</v>
      </c>
      <c r="K164" s="101">
        <v>4.6691576051295499E-3</v>
      </c>
      <c r="L164" s="101">
        <v>5.1491543098288167E-3</v>
      </c>
      <c r="M164" s="101">
        <v>3.8750393969226807E-3</v>
      </c>
      <c r="N164" s="101">
        <v>4.8780683534502831E-3</v>
      </c>
      <c r="O164" s="101">
        <v>5.2951410281577129E-3</v>
      </c>
      <c r="P164" s="101">
        <v>5.6773798938483727E-3</v>
      </c>
      <c r="Q164" s="101">
        <v>5.8004820856714769E-3</v>
      </c>
      <c r="R164" s="101">
        <v>4.7418907428170365E-3</v>
      </c>
      <c r="S164" s="101">
        <v>7.3703256719301596E-3</v>
      </c>
      <c r="T164" s="101">
        <v>7.7622368712122018E-3</v>
      </c>
      <c r="U164" s="101">
        <v>5.1246520774032977E-3</v>
      </c>
      <c r="V164" s="101">
        <v>4.8378484553953834E-3</v>
      </c>
      <c r="W164" s="101">
        <v>5.6614091973082514E-3</v>
      </c>
      <c r="X164" s="101">
        <v>6.5465225876350144E-3</v>
      </c>
      <c r="Y164" s="101">
        <v>6.745590378314896E-3</v>
      </c>
      <c r="DA164" s="131" t="s">
        <v>2123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2124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2125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2126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2127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2128</v>
      </c>
    </row>
    <row r="170" spans="1:105" ht="12" customHeight="1" x14ac:dyDescent="0.25">
      <c r="A170" s="121" t="s">
        <v>54</v>
      </c>
      <c r="B170" s="122">
        <v>19.414750764905769</v>
      </c>
      <c r="C170" s="122">
        <v>24.875329723808441</v>
      </c>
      <c r="D170" s="122">
        <v>22.970162052035686</v>
      </c>
      <c r="E170" s="122">
        <v>27.740418222776441</v>
      </c>
      <c r="F170" s="122">
        <v>25.427080727880561</v>
      </c>
      <c r="G170" s="122">
        <v>23.787125189372428</v>
      </c>
      <c r="H170" s="122">
        <v>21.77172555096482</v>
      </c>
      <c r="I170" s="122">
        <v>20.186181877203616</v>
      </c>
      <c r="J170" s="122">
        <v>17.300410529466141</v>
      </c>
      <c r="K170" s="122">
        <v>17.985299388085288</v>
      </c>
      <c r="L170" s="122">
        <v>14.892236980149686</v>
      </c>
      <c r="M170" s="122">
        <v>12.082415840189405</v>
      </c>
      <c r="N170" s="122">
        <v>9.8291434425129722</v>
      </c>
      <c r="O170" s="122">
        <v>8.595626221539197</v>
      </c>
      <c r="P170" s="122">
        <v>7.2953532404458672</v>
      </c>
      <c r="Q170" s="122">
        <v>7.3551278339622561</v>
      </c>
      <c r="R170" s="122">
        <v>7.6800145372704769</v>
      </c>
      <c r="S170" s="122">
        <v>7.0066893956948766</v>
      </c>
      <c r="T170" s="122">
        <v>5.8438682287186641</v>
      </c>
      <c r="U170" s="122">
        <v>5.17258687565056</v>
      </c>
      <c r="V170" s="122">
        <v>4.6305093506729538</v>
      </c>
      <c r="W170" s="122">
        <v>4.2705166651734965</v>
      </c>
      <c r="X170" s="122">
        <v>4.0049170134540626</v>
      </c>
      <c r="Y170" s="122">
        <v>3.4772957724837976</v>
      </c>
      <c r="DA170" s="130" t="s">
        <v>2129</v>
      </c>
    </row>
    <row r="171" spans="1:105" ht="12" customHeight="1" x14ac:dyDescent="0.25">
      <c r="A171" s="97" t="s">
        <v>50</v>
      </c>
      <c r="B171" s="98">
        <v>19.414750764905769</v>
      </c>
      <c r="C171" s="98">
        <v>24.875329723808441</v>
      </c>
      <c r="D171" s="98">
        <v>22.970162052035686</v>
      </c>
      <c r="E171" s="98">
        <v>27.740418222776441</v>
      </c>
      <c r="F171" s="98">
        <v>25.427080727880561</v>
      </c>
      <c r="G171" s="98">
        <v>23.787125189372428</v>
      </c>
      <c r="H171" s="98">
        <v>21.77172555096482</v>
      </c>
      <c r="I171" s="98">
        <v>20.186181877203616</v>
      </c>
      <c r="J171" s="98">
        <v>17.300410529466141</v>
      </c>
      <c r="K171" s="98">
        <v>17.985299388085288</v>
      </c>
      <c r="L171" s="98">
        <v>14.892236980149686</v>
      </c>
      <c r="M171" s="98">
        <v>12.082415840189405</v>
      </c>
      <c r="N171" s="98">
        <v>9.8291434425129722</v>
      </c>
      <c r="O171" s="98">
        <v>8.595626221539197</v>
      </c>
      <c r="P171" s="98">
        <v>7.2953532404458672</v>
      </c>
      <c r="Q171" s="98">
        <v>7.3551278339622561</v>
      </c>
      <c r="R171" s="98">
        <v>7.6800145372704769</v>
      </c>
      <c r="S171" s="98">
        <v>7.0066893956948766</v>
      </c>
      <c r="T171" s="98">
        <v>5.8438682287186641</v>
      </c>
      <c r="U171" s="98">
        <v>5.17258687565056</v>
      </c>
      <c r="V171" s="98">
        <v>4.6305093506729538</v>
      </c>
      <c r="W171" s="98">
        <v>4.2705166651734965</v>
      </c>
      <c r="X171" s="98">
        <v>4.0049170134540626</v>
      </c>
      <c r="Y171" s="98">
        <v>3.4772957724837976</v>
      </c>
      <c r="DA171" s="63" t="s">
        <v>2130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2131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15405.98694344658</v>
      </c>
      <c r="C174" s="117">
        <f t="shared" si="87"/>
        <v>16558.157579534229</v>
      </c>
      <c r="D174" s="117">
        <f t="shared" si="87"/>
        <v>18813.796217252984</v>
      </c>
      <c r="E174" s="117">
        <f t="shared" si="87"/>
        <v>19580.299010307794</v>
      </c>
      <c r="F174" s="117">
        <f t="shared" si="87"/>
        <v>20454.449007944651</v>
      </c>
      <c r="G174" s="117">
        <f t="shared" si="87"/>
        <v>20855.975985505716</v>
      </c>
      <c r="H174" s="117">
        <f t="shared" si="87"/>
        <v>20207.487910771946</v>
      </c>
      <c r="I174" s="117">
        <f t="shared" si="87"/>
        <v>19057.243433470838</v>
      </c>
      <c r="J174" s="117">
        <f t="shared" si="87"/>
        <v>18754.651706856734</v>
      </c>
      <c r="K174" s="117">
        <f t="shared" si="87"/>
        <v>20680.99943357084</v>
      </c>
      <c r="L174" s="117">
        <f t="shared" si="87"/>
        <v>21699.160158208644</v>
      </c>
      <c r="M174" s="117">
        <f t="shared" si="87"/>
        <v>21213.375075588752</v>
      </c>
      <c r="N174" s="117">
        <f t="shared" si="87"/>
        <v>19393.173900485217</v>
      </c>
      <c r="O174" s="117">
        <f t="shared" si="87"/>
        <v>18374.571686324245</v>
      </c>
      <c r="P174" s="117">
        <f t="shared" si="87"/>
        <v>15819.346286805354</v>
      </c>
      <c r="Q174" s="117">
        <f t="shared" si="87"/>
        <v>18894.940573284719</v>
      </c>
      <c r="R174" s="117">
        <f t="shared" ref="R174:V174" si="88">R175+R178+R180+R189</f>
        <v>18544.208532363435</v>
      </c>
      <c r="S174" s="117">
        <f t="shared" si="88"/>
        <v>19106.312194392733</v>
      </c>
      <c r="T174" s="117">
        <f t="shared" si="88"/>
        <v>17904.617167635057</v>
      </c>
      <c r="U174" s="117">
        <f t="shared" si="88"/>
        <v>15599.562721022798</v>
      </c>
      <c r="V174" s="117">
        <f t="shared" si="88"/>
        <v>18933.532069415953</v>
      </c>
      <c r="W174" s="117">
        <f t="shared" ref="W174:Y174" si="89">W175+W178+W180+W189</f>
        <v>16002.565873065218</v>
      </c>
      <c r="X174" s="117">
        <f t="shared" si="89"/>
        <v>19653.692061478861</v>
      </c>
      <c r="Y174" s="117">
        <f t="shared" si="89"/>
        <v>17473.804963292518</v>
      </c>
      <c r="DA174" s="129" t="s">
        <v>2282</v>
      </c>
    </row>
    <row r="175" spans="1:105" ht="12" customHeight="1" x14ac:dyDescent="0.25">
      <c r="A175" s="121" t="s">
        <v>57</v>
      </c>
      <c r="B175" s="122">
        <f t="shared" ref="B175:Q175" si="90">SUM(B176:B177)</f>
        <v>12439.153169074678</v>
      </c>
      <c r="C175" s="122">
        <f t="shared" si="90"/>
        <v>13653.265859383473</v>
      </c>
      <c r="D175" s="122">
        <f t="shared" si="90"/>
        <v>15598.024355227413</v>
      </c>
      <c r="E175" s="122">
        <f t="shared" si="90"/>
        <v>16543.15249253108</v>
      </c>
      <c r="F175" s="122">
        <f t="shared" si="90"/>
        <v>17206.232893978537</v>
      </c>
      <c r="G175" s="122">
        <f t="shared" si="90"/>
        <v>17533.470293557308</v>
      </c>
      <c r="H175" s="122">
        <f t="shared" si="90"/>
        <v>16719.462431303775</v>
      </c>
      <c r="I175" s="122">
        <f t="shared" si="90"/>
        <v>15657.999107849855</v>
      </c>
      <c r="J175" s="122">
        <f t="shared" si="90"/>
        <v>15294.617404457271</v>
      </c>
      <c r="K175" s="122">
        <f t="shared" si="90"/>
        <v>17206.062389317074</v>
      </c>
      <c r="L175" s="122">
        <f t="shared" si="90"/>
        <v>18252.408252622507</v>
      </c>
      <c r="M175" s="122">
        <f t="shared" si="90"/>
        <v>18076.46003542807</v>
      </c>
      <c r="N175" s="122">
        <f t="shared" si="90"/>
        <v>16210.163067041662</v>
      </c>
      <c r="O175" s="122">
        <f t="shared" si="90"/>
        <v>15280.151391819178</v>
      </c>
      <c r="P175" s="122">
        <f t="shared" si="90"/>
        <v>12826.013272002878</v>
      </c>
      <c r="Q175" s="122">
        <f t="shared" si="90"/>
        <v>15828.815656783463</v>
      </c>
      <c r="R175" s="122">
        <f t="shared" ref="R175:V175" si="91">SUM(R176:R177)</f>
        <v>15540.860693037102</v>
      </c>
      <c r="S175" s="122">
        <f t="shared" si="91"/>
        <v>15830.95667496136</v>
      </c>
      <c r="T175" s="122">
        <f t="shared" si="91"/>
        <v>14611.260560830782</v>
      </c>
      <c r="U175" s="122">
        <f t="shared" si="91"/>
        <v>12506.581680789293</v>
      </c>
      <c r="V175" s="122">
        <f t="shared" si="91"/>
        <v>15845.872856209948</v>
      </c>
      <c r="W175" s="122">
        <f t="shared" ref="W175:Y175" si="92">SUM(W176:W177)</f>
        <v>12725.996876543704</v>
      </c>
      <c r="X175" s="122">
        <f t="shared" si="92"/>
        <v>16506.169650891909</v>
      </c>
      <c r="Y175" s="122">
        <f t="shared" si="92"/>
        <v>14410.824772128488</v>
      </c>
      <c r="DA175" s="130" t="s">
        <v>2283</v>
      </c>
    </row>
    <row r="176" spans="1:105" ht="12" customHeight="1" x14ac:dyDescent="0.25">
      <c r="A176" s="97" t="s">
        <v>211</v>
      </c>
      <c r="B176" s="98">
        <v>12313.598045931891</v>
      </c>
      <c r="C176" s="98">
        <v>13515.517131965824</v>
      </c>
      <c r="D176" s="98">
        <v>15439.182005429951</v>
      </c>
      <c r="E176" s="98">
        <v>16383.743997023159</v>
      </c>
      <c r="F176" s="98">
        <v>17032.164530527472</v>
      </c>
      <c r="G176" s="98">
        <v>17359.642042308216</v>
      </c>
      <c r="H176" s="98">
        <v>16559.623914901109</v>
      </c>
      <c r="I176" s="98">
        <v>15513.196894263294</v>
      </c>
      <c r="J176" s="98">
        <v>15154.448655265263</v>
      </c>
      <c r="K176" s="98">
        <v>17049.04284517718</v>
      </c>
      <c r="L176" s="98">
        <v>18089.092924878645</v>
      </c>
      <c r="M176" s="98">
        <v>17911.410932661529</v>
      </c>
      <c r="N176" s="98">
        <v>16057.841767845002</v>
      </c>
      <c r="O176" s="98">
        <v>15129.93814786767</v>
      </c>
      <c r="P176" s="98">
        <v>12700.000527601464</v>
      </c>
      <c r="Q176" s="98">
        <v>15669.644488289676</v>
      </c>
      <c r="R176" s="98">
        <v>15379.220090518653</v>
      </c>
      <c r="S176" s="98">
        <v>15663.407407407425</v>
      </c>
      <c r="T176" s="98">
        <v>14454.580914553402</v>
      </c>
      <c r="U176" s="98">
        <v>12370.46289086907</v>
      </c>
      <c r="V176" s="98">
        <v>15672.665395204165</v>
      </c>
      <c r="W176" s="98">
        <v>12587.054993380127</v>
      </c>
      <c r="X176" s="98">
        <v>16325.920640583499</v>
      </c>
      <c r="Y176" s="98">
        <v>14250.097159762374</v>
      </c>
      <c r="DA176" s="63" t="s">
        <v>2284</v>
      </c>
    </row>
    <row r="177" spans="1:105" ht="12" customHeight="1" x14ac:dyDescent="0.25">
      <c r="A177" s="97" t="s">
        <v>53</v>
      </c>
      <c r="B177" s="98">
        <v>125.55512314278624</v>
      </c>
      <c r="C177" s="98">
        <v>137.74872741764835</v>
      </c>
      <c r="D177" s="98">
        <v>158.84234979746168</v>
      </c>
      <c r="E177" s="98">
        <v>159.40849550792186</v>
      </c>
      <c r="F177" s="98">
        <v>174.06836345106512</v>
      </c>
      <c r="G177" s="98">
        <v>173.82825124909033</v>
      </c>
      <c r="H177" s="98">
        <v>159.83851640266732</v>
      </c>
      <c r="I177" s="98">
        <v>144.80221358656209</v>
      </c>
      <c r="J177" s="98">
        <v>140.16874919200814</v>
      </c>
      <c r="K177" s="98">
        <v>157.01954413989267</v>
      </c>
      <c r="L177" s="98">
        <v>163.31532774386241</v>
      </c>
      <c r="M177" s="98">
        <v>165.04910276653968</v>
      </c>
      <c r="N177" s="98">
        <v>152.32129919665954</v>
      </c>
      <c r="O177" s="98">
        <v>150.21324395150728</v>
      </c>
      <c r="P177" s="98">
        <v>126.01274440141442</v>
      </c>
      <c r="Q177" s="98">
        <v>159.17116849378758</v>
      </c>
      <c r="R177" s="98">
        <v>161.64060251845009</v>
      </c>
      <c r="S177" s="98">
        <v>167.54926755393498</v>
      </c>
      <c r="T177" s="98">
        <v>156.67964627738058</v>
      </c>
      <c r="U177" s="98">
        <v>136.11878992022389</v>
      </c>
      <c r="V177" s="98">
        <v>173.20746100578199</v>
      </c>
      <c r="W177" s="98">
        <v>138.94188316357761</v>
      </c>
      <c r="X177" s="98">
        <v>180.24901030840755</v>
      </c>
      <c r="Y177" s="98">
        <v>160.72761236611473</v>
      </c>
      <c r="DA177" s="63" t="s">
        <v>2285</v>
      </c>
    </row>
    <row r="178" spans="1:105" ht="12" customHeight="1" x14ac:dyDescent="0.25">
      <c r="A178" s="121" t="s">
        <v>92</v>
      </c>
      <c r="B178" s="122">
        <f t="shared" ref="B178:Y178" si="93">B179</f>
        <v>64.832173015354172</v>
      </c>
      <c r="C178" s="122">
        <f t="shared" si="93"/>
        <v>61.979365822965335</v>
      </c>
      <c r="D178" s="122">
        <f t="shared" si="93"/>
        <v>60.1489545411889</v>
      </c>
      <c r="E178" s="122">
        <f t="shared" si="93"/>
        <v>146.36585715091002</v>
      </c>
      <c r="F178" s="122">
        <f t="shared" si="93"/>
        <v>64.138384594976102</v>
      </c>
      <c r="G178" s="122">
        <f t="shared" si="93"/>
        <v>81.028871385104225</v>
      </c>
      <c r="H178" s="122">
        <f t="shared" si="93"/>
        <v>109.35003869994</v>
      </c>
      <c r="I178" s="122">
        <f t="shared" si="93"/>
        <v>122.33689650377042</v>
      </c>
      <c r="J178" s="122">
        <f t="shared" si="93"/>
        <v>125.10740430850615</v>
      </c>
      <c r="K178" s="122">
        <f t="shared" si="93"/>
        <v>111.17089976742912</v>
      </c>
      <c r="L178" s="122">
        <f t="shared" si="93"/>
        <v>127.89827407618677</v>
      </c>
      <c r="M178" s="122">
        <f t="shared" si="93"/>
        <v>170.56820920648616</v>
      </c>
      <c r="N178" s="122">
        <f t="shared" si="93"/>
        <v>210.36166571158543</v>
      </c>
      <c r="O178" s="122">
        <f t="shared" si="93"/>
        <v>177.42602467567886</v>
      </c>
      <c r="P178" s="122">
        <f t="shared" si="93"/>
        <v>178.95914847414272</v>
      </c>
      <c r="Q178" s="122">
        <f t="shared" si="93"/>
        <v>294.71128993882513</v>
      </c>
      <c r="R178" s="122">
        <f t="shared" si="93"/>
        <v>289.93814229851432</v>
      </c>
      <c r="S178" s="122">
        <f t="shared" si="93"/>
        <v>392.97097912873943</v>
      </c>
      <c r="T178" s="122">
        <f t="shared" si="93"/>
        <v>428.57124095380163</v>
      </c>
      <c r="U178" s="122">
        <f t="shared" si="93"/>
        <v>433.66414080640538</v>
      </c>
      <c r="V178" s="122">
        <f t="shared" si="93"/>
        <v>391.36202920359761</v>
      </c>
      <c r="W178" s="122">
        <f t="shared" si="93"/>
        <v>396.92032205976136</v>
      </c>
      <c r="X178" s="122">
        <f t="shared" si="93"/>
        <v>345.31198633582437</v>
      </c>
      <c r="Y178" s="122">
        <f t="shared" si="93"/>
        <v>310.58839856659517</v>
      </c>
      <c r="DA178" s="130" t="s">
        <v>2286</v>
      </c>
    </row>
    <row r="179" spans="1:105" ht="12" customHeight="1" x14ac:dyDescent="0.25">
      <c r="A179" s="97" t="s">
        <v>53</v>
      </c>
      <c r="B179" s="98">
        <f>RES_hhdet_fech!B48</f>
        <v>64.832173015354172</v>
      </c>
      <c r="C179" s="98">
        <f>RES_hhdet_fech!C48</f>
        <v>61.979365822965335</v>
      </c>
      <c r="D179" s="98">
        <f>RES_hhdet_fech!D48</f>
        <v>60.1489545411889</v>
      </c>
      <c r="E179" s="98">
        <f>RES_hhdet_fech!E48</f>
        <v>146.36585715091002</v>
      </c>
      <c r="F179" s="98">
        <f>RES_hhdet_fech!F48</f>
        <v>64.138384594976102</v>
      </c>
      <c r="G179" s="98">
        <f>RES_hhdet_fech!G48</f>
        <v>81.028871385104225</v>
      </c>
      <c r="H179" s="98">
        <f>RES_hhdet_fech!H48</f>
        <v>109.35003869994</v>
      </c>
      <c r="I179" s="98">
        <f>RES_hhdet_fech!I48</f>
        <v>122.33689650377042</v>
      </c>
      <c r="J179" s="98">
        <f>RES_hhdet_fech!J48</f>
        <v>125.10740430850615</v>
      </c>
      <c r="K179" s="98">
        <f>RES_hhdet_fech!K48</f>
        <v>111.17089976742912</v>
      </c>
      <c r="L179" s="98">
        <f>RES_hhdet_fech!L48</f>
        <v>127.89827407618677</v>
      </c>
      <c r="M179" s="98">
        <f>RES_hhdet_fech!M48</f>
        <v>170.56820920648616</v>
      </c>
      <c r="N179" s="98">
        <f>RES_hhdet_fech!N48</f>
        <v>210.36166571158543</v>
      </c>
      <c r="O179" s="98">
        <f>RES_hhdet_fech!O48</f>
        <v>177.42602467567886</v>
      </c>
      <c r="P179" s="98">
        <f>RES_hhdet_fech!P48</f>
        <v>178.95914847414272</v>
      </c>
      <c r="Q179" s="98">
        <f>RES_hhdet_fech!Q48</f>
        <v>294.71128993882513</v>
      </c>
      <c r="R179" s="98">
        <f>RES_hhdet_fech!R48</f>
        <v>289.93814229851432</v>
      </c>
      <c r="S179" s="98">
        <f>RES_hhdet_fech!S48</f>
        <v>392.97097912873943</v>
      </c>
      <c r="T179" s="98">
        <f>RES_hhdet_fech!T48</f>
        <v>428.57124095380163</v>
      </c>
      <c r="U179" s="98">
        <f>RES_hhdet_fech!U48</f>
        <v>433.66414080640538</v>
      </c>
      <c r="V179" s="98">
        <f>RES_hhdet_fech!V48</f>
        <v>391.36202920359761</v>
      </c>
      <c r="W179" s="98">
        <f>RES_hhdet_fech!W48</f>
        <v>396.92032205976136</v>
      </c>
      <c r="X179" s="98">
        <f>RES_hhdet_fech!X48</f>
        <v>345.31198633582437</v>
      </c>
      <c r="Y179" s="98">
        <f>RES_hhdet_fech!Y48</f>
        <v>310.58839856659517</v>
      </c>
      <c r="DA179" s="63" t="s">
        <v>2287</v>
      </c>
    </row>
    <row r="180" spans="1:105" ht="12" customHeight="1" x14ac:dyDescent="0.25">
      <c r="A180" s="121" t="s">
        <v>55</v>
      </c>
      <c r="B180" s="122">
        <v>1602.0938744697748</v>
      </c>
      <c r="C180" s="122">
        <v>1580.6335669525586</v>
      </c>
      <c r="D180" s="122">
        <v>1778.3530941738288</v>
      </c>
      <c r="E180" s="122">
        <v>1640.0657676119451</v>
      </c>
      <c r="F180" s="122">
        <v>1813.6442917746397</v>
      </c>
      <c r="G180" s="122">
        <v>1826.5367360782036</v>
      </c>
      <c r="H180" s="122">
        <v>1917.2411157700117</v>
      </c>
      <c r="I180" s="122">
        <v>1882.9692567249135</v>
      </c>
      <c r="J180" s="122">
        <v>1848.6959438464798</v>
      </c>
      <c r="K180" s="122">
        <v>1922.1855196858444</v>
      </c>
      <c r="L180" s="122">
        <v>1931.8309086219681</v>
      </c>
      <c r="M180" s="122">
        <v>1674.7676955914558</v>
      </c>
      <c r="N180" s="122">
        <v>1734.5867492114155</v>
      </c>
      <c r="O180" s="122">
        <v>1725.4937368974165</v>
      </c>
      <c r="P180" s="122">
        <v>1685.0207043149826</v>
      </c>
      <c r="Q180" s="122">
        <v>1631.1231663523054</v>
      </c>
      <c r="R180" s="122">
        <v>1541.5891378747583</v>
      </c>
      <c r="S180" s="122">
        <v>1729.3752587287149</v>
      </c>
      <c r="T180" s="122">
        <v>1753.2010619854327</v>
      </c>
      <c r="U180" s="122">
        <v>1539.9096518478648</v>
      </c>
      <c r="V180" s="122">
        <v>1594.6609588404051</v>
      </c>
      <c r="W180" s="122">
        <v>1718.0647508365298</v>
      </c>
      <c r="X180" s="122">
        <v>1701.0243952435458</v>
      </c>
      <c r="Y180" s="122">
        <v>1741.5916059460674</v>
      </c>
      <c r="DA180" s="130" t="s">
        <v>2288</v>
      </c>
    </row>
    <row r="181" spans="1:105" ht="12" customHeight="1" x14ac:dyDescent="0.25">
      <c r="A181" s="97" t="s">
        <v>138</v>
      </c>
      <c r="B181" s="98">
        <v>1705.9579955239101</v>
      </c>
      <c r="C181" s="98">
        <v>1722.3641048833611</v>
      </c>
      <c r="D181" s="98">
        <v>2005.2267818928337</v>
      </c>
      <c r="E181" s="98">
        <v>1931.2422602909271</v>
      </c>
      <c r="F181" s="98">
        <v>2068.4311303639438</v>
      </c>
      <c r="G181" s="98">
        <v>2034.5135063050398</v>
      </c>
      <c r="H181" s="98">
        <v>2159.9102554160659</v>
      </c>
      <c r="I181" s="98">
        <v>2142.76531679555</v>
      </c>
      <c r="J181" s="98">
        <v>1979.7396955575969</v>
      </c>
      <c r="K181" s="98">
        <v>2208.2425026477267</v>
      </c>
      <c r="L181" s="98">
        <v>2212.3875138972312</v>
      </c>
      <c r="M181" s="98">
        <v>1778.9596436214583</v>
      </c>
      <c r="N181" s="98">
        <v>1894.9123904764547</v>
      </c>
      <c r="O181" s="98">
        <v>1911.9053198817335</v>
      </c>
      <c r="P181" s="98">
        <v>1843.868417165364</v>
      </c>
      <c r="Q181" s="98">
        <v>1766.1574976104603</v>
      </c>
      <c r="R181" s="98">
        <v>1568.9390829429426</v>
      </c>
      <c r="S181" s="98">
        <v>1984.9170885462745</v>
      </c>
      <c r="T181" s="98">
        <v>2028.1296671302682</v>
      </c>
      <c r="U181" s="98">
        <v>1538.1489283294136</v>
      </c>
      <c r="V181" s="98">
        <v>1651.4202024794072</v>
      </c>
      <c r="W181" s="98">
        <v>1746.2094749941818</v>
      </c>
      <c r="X181" s="98">
        <v>1797.5203288889579</v>
      </c>
      <c r="Y181" s="98">
        <v>1940.9147059032746</v>
      </c>
      <c r="DA181" s="63" t="s">
        <v>2289</v>
      </c>
    </row>
    <row r="182" spans="1:105" ht="12" customHeight="1" x14ac:dyDescent="0.25">
      <c r="A182" s="97" t="s">
        <v>137</v>
      </c>
      <c r="B182" s="98">
        <v>1087.3776362916301</v>
      </c>
      <c r="C182" s="98">
        <v>1082.6734161255113</v>
      </c>
      <c r="D182" s="98">
        <v>1276.3605814396758</v>
      </c>
      <c r="E182" s="98">
        <v>1181.8475031873472</v>
      </c>
      <c r="F182" s="98">
        <v>1301.263689748808</v>
      </c>
      <c r="G182" s="98">
        <v>1278.7185399382311</v>
      </c>
      <c r="H182" s="98">
        <v>1358.5732233321257</v>
      </c>
      <c r="I182" s="98">
        <v>1340.216028852825</v>
      </c>
      <c r="J182" s="98">
        <v>1248.457642577617</v>
      </c>
      <c r="K182" s="98">
        <v>1373.3133660347005</v>
      </c>
      <c r="L182" s="98">
        <v>1386.6072634297843</v>
      </c>
      <c r="M182" s="98">
        <v>1144.2644678680783</v>
      </c>
      <c r="N182" s="98">
        <v>1233.8948213336841</v>
      </c>
      <c r="O182" s="98">
        <v>1265.5750298839512</v>
      </c>
      <c r="P182" s="98">
        <v>1243.2047911151606</v>
      </c>
      <c r="Q182" s="98">
        <v>1235.2908320151994</v>
      </c>
      <c r="R182" s="98">
        <v>1117.3885717869407</v>
      </c>
      <c r="S182" s="98">
        <v>1410.9481684666732</v>
      </c>
      <c r="T182" s="98">
        <v>1480.003986126907</v>
      </c>
      <c r="U182" s="98">
        <v>1152.5827693027786</v>
      </c>
      <c r="V182" s="98">
        <v>1264.210291304249</v>
      </c>
      <c r="W182" s="98">
        <v>1375.2252568536794</v>
      </c>
      <c r="X182" s="98">
        <v>1446.693036363487</v>
      </c>
      <c r="Y182" s="98">
        <v>1566.9642164832271</v>
      </c>
      <c r="DA182" s="63" t="s">
        <v>2290</v>
      </c>
    </row>
    <row r="183" spans="1:105" ht="12" customHeight="1" x14ac:dyDescent="0.25">
      <c r="A183" s="100" t="s">
        <v>211</v>
      </c>
      <c r="B183" s="101">
        <v>517.93255888483532</v>
      </c>
      <c r="C183" s="101">
        <v>492.85023073738989</v>
      </c>
      <c r="D183" s="101">
        <v>602.8328653673193</v>
      </c>
      <c r="E183" s="101">
        <v>487.28111553543596</v>
      </c>
      <c r="F183" s="101">
        <v>588.86383671068211</v>
      </c>
      <c r="G183" s="101">
        <v>574.07091703793265</v>
      </c>
      <c r="H183" s="101">
        <v>606.89041482290611</v>
      </c>
      <c r="I183" s="101">
        <v>583.03529861448396</v>
      </c>
      <c r="J183" s="101">
        <v>545.85121016496828</v>
      </c>
      <c r="K183" s="101">
        <v>563.10962441074196</v>
      </c>
      <c r="L183" s="101">
        <v>566.09398681345215</v>
      </c>
      <c r="M183" s="101">
        <v>482.50128866930334</v>
      </c>
      <c r="N183" s="101">
        <v>505.70708834356327</v>
      </c>
      <c r="O183" s="101">
        <v>494.81871259913135</v>
      </c>
      <c r="P183" s="101">
        <v>505.26828129572328</v>
      </c>
      <c r="Q183" s="101">
        <v>542.57517562193857</v>
      </c>
      <c r="R183" s="101">
        <v>479.95810198769863</v>
      </c>
      <c r="S183" s="101">
        <v>575.23299789653959</v>
      </c>
      <c r="T183" s="101">
        <v>606.21258116004708</v>
      </c>
      <c r="U183" s="101">
        <v>446.76096599358516</v>
      </c>
      <c r="V183" s="101">
        <v>477.2522171906329</v>
      </c>
      <c r="W183" s="101">
        <v>573.59071594957811</v>
      </c>
      <c r="X183" s="101">
        <v>663.26676754031519</v>
      </c>
      <c r="Y183" s="101">
        <v>722.48895511373485</v>
      </c>
      <c r="DA183" s="131" t="s">
        <v>2291</v>
      </c>
    </row>
    <row r="184" spans="1:105" ht="12" customHeight="1" x14ac:dyDescent="0.25">
      <c r="A184" s="103" t="s">
        <v>52</v>
      </c>
      <c r="B184" s="104">
        <v>569.44507740679478</v>
      </c>
      <c r="C184" s="104">
        <v>589.82318538812126</v>
      </c>
      <c r="D184" s="104">
        <v>673.52771607235661</v>
      </c>
      <c r="E184" s="104">
        <v>694.56638765191099</v>
      </c>
      <c r="F184" s="104">
        <v>712.39985303812591</v>
      </c>
      <c r="G184" s="104">
        <v>704.64762290029842</v>
      </c>
      <c r="H184" s="104">
        <v>751.6828085092194</v>
      </c>
      <c r="I184" s="104">
        <v>757.18073023834097</v>
      </c>
      <c r="J184" s="104">
        <v>702.60643241264859</v>
      </c>
      <c r="K184" s="104">
        <v>810.20374162395842</v>
      </c>
      <c r="L184" s="104">
        <v>820.51327661633206</v>
      </c>
      <c r="M184" s="104">
        <v>661.76317919877511</v>
      </c>
      <c r="N184" s="104">
        <v>728.18773299012105</v>
      </c>
      <c r="O184" s="104">
        <v>770.75631728481983</v>
      </c>
      <c r="P184" s="104">
        <v>737.93650981943722</v>
      </c>
      <c r="Q184" s="104">
        <v>692.7156563932607</v>
      </c>
      <c r="R184" s="104">
        <v>637.43046979924202</v>
      </c>
      <c r="S184" s="104">
        <v>835.71517057013341</v>
      </c>
      <c r="T184" s="104">
        <v>873.79140496685966</v>
      </c>
      <c r="U184" s="104">
        <v>705.82180330919357</v>
      </c>
      <c r="V184" s="104">
        <v>786.95807411361636</v>
      </c>
      <c r="W184" s="104">
        <v>801.6345409041013</v>
      </c>
      <c r="X184" s="104">
        <v>783.42626882317188</v>
      </c>
      <c r="Y184" s="104">
        <v>844.47526136949239</v>
      </c>
      <c r="DA184" s="132" t="s">
        <v>2292</v>
      </c>
    </row>
    <row r="185" spans="1:105" ht="12" customHeight="1" x14ac:dyDescent="0.25">
      <c r="A185" s="106" t="s">
        <v>122</v>
      </c>
      <c r="B185" s="101">
        <v>1523.1107961815471</v>
      </c>
      <c r="C185" s="101">
        <v>1471.2592562309831</v>
      </c>
      <c r="D185" s="101">
        <v>1601.8224467212119</v>
      </c>
      <c r="E185" s="101">
        <v>1393.1678135580019</v>
      </c>
      <c r="F185" s="101">
        <v>1603.5066774875008</v>
      </c>
      <c r="G185" s="101">
        <v>1657.4197242612727</v>
      </c>
      <c r="H185" s="101">
        <v>1721.6554560069442</v>
      </c>
      <c r="I185" s="101">
        <v>1660.2775759909914</v>
      </c>
      <c r="J185" s="101">
        <v>1738.3387580010453</v>
      </c>
      <c r="K185" s="101">
        <v>1648.7461885042349</v>
      </c>
      <c r="L185" s="101">
        <v>1668.4600394880863</v>
      </c>
      <c r="M185" s="101">
        <v>1605.4456285850383</v>
      </c>
      <c r="N185" s="101">
        <v>1603.0213026013337</v>
      </c>
      <c r="O185" s="101">
        <v>1557.1499840498395</v>
      </c>
      <c r="P185" s="101">
        <v>1556.6433999658832</v>
      </c>
      <c r="Q185" s="101">
        <v>1561.719101845815</v>
      </c>
      <c r="R185" s="101">
        <v>1573.9332175942482</v>
      </c>
      <c r="S185" s="101">
        <v>1588.3491736185904</v>
      </c>
      <c r="T185" s="101">
        <v>1591.438233650465</v>
      </c>
      <c r="U185" s="101">
        <v>1601.2884263077472</v>
      </c>
      <c r="V185" s="101">
        <v>1618.4310105842037</v>
      </c>
      <c r="W185" s="101">
        <v>1762.4066328448625</v>
      </c>
      <c r="X185" s="101">
        <v>1703.5007323720145</v>
      </c>
      <c r="Y185" s="101">
        <v>1693.5579182692161</v>
      </c>
      <c r="DA185" s="131" t="s">
        <v>2293</v>
      </c>
    </row>
    <row r="186" spans="1:105" ht="12" customHeight="1" x14ac:dyDescent="0.25">
      <c r="A186" s="107" t="s">
        <v>121</v>
      </c>
      <c r="B186" s="104">
        <v>1098.8890306081714</v>
      </c>
      <c r="C186" s="104">
        <v>1053.4644116656636</v>
      </c>
      <c r="D186" s="104">
        <v>1159.4982821874294</v>
      </c>
      <c r="E186" s="104">
        <v>984.8746989512382</v>
      </c>
      <c r="F186" s="104">
        <v>1158.1251118237012</v>
      </c>
      <c r="G186" s="104">
        <v>1200.171783743875</v>
      </c>
      <c r="H186" s="104">
        <v>1253.4883980014224</v>
      </c>
      <c r="I186" s="104">
        <v>1207.9102981976257</v>
      </c>
      <c r="J186" s="104">
        <v>1266.9232369696369</v>
      </c>
      <c r="K186" s="104">
        <v>1190.7244837326284</v>
      </c>
      <c r="L186" s="104">
        <v>1207.9068700492655</v>
      </c>
      <c r="M186" s="104">
        <v>1171.998071148859</v>
      </c>
      <c r="N186" s="104">
        <v>1173.9469765728538</v>
      </c>
      <c r="O186" s="104">
        <v>1141.9672294180768</v>
      </c>
      <c r="P186" s="104">
        <v>1151.7015411024588</v>
      </c>
      <c r="Q186" s="104">
        <v>1175.2552618331654</v>
      </c>
      <c r="R186" s="104">
        <v>1193.3899834199383</v>
      </c>
      <c r="S186" s="104">
        <v>1218.4429904720607</v>
      </c>
      <c r="T186" s="104">
        <v>1242.8491178799666</v>
      </c>
      <c r="U186" s="104">
        <v>1256.7150352121198</v>
      </c>
      <c r="V186" s="104">
        <v>1280.7253865208054</v>
      </c>
      <c r="W186" s="104">
        <v>1421.0498580210326</v>
      </c>
      <c r="X186" s="104">
        <v>1406.4085927704029</v>
      </c>
      <c r="Y186" s="104">
        <v>1419.8313115356971</v>
      </c>
      <c r="DA186" s="132" t="s">
        <v>2294</v>
      </c>
    </row>
    <row r="187" spans="1:105" ht="12" customHeight="1" x14ac:dyDescent="0.25">
      <c r="A187" s="108" t="s">
        <v>53</v>
      </c>
      <c r="B187" s="98">
        <v>462.49173065999076</v>
      </c>
      <c r="C187" s="98">
        <v>421.66894278020857</v>
      </c>
      <c r="D187" s="98">
        <v>483.39368411780134</v>
      </c>
      <c r="E187" s="98">
        <v>355.06581529343453</v>
      </c>
      <c r="F187" s="98">
        <v>461.35414495559388</v>
      </c>
      <c r="G187" s="98">
        <v>473.01357746592686</v>
      </c>
      <c r="H187" s="98">
        <v>490.98001858915984</v>
      </c>
      <c r="I187" s="98">
        <v>461.54798906545756</v>
      </c>
      <c r="J187" s="98">
        <v>487.20644667468849</v>
      </c>
      <c r="K187" s="98">
        <v>428.55290380204775</v>
      </c>
      <c r="L187" s="98">
        <v>433.70702280895324</v>
      </c>
      <c r="M187" s="98">
        <v>435.43940056977181</v>
      </c>
      <c r="N187" s="98">
        <v>430.66136941748738</v>
      </c>
      <c r="O187" s="98">
        <v>406.62773586684534</v>
      </c>
      <c r="P187" s="98">
        <v>428.88848873525058</v>
      </c>
      <c r="Q187" s="98">
        <v>467.94833413554824</v>
      </c>
      <c r="R187" s="98">
        <v>458.74655503503095</v>
      </c>
      <c r="S187" s="98">
        <v>457.34706044952208</v>
      </c>
      <c r="T187" s="98">
        <v>476.03823655271316</v>
      </c>
      <c r="U187" s="98">
        <v>454.60329756358095</v>
      </c>
      <c r="V187" s="98">
        <v>450.87794112308939</v>
      </c>
      <c r="W187" s="98">
        <v>552.8968517190325</v>
      </c>
      <c r="X187" s="98">
        <v>597.06201404218859</v>
      </c>
      <c r="Y187" s="98">
        <v>602.18834808677286</v>
      </c>
      <c r="DA187" s="63" t="s">
        <v>2295</v>
      </c>
    </row>
    <row r="188" spans="1:105" ht="12" customHeight="1" x14ac:dyDescent="0.25">
      <c r="A188" s="108" t="s">
        <v>52</v>
      </c>
      <c r="B188" s="98">
        <v>636.39729994818083</v>
      </c>
      <c r="C188" s="98">
        <v>631.79546888545497</v>
      </c>
      <c r="D188" s="98">
        <v>676.10459806962797</v>
      </c>
      <c r="E188" s="98">
        <v>629.8088836578039</v>
      </c>
      <c r="F188" s="98">
        <v>696.77096686810728</v>
      </c>
      <c r="G188" s="98">
        <v>727.15820627794812</v>
      </c>
      <c r="H188" s="98">
        <v>762.50837941226268</v>
      </c>
      <c r="I188" s="98">
        <v>746.36230913216843</v>
      </c>
      <c r="J188" s="98">
        <v>779.71679029494828</v>
      </c>
      <c r="K188" s="98">
        <v>762.17157993058061</v>
      </c>
      <c r="L188" s="98">
        <v>774.19984724031247</v>
      </c>
      <c r="M188" s="98">
        <v>736.55867057908711</v>
      </c>
      <c r="N188" s="98">
        <v>743.28560715536651</v>
      </c>
      <c r="O188" s="98">
        <v>735.33949355123173</v>
      </c>
      <c r="P188" s="98">
        <v>722.81305236720823</v>
      </c>
      <c r="Q188" s="98">
        <v>707.3069276976172</v>
      </c>
      <c r="R188" s="98">
        <v>734.64342838490722</v>
      </c>
      <c r="S188" s="98">
        <v>761.0959300225386</v>
      </c>
      <c r="T188" s="98">
        <v>766.81088132725347</v>
      </c>
      <c r="U188" s="98">
        <v>802.11173764853868</v>
      </c>
      <c r="V188" s="98">
        <v>829.847445397716</v>
      </c>
      <c r="W188" s="98">
        <v>868.15300630199999</v>
      </c>
      <c r="X188" s="98">
        <v>809.34657872821447</v>
      </c>
      <c r="Y188" s="98">
        <v>817.64296344892421</v>
      </c>
      <c r="DA188" s="63" t="s">
        <v>2296</v>
      </c>
    </row>
    <row r="189" spans="1:105" ht="12" customHeight="1" x14ac:dyDescent="0.25">
      <c r="A189" s="121" t="s">
        <v>54</v>
      </c>
      <c r="B189" s="122">
        <v>1299.9077268867723</v>
      </c>
      <c r="C189" s="122">
        <v>1262.2787873752341</v>
      </c>
      <c r="D189" s="122">
        <v>1377.2698133105528</v>
      </c>
      <c r="E189" s="122">
        <v>1250.7148930138571</v>
      </c>
      <c r="F189" s="122">
        <v>1370.4334375965</v>
      </c>
      <c r="G189" s="122">
        <v>1414.940084485102</v>
      </c>
      <c r="H189" s="122">
        <v>1461.4343249982205</v>
      </c>
      <c r="I189" s="122">
        <v>1393.9381723923009</v>
      </c>
      <c r="J189" s="122">
        <v>1486.2309542444782</v>
      </c>
      <c r="K189" s="122">
        <v>1441.5806248004933</v>
      </c>
      <c r="L189" s="122">
        <v>1387.0227228879842</v>
      </c>
      <c r="M189" s="122">
        <v>1291.5791353627442</v>
      </c>
      <c r="N189" s="122">
        <v>1238.062418520552</v>
      </c>
      <c r="O189" s="122">
        <v>1191.5005329319722</v>
      </c>
      <c r="P189" s="122">
        <v>1129.353162013351</v>
      </c>
      <c r="Q189" s="122">
        <v>1140.2904602101246</v>
      </c>
      <c r="R189" s="122">
        <v>1171.8205591530591</v>
      </c>
      <c r="S189" s="122">
        <v>1153.0092815739176</v>
      </c>
      <c r="T189" s="122">
        <v>1111.5843038650437</v>
      </c>
      <c r="U189" s="122">
        <v>1119.4072475792325</v>
      </c>
      <c r="V189" s="122">
        <v>1101.636225162001</v>
      </c>
      <c r="W189" s="122">
        <v>1161.5839236252232</v>
      </c>
      <c r="X189" s="122">
        <v>1101.1860290075801</v>
      </c>
      <c r="Y189" s="122">
        <v>1010.8001866513671</v>
      </c>
      <c r="DA189" s="130" t="s">
        <v>2297</v>
      </c>
    </row>
    <row r="190" spans="1:105" ht="12" customHeight="1" x14ac:dyDescent="0.25">
      <c r="A190" s="97" t="s">
        <v>50</v>
      </c>
      <c r="B190" s="98">
        <v>1397.232178782991</v>
      </c>
      <c r="C190" s="98">
        <v>1644.7740341331491</v>
      </c>
      <c r="D190" s="98">
        <v>1436.4699830593347</v>
      </c>
      <c r="E190" s="98">
        <v>1696.3482047539026</v>
      </c>
      <c r="F190" s="98">
        <v>1585.3197955071869</v>
      </c>
      <c r="G190" s="98">
        <v>1605.3240781371862</v>
      </c>
      <c r="H190" s="98">
        <v>1577.1195243953732</v>
      </c>
      <c r="I190" s="98">
        <v>1647.0192468549601</v>
      </c>
      <c r="J190" s="98">
        <v>1615.8098502581179</v>
      </c>
      <c r="K190" s="98">
        <v>1858.5584014829867</v>
      </c>
      <c r="L190" s="98">
        <v>1674.6713581896315</v>
      </c>
      <c r="M190" s="98">
        <v>1489.3042349361831</v>
      </c>
      <c r="N190" s="98">
        <v>1416.2638424568863</v>
      </c>
      <c r="O190" s="98">
        <v>1404.8458800284623</v>
      </c>
      <c r="P190" s="98">
        <v>1297.3856159730369</v>
      </c>
      <c r="Q190" s="98">
        <v>1318.9922709010061</v>
      </c>
      <c r="R190" s="98">
        <v>1396.1938114899908</v>
      </c>
      <c r="S190" s="98">
        <v>1372.4629495546981</v>
      </c>
      <c r="T190" s="98">
        <v>1302.6371053389037</v>
      </c>
      <c r="U190" s="98">
        <v>1366.5412295751444</v>
      </c>
      <c r="V190" s="98">
        <v>1341.4287826694256</v>
      </c>
      <c r="W190" s="98">
        <v>1415.3126498031575</v>
      </c>
      <c r="X190" s="98">
        <v>1382.8833263348877</v>
      </c>
      <c r="Y190" s="98">
        <v>1236.9853749624426</v>
      </c>
      <c r="DA190" s="63" t="s">
        <v>2298</v>
      </c>
    </row>
    <row r="191" spans="1:105" ht="12" customHeight="1" x14ac:dyDescent="0.25">
      <c r="A191" s="109" t="s">
        <v>120</v>
      </c>
      <c r="B191" s="33">
        <v>1261.9916611459018</v>
      </c>
      <c r="C191" s="33">
        <v>1092.0382682215072</v>
      </c>
      <c r="D191" s="33">
        <v>1348.2485540185405</v>
      </c>
      <c r="E191" s="33">
        <v>1009.6661397163834</v>
      </c>
      <c r="F191" s="33">
        <v>1247.6469469759522</v>
      </c>
      <c r="G191" s="33">
        <v>1300.8202566384773</v>
      </c>
      <c r="H191" s="33">
        <v>1386.6167819234447</v>
      </c>
      <c r="I191" s="33">
        <v>1223.0574559238828</v>
      </c>
      <c r="J191" s="33">
        <v>1396.6587299652001</v>
      </c>
      <c r="K191" s="33">
        <v>1149.133254259265</v>
      </c>
      <c r="L191" s="33">
        <v>1177.5469224907524</v>
      </c>
      <c r="M191" s="33">
        <v>1147.3657177634752</v>
      </c>
      <c r="N191" s="33">
        <v>1114.0552687368677</v>
      </c>
      <c r="O191" s="33">
        <v>1049.3037368307162</v>
      </c>
      <c r="P191" s="33">
        <v>1021.1039657786589</v>
      </c>
      <c r="Q191" s="33">
        <v>1028.7046730954362</v>
      </c>
      <c r="R191" s="33">
        <v>1033.4691470337139</v>
      </c>
      <c r="S191" s="33">
        <v>1024.1556465493579</v>
      </c>
      <c r="T191" s="33">
        <v>1003.1649545271721</v>
      </c>
      <c r="U191" s="33">
        <v>980.15882699295855</v>
      </c>
      <c r="V191" s="33">
        <v>967.17542428071624</v>
      </c>
      <c r="W191" s="33">
        <v>1024.3911095805477</v>
      </c>
      <c r="X191" s="33">
        <v>965.62724579594487</v>
      </c>
      <c r="Y191" s="33">
        <v>916.40379836897273</v>
      </c>
      <c r="DA191" s="60" t="s">
        <v>2299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7170.4119809669755</v>
      </c>
      <c r="C193" s="117">
        <f t="shared" si="94"/>
        <v>7674.9734756130711</v>
      </c>
      <c r="D193" s="117">
        <f t="shared" si="94"/>
        <v>8765.0293426703156</v>
      </c>
      <c r="E193" s="117">
        <f t="shared" si="94"/>
        <v>9200.0208508663673</v>
      </c>
      <c r="F193" s="117">
        <f t="shared" si="94"/>
        <v>9567.8342059945062</v>
      </c>
      <c r="G193" s="117">
        <f t="shared" si="94"/>
        <v>9817.5675125088437</v>
      </c>
      <c r="H193" s="117">
        <f t="shared" si="94"/>
        <v>9645.6068374665992</v>
      </c>
      <c r="I193" s="117">
        <f t="shared" si="94"/>
        <v>9161.9970982498617</v>
      </c>
      <c r="J193" s="117">
        <f t="shared" si="94"/>
        <v>9097.0969694864471</v>
      </c>
      <c r="K193" s="117">
        <f t="shared" si="94"/>
        <v>9942.3140869734743</v>
      </c>
      <c r="L193" s="117">
        <f t="shared" si="94"/>
        <v>10605.760780813027</v>
      </c>
      <c r="M193" s="117">
        <f t="shared" si="94"/>
        <v>10763.828998872053</v>
      </c>
      <c r="N193" s="117">
        <f t="shared" si="94"/>
        <v>10396.078044363308</v>
      </c>
      <c r="O193" s="117">
        <f t="shared" si="94"/>
        <v>10301.399051631266</v>
      </c>
      <c r="P193" s="117">
        <f t="shared" si="94"/>
        <v>9047.3251718536503</v>
      </c>
      <c r="Q193" s="117">
        <f t="shared" si="94"/>
        <v>11224.373404273023</v>
      </c>
      <c r="R193" s="117">
        <f t="shared" ref="R193:V193" si="95">R194+R197+R199+R208</f>
        <v>11316.382010306063</v>
      </c>
      <c r="S193" s="117">
        <f t="shared" si="95"/>
        <v>12269.726201040308</v>
      </c>
      <c r="T193" s="117">
        <f t="shared" si="95"/>
        <v>11898.532366641586</v>
      </c>
      <c r="U193" s="117">
        <f t="shared" si="95"/>
        <v>10716.575355982814</v>
      </c>
      <c r="V193" s="117">
        <f t="shared" si="95"/>
        <v>12611.990566328073</v>
      </c>
      <c r="W193" s="117">
        <f t="shared" ref="W193:Y193" si="96">W194+W197+W199+W208</f>
        <v>10994.032512265527</v>
      </c>
      <c r="X193" s="117">
        <f t="shared" si="96"/>
        <v>13030.512528899206</v>
      </c>
      <c r="Y193" s="117">
        <f t="shared" si="96"/>
        <v>11833.562929631202</v>
      </c>
      <c r="DA193" s="129" t="s">
        <v>2450</v>
      </c>
    </row>
    <row r="194" spans="1:105" ht="12" customHeight="1" x14ac:dyDescent="0.25">
      <c r="A194" s="121" t="s">
        <v>57</v>
      </c>
      <c r="B194" s="122">
        <f t="shared" ref="B194:Q194" si="97">SUM(B195:B196)</f>
        <v>5292.9814116808775</v>
      </c>
      <c r="C194" s="122">
        <f t="shared" si="97"/>
        <v>5850.9145347054537</v>
      </c>
      <c r="D194" s="122">
        <f t="shared" si="97"/>
        <v>6737.3722232997889</v>
      </c>
      <c r="E194" s="122">
        <f t="shared" si="97"/>
        <v>7179.416831615491</v>
      </c>
      <c r="F194" s="122">
        <f t="shared" si="97"/>
        <v>7511.510551435741</v>
      </c>
      <c r="G194" s="122">
        <f t="shared" si="97"/>
        <v>7670.7150617339794</v>
      </c>
      <c r="H194" s="122">
        <f t="shared" si="97"/>
        <v>7330.7093186213651</v>
      </c>
      <c r="I194" s="122">
        <f t="shared" si="97"/>
        <v>6883.5645508563684</v>
      </c>
      <c r="J194" s="122">
        <f t="shared" si="97"/>
        <v>6746.0960665311886</v>
      </c>
      <c r="K194" s="122">
        <f t="shared" si="97"/>
        <v>7632.0502103110703</v>
      </c>
      <c r="L194" s="122">
        <f t="shared" si="97"/>
        <v>8250.9966893956371</v>
      </c>
      <c r="M194" s="122">
        <f t="shared" si="97"/>
        <v>8432.6986959261267</v>
      </c>
      <c r="N194" s="122">
        <f t="shared" si="97"/>
        <v>7893.5876021734348</v>
      </c>
      <c r="O194" s="122">
        <f t="shared" si="97"/>
        <v>7879.6787858562793</v>
      </c>
      <c r="P194" s="122">
        <f t="shared" si="97"/>
        <v>6653.5122029714857</v>
      </c>
      <c r="Q194" s="122">
        <f t="shared" si="97"/>
        <v>8413.2608253407016</v>
      </c>
      <c r="R194" s="122">
        <f t="shared" ref="R194:V194" si="98">SUM(R195:R196)</f>
        <v>8493.4004198068324</v>
      </c>
      <c r="S194" s="122">
        <f t="shared" si="98"/>
        <v>8917.6218560240268</v>
      </c>
      <c r="T194" s="122">
        <f t="shared" si="98"/>
        <v>8365.5434490794996</v>
      </c>
      <c r="U194" s="122">
        <f t="shared" si="98"/>
        <v>7234.0365614360644</v>
      </c>
      <c r="V194" s="122">
        <f t="shared" si="98"/>
        <v>9205.7703428406876</v>
      </c>
      <c r="W194" s="122">
        <f t="shared" ref="W194:Y194" si="99">SUM(W195:W196)</f>
        <v>7396.9556406342035</v>
      </c>
      <c r="X194" s="122">
        <f t="shared" si="99"/>
        <v>9645.6408008690287</v>
      </c>
      <c r="Y194" s="122">
        <f t="shared" si="99"/>
        <v>8565.7235857264004</v>
      </c>
      <c r="DA194" s="130" t="s">
        <v>2451</v>
      </c>
    </row>
    <row r="195" spans="1:105" ht="12" customHeight="1" x14ac:dyDescent="0.25">
      <c r="A195" s="97" t="s">
        <v>211</v>
      </c>
      <c r="B195" s="98">
        <v>5167.4262885380913</v>
      </c>
      <c r="C195" s="98">
        <v>5713.1658072878054</v>
      </c>
      <c r="D195" s="98">
        <v>6578.5298735023271</v>
      </c>
      <c r="E195" s="98">
        <v>7020.0083361075694</v>
      </c>
      <c r="F195" s="98">
        <v>7337.4421879846759</v>
      </c>
      <c r="G195" s="98">
        <v>7496.8868104848889</v>
      </c>
      <c r="H195" s="98">
        <v>7170.8708022186975</v>
      </c>
      <c r="I195" s="98">
        <v>6738.7623372698063</v>
      </c>
      <c r="J195" s="98">
        <v>6605.9273173391803</v>
      </c>
      <c r="K195" s="98">
        <v>7475.0306661711775</v>
      </c>
      <c r="L195" s="98">
        <v>8087.6813616517738</v>
      </c>
      <c r="M195" s="98">
        <v>8267.6495931595873</v>
      </c>
      <c r="N195" s="98">
        <v>7741.2663029767755</v>
      </c>
      <c r="O195" s="98">
        <v>7729.4655419047722</v>
      </c>
      <c r="P195" s="98">
        <v>6527.4994585700715</v>
      </c>
      <c r="Q195" s="98">
        <v>8254.0896568469143</v>
      </c>
      <c r="R195" s="98">
        <v>8331.7598172883827</v>
      </c>
      <c r="S195" s="98">
        <v>8750.0725884700914</v>
      </c>
      <c r="T195" s="98">
        <v>8208.8638028021196</v>
      </c>
      <c r="U195" s="98">
        <v>7097.9177715158403</v>
      </c>
      <c r="V195" s="98">
        <v>9032.5628818349051</v>
      </c>
      <c r="W195" s="98">
        <v>7258.0137574706259</v>
      </c>
      <c r="X195" s="98">
        <v>9465.3917905606213</v>
      </c>
      <c r="Y195" s="98">
        <v>8404.9959733602864</v>
      </c>
      <c r="DA195" s="63" t="s">
        <v>2452</v>
      </c>
    </row>
    <row r="196" spans="1:105" ht="12" customHeight="1" x14ac:dyDescent="0.25">
      <c r="A196" s="97" t="s">
        <v>53</v>
      </c>
      <c r="B196" s="98">
        <v>125.55512314278624</v>
      </c>
      <c r="C196" s="98">
        <v>137.74872741764835</v>
      </c>
      <c r="D196" s="98">
        <v>158.84234979746168</v>
      </c>
      <c r="E196" s="98">
        <v>159.40849550792186</v>
      </c>
      <c r="F196" s="98">
        <v>174.06836345106512</v>
      </c>
      <c r="G196" s="98">
        <v>173.82825124909033</v>
      </c>
      <c r="H196" s="98">
        <v>159.83851640266732</v>
      </c>
      <c r="I196" s="98">
        <v>144.80221358656209</v>
      </c>
      <c r="J196" s="98">
        <v>140.16874919200814</v>
      </c>
      <c r="K196" s="98">
        <v>157.01954413989267</v>
      </c>
      <c r="L196" s="98">
        <v>163.31532774386241</v>
      </c>
      <c r="M196" s="98">
        <v>165.04910276653968</v>
      </c>
      <c r="N196" s="98">
        <v>152.32129919665954</v>
      </c>
      <c r="O196" s="98">
        <v>150.21324395150728</v>
      </c>
      <c r="P196" s="98">
        <v>126.01274440141442</v>
      </c>
      <c r="Q196" s="98">
        <v>159.17116849378758</v>
      </c>
      <c r="R196" s="98">
        <v>161.64060251845009</v>
      </c>
      <c r="S196" s="98">
        <v>167.54926755393498</v>
      </c>
      <c r="T196" s="98">
        <v>156.67964627738058</v>
      </c>
      <c r="U196" s="98">
        <v>136.11878992022389</v>
      </c>
      <c r="V196" s="98">
        <v>173.20746100578199</v>
      </c>
      <c r="W196" s="98">
        <v>138.94188316357761</v>
      </c>
      <c r="X196" s="98">
        <v>180.24901030840755</v>
      </c>
      <c r="Y196" s="98">
        <v>160.72761236611473</v>
      </c>
      <c r="DA196" s="63" t="s">
        <v>2453</v>
      </c>
    </row>
    <row r="197" spans="1:105" ht="12" customHeight="1" x14ac:dyDescent="0.25">
      <c r="A197" s="121" t="s">
        <v>92</v>
      </c>
      <c r="B197" s="122">
        <f t="shared" ref="B197:Y197" si="100">B198</f>
        <v>112.17588173147325</v>
      </c>
      <c r="C197" s="122">
        <f t="shared" si="100"/>
        <v>113.37939105006289</v>
      </c>
      <c r="D197" s="122">
        <f t="shared" si="100"/>
        <v>116.05240752243314</v>
      </c>
      <c r="E197" s="122">
        <f t="shared" si="100"/>
        <v>301.00593860970736</v>
      </c>
      <c r="F197" s="122">
        <f t="shared" si="100"/>
        <v>139.67247538441623</v>
      </c>
      <c r="G197" s="122">
        <f t="shared" si="100"/>
        <v>184.48056809328656</v>
      </c>
      <c r="H197" s="122">
        <f t="shared" si="100"/>
        <v>260.89044286173777</v>
      </c>
      <c r="I197" s="122">
        <f t="shared" si="100"/>
        <v>300.306071621081</v>
      </c>
      <c r="J197" s="122">
        <f t="shared" si="100"/>
        <v>312.76278973685646</v>
      </c>
      <c r="K197" s="122">
        <f t="shared" si="100"/>
        <v>289.16064971645642</v>
      </c>
      <c r="L197" s="122">
        <f t="shared" si="100"/>
        <v>346.67947858900817</v>
      </c>
      <c r="M197" s="122">
        <f t="shared" si="100"/>
        <v>497.14460163268615</v>
      </c>
      <c r="N197" s="122">
        <f t="shared" si="100"/>
        <v>653.58924563462153</v>
      </c>
      <c r="O197" s="122">
        <f t="shared" si="100"/>
        <v>587.87852167114204</v>
      </c>
      <c r="P197" s="122">
        <f t="shared" si="100"/>
        <v>609.86231125146367</v>
      </c>
      <c r="Q197" s="122">
        <f t="shared" si="100"/>
        <v>1018.9810823006501</v>
      </c>
      <c r="R197" s="122">
        <f t="shared" si="100"/>
        <v>1029.3232126067164</v>
      </c>
      <c r="S197" s="122">
        <f t="shared" si="100"/>
        <v>1425.5743823793248</v>
      </c>
      <c r="T197" s="122">
        <f t="shared" si="100"/>
        <v>1579.806478568956</v>
      </c>
      <c r="U197" s="122">
        <f t="shared" si="100"/>
        <v>1621.9125386167536</v>
      </c>
      <c r="V197" s="122">
        <f t="shared" si="100"/>
        <v>1484.2183026035332</v>
      </c>
      <c r="W197" s="122">
        <f t="shared" si="100"/>
        <v>1519.8531700178503</v>
      </c>
      <c r="X197" s="122">
        <f t="shared" si="100"/>
        <v>1332.9339483118367</v>
      </c>
      <c r="Y197" s="122">
        <f t="shared" si="100"/>
        <v>1207.1297135728541</v>
      </c>
      <c r="DA197" s="130" t="s">
        <v>2454</v>
      </c>
    </row>
    <row r="198" spans="1:105" ht="12" customHeight="1" x14ac:dyDescent="0.25">
      <c r="A198" s="97" t="s">
        <v>53</v>
      </c>
      <c r="B198" s="98">
        <f>RES_hhdet_tesh!B48</f>
        <v>112.17588173147325</v>
      </c>
      <c r="C198" s="98">
        <f>RES_hhdet_tesh!C48</f>
        <v>113.37939105006289</v>
      </c>
      <c r="D198" s="98">
        <f>RES_hhdet_tesh!D48</f>
        <v>116.05240752243314</v>
      </c>
      <c r="E198" s="98">
        <f>RES_hhdet_tesh!E48</f>
        <v>301.00593860970736</v>
      </c>
      <c r="F198" s="98">
        <f>RES_hhdet_tesh!F48</f>
        <v>139.67247538441623</v>
      </c>
      <c r="G198" s="98">
        <f>RES_hhdet_tesh!G48</f>
        <v>184.48056809328656</v>
      </c>
      <c r="H198" s="98">
        <f>RES_hhdet_tesh!H48</f>
        <v>260.89044286173777</v>
      </c>
      <c r="I198" s="98">
        <f>RES_hhdet_tesh!I48</f>
        <v>300.306071621081</v>
      </c>
      <c r="J198" s="98">
        <f>RES_hhdet_tesh!J48</f>
        <v>312.76278973685646</v>
      </c>
      <c r="K198" s="98">
        <f>RES_hhdet_tesh!K48</f>
        <v>289.16064971645642</v>
      </c>
      <c r="L198" s="98">
        <f>RES_hhdet_tesh!L48</f>
        <v>346.67947858900817</v>
      </c>
      <c r="M198" s="98">
        <f>RES_hhdet_tesh!M48</f>
        <v>497.14460163268615</v>
      </c>
      <c r="N198" s="98">
        <f>RES_hhdet_tesh!N48</f>
        <v>653.58924563462153</v>
      </c>
      <c r="O198" s="98">
        <f>RES_hhdet_tesh!O48</f>
        <v>587.87852167114204</v>
      </c>
      <c r="P198" s="98">
        <f>RES_hhdet_tesh!P48</f>
        <v>609.86231125146367</v>
      </c>
      <c r="Q198" s="98">
        <f>RES_hhdet_tesh!Q48</f>
        <v>1018.9810823006501</v>
      </c>
      <c r="R198" s="98">
        <f>RES_hhdet_tesh!R48</f>
        <v>1029.3232126067164</v>
      </c>
      <c r="S198" s="98">
        <f>RES_hhdet_tesh!S48</f>
        <v>1425.5743823793248</v>
      </c>
      <c r="T198" s="98">
        <f>RES_hhdet_tesh!T48</f>
        <v>1579.806478568956</v>
      </c>
      <c r="U198" s="98">
        <f>RES_hhdet_tesh!U48</f>
        <v>1621.9125386167536</v>
      </c>
      <c r="V198" s="98">
        <f>RES_hhdet_tesh!V48</f>
        <v>1484.2183026035332</v>
      </c>
      <c r="W198" s="98">
        <f>RES_hhdet_tesh!W48</f>
        <v>1519.8531700178503</v>
      </c>
      <c r="X198" s="98">
        <f>RES_hhdet_tesh!X48</f>
        <v>1332.9339483118367</v>
      </c>
      <c r="Y198" s="98">
        <f>RES_hhdet_tesh!Y48</f>
        <v>1207.1297135728541</v>
      </c>
      <c r="DA198" s="63" t="s">
        <v>2455</v>
      </c>
    </row>
    <row r="199" spans="1:105" ht="12" customHeight="1" x14ac:dyDescent="0.25">
      <c r="A199" s="121" t="s">
        <v>55</v>
      </c>
      <c r="B199" s="122">
        <v>870.43113723193937</v>
      </c>
      <c r="C199" s="122">
        <v>860.09577233115021</v>
      </c>
      <c r="D199" s="122">
        <v>968.52769395687233</v>
      </c>
      <c r="E199" s="122">
        <v>887.98201662160284</v>
      </c>
      <c r="F199" s="122">
        <v>990.72364917013272</v>
      </c>
      <c r="G199" s="122">
        <v>1004.6314650350314</v>
      </c>
      <c r="H199" s="122">
        <v>1060.4134665612573</v>
      </c>
      <c r="I199" s="122">
        <v>1040.7364600867329</v>
      </c>
      <c r="J199" s="122">
        <v>1030.2230978468062</v>
      </c>
      <c r="K199" s="122">
        <v>1063.2679064473214</v>
      </c>
      <c r="L199" s="122">
        <v>1079.3965069174346</v>
      </c>
      <c r="M199" s="122">
        <v>962.2660548162396</v>
      </c>
      <c r="N199" s="122">
        <v>1007.2641641189937</v>
      </c>
      <c r="O199" s="122">
        <v>1021.7369256491698</v>
      </c>
      <c r="P199" s="122">
        <v>1009.2946806210581</v>
      </c>
      <c r="Q199" s="122">
        <v>1006.5227166416215</v>
      </c>
      <c r="R199" s="122">
        <v>984.56127807685994</v>
      </c>
      <c r="S199" s="122">
        <v>1120.7203823159343</v>
      </c>
      <c r="T199" s="122">
        <v>1165.4189523264142</v>
      </c>
      <c r="U199" s="122">
        <v>1063.2477154154544</v>
      </c>
      <c r="V199" s="122">
        <v>1127.3798087953949</v>
      </c>
      <c r="W199" s="122">
        <v>1228.6670859972533</v>
      </c>
      <c r="X199" s="122">
        <v>1234.0740813112975</v>
      </c>
      <c r="Y199" s="122">
        <v>1285.7777446680575</v>
      </c>
      <c r="DA199" s="130" t="s">
        <v>2456</v>
      </c>
    </row>
    <row r="200" spans="1:105" ht="12" customHeight="1" x14ac:dyDescent="0.25">
      <c r="A200" s="97" t="s">
        <v>138</v>
      </c>
      <c r="B200" s="98">
        <v>817.70082765406528</v>
      </c>
      <c r="C200" s="98">
        <v>827.77580216202841</v>
      </c>
      <c r="D200" s="98">
        <v>966.45531472201799</v>
      </c>
      <c r="E200" s="98">
        <v>934.36180880115205</v>
      </c>
      <c r="F200" s="98">
        <v>1002.4931632201623</v>
      </c>
      <c r="G200" s="98">
        <v>987.77991038906578</v>
      </c>
      <c r="H200" s="98">
        <v>1052.2443554016381</v>
      </c>
      <c r="I200" s="98">
        <v>1048.715745345299</v>
      </c>
      <c r="J200" s="98">
        <v>975.91836882973155</v>
      </c>
      <c r="K200" s="98">
        <v>1095.5555177688677</v>
      </c>
      <c r="L200" s="98">
        <v>1110.5250349094497</v>
      </c>
      <c r="M200" s="98">
        <v>909.54850684113728</v>
      </c>
      <c r="N200" s="98">
        <v>996.98000905495155</v>
      </c>
      <c r="O200" s="98">
        <v>1044.2445384615271</v>
      </c>
      <c r="P200" s="98">
        <v>1019.5524547258331</v>
      </c>
      <c r="Q200" s="98">
        <v>994.37343792167735</v>
      </c>
      <c r="R200" s="98">
        <v>904.82040244553525</v>
      </c>
      <c r="S200" s="98">
        <v>1180.3122328510476</v>
      </c>
      <c r="T200" s="98">
        <v>1250.9638212912321</v>
      </c>
      <c r="U200" s="98">
        <v>987.61283319099687</v>
      </c>
      <c r="V200" s="98">
        <v>1092.7524740418019</v>
      </c>
      <c r="W200" s="98">
        <v>1171.2180413570563</v>
      </c>
      <c r="X200" s="98">
        <v>1210.6915442981463</v>
      </c>
      <c r="Y200" s="98">
        <v>1313.4959312734713</v>
      </c>
      <c r="DA200" s="63" t="s">
        <v>2457</v>
      </c>
    </row>
    <row r="201" spans="1:105" ht="12" customHeight="1" x14ac:dyDescent="0.25">
      <c r="A201" s="97" t="s">
        <v>137</v>
      </c>
      <c r="B201" s="98">
        <v>817.70082765406528</v>
      </c>
      <c r="C201" s="98">
        <v>827.7769651047596</v>
      </c>
      <c r="D201" s="98">
        <v>966.46018433019344</v>
      </c>
      <c r="E201" s="98">
        <v>934.37287056258981</v>
      </c>
      <c r="F201" s="98">
        <v>1002.5085693820089</v>
      </c>
      <c r="G201" s="98">
        <v>987.79677624237445</v>
      </c>
      <c r="H201" s="98">
        <v>1052.266775490855</v>
      </c>
      <c r="I201" s="98">
        <v>1048.7287359877851</v>
      </c>
      <c r="J201" s="98">
        <v>975.9586284816271</v>
      </c>
      <c r="K201" s="98">
        <v>1095.5890568844211</v>
      </c>
      <c r="L201" s="98">
        <v>1110.4059218530285</v>
      </c>
      <c r="M201" s="98">
        <v>909.67937455328149</v>
      </c>
      <c r="N201" s="98">
        <v>996.94738233542137</v>
      </c>
      <c r="O201" s="98">
        <v>1044.0764196961941</v>
      </c>
      <c r="P201" s="98">
        <v>1019.6238662652726</v>
      </c>
      <c r="Q201" s="98">
        <v>994.70979641963618</v>
      </c>
      <c r="R201" s="98">
        <v>905.35840837395835</v>
      </c>
      <c r="S201" s="98">
        <v>1179.9807929314759</v>
      </c>
      <c r="T201" s="98">
        <v>1250.8161294561394</v>
      </c>
      <c r="U201" s="98">
        <v>987.43101590103163</v>
      </c>
      <c r="V201" s="98">
        <v>1092.2782675366664</v>
      </c>
      <c r="W201" s="98">
        <v>1170.6649306084305</v>
      </c>
      <c r="X201" s="98">
        <v>1210.1514352131553</v>
      </c>
      <c r="Y201" s="98">
        <v>1313.9694964521382</v>
      </c>
      <c r="DA201" s="63" t="s">
        <v>2458</v>
      </c>
    </row>
    <row r="202" spans="1:105" ht="12" customHeight="1" x14ac:dyDescent="0.25">
      <c r="A202" s="100" t="s">
        <v>211</v>
      </c>
      <c r="B202" s="101">
        <v>248.25575024727036</v>
      </c>
      <c r="C202" s="101">
        <v>237.95377971663828</v>
      </c>
      <c r="D202" s="101">
        <v>292.93246825783694</v>
      </c>
      <c r="E202" s="101">
        <v>239.80648291067888</v>
      </c>
      <c r="F202" s="101">
        <v>290.10871634388309</v>
      </c>
      <c r="G202" s="101">
        <v>283.14915334207598</v>
      </c>
      <c r="H202" s="101">
        <v>300.58396698163551</v>
      </c>
      <c r="I202" s="101">
        <v>291.54800574944386</v>
      </c>
      <c r="J202" s="101">
        <v>273.35219606897851</v>
      </c>
      <c r="K202" s="101">
        <v>285.38531526046245</v>
      </c>
      <c r="L202" s="101">
        <v>289.89264523669658</v>
      </c>
      <c r="M202" s="101">
        <v>247.91619535450639</v>
      </c>
      <c r="N202" s="101">
        <v>268.7596493453002</v>
      </c>
      <c r="O202" s="101">
        <v>273.32010241137425</v>
      </c>
      <c r="P202" s="101">
        <v>281.68735644583546</v>
      </c>
      <c r="Q202" s="101">
        <v>301.99414002637565</v>
      </c>
      <c r="R202" s="101">
        <v>267.92793857471628</v>
      </c>
      <c r="S202" s="101">
        <v>344.26562236134242</v>
      </c>
      <c r="T202" s="101">
        <v>377.02472448927961</v>
      </c>
      <c r="U202" s="101">
        <v>281.60921259183806</v>
      </c>
      <c r="V202" s="101">
        <v>305.32019342305</v>
      </c>
      <c r="W202" s="101">
        <v>369.03038970432908</v>
      </c>
      <c r="X202" s="101">
        <v>426.7251663899832</v>
      </c>
      <c r="Y202" s="101">
        <v>469.4942350826459</v>
      </c>
      <c r="DA202" s="131" t="s">
        <v>2459</v>
      </c>
    </row>
    <row r="203" spans="1:105" ht="12" customHeight="1" x14ac:dyDescent="0.25">
      <c r="A203" s="103" t="s">
        <v>52</v>
      </c>
      <c r="B203" s="104">
        <v>569.44507740679478</v>
      </c>
      <c r="C203" s="104">
        <v>589.82318538812126</v>
      </c>
      <c r="D203" s="104">
        <v>673.52771607235661</v>
      </c>
      <c r="E203" s="104">
        <v>694.56638765191099</v>
      </c>
      <c r="F203" s="104">
        <v>712.39985303812591</v>
      </c>
      <c r="G203" s="104">
        <v>704.64762290029842</v>
      </c>
      <c r="H203" s="104">
        <v>751.6828085092194</v>
      </c>
      <c r="I203" s="104">
        <v>757.18073023834097</v>
      </c>
      <c r="J203" s="104">
        <v>702.60643241264859</v>
      </c>
      <c r="K203" s="104">
        <v>810.20374162395842</v>
      </c>
      <c r="L203" s="104">
        <v>820.51327661633206</v>
      </c>
      <c r="M203" s="104">
        <v>661.76317919877511</v>
      </c>
      <c r="N203" s="104">
        <v>728.18773299012105</v>
      </c>
      <c r="O203" s="104">
        <v>770.75631728481983</v>
      </c>
      <c r="P203" s="104">
        <v>737.93650981943722</v>
      </c>
      <c r="Q203" s="104">
        <v>692.7156563932607</v>
      </c>
      <c r="R203" s="104">
        <v>637.43046979924202</v>
      </c>
      <c r="S203" s="104">
        <v>835.71517057013341</v>
      </c>
      <c r="T203" s="104">
        <v>873.79140496685966</v>
      </c>
      <c r="U203" s="104">
        <v>705.82180330919357</v>
      </c>
      <c r="V203" s="104">
        <v>786.95807411361636</v>
      </c>
      <c r="W203" s="104">
        <v>801.6345409041013</v>
      </c>
      <c r="X203" s="104">
        <v>783.42626882317188</v>
      </c>
      <c r="Y203" s="104">
        <v>844.47526136949239</v>
      </c>
      <c r="DA203" s="132" t="s">
        <v>2460</v>
      </c>
    </row>
    <row r="204" spans="1:105" ht="12" customHeight="1" x14ac:dyDescent="0.25">
      <c r="A204" s="106" t="s">
        <v>122</v>
      </c>
      <c r="B204" s="101">
        <v>913.90361508842796</v>
      </c>
      <c r="C204" s="101">
        <v>886.72926101963105</v>
      </c>
      <c r="D204" s="101">
        <v>970.21966338785376</v>
      </c>
      <c r="E204" s="101">
        <v>847.1176724345147</v>
      </c>
      <c r="F204" s="101">
        <v>980.49469232946365</v>
      </c>
      <c r="G204" s="101">
        <v>1019.3597073025672</v>
      </c>
      <c r="H204" s="101">
        <v>1067.4912296404145</v>
      </c>
      <c r="I204" s="101">
        <v>1033.4116440980426</v>
      </c>
      <c r="J204" s="101">
        <v>1082.6766162869756</v>
      </c>
      <c r="K204" s="101">
        <v>1030.0942016785093</v>
      </c>
      <c r="L204" s="101">
        <v>1047.3500081753098</v>
      </c>
      <c r="M204" s="101">
        <v>1013.2250636325784</v>
      </c>
      <c r="N204" s="101">
        <v>1018.1641058602837</v>
      </c>
      <c r="O204" s="101">
        <v>996.21518657353533</v>
      </c>
      <c r="P204" s="101">
        <v>998.13236244651068</v>
      </c>
      <c r="Q204" s="101">
        <v>1017.3540657559411</v>
      </c>
      <c r="R204" s="101">
        <v>1044.563116572552</v>
      </c>
      <c r="S204" s="101">
        <v>1074.8244232414459</v>
      </c>
      <c r="T204" s="101">
        <v>1096.9740419657494</v>
      </c>
      <c r="U204" s="101">
        <v>1120.8381748129038</v>
      </c>
      <c r="V204" s="101">
        <v>1149.9315015433961</v>
      </c>
      <c r="W204" s="101">
        <v>1264.6445554576032</v>
      </c>
      <c r="X204" s="101">
        <v>1246.8071500457738</v>
      </c>
      <c r="Y204" s="101">
        <v>1271.7049263703113</v>
      </c>
      <c r="DA204" s="131" t="s">
        <v>2461</v>
      </c>
    </row>
    <row r="205" spans="1:105" ht="12" customHeight="1" x14ac:dyDescent="0.25">
      <c r="A205" s="107" t="s">
        <v>121</v>
      </c>
      <c r="B205" s="104">
        <v>913.90361508842796</v>
      </c>
      <c r="C205" s="104">
        <v>886.72437193519386</v>
      </c>
      <c r="D205" s="104">
        <v>970.20721020718725</v>
      </c>
      <c r="E205" s="104">
        <v>847.15774622892457</v>
      </c>
      <c r="F205" s="104">
        <v>980.50679888073921</v>
      </c>
      <c r="G205" s="104">
        <v>1019.3634949453434</v>
      </c>
      <c r="H205" s="104">
        <v>1067.4816007106285</v>
      </c>
      <c r="I205" s="104">
        <v>1033.7440695729404</v>
      </c>
      <c r="J205" s="104">
        <v>1083.258927943318</v>
      </c>
      <c r="K205" s="104">
        <v>1030.6118340121586</v>
      </c>
      <c r="L205" s="104">
        <v>1047.3636220313222</v>
      </c>
      <c r="M205" s="104">
        <v>1012.6547744242894</v>
      </c>
      <c r="N205" s="104">
        <v>1017.6962753090248</v>
      </c>
      <c r="O205" s="104">
        <v>996.10839490902333</v>
      </c>
      <c r="P205" s="104">
        <v>998.74457488404528</v>
      </c>
      <c r="Q205" s="104">
        <v>1015.913678261838</v>
      </c>
      <c r="R205" s="104">
        <v>1043.0983314468044</v>
      </c>
      <c r="S205" s="104">
        <v>1073.9116587565977</v>
      </c>
      <c r="T205" s="104">
        <v>1097.1678732964019</v>
      </c>
      <c r="U205" s="104">
        <v>1121.4046325596685</v>
      </c>
      <c r="V205" s="104">
        <v>1150.5644068705417</v>
      </c>
      <c r="W205" s="104">
        <v>1265.0019863213699</v>
      </c>
      <c r="X205" s="104">
        <v>1247.1333878463406</v>
      </c>
      <c r="Y205" s="104">
        <v>1271.3102695296875</v>
      </c>
      <c r="DA205" s="132" t="s">
        <v>2462</v>
      </c>
    </row>
    <row r="206" spans="1:105" ht="12" customHeight="1" x14ac:dyDescent="0.25">
      <c r="A206" s="108" t="s">
        <v>53</v>
      </c>
      <c r="B206" s="98">
        <v>277.50631514024712</v>
      </c>
      <c r="C206" s="98">
        <v>254.92890304973901</v>
      </c>
      <c r="D206" s="98">
        <v>294.10261213755939</v>
      </c>
      <c r="E206" s="98">
        <v>217.34886257112078</v>
      </c>
      <c r="F206" s="98">
        <v>283.73583201263182</v>
      </c>
      <c r="G206" s="98">
        <v>292.20528866739522</v>
      </c>
      <c r="H206" s="98">
        <v>304.97322129836579</v>
      </c>
      <c r="I206" s="98">
        <v>287.38176044077204</v>
      </c>
      <c r="J206" s="98">
        <v>303.54213764836948</v>
      </c>
      <c r="K206" s="98">
        <v>268.44025408157813</v>
      </c>
      <c r="L206" s="98">
        <v>273.16377479100964</v>
      </c>
      <c r="M206" s="98">
        <v>276.09610384520244</v>
      </c>
      <c r="N206" s="98">
        <v>274.41066815365832</v>
      </c>
      <c r="O206" s="98">
        <v>260.76890135779178</v>
      </c>
      <c r="P206" s="98">
        <v>275.93152251683711</v>
      </c>
      <c r="Q206" s="98">
        <v>308.60675056422082</v>
      </c>
      <c r="R206" s="98">
        <v>308.45490306189714</v>
      </c>
      <c r="S206" s="98">
        <v>312.81572873405912</v>
      </c>
      <c r="T206" s="98">
        <v>330.35699196914851</v>
      </c>
      <c r="U206" s="98">
        <v>319.29289491113002</v>
      </c>
      <c r="V206" s="98">
        <v>320.7169614728258</v>
      </c>
      <c r="W206" s="98">
        <v>396.84898001936989</v>
      </c>
      <c r="X206" s="98">
        <v>437.78680911812637</v>
      </c>
      <c r="Y206" s="98">
        <v>453.66730608076335</v>
      </c>
      <c r="DA206" s="63" t="s">
        <v>2463</v>
      </c>
    </row>
    <row r="207" spans="1:105" ht="12" customHeight="1" x14ac:dyDescent="0.25">
      <c r="A207" s="108" t="s">
        <v>52</v>
      </c>
      <c r="B207" s="98">
        <v>636.39729994818083</v>
      </c>
      <c r="C207" s="98">
        <v>631.79546888545497</v>
      </c>
      <c r="D207" s="98">
        <v>676.10459806962797</v>
      </c>
      <c r="E207" s="98">
        <v>629.8088836578039</v>
      </c>
      <c r="F207" s="98">
        <v>696.77096686810728</v>
      </c>
      <c r="G207" s="98">
        <v>727.15820627794812</v>
      </c>
      <c r="H207" s="98">
        <v>762.50837941226268</v>
      </c>
      <c r="I207" s="98">
        <v>746.36230913216843</v>
      </c>
      <c r="J207" s="98">
        <v>779.71679029494828</v>
      </c>
      <c r="K207" s="98">
        <v>762.17157993058061</v>
      </c>
      <c r="L207" s="98">
        <v>774.19984724031247</v>
      </c>
      <c r="M207" s="98">
        <v>736.55867057908711</v>
      </c>
      <c r="N207" s="98">
        <v>743.28560715536651</v>
      </c>
      <c r="O207" s="98">
        <v>735.33949355123173</v>
      </c>
      <c r="P207" s="98">
        <v>722.81305236720823</v>
      </c>
      <c r="Q207" s="98">
        <v>707.3069276976172</v>
      </c>
      <c r="R207" s="98">
        <v>734.64342838490722</v>
      </c>
      <c r="S207" s="98">
        <v>761.0959300225386</v>
      </c>
      <c r="T207" s="98">
        <v>766.81088132725347</v>
      </c>
      <c r="U207" s="98">
        <v>802.11173764853868</v>
      </c>
      <c r="V207" s="98">
        <v>829.847445397716</v>
      </c>
      <c r="W207" s="98">
        <v>868.15300630199999</v>
      </c>
      <c r="X207" s="98">
        <v>809.34657872821447</v>
      </c>
      <c r="Y207" s="98">
        <v>817.64296344892421</v>
      </c>
      <c r="DA207" s="63" t="s">
        <v>2464</v>
      </c>
    </row>
    <row r="208" spans="1:105" ht="12" customHeight="1" x14ac:dyDescent="0.25">
      <c r="A208" s="121" t="s">
        <v>54</v>
      </c>
      <c r="B208" s="122">
        <v>894.82355032268561</v>
      </c>
      <c r="C208" s="122">
        <v>850.58377752640422</v>
      </c>
      <c r="D208" s="122">
        <v>943.07701789122098</v>
      </c>
      <c r="E208" s="122">
        <v>831.61606401956703</v>
      </c>
      <c r="F208" s="122">
        <v>925.92753000421612</v>
      </c>
      <c r="G208" s="122">
        <v>957.74041764654646</v>
      </c>
      <c r="H208" s="122">
        <v>993.59360942223714</v>
      </c>
      <c r="I208" s="122">
        <v>937.39001568567971</v>
      </c>
      <c r="J208" s="122">
        <v>1008.0150153715963</v>
      </c>
      <c r="K208" s="122">
        <v>957.83532049862629</v>
      </c>
      <c r="L208" s="122">
        <v>928.68810591094666</v>
      </c>
      <c r="M208" s="122">
        <v>871.7196464969993</v>
      </c>
      <c r="N208" s="122">
        <v>841.63703243626014</v>
      </c>
      <c r="O208" s="122">
        <v>812.10481845467564</v>
      </c>
      <c r="P208" s="122">
        <v>774.6559770096427</v>
      </c>
      <c r="Q208" s="122">
        <v>785.60877999005083</v>
      </c>
      <c r="R208" s="122">
        <v>809.097099815653</v>
      </c>
      <c r="S208" s="122">
        <v>805.80958032102137</v>
      </c>
      <c r="T208" s="122">
        <v>787.76348666671515</v>
      </c>
      <c r="U208" s="122">
        <v>797.37854051454156</v>
      </c>
      <c r="V208" s="122">
        <v>794.62211208845849</v>
      </c>
      <c r="W208" s="122">
        <v>848.5566156162198</v>
      </c>
      <c r="X208" s="122">
        <v>817.86369840704413</v>
      </c>
      <c r="Y208" s="122">
        <v>774.93188566388892</v>
      </c>
      <c r="DA208" s="130" t="s">
        <v>2465</v>
      </c>
    </row>
    <row r="209" spans="1:105" ht="12" customHeight="1" x14ac:dyDescent="0.25">
      <c r="A209" s="97" t="s">
        <v>50</v>
      </c>
      <c r="B209" s="98">
        <v>806.19373838958052</v>
      </c>
      <c r="C209" s="98">
        <v>951.30900573181282</v>
      </c>
      <c r="D209" s="98">
        <v>832.52379079956825</v>
      </c>
      <c r="E209" s="98">
        <v>984.89388271445171</v>
      </c>
      <c r="F209" s="98">
        <v>921.93062945942563</v>
      </c>
      <c r="G209" s="98">
        <v>935.04337962890622</v>
      </c>
      <c r="H209" s="98">
        <v>920.50477182035024</v>
      </c>
      <c r="I209" s="98">
        <v>962.25991867851667</v>
      </c>
      <c r="J209" s="98">
        <v>944.40403852007046</v>
      </c>
      <c r="K209" s="98">
        <v>1087.1971898463862</v>
      </c>
      <c r="L209" s="98">
        <v>980.59295434119133</v>
      </c>
      <c r="M209" s="98">
        <v>872.8136368959523</v>
      </c>
      <c r="N209" s="98">
        <v>830.58017785142124</v>
      </c>
      <c r="O209" s="98">
        <v>824.42093257666386</v>
      </c>
      <c r="P209" s="98">
        <v>761.46015055230271</v>
      </c>
      <c r="Q209" s="98">
        <v>774.59980155203073</v>
      </c>
      <c r="R209" s="98">
        <v>821.28713273541769</v>
      </c>
      <c r="S209" s="98">
        <v>809.62482746134071</v>
      </c>
      <c r="T209" s="98">
        <v>771.05160059046727</v>
      </c>
      <c r="U209" s="98">
        <v>811.4490718063887</v>
      </c>
      <c r="V209" s="98">
        <v>799.25727702286781</v>
      </c>
      <c r="W209" s="98">
        <v>845.92000485161407</v>
      </c>
      <c r="X209" s="98">
        <v>829.49374781159179</v>
      </c>
      <c r="Y209" s="98">
        <v>746.90775458228848</v>
      </c>
      <c r="DA209" s="63" t="s">
        <v>2466</v>
      </c>
    </row>
    <row r="210" spans="1:105" ht="12" customHeight="1" x14ac:dyDescent="0.25">
      <c r="A210" s="109" t="s">
        <v>120</v>
      </c>
      <c r="B210" s="33">
        <v>929.35232197649395</v>
      </c>
      <c r="C210" s="33">
        <v>805.75311548050661</v>
      </c>
      <c r="D210" s="33">
        <v>997.27270487337773</v>
      </c>
      <c r="E210" s="33">
        <v>748.70613307142696</v>
      </c>
      <c r="F210" s="33">
        <v>928.21136689375078</v>
      </c>
      <c r="G210" s="33">
        <v>971.34545881368797</v>
      </c>
      <c r="H210" s="33">
        <v>1040.8626402408763</v>
      </c>
      <c r="I210" s="33">
        <v>920.59782033508236</v>
      </c>
      <c r="J210" s="33">
        <v>1051.986501936578</v>
      </c>
      <c r="K210" s="33">
        <v>867.10737130181087</v>
      </c>
      <c r="L210" s="33">
        <v>890.88917925161979</v>
      </c>
      <c r="M210" s="33">
        <v>870.92173012424678</v>
      </c>
      <c r="N210" s="33">
        <v>849.33129768033814</v>
      </c>
      <c r="O210" s="33">
        <v>803.89600587732855</v>
      </c>
      <c r="P210" s="33">
        <v>783.15693961536795</v>
      </c>
      <c r="Q210" s="33">
        <v>792.4830557435298</v>
      </c>
      <c r="R210" s="33">
        <v>801.58056987875011</v>
      </c>
      <c r="S210" s="33">
        <v>803.56943338216831</v>
      </c>
      <c r="T210" s="33">
        <v>797.24720949421487</v>
      </c>
      <c r="U210" s="33">
        <v>789.45045533833172</v>
      </c>
      <c r="V210" s="33">
        <v>792.02299893925999</v>
      </c>
      <c r="W210" s="33">
        <v>849.98224863690928</v>
      </c>
      <c r="X210" s="33">
        <v>812.26706911407689</v>
      </c>
      <c r="Y210" s="33">
        <v>786.6275089653459</v>
      </c>
      <c r="DA210" s="60" t="s">
        <v>2467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3583.3858980883015</v>
      </c>
      <c r="C212" s="117">
        <f t="shared" si="101"/>
        <v>3934.3571401651907</v>
      </c>
      <c r="D212" s="117">
        <f t="shared" si="101"/>
        <v>4480.7776767701098</v>
      </c>
      <c r="E212" s="117">
        <f t="shared" si="101"/>
        <v>4760.8793387009591</v>
      </c>
      <c r="F212" s="117">
        <f t="shared" si="101"/>
        <v>4940.9683685741265</v>
      </c>
      <c r="G212" s="117">
        <f t="shared" si="101"/>
        <v>5031.8304595716918</v>
      </c>
      <c r="H212" s="117">
        <f t="shared" si="101"/>
        <v>4834.0550605929066</v>
      </c>
      <c r="I212" s="117">
        <f t="shared" si="101"/>
        <v>4569.6233266887048</v>
      </c>
      <c r="J212" s="117">
        <f t="shared" si="101"/>
        <v>4457.0089882888142</v>
      </c>
      <c r="K212" s="117">
        <f t="shared" si="101"/>
        <v>5033.3314161804219</v>
      </c>
      <c r="L212" s="117">
        <f t="shared" si="101"/>
        <v>5299.7020111315005</v>
      </c>
      <c r="M212" s="117">
        <f t="shared" si="101"/>
        <v>5171.5180510178243</v>
      </c>
      <c r="N212" s="117">
        <f t="shared" si="101"/>
        <v>4695.2324116594118</v>
      </c>
      <c r="O212" s="117">
        <f t="shared" si="101"/>
        <v>4446.9594521142571</v>
      </c>
      <c r="P212" s="117">
        <f t="shared" si="101"/>
        <v>3769.2453460872393</v>
      </c>
      <c r="Q212" s="117">
        <f t="shared" si="101"/>
        <v>4523.4501864042577</v>
      </c>
      <c r="R212" s="117">
        <f t="shared" ref="R212:V212" si="102">R213+R216+R218+R227</f>
        <v>4406.9247332840423</v>
      </c>
      <c r="S212" s="117">
        <f t="shared" si="102"/>
        <v>4527.0274376246116</v>
      </c>
      <c r="T212" s="117">
        <f t="shared" si="102"/>
        <v>4203.1098696373692</v>
      </c>
      <c r="U212" s="117">
        <f t="shared" si="102"/>
        <v>3589.0886805876503</v>
      </c>
      <c r="V212" s="117">
        <f t="shared" si="102"/>
        <v>4464.3091694409159</v>
      </c>
      <c r="W212" s="117">
        <f t="shared" ref="W212:Y212" si="103">W213+W216+W218+W227</f>
        <v>3649.8231220157336</v>
      </c>
      <c r="X212" s="117">
        <f t="shared" si="103"/>
        <v>4626.4402847320207</v>
      </c>
      <c r="Y212" s="117">
        <f t="shared" si="103"/>
        <v>4058.8009530179111</v>
      </c>
      <c r="DA212" s="129" t="s">
        <v>2618</v>
      </c>
    </row>
    <row r="213" spans="1:105" ht="12" customHeight="1" x14ac:dyDescent="0.25">
      <c r="A213" s="121" t="s">
        <v>57</v>
      </c>
      <c r="B213" s="122">
        <f t="shared" ref="B213:Q213" si="104">SUM(B214:B215)</f>
        <v>3288.541583326858</v>
      </c>
      <c r="C213" s="122">
        <f t="shared" si="104"/>
        <v>3611.391267310129</v>
      </c>
      <c r="D213" s="122">
        <f t="shared" si="104"/>
        <v>4132.2570570393727</v>
      </c>
      <c r="E213" s="122">
        <f t="shared" si="104"/>
        <v>4383.6346020697683</v>
      </c>
      <c r="F213" s="122">
        <f t="shared" si="104"/>
        <v>4552.9723188034341</v>
      </c>
      <c r="G213" s="122">
        <f t="shared" si="104"/>
        <v>4641.5160798456864</v>
      </c>
      <c r="H213" s="122">
        <f t="shared" si="104"/>
        <v>4425.4675591858231</v>
      </c>
      <c r="I213" s="122">
        <f t="shared" si="104"/>
        <v>4145.0967548758872</v>
      </c>
      <c r="J213" s="122">
        <f t="shared" si="104"/>
        <v>4047.2444891265209</v>
      </c>
      <c r="K213" s="122">
        <f t="shared" si="104"/>
        <v>4560.2000157171451</v>
      </c>
      <c r="L213" s="122">
        <f t="shared" si="104"/>
        <v>4839.3299971959941</v>
      </c>
      <c r="M213" s="122">
        <f t="shared" si="104"/>
        <v>4794.9732396884501</v>
      </c>
      <c r="N213" s="122">
        <f t="shared" si="104"/>
        <v>4302.6251734098259</v>
      </c>
      <c r="O213" s="122">
        <f t="shared" si="104"/>
        <v>4047.7024312319445</v>
      </c>
      <c r="P213" s="122">
        <f t="shared" si="104"/>
        <v>3397.6635268828136</v>
      </c>
      <c r="Q213" s="122">
        <f t="shared" si="104"/>
        <v>4187.9676875641571</v>
      </c>
      <c r="R213" s="122">
        <f t="shared" ref="R213:V213" si="105">SUM(R214:R215)</f>
        <v>4106.5848826295933</v>
      </c>
      <c r="S213" s="122">
        <f t="shared" si="105"/>
        <v>4181.0743844546014</v>
      </c>
      <c r="T213" s="122">
        <f t="shared" si="105"/>
        <v>3855.9040047662666</v>
      </c>
      <c r="U213" s="122">
        <f t="shared" si="105"/>
        <v>3299.9446807682334</v>
      </c>
      <c r="V213" s="122">
        <f t="shared" si="105"/>
        <v>4180.8402208246644</v>
      </c>
      <c r="W213" s="122">
        <f t="shared" ref="W213:Y213" si="106">SUM(W214:W215)</f>
        <v>3357.7227900340836</v>
      </c>
      <c r="X213" s="122">
        <f t="shared" si="106"/>
        <v>4355.1025900820532</v>
      </c>
      <c r="Y213" s="122">
        <f t="shared" si="106"/>
        <v>3801.3559183382108</v>
      </c>
      <c r="DA213" s="130" t="s">
        <v>2619</v>
      </c>
    </row>
    <row r="214" spans="1:105" ht="12" customHeight="1" x14ac:dyDescent="0.25">
      <c r="A214" s="97" t="s">
        <v>211</v>
      </c>
      <c r="B214" s="98">
        <v>3288.541583326858</v>
      </c>
      <c r="C214" s="98">
        <v>3611.391267310129</v>
      </c>
      <c r="D214" s="98">
        <v>4132.2570570393727</v>
      </c>
      <c r="E214" s="98">
        <v>4383.6346020697683</v>
      </c>
      <c r="F214" s="98">
        <v>4552.9723188034341</v>
      </c>
      <c r="G214" s="98">
        <v>4641.5160798456864</v>
      </c>
      <c r="H214" s="98">
        <v>4425.4675591858231</v>
      </c>
      <c r="I214" s="98">
        <v>4145.0967548758872</v>
      </c>
      <c r="J214" s="98">
        <v>4047.2444891265209</v>
      </c>
      <c r="K214" s="98">
        <v>4560.2000157171451</v>
      </c>
      <c r="L214" s="98">
        <v>4839.3299971959941</v>
      </c>
      <c r="M214" s="98">
        <v>4794.9732396884501</v>
      </c>
      <c r="N214" s="98">
        <v>4302.6251734098259</v>
      </c>
      <c r="O214" s="98">
        <v>4047.7024312319445</v>
      </c>
      <c r="P214" s="98">
        <v>3397.6635268828136</v>
      </c>
      <c r="Q214" s="98">
        <v>4187.9676875641571</v>
      </c>
      <c r="R214" s="98">
        <v>4106.5848826295933</v>
      </c>
      <c r="S214" s="98">
        <v>4181.0743844546014</v>
      </c>
      <c r="T214" s="98">
        <v>3855.9040047662666</v>
      </c>
      <c r="U214" s="98">
        <v>3299.9446807682334</v>
      </c>
      <c r="V214" s="98">
        <v>4180.8402208246644</v>
      </c>
      <c r="W214" s="98">
        <v>3357.7227900340836</v>
      </c>
      <c r="X214" s="98">
        <v>4355.1025900820532</v>
      </c>
      <c r="Y214" s="98">
        <v>3801.3559183382108</v>
      </c>
      <c r="DA214" s="63" t="s">
        <v>2620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2621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2622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2623</v>
      </c>
    </row>
    <row r="218" spans="1:105" ht="12" customHeight="1" x14ac:dyDescent="0.25">
      <c r="A218" s="121" t="s">
        <v>55</v>
      </c>
      <c r="B218" s="122">
        <v>205.85929888049296</v>
      </c>
      <c r="C218" s="122">
        <v>207.89021433583602</v>
      </c>
      <c r="D218" s="122">
        <v>241.17839788842804</v>
      </c>
      <c r="E218" s="122">
        <v>241.97643144447363</v>
      </c>
      <c r="F218" s="122">
        <v>257.04674770873481</v>
      </c>
      <c r="G218" s="122">
        <v>253.6476066388104</v>
      </c>
      <c r="H218" s="122">
        <v>267.88601726970984</v>
      </c>
      <c r="I218" s="122">
        <v>273.72812358102999</v>
      </c>
      <c r="J218" s="122">
        <v>259.74359620126188</v>
      </c>
      <c r="K218" s="122">
        <v>299.09134445316198</v>
      </c>
      <c r="L218" s="122">
        <v>300.07324015909768</v>
      </c>
      <c r="M218" s="122">
        <v>233.86158222935754</v>
      </c>
      <c r="N218" s="122">
        <v>260.5944596620588</v>
      </c>
      <c r="O218" s="122">
        <v>271.625111197558</v>
      </c>
      <c r="P218" s="122">
        <v>256.11064618101835</v>
      </c>
      <c r="Q218" s="122">
        <v>220.3084828685019</v>
      </c>
      <c r="R218" s="122">
        <v>179.36806888728029</v>
      </c>
      <c r="S218" s="122">
        <v>230.61660221206975</v>
      </c>
      <c r="T218" s="122">
        <v>240.07720806599463</v>
      </c>
      <c r="U218" s="122">
        <v>177.27041915390623</v>
      </c>
      <c r="V218" s="122">
        <v>173.99028986192562</v>
      </c>
      <c r="W218" s="122">
        <v>179.26996221828779</v>
      </c>
      <c r="X218" s="122">
        <v>169.28079098924579</v>
      </c>
      <c r="Y218" s="122">
        <v>174.70546791348357</v>
      </c>
      <c r="DA218" s="130" t="s">
        <v>2624</v>
      </c>
    </row>
    <row r="219" spans="1:105" ht="12" customHeight="1" x14ac:dyDescent="0.25">
      <c r="A219" s="97" t="s">
        <v>138</v>
      </c>
      <c r="B219" s="98">
        <v>455.60312970771014</v>
      </c>
      <c r="C219" s="98">
        <v>460.22143487154034</v>
      </c>
      <c r="D219" s="98">
        <v>536.69375213834473</v>
      </c>
      <c r="E219" s="98">
        <v>516.72318602688983</v>
      </c>
      <c r="F219" s="98">
        <v>552.92500627380218</v>
      </c>
      <c r="G219" s="98">
        <v>543.97591443207307</v>
      </c>
      <c r="H219" s="98">
        <v>577.22402484607687</v>
      </c>
      <c r="I219" s="98">
        <v>572.5428241289419</v>
      </c>
      <c r="J219" s="98">
        <v>528.72201127334574</v>
      </c>
      <c r="K219" s="98">
        <v>590.65060641395678</v>
      </c>
      <c r="L219" s="98">
        <v>591.87452382975505</v>
      </c>
      <c r="M219" s="98">
        <v>476.23628968815558</v>
      </c>
      <c r="N219" s="98">
        <v>507.73309829197223</v>
      </c>
      <c r="O219" s="98">
        <v>511.49077649476379</v>
      </c>
      <c r="P219" s="98">
        <v>493.2948196150262</v>
      </c>
      <c r="Q219" s="98">
        <v>472.0343551297193</v>
      </c>
      <c r="R219" s="98">
        <v>418.94071883088185</v>
      </c>
      <c r="S219" s="98">
        <v>529.83911982409973</v>
      </c>
      <c r="T219" s="98">
        <v>541.02387000367037</v>
      </c>
      <c r="U219" s="98">
        <v>410.31660812115433</v>
      </c>
      <c r="V219" s="98">
        <v>440.53285321340672</v>
      </c>
      <c r="W219" s="98">
        <v>465.818839549448</v>
      </c>
      <c r="X219" s="98">
        <v>479.50652293441823</v>
      </c>
      <c r="Y219" s="98">
        <v>517.75840694675742</v>
      </c>
      <c r="DA219" s="63" t="s">
        <v>2625</v>
      </c>
    </row>
    <row r="220" spans="1:105" ht="12" customHeight="1" x14ac:dyDescent="0.25">
      <c r="A220" s="97" t="s">
        <v>137</v>
      </c>
      <c r="B220" s="98">
        <v>138.32210137916408</v>
      </c>
      <c r="C220" s="98">
        <v>131.69122587009073</v>
      </c>
      <c r="D220" s="98">
        <v>161.34665432749398</v>
      </c>
      <c r="E220" s="98">
        <v>130.3769370044115</v>
      </c>
      <c r="F220" s="98">
        <v>157.41280230605486</v>
      </c>
      <c r="G220" s="98">
        <v>153.49160921114429</v>
      </c>
      <c r="H220" s="98">
        <v>162.18809416093177</v>
      </c>
      <c r="I220" s="98">
        <v>155.78592476697628</v>
      </c>
      <c r="J220" s="98">
        <v>145.77853358298506</v>
      </c>
      <c r="K220" s="98">
        <v>150.61798726224353</v>
      </c>
      <c r="L220" s="98">
        <v>151.44571499496519</v>
      </c>
      <c r="M220" s="98">
        <v>129.1679798974227</v>
      </c>
      <c r="N220" s="98">
        <v>135.50189870695232</v>
      </c>
      <c r="O220" s="98">
        <v>132.37852570394281</v>
      </c>
      <c r="P220" s="98">
        <v>135.17571175829457</v>
      </c>
      <c r="Q220" s="98">
        <v>145.01205214178691</v>
      </c>
      <c r="R220" s="98">
        <v>128.15920926532533</v>
      </c>
      <c r="S220" s="98">
        <v>153.54845149854501</v>
      </c>
      <c r="T220" s="98">
        <v>161.71326815025421</v>
      </c>
      <c r="U220" s="98">
        <v>119.17795528844879</v>
      </c>
      <c r="V220" s="98">
        <v>127.31180145777324</v>
      </c>
      <c r="W220" s="98">
        <v>153.01105938670949</v>
      </c>
      <c r="X220" s="98">
        <v>176.93304290905445</v>
      </c>
      <c r="Y220" s="98">
        <v>192.73115366613987</v>
      </c>
      <c r="DA220" s="63" t="s">
        <v>2626</v>
      </c>
    </row>
    <row r="221" spans="1:105" ht="12" customHeight="1" x14ac:dyDescent="0.25">
      <c r="A221" s="100" t="s">
        <v>211</v>
      </c>
      <c r="B221" s="101">
        <v>138.32210137916408</v>
      </c>
      <c r="C221" s="101">
        <v>131.69122587009073</v>
      </c>
      <c r="D221" s="101">
        <v>161.34665432749398</v>
      </c>
      <c r="E221" s="101">
        <v>130.3769370044115</v>
      </c>
      <c r="F221" s="101">
        <v>157.41280230605486</v>
      </c>
      <c r="G221" s="101">
        <v>153.49160921114429</v>
      </c>
      <c r="H221" s="101">
        <v>162.18809416093177</v>
      </c>
      <c r="I221" s="101">
        <v>155.78592476697628</v>
      </c>
      <c r="J221" s="101">
        <v>145.77853358298506</v>
      </c>
      <c r="K221" s="101">
        <v>150.61798726224353</v>
      </c>
      <c r="L221" s="101">
        <v>151.44571499496519</v>
      </c>
      <c r="M221" s="101">
        <v>129.1679798974227</v>
      </c>
      <c r="N221" s="101">
        <v>135.50189870695232</v>
      </c>
      <c r="O221" s="101">
        <v>132.37852570394281</v>
      </c>
      <c r="P221" s="101">
        <v>135.17571175829457</v>
      </c>
      <c r="Q221" s="101">
        <v>145.01205214178691</v>
      </c>
      <c r="R221" s="101">
        <v>128.15920926532533</v>
      </c>
      <c r="S221" s="101">
        <v>153.54845149854501</v>
      </c>
      <c r="T221" s="101">
        <v>161.71326815025421</v>
      </c>
      <c r="U221" s="101">
        <v>119.17795528844879</v>
      </c>
      <c r="V221" s="101">
        <v>127.31180145777324</v>
      </c>
      <c r="W221" s="101">
        <v>153.01105938670949</v>
      </c>
      <c r="X221" s="101">
        <v>176.93304290905445</v>
      </c>
      <c r="Y221" s="101">
        <v>192.73115366613987</v>
      </c>
      <c r="DA221" s="131" t="s">
        <v>2627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2628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2629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2630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2631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2632</v>
      </c>
    </row>
    <row r="227" spans="1:105" ht="12" customHeight="1" x14ac:dyDescent="0.25">
      <c r="A227" s="121" t="s">
        <v>54</v>
      </c>
      <c r="B227" s="122">
        <v>88.985015880950456</v>
      </c>
      <c r="C227" s="122">
        <v>115.07565851922578</v>
      </c>
      <c r="D227" s="122">
        <v>107.34222184230892</v>
      </c>
      <c r="E227" s="122">
        <v>135.26830518671738</v>
      </c>
      <c r="F227" s="122">
        <v>130.9493020619573</v>
      </c>
      <c r="G227" s="122">
        <v>136.6667730871948</v>
      </c>
      <c r="H227" s="122">
        <v>140.70148413737388</v>
      </c>
      <c r="I227" s="122">
        <v>150.79844823178809</v>
      </c>
      <c r="J227" s="122">
        <v>150.0209029610314</v>
      </c>
      <c r="K227" s="122">
        <v>174.04005601011502</v>
      </c>
      <c r="L227" s="122">
        <v>160.29877377640858</v>
      </c>
      <c r="M227" s="122">
        <v>142.68322910001658</v>
      </c>
      <c r="N227" s="122">
        <v>132.01277858752783</v>
      </c>
      <c r="O227" s="122">
        <v>127.63190968475504</v>
      </c>
      <c r="P227" s="122">
        <v>115.47117302340757</v>
      </c>
      <c r="Q227" s="122">
        <v>115.17401597159856</v>
      </c>
      <c r="R227" s="122">
        <v>120.97178176716878</v>
      </c>
      <c r="S227" s="122">
        <v>115.33645095794036</v>
      </c>
      <c r="T227" s="122">
        <v>107.12865680510842</v>
      </c>
      <c r="U227" s="122">
        <v>111.87358066551084</v>
      </c>
      <c r="V227" s="122">
        <v>109.47865875432555</v>
      </c>
      <c r="W227" s="122">
        <v>112.8303697633622</v>
      </c>
      <c r="X227" s="122">
        <v>102.05690366072224</v>
      </c>
      <c r="Y227" s="122">
        <v>82.739566766216896</v>
      </c>
      <c r="DA227" s="130" t="s">
        <v>2633</v>
      </c>
    </row>
    <row r="228" spans="1:105" ht="12" customHeight="1" x14ac:dyDescent="0.25">
      <c r="A228" s="97" t="s">
        <v>50</v>
      </c>
      <c r="B228" s="98">
        <v>317.3952617323443</v>
      </c>
      <c r="C228" s="98">
        <v>373.62686959368619</v>
      </c>
      <c r="D228" s="98">
        <v>326.30852135175849</v>
      </c>
      <c r="E228" s="98">
        <v>385.34245819189653</v>
      </c>
      <c r="F228" s="98">
        <v>360.12124474741256</v>
      </c>
      <c r="G228" s="98">
        <v>364.66541758964325</v>
      </c>
      <c r="H228" s="98">
        <v>358.25847116165312</v>
      </c>
      <c r="I228" s="98">
        <v>374.13689211557283</v>
      </c>
      <c r="J228" s="98">
        <v>367.04736558463406</v>
      </c>
      <c r="K228" s="98">
        <v>422.19012648087528</v>
      </c>
      <c r="L228" s="98">
        <v>380.41834572635673</v>
      </c>
      <c r="M228" s="98">
        <v>338.3103500081034</v>
      </c>
      <c r="N228" s="98">
        <v>321.71849445250632</v>
      </c>
      <c r="O228" s="98">
        <v>319.12479010726554</v>
      </c>
      <c r="P228" s="98">
        <v>294.71411652443516</v>
      </c>
      <c r="Q228" s="98">
        <v>299.62228425787259</v>
      </c>
      <c r="R228" s="98">
        <v>317.15938621806635</v>
      </c>
      <c r="S228" s="98">
        <v>311.76868362084531</v>
      </c>
      <c r="T228" s="98">
        <v>295.90704484878546</v>
      </c>
      <c r="U228" s="98">
        <v>310.42350571028982</v>
      </c>
      <c r="V228" s="98">
        <v>304.71896227118674</v>
      </c>
      <c r="W228" s="98">
        <v>321.50242152928524</v>
      </c>
      <c r="X228" s="98">
        <v>314.13577641023312</v>
      </c>
      <c r="Y228" s="98">
        <v>280.9935977764685</v>
      </c>
      <c r="DA228" s="63" t="s">
        <v>2634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2635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195.95297189760259</v>
      </c>
      <c r="C231" s="118">
        <f t="shared" si="108"/>
        <v>210.33013126297311</v>
      </c>
      <c r="D231" s="118">
        <f t="shared" si="108"/>
        <v>238.66668074631968</v>
      </c>
      <c r="E231" s="118">
        <f t="shared" si="108"/>
        <v>247.95826830789596</v>
      </c>
      <c r="F231" s="118">
        <f t="shared" si="108"/>
        <v>258.46527035355604</v>
      </c>
      <c r="G231" s="118">
        <f t="shared" si="108"/>
        <v>262.82429311309357</v>
      </c>
      <c r="H231" s="118">
        <f t="shared" si="108"/>
        <v>253.82680470352946</v>
      </c>
      <c r="I231" s="118">
        <f t="shared" si="108"/>
        <v>238.52933578471593</v>
      </c>
      <c r="J231" s="118">
        <f t="shared" si="108"/>
        <v>233.82967559533961</v>
      </c>
      <c r="K231" s="118">
        <f t="shared" si="108"/>
        <v>256.83324253611875</v>
      </c>
      <c r="L231" s="118">
        <f t="shared" si="108"/>
        <v>268.34764633328376</v>
      </c>
      <c r="M231" s="118">
        <f t="shared" si="108"/>
        <v>261.15799549230377</v>
      </c>
      <c r="N231" s="118">
        <f t="shared" si="108"/>
        <v>237.66144485888745</v>
      </c>
      <c r="O231" s="118">
        <f t="shared" si="108"/>
        <v>224.08693714967495</v>
      </c>
      <c r="P231" s="118">
        <f t="shared" si="108"/>
        <v>191.95143177703159</v>
      </c>
      <c r="Q231" s="118">
        <f t="shared" si="108"/>
        <v>228.06145591353388</v>
      </c>
      <c r="R231" s="118">
        <f t="shared" ref="R231:V231" si="109">R232+R235+R237+R246</f>
        <v>222.54027341949742</v>
      </c>
      <c r="S231" s="118">
        <f t="shared" si="109"/>
        <v>227.97513628119876</v>
      </c>
      <c r="T231" s="118">
        <f t="shared" si="109"/>
        <v>212.27205921053121</v>
      </c>
      <c r="U231" s="118">
        <f t="shared" si="109"/>
        <v>183.85611847996751</v>
      </c>
      <c r="V231" s="118">
        <f t="shared" si="109"/>
        <v>221.62887255599176</v>
      </c>
      <c r="W231" s="118">
        <f t="shared" ref="W231:Y231" si="110">W232+W235+W237+W246</f>
        <v>186.1160992568727</v>
      </c>
      <c r="X231" s="118">
        <f t="shared" si="110"/>
        <v>226.95769864200261</v>
      </c>
      <c r="Y231" s="118">
        <f t="shared" si="110"/>
        <v>200.2826678375784</v>
      </c>
      <c r="DA231" s="129" t="s">
        <v>2786</v>
      </c>
    </row>
    <row r="232" spans="1:105" ht="12" customHeight="1" x14ac:dyDescent="0.25">
      <c r="A232" s="121" t="s">
        <v>57</v>
      </c>
      <c r="B232" s="123">
        <f t="shared" ref="B232:Q232" si="111">SUM(B233:B234)</f>
        <v>158.21699968443286</v>
      </c>
      <c r="C232" s="123">
        <f t="shared" si="111"/>
        <v>173.43072057254656</v>
      </c>
      <c r="D232" s="123">
        <f t="shared" si="111"/>
        <v>197.87227713503631</v>
      </c>
      <c r="E232" s="123">
        <f t="shared" si="111"/>
        <v>209.49687449829082</v>
      </c>
      <c r="F232" s="123">
        <f t="shared" si="111"/>
        <v>217.42035852352134</v>
      </c>
      <c r="G232" s="123">
        <f t="shared" si="111"/>
        <v>220.95450910214902</v>
      </c>
      <c r="H232" s="123">
        <f t="shared" si="111"/>
        <v>210.01362188301923</v>
      </c>
      <c r="I232" s="123">
        <f t="shared" si="111"/>
        <v>195.9828104180792</v>
      </c>
      <c r="J232" s="123">
        <f t="shared" si="111"/>
        <v>190.69058076570749</v>
      </c>
      <c r="K232" s="123">
        <f t="shared" si="111"/>
        <v>213.6786865123012</v>
      </c>
      <c r="L232" s="123">
        <f t="shared" si="111"/>
        <v>225.72259750120227</v>
      </c>
      <c r="M232" s="123">
        <f t="shared" si="111"/>
        <v>222.53941447919792</v>
      </c>
      <c r="N232" s="123">
        <f t="shared" si="111"/>
        <v>198.65395915492235</v>
      </c>
      <c r="O232" s="123">
        <f t="shared" si="111"/>
        <v>186.34896002090568</v>
      </c>
      <c r="P232" s="123">
        <f t="shared" si="111"/>
        <v>155.63042662550794</v>
      </c>
      <c r="Q232" s="123">
        <f t="shared" si="111"/>
        <v>191.0534055437582</v>
      </c>
      <c r="R232" s="123">
        <f t="shared" ref="R232:V232" si="112">SUM(R233:R234)</f>
        <v>186.49851686940775</v>
      </c>
      <c r="S232" s="123">
        <f t="shared" si="112"/>
        <v>188.89383093484923</v>
      </c>
      <c r="T232" s="123">
        <f t="shared" si="112"/>
        <v>173.22695804497016</v>
      </c>
      <c r="U232" s="123">
        <f t="shared" si="112"/>
        <v>147.40230892394047</v>
      </c>
      <c r="V232" s="123">
        <f t="shared" si="112"/>
        <v>185.48588413993355</v>
      </c>
      <c r="W232" s="123">
        <f t="shared" ref="W232:Y232" si="113">SUM(W233:W234)</f>
        <v>148.00832045341127</v>
      </c>
      <c r="X232" s="123">
        <f t="shared" si="113"/>
        <v>190.61061227795633</v>
      </c>
      <c r="Y232" s="123">
        <f t="shared" si="113"/>
        <v>165.1751543046818</v>
      </c>
      <c r="DA232" s="130" t="s">
        <v>2787</v>
      </c>
    </row>
    <row r="233" spans="1:105" ht="12" customHeight="1" x14ac:dyDescent="0.25">
      <c r="A233" s="97" t="s">
        <v>211</v>
      </c>
      <c r="B233" s="99">
        <v>156.62002964888029</v>
      </c>
      <c r="C233" s="99">
        <v>171.68096624270061</v>
      </c>
      <c r="D233" s="99">
        <v>195.85724646550347</v>
      </c>
      <c r="E233" s="99">
        <v>207.47817935584672</v>
      </c>
      <c r="F233" s="99">
        <v>215.22080640642906</v>
      </c>
      <c r="G233" s="99">
        <v>218.76394811908219</v>
      </c>
      <c r="H233" s="99">
        <v>208.00588593552351</v>
      </c>
      <c r="I233" s="99">
        <v>194.17039846314262</v>
      </c>
      <c r="J233" s="99">
        <v>188.94298162793257</v>
      </c>
      <c r="K233" s="99">
        <v>211.7286918424339</v>
      </c>
      <c r="L233" s="99">
        <v>223.70292100263347</v>
      </c>
      <c r="M233" s="99">
        <v>220.50749392517375</v>
      </c>
      <c r="N233" s="99">
        <v>196.787276566728</v>
      </c>
      <c r="O233" s="99">
        <v>184.51703564568538</v>
      </c>
      <c r="P233" s="99">
        <v>154.10139209579543</v>
      </c>
      <c r="Q233" s="99">
        <v>189.13221355665681</v>
      </c>
      <c r="R233" s="99">
        <v>184.5587444699888</v>
      </c>
      <c r="S233" s="99">
        <v>186.89464518326116</v>
      </c>
      <c r="T233" s="99">
        <v>171.36940862962734</v>
      </c>
      <c r="U233" s="99">
        <v>145.79801572582437</v>
      </c>
      <c r="V233" s="99">
        <v>183.45838213131432</v>
      </c>
      <c r="W233" s="99">
        <v>146.39237201595884</v>
      </c>
      <c r="X233" s="99">
        <v>188.52912547974421</v>
      </c>
      <c r="Y233" s="99">
        <v>163.33291358679159</v>
      </c>
      <c r="DA233" s="63" t="s">
        <v>2788</v>
      </c>
    </row>
    <row r="234" spans="1:105" ht="12" customHeight="1" x14ac:dyDescent="0.25">
      <c r="A234" s="97" t="s">
        <v>53</v>
      </c>
      <c r="B234" s="99">
        <v>1.5969700355525773</v>
      </c>
      <c r="C234" s="99">
        <v>1.7497543298459455</v>
      </c>
      <c r="D234" s="99">
        <v>2.0150306695328579</v>
      </c>
      <c r="E234" s="99">
        <v>2.018695142444098</v>
      </c>
      <c r="F234" s="99">
        <v>2.1995521170922729</v>
      </c>
      <c r="G234" s="99">
        <v>2.19056098306682</v>
      </c>
      <c r="H234" s="99">
        <v>2.0077359474957053</v>
      </c>
      <c r="I234" s="99">
        <v>1.8124119549365818</v>
      </c>
      <c r="J234" s="99">
        <v>1.7475991377749207</v>
      </c>
      <c r="K234" s="99">
        <v>1.9499946698673032</v>
      </c>
      <c r="L234" s="99">
        <v>2.0196764985687943</v>
      </c>
      <c r="M234" s="99">
        <v>2.0319205540241665</v>
      </c>
      <c r="N234" s="99">
        <v>1.8666825881943572</v>
      </c>
      <c r="O234" s="99">
        <v>1.8319243752203027</v>
      </c>
      <c r="P234" s="99">
        <v>1.5290345297125005</v>
      </c>
      <c r="Q234" s="99">
        <v>1.9211919871013934</v>
      </c>
      <c r="R234" s="99">
        <v>1.9397723994189608</v>
      </c>
      <c r="S234" s="99">
        <v>1.9991857515880709</v>
      </c>
      <c r="T234" s="99">
        <v>1.8575494153428025</v>
      </c>
      <c r="U234" s="99">
        <v>1.604293198116109</v>
      </c>
      <c r="V234" s="99">
        <v>2.0275020086192259</v>
      </c>
      <c r="W234" s="99">
        <v>1.6159484374524238</v>
      </c>
      <c r="X234" s="99">
        <v>2.0814867982121301</v>
      </c>
      <c r="Y234" s="99">
        <v>1.8422407178902152</v>
      </c>
      <c r="DA234" s="63" t="s">
        <v>2789</v>
      </c>
    </row>
    <row r="235" spans="1:105" ht="12" customHeight="1" x14ac:dyDescent="0.25">
      <c r="A235" s="121" t="s">
        <v>92</v>
      </c>
      <c r="B235" s="123">
        <f t="shared" ref="B235:Y235" si="114">B236</f>
        <v>0.82461818405878085</v>
      </c>
      <c r="C235" s="123">
        <f t="shared" si="114"/>
        <v>0.78729339822521638</v>
      </c>
      <c r="D235" s="123">
        <f t="shared" si="114"/>
        <v>0.76303321057247497</v>
      </c>
      <c r="E235" s="123">
        <f t="shared" si="114"/>
        <v>1.8535275921698</v>
      </c>
      <c r="F235" s="123">
        <f t="shared" si="114"/>
        <v>0.81046157283151532</v>
      </c>
      <c r="G235" s="123">
        <f t="shared" si="114"/>
        <v>1.0211152840961328</v>
      </c>
      <c r="H235" s="123">
        <f t="shared" si="114"/>
        <v>1.3735488072526454</v>
      </c>
      <c r="I235" s="123">
        <f t="shared" si="114"/>
        <v>1.531225581857053</v>
      </c>
      <c r="J235" s="123">
        <f t="shared" si="114"/>
        <v>1.5598169574824856</v>
      </c>
      <c r="K235" s="123">
        <f t="shared" si="114"/>
        <v>1.3806094214469369</v>
      </c>
      <c r="L235" s="123">
        <f t="shared" si="114"/>
        <v>1.5816833724530341</v>
      </c>
      <c r="M235" s="123">
        <f t="shared" si="114"/>
        <v>2.0998663085129805</v>
      </c>
      <c r="N235" s="123">
        <f t="shared" si="114"/>
        <v>2.5779615896027628</v>
      </c>
      <c r="O235" s="123">
        <f t="shared" si="114"/>
        <v>2.1637976176504345</v>
      </c>
      <c r="P235" s="123">
        <f t="shared" si="114"/>
        <v>2.1714844694854452</v>
      </c>
      <c r="Q235" s="123">
        <f t="shared" si="114"/>
        <v>3.5571578326440751</v>
      </c>
      <c r="R235" s="123">
        <f t="shared" si="114"/>
        <v>3.4794104773599184</v>
      </c>
      <c r="S235" s="123">
        <f t="shared" si="114"/>
        <v>4.6889013227640239</v>
      </c>
      <c r="T235" s="123">
        <f t="shared" si="114"/>
        <v>5.0810189899018381</v>
      </c>
      <c r="U235" s="123">
        <f t="shared" si="114"/>
        <v>5.1111564521718922</v>
      </c>
      <c r="V235" s="123">
        <f t="shared" si="114"/>
        <v>4.5811381086008884</v>
      </c>
      <c r="W235" s="123">
        <f t="shared" si="114"/>
        <v>4.6163385699217461</v>
      </c>
      <c r="X235" s="123">
        <f t="shared" si="114"/>
        <v>3.9876076966670584</v>
      </c>
      <c r="Y235" s="123">
        <f t="shared" si="114"/>
        <v>3.5599271706989266</v>
      </c>
      <c r="DA235" s="130" t="s">
        <v>2790</v>
      </c>
    </row>
    <row r="236" spans="1:105" ht="12" customHeight="1" x14ac:dyDescent="0.25">
      <c r="A236" s="97" t="s">
        <v>53</v>
      </c>
      <c r="B236" s="99">
        <f>RES_hhdet_fecs!B48</f>
        <v>0.82461818405878085</v>
      </c>
      <c r="C236" s="99">
        <f>RES_hhdet_fecs!C48</f>
        <v>0.78729339822521638</v>
      </c>
      <c r="D236" s="99">
        <f>RES_hhdet_fecs!D48</f>
        <v>0.76303321057247497</v>
      </c>
      <c r="E236" s="99">
        <f>RES_hhdet_fecs!E48</f>
        <v>1.8535275921698</v>
      </c>
      <c r="F236" s="99">
        <f>RES_hhdet_fecs!F48</f>
        <v>0.81046157283151532</v>
      </c>
      <c r="G236" s="99">
        <f>RES_hhdet_fecs!G48</f>
        <v>1.0211152840961328</v>
      </c>
      <c r="H236" s="99">
        <f>RES_hhdet_fecs!H48</f>
        <v>1.3735488072526454</v>
      </c>
      <c r="I236" s="99">
        <f>RES_hhdet_fecs!I48</f>
        <v>1.531225581857053</v>
      </c>
      <c r="J236" s="99">
        <f>RES_hhdet_fecs!J48</f>
        <v>1.5598169574824856</v>
      </c>
      <c r="K236" s="99">
        <f>RES_hhdet_fecs!K48</f>
        <v>1.3806094214469369</v>
      </c>
      <c r="L236" s="99">
        <f>RES_hhdet_fecs!L48</f>
        <v>1.5816833724530341</v>
      </c>
      <c r="M236" s="99">
        <f>RES_hhdet_fecs!M48</f>
        <v>2.0998663085129805</v>
      </c>
      <c r="N236" s="99">
        <f>RES_hhdet_fecs!N48</f>
        <v>2.5779615896027628</v>
      </c>
      <c r="O236" s="99">
        <f>RES_hhdet_fecs!O48</f>
        <v>2.1637976176504345</v>
      </c>
      <c r="P236" s="99">
        <f>RES_hhdet_fecs!P48</f>
        <v>2.1714844694854452</v>
      </c>
      <c r="Q236" s="99">
        <f>RES_hhdet_fecs!Q48</f>
        <v>3.5571578326440751</v>
      </c>
      <c r="R236" s="99">
        <f>RES_hhdet_fecs!R48</f>
        <v>3.4794104773599184</v>
      </c>
      <c r="S236" s="99">
        <f>RES_hhdet_fecs!S48</f>
        <v>4.6889013227640239</v>
      </c>
      <c r="T236" s="99">
        <f>RES_hhdet_fecs!T48</f>
        <v>5.0810189899018381</v>
      </c>
      <c r="U236" s="99">
        <f>RES_hhdet_fecs!U48</f>
        <v>5.1111564521718922</v>
      </c>
      <c r="V236" s="99">
        <f>RES_hhdet_fecs!V48</f>
        <v>4.5811381086008884</v>
      </c>
      <c r="W236" s="99">
        <f>RES_hhdet_fecs!W48</f>
        <v>4.6163385699217461</v>
      </c>
      <c r="X236" s="99">
        <f>RES_hhdet_fecs!X48</f>
        <v>3.9876076966670584</v>
      </c>
      <c r="Y236" s="99">
        <f>RES_hhdet_fecs!Y48</f>
        <v>3.5599271706989266</v>
      </c>
      <c r="DA236" s="63" t="s">
        <v>2791</v>
      </c>
    </row>
    <row r="237" spans="1:105" ht="12" customHeight="1" x14ac:dyDescent="0.25">
      <c r="A237" s="121" t="s">
        <v>55</v>
      </c>
      <c r="B237" s="123">
        <v>20.377471246322145</v>
      </c>
      <c r="C237" s="123">
        <v>20.078010733917942</v>
      </c>
      <c r="D237" s="123">
        <v>22.5597016827573</v>
      </c>
      <c r="E237" s="123">
        <v>20.769236845363448</v>
      </c>
      <c r="F237" s="123">
        <v>22.91746221160221</v>
      </c>
      <c r="G237" s="123">
        <v>23.017778062195564</v>
      </c>
      <c r="H237" s="123">
        <v>24.082517748419193</v>
      </c>
      <c r="I237" s="123">
        <v>23.568120314860913</v>
      </c>
      <c r="J237" s="123">
        <v>23.049213580756614</v>
      </c>
      <c r="K237" s="123">
        <v>23.871241878935127</v>
      </c>
      <c r="L237" s="123">
        <v>23.890430489609805</v>
      </c>
      <c r="M237" s="123">
        <v>20.61807575350149</v>
      </c>
      <c r="N237" s="123">
        <v>21.257190554061467</v>
      </c>
      <c r="O237" s="123">
        <v>21.043244608529918</v>
      </c>
      <c r="P237" s="123">
        <v>20.445986256523167</v>
      </c>
      <c r="Q237" s="123">
        <v>19.687615457153662</v>
      </c>
      <c r="R237" s="123">
        <v>18.499881925101107</v>
      </c>
      <c r="S237" s="123">
        <v>20.634780604376225</v>
      </c>
      <c r="T237" s="123">
        <v>20.785454173823826</v>
      </c>
      <c r="U237" s="123">
        <v>18.149342802861817</v>
      </c>
      <c r="V237" s="123">
        <v>18.666507079667038</v>
      </c>
      <c r="W237" s="123">
        <v>19.981764938998335</v>
      </c>
      <c r="X237" s="123">
        <v>19.643158184769586</v>
      </c>
      <c r="Y237" s="123">
        <v>19.961915212809263</v>
      </c>
      <c r="DA237" s="130" t="s">
        <v>2792</v>
      </c>
    </row>
    <row r="238" spans="1:105" ht="12" customHeight="1" x14ac:dyDescent="0.25">
      <c r="A238" s="97" t="s">
        <v>138</v>
      </c>
      <c r="B238" s="99">
        <v>21.698547479140046</v>
      </c>
      <c r="C238" s="99">
        <v>21.878344044177211</v>
      </c>
      <c r="D238" s="99">
        <v>25.437759325739361</v>
      </c>
      <c r="E238" s="99">
        <v>24.456597230342176</v>
      </c>
      <c r="F238" s="99">
        <v>26.136984237980645</v>
      </c>
      <c r="G238" s="99">
        <v>25.638674233959499</v>
      </c>
      <c r="H238" s="99">
        <v>27.130691405060489</v>
      </c>
      <c r="I238" s="99">
        <v>26.819848817173948</v>
      </c>
      <c r="J238" s="99">
        <v>24.683043866189426</v>
      </c>
      <c r="K238" s="99">
        <v>27.423726985865674</v>
      </c>
      <c r="L238" s="99">
        <v>27.359998165960292</v>
      </c>
      <c r="M238" s="99">
        <v>21.900783488456227</v>
      </c>
      <c r="N238" s="99">
        <v>23.221965569564397</v>
      </c>
      <c r="O238" s="99">
        <v>23.316625528275019</v>
      </c>
      <c r="P238" s="99">
        <v>22.37343922223576</v>
      </c>
      <c r="Q238" s="99">
        <v>21.317476427904076</v>
      </c>
      <c r="R238" s="99">
        <v>18.828095676734662</v>
      </c>
      <c r="S238" s="99">
        <v>23.683887249629421</v>
      </c>
      <c r="T238" s="99">
        <v>24.044929682491276</v>
      </c>
      <c r="U238" s="99">
        <v>18.12859095246651</v>
      </c>
      <c r="V238" s="99">
        <v>19.330909639565672</v>
      </c>
      <c r="W238" s="99">
        <v>20.309099087561318</v>
      </c>
      <c r="X238" s="99">
        <v>20.75747782303231</v>
      </c>
      <c r="Y238" s="99">
        <v>22.246532804967831</v>
      </c>
      <c r="DA238" s="63" t="s">
        <v>2793</v>
      </c>
    </row>
    <row r="239" spans="1:105" ht="12" customHeight="1" x14ac:dyDescent="0.25">
      <c r="A239" s="97" t="s">
        <v>137</v>
      </c>
      <c r="B239" s="99">
        <v>13.830654289693101</v>
      </c>
      <c r="C239" s="99">
        <v>13.752667869888448</v>
      </c>
      <c r="D239" s="99">
        <v>16.191561760847467</v>
      </c>
      <c r="E239" s="99">
        <v>14.96651609559555</v>
      </c>
      <c r="F239" s="99">
        <v>16.442949465006755</v>
      </c>
      <c r="G239" s="99">
        <v>16.114244501596911</v>
      </c>
      <c r="H239" s="99">
        <v>17.0650751719784</v>
      </c>
      <c r="I239" s="99">
        <v>16.77476809730144</v>
      </c>
      <c r="J239" s="99">
        <v>15.565548756723524</v>
      </c>
      <c r="K239" s="99">
        <v>17.054907135887071</v>
      </c>
      <c r="L239" s="99">
        <v>17.147797095237255</v>
      </c>
      <c r="M239" s="99">
        <v>14.087047142506677</v>
      </c>
      <c r="N239" s="99">
        <v>15.121260065363778</v>
      </c>
      <c r="O239" s="99">
        <v>15.434309818001299</v>
      </c>
      <c r="P239" s="99">
        <v>15.085006378908453</v>
      </c>
      <c r="Q239" s="99">
        <v>14.909929170370079</v>
      </c>
      <c r="R239" s="99">
        <v>13.409251618763781</v>
      </c>
      <c r="S239" s="99">
        <v>16.835331576247238</v>
      </c>
      <c r="T239" s="99">
        <v>17.546507184908961</v>
      </c>
      <c r="U239" s="99">
        <v>13.584316303002547</v>
      </c>
      <c r="V239" s="99">
        <v>14.798374677698771</v>
      </c>
      <c r="W239" s="99">
        <v>15.99440754910083</v>
      </c>
      <c r="X239" s="99">
        <v>16.706180250885744</v>
      </c>
      <c r="Y239" s="99">
        <v>17.960356908101065</v>
      </c>
      <c r="DA239" s="63" t="s">
        <v>2794</v>
      </c>
    </row>
    <row r="240" spans="1:105" ht="12" customHeight="1" x14ac:dyDescent="0.25">
      <c r="A240" s="100" t="s">
        <v>211</v>
      </c>
      <c r="B240" s="102">
        <v>6.5877262215378991</v>
      </c>
      <c r="C240" s="102">
        <v>6.2604340625497121</v>
      </c>
      <c r="D240" s="102">
        <v>7.6473730958173727</v>
      </c>
      <c r="E240" s="102">
        <v>6.1707628429831205</v>
      </c>
      <c r="F240" s="102">
        <v>7.4409655668428343</v>
      </c>
      <c r="G240" s="102">
        <v>7.2343669302331852</v>
      </c>
      <c r="H240" s="102">
        <v>7.6231669903700112</v>
      </c>
      <c r="I240" s="102">
        <v>7.2975413785868692</v>
      </c>
      <c r="J240" s="102">
        <v>6.8055762053706399</v>
      </c>
      <c r="K240" s="102">
        <v>6.9931470771156725</v>
      </c>
      <c r="L240" s="102">
        <v>7.0007312659678371</v>
      </c>
      <c r="M240" s="102">
        <v>5.9400764339632746</v>
      </c>
      <c r="N240" s="102">
        <v>6.1973907885240598</v>
      </c>
      <c r="O240" s="102">
        <v>6.0345575202284447</v>
      </c>
      <c r="P240" s="102">
        <v>6.130908842113735</v>
      </c>
      <c r="Q240" s="102">
        <v>6.5488686780965857</v>
      </c>
      <c r="R240" s="102">
        <v>5.7597501160451356</v>
      </c>
      <c r="S240" s="102">
        <v>6.8636385585383861</v>
      </c>
      <c r="T240" s="102">
        <v>7.1870842988357211</v>
      </c>
      <c r="U240" s="102">
        <v>5.2655153586610144</v>
      </c>
      <c r="V240" s="102">
        <v>5.5865366500562343</v>
      </c>
      <c r="W240" s="102">
        <v>6.6710843416790153</v>
      </c>
      <c r="X240" s="102">
        <v>7.6592987554595409</v>
      </c>
      <c r="Y240" s="102">
        <v>8.281082209475322</v>
      </c>
      <c r="DA240" s="131" t="s">
        <v>2795</v>
      </c>
    </row>
    <row r="241" spans="1:105" ht="12" customHeight="1" x14ac:dyDescent="0.25">
      <c r="A241" s="103" t="s">
        <v>52</v>
      </c>
      <c r="B241" s="105">
        <v>7.2429280681552015</v>
      </c>
      <c r="C241" s="105">
        <v>7.4922338073387342</v>
      </c>
      <c r="D241" s="105">
        <v>8.5441886650300933</v>
      </c>
      <c r="E241" s="105">
        <v>8.7957532526124265</v>
      </c>
      <c r="F241" s="105">
        <v>9.0019838981639229</v>
      </c>
      <c r="G241" s="105">
        <v>8.879877571363723</v>
      </c>
      <c r="H241" s="105">
        <v>9.441908181608385</v>
      </c>
      <c r="I241" s="105">
        <v>9.4772267187145705</v>
      </c>
      <c r="J241" s="105">
        <v>8.7599725513528828</v>
      </c>
      <c r="K241" s="105">
        <v>10.061760058771398</v>
      </c>
      <c r="L241" s="105">
        <v>10.147065829269417</v>
      </c>
      <c r="M241" s="105">
        <v>8.1469707085434031</v>
      </c>
      <c r="N241" s="105">
        <v>8.923869276839719</v>
      </c>
      <c r="O241" s="105">
        <v>9.3997522977728547</v>
      </c>
      <c r="P241" s="105">
        <v>8.954097536794718</v>
      </c>
      <c r="Q241" s="105">
        <v>8.3610604922734915</v>
      </c>
      <c r="R241" s="105">
        <v>7.6495015027186453</v>
      </c>
      <c r="S241" s="105">
        <v>9.9716930177088479</v>
      </c>
      <c r="T241" s="105">
        <v>10.359422886073238</v>
      </c>
      <c r="U241" s="105">
        <v>8.3188009443415343</v>
      </c>
      <c r="V241" s="105">
        <v>9.2118380276425391</v>
      </c>
      <c r="W241" s="105">
        <v>9.3233232074218151</v>
      </c>
      <c r="X241" s="105">
        <v>9.0468814954262058</v>
      </c>
      <c r="Y241" s="105">
        <v>9.6792746986257452</v>
      </c>
      <c r="DA241" s="132" t="s">
        <v>2796</v>
      </c>
    </row>
    <row r="242" spans="1:105" ht="12" customHeight="1" x14ac:dyDescent="0.25">
      <c r="A242" s="106" t="s">
        <v>122</v>
      </c>
      <c r="B242" s="102">
        <v>19.372863818248032</v>
      </c>
      <c r="C242" s="102">
        <v>18.68868266282265</v>
      </c>
      <c r="D242" s="102">
        <v>20.320282099862158</v>
      </c>
      <c r="E242" s="102">
        <v>17.642604861666488</v>
      </c>
      <c r="F242" s="102">
        <v>20.262134010530602</v>
      </c>
      <c r="G242" s="102">
        <v>20.886587504866881</v>
      </c>
      <c r="H242" s="102">
        <v>21.625760961890222</v>
      </c>
      <c r="I242" s="102">
        <v>20.780807507755203</v>
      </c>
      <c r="J242" s="102">
        <v>21.673299734464376</v>
      </c>
      <c r="K242" s="102">
        <v>20.4754528944685</v>
      </c>
      <c r="L242" s="102">
        <v>20.633394165183553</v>
      </c>
      <c r="M242" s="102">
        <v>19.764651345632874</v>
      </c>
      <c r="N242" s="102">
        <v>19.644868904428112</v>
      </c>
      <c r="O242" s="102">
        <v>18.990209761901511</v>
      </c>
      <c r="P242" s="102">
        <v>18.888260233543381</v>
      </c>
      <c r="Q242" s="102">
        <v>18.849910149943192</v>
      </c>
      <c r="R242" s="102">
        <v>18.888027923983483</v>
      </c>
      <c r="S242" s="102">
        <v>18.952067548864655</v>
      </c>
      <c r="T242" s="102">
        <v>18.867639994783282</v>
      </c>
      <c r="U242" s="102">
        <v>18.872751749065369</v>
      </c>
      <c r="V242" s="102">
        <v>18.944750449644765</v>
      </c>
      <c r="W242" s="102">
        <v>20.497478367617305</v>
      </c>
      <c r="X242" s="102">
        <v>19.671754530635845</v>
      </c>
      <c r="Y242" s="102">
        <v>19.411358815149661</v>
      </c>
      <c r="DA242" s="131" t="s">
        <v>2797</v>
      </c>
    </row>
    <row r="243" spans="1:105" ht="12" customHeight="1" x14ac:dyDescent="0.25">
      <c r="A243" s="107" t="s">
        <v>121</v>
      </c>
      <c r="B243" s="105">
        <v>13.977070870162226</v>
      </c>
      <c r="C243" s="105">
        <v>13.381640253283695</v>
      </c>
      <c r="D243" s="105">
        <v>14.70907854773923</v>
      </c>
      <c r="E243" s="105">
        <v>12.472119282940948</v>
      </c>
      <c r="F243" s="105">
        <v>14.634230431457301</v>
      </c>
      <c r="G243" s="105">
        <v>15.124408509867004</v>
      </c>
      <c r="H243" s="105">
        <v>15.745101825746566</v>
      </c>
      <c r="I243" s="105">
        <v>15.118767943665972</v>
      </c>
      <c r="J243" s="105">
        <v>15.795774516916262</v>
      </c>
      <c r="K243" s="105">
        <v>14.787371911425732</v>
      </c>
      <c r="L243" s="105">
        <v>14.937857649983956</v>
      </c>
      <c r="M243" s="105">
        <v>14.428475708907794</v>
      </c>
      <c r="N243" s="105">
        <v>14.386605105059484</v>
      </c>
      <c r="O243" s="105">
        <v>13.92685190893768</v>
      </c>
      <c r="P243" s="105">
        <v>13.97470892832165</v>
      </c>
      <c r="Q243" s="105">
        <v>14.18530135324572</v>
      </c>
      <c r="R243" s="105">
        <v>14.321308603862809</v>
      </c>
      <c r="S243" s="105">
        <v>14.538373704856552</v>
      </c>
      <c r="T243" s="105">
        <v>14.73486637945355</v>
      </c>
      <c r="U243" s="105">
        <v>14.811617001169811</v>
      </c>
      <c r="V243" s="105">
        <v>14.99169422946443</v>
      </c>
      <c r="W243" s="105">
        <v>16.527365581388942</v>
      </c>
      <c r="X243" s="105">
        <v>16.240981926806988</v>
      </c>
      <c r="Y243" s="105">
        <v>16.273937104773264</v>
      </c>
      <c r="DA243" s="132" t="s">
        <v>2798</v>
      </c>
    </row>
    <row r="244" spans="1:105" ht="12" customHeight="1" x14ac:dyDescent="0.25">
      <c r="A244" s="108" t="s">
        <v>53</v>
      </c>
      <c r="B244" s="99">
        <v>5.8825591267582924</v>
      </c>
      <c r="C244" s="99">
        <v>5.356253173607926</v>
      </c>
      <c r="D244" s="99">
        <v>6.1322002614406896</v>
      </c>
      <c r="E244" s="99">
        <v>4.4964331060083902</v>
      </c>
      <c r="F244" s="99">
        <v>5.8297353186275531</v>
      </c>
      <c r="G244" s="99">
        <v>5.960855498528387</v>
      </c>
      <c r="H244" s="99">
        <v>6.1672133538841827</v>
      </c>
      <c r="I244" s="99">
        <v>5.7769496227977841</v>
      </c>
      <c r="J244" s="99">
        <v>6.0744036815277109</v>
      </c>
      <c r="K244" s="99">
        <v>5.3221137709177366</v>
      </c>
      <c r="L244" s="99">
        <v>5.3635374788904464</v>
      </c>
      <c r="M244" s="99">
        <v>5.3606972302127067</v>
      </c>
      <c r="N244" s="99">
        <v>5.2777128605084238</v>
      </c>
      <c r="O244" s="99">
        <v>4.9590251923165543</v>
      </c>
      <c r="P244" s="99">
        <v>5.2041189308868683</v>
      </c>
      <c r="Q244" s="99">
        <v>5.6481245845333428</v>
      </c>
      <c r="R244" s="99">
        <v>5.5052003761487649</v>
      </c>
      <c r="S244" s="99">
        <v>5.4570320725935</v>
      </c>
      <c r="T244" s="99">
        <v>5.6437742170022371</v>
      </c>
      <c r="U244" s="99">
        <v>5.3579449137759925</v>
      </c>
      <c r="V244" s="99">
        <v>5.2778092003706956</v>
      </c>
      <c r="W244" s="99">
        <v>6.4304066078898936</v>
      </c>
      <c r="X244" s="99">
        <v>6.8947768302103842</v>
      </c>
      <c r="Y244" s="99">
        <v>6.902211003778854</v>
      </c>
      <c r="DA244" s="63" t="s">
        <v>2799</v>
      </c>
    </row>
    <row r="245" spans="1:105" ht="12" customHeight="1" x14ac:dyDescent="0.25">
      <c r="A245" s="108" t="s">
        <v>52</v>
      </c>
      <c r="B245" s="99">
        <v>8.0945117434039364</v>
      </c>
      <c r="C245" s="99">
        <v>8.0253870796757667</v>
      </c>
      <c r="D245" s="99">
        <v>8.5768782862985393</v>
      </c>
      <c r="E245" s="99">
        <v>7.9756861769325615</v>
      </c>
      <c r="F245" s="99">
        <v>8.8044951128297484</v>
      </c>
      <c r="G245" s="99">
        <v>9.1635530113386174</v>
      </c>
      <c r="H245" s="99">
        <v>9.5778884718623853</v>
      </c>
      <c r="I245" s="99">
        <v>9.3418183208681924</v>
      </c>
      <c r="J245" s="99">
        <v>9.7213708353885497</v>
      </c>
      <c r="K245" s="99">
        <v>9.4652581405079932</v>
      </c>
      <c r="L245" s="99">
        <v>9.5743201710935111</v>
      </c>
      <c r="M245" s="99">
        <v>9.0677784786950859</v>
      </c>
      <c r="N245" s="99">
        <v>9.1088922445510612</v>
      </c>
      <c r="O245" s="99">
        <v>8.9678267166211274</v>
      </c>
      <c r="P245" s="99">
        <v>8.770589997434783</v>
      </c>
      <c r="Q245" s="99">
        <v>8.5371767687123761</v>
      </c>
      <c r="R245" s="99">
        <v>8.816108227714043</v>
      </c>
      <c r="S245" s="99">
        <v>9.0813416322630509</v>
      </c>
      <c r="T245" s="99">
        <v>9.0910921624513144</v>
      </c>
      <c r="U245" s="99">
        <v>9.4536720873938176</v>
      </c>
      <c r="V245" s="99">
        <v>9.7138850290937349</v>
      </c>
      <c r="W245" s="99">
        <v>10.096958973499046</v>
      </c>
      <c r="X245" s="99">
        <v>9.3462050965966057</v>
      </c>
      <c r="Y245" s="99">
        <v>9.3717261009944082</v>
      </c>
      <c r="DA245" s="63" t="s">
        <v>2800</v>
      </c>
    </row>
    <row r="246" spans="1:105" ht="12" customHeight="1" x14ac:dyDescent="0.25">
      <c r="A246" s="121" t="s">
        <v>54</v>
      </c>
      <c r="B246" s="123">
        <v>16.53388278278878</v>
      </c>
      <c r="C246" s="123">
        <v>16.034106558283383</v>
      </c>
      <c r="D246" s="123">
        <v>17.471668717953616</v>
      </c>
      <c r="E246" s="123">
        <v>15.838629372071901</v>
      </c>
      <c r="F246" s="123">
        <v>17.316988045600986</v>
      </c>
      <c r="G246" s="123">
        <v>17.830890664652845</v>
      </c>
      <c r="H246" s="123">
        <v>18.357116264838432</v>
      </c>
      <c r="I246" s="123">
        <v>17.447179469918751</v>
      </c>
      <c r="J246" s="123">
        <v>18.530064291392975</v>
      </c>
      <c r="K246" s="123">
        <v>17.902704723435455</v>
      </c>
      <c r="L246" s="123">
        <v>17.152934970018674</v>
      </c>
      <c r="M246" s="123">
        <v>15.900638951091356</v>
      </c>
      <c r="N246" s="123">
        <v>15.172333560300883</v>
      </c>
      <c r="O246" s="123">
        <v>14.530934902588918</v>
      </c>
      <c r="P246" s="123">
        <v>13.703534425515036</v>
      </c>
      <c r="Q246" s="123">
        <v>13.763277079977929</v>
      </c>
      <c r="R246" s="123">
        <v>14.062464147628651</v>
      </c>
      <c r="S246" s="123">
        <v>13.75762341920926</v>
      </c>
      <c r="T246" s="123">
        <v>13.178628001835365</v>
      </c>
      <c r="U246" s="123">
        <v>13.193310300993337</v>
      </c>
      <c r="V246" s="123">
        <v>12.895343227790272</v>
      </c>
      <c r="W246" s="123">
        <v>13.509675294541347</v>
      </c>
      <c r="X246" s="123">
        <v>12.716320482609634</v>
      </c>
      <c r="Y246" s="123">
        <v>11.585671149388403</v>
      </c>
      <c r="DA246" s="130" t="s">
        <v>2801</v>
      </c>
    </row>
    <row r="247" spans="1:105" ht="12" customHeight="1" x14ac:dyDescent="0.25">
      <c r="A247" s="97" t="s">
        <v>50</v>
      </c>
      <c r="B247" s="99">
        <v>17.771779170561704</v>
      </c>
      <c r="C247" s="99">
        <v>20.89275553970699</v>
      </c>
      <c r="D247" s="99">
        <v>18.222665903763652</v>
      </c>
      <c r="E247" s="99">
        <v>21.48197854775119</v>
      </c>
      <c r="F247" s="99">
        <v>20.032322033385469</v>
      </c>
      <c r="G247" s="99">
        <v>20.230084957282994</v>
      </c>
      <c r="H247" s="99">
        <v>19.810241197741</v>
      </c>
      <c r="I247" s="99">
        <v>20.614860084484203</v>
      </c>
      <c r="J247" s="99">
        <v>20.145631015449709</v>
      </c>
      <c r="K247" s="99">
        <v>23.081069279503492</v>
      </c>
      <c r="L247" s="99">
        <v>20.710207864056365</v>
      </c>
      <c r="M247" s="99">
        <v>18.33483390965489</v>
      </c>
      <c r="N247" s="99">
        <v>17.356174539912825</v>
      </c>
      <c r="O247" s="99">
        <v>17.132786319978365</v>
      </c>
      <c r="P247" s="99">
        <v>15.742434740218458</v>
      </c>
      <c r="Q247" s="99">
        <v>15.920203425550566</v>
      </c>
      <c r="R247" s="99">
        <v>16.755061398999125</v>
      </c>
      <c r="S247" s="99">
        <v>16.376128725534677</v>
      </c>
      <c r="T247" s="99">
        <v>15.443695788936999</v>
      </c>
      <c r="U247" s="99">
        <v>16.106026220461587</v>
      </c>
      <c r="V247" s="99">
        <v>15.702265569213054</v>
      </c>
      <c r="W247" s="99">
        <v>16.460639606154391</v>
      </c>
      <c r="X247" s="99">
        <v>15.969315905306154</v>
      </c>
      <c r="Y247" s="99">
        <v>14.178178793570748</v>
      </c>
      <c r="DA247" s="63" t="s">
        <v>2802</v>
      </c>
    </row>
    <row r="248" spans="1:105" ht="12" customHeight="1" x14ac:dyDescent="0.25">
      <c r="A248" s="109" t="s">
        <v>120</v>
      </c>
      <c r="B248" s="110">
        <v>16.051617946925806</v>
      </c>
      <c r="C248" s="110">
        <v>13.871624979769061</v>
      </c>
      <c r="D248" s="110">
        <v>17.103512948308836</v>
      </c>
      <c r="E248" s="110">
        <v>12.786069683685445</v>
      </c>
      <c r="F248" s="110">
        <v>15.765440825645184</v>
      </c>
      <c r="G248" s="110">
        <v>16.39276745695345</v>
      </c>
      <c r="H248" s="110">
        <v>17.417331073413639</v>
      </c>
      <c r="I248" s="110">
        <v>15.308356825399242</v>
      </c>
      <c r="J248" s="110">
        <v>17.413293664406648</v>
      </c>
      <c r="K248" s="110">
        <v>14.270858656782536</v>
      </c>
      <c r="L248" s="110">
        <v>14.562404387704266</v>
      </c>
      <c r="M248" s="110">
        <v>14.125226649695731</v>
      </c>
      <c r="N248" s="110">
        <v>13.652638097265536</v>
      </c>
      <c r="O248" s="110">
        <v>12.796775050876931</v>
      </c>
      <c r="P248" s="110">
        <v>12.390042209765699</v>
      </c>
      <c r="Q248" s="110">
        <v>12.416439445324839</v>
      </c>
      <c r="R248" s="110">
        <v>12.402174304183459</v>
      </c>
      <c r="S248" s="110">
        <v>12.220151158409877</v>
      </c>
      <c r="T248" s="110">
        <v>11.893238969121644</v>
      </c>
      <c r="U248" s="110">
        <v>11.552131341601344</v>
      </c>
      <c r="V248" s="110">
        <v>11.321395187190255</v>
      </c>
      <c r="W248" s="110">
        <v>11.914069214953461</v>
      </c>
      <c r="X248" s="110">
        <v>11.150909293089455</v>
      </c>
      <c r="Y248" s="110">
        <v>10.503711008529219</v>
      </c>
      <c r="DA248" s="60" t="s">
        <v>2803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91.202435946393067</v>
      </c>
      <c r="C250" s="118">
        <f t="shared" si="115"/>
        <v>97.49141296739262</v>
      </c>
      <c r="D250" s="118">
        <f t="shared" si="115"/>
        <v>111.19076850321406</v>
      </c>
      <c r="E250" s="118">
        <f t="shared" si="115"/>
        <v>116.50594494887139</v>
      </c>
      <c r="F250" s="118">
        <f t="shared" si="115"/>
        <v>120.90048740935816</v>
      </c>
      <c r="G250" s="118">
        <f t="shared" si="115"/>
        <v>123.71970716491224</v>
      </c>
      <c r="H250" s="118">
        <f t="shared" si="115"/>
        <v>121.15872956556598</v>
      </c>
      <c r="I250" s="118">
        <f t="shared" si="115"/>
        <v>114.67582339157917</v>
      </c>
      <c r="J250" s="118">
        <f t="shared" si="115"/>
        <v>113.42099370774585</v>
      </c>
      <c r="K250" s="118">
        <f t="shared" si="115"/>
        <v>123.47163266804608</v>
      </c>
      <c r="L250" s="118">
        <f t="shared" si="115"/>
        <v>131.15857583217991</v>
      </c>
      <c r="M250" s="118">
        <f t="shared" si="115"/>
        <v>132.51356727304449</v>
      </c>
      <c r="N250" s="118">
        <f t="shared" si="115"/>
        <v>127.40291721033469</v>
      </c>
      <c r="O250" s="118">
        <f t="shared" si="115"/>
        <v>125.63062700148329</v>
      </c>
      <c r="P250" s="118">
        <f t="shared" si="115"/>
        <v>109.77994848865494</v>
      </c>
      <c r="Q250" s="118">
        <f t="shared" si="115"/>
        <v>135.47790374715359</v>
      </c>
      <c r="R250" s="118">
        <f t="shared" ref="R250:V250" si="116">R251+R254+R256+R265</f>
        <v>135.80254677884776</v>
      </c>
      <c r="S250" s="118">
        <f t="shared" si="116"/>
        <v>146.40148629184816</v>
      </c>
      <c r="T250" s="118">
        <f t="shared" si="116"/>
        <v>141.06562253761811</v>
      </c>
      <c r="U250" s="118">
        <f t="shared" si="116"/>
        <v>126.30533198817076</v>
      </c>
      <c r="V250" s="118">
        <f t="shared" si="116"/>
        <v>147.63126286495989</v>
      </c>
      <c r="W250" s="118">
        <f t="shared" ref="W250:Y250" si="117">W251+W254+W256+W265</f>
        <v>127.86489757433895</v>
      </c>
      <c r="X250" s="118">
        <f t="shared" si="117"/>
        <v>150.47427864615761</v>
      </c>
      <c r="Y250" s="118">
        <f t="shared" si="117"/>
        <v>135.63488653726091</v>
      </c>
      <c r="DA250" s="129" t="s">
        <v>2954</v>
      </c>
    </row>
    <row r="251" spans="1:105" ht="12" customHeight="1" x14ac:dyDescent="0.25">
      <c r="A251" s="121" t="s">
        <v>57</v>
      </c>
      <c r="B251" s="123">
        <f t="shared" ref="B251:Q251" si="118">SUM(B252:B253)</f>
        <v>67.322881787773483</v>
      </c>
      <c r="C251" s="123">
        <f t="shared" si="118"/>
        <v>74.32128944189283</v>
      </c>
      <c r="D251" s="123">
        <f t="shared" si="118"/>
        <v>85.468464041979317</v>
      </c>
      <c r="E251" s="123">
        <f t="shared" si="118"/>
        <v>90.917700699605135</v>
      </c>
      <c r="F251" s="123">
        <f t="shared" si="118"/>
        <v>94.916494924226456</v>
      </c>
      <c r="G251" s="123">
        <f t="shared" si="118"/>
        <v>96.665352183627746</v>
      </c>
      <c r="H251" s="123">
        <f t="shared" si="118"/>
        <v>92.081238933423009</v>
      </c>
      <c r="I251" s="123">
        <f t="shared" si="118"/>
        <v>86.157900321680756</v>
      </c>
      <c r="J251" s="123">
        <f t="shared" si="118"/>
        <v>84.10913086673159</v>
      </c>
      <c r="K251" s="123">
        <f t="shared" si="118"/>
        <v>94.780922411843591</v>
      </c>
      <c r="L251" s="123">
        <f t="shared" si="118"/>
        <v>102.03784502993508</v>
      </c>
      <c r="M251" s="123">
        <f t="shared" si="118"/>
        <v>103.81500728532748</v>
      </c>
      <c r="N251" s="123">
        <f t="shared" si="118"/>
        <v>96.735142183497985</v>
      </c>
      <c r="O251" s="123">
        <f t="shared" si="118"/>
        <v>96.096557513773021</v>
      </c>
      <c r="P251" s="123">
        <f t="shared" si="118"/>
        <v>80.733500016468966</v>
      </c>
      <c r="Q251" s="123">
        <f t="shared" si="118"/>
        <v>101.54784585670407</v>
      </c>
      <c r="R251" s="123">
        <f t="shared" ref="R251:V251" si="119">SUM(R252:R253)</f>
        <v>101.92528025051242</v>
      </c>
      <c r="S251" s="123">
        <f t="shared" si="119"/>
        <v>106.40441950529376</v>
      </c>
      <c r="T251" s="123">
        <f t="shared" si="119"/>
        <v>99.179508711373828</v>
      </c>
      <c r="U251" s="123">
        <f t="shared" si="119"/>
        <v>85.260202924495957</v>
      </c>
      <c r="V251" s="123">
        <f t="shared" si="119"/>
        <v>107.75931794516477</v>
      </c>
      <c r="W251" s="123">
        <f t="shared" ref="W251:Y251" si="120">SUM(W252:W253)</f>
        <v>86.029486841741118</v>
      </c>
      <c r="X251" s="123">
        <f t="shared" si="120"/>
        <v>111.38632025192692</v>
      </c>
      <c r="Y251" s="123">
        <f t="shared" si="120"/>
        <v>98.179301835660112</v>
      </c>
      <c r="DA251" s="130" t="s">
        <v>2955</v>
      </c>
    </row>
    <row r="252" spans="1:105" ht="12" customHeight="1" x14ac:dyDescent="0.25">
      <c r="A252" s="97" t="s">
        <v>211</v>
      </c>
      <c r="B252" s="99">
        <v>65.72591175222091</v>
      </c>
      <c r="C252" s="99">
        <v>72.571535112046888</v>
      </c>
      <c r="D252" s="99">
        <v>83.453433372446455</v>
      </c>
      <c r="E252" s="99">
        <v>88.899005557161033</v>
      </c>
      <c r="F252" s="99">
        <v>92.716942807134188</v>
      </c>
      <c r="G252" s="99">
        <v>94.474791200560929</v>
      </c>
      <c r="H252" s="99">
        <v>90.073502985927306</v>
      </c>
      <c r="I252" s="99">
        <v>84.345488366744178</v>
      </c>
      <c r="J252" s="99">
        <v>82.361531728956663</v>
      </c>
      <c r="K252" s="99">
        <v>92.830927741976282</v>
      </c>
      <c r="L252" s="99">
        <v>100.01816853136629</v>
      </c>
      <c r="M252" s="99">
        <v>101.78308673130331</v>
      </c>
      <c r="N252" s="99">
        <v>94.868459595303634</v>
      </c>
      <c r="O252" s="99">
        <v>94.264633138552725</v>
      </c>
      <c r="P252" s="99">
        <v>79.204465486756462</v>
      </c>
      <c r="Q252" s="99">
        <v>99.626653869602677</v>
      </c>
      <c r="R252" s="99">
        <v>99.985507851093459</v>
      </c>
      <c r="S252" s="99">
        <v>104.40523375370569</v>
      </c>
      <c r="T252" s="99">
        <v>97.321959296031025</v>
      </c>
      <c r="U252" s="99">
        <v>83.655909726379846</v>
      </c>
      <c r="V252" s="99">
        <v>105.73181593654554</v>
      </c>
      <c r="W252" s="99">
        <v>84.413538404288701</v>
      </c>
      <c r="X252" s="99">
        <v>109.30483345371479</v>
      </c>
      <c r="Y252" s="99">
        <v>96.337061117769892</v>
      </c>
      <c r="DA252" s="63" t="s">
        <v>2956</v>
      </c>
    </row>
    <row r="253" spans="1:105" ht="12" customHeight="1" x14ac:dyDescent="0.25">
      <c r="A253" s="97" t="s">
        <v>53</v>
      </c>
      <c r="B253" s="99">
        <v>1.5969700355525773</v>
      </c>
      <c r="C253" s="99">
        <v>1.7497543298459455</v>
      </c>
      <c r="D253" s="99">
        <v>2.0150306695328579</v>
      </c>
      <c r="E253" s="99">
        <v>2.018695142444098</v>
      </c>
      <c r="F253" s="99">
        <v>2.1995521170922729</v>
      </c>
      <c r="G253" s="99">
        <v>2.19056098306682</v>
      </c>
      <c r="H253" s="99">
        <v>2.0077359474957053</v>
      </c>
      <c r="I253" s="99">
        <v>1.8124119549365818</v>
      </c>
      <c r="J253" s="99">
        <v>1.7475991377749207</v>
      </c>
      <c r="K253" s="99">
        <v>1.9499946698673032</v>
      </c>
      <c r="L253" s="99">
        <v>2.0196764985687943</v>
      </c>
      <c r="M253" s="99">
        <v>2.0319205540241665</v>
      </c>
      <c r="N253" s="99">
        <v>1.8666825881943572</v>
      </c>
      <c r="O253" s="99">
        <v>1.8319243752203027</v>
      </c>
      <c r="P253" s="99">
        <v>1.5290345297125005</v>
      </c>
      <c r="Q253" s="99">
        <v>1.9211919871013934</v>
      </c>
      <c r="R253" s="99">
        <v>1.9397723994189608</v>
      </c>
      <c r="S253" s="99">
        <v>1.9991857515880709</v>
      </c>
      <c r="T253" s="99">
        <v>1.8575494153428025</v>
      </c>
      <c r="U253" s="99">
        <v>1.604293198116109</v>
      </c>
      <c r="V253" s="99">
        <v>2.0275020086192259</v>
      </c>
      <c r="W253" s="99">
        <v>1.6159484374524238</v>
      </c>
      <c r="X253" s="99">
        <v>2.0814867982121301</v>
      </c>
      <c r="Y253" s="99">
        <v>1.8422407178902152</v>
      </c>
      <c r="DA253" s="63" t="s">
        <v>2957</v>
      </c>
    </row>
    <row r="254" spans="1:105" ht="12" customHeight="1" x14ac:dyDescent="0.25">
      <c r="A254" s="121" t="s">
        <v>92</v>
      </c>
      <c r="B254" s="123">
        <f t="shared" ref="B254:Y254" si="121">B255</f>
        <v>1.4267957957647475</v>
      </c>
      <c r="C254" s="123">
        <f t="shared" si="121"/>
        <v>1.4402026365270579</v>
      </c>
      <c r="D254" s="123">
        <f t="shared" si="121"/>
        <v>1.4722091478060308</v>
      </c>
      <c r="E254" s="123">
        <f t="shared" si="121"/>
        <v>3.8118371557433446</v>
      </c>
      <c r="F254" s="123">
        <f t="shared" si="121"/>
        <v>1.7649208784436998</v>
      </c>
      <c r="G254" s="123">
        <f t="shared" si="121"/>
        <v>2.3248000925929468</v>
      </c>
      <c r="H254" s="123">
        <f t="shared" si="121"/>
        <v>3.277051941423327</v>
      </c>
      <c r="I254" s="123">
        <f t="shared" si="121"/>
        <v>3.7587706766700877</v>
      </c>
      <c r="J254" s="123">
        <f t="shared" si="121"/>
        <v>3.8994710648625324</v>
      </c>
      <c r="K254" s="123">
        <f t="shared" si="121"/>
        <v>3.5910289306412562</v>
      </c>
      <c r="L254" s="123">
        <f t="shared" si="121"/>
        <v>4.2872913713306797</v>
      </c>
      <c r="M254" s="123">
        <f t="shared" si="121"/>
        <v>6.120350353000525</v>
      </c>
      <c r="N254" s="123">
        <f t="shared" si="121"/>
        <v>8.0096721278752643</v>
      </c>
      <c r="O254" s="123">
        <f t="shared" si="121"/>
        <v>7.1694676527025072</v>
      </c>
      <c r="P254" s="123">
        <f t="shared" si="121"/>
        <v>7.4000493894750345</v>
      </c>
      <c r="Q254" s="123">
        <f t="shared" si="121"/>
        <v>12.299075949802564</v>
      </c>
      <c r="R254" s="123">
        <f t="shared" si="121"/>
        <v>12.352420906547042</v>
      </c>
      <c r="S254" s="123">
        <f t="shared" si="121"/>
        <v>17.009850503609538</v>
      </c>
      <c r="T254" s="123">
        <f t="shared" si="121"/>
        <v>18.729737208017884</v>
      </c>
      <c r="U254" s="123">
        <f t="shared" si="121"/>
        <v>19.115827103422497</v>
      </c>
      <c r="V254" s="123">
        <f t="shared" si="121"/>
        <v>17.373706492110212</v>
      </c>
      <c r="W254" s="123">
        <f t="shared" si="121"/>
        <v>17.676486739106455</v>
      </c>
      <c r="X254" s="123">
        <f t="shared" si="121"/>
        <v>15.392508461226457</v>
      </c>
      <c r="Y254" s="123">
        <f t="shared" si="121"/>
        <v>13.835976764549391</v>
      </c>
      <c r="DA254" s="130" t="s">
        <v>2958</v>
      </c>
    </row>
    <row r="255" spans="1:105" ht="12" customHeight="1" x14ac:dyDescent="0.25">
      <c r="A255" s="97" t="s">
        <v>53</v>
      </c>
      <c r="B255" s="99">
        <f>RES_hhdet_tess!B48</f>
        <v>1.4267957957647475</v>
      </c>
      <c r="C255" s="99">
        <f>RES_hhdet_tess!C48</f>
        <v>1.4402026365270579</v>
      </c>
      <c r="D255" s="99">
        <f>RES_hhdet_tess!D48</f>
        <v>1.4722091478060308</v>
      </c>
      <c r="E255" s="99">
        <f>RES_hhdet_tess!E48</f>
        <v>3.8118371557433446</v>
      </c>
      <c r="F255" s="99">
        <f>RES_hhdet_tess!F48</f>
        <v>1.7649208784436998</v>
      </c>
      <c r="G255" s="99">
        <f>RES_hhdet_tess!G48</f>
        <v>2.3248000925929468</v>
      </c>
      <c r="H255" s="99">
        <f>RES_hhdet_tess!H48</f>
        <v>3.277051941423327</v>
      </c>
      <c r="I255" s="99">
        <f>RES_hhdet_tess!I48</f>
        <v>3.7587706766700877</v>
      </c>
      <c r="J255" s="99">
        <f>RES_hhdet_tess!J48</f>
        <v>3.8994710648625324</v>
      </c>
      <c r="K255" s="99">
        <f>RES_hhdet_tess!K48</f>
        <v>3.5910289306412562</v>
      </c>
      <c r="L255" s="99">
        <f>RES_hhdet_tess!L48</f>
        <v>4.2872913713306797</v>
      </c>
      <c r="M255" s="99">
        <f>RES_hhdet_tess!M48</f>
        <v>6.120350353000525</v>
      </c>
      <c r="N255" s="99">
        <f>RES_hhdet_tess!N48</f>
        <v>8.0096721278752643</v>
      </c>
      <c r="O255" s="99">
        <f>RES_hhdet_tess!O48</f>
        <v>7.1694676527025072</v>
      </c>
      <c r="P255" s="99">
        <f>RES_hhdet_tess!P48</f>
        <v>7.4000493894750345</v>
      </c>
      <c r="Q255" s="99">
        <f>RES_hhdet_tess!Q48</f>
        <v>12.299075949802564</v>
      </c>
      <c r="R255" s="99">
        <f>RES_hhdet_tess!R48</f>
        <v>12.352420906547042</v>
      </c>
      <c r="S255" s="99">
        <f>RES_hhdet_tess!S48</f>
        <v>17.009850503609538</v>
      </c>
      <c r="T255" s="99">
        <f>RES_hhdet_tess!T48</f>
        <v>18.729737208017884</v>
      </c>
      <c r="U255" s="99">
        <f>RES_hhdet_tess!U48</f>
        <v>19.115827103422497</v>
      </c>
      <c r="V255" s="99">
        <f>RES_hhdet_tess!V48</f>
        <v>17.373706492110212</v>
      </c>
      <c r="W255" s="99">
        <f>RES_hhdet_tess!W48</f>
        <v>17.676486739106455</v>
      </c>
      <c r="X255" s="99">
        <f>RES_hhdet_tess!X48</f>
        <v>15.392508461226457</v>
      </c>
      <c r="Y255" s="99">
        <f>RES_hhdet_tess!Y48</f>
        <v>13.835976764549391</v>
      </c>
      <c r="DA255" s="63" t="s">
        <v>2959</v>
      </c>
    </row>
    <row r="256" spans="1:105" ht="12" customHeight="1" x14ac:dyDescent="0.25">
      <c r="A256" s="121" t="s">
        <v>55</v>
      </c>
      <c r="B256" s="123">
        <v>11.071252286460171</v>
      </c>
      <c r="C256" s="123">
        <v>10.92537354015372</v>
      </c>
      <c r="D256" s="123">
        <v>12.286477819696787</v>
      </c>
      <c r="E256" s="123">
        <v>11.245103203691309</v>
      </c>
      <c r="F256" s="123">
        <v>12.518922202644591</v>
      </c>
      <c r="G256" s="123">
        <v>12.660234880424907</v>
      </c>
      <c r="H256" s="123">
        <v>13.319882365900408</v>
      </c>
      <c r="I256" s="123">
        <v>13.026342315354082</v>
      </c>
      <c r="J256" s="123">
        <v>12.844639107441925</v>
      </c>
      <c r="K256" s="123">
        <v>13.20451388118939</v>
      </c>
      <c r="L256" s="123">
        <v>13.348604737685559</v>
      </c>
      <c r="M256" s="123">
        <v>11.846463521746868</v>
      </c>
      <c r="N256" s="123">
        <v>12.34392357988963</v>
      </c>
      <c r="O256" s="123">
        <v>12.46058423292966</v>
      </c>
      <c r="P256" s="123">
        <v>12.246748728912104</v>
      </c>
      <c r="Q256" s="123">
        <v>12.148703790679795</v>
      </c>
      <c r="R256" s="123">
        <v>11.815254106913867</v>
      </c>
      <c r="S256" s="123">
        <v>13.372354606797154</v>
      </c>
      <c r="T256" s="123">
        <v>13.816876313920309</v>
      </c>
      <c r="U256" s="123">
        <v>12.53141523483432</v>
      </c>
      <c r="V256" s="123">
        <v>13.196688026811493</v>
      </c>
      <c r="W256" s="123">
        <v>14.289878707264821</v>
      </c>
      <c r="X256" s="123">
        <v>14.250890497929205</v>
      </c>
      <c r="Y256" s="123">
        <v>14.737431114132111</v>
      </c>
      <c r="DA256" s="130" t="s">
        <v>2960</v>
      </c>
    </row>
    <row r="257" spans="1:105" ht="12" customHeight="1" x14ac:dyDescent="0.25">
      <c r="A257" s="97" t="s">
        <v>138</v>
      </c>
      <c r="B257" s="99">
        <v>10.400561021512658</v>
      </c>
      <c r="C257" s="99">
        <v>10.514828856336429</v>
      </c>
      <c r="D257" s="99">
        <v>12.260188182692177</v>
      </c>
      <c r="E257" s="99">
        <v>11.832441167594055</v>
      </c>
      <c r="F257" s="99">
        <v>12.667643423621472</v>
      </c>
      <c r="G257" s="99">
        <v>12.447873783501867</v>
      </c>
      <c r="H257" s="99">
        <v>13.217269938662049</v>
      </c>
      <c r="I257" s="99">
        <v>13.126214766446337</v>
      </c>
      <c r="J257" s="99">
        <v>12.1675773646897</v>
      </c>
      <c r="K257" s="99">
        <v>13.605487341688482</v>
      </c>
      <c r="L257" s="99">
        <v>13.733562826366102</v>
      </c>
      <c r="M257" s="99">
        <v>11.197457453292909</v>
      </c>
      <c r="N257" s="99">
        <v>12.217892267830289</v>
      </c>
      <c r="O257" s="99">
        <v>12.735075638975648</v>
      </c>
      <c r="P257" s="99">
        <v>12.371216225264924</v>
      </c>
      <c r="Q257" s="99">
        <v>12.002062303112094</v>
      </c>
      <c r="R257" s="99">
        <v>10.858321583493657</v>
      </c>
      <c r="S257" s="99">
        <v>14.083400260650665</v>
      </c>
      <c r="T257" s="99">
        <v>14.831071999873389</v>
      </c>
      <c r="U257" s="99">
        <v>11.639984102041227</v>
      </c>
      <c r="V257" s="99">
        <v>12.791353346894347</v>
      </c>
      <c r="W257" s="99">
        <v>13.621723851394862</v>
      </c>
      <c r="X257" s="99">
        <v>13.980872693014186</v>
      </c>
      <c r="Y257" s="99">
        <v>15.055133662181271</v>
      </c>
      <c r="DA257" s="63" t="s">
        <v>2961</v>
      </c>
    </row>
    <row r="258" spans="1:105" ht="12" customHeight="1" x14ac:dyDescent="0.25">
      <c r="A258" s="97" t="s">
        <v>137</v>
      </c>
      <c r="B258" s="99">
        <v>10.400561021512658</v>
      </c>
      <c r="C258" s="99">
        <v>10.514843628625925</v>
      </c>
      <c r="D258" s="99">
        <v>12.260249957211595</v>
      </c>
      <c r="E258" s="99">
        <v>11.832581249990605</v>
      </c>
      <c r="F258" s="99">
        <v>12.667838098031194</v>
      </c>
      <c r="G258" s="99">
        <v>12.448086324788674</v>
      </c>
      <c r="H258" s="99">
        <v>13.217551558011877</v>
      </c>
      <c r="I258" s="99">
        <v>13.126377363378808</v>
      </c>
      <c r="J258" s="99">
        <v>12.168079314898613</v>
      </c>
      <c r="K258" s="99">
        <v>13.605903857332565</v>
      </c>
      <c r="L258" s="99">
        <v>13.732089787404909</v>
      </c>
      <c r="M258" s="99">
        <v>11.199068566529556</v>
      </c>
      <c r="N258" s="99">
        <v>12.217492430581146</v>
      </c>
      <c r="O258" s="99">
        <v>12.733025347962393</v>
      </c>
      <c r="P258" s="99">
        <v>12.372082730554856</v>
      </c>
      <c r="Q258" s="99">
        <v>12.00612214169459</v>
      </c>
      <c r="R258" s="99">
        <v>10.864777938112601</v>
      </c>
      <c r="S258" s="99">
        <v>14.079445543483656</v>
      </c>
      <c r="T258" s="99">
        <v>14.829321007396411</v>
      </c>
      <c r="U258" s="99">
        <v>11.637841207281715</v>
      </c>
      <c r="V258" s="99">
        <v>12.785802462214903</v>
      </c>
      <c r="W258" s="99">
        <v>13.615290957082298</v>
      </c>
      <c r="X258" s="99">
        <v>13.974635599517365</v>
      </c>
      <c r="Y258" s="99">
        <v>15.0605616097621</v>
      </c>
      <c r="DA258" s="63" t="s">
        <v>2962</v>
      </c>
    </row>
    <row r="259" spans="1:105" ht="12" customHeight="1" x14ac:dyDescent="0.25">
      <c r="A259" s="100" t="s">
        <v>211</v>
      </c>
      <c r="B259" s="102">
        <v>3.1576329533574552</v>
      </c>
      <c r="C259" s="102">
        <v>3.0226098212871917</v>
      </c>
      <c r="D259" s="102">
        <v>3.7160612921815033</v>
      </c>
      <c r="E259" s="102">
        <v>3.0368279973781807</v>
      </c>
      <c r="F259" s="102">
        <v>3.6658541998672711</v>
      </c>
      <c r="G259" s="102">
        <v>3.5682087534249503</v>
      </c>
      <c r="H259" s="102">
        <v>3.775643376403492</v>
      </c>
      <c r="I259" s="102">
        <v>3.6491506446642354</v>
      </c>
      <c r="J259" s="102">
        <v>3.4081067635457294</v>
      </c>
      <c r="K259" s="102">
        <v>3.5441437985611648</v>
      </c>
      <c r="L259" s="102">
        <v>3.5850239581354932</v>
      </c>
      <c r="M259" s="102">
        <v>3.0520978579861522</v>
      </c>
      <c r="N259" s="102">
        <v>3.2936231537414242</v>
      </c>
      <c r="O259" s="102">
        <v>3.3332730501895385</v>
      </c>
      <c r="P259" s="102">
        <v>3.4179851937601406</v>
      </c>
      <c r="Q259" s="102">
        <v>3.6450616494210992</v>
      </c>
      <c r="R259" s="102">
        <v>3.2152764353939549</v>
      </c>
      <c r="S259" s="102">
        <v>4.1077525257748073</v>
      </c>
      <c r="T259" s="102">
        <v>4.4698981213231717</v>
      </c>
      <c r="U259" s="102">
        <v>3.3190402629401805</v>
      </c>
      <c r="V259" s="102">
        <v>3.573964434572364</v>
      </c>
      <c r="W259" s="102">
        <v>4.29196774966048</v>
      </c>
      <c r="X259" s="102">
        <v>4.9277541040911572</v>
      </c>
      <c r="Y259" s="102">
        <v>5.3812869111363559</v>
      </c>
      <c r="DA259" s="131" t="s">
        <v>2963</v>
      </c>
    </row>
    <row r="260" spans="1:105" ht="12" customHeight="1" x14ac:dyDescent="0.25">
      <c r="A260" s="103" t="s">
        <v>52</v>
      </c>
      <c r="B260" s="105">
        <v>7.2429280681552015</v>
      </c>
      <c r="C260" s="105">
        <v>7.4922338073387342</v>
      </c>
      <c r="D260" s="105">
        <v>8.5441886650300933</v>
      </c>
      <c r="E260" s="105">
        <v>8.7957532526124265</v>
      </c>
      <c r="F260" s="105">
        <v>9.0019838981639229</v>
      </c>
      <c r="G260" s="105">
        <v>8.879877571363723</v>
      </c>
      <c r="H260" s="105">
        <v>9.441908181608385</v>
      </c>
      <c r="I260" s="105">
        <v>9.4772267187145705</v>
      </c>
      <c r="J260" s="105">
        <v>8.7599725513528828</v>
      </c>
      <c r="K260" s="105">
        <v>10.061760058771398</v>
      </c>
      <c r="L260" s="105">
        <v>10.147065829269417</v>
      </c>
      <c r="M260" s="105">
        <v>8.1469707085434031</v>
      </c>
      <c r="N260" s="105">
        <v>8.923869276839719</v>
      </c>
      <c r="O260" s="105">
        <v>9.3997522977728547</v>
      </c>
      <c r="P260" s="105">
        <v>8.954097536794718</v>
      </c>
      <c r="Q260" s="105">
        <v>8.3610604922734915</v>
      </c>
      <c r="R260" s="105">
        <v>7.6495015027186453</v>
      </c>
      <c r="S260" s="105">
        <v>9.9716930177088479</v>
      </c>
      <c r="T260" s="105">
        <v>10.359422886073238</v>
      </c>
      <c r="U260" s="105">
        <v>8.3188009443415343</v>
      </c>
      <c r="V260" s="105">
        <v>9.2118380276425391</v>
      </c>
      <c r="W260" s="105">
        <v>9.3233232074218151</v>
      </c>
      <c r="X260" s="105">
        <v>9.0468814954262058</v>
      </c>
      <c r="Y260" s="105">
        <v>9.6792746986257452</v>
      </c>
      <c r="DA260" s="132" t="s">
        <v>2964</v>
      </c>
    </row>
    <row r="261" spans="1:105" ht="12" customHeight="1" x14ac:dyDescent="0.25">
      <c r="A261" s="106" t="s">
        <v>122</v>
      </c>
      <c r="B261" s="102">
        <v>11.624190651460882</v>
      </c>
      <c r="C261" s="102">
        <v>11.263685646735125</v>
      </c>
      <c r="D261" s="102">
        <v>12.307941681819747</v>
      </c>
      <c r="E261" s="102">
        <v>10.727611003248711</v>
      </c>
      <c r="F261" s="102">
        <v>12.389667677419713</v>
      </c>
      <c r="G261" s="102">
        <v>12.845838271292527</v>
      </c>
      <c r="H261" s="102">
        <v>13.408786340247136</v>
      </c>
      <c r="I261" s="102">
        <v>12.934661506499065</v>
      </c>
      <c r="J261" s="102">
        <v>13.498620284613814</v>
      </c>
      <c r="K261" s="102">
        <v>12.792536201383477</v>
      </c>
      <c r="L261" s="102">
        <v>12.952294352953061</v>
      </c>
      <c r="M261" s="102">
        <v>12.473820203431352</v>
      </c>
      <c r="N261" s="102">
        <v>12.477501297307398</v>
      </c>
      <c r="O261" s="102">
        <v>12.149334074949179</v>
      </c>
      <c r="P261" s="102">
        <v>12.111305524325182</v>
      </c>
      <c r="Q261" s="102">
        <v>12.279437901165016</v>
      </c>
      <c r="R261" s="102">
        <v>12.53530778411451</v>
      </c>
      <c r="S261" s="102">
        <v>12.824727340043211</v>
      </c>
      <c r="T261" s="102">
        <v>13.005412883638119</v>
      </c>
      <c r="U261" s="102">
        <v>13.210175179305313</v>
      </c>
      <c r="V261" s="102">
        <v>13.460669740294435</v>
      </c>
      <c r="W261" s="102">
        <v>14.708310746864418</v>
      </c>
      <c r="X261" s="102">
        <v>14.397929943117793</v>
      </c>
      <c r="Y261" s="102">
        <v>14.576130149712109</v>
      </c>
      <c r="DA261" s="131" t="s">
        <v>2965</v>
      </c>
    </row>
    <row r="262" spans="1:105" ht="12" customHeight="1" x14ac:dyDescent="0.25">
      <c r="A262" s="107" t="s">
        <v>121</v>
      </c>
      <c r="B262" s="105">
        <v>11.624190651460882</v>
      </c>
      <c r="C262" s="105">
        <v>11.263623543100316</v>
      </c>
      <c r="D262" s="105">
        <v>12.307783704170786</v>
      </c>
      <c r="E262" s="105">
        <v>10.728118484194797</v>
      </c>
      <c r="F262" s="105">
        <v>12.389820657490075</v>
      </c>
      <c r="G262" s="105">
        <v>12.845886002673494</v>
      </c>
      <c r="H262" s="105">
        <v>13.408665390998467</v>
      </c>
      <c r="I262" s="105">
        <v>12.938822298588544</v>
      </c>
      <c r="J262" s="105">
        <v>13.505880443204131</v>
      </c>
      <c r="K262" s="105">
        <v>12.798964574979237</v>
      </c>
      <c r="L262" s="105">
        <v>12.952462711829249</v>
      </c>
      <c r="M262" s="105">
        <v>12.466799369360537</v>
      </c>
      <c r="N262" s="105">
        <v>12.471768079767463</v>
      </c>
      <c r="O262" s="105">
        <v>12.148031698087168</v>
      </c>
      <c r="P262" s="105">
        <v>12.11873409007031</v>
      </c>
      <c r="Q262" s="105">
        <v>12.262052460458774</v>
      </c>
      <c r="R262" s="105">
        <v>12.517729590803333</v>
      </c>
      <c r="S262" s="105">
        <v>12.813836300175927</v>
      </c>
      <c r="T262" s="105">
        <v>13.007710892878523</v>
      </c>
      <c r="U262" s="105">
        <v>13.216851438407287</v>
      </c>
      <c r="V262" s="105">
        <v>13.468078294259731</v>
      </c>
      <c r="W262" s="105">
        <v>14.712467807591176</v>
      </c>
      <c r="X262" s="105">
        <v>14.401697285161976</v>
      </c>
      <c r="Y262" s="105">
        <v>14.571606640088044</v>
      </c>
      <c r="DA262" s="132" t="s">
        <v>2966</v>
      </c>
    </row>
    <row r="263" spans="1:105" ht="12" customHeight="1" x14ac:dyDescent="0.25">
      <c r="A263" s="108" t="s">
        <v>53</v>
      </c>
      <c r="B263" s="99">
        <v>3.5296789080569466</v>
      </c>
      <c r="C263" s="99">
        <v>3.2382364634245508</v>
      </c>
      <c r="D263" s="99">
        <v>3.7309054178722492</v>
      </c>
      <c r="E263" s="99">
        <v>2.7524323072622372</v>
      </c>
      <c r="F263" s="99">
        <v>3.5853255446603267</v>
      </c>
      <c r="G263" s="99">
        <v>3.6823329913348757</v>
      </c>
      <c r="H263" s="99">
        <v>3.8307769191360812</v>
      </c>
      <c r="I263" s="99">
        <v>3.5970039777203535</v>
      </c>
      <c r="J263" s="99">
        <v>3.7845096078155778</v>
      </c>
      <c r="K263" s="99">
        <v>3.333706434471245</v>
      </c>
      <c r="L263" s="99">
        <v>3.3781425407357371</v>
      </c>
      <c r="M263" s="99">
        <v>3.3990208906654527</v>
      </c>
      <c r="N263" s="99">
        <v>3.3628758352164012</v>
      </c>
      <c r="O263" s="99">
        <v>3.1802049814660434</v>
      </c>
      <c r="P263" s="99">
        <v>3.3481440926355273</v>
      </c>
      <c r="Q263" s="99">
        <v>3.7248756917463979</v>
      </c>
      <c r="R263" s="99">
        <v>3.7016213630892891</v>
      </c>
      <c r="S263" s="99">
        <v>3.7324946679128757</v>
      </c>
      <c r="T263" s="99">
        <v>3.91661873042721</v>
      </c>
      <c r="U263" s="99">
        <v>3.7631793510134735</v>
      </c>
      <c r="V263" s="99">
        <v>3.7541932651659988</v>
      </c>
      <c r="W263" s="99">
        <v>4.6155088340921289</v>
      </c>
      <c r="X263" s="99">
        <v>5.0554921885653732</v>
      </c>
      <c r="Y263" s="99">
        <v>5.1998805390936349</v>
      </c>
      <c r="DA263" s="63" t="s">
        <v>2967</v>
      </c>
    </row>
    <row r="264" spans="1:105" ht="12" customHeight="1" x14ac:dyDescent="0.25">
      <c r="A264" s="108" t="s">
        <v>52</v>
      </c>
      <c r="B264" s="99">
        <v>8.0945117434039364</v>
      </c>
      <c r="C264" s="99">
        <v>8.0253870796757667</v>
      </c>
      <c r="D264" s="99">
        <v>8.5768782862985393</v>
      </c>
      <c r="E264" s="99">
        <v>7.9756861769325615</v>
      </c>
      <c r="F264" s="99">
        <v>8.8044951128297484</v>
      </c>
      <c r="G264" s="99">
        <v>9.1635530113386174</v>
      </c>
      <c r="H264" s="99">
        <v>9.5778884718623853</v>
      </c>
      <c r="I264" s="99">
        <v>9.3418183208681924</v>
      </c>
      <c r="J264" s="99">
        <v>9.7213708353885497</v>
      </c>
      <c r="K264" s="99">
        <v>9.4652581405079932</v>
      </c>
      <c r="L264" s="99">
        <v>9.5743201710935111</v>
      </c>
      <c r="M264" s="99">
        <v>9.0677784786950859</v>
      </c>
      <c r="N264" s="99">
        <v>9.1088922445510612</v>
      </c>
      <c r="O264" s="99">
        <v>8.9678267166211274</v>
      </c>
      <c r="P264" s="99">
        <v>8.770589997434783</v>
      </c>
      <c r="Q264" s="99">
        <v>8.5371767687123761</v>
      </c>
      <c r="R264" s="99">
        <v>8.816108227714043</v>
      </c>
      <c r="S264" s="99">
        <v>9.0813416322630509</v>
      </c>
      <c r="T264" s="99">
        <v>9.0910921624513144</v>
      </c>
      <c r="U264" s="99">
        <v>9.4536720873938176</v>
      </c>
      <c r="V264" s="99">
        <v>9.7138850290937349</v>
      </c>
      <c r="W264" s="99">
        <v>10.096958973499046</v>
      </c>
      <c r="X264" s="99">
        <v>9.3462050965966057</v>
      </c>
      <c r="Y264" s="99">
        <v>9.3717261009944082</v>
      </c>
      <c r="DA264" s="63" t="s">
        <v>2968</v>
      </c>
    </row>
    <row r="265" spans="1:105" ht="12" customHeight="1" x14ac:dyDescent="0.25">
      <c r="A265" s="121" t="s">
        <v>54</v>
      </c>
      <c r="B265" s="123">
        <v>11.38150607639467</v>
      </c>
      <c r="C265" s="123">
        <v>10.804547348819019</v>
      </c>
      <c r="D265" s="123">
        <v>11.963617493731924</v>
      </c>
      <c r="E265" s="123">
        <v>10.531303889831596</v>
      </c>
      <c r="F265" s="123">
        <v>11.700149404043417</v>
      </c>
      <c r="G265" s="123">
        <v>12.069320008266635</v>
      </c>
      <c r="H265" s="123">
        <v>12.480556324819238</v>
      </c>
      <c r="I265" s="123">
        <v>11.732810077874253</v>
      </c>
      <c r="J265" s="123">
        <v>12.567752668709803</v>
      </c>
      <c r="K265" s="123">
        <v>11.895167444371857</v>
      </c>
      <c r="L265" s="123">
        <v>11.484834693228574</v>
      </c>
      <c r="M265" s="123">
        <v>10.731746112969606</v>
      </c>
      <c r="N265" s="123">
        <v>10.314179319071815</v>
      </c>
      <c r="O265" s="123">
        <v>9.9040176020780955</v>
      </c>
      <c r="P265" s="123">
        <v>9.3996503537988314</v>
      </c>
      <c r="Q265" s="123">
        <v>9.4822781499671844</v>
      </c>
      <c r="R265" s="123">
        <v>9.7095915148744201</v>
      </c>
      <c r="S265" s="123">
        <v>9.614861676147715</v>
      </c>
      <c r="T265" s="123">
        <v>9.3395003043060765</v>
      </c>
      <c r="U265" s="123">
        <v>9.397886725417969</v>
      </c>
      <c r="V265" s="123">
        <v>9.3015504008734347</v>
      </c>
      <c r="W265" s="123">
        <v>9.8690452862265623</v>
      </c>
      <c r="X265" s="123">
        <v>9.4445594350750444</v>
      </c>
      <c r="Y265" s="123">
        <v>8.8821768229192948</v>
      </c>
      <c r="DA265" s="130" t="s">
        <v>2969</v>
      </c>
    </row>
    <row r="266" spans="1:105" ht="12" customHeight="1" x14ac:dyDescent="0.25">
      <c r="A266" s="97" t="s">
        <v>50</v>
      </c>
      <c r="B266" s="99">
        <v>10.254199198180986</v>
      </c>
      <c r="C266" s="99">
        <v>12.084010378940299</v>
      </c>
      <c r="D266" s="99">
        <v>10.561169447039335</v>
      </c>
      <c r="E266" s="99">
        <v>12.472362219614364</v>
      </c>
      <c r="F266" s="99">
        <v>11.649644011329865</v>
      </c>
      <c r="G266" s="99">
        <v>11.7832948912022</v>
      </c>
      <c r="H266" s="99">
        <v>11.562485449809945</v>
      </c>
      <c r="I266" s="99">
        <v>12.044093368273577</v>
      </c>
      <c r="J266" s="99">
        <v>11.774662276310943</v>
      </c>
      <c r="K266" s="99">
        <v>13.501686919982244</v>
      </c>
      <c r="L266" s="99">
        <v>12.126727918956618</v>
      </c>
      <c r="M266" s="99">
        <v>10.745214235729909</v>
      </c>
      <c r="N266" s="99">
        <v>10.178678650139966</v>
      </c>
      <c r="O266" s="99">
        <v>10.054218670070135</v>
      </c>
      <c r="P266" s="99">
        <v>9.2395326260466835</v>
      </c>
      <c r="Q266" s="99">
        <v>9.3494000580273013</v>
      </c>
      <c r="R266" s="99">
        <v>9.8558783328975643</v>
      </c>
      <c r="S266" s="99">
        <v>9.6603849292962742</v>
      </c>
      <c r="T266" s="99">
        <v>9.1413689263780711</v>
      </c>
      <c r="U266" s="99">
        <v>9.5637217115989355</v>
      </c>
      <c r="V266" s="99">
        <v>9.3558079147254638</v>
      </c>
      <c r="W266" s="99">
        <v>9.8383804719299341</v>
      </c>
      <c r="X266" s="99">
        <v>9.5788613891146319</v>
      </c>
      <c r="Y266" s="99">
        <v>8.560967575783728</v>
      </c>
      <c r="DA266" s="63" t="s">
        <v>2970</v>
      </c>
    </row>
    <row r="267" spans="1:105" ht="12" customHeight="1" x14ac:dyDescent="0.25">
      <c r="A267" s="109" t="s">
        <v>120</v>
      </c>
      <c r="B267" s="110">
        <v>11.820686990046916</v>
      </c>
      <c r="C267" s="110">
        <v>10.235085499731769</v>
      </c>
      <c r="D267" s="110">
        <v>12.651129177893583</v>
      </c>
      <c r="E267" s="110">
        <v>9.4813606334694001</v>
      </c>
      <c r="F267" s="110">
        <v>11.729008285495942</v>
      </c>
      <c r="G267" s="110">
        <v>12.240768965151391</v>
      </c>
      <c r="H267" s="110">
        <v>13.074303905275887</v>
      </c>
      <c r="I267" s="110">
        <v>11.522631138966945</v>
      </c>
      <c r="J267" s="110">
        <v>13.115981374827305</v>
      </c>
      <c r="K267" s="110">
        <v>10.768434983703395</v>
      </c>
      <c r="L267" s="110">
        <v>11.017385587871487</v>
      </c>
      <c r="M267" s="110">
        <v>10.721922959429161</v>
      </c>
      <c r="N267" s="110">
        <v>10.408471785298262</v>
      </c>
      <c r="O267" s="110">
        <v>9.803907096130219</v>
      </c>
      <c r="P267" s="110">
        <v>9.5028007567338122</v>
      </c>
      <c r="Q267" s="110">
        <v>9.5652504848421689</v>
      </c>
      <c r="R267" s="110">
        <v>9.6193891951364296</v>
      </c>
      <c r="S267" s="110">
        <v>9.5881324047698069</v>
      </c>
      <c r="T267" s="110">
        <v>9.4519366303513088</v>
      </c>
      <c r="U267" s="110">
        <v>9.304446480101852</v>
      </c>
      <c r="V267" s="110">
        <v>9.2711261506706517</v>
      </c>
      <c r="W267" s="110">
        <v>9.88562595578213</v>
      </c>
      <c r="X267" s="110">
        <v>9.3799304533798527</v>
      </c>
      <c r="Y267" s="110">
        <v>9.0162306618948325</v>
      </c>
      <c r="DA267" s="60" t="s">
        <v>2971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45.578067718995086</v>
      </c>
      <c r="C269" s="118">
        <f t="shared" si="122"/>
        <v>49.976203557161547</v>
      </c>
      <c r="D269" s="118">
        <f t="shared" si="122"/>
        <v>56.841921902834002</v>
      </c>
      <c r="E269" s="118">
        <f t="shared" si="122"/>
        <v>60.29016185226142</v>
      </c>
      <c r="F269" s="118">
        <f t="shared" si="122"/>
        <v>62.43476539973566</v>
      </c>
      <c r="G269" s="118">
        <f t="shared" si="122"/>
        <v>63.410472112211473</v>
      </c>
      <c r="H269" s="118">
        <f t="shared" si="122"/>
        <v>60.720696961899151</v>
      </c>
      <c r="I269" s="118">
        <f t="shared" si="122"/>
        <v>57.195534113135075</v>
      </c>
      <c r="J269" s="118">
        <f t="shared" si="122"/>
        <v>55.569198625856792</v>
      </c>
      <c r="K269" s="118">
        <f t="shared" si="122"/>
        <v>62.507947574239957</v>
      </c>
      <c r="L269" s="118">
        <f t="shared" si="122"/>
        <v>65.539981759013571</v>
      </c>
      <c r="M269" s="118">
        <f t="shared" si="122"/>
        <v>63.66659162172931</v>
      </c>
      <c r="N269" s="118">
        <f t="shared" si="122"/>
        <v>57.539612887983004</v>
      </c>
      <c r="O269" s="118">
        <f t="shared" si="122"/>
        <v>54.232857247755923</v>
      </c>
      <c r="P269" s="118">
        <f t="shared" si="122"/>
        <v>45.735900067111338</v>
      </c>
      <c r="Q269" s="118">
        <f t="shared" si="122"/>
        <v>54.597929602504294</v>
      </c>
      <c r="R269" s="118">
        <f t="shared" ref="R269:V269" si="123">R270+R273+R275+R284</f>
        <v>52.885418828882493</v>
      </c>
      <c r="S269" s="118">
        <f t="shared" si="123"/>
        <v>54.016164215304713</v>
      </c>
      <c r="T269" s="118">
        <f t="shared" si="123"/>
        <v>49.830877631318756</v>
      </c>
      <c r="U269" s="118">
        <f t="shared" si="123"/>
        <v>42.300923781917916</v>
      </c>
      <c r="V269" s="118">
        <f t="shared" si="123"/>
        <v>52.257539921080713</v>
      </c>
      <c r="W269" s="118">
        <f t="shared" ref="W269:Y269" si="124">W270+W273+W275+W284</f>
        <v>42.44887025214252</v>
      </c>
      <c r="X269" s="118">
        <f t="shared" si="124"/>
        <v>53.425393897640134</v>
      </c>
      <c r="Y269" s="118">
        <f t="shared" si="124"/>
        <v>46.521492302324525</v>
      </c>
      <c r="DA269" s="129" t="s">
        <v>3122</v>
      </c>
    </row>
    <row r="270" spans="1:105" ht="12" customHeight="1" x14ac:dyDescent="0.25">
      <c r="A270" s="121" t="s">
        <v>57</v>
      </c>
      <c r="B270" s="123">
        <f t="shared" ref="B270:Q270" si="125">SUM(B271:B272)</f>
        <v>41.827862040079225</v>
      </c>
      <c r="C270" s="123">
        <f t="shared" si="125"/>
        <v>45.873726931680814</v>
      </c>
      <c r="D270" s="123">
        <f t="shared" si="125"/>
        <v>52.420684502244654</v>
      </c>
      <c r="E270" s="123">
        <f t="shared" si="125"/>
        <v>55.512862405807866</v>
      </c>
      <c r="F270" s="123">
        <f t="shared" si="125"/>
        <v>57.531993202785117</v>
      </c>
      <c r="G270" s="123">
        <f t="shared" si="125"/>
        <v>58.491781132961414</v>
      </c>
      <c r="H270" s="123">
        <f t="shared" si="125"/>
        <v>55.588418255020684</v>
      </c>
      <c r="I270" s="123">
        <f t="shared" si="125"/>
        <v>51.881961793456128</v>
      </c>
      <c r="J270" s="123">
        <f t="shared" si="125"/>
        <v>50.460327429140527</v>
      </c>
      <c r="K270" s="123">
        <f t="shared" si="125"/>
        <v>56.632222268170594</v>
      </c>
      <c r="L270" s="123">
        <f t="shared" si="125"/>
        <v>59.84668554493993</v>
      </c>
      <c r="M270" s="123">
        <f t="shared" si="125"/>
        <v>59.030946054279319</v>
      </c>
      <c r="N270" s="123">
        <f t="shared" si="125"/>
        <v>52.728249674140031</v>
      </c>
      <c r="O270" s="123">
        <f t="shared" si="125"/>
        <v>49.363721549120271</v>
      </c>
      <c r="P270" s="123">
        <f t="shared" si="125"/>
        <v>41.227138394823072</v>
      </c>
      <c r="Q270" s="123">
        <f t="shared" si="125"/>
        <v>50.548664307266428</v>
      </c>
      <c r="R270" s="123">
        <f t="shared" ref="R270:V270" si="126">SUM(R271:R272)</f>
        <v>49.281182370542055</v>
      </c>
      <c r="S270" s="123">
        <f t="shared" si="126"/>
        <v>49.888277387072314</v>
      </c>
      <c r="T270" s="123">
        <f t="shared" si="126"/>
        <v>45.714503446039402</v>
      </c>
      <c r="U270" s="123">
        <f t="shared" si="126"/>
        <v>38.893078675020917</v>
      </c>
      <c r="V270" s="123">
        <f t="shared" si="126"/>
        <v>48.93935801734942</v>
      </c>
      <c r="W270" s="123">
        <f t="shared" ref="W270:Y270" si="127">SUM(W271:W272)</f>
        <v>39.051629158977192</v>
      </c>
      <c r="X270" s="123">
        <f t="shared" si="127"/>
        <v>50.292029512976555</v>
      </c>
      <c r="Y270" s="123">
        <f t="shared" si="127"/>
        <v>43.570688028412526</v>
      </c>
      <c r="DA270" s="130" t="s">
        <v>3123</v>
      </c>
    </row>
    <row r="271" spans="1:105" ht="12" customHeight="1" x14ac:dyDescent="0.25">
      <c r="A271" s="97" t="s">
        <v>211</v>
      </c>
      <c r="B271" s="99">
        <v>41.827862040079225</v>
      </c>
      <c r="C271" s="99">
        <v>45.873726931680814</v>
      </c>
      <c r="D271" s="99">
        <v>52.420684502244654</v>
      </c>
      <c r="E271" s="99">
        <v>55.512862405807866</v>
      </c>
      <c r="F271" s="99">
        <v>57.531993202785117</v>
      </c>
      <c r="G271" s="99">
        <v>58.491781132961414</v>
      </c>
      <c r="H271" s="99">
        <v>55.588418255020684</v>
      </c>
      <c r="I271" s="99">
        <v>51.881961793456128</v>
      </c>
      <c r="J271" s="99">
        <v>50.460327429140527</v>
      </c>
      <c r="K271" s="99">
        <v>56.632222268170594</v>
      </c>
      <c r="L271" s="99">
        <v>59.84668554493993</v>
      </c>
      <c r="M271" s="99">
        <v>59.030946054279319</v>
      </c>
      <c r="N271" s="99">
        <v>52.728249674140031</v>
      </c>
      <c r="O271" s="99">
        <v>49.363721549120271</v>
      </c>
      <c r="P271" s="99">
        <v>41.227138394823072</v>
      </c>
      <c r="Q271" s="99">
        <v>50.548664307266428</v>
      </c>
      <c r="R271" s="99">
        <v>49.281182370542055</v>
      </c>
      <c r="S271" s="99">
        <v>49.888277387072314</v>
      </c>
      <c r="T271" s="99">
        <v>45.714503446039402</v>
      </c>
      <c r="U271" s="99">
        <v>38.893078675020917</v>
      </c>
      <c r="V271" s="99">
        <v>48.93935801734942</v>
      </c>
      <c r="W271" s="99">
        <v>39.051629158977192</v>
      </c>
      <c r="X271" s="99">
        <v>50.292029512976555</v>
      </c>
      <c r="Y271" s="99">
        <v>43.570688028412526</v>
      </c>
      <c r="DA271" s="63" t="s">
        <v>3124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3125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3126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3127</v>
      </c>
    </row>
    <row r="275" spans="1:105" ht="12" customHeight="1" x14ac:dyDescent="0.25">
      <c r="A275" s="121" t="s">
        <v>55</v>
      </c>
      <c r="B275" s="123">
        <v>2.6183808643008595</v>
      </c>
      <c r="C275" s="123">
        <v>2.6407271376368899</v>
      </c>
      <c r="D275" s="123">
        <v>3.0595232895613282</v>
      </c>
      <c r="E275" s="123">
        <v>3.0643074899269793</v>
      </c>
      <c r="F275" s="123">
        <v>3.2480785531908287</v>
      </c>
      <c r="G275" s="123">
        <v>3.1964341041149731</v>
      </c>
      <c r="H275" s="123">
        <v>3.3649235416381558</v>
      </c>
      <c r="I275" s="123">
        <v>3.4261086988428233</v>
      </c>
      <c r="J275" s="123">
        <v>3.2384371507951188</v>
      </c>
      <c r="K275" s="123">
        <v>3.7143562648959176</v>
      </c>
      <c r="L275" s="123">
        <v>3.7109246227593933</v>
      </c>
      <c r="M275" s="123">
        <v>2.8790714264020765</v>
      </c>
      <c r="N275" s="123">
        <v>3.1935595546820932</v>
      </c>
      <c r="O275" s="123">
        <v>3.3126017988491663</v>
      </c>
      <c r="P275" s="123">
        <v>3.1076382257837922</v>
      </c>
      <c r="Q275" s="123">
        <v>2.6591178288293462</v>
      </c>
      <c r="R275" s="123">
        <v>2.1525113365307527</v>
      </c>
      <c r="S275" s="123">
        <v>2.7517006308225782</v>
      </c>
      <c r="T275" s="123">
        <v>2.8462872368923775</v>
      </c>
      <c r="U275" s="123">
        <v>2.0893054356601319</v>
      </c>
      <c r="V275" s="123">
        <v>2.0366655115596868</v>
      </c>
      <c r="W275" s="123">
        <v>2.0849797680353963</v>
      </c>
      <c r="X275" s="123">
        <v>1.9548275523518184</v>
      </c>
      <c r="Y275" s="123">
        <v>2.0024532305945932</v>
      </c>
      <c r="DA275" s="130" t="s">
        <v>3128</v>
      </c>
    </row>
    <row r="276" spans="1:105" ht="12" customHeight="1" x14ac:dyDescent="0.25">
      <c r="A276" s="97" t="s">
        <v>138</v>
      </c>
      <c r="B276" s="99">
        <v>5.7949411225518013</v>
      </c>
      <c r="C276" s="99">
        <v>5.84596651780915</v>
      </c>
      <c r="D276" s="99">
        <v>6.8083503680497195</v>
      </c>
      <c r="E276" s="99">
        <v>6.5436072418667486</v>
      </c>
      <c r="F276" s="99">
        <v>6.9868374932168518</v>
      </c>
      <c r="G276" s="99">
        <v>6.8551136269296737</v>
      </c>
      <c r="H276" s="99">
        <v>7.2505266598075311</v>
      </c>
      <c r="I276" s="99">
        <v>7.1662126804720758</v>
      </c>
      <c r="J276" s="99">
        <v>6.5920123875700778</v>
      </c>
      <c r="K276" s="99">
        <v>7.3351730867016727</v>
      </c>
      <c r="L276" s="99">
        <v>7.3195521963214896</v>
      </c>
      <c r="M276" s="99">
        <v>5.8629479916551634</v>
      </c>
      <c r="N276" s="99">
        <v>6.2222193418133855</v>
      </c>
      <c r="O276" s="99">
        <v>6.2378815376865804</v>
      </c>
      <c r="P276" s="99">
        <v>5.9856232486847434</v>
      </c>
      <c r="Q276" s="99">
        <v>5.6974427548239372</v>
      </c>
      <c r="R276" s="99">
        <v>5.0275093678157132</v>
      </c>
      <c r="S276" s="99">
        <v>6.322002086015253</v>
      </c>
      <c r="T276" s="99">
        <v>6.4142254421013734</v>
      </c>
      <c r="U276" s="99">
        <v>4.8359829224799658</v>
      </c>
      <c r="V276" s="99">
        <v>5.1567134554505394</v>
      </c>
      <c r="W276" s="99">
        <v>5.417655272597858</v>
      </c>
      <c r="X276" s="99">
        <v>5.5372647840720974</v>
      </c>
      <c r="Y276" s="99">
        <v>5.934485091053217</v>
      </c>
      <c r="DA276" s="63" t="s">
        <v>3129</v>
      </c>
    </row>
    <row r="277" spans="1:105" ht="12" customHeight="1" x14ac:dyDescent="0.25">
      <c r="A277" s="97" t="s">
        <v>137</v>
      </c>
      <c r="B277" s="99">
        <v>1.7593567321500607</v>
      </c>
      <c r="C277" s="99">
        <v>1.6728088671938564</v>
      </c>
      <c r="D277" s="99">
        <v>2.0467995928728837</v>
      </c>
      <c r="E277" s="99">
        <v>1.6510493281988616</v>
      </c>
      <c r="F277" s="99">
        <v>1.989090123588404</v>
      </c>
      <c r="G277" s="99">
        <v>1.9342812687234689</v>
      </c>
      <c r="H277" s="99">
        <v>2.0372490575574878</v>
      </c>
      <c r="I277" s="99">
        <v>1.949889200345216</v>
      </c>
      <c r="J277" s="99">
        <v>1.8175409359381125</v>
      </c>
      <c r="K277" s="99">
        <v>1.8704950008379064</v>
      </c>
      <c r="L277" s="99">
        <v>1.8728882071865041</v>
      </c>
      <c r="M277" s="99">
        <v>1.5901878221452634</v>
      </c>
      <c r="N277" s="99">
        <v>1.6605624841538276</v>
      </c>
      <c r="O277" s="99">
        <v>1.614421216221573</v>
      </c>
      <c r="P277" s="99">
        <v>1.6402176767017267</v>
      </c>
      <c r="Q277" s="99">
        <v>1.7502918100321918</v>
      </c>
      <c r="R277" s="99">
        <v>1.5379780388770885</v>
      </c>
      <c r="S277" s="99">
        <v>1.8321290262608119</v>
      </c>
      <c r="T277" s="99">
        <v>1.9172266075574176</v>
      </c>
      <c r="U277" s="99">
        <v>1.4046288770764122</v>
      </c>
      <c r="V277" s="99">
        <v>1.4902645167690012</v>
      </c>
      <c r="W277" s="99">
        <v>1.7795784589862944</v>
      </c>
      <c r="X277" s="99">
        <v>2.0431945360063866</v>
      </c>
      <c r="Y277" s="99">
        <v>2.2090614901996366</v>
      </c>
      <c r="DA277" s="63" t="s">
        <v>3130</v>
      </c>
    </row>
    <row r="278" spans="1:105" ht="12" customHeight="1" x14ac:dyDescent="0.25">
      <c r="A278" s="100" t="s">
        <v>211</v>
      </c>
      <c r="B278" s="102">
        <v>1.7593567321500607</v>
      </c>
      <c r="C278" s="102">
        <v>1.6728088671938564</v>
      </c>
      <c r="D278" s="102">
        <v>2.0467995928728837</v>
      </c>
      <c r="E278" s="102">
        <v>1.6510493281988616</v>
      </c>
      <c r="F278" s="102">
        <v>1.989090123588404</v>
      </c>
      <c r="G278" s="102">
        <v>1.9342812687234689</v>
      </c>
      <c r="H278" s="102">
        <v>2.0372490575574878</v>
      </c>
      <c r="I278" s="102">
        <v>1.949889200345216</v>
      </c>
      <c r="J278" s="102">
        <v>1.8175409359381125</v>
      </c>
      <c r="K278" s="102">
        <v>1.8704950008379064</v>
      </c>
      <c r="L278" s="102">
        <v>1.8728882071865041</v>
      </c>
      <c r="M278" s="102">
        <v>1.5901878221452634</v>
      </c>
      <c r="N278" s="102">
        <v>1.6605624841538276</v>
      </c>
      <c r="O278" s="102">
        <v>1.614421216221573</v>
      </c>
      <c r="P278" s="102">
        <v>1.6402176767017267</v>
      </c>
      <c r="Q278" s="102">
        <v>1.7502918100321918</v>
      </c>
      <c r="R278" s="102">
        <v>1.5379780388770885</v>
      </c>
      <c r="S278" s="102">
        <v>1.8321290262608119</v>
      </c>
      <c r="T278" s="102">
        <v>1.9172266075574176</v>
      </c>
      <c r="U278" s="102">
        <v>1.4046288770764122</v>
      </c>
      <c r="V278" s="102">
        <v>1.4902645167690012</v>
      </c>
      <c r="W278" s="102">
        <v>1.7795784589862944</v>
      </c>
      <c r="X278" s="102">
        <v>2.0431945360063866</v>
      </c>
      <c r="Y278" s="102">
        <v>2.2090614901996366</v>
      </c>
      <c r="DA278" s="131" t="s">
        <v>3131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3132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3133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3134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3135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3136</v>
      </c>
    </row>
    <row r="284" spans="1:105" ht="12" customHeight="1" x14ac:dyDescent="0.25">
      <c r="A284" s="121" t="s">
        <v>54</v>
      </c>
      <c r="B284" s="123">
        <v>1.1318248146150045</v>
      </c>
      <c r="C284" s="123">
        <v>1.4617494878438442</v>
      </c>
      <c r="D284" s="123">
        <v>1.3617141110280198</v>
      </c>
      <c r="E284" s="123">
        <v>1.712991956526571</v>
      </c>
      <c r="F284" s="123">
        <v>1.6546936437597171</v>
      </c>
      <c r="G284" s="123">
        <v>1.7222568751350888</v>
      </c>
      <c r="H284" s="123">
        <v>1.7673551652403112</v>
      </c>
      <c r="I284" s="123">
        <v>1.887463620836122</v>
      </c>
      <c r="J284" s="123">
        <v>1.8704340459211417</v>
      </c>
      <c r="K284" s="123">
        <v>2.1613690411734447</v>
      </c>
      <c r="L284" s="123">
        <v>1.9823715913142457</v>
      </c>
      <c r="M284" s="123">
        <v>1.7565741410479105</v>
      </c>
      <c r="N284" s="123">
        <v>1.6178036591608804</v>
      </c>
      <c r="O284" s="123">
        <v>1.5565338997864899</v>
      </c>
      <c r="P284" s="123">
        <v>1.4011234465044713</v>
      </c>
      <c r="Q284" s="123">
        <v>1.3901474664085238</v>
      </c>
      <c r="R284" s="123">
        <v>1.4517251218096854</v>
      </c>
      <c r="S284" s="123">
        <v>1.3761861974098222</v>
      </c>
      <c r="T284" s="123">
        <v>1.2700869483869743</v>
      </c>
      <c r="U284" s="123">
        <v>1.3185396712368722</v>
      </c>
      <c r="V284" s="123">
        <v>1.2815163921716057</v>
      </c>
      <c r="W284" s="123">
        <v>1.3122613251299304</v>
      </c>
      <c r="X284" s="123">
        <v>1.1785368323117609</v>
      </c>
      <c r="Y284" s="123">
        <v>0.94835104331740783</v>
      </c>
      <c r="DA284" s="130" t="s">
        <v>3137</v>
      </c>
    </row>
    <row r="285" spans="1:105" ht="12" customHeight="1" x14ac:dyDescent="0.25">
      <c r="A285" s="97" t="s">
        <v>50</v>
      </c>
      <c r="B285" s="99">
        <v>4.037037356384797</v>
      </c>
      <c r="C285" s="99">
        <v>4.7459983483998398</v>
      </c>
      <c r="D285" s="99">
        <v>4.139460786698951</v>
      </c>
      <c r="E285" s="99">
        <v>4.8798462469071602</v>
      </c>
      <c r="F285" s="99">
        <v>4.5505422731038427</v>
      </c>
      <c r="G285" s="99">
        <v>4.5954660988964049</v>
      </c>
      <c r="H285" s="99">
        <v>4.5000943904788473</v>
      </c>
      <c r="I285" s="99">
        <v>4.6828716167914326</v>
      </c>
      <c r="J285" s="99">
        <v>4.5762815414695561</v>
      </c>
      <c r="K285" s="99">
        <v>5.2430956975320138</v>
      </c>
      <c r="L285" s="99">
        <v>4.7045308183990446</v>
      </c>
      <c r="M285" s="99">
        <v>4.1649408709172056</v>
      </c>
      <c r="N285" s="99">
        <v>3.9426286084865971</v>
      </c>
      <c r="O285" s="99">
        <v>3.8918837404462865</v>
      </c>
      <c r="P285" s="99">
        <v>3.5760514755880259</v>
      </c>
      <c r="Q285" s="99">
        <v>3.6164334101480669</v>
      </c>
      <c r="R285" s="99">
        <v>3.8060797473966415</v>
      </c>
      <c r="S285" s="99">
        <v>3.7200014012924583</v>
      </c>
      <c r="T285" s="99">
        <v>3.5081899354149297</v>
      </c>
      <c r="U285" s="99">
        <v>3.6586449162400543</v>
      </c>
      <c r="V285" s="99">
        <v>3.5669266467024374</v>
      </c>
      <c r="W285" s="99">
        <v>3.7391988929340316</v>
      </c>
      <c r="X285" s="99">
        <v>3.6275898010493464</v>
      </c>
      <c r="Y285" s="99">
        <v>3.2207150947475314</v>
      </c>
      <c r="DA285" s="63" t="s">
        <v>3138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3139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7.4659180195779804</v>
      </c>
      <c r="D290" s="117">
        <f t="shared" si="129"/>
        <v>6.9003624449649106</v>
      </c>
      <c r="E290" s="117">
        <f t="shared" si="129"/>
        <v>3.9264245634434491</v>
      </c>
      <c r="F290" s="117">
        <f t="shared" si="129"/>
        <v>3.079556902621909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0.30600798451401778</v>
      </c>
      <c r="L290" s="117">
        <f t="shared" si="129"/>
        <v>2.7846164222317604</v>
      </c>
      <c r="M290" s="117">
        <f t="shared" si="129"/>
        <v>3.7787556232840966</v>
      </c>
      <c r="N290" s="117">
        <f t="shared" si="129"/>
        <v>2.8495845954032233</v>
      </c>
      <c r="O290" s="117">
        <f t="shared" si="129"/>
        <v>3.1875803995858702</v>
      </c>
      <c r="P290" s="117">
        <f t="shared" si="129"/>
        <v>0.13376446747302409</v>
      </c>
      <c r="Q290" s="117">
        <f t="shared" si="129"/>
        <v>3.418009250823606</v>
      </c>
      <c r="R290" s="117">
        <f t="shared" ref="R290:V290" si="130">R291+R294+R296+R305</f>
        <v>2.8955121531158121</v>
      </c>
      <c r="S290" s="117">
        <f t="shared" si="130"/>
        <v>1.6542851707611761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0.35034328012814386</v>
      </c>
      <c r="Y290" s="117">
        <f t="shared" si="131"/>
        <v>0.72900869858096784</v>
      </c>
      <c r="DA290" s="129" t="s">
        <v>3290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6.0884394290336346</v>
      </c>
      <c r="D291" s="122">
        <f t="shared" si="132"/>
        <v>5.6946348935367732</v>
      </c>
      <c r="E291" s="122">
        <f t="shared" si="132"/>
        <v>3.245620173424355</v>
      </c>
      <c r="F291" s="122">
        <f t="shared" si="132"/>
        <v>2.5634871359727267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0.24534307908136674</v>
      </c>
      <c r="L291" s="122">
        <f t="shared" si="132"/>
        <v>2.2841942376133133</v>
      </c>
      <c r="M291" s="122">
        <f t="shared" si="132"/>
        <v>3.1225057393976754</v>
      </c>
      <c r="N291" s="122">
        <f t="shared" si="132"/>
        <v>2.2971769386677865</v>
      </c>
      <c r="O291" s="122">
        <f t="shared" si="132"/>
        <v>2.5606194789892172</v>
      </c>
      <c r="P291" s="122">
        <f t="shared" si="132"/>
        <v>0.10327066180509691</v>
      </c>
      <c r="Q291" s="122">
        <f t="shared" si="132"/>
        <v>2.7519600923659415</v>
      </c>
      <c r="R291" s="122">
        <f t="shared" ref="R291:V291" si="133">SUM(R292:R293)</f>
        <v>2.2984993477132787</v>
      </c>
      <c r="S291" s="122">
        <f t="shared" si="133"/>
        <v>1.316643532960236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0.22756382873281727</v>
      </c>
      <c r="Y291" s="122">
        <f t="shared" si="134"/>
        <v>0.4168709710115916</v>
      </c>
      <c r="DA291" s="130" t="s">
        <v>3291</v>
      </c>
    </row>
    <row r="292" spans="1:105" ht="12" customHeight="1" x14ac:dyDescent="0.25">
      <c r="A292" s="97" t="s">
        <v>211</v>
      </c>
      <c r="B292" s="98"/>
      <c r="C292" s="98">
        <v>6.0205373447474839</v>
      </c>
      <c r="D292" s="98">
        <v>5.6304080769644766</v>
      </c>
      <c r="E292" s="98">
        <v>3.2108173954557171</v>
      </c>
      <c r="F292" s="98">
        <v>2.5344932667436186</v>
      </c>
      <c r="G292" s="98">
        <v>0</v>
      </c>
      <c r="H292" s="98">
        <v>0</v>
      </c>
      <c r="I292" s="98">
        <v>0</v>
      </c>
      <c r="J292" s="98">
        <v>0</v>
      </c>
      <c r="K292" s="98">
        <v>0.24273849929345001</v>
      </c>
      <c r="L292" s="98">
        <v>2.260538601085734</v>
      </c>
      <c r="M292" s="98">
        <v>3.0897132716124749</v>
      </c>
      <c r="N292" s="98">
        <v>2.2724654496243146</v>
      </c>
      <c r="O292" s="98">
        <v>2.5319793296065898</v>
      </c>
      <c r="P292" s="98">
        <v>0.1020571803307265</v>
      </c>
      <c r="Q292" s="98">
        <v>2.718256806821957</v>
      </c>
      <c r="R292" s="98">
        <v>2.2697333111913887</v>
      </c>
      <c r="S292" s="98">
        <v>1.3002578581703892</v>
      </c>
      <c r="T292" s="98">
        <v>0</v>
      </c>
      <c r="U292" s="98">
        <v>0</v>
      </c>
      <c r="V292" s="98">
        <v>0</v>
      </c>
      <c r="W292" s="98">
        <v>0</v>
      </c>
      <c r="X292" s="98">
        <v>0.22472021850249541</v>
      </c>
      <c r="Y292" s="98">
        <v>0.41163489794009245</v>
      </c>
      <c r="DA292" s="63" t="s">
        <v>3292</v>
      </c>
    </row>
    <row r="293" spans="1:105" ht="12" customHeight="1" x14ac:dyDescent="0.25">
      <c r="A293" s="97" t="s">
        <v>53</v>
      </c>
      <c r="B293" s="98"/>
      <c r="C293" s="98">
        <v>6.790208428615023E-2</v>
      </c>
      <c r="D293" s="98">
        <v>6.4226816572296896E-2</v>
      </c>
      <c r="E293" s="98">
        <v>3.4802777968637913E-2</v>
      </c>
      <c r="F293" s="98">
        <v>2.8993869229107933E-2</v>
      </c>
      <c r="G293" s="98">
        <v>0</v>
      </c>
      <c r="H293" s="98">
        <v>0</v>
      </c>
      <c r="I293" s="98">
        <v>0</v>
      </c>
      <c r="J293" s="98">
        <v>0</v>
      </c>
      <c r="K293" s="98">
        <v>2.604579787916735E-3</v>
      </c>
      <c r="L293" s="98">
        <v>2.3655636527579217E-2</v>
      </c>
      <c r="M293" s="98">
        <v>3.2792467785200341E-2</v>
      </c>
      <c r="N293" s="98">
        <v>2.4711489043471833E-2</v>
      </c>
      <c r="O293" s="98">
        <v>2.8640149382627541E-2</v>
      </c>
      <c r="P293" s="98">
        <v>1.2134814743704095E-3</v>
      </c>
      <c r="Q293" s="98">
        <v>3.3703285543984371E-2</v>
      </c>
      <c r="R293" s="98">
        <v>2.8766036521890106E-2</v>
      </c>
      <c r="S293" s="98">
        <v>1.6385674789846712E-2</v>
      </c>
      <c r="T293" s="98">
        <v>0</v>
      </c>
      <c r="U293" s="98">
        <v>0</v>
      </c>
      <c r="V293" s="98">
        <v>0</v>
      </c>
      <c r="W293" s="98">
        <v>0</v>
      </c>
      <c r="X293" s="98">
        <v>2.8436102303218583E-3</v>
      </c>
      <c r="Y293" s="98">
        <v>5.2360730714991694E-3</v>
      </c>
      <c r="DA293" s="63" t="s">
        <v>3293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6.0718447320993907E-2</v>
      </c>
      <c r="D294" s="122">
        <f t="shared" si="135"/>
        <v>4.3895743472398212E-2</v>
      </c>
      <c r="E294" s="122">
        <f t="shared" si="135"/>
        <v>0.10515755051190902</v>
      </c>
      <c r="F294" s="122">
        <f t="shared" si="135"/>
        <v>4.115097194562746E-2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6.1537972945508081E-3</v>
      </c>
      <c r="L294" s="122">
        <f t="shared" si="135"/>
        <v>2.9733393466484973E-2</v>
      </c>
      <c r="M294" s="122">
        <f t="shared" si="135"/>
        <v>6.044556407100303E-2</v>
      </c>
      <c r="N294" s="122">
        <f t="shared" si="135"/>
        <v>5.3787060621869581E-2</v>
      </c>
      <c r="O294" s="122">
        <f t="shared" si="135"/>
        <v>3.2749009702474643E-2</v>
      </c>
      <c r="P294" s="122">
        <f t="shared" si="135"/>
        <v>1.4172245057033968E-3</v>
      </c>
      <c r="Q294" s="122">
        <f t="shared" si="135"/>
        <v>2.5712601760212082E-2</v>
      </c>
      <c r="R294" s="122">
        <f t="shared" si="135"/>
        <v>3.1179360329029206E-2</v>
      </c>
      <c r="S294" s="122">
        <f t="shared" si="135"/>
        <v>9.4021624264600118E-3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2.4631920168952888E-2</v>
      </c>
      <c r="Y294" s="122">
        <f t="shared" si="135"/>
        <v>2.6500057315332073E-2</v>
      </c>
      <c r="DA294" s="130" t="s">
        <v>3294</v>
      </c>
    </row>
    <row r="295" spans="1:105" ht="12" customHeight="1" x14ac:dyDescent="0.25">
      <c r="A295" s="97" t="s">
        <v>53</v>
      </c>
      <c r="B295" s="98"/>
      <c r="C295" s="98">
        <v>6.0718447320993907E-2</v>
      </c>
      <c r="D295" s="98">
        <v>4.3895743472398212E-2</v>
      </c>
      <c r="E295" s="98">
        <v>0.10515755051190902</v>
      </c>
      <c r="F295" s="98">
        <v>4.115097194562746E-2</v>
      </c>
      <c r="G295" s="98">
        <v>0</v>
      </c>
      <c r="H295" s="98">
        <v>0</v>
      </c>
      <c r="I295" s="98">
        <v>0</v>
      </c>
      <c r="J295" s="98">
        <v>0</v>
      </c>
      <c r="K295" s="98">
        <v>6.1537972945508081E-3</v>
      </c>
      <c r="L295" s="98">
        <v>2.9733393466484973E-2</v>
      </c>
      <c r="M295" s="98">
        <v>6.044556407100303E-2</v>
      </c>
      <c r="N295" s="98">
        <v>5.3787060621869581E-2</v>
      </c>
      <c r="O295" s="98">
        <v>3.2749009702474643E-2</v>
      </c>
      <c r="P295" s="98">
        <v>1.4172245057033968E-3</v>
      </c>
      <c r="Q295" s="98">
        <v>2.5712601760212082E-2</v>
      </c>
      <c r="R295" s="98">
        <v>3.1179360329029206E-2</v>
      </c>
      <c r="S295" s="98">
        <v>9.4021624264600118E-3</v>
      </c>
      <c r="T295" s="98">
        <v>0</v>
      </c>
      <c r="U295" s="98">
        <v>0</v>
      </c>
      <c r="V295" s="98">
        <v>0</v>
      </c>
      <c r="W295" s="98">
        <v>0</v>
      </c>
      <c r="X295" s="98">
        <v>2.4631920168952888E-2</v>
      </c>
      <c r="Y295" s="98">
        <v>2.6500057315332073E-2</v>
      </c>
      <c r="DA295" s="63" t="s">
        <v>3295</v>
      </c>
    </row>
    <row r="296" spans="1:105" ht="12" customHeight="1" x14ac:dyDescent="0.25">
      <c r="A296" s="121" t="s">
        <v>55</v>
      </c>
      <c r="B296" s="122"/>
      <c r="C296" s="122">
        <v>0.68020465448453837</v>
      </c>
      <c r="D296" s="122">
        <v>0.61976245271091723</v>
      </c>
      <c r="E296" s="122">
        <v>0.29755462719511327</v>
      </c>
      <c r="F296" s="122">
        <v>0.25363786564766111</v>
      </c>
      <c r="G296" s="122">
        <v>0</v>
      </c>
      <c r="H296" s="122">
        <v>0</v>
      </c>
      <c r="I296" s="122">
        <v>0</v>
      </c>
      <c r="J296" s="122">
        <v>0</v>
      </c>
      <c r="K296" s="122">
        <v>2.9089284373841569E-2</v>
      </c>
      <c r="L296" s="122">
        <v>0.25889865499048248</v>
      </c>
      <c r="M296" s="122">
        <v>0.32563424933821083</v>
      </c>
      <c r="N296" s="122">
        <v>0.28709905097154631</v>
      </c>
      <c r="O296" s="122">
        <v>0.34482704102398665</v>
      </c>
      <c r="P296" s="122">
        <v>1.6616130427893481E-2</v>
      </c>
      <c r="Q296" s="122">
        <v>0.34827127641791883</v>
      </c>
      <c r="R296" s="122">
        <v>0.30145342563869737</v>
      </c>
      <c r="S296" s="122">
        <v>0.18291583890427224</v>
      </c>
      <c r="T296" s="122">
        <v>0</v>
      </c>
      <c r="U296" s="122">
        <v>0</v>
      </c>
      <c r="V296" s="122">
        <v>0</v>
      </c>
      <c r="W296" s="122">
        <v>0</v>
      </c>
      <c r="X296" s="122">
        <v>5.6599713290718112E-2</v>
      </c>
      <c r="Y296" s="122">
        <v>0.1672393304138626</v>
      </c>
      <c r="DA296" s="130" t="s">
        <v>3296</v>
      </c>
    </row>
    <row r="297" spans="1:105" ht="12" customHeight="1" x14ac:dyDescent="0.25">
      <c r="A297" s="97" t="s">
        <v>138</v>
      </c>
      <c r="B297" s="98"/>
      <c r="C297" s="98">
        <v>2.4791877379605216E-2</v>
      </c>
      <c r="D297" s="98">
        <v>3.8659198296299033E-2</v>
      </c>
      <c r="E297" s="98">
        <v>4.5802809362498344E-2</v>
      </c>
      <c r="F297" s="98">
        <v>4.722650525016415E-3</v>
      </c>
      <c r="G297" s="98">
        <v>0</v>
      </c>
      <c r="H297" s="98">
        <v>0</v>
      </c>
      <c r="I297" s="98">
        <v>0</v>
      </c>
      <c r="J297" s="98">
        <v>0</v>
      </c>
      <c r="K297" s="98">
        <v>1.168484251069111E-2</v>
      </c>
      <c r="L297" s="98">
        <v>9.5923543874339226E-2</v>
      </c>
      <c r="M297" s="98">
        <v>0.13458724426017687</v>
      </c>
      <c r="N297" s="98">
        <v>0.18077593592580679</v>
      </c>
      <c r="O297" s="98">
        <v>0.24721211815371666</v>
      </c>
      <c r="P297" s="98">
        <v>1.0396975368495671E-2</v>
      </c>
      <c r="Q297" s="98">
        <v>5.7975070952111893E-2</v>
      </c>
      <c r="R297" s="98">
        <v>4.2864997279022717E-2</v>
      </c>
      <c r="S297" s="98">
        <v>4.2059695845975624E-2</v>
      </c>
      <c r="T297" s="98">
        <v>0</v>
      </c>
      <c r="U297" s="98">
        <v>0</v>
      </c>
      <c r="V297" s="98">
        <v>0</v>
      </c>
      <c r="W297" s="98">
        <v>0</v>
      </c>
      <c r="X297" s="98">
        <v>8.4893217317256087E-4</v>
      </c>
      <c r="Y297" s="98">
        <v>6.1653391982032677E-3</v>
      </c>
      <c r="DA297" s="63" t="s">
        <v>3297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1.137785921024952E-4</v>
      </c>
      <c r="M298" s="98">
        <v>0</v>
      </c>
      <c r="N298" s="98">
        <v>1.9916393675951187E-4</v>
      </c>
      <c r="O298" s="98">
        <v>3.0460131772242752E-4</v>
      </c>
      <c r="P298" s="98">
        <v>0</v>
      </c>
      <c r="Q298" s="98">
        <v>0</v>
      </c>
      <c r="R298" s="98">
        <v>0</v>
      </c>
      <c r="S298" s="98">
        <v>2.1367161832932719E-4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3298</v>
      </c>
    </row>
    <row r="299" spans="1:105" ht="12" customHeight="1" x14ac:dyDescent="0.25">
      <c r="A299" s="100" t="s">
        <v>211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4.5464636381883358E-5</v>
      </c>
      <c r="M299" s="101">
        <v>0</v>
      </c>
      <c r="N299" s="101">
        <v>7.8929988860155844E-5</v>
      </c>
      <c r="O299" s="101">
        <v>1.1425877547131867E-4</v>
      </c>
      <c r="P299" s="101">
        <v>0</v>
      </c>
      <c r="Q299" s="101">
        <v>0</v>
      </c>
      <c r="R299" s="101">
        <v>0</v>
      </c>
      <c r="S299" s="101">
        <v>7.9480468844660704E-5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3299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6.8313955720611844E-5</v>
      </c>
      <c r="M300" s="104">
        <v>0</v>
      </c>
      <c r="N300" s="104">
        <v>1.2023394789935603E-4</v>
      </c>
      <c r="O300" s="104">
        <v>1.9034254225110884E-4</v>
      </c>
      <c r="P300" s="104">
        <v>0</v>
      </c>
      <c r="Q300" s="104">
        <v>0</v>
      </c>
      <c r="R300" s="104">
        <v>0</v>
      </c>
      <c r="S300" s="104">
        <v>1.3419114948466648E-4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3300</v>
      </c>
    </row>
    <row r="301" spans="1:105" ht="12" customHeight="1" x14ac:dyDescent="0.25">
      <c r="A301" s="106" t="s">
        <v>122</v>
      </c>
      <c r="B301" s="101"/>
      <c r="C301" s="101">
        <v>0.64125840708845705</v>
      </c>
      <c r="D301" s="101">
        <v>0.56937788155996283</v>
      </c>
      <c r="E301" s="101">
        <v>0.2418744319174323</v>
      </c>
      <c r="F301" s="101">
        <v>0.24410320608819272</v>
      </c>
      <c r="G301" s="101">
        <v>0</v>
      </c>
      <c r="H301" s="101">
        <v>0</v>
      </c>
      <c r="I301" s="101">
        <v>0</v>
      </c>
      <c r="J301" s="101">
        <v>0</v>
      </c>
      <c r="K301" s="101">
        <v>1.6213325678193811E-2</v>
      </c>
      <c r="L301" s="101">
        <v>0.15332582858009161</v>
      </c>
      <c r="M301" s="101">
        <v>0.17348818097511345</v>
      </c>
      <c r="N301" s="101">
        <v>9.7540101088774755E-2</v>
      </c>
      <c r="O301" s="101">
        <v>8.6990286127229977E-2</v>
      </c>
      <c r="P301" s="101">
        <v>5.2951104289212566E-3</v>
      </c>
      <c r="Q301" s="101">
        <v>0.2442362822678818</v>
      </c>
      <c r="R301" s="101">
        <v>0.22325502756607427</v>
      </c>
      <c r="S301" s="101">
        <v>0.12103853601360488</v>
      </c>
      <c r="T301" s="101">
        <v>0</v>
      </c>
      <c r="U301" s="101">
        <v>0</v>
      </c>
      <c r="V301" s="101">
        <v>0</v>
      </c>
      <c r="W301" s="101">
        <v>0</v>
      </c>
      <c r="X301" s="101">
        <v>4.6052364574483591E-2</v>
      </c>
      <c r="Y301" s="101">
        <v>0.13042151517664061</v>
      </c>
      <c r="DA301" s="131" t="s">
        <v>3301</v>
      </c>
    </row>
    <row r="302" spans="1:105" ht="12" customHeight="1" x14ac:dyDescent="0.25">
      <c r="A302" s="107" t="s">
        <v>121</v>
      </c>
      <c r="B302" s="104"/>
      <c r="C302" s="104">
        <v>1.4154370016476098E-2</v>
      </c>
      <c r="D302" s="104">
        <v>1.1725372854655356E-2</v>
      </c>
      <c r="E302" s="104">
        <v>9.8773859151826023E-3</v>
      </c>
      <c r="F302" s="104">
        <v>4.8120090344520002E-3</v>
      </c>
      <c r="G302" s="104">
        <v>0</v>
      </c>
      <c r="H302" s="104">
        <v>0</v>
      </c>
      <c r="I302" s="104">
        <v>0</v>
      </c>
      <c r="J302" s="104">
        <v>0</v>
      </c>
      <c r="K302" s="104">
        <v>1.1911161849566454E-3</v>
      </c>
      <c r="L302" s="104">
        <v>9.5355039439491522E-3</v>
      </c>
      <c r="M302" s="104">
        <v>1.7558824102920527E-2</v>
      </c>
      <c r="N302" s="104">
        <v>8.5838500202052321E-3</v>
      </c>
      <c r="O302" s="104">
        <v>1.0320035425317564E-2</v>
      </c>
      <c r="P302" s="104">
        <v>9.2404463047655459E-4</v>
      </c>
      <c r="Q302" s="104">
        <v>4.6059923197925123E-2</v>
      </c>
      <c r="R302" s="104">
        <v>3.5333400793600395E-2</v>
      </c>
      <c r="S302" s="104">
        <v>1.960393542636241E-2</v>
      </c>
      <c r="T302" s="104">
        <v>0</v>
      </c>
      <c r="U302" s="104">
        <v>0</v>
      </c>
      <c r="V302" s="104">
        <v>0</v>
      </c>
      <c r="W302" s="104">
        <v>0</v>
      </c>
      <c r="X302" s="104">
        <v>9.6984165430619579E-3</v>
      </c>
      <c r="Y302" s="104">
        <v>3.0652476039018717E-2</v>
      </c>
      <c r="DA302" s="132" t="s">
        <v>3302</v>
      </c>
    </row>
    <row r="303" spans="1:105" ht="12" customHeight="1" x14ac:dyDescent="0.25">
      <c r="A303" s="108" t="s">
        <v>53</v>
      </c>
      <c r="B303" s="98"/>
      <c r="C303" s="98">
        <v>5.5869431716212828E-3</v>
      </c>
      <c r="D303" s="98">
        <v>4.8343628674845877E-3</v>
      </c>
      <c r="E303" s="98">
        <v>3.52658586968751E-3</v>
      </c>
      <c r="F303" s="98">
        <v>1.902216586271625E-3</v>
      </c>
      <c r="G303" s="98">
        <v>0</v>
      </c>
      <c r="H303" s="98">
        <v>0</v>
      </c>
      <c r="I303" s="98">
        <v>0</v>
      </c>
      <c r="J303" s="98">
        <v>0</v>
      </c>
      <c r="K303" s="98">
        <v>4.2614238344761574E-4</v>
      </c>
      <c r="L303" s="98">
        <v>3.4061333916083308E-3</v>
      </c>
      <c r="M303" s="98">
        <v>6.4854167834264547E-3</v>
      </c>
      <c r="N303" s="98">
        <v>3.1141853878277927E-3</v>
      </c>
      <c r="O303" s="98">
        <v>3.6025729213155578E-3</v>
      </c>
      <c r="P303" s="98">
        <v>3.329076646271817E-4</v>
      </c>
      <c r="Q303" s="98">
        <v>1.7781312198368579E-2</v>
      </c>
      <c r="R303" s="98">
        <v>1.319161237051019E-2</v>
      </c>
      <c r="S303" s="98">
        <v>7.1540793946129307E-3</v>
      </c>
      <c r="T303" s="98">
        <v>0</v>
      </c>
      <c r="U303" s="98">
        <v>0</v>
      </c>
      <c r="V303" s="98">
        <v>0</v>
      </c>
      <c r="W303" s="98">
        <v>0</v>
      </c>
      <c r="X303" s="98">
        <v>4.0100230851868651E-3</v>
      </c>
      <c r="Y303" s="98">
        <v>1.2759638757022728E-2</v>
      </c>
      <c r="DA303" s="63" t="s">
        <v>3303</v>
      </c>
    </row>
    <row r="304" spans="1:105" ht="12" customHeight="1" x14ac:dyDescent="0.25">
      <c r="A304" s="108" t="s">
        <v>52</v>
      </c>
      <c r="B304" s="98"/>
      <c r="C304" s="98">
        <v>8.5674268448548141E-3</v>
      </c>
      <c r="D304" s="98">
        <v>6.8910099871707688E-3</v>
      </c>
      <c r="E304" s="98">
        <v>6.3508000454950914E-3</v>
      </c>
      <c r="F304" s="98">
        <v>2.9097924481803752E-3</v>
      </c>
      <c r="G304" s="98">
        <v>0</v>
      </c>
      <c r="H304" s="98">
        <v>0</v>
      </c>
      <c r="I304" s="98">
        <v>0</v>
      </c>
      <c r="J304" s="98">
        <v>0</v>
      </c>
      <c r="K304" s="98">
        <v>7.6497380150902957E-4</v>
      </c>
      <c r="L304" s="98">
        <v>6.129370552340821E-3</v>
      </c>
      <c r="M304" s="98">
        <v>1.1073407319494072E-2</v>
      </c>
      <c r="N304" s="98">
        <v>5.4696646323774394E-3</v>
      </c>
      <c r="O304" s="98">
        <v>6.7174625040020055E-3</v>
      </c>
      <c r="P304" s="98">
        <v>5.9113696584937295E-4</v>
      </c>
      <c r="Q304" s="98">
        <v>2.8278610999556544E-2</v>
      </c>
      <c r="R304" s="98">
        <v>2.2141788423090208E-2</v>
      </c>
      <c r="S304" s="98">
        <v>1.2449856031749479E-2</v>
      </c>
      <c r="T304" s="98">
        <v>0</v>
      </c>
      <c r="U304" s="98">
        <v>0</v>
      </c>
      <c r="V304" s="98">
        <v>0</v>
      </c>
      <c r="W304" s="98">
        <v>0</v>
      </c>
      <c r="X304" s="98">
        <v>5.6883934578750928E-3</v>
      </c>
      <c r="Y304" s="98">
        <v>1.7892837281995987E-2</v>
      </c>
      <c r="DA304" s="63" t="s">
        <v>3304</v>
      </c>
    </row>
    <row r="305" spans="1:105" ht="12" customHeight="1" x14ac:dyDescent="0.25">
      <c r="A305" s="121" t="s">
        <v>54</v>
      </c>
      <c r="B305" s="122"/>
      <c r="C305" s="122">
        <v>0.63655548873881318</v>
      </c>
      <c r="D305" s="122">
        <v>0.54206935524482214</v>
      </c>
      <c r="E305" s="122">
        <v>0.27809221231207182</v>
      </c>
      <c r="F305" s="122">
        <v>0.22128092905589358</v>
      </c>
      <c r="G305" s="122">
        <v>0</v>
      </c>
      <c r="H305" s="122">
        <v>0</v>
      </c>
      <c r="I305" s="122">
        <v>0</v>
      </c>
      <c r="J305" s="122">
        <v>0</v>
      </c>
      <c r="K305" s="122">
        <v>2.5421823764258694E-2</v>
      </c>
      <c r="L305" s="122">
        <v>0.21179013616147946</v>
      </c>
      <c r="M305" s="122">
        <v>0.27017007047720765</v>
      </c>
      <c r="N305" s="122">
        <v>0.21152154514202115</v>
      </c>
      <c r="O305" s="122">
        <v>0.24938486987019148</v>
      </c>
      <c r="P305" s="122">
        <v>1.2460450734330317E-2</v>
      </c>
      <c r="Q305" s="122">
        <v>0.29206528027953343</v>
      </c>
      <c r="R305" s="122">
        <v>0.26438001943480716</v>
      </c>
      <c r="S305" s="122">
        <v>0.14532363647020796</v>
      </c>
      <c r="T305" s="122">
        <v>0</v>
      </c>
      <c r="U305" s="122">
        <v>0</v>
      </c>
      <c r="V305" s="122">
        <v>0</v>
      </c>
      <c r="W305" s="122">
        <v>0</v>
      </c>
      <c r="X305" s="122">
        <v>4.1547817935655589E-2</v>
      </c>
      <c r="Y305" s="122">
        <v>0.1183983398401816</v>
      </c>
      <c r="DA305" s="130" t="s">
        <v>3305</v>
      </c>
    </row>
    <row r="306" spans="1:105" ht="12" customHeight="1" x14ac:dyDescent="0.25">
      <c r="A306" s="97" t="s">
        <v>50</v>
      </c>
      <c r="B306" s="98"/>
      <c r="C306" s="98">
        <v>0.36296901364030515</v>
      </c>
      <c r="D306" s="98">
        <v>0.23659839450491638</v>
      </c>
      <c r="E306" s="98">
        <v>0.15964638688426305</v>
      </c>
      <c r="F306" s="98">
        <v>9.2504866399298197E-2</v>
      </c>
      <c r="G306" s="98">
        <v>0</v>
      </c>
      <c r="H306" s="98">
        <v>0</v>
      </c>
      <c r="I306" s="98">
        <v>0</v>
      </c>
      <c r="J306" s="98">
        <v>0</v>
      </c>
      <c r="K306" s="98">
        <v>1.562129883313221E-2</v>
      </c>
      <c r="L306" s="98">
        <v>0.11536861098621919</v>
      </c>
      <c r="M306" s="98">
        <v>0.1211674522049527</v>
      </c>
      <c r="N306" s="98">
        <v>6.4930982338002319E-2</v>
      </c>
      <c r="O306" s="98">
        <v>9.5329955809100045E-2</v>
      </c>
      <c r="P306" s="98">
        <v>4.7902404143217604E-3</v>
      </c>
      <c r="Q306" s="98">
        <v>0.13911177910260492</v>
      </c>
      <c r="R306" s="98">
        <v>0.13993386539732922</v>
      </c>
      <c r="S306" s="98">
        <v>6.4212542841014589E-2</v>
      </c>
      <c r="T306" s="98">
        <v>0</v>
      </c>
      <c r="U306" s="98">
        <v>0</v>
      </c>
      <c r="V306" s="98">
        <v>0</v>
      </c>
      <c r="W306" s="98">
        <v>0</v>
      </c>
      <c r="X306" s="98">
        <v>1.2037769758932997E-2</v>
      </c>
      <c r="Y306" s="98">
        <v>3.8198006634798637E-2</v>
      </c>
      <c r="DA306" s="63" t="s">
        <v>3306</v>
      </c>
    </row>
    <row r="307" spans="1:105" ht="12" customHeight="1" x14ac:dyDescent="0.25">
      <c r="A307" s="109" t="s">
        <v>120</v>
      </c>
      <c r="B307" s="33"/>
      <c r="C307" s="33">
        <v>0.27358647509850798</v>
      </c>
      <c r="D307" s="33">
        <v>0.30547096073990582</v>
      </c>
      <c r="E307" s="33">
        <v>0.11844582542780879</v>
      </c>
      <c r="F307" s="33">
        <v>0.12877606265659539</v>
      </c>
      <c r="G307" s="33">
        <v>0</v>
      </c>
      <c r="H307" s="33">
        <v>0</v>
      </c>
      <c r="I307" s="33">
        <v>0</v>
      </c>
      <c r="J307" s="33">
        <v>0</v>
      </c>
      <c r="K307" s="33">
        <v>9.8005249311264846E-3</v>
      </c>
      <c r="L307" s="33">
        <v>9.6421525175260273E-2</v>
      </c>
      <c r="M307" s="33">
        <v>0.14900261827225492</v>
      </c>
      <c r="N307" s="33">
        <v>0.14659056280401883</v>
      </c>
      <c r="O307" s="33">
        <v>0.15405491406109145</v>
      </c>
      <c r="P307" s="33">
        <v>7.6702103200085572E-3</v>
      </c>
      <c r="Q307" s="33">
        <v>0.15295350117692852</v>
      </c>
      <c r="R307" s="33">
        <v>0.12444615403747791</v>
      </c>
      <c r="S307" s="33">
        <v>8.1111093629193359E-2</v>
      </c>
      <c r="T307" s="33">
        <v>0</v>
      </c>
      <c r="U307" s="33">
        <v>0</v>
      </c>
      <c r="V307" s="33">
        <v>0</v>
      </c>
      <c r="W307" s="33">
        <v>0</v>
      </c>
      <c r="X307" s="33">
        <v>2.9510048176722592E-2</v>
      </c>
      <c r="Y307" s="33">
        <v>8.0200333205382959E-2</v>
      </c>
      <c r="DA307" s="60" t="s">
        <v>3307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3.8575298373751652</v>
      </c>
      <c r="D309" s="117">
        <f t="shared" si="136"/>
        <v>3.575850341110975</v>
      </c>
      <c r="E309" s="117">
        <f t="shared" si="136"/>
        <v>2.1859224482871698</v>
      </c>
      <c r="F309" s="117">
        <f t="shared" si="136"/>
        <v>1.6641170119427366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0.17912009552173347</v>
      </c>
      <c r="L309" s="117">
        <f t="shared" si="136"/>
        <v>1.5854446925861243</v>
      </c>
      <c r="M309" s="117">
        <f t="shared" si="136"/>
        <v>2.2550301183912302</v>
      </c>
      <c r="N309" s="117">
        <f t="shared" si="136"/>
        <v>1.7850862649784047</v>
      </c>
      <c r="O309" s="117">
        <f t="shared" si="136"/>
        <v>2.005983725938437</v>
      </c>
      <c r="P309" s="117">
        <f t="shared" si="136"/>
        <v>8.9010179885828655E-2</v>
      </c>
      <c r="Q309" s="117">
        <f t="shared" si="136"/>
        <v>2.3303093998418998</v>
      </c>
      <c r="R309" s="117">
        <f t="shared" ref="R309:V309" si="137">R310+R313+R315+R324</f>
        <v>2.0315583334181895</v>
      </c>
      <c r="S309" s="117">
        <f t="shared" si="137"/>
        <v>1.1463920500103453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0.32708058524291928</v>
      </c>
      <c r="Y309" s="117">
        <f t="shared" si="138"/>
        <v>0.61288983393357144</v>
      </c>
      <c r="DA309" s="129" t="s">
        <v>3458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2.8841594353323261</v>
      </c>
      <c r="D310" s="122">
        <f t="shared" si="139"/>
        <v>2.7242103287751713</v>
      </c>
      <c r="E310" s="122">
        <f t="shared" si="139"/>
        <v>1.5674424950745414</v>
      </c>
      <c r="F310" s="122">
        <f t="shared" si="139"/>
        <v>1.2511621889443323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0.12659751260283766</v>
      </c>
      <c r="L310" s="122">
        <f t="shared" si="139"/>
        <v>1.1951271284267913</v>
      </c>
      <c r="M310" s="122">
        <f t="shared" si="139"/>
        <v>1.6754347384705623</v>
      </c>
      <c r="N310" s="122">
        <f t="shared" si="139"/>
        <v>1.2805976877399927</v>
      </c>
      <c r="O310" s="122">
        <f t="shared" si="139"/>
        <v>1.5023653812236333</v>
      </c>
      <c r="P310" s="122">
        <f t="shared" si="139"/>
        <v>6.4072200285423847E-2</v>
      </c>
      <c r="Q310" s="122">
        <f t="shared" si="139"/>
        <v>1.7814440557024775</v>
      </c>
      <c r="R310" s="122">
        <f t="shared" ref="R310:V310" si="140">SUM(R311:R312)</f>
        <v>1.511510492194019</v>
      </c>
      <c r="S310" s="122">
        <f t="shared" si="140"/>
        <v>0.87210916385893289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0.15216972793598585</v>
      </c>
      <c r="Y310" s="122">
        <f t="shared" si="141"/>
        <v>0.27904822292117237</v>
      </c>
      <c r="DA310" s="130" t="s">
        <v>3459</v>
      </c>
    </row>
    <row r="311" spans="1:105" ht="12" customHeight="1" x14ac:dyDescent="0.25">
      <c r="A311" s="97" t="s">
        <v>211</v>
      </c>
      <c r="B311" s="98"/>
      <c r="C311" s="98">
        <v>2.8162573510461759</v>
      </c>
      <c r="D311" s="98">
        <v>2.6599835122028743</v>
      </c>
      <c r="E311" s="98">
        <v>1.5326397171059034</v>
      </c>
      <c r="F311" s="98">
        <v>1.2221683197152244</v>
      </c>
      <c r="G311" s="98">
        <v>0</v>
      </c>
      <c r="H311" s="98">
        <v>0</v>
      </c>
      <c r="I311" s="98">
        <v>0</v>
      </c>
      <c r="J311" s="98">
        <v>0</v>
      </c>
      <c r="K311" s="98">
        <v>0.12399293281492092</v>
      </c>
      <c r="L311" s="98">
        <v>1.171471491899212</v>
      </c>
      <c r="M311" s="98">
        <v>1.6426422706853621</v>
      </c>
      <c r="N311" s="98">
        <v>1.2558861986965209</v>
      </c>
      <c r="O311" s="98">
        <v>1.4737252318410057</v>
      </c>
      <c r="P311" s="98">
        <v>6.2858718811053441E-2</v>
      </c>
      <c r="Q311" s="98">
        <v>1.7477407701584933</v>
      </c>
      <c r="R311" s="98">
        <v>1.482744455672129</v>
      </c>
      <c r="S311" s="98">
        <v>0.85572348906908613</v>
      </c>
      <c r="T311" s="98">
        <v>0</v>
      </c>
      <c r="U311" s="98">
        <v>0</v>
      </c>
      <c r="V311" s="98">
        <v>0</v>
      </c>
      <c r="W311" s="98">
        <v>0</v>
      </c>
      <c r="X311" s="98">
        <v>0.14932611770566398</v>
      </c>
      <c r="Y311" s="98">
        <v>0.27381214984967323</v>
      </c>
      <c r="DA311" s="63" t="s">
        <v>3460</v>
      </c>
    </row>
    <row r="312" spans="1:105" ht="12" customHeight="1" x14ac:dyDescent="0.25">
      <c r="A312" s="97" t="s">
        <v>53</v>
      </c>
      <c r="B312" s="98"/>
      <c r="C312" s="98">
        <v>6.790208428615023E-2</v>
      </c>
      <c r="D312" s="98">
        <v>6.4226816572296896E-2</v>
      </c>
      <c r="E312" s="98">
        <v>3.4802777968637913E-2</v>
      </c>
      <c r="F312" s="98">
        <v>2.8993869229107933E-2</v>
      </c>
      <c r="G312" s="98">
        <v>0</v>
      </c>
      <c r="H312" s="98">
        <v>0</v>
      </c>
      <c r="I312" s="98">
        <v>0</v>
      </c>
      <c r="J312" s="98">
        <v>0</v>
      </c>
      <c r="K312" s="98">
        <v>2.604579787916735E-3</v>
      </c>
      <c r="L312" s="98">
        <v>2.3655636527579217E-2</v>
      </c>
      <c r="M312" s="98">
        <v>3.2792467785200341E-2</v>
      </c>
      <c r="N312" s="98">
        <v>2.4711489043471833E-2</v>
      </c>
      <c r="O312" s="98">
        <v>2.8640149382627541E-2</v>
      </c>
      <c r="P312" s="98">
        <v>1.2134814743704095E-3</v>
      </c>
      <c r="Q312" s="98">
        <v>3.3703285543984371E-2</v>
      </c>
      <c r="R312" s="98">
        <v>2.8766036521890106E-2</v>
      </c>
      <c r="S312" s="98">
        <v>1.6385674789846712E-2</v>
      </c>
      <c r="T312" s="98">
        <v>0</v>
      </c>
      <c r="U312" s="98">
        <v>0</v>
      </c>
      <c r="V312" s="98">
        <v>0</v>
      </c>
      <c r="W312" s="98">
        <v>0</v>
      </c>
      <c r="X312" s="98">
        <v>2.8436102303218583E-3</v>
      </c>
      <c r="Y312" s="98">
        <v>5.2360730714991694E-3</v>
      </c>
      <c r="DA312" s="63" t="s">
        <v>3461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0.13557442499195196</v>
      </c>
      <c r="D313" s="122">
        <f t="shared" si="142"/>
        <v>0.10204865054928619</v>
      </c>
      <c r="E313" s="122">
        <f t="shared" si="142"/>
        <v>0.25428496748724688</v>
      </c>
      <c r="F313" s="122">
        <f t="shared" si="142"/>
        <v>0.10338029754923683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1.8485058425992702E-2</v>
      </c>
      <c r="L313" s="122">
        <f t="shared" si="142"/>
        <v>9.2415282771540957E-2</v>
      </c>
      <c r="M313" s="122">
        <f t="shared" si="142"/>
        <v>0.19509616743315877</v>
      </c>
      <c r="N313" s="122">
        <f t="shared" si="142"/>
        <v>0.18105754772065363</v>
      </c>
      <c r="O313" s="122">
        <f t="shared" si="142"/>
        <v>0.11539296812930015</v>
      </c>
      <c r="P313" s="122">
        <f t="shared" si="142"/>
        <v>5.2216400179110334E-3</v>
      </c>
      <c r="Q313" s="122">
        <f t="shared" si="142"/>
        <v>9.7910189555571195E-2</v>
      </c>
      <c r="R313" s="122">
        <f t="shared" si="142"/>
        <v>0.11956093231468491</v>
      </c>
      <c r="S313" s="122">
        <f t="shared" si="142"/>
        <v>3.6081645402548504E-2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9.6846184853405237E-2</v>
      </c>
      <c r="Y313" s="122">
        <f t="shared" si="142"/>
        <v>0.10545388874025421</v>
      </c>
      <c r="DA313" s="130" t="s">
        <v>3462</v>
      </c>
    </row>
    <row r="314" spans="1:105" ht="12" customHeight="1" x14ac:dyDescent="0.25">
      <c r="A314" s="97" t="s">
        <v>53</v>
      </c>
      <c r="B314" s="98"/>
      <c r="C314" s="98">
        <v>0.13557442499195196</v>
      </c>
      <c r="D314" s="98">
        <v>0.10204865054928619</v>
      </c>
      <c r="E314" s="98">
        <v>0.25428496748724688</v>
      </c>
      <c r="F314" s="98">
        <v>0.10338029754923683</v>
      </c>
      <c r="G314" s="98">
        <v>0</v>
      </c>
      <c r="H314" s="98">
        <v>0</v>
      </c>
      <c r="I314" s="98">
        <v>0</v>
      </c>
      <c r="J314" s="98">
        <v>0</v>
      </c>
      <c r="K314" s="98">
        <v>1.8485058425992702E-2</v>
      </c>
      <c r="L314" s="98">
        <v>9.2415282771540957E-2</v>
      </c>
      <c r="M314" s="98">
        <v>0.19509616743315877</v>
      </c>
      <c r="N314" s="98">
        <v>0.18105754772065363</v>
      </c>
      <c r="O314" s="98">
        <v>0.11539296812930015</v>
      </c>
      <c r="P314" s="98">
        <v>5.2216400179110334E-3</v>
      </c>
      <c r="Q314" s="98">
        <v>9.7910189555571195E-2</v>
      </c>
      <c r="R314" s="98">
        <v>0.11956093231468491</v>
      </c>
      <c r="S314" s="98">
        <v>3.6081645402548504E-2</v>
      </c>
      <c r="T314" s="98">
        <v>0</v>
      </c>
      <c r="U314" s="98">
        <v>0</v>
      </c>
      <c r="V314" s="98">
        <v>0</v>
      </c>
      <c r="W314" s="98">
        <v>0</v>
      </c>
      <c r="X314" s="98">
        <v>9.6846184853405237E-2</v>
      </c>
      <c r="Y314" s="98">
        <v>0.10545388874025421</v>
      </c>
      <c r="DA314" s="63" t="s">
        <v>3463</v>
      </c>
    </row>
    <row r="315" spans="1:105" ht="12" customHeight="1" x14ac:dyDescent="0.25">
      <c r="A315" s="121" t="s">
        <v>55</v>
      </c>
      <c r="B315" s="122"/>
      <c r="C315" s="122">
        <v>0.42116610409944494</v>
      </c>
      <c r="D315" s="122">
        <v>0.38229571840054094</v>
      </c>
      <c r="E315" s="122">
        <v>0.18192252253480612</v>
      </c>
      <c r="F315" s="122">
        <v>0.1585398306884423</v>
      </c>
      <c r="G315" s="122">
        <v>0</v>
      </c>
      <c r="H315" s="122">
        <v>0</v>
      </c>
      <c r="I315" s="122">
        <v>0</v>
      </c>
      <c r="J315" s="122">
        <v>0</v>
      </c>
      <c r="K315" s="122">
        <v>1.7420494249126065E-2</v>
      </c>
      <c r="L315" s="122">
        <v>0.1566581064593715</v>
      </c>
      <c r="M315" s="122">
        <v>0.19930221139063992</v>
      </c>
      <c r="N315" s="122">
        <v>0.17253701932075907</v>
      </c>
      <c r="O315" s="122">
        <v>0.2129186661057241</v>
      </c>
      <c r="P315" s="122">
        <v>1.0907762273850888E-2</v>
      </c>
      <c r="Q315" s="122">
        <v>0.24815010756768446</v>
      </c>
      <c r="R315" s="122">
        <v>0.21778183131249917</v>
      </c>
      <c r="S315" s="122">
        <v>0.13358212543066766</v>
      </c>
      <c r="T315" s="122">
        <v>0</v>
      </c>
      <c r="U315" s="122">
        <v>0</v>
      </c>
      <c r="V315" s="122">
        <v>0</v>
      </c>
      <c r="W315" s="122">
        <v>0</v>
      </c>
      <c r="X315" s="122">
        <v>4.4736967747162903E-2</v>
      </c>
      <c r="Y315" s="122">
        <v>0.13391999618917746</v>
      </c>
      <c r="DA315" s="130" t="s">
        <v>3464</v>
      </c>
    </row>
    <row r="316" spans="1:105" ht="12" customHeight="1" x14ac:dyDescent="0.25">
      <c r="A316" s="97" t="s">
        <v>138</v>
      </c>
      <c r="B316" s="98"/>
      <c r="C316" s="98">
        <v>1.2359882709955305E-2</v>
      </c>
      <c r="D316" s="98">
        <v>1.9362836845561039E-2</v>
      </c>
      <c r="E316" s="98">
        <v>2.3061510285501331E-2</v>
      </c>
      <c r="F316" s="98">
        <v>2.3904885024957877E-3</v>
      </c>
      <c r="G316" s="98">
        <v>0</v>
      </c>
      <c r="H316" s="98">
        <v>0</v>
      </c>
      <c r="I316" s="98">
        <v>0</v>
      </c>
      <c r="J316" s="98">
        <v>0</v>
      </c>
      <c r="K316" s="98">
        <v>6.1352680272045938E-3</v>
      </c>
      <c r="L316" s="98">
        <v>5.0922827697603576E-2</v>
      </c>
      <c r="M316" s="98">
        <v>7.3041367265384419E-2</v>
      </c>
      <c r="N316" s="98">
        <v>0.10163572555662398</v>
      </c>
      <c r="O316" s="98">
        <v>0.1460395673666052</v>
      </c>
      <c r="P316" s="98">
        <v>6.5016200583533574E-3</v>
      </c>
      <c r="Q316" s="98">
        <v>3.8059627427043136E-2</v>
      </c>
      <c r="R316" s="98">
        <v>2.9006264502317729E-2</v>
      </c>
      <c r="S316" s="98">
        <v>2.9252632273675774E-2</v>
      </c>
      <c r="T316" s="98">
        <v>0</v>
      </c>
      <c r="U316" s="98">
        <v>0</v>
      </c>
      <c r="V316" s="98">
        <v>0</v>
      </c>
      <c r="W316" s="98">
        <v>0</v>
      </c>
      <c r="X316" s="98">
        <v>6.3520062094948393E-4</v>
      </c>
      <c r="Y316" s="98">
        <v>4.6232394690987385E-3</v>
      </c>
      <c r="DA316" s="63" t="s">
        <v>3465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9.2449717925579617E-5</v>
      </c>
      <c r="M317" s="98">
        <v>0</v>
      </c>
      <c r="N317" s="98">
        <v>1.646099133446163E-4</v>
      </c>
      <c r="O317" s="98">
        <v>2.578404556312851E-4</v>
      </c>
      <c r="P317" s="98">
        <v>0</v>
      </c>
      <c r="Q317" s="98">
        <v>0</v>
      </c>
      <c r="R317" s="98">
        <v>0</v>
      </c>
      <c r="S317" s="98">
        <v>1.8947003063888353E-4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3466</v>
      </c>
    </row>
    <row r="318" spans="1:105" ht="12" customHeight="1" x14ac:dyDescent="0.25">
      <c r="A318" s="100" t="s">
        <v>211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2.413576220496778E-5</v>
      </c>
      <c r="M318" s="101">
        <v>0</v>
      </c>
      <c r="N318" s="101">
        <v>4.4375965445260271E-5</v>
      </c>
      <c r="O318" s="101">
        <v>6.7497913380176242E-5</v>
      </c>
      <c r="P318" s="101">
        <v>0</v>
      </c>
      <c r="Q318" s="101">
        <v>0</v>
      </c>
      <c r="R318" s="101">
        <v>0</v>
      </c>
      <c r="S318" s="101">
        <v>5.5278881154217064E-5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3467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6.8313955720611844E-5</v>
      </c>
      <c r="M319" s="104">
        <v>0</v>
      </c>
      <c r="N319" s="104">
        <v>1.2023394789935603E-4</v>
      </c>
      <c r="O319" s="104">
        <v>1.9034254225110884E-4</v>
      </c>
      <c r="P319" s="104">
        <v>0</v>
      </c>
      <c r="Q319" s="104">
        <v>0</v>
      </c>
      <c r="R319" s="104">
        <v>0</v>
      </c>
      <c r="S319" s="104">
        <v>1.3419114948466648E-4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3468</v>
      </c>
    </row>
    <row r="320" spans="1:105" ht="12" customHeight="1" x14ac:dyDescent="0.25">
      <c r="A320" s="106" t="s">
        <v>122</v>
      </c>
      <c r="B320" s="101"/>
      <c r="C320" s="101">
        <v>0.39678184552382173</v>
      </c>
      <c r="D320" s="101">
        <v>0.35304431165876643</v>
      </c>
      <c r="E320" s="101">
        <v>0.15031853278784427</v>
      </c>
      <c r="F320" s="101">
        <v>0.15205463759227369</v>
      </c>
      <c r="G320" s="101">
        <v>0</v>
      </c>
      <c r="H320" s="101">
        <v>0</v>
      </c>
      <c r="I320" s="101">
        <v>0</v>
      </c>
      <c r="J320" s="101">
        <v>0</v>
      </c>
      <c r="K320" s="101">
        <v>1.0250825211303521E-2</v>
      </c>
      <c r="L320" s="101">
        <v>9.7350810173837149E-2</v>
      </c>
      <c r="M320" s="101">
        <v>0.11103661387837728</v>
      </c>
      <c r="N320" s="101">
        <v>6.3247695405469373E-2</v>
      </c>
      <c r="O320" s="101">
        <v>5.7521623555033027E-2</v>
      </c>
      <c r="P320" s="101">
        <v>3.5893406431934108E-3</v>
      </c>
      <c r="Q320" s="101">
        <v>0.1694735618104182</v>
      </c>
      <c r="R320" s="101">
        <v>0.15733710065504328</v>
      </c>
      <c r="S320" s="101">
        <v>8.6573189544755777E-2</v>
      </c>
      <c r="T320" s="101">
        <v>0</v>
      </c>
      <c r="U320" s="101">
        <v>0</v>
      </c>
      <c r="V320" s="101">
        <v>0</v>
      </c>
      <c r="W320" s="101">
        <v>0</v>
      </c>
      <c r="X320" s="101">
        <v>3.5336442615087005E-2</v>
      </c>
      <c r="Y320" s="101">
        <v>0.10147612007976094</v>
      </c>
      <c r="DA320" s="131" t="s">
        <v>3469</v>
      </c>
    </row>
    <row r="321" spans="1:105" ht="12" customHeight="1" x14ac:dyDescent="0.25">
      <c r="A321" s="107" t="s">
        <v>121</v>
      </c>
      <c r="B321" s="104"/>
      <c r="C321" s="104">
        <v>1.2024375865667909E-2</v>
      </c>
      <c r="D321" s="104">
        <v>9.8885698962134505E-3</v>
      </c>
      <c r="E321" s="104">
        <v>8.5424794614605299E-3</v>
      </c>
      <c r="F321" s="104">
        <v>4.0947045936728169E-3</v>
      </c>
      <c r="G321" s="104">
        <v>0</v>
      </c>
      <c r="H321" s="104">
        <v>0</v>
      </c>
      <c r="I321" s="104">
        <v>0</v>
      </c>
      <c r="J321" s="104">
        <v>0</v>
      </c>
      <c r="K321" s="104">
        <v>1.0344010106179524E-3</v>
      </c>
      <c r="L321" s="104">
        <v>8.2920188700051911E-3</v>
      </c>
      <c r="M321" s="104">
        <v>1.5224230246878218E-2</v>
      </c>
      <c r="N321" s="104">
        <v>7.4889884453211101E-3</v>
      </c>
      <c r="O321" s="104">
        <v>9.0996347284545767E-3</v>
      </c>
      <c r="P321" s="104">
        <v>8.1680157230412046E-4</v>
      </c>
      <c r="Q321" s="104">
        <v>4.0616918330223135E-2</v>
      </c>
      <c r="R321" s="104">
        <v>3.1438466155138164E-2</v>
      </c>
      <c r="S321" s="104">
        <v>1.7566833581597247E-2</v>
      </c>
      <c r="T321" s="104">
        <v>0</v>
      </c>
      <c r="U321" s="104">
        <v>0</v>
      </c>
      <c r="V321" s="104">
        <v>0</v>
      </c>
      <c r="W321" s="104">
        <v>0</v>
      </c>
      <c r="X321" s="104">
        <v>8.7653245111264169E-3</v>
      </c>
      <c r="Y321" s="104">
        <v>2.7820636640317791E-2</v>
      </c>
      <c r="DA321" s="132" t="s">
        <v>3470</v>
      </c>
    </row>
    <row r="322" spans="1:105" ht="12" customHeight="1" x14ac:dyDescent="0.25">
      <c r="A322" s="108" t="s">
        <v>53</v>
      </c>
      <c r="B322" s="98"/>
      <c r="C322" s="98">
        <v>3.4569490208130947E-3</v>
      </c>
      <c r="D322" s="98">
        <v>2.9975599090426809E-3</v>
      </c>
      <c r="E322" s="98">
        <v>2.1916794159654385E-3</v>
      </c>
      <c r="F322" s="98">
        <v>1.1849121454924412E-3</v>
      </c>
      <c r="G322" s="98">
        <v>0</v>
      </c>
      <c r="H322" s="98">
        <v>0</v>
      </c>
      <c r="I322" s="98">
        <v>0</v>
      </c>
      <c r="J322" s="98">
        <v>0</v>
      </c>
      <c r="K322" s="98">
        <v>2.6942720910892287E-4</v>
      </c>
      <c r="L322" s="98">
        <v>2.1626483176643702E-3</v>
      </c>
      <c r="M322" s="98">
        <v>4.1508229273841454E-3</v>
      </c>
      <c r="N322" s="98">
        <v>2.0193238129436707E-3</v>
      </c>
      <c r="O322" s="98">
        <v>2.3821722244525717E-3</v>
      </c>
      <c r="P322" s="98">
        <v>2.2566460645474752E-4</v>
      </c>
      <c r="Q322" s="98">
        <v>1.2338307330666591E-2</v>
      </c>
      <c r="R322" s="98">
        <v>9.2966777320479602E-3</v>
      </c>
      <c r="S322" s="98">
        <v>5.1169775498477697E-3</v>
      </c>
      <c r="T322" s="98">
        <v>0</v>
      </c>
      <c r="U322" s="98">
        <v>0</v>
      </c>
      <c r="V322" s="98">
        <v>0</v>
      </c>
      <c r="W322" s="98">
        <v>0</v>
      </c>
      <c r="X322" s="98">
        <v>3.076931053251325E-3</v>
      </c>
      <c r="Y322" s="98">
        <v>9.9277993583218038E-3</v>
      </c>
      <c r="DA322" s="63" t="s">
        <v>3471</v>
      </c>
    </row>
    <row r="323" spans="1:105" ht="12" customHeight="1" x14ac:dyDescent="0.25">
      <c r="A323" s="108" t="s">
        <v>52</v>
      </c>
      <c r="B323" s="98"/>
      <c r="C323" s="98">
        <v>8.5674268448548141E-3</v>
      </c>
      <c r="D323" s="98">
        <v>6.8910099871707688E-3</v>
      </c>
      <c r="E323" s="98">
        <v>6.3508000454950914E-3</v>
      </c>
      <c r="F323" s="98">
        <v>2.9097924481803752E-3</v>
      </c>
      <c r="G323" s="98">
        <v>0</v>
      </c>
      <c r="H323" s="98">
        <v>0</v>
      </c>
      <c r="I323" s="98">
        <v>0</v>
      </c>
      <c r="J323" s="98">
        <v>0</v>
      </c>
      <c r="K323" s="98">
        <v>7.6497380150902957E-4</v>
      </c>
      <c r="L323" s="98">
        <v>6.129370552340821E-3</v>
      </c>
      <c r="M323" s="98">
        <v>1.1073407319494072E-2</v>
      </c>
      <c r="N323" s="98">
        <v>5.4696646323774394E-3</v>
      </c>
      <c r="O323" s="98">
        <v>6.7174625040020055E-3</v>
      </c>
      <c r="P323" s="98">
        <v>5.9113696584937295E-4</v>
      </c>
      <c r="Q323" s="98">
        <v>2.8278610999556544E-2</v>
      </c>
      <c r="R323" s="98">
        <v>2.2141788423090208E-2</v>
      </c>
      <c r="S323" s="98">
        <v>1.2449856031749479E-2</v>
      </c>
      <c r="T323" s="98">
        <v>0</v>
      </c>
      <c r="U323" s="98">
        <v>0</v>
      </c>
      <c r="V323" s="98">
        <v>0</v>
      </c>
      <c r="W323" s="98">
        <v>0</v>
      </c>
      <c r="X323" s="98">
        <v>5.6883934578750928E-3</v>
      </c>
      <c r="Y323" s="98">
        <v>1.7892837281995987E-2</v>
      </c>
      <c r="DA323" s="63" t="s">
        <v>3472</v>
      </c>
    </row>
    <row r="324" spans="1:105" ht="12" customHeight="1" x14ac:dyDescent="0.25">
      <c r="A324" s="121" t="s">
        <v>54</v>
      </c>
      <c r="B324" s="122"/>
      <c r="C324" s="122">
        <v>0.41662987295144194</v>
      </c>
      <c r="D324" s="122">
        <v>0.36729564338597637</v>
      </c>
      <c r="E324" s="122">
        <v>0.18227246319057566</v>
      </c>
      <c r="F324" s="122">
        <v>0.15103469476072529</v>
      </c>
      <c r="G324" s="122">
        <v>0</v>
      </c>
      <c r="H324" s="122">
        <v>0</v>
      </c>
      <c r="I324" s="122">
        <v>0</v>
      </c>
      <c r="J324" s="122">
        <v>0</v>
      </c>
      <c r="K324" s="122">
        <v>1.6617030243777035E-2</v>
      </c>
      <c r="L324" s="122">
        <v>0.14124417492842051</v>
      </c>
      <c r="M324" s="122">
        <v>0.18519700109686932</v>
      </c>
      <c r="N324" s="122">
        <v>0.15089401019699922</v>
      </c>
      <c r="O324" s="122">
        <v>0.17530671047977919</v>
      </c>
      <c r="P324" s="122">
        <v>8.808577308642887E-3</v>
      </c>
      <c r="Q324" s="122">
        <v>0.20280504701616672</v>
      </c>
      <c r="R324" s="122">
        <v>0.18270507759698629</v>
      </c>
      <c r="S324" s="122">
        <v>0.10461911531819604</v>
      </c>
      <c r="T324" s="122">
        <v>0</v>
      </c>
      <c r="U324" s="122">
        <v>0</v>
      </c>
      <c r="V324" s="122">
        <v>0</v>
      </c>
      <c r="W324" s="122">
        <v>0</v>
      </c>
      <c r="X324" s="122">
        <v>3.3327704706365237E-2</v>
      </c>
      <c r="Y324" s="122">
        <v>9.4467726082967399E-2</v>
      </c>
      <c r="DA324" s="130" t="s">
        <v>3473</v>
      </c>
    </row>
    <row r="325" spans="1:105" ht="12" customHeight="1" x14ac:dyDescent="0.25">
      <c r="A325" s="97" t="s">
        <v>50</v>
      </c>
      <c r="B325" s="98"/>
      <c r="C325" s="98">
        <v>0.21169283807686426</v>
      </c>
      <c r="D325" s="98">
        <v>0.13808584629856982</v>
      </c>
      <c r="E325" s="98">
        <v>9.3238879180448098E-2</v>
      </c>
      <c r="F325" s="98">
        <v>5.406334387715634E-2</v>
      </c>
      <c r="G325" s="98">
        <v>0</v>
      </c>
      <c r="H325" s="98">
        <v>0</v>
      </c>
      <c r="I325" s="98">
        <v>0</v>
      </c>
      <c r="J325" s="98">
        <v>0</v>
      </c>
      <c r="K325" s="98">
        <v>9.1612488912249223E-3</v>
      </c>
      <c r="L325" s="98">
        <v>6.7705601232672052E-2</v>
      </c>
      <c r="M325" s="98">
        <v>7.114594391894781E-2</v>
      </c>
      <c r="N325" s="98">
        <v>3.8136699481741941E-2</v>
      </c>
      <c r="O325" s="98">
        <v>5.6001077965224806E-2</v>
      </c>
      <c r="P325" s="98">
        <v>2.8153728696258826E-3</v>
      </c>
      <c r="Q325" s="98">
        <v>8.1922420972398963E-2</v>
      </c>
      <c r="R325" s="98">
        <v>8.2834893095325948E-2</v>
      </c>
      <c r="S325" s="98">
        <v>3.828836243368345E-2</v>
      </c>
      <c r="T325" s="98">
        <v>0</v>
      </c>
      <c r="U325" s="98">
        <v>0</v>
      </c>
      <c r="V325" s="98">
        <v>0</v>
      </c>
      <c r="W325" s="98">
        <v>0</v>
      </c>
      <c r="X325" s="98">
        <v>7.3463332781249936E-3</v>
      </c>
      <c r="Y325" s="98">
        <v>2.3312769983952823E-2</v>
      </c>
      <c r="DA325" s="63" t="s">
        <v>3474</v>
      </c>
    </row>
    <row r="326" spans="1:105" ht="12" customHeight="1" x14ac:dyDescent="0.25">
      <c r="A326" s="109" t="s">
        <v>120</v>
      </c>
      <c r="B326" s="33"/>
      <c r="C326" s="33">
        <v>0.20493703487457771</v>
      </c>
      <c r="D326" s="33">
        <v>0.22920979708740655</v>
      </c>
      <c r="E326" s="33">
        <v>8.9033584010127551E-2</v>
      </c>
      <c r="F326" s="33">
        <v>9.6971350883568952E-2</v>
      </c>
      <c r="G326" s="33">
        <v>0</v>
      </c>
      <c r="H326" s="33">
        <v>0</v>
      </c>
      <c r="I326" s="33">
        <v>0</v>
      </c>
      <c r="J326" s="33">
        <v>0</v>
      </c>
      <c r="K326" s="33">
        <v>7.4557813525521115E-3</v>
      </c>
      <c r="L326" s="33">
        <v>7.3538573695748455E-2</v>
      </c>
      <c r="M326" s="33">
        <v>0.11405105717792152</v>
      </c>
      <c r="N326" s="33">
        <v>0.11275731071525728</v>
      </c>
      <c r="O326" s="33">
        <v>0.11930563251455439</v>
      </c>
      <c r="P326" s="33">
        <v>5.9932044390170044E-3</v>
      </c>
      <c r="Q326" s="33">
        <v>0.12088262604376776</v>
      </c>
      <c r="R326" s="33">
        <v>9.9870184501660353E-2</v>
      </c>
      <c r="S326" s="33">
        <v>6.6330752884512581E-2</v>
      </c>
      <c r="T326" s="33">
        <v>0</v>
      </c>
      <c r="U326" s="33">
        <v>0</v>
      </c>
      <c r="V326" s="33">
        <v>0</v>
      </c>
      <c r="W326" s="33">
        <v>0</v>
      </c>
      <c r="X326" s="33">
        <v>2.5981371428240242E-2</v>
      </c>
      <c r="Y326" s="33">
        <v>7.115495609901458E-2</v>
      </c>
      <c r="DA326" s="60" t="s">
        <v>3475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0.5166852659324026</v>
      </c>
      <c r="D328" s="119">
        <f t="shared" si="143"/>
        <v>0.51821195910081774</v>
      </c>
      <c r="E328" s="119">
        <f t="shared" si="143"/>
        <v>0.55672085709705565</v>
      </c>
      <c r="F328" s="119">
        <f t="shared" si="143"/>
        <v>0.5403754710705041</v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>
        <f t="shared" si="143"/>
        <v>0.58534451578510438</v>
      </c>
      <c r="L328" s="119">
        <f t="shared" si="143"/>
        <v>0.56935837910323495</v>
      </c>
      <c r="M328" s="119">
        <f t="shared" si="143"/>
        <v>0.59676526962899901</v>
      </c>
      <c r="N328" s="119">
        <f t="shared" si="143"/>
        <v>0.6264373648910081</v>
      </c>
      <c r="O328" s="119">
        <f t="shared" si="143"/>
        <v>0.6293123543484751</v>
      </c>
      <c r="P328" s="119">
        <f t="shared" si="143"/>
        <v>0.6654246943701928</v>
      </c>
      <c r="Q328" s="119">
        <f t="shared" si="143"/>
        <v>0.68177387152489033</v>
      </c>
      <c r="R328" s="119">
        <f t="shared" ref="R328:V328" si="144">IF(R309=0,"",R309/R290)</f>
        <v>0.70162314160279504</v>
      </c>
      <c r="S328" s="119">
        <f t="shared" si="144"/>
        <v>0.69298333218018449</v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>
        <f t="shared" si="145"/>
        <v>0.93360028233818027</v>
      </c>
      <c r="Y328" s="119">
        <f t="shared" si="145"/>
        <v>0.84071676391046579</v>
      </c>
      <c r="DA328" s="129" t="s">
        <v>3626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0.47371078729613048</v>
      </c>
      <c r="D329" s="124">
        <f t="shared" si="146"/>
        <v>0.47838191204620722</v>
      </c>
      <c r="E329" s="124">
        <f t="shared" si="146"/>
        <v>0.48294082835354712</v>
      </c>
      <c r="F329" s="124">
        <f t="shared" si="146"/>
        <v>0.48807039886688303</v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>
        <f t="shared" si="146"/>
        <v>0.5160019719197062</v>
      </c>
      <c r="L329" s="124">
        <f t="shared" si="146"/>
        <v>0.52321606838284651</v>
      </c>
      <c r="M329" s="124">
        <f t="shared" si="146"/>
        <v>0.53656738475483157</v>
      </c>
      <c r="N329" s="124">
        <f t="shared" si="146"/>
        <v>0.55746584696373291</v>
      </c>
      <c r="O329" s="124">
        <f t="shared" si="146"/>
        <v>0.58671950032055498</v>
      </c>
      <c r="P329" s="124">
        <f t="shared" si="146"/>
        <v>0.62042984101668242</v>
      </c>
      <c r="Q329" s="124">
        <f t="shared" si="146"/>
        <v>0.64733644235767873</v>
      </c>
      <c r="R329" s="124">
        <f t="shared" ref="R329:V329" si="147">IF(R310=0,"",R310/R291)</f>
        <v>0.6576075358462834</v>
      </c>
      <c r="S329" s="124">
        <f t="shared" si="147"/>
        <v>0.66237302810287035</v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>
        <f t="shared" si="148"/>
        <v>0.66869031332149165</v>
      </c>
      <c r="Y329" s="124">
        <f t="shared" si="148"/>
        <v>0.66938751394472396</v>
      </c>
      <c r="DA329" s="130" t="s">
        <v>3627</v>
      </c>
    </row>
    <row r="330" spans="1:105" ht="12" customHeight="1" x14ac:dyDescent="0.25">
      <c r="A330" s="97" t="s">
        <v>211</v>
      </c>
      <c r="B330" s="111"/>
      <c r="C330" s="111">
        <f t="shared" ref="C330:Q330" si="149">IF(C311=0,"",C311/C292)</f>
        <v>0.46777508215328523</v>
      </c>
      <c r="D330" s="111">
        <f t="shared" si="149"/>
        <v>0.47243174488285972</v>
      </c>
      <c r="E330" s="111">
        <f t="shared" si="149"/>
        <v>0.4773363067220997</v>
      </c>
      <c r="F330" s="111">
        <f t="shared" si="149"/>
        <v>0.48221407243488057</v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>
        <f t="shared" si="149"/>
        <v>0.51080868167115145</v>
      </c>
      <c r="L330" s="111">
        <f t="shared" si="149"/>
        <v>0.51822671434876433</v>
      </c>
      <c r="M330" s="111">
        <f t="shared" si="149"/>
        <v>0.53164877329477622</v>
      </c>
      <c r="N330" s="111">
        <f t="shared" si="149"/>
        <v>0.55265359431719618</v>
      </c>
      <c r="O330" s="111">
        <f t="shared" si="149"/>
        <v>0.58204473259660772</v>
      </c>
      <c r="P330" s="111">
        <f t="shared" si="149"/>
        <v>0.61591667149095708</v>
      </c>
      <c r="Q330" s="111">
        <f t="shared" si="149"/>
        <v>0.64296381628557753</v>
      </c>
      <c r="R330" s="111">
        <f t="shared" ref="R330:V330" si="150">IF(R311=0,"",R311/R292)</f>
        <v>0.65326813875495915</v>
      </c>
      <c r="S330" s="111">
        <f t="shared" si="150"/>
        <v>0.6581182983759748</v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>
        <f t="shared" si="151"/>
        <v>0.66449791968320726</v>
      </c>
      <c r="Y330" s="111">
        <f t="shared" si="151"/>
        <v>0.66518206114177092</v>
      </c>
      <c r="DA330" s="63" t="s">
        <v>3628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>
        <f t="shared" si="154"/>
        <v>1</v>
      </c>
      <c r="Y331" s="111">
        <f t="shared" si="154"/>
        <v>1</v>
      </c>
      <c r="DA331" s="63" t="s">
        <v>3629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2.232837481420181</v>
      </c>
      <c r="D332" s="124">
        <f t="shared" si="155"/>
        <v>2.3247960389019204</v>
      </c>
      <c r="E332" s="124">
        <f t="shared" si="155"/>
        <v>2.4181332319874578</v>
      </c>
      <c r="F332" s="124">
        <f t="shared" si="155"/>
        <v>2.512220068236362</v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>
        <f t="shared" si="155"/>
        <v>3.0038458436648918</v>
      </c>
      <c r="L332" s="124">
        <f t="shared" si="155"/>
        <v>3.1081310270121052</v>
      </c>
      <c r="M332" s="124">
        <f t="shared" si="155"/>
        <v>3.2276341602832419</v>
      </c>
      <c r="N332" s="124">
        <f t="shared" si="155"/>
        <v>3.3661915268713614</v>
      </c>
      <c r="O332" s="124">
        <f t="shared" si="155"/>
        <v>3.5235559541386867</v>
      </c>
      <c r="P332" s="124">
        <f t="shared" si="155"/>
        <v>3.6844127355245169</v>
      </c>
      <c r="Q332" s="124">
        <f t="shared" si="155"/>
        <v>3.8078678489501723</v>
      </c>
      <c r="R332" s="124">
        <f t="shared" ref="R332:V332" si="156">IF(R313=0,"",R313/R294)</f>
        <v>3.834617870699836</v>
      </c>
      <c r="S332" s="124">
        <f t="shared" si="156"/>
        <v>3.8375900953386877</v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>
        <f t="shared" si="157"/>
        <v>3.9317350896368306</v>
      </c>
      <c r="Y332" s="124">
        <f t="shared" si="157"/>
        <v>3.9793834211536598</v>
      </c>
      <c r="DA332" s="130" t="s">
        <v>3630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2.232837481420181</v>
      </c>
      <c r="D333" s="111">
        <f t="shared" si="158"/>
        <v>2.3247960389019204</v>
      </c>
      <c r="E333" s="111">
        <f t="shared" si="158"/>
        <v>2.4181332319874578</v>
      </c>
      <c r="F333" s="111">
        <f t="shared" si="158"/>
        <v>2.512220068236362</v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>
        <f t="shared" si="158"/>
        <v>3.0038458436648918</v>
      </c>
      <c r="L333" s="111">
        <f t="shared" si="158"/>
        <v>3.1081310270121052</v>
      </c>
      <c r="M333" s="111">
        <f t="shared" si="158"/>
        <v>3.2276341602832419</v>
      </c>
      <c r="N333" s="111">
        <f t="shared" si="158"/>
        <v>3.3661915268713614</v>
      </c>
      <c r="O333" s="111">
        <f t="shared" si="158"/>
        <v>3.5235559541386867</v>
      </c>
      <c r="P333" s="111">
        <f t="shared" si="158"/>
        <v>3.6844127355245169</v>
      </c>
      <c r="Q333" s="111">
        <f t="shared" si="158"/>
        <v>3.8078678489501723</v>
      </c>
      <c r="R333" s="111">
        <f t="shared" ref="R333:V333" si="159">IF(R314=0,"",R314/R295)</f>
        <v>3.834617870699836</v>
      </c>
      <c r="S333" s="111">
        <f t="shared" si="159"/>
        <v>3.8375900953386877</v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>
        <f t="shared" si="160"/>
        <v>3.9317350896368306</v>
      </c>
      <c r="Y333" s="111">
        <f t="shared" si="160"/>
        <v>3.9793834211536598</v>
      </c>
      <c r="DA333" s="63" t="s">
        <v>3631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0.61917556918014061</v>
      </c>
      <c r="D334" s="124">
        <f t="shared" si="161"/>
        <v>0.61684233487900475</v>
      </c>
      <c r="E334" s="124">
        <f t="shared" si="161"/>
        <v>0.61139201312273805</v>
      </c>
      <c r="F334" s="124">
        <f t="shared" si="161"/>
        <v>0.62506373125169157</v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>
        <f t="shared" si="161"/>
        <v>0.59886293609860608</v>
      </c>
      <c r="L334" s="124">
        <f t="shared" si="161"/>
        <v>0.6050943233564906</v>
      </c>
      <c r="M334" s="124">
        <f t="shared" si="161"/>
        <v>0.61204314901053392</v>
      </c>
      <c r="N334" s="124">
        <f t="shared" si="161"/>
        <v>0.60096687445288277</v>
      </c>
      <c r="O334" s="124">
        <f t="shared" si="161"/>
        <v>0.61746510793773035</v>
      </c>
      <c r="P334" s="124">
        <f t="shared" si="161"/>
        <v>0.65645622614637389</v>
      </c>
      <c r="Q334" s="124">
        <f t="shared" si="161"/>
        <v>0.71251959139435062</v>
      </c>
      <c r="R334" s="124">
        <f t="shared" ref="R334:V334" si="162">IF(R315=0,"",R315/R296)</f>
        <v>0.72243939789730049</v>
      </c>
      <c r="S334" s="124">
        <f t="shared" si="162"/>
        <v>0.73029282882701574</v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>
        <f t="shared" si="163"/>
        <v>0.79040979443440751</v>
      </c>
      <c r="Y334" s="124">
        <f t="shared" si="163"/>
        <v>0.80076855042273432</v>
      </c>
      <c r="DA334" s="130" t="s">
        <v>3632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0.49854565351000957</v>
      </c>
      <c r="D335" s="111">
        <f t="shared" si="164"/>
        <v>0.50085976168353974</v>
      </c>
      <c r="E335" s="111">
        <f t="shared" si="164"/>
        <v>0.50349554113558914</v>
      </c>
      <c r="F335" s="111">
        <f t="shared" si="164"/>
        <v>0.50617518485289126</v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>
        <f t="shared" si="164"/>
        <v>0.52506210687829957</v>
      </c>
      <c r="L335" s="111">
        <f t="shared" si="164"/>
        <v>0.53086891539696424</v>
      </c>
      <c r="M335" s="111">
        <f t="shared" si="164"/>
        <v>0.54270646276243495</v>
      </c>
      <c r="N335" s="111">
        <f t="shared" si="164"/>
        <v>0.56221932989099188</v>
      </c>
      <c r="O335" s="111">
        <f t="shared" si="164"/>
        <v>0.59074598954650637</v>
      </c>
      <c r="P335" s="111">
        <f t="shared" si="164"/>
        <v>0.62533764175821749</v>
      </c>
      <c r="Q335" s="111">
        <f t="shared" si="164"/>
        <v>0.65648263645042959</v>
      </c>
      <c r="R335" s="111">
        <f t="shared" ref="R335:V335" si="165">IF(R316=0,"",R316/R297)</f>
        <v>0.67668882173271061</v>
      </c>
      <c r="S335" s="111">
        <f t="shared" si="165"/>
        <v>0.69550270598247177</v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>
        <f t="shared" si="166"/>
        <v>0.74823483079415332</v>
      </c>
      <c r="Y335" s="111">
        <f t="shared" si="166"/>
        <v>0.74987593066186287</v>
      </c>
      <c r="DA335" s="63" t="s">
        <v>3633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>
        <f t="shared" si="167"/>
        <v>0.81254053348013056</v>
      </c>
      <c r="M336" s="111" t="str">
        <f t="shared" si="167"/>
        <v/>
      </c>
      <c r="N336" s="111">
        <f t="shared" si="167"/>
        <v>0.82650461736645042</v>
      </c>
      <c r="O336" s="111">
        <f t="shared" si="167"/>
        <v>0.84648503020018462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0.88673466378139987</v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3634</v>
      </c>
    </row>
    <row r="337" spans="1:105" ht="12" customHeight="1" x14ac:dyDescent="0.25">
      <c r="A337" s="100" t="s">
        <v>211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>
        <f t="shared" si="170"/>
        <v>0.53086891539696424</v>
      </c>
      <c r="M337" s="112" t="str">
        <f t="shared" si="170"/>
        <v/>
      </c>
      <c r="N337" s="112">
        <f t="shared" si="170"/>
        <v>0.56221932989099188</v>
      </c>
      <c r="O337" s="112">
        <f t="shared" si="170"/>
        <v>0.59074598954650637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0.69550270598247177</v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3635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>
        <f t="shared" si="173"/>
        <v>1</v>
      </c>
      <c r="M338" s="113" t="str">
        <f t="shared" si="173"/>
        <v/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3636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0.61875499975954074</v>
      </c>
      <c r="D339" s="112">
        <f t="shared" si="176"/>
        <v>0.62005273315413523</v>
      </c>
      <c r="E339" s="112">
        <f t="shared" si="176"/>
        <v>0.62147342981319287</v>
      </c>
      <c r="F339" s="112">
        <f t="shared" si="176"/>
        <v>0.62291126785666817</v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>
        <f t="shared" si="176"/>
        <v>0.6322469192789002</v>
      </c>
      <c r="L339" s="112">
        <f t="shared" si="176"/>
        <v>0.63492766401705614</v>
      </c>
      <c r="M339" s="112">
        <f t="shared" si="176"/>
        <v>0.64002408264517607</v>
      </c>
      <c r="N339" s="112">
        <f t="shared" si="176"/>
        <v>0.6484276179692019</v>
      </c>
      <c r="O339" s="112">
        <f t="shared" si="176"/>
        <v>0.66124191695269552</v>
      </c>
      <c r="P339" s="112">
        <f t="shared" si="176"/>
        <v>0.67785945002938253</v>
      </c>
      <c r="Q339" s="112">
        <f t="shared" si="176"/>
        <v>0.69389183391080778</v>
      </c>
      <c r="R339" s="112">
        <f t="shared" ref="R339:V339" si="177">IF(R320=0,"",R320/R301)</f>
        <v>0.70474157903780243</v>
      </c>
      <c r="S339" s="112">
        <f t="shared" si="177"/>
        <v>0.71525311190995278</v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>
        <f t="shared" si="178"/>
        <v>0.76731005978932953</v>
      </c>
      <c r="Y339" s="112">
        <f t="shared" si="178"/>
        <v>0.77806272946855026</v>
      </c>
      <c r="DA339" s="131" t="s">
        <v>3637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0.84951685251065123</v>
      </c>
      <c r="D340" s="113">
        <f t="shared" si="179"/>
        <v>0.84334801279153904</v>
      </c>
      <c r="E340" s="113">
        <f t="shared" si="179"/>
        <v>0.86485225289515333</v>
      </c>
      <c r="F340" s="113">
        <f t="shared" si="179"/>
        <v>0.85093451910759532</v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>
        <f t="shared" si="179"/>
        <v>0.86842998498555612</v>
      </c>
      <c r="L340" s="113">
        <f t="shared" si="179"/>
        <v>0.86959419436525676</v>
      </c>
      <c r="M340" s="113">
        <f t="shared" si="179"/>
        <v>0.86704156027999613</v>
      </c>
      <c r="N340" s="113">
        <f t="shared" si="179"/>
        <v>0.87245098967165491</v>
      </c>
      <c r="O340" s="113">
        <f t="shared" si="179"/>
        <v>0.88174452445492124</v>
      </c>
      <c r="P340" s="113">
        <f t="shared" si="179"/>
        <v>0.88394169000568079</v>
      </c>
      <c r="Q340" s="113">
        <f t="shared" si="179"/>
        <v>0.88182774764272331</v>
      </c>
      <c r="R340" s="113">
        <f t="shared" ref="R340:V340" si="180">IF(R321=0,"",R321/R302)</f>
        <v>0.88976621126241318</v>
      </c>
      <c r="S340" s="113">
        <f t="shared" si="180"/>
        <v>0.89608709677620291</v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>
        <f t="shared" si="181"/>
        <v>0.90378923942970302</v>
      </c>
      <c r="Y340" s="113">
        <f t="shared" si="181"/>
        <v>0.90761466071790842</v>
      </c>
      <c r="DA340" s="132" t="s">
        <v>3638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0.61875499975954074</v>
      </c>
      <c r="D341" s="111">
        <f t="shared" si="182"/>
        <v>0.62005273315413523</v>
      </c>
      <c r="E341" s="111">
        <f t="shared" si="182"/>
        <v>0.62147342981319287</v>
      </c>
      <c r="F341" s="111">
        <f t="shared" si="182"/>
        <v>0.62291126785666817</v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>
        <f t="shared" si="182"/>
        <v>0.6322469192789002</v>
      </c>
      <c r="L341" s="111">
        <f t="shared" si="182"/>
        <v>0.63492766401705614</v>
      </c>
      <c r="M341" s="111">
        <f t="shared" si="182"/>
        <v>0.64002408264517607</v>
      </c>
      <c r="N341" s="111">
        <f t="shared" si="182"/>
        <v>0.6484276179692019</v>
      </c>
      <c r="O341" s="111">
        <f t="shared" si="182"/>
        <v>0.66124191695269552</v>
      </c>
      <c r="P341" s="111">
        <f t="shared" si="182"/>
        <v>0.67785945002938253</v>
      </c>
      <c r="Q341" s="111">
        <f t="shared" si="182"/>
        <v>0.69389183391080778</v>
      </c>
      <c r="R341" s="111">
        <f t="shared" ref="R341:V341" si="183">IF(R322=0,"",R322/R303)</f>
        <v>0.70474157903780243</v>
      </c>
      <c r="S341" s="111">
        <f t="shared" si="183"/>
        <v>0.71525311190995278</v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>
        <f t="shared" si="184"/>
        <v>0.76731005978932953</v>
      </c>
      <c r="Y341" s="111">
        <f t="shared" si="184"/>
        <v>0.77806272946855026</v>
      </c>
      <c r="DA341" s="63" t="s">
        <v>3639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>
        <f t="shared" si="187"/>
        <v>1</v>
      </c>
      <c r="Y342" s="111">
        <f t="shared" si="187"/>
        <v>1</v>
      </c>
      <c r="DA342" s="63" t="s">
        <v>3640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0.65450676385949835</v>
      </c>
      <c r="D343" s="124">
        <f t="shared" si="188"/>
        <v>0.677580534358172</v>
      </c>
      <c r="E343" s="124">
        <f t="shared" si="188"/>
        <v>0.6554389339965826</v>
      </c>
      <c r="F343" s="124">
        <f t="shared" si="188"/>
        <v>0.6825472733015111</v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>
        <f t="shared" si="188"/>
        <v>0.6536521690131224</v>
      </c>
      <c r="L343" s="124">
        <f t="shared" si="188"/>
        <v>0.66690629454399541</v>
      </c>
      <c r="M343" s="124">
        <f t="shared" si="188"/>
        <v>0.68548303951563383</v>
      </c>
      <c r="N343" s="124">
        <f t="shared" si="188"/>
        <v>0.71337418651932116</v>
      </c>
      <c r="O343" s="124">
        <f t="shared" si="188"/>
        <v>0.70295648076416561</v>
      </c>
      <c r="P343" s="124">
        <f t="shared" si="188"/>
        <v>0.70692284705030783</v>
      </c>
      <c r="Q343" s="124">
        <f t="shared" si="188"/>
        <v>0.69438259426818405</v>
      </c>
      <c r="R343" s="124">
        <f t="shared" ref="R343:V343" si="189">IF(R324=0,"",R324/R305)</f>
        <v>0.69106991514553207</v>
      </c>
      <c r="S343" s="124">
        <f t="shared" si="189"/>
        <v>0.71990433118320329</v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>
        <f t="shared" si="190"/>
        <v>0.80215294959603645</v>
      </c>
      <c r="Y343" s="124">
        <f t="shared" si="190"/>
        <v>0.79788049571035702</v>
      </c>
      <c r="DA343" s="130" t="s">
        <v>3641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0.58322564770404206</v>
      </c>
      <c r="D344" s="111">
        <f t="shared" si="191"/>
        <v>0.58362968433287687</v>
      </c>
      <c r="E344" s="111">
        <f t="shared" si="191"/>
        <v>0.5840337573567661</v>
      </c>
      <c r="F344" s="111">
        <f t="shared" si="191"/>
        <v>0.58443783534361715</v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>
        <f t="shared" si="191"/>
        <v>0.58645884628967249</v>
      </c>
      <c r="L344" s="111">
        <f t="shared" si="191"/>
        <v>0.58686327809528283</v>
      </c>
      <c r="M344" s="111">
        <f t="shared" si="191"/>
        <v>0.58717042096920258</v>
      </c>
      <c r="N344" s="111">
        <f t="shared" si="191"/>
        <v>0.58734209938822346</v>
      </c>
      <c r="O344" s="111">
        <f t="shared" si="191"/>
        <v>0.58744470706949636</v>
      </c>
      <c r="P344" s="111">
        <f t="shared" si="191"/>
        <v>0.58773101684177265</v>
      </c>
      <c r="Q344" s="111">
        <f t="shared" si="191"/>
        <v>0.5888963644981875</v>
      </c>
      <c r="R344" s="111">
        <f t="shared" ref="R344:V344" si="192">IF(R325=0,"",R325/R306)</f>
        <v>0.59195744261136474</v>
      </c>
      <c r="S344" s="111">
        <f t="shared" si="192"/>
        <v>0.59627544307788194</v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>
        <f t="shared" si="193"/>
        <v>0.61027361589744822</v>
      </c>
      <c r="Y344" s="111">
        <f t="shared" si="193"/>
        <v>0.6103137843511115</v>
      </c>
      <c r="DA344" s="63" t="s">
        <v>3642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0.74907589931405694</v>
      </c>
      <c r="D345" s="45">
        <f t="shared" si="194"/>
        <v>0.75034889251737391</v>
      </c>
      <c r="E345" s="45">
        <f t="shared" si="194"/>
        <v>0.75168190764470943</v>
      </c>
      <c r="F345" s="45">
        <f t="shared" si="194"/>
        <v>0.75302310757986568</v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>
        <f t="shared" si="194"/>
        <v>0.76075326627378259</v>
      </c>
      <c r="L345" s="45">
        <f t="shared" si="194"/>
        <v>0.76267797633444712</v>
      </c>
      <c r="M345" s="45">
        <f t="shared" si="194"/>
        <v>0.76542988640326759</v>
      </c>
      <c r="N345" s="45">
        <f t="shared" si="194"/>
        <v>0.76919897542112448</v>
      </c>
      <c r="O345" s="45">
        <f t="shared" si="194"/>
        <v>0.77443574741954024</v>
      </c>
      <c r="P345" s="45">
        <f t="shared" si="194"/>
        <v>0.78136116077327045</v>
      </c>
      <c r="Q345" s="45">
        <f t="shared" si="194"/>
        <v>0.79032271320116521</v>
      </c>
      <c r="R345" s="45">
        <f t="shared" ref="R345:V345" si="195">IF(R326=0,"",R326/R307)</f>
        <v>0.80251724349459352</v>
      </c>
      <c r="S345" s="45">
        <f t="shared" si="195"/>
        <v>0.8177765816812872</v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>
        <f t="shared" si="196"/>
        <v>0.88042456835886307</v>
      </c>
      <c r="Y345" s="45">
        <f t="shared" si="196"/>
        <v>0.88721521788189694</v>
      </c>
      <c r="DA345" s="60" t="s">
        <v>3643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19.745229982600684</v>
      </c>
      <c r="D347" s="117">
        <f t="shared" si="197"/>
        <v>18.271391253575089</v>
      </c>
      <c r="E347" s="117">
        <f t="shared" si="197"/>
        <v>10.555464604710858</v>
      </c>
      <c r="F347" s="117">
        <f t="shared" si="197"/>
        <v>8.1385202435705537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0.83271412019604762</v>
      </c>
      <c r="L347" s="117">
        <f t="shared" si="197"/>
        <v>7.636697008254087</v>
      </c>
      <c r="M347" s="117">
        <f t="shared" si="197"/>
        <v>10.358673338469641</v>
      </c>
      <c r="N347" s="117">
        <f t="shared" si="197"/>
        <v>7.8165889052377997</v>
      </c>
      <c r="O347" s="117">
        <f t="shared" si="197"/>
        <v>8.8992874660115326</v>
      </c>
      <c r="P347" s="117">
        <f t="shared" si="197"/>
        <v>0.36254545633674784</v>
      </c>
      <c r="Q347" s="117">
        <f t="shared" si="197"/>
        <v>8.9968960706021139</v>
      </c>
      <c r="R347" s="117">
        <f t="shared" ref="R347:V347" si="198">R348+R351+R353+R362</f>
        <v>7.5513731512607647</v>
      </c>
      <c r="S347" s="117">
        <f t="shared" si="198"/>
        <v>4.3370140026413164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0.73161220617947298</v>
      </c>
      <c r="Y347" s="117">
        <f t="shared" si="199"/>
        <v>1.3971055086889876</v>
      </c>
      <c r="DA347" s="129" t="s">
        <v>3794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18.709270130787338</v>
      </c>
      <c r="D348" s="122">
        <f t="shared" si="200"/>
        <v>17.525992855495346</v>
      </c>
      <c r="E348" s="122">
        <f t="shared" si="200"/>
        <v>9.9911738287853638</v>
      </c>
      <c r="F348" s="122">
        <f t="shared" si="200"/>
        <v>7.8794521532414867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0.75509616911373956</v>
      </c>
      <c r="L348" s="122">
        <f t="shared" si="200"/>
        <v>7.0333153539559037</v>
      </c>
      <c r="M348" s="122">
        <f t="shared" si="200"/>
        <v>9.6195395163152604</v>
      </c>
      <c r="N348" s="122">
        <f t="shared" si="200"/>
        <v>7.0814687569391248</v>
      </c>
      <c r="O348" s="122">
        <f t="shared" si="200"/>
        <v>7.877915091640153</v>
      </c>
      <c r="P348" s="122">
        <f t="shared" si="200"/>
        <v>0.31754107391581921</v>
      </c>
      <c r="Q348" s="122">
        <f t="shared" si="200"/>
        <v>8.4491764099318427</v>
      </c>
      <c r="R348" s="122">
        <f t="shared" ref="R348:V348" si="201">SUM(R349:R350)</f>
        <v>7.0485703420465882</v>
      </c>
      <c r="S348" s="122">
        <f t="shared" si="201"/>
        <v>4.0365547903076573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0.69717623062224943</v>
      </c>
      <c r="Y348" s="122">
        <f t="shared" si="202"/>
        <v>1.277063846105424</v>
      </c>
      <c r="DA348" s="130" t="s">
        <v>3795</v>
      </c>
    </row>
    <row r="349" spans="1:105" ht="12" customHeight="1" x14ac:dyDescent="0.25">
      <c r="A349" s="97" t="s">
        <v>211</v>
      </c>
      <c r="B349" s="98"/>
      <c r="C349" s="98">
        <v>18.709270130787338</v>
      </c>
      <c r="D349" s="98">
        <v>17.525992855495346</v>
      </c>
      <c r="E349" s="98">
        <v>9.9911738287853638</v>
      </c>
      <c r="F349" s="98">
        <v>7.8794521532414867</v>
      </c>
      <c r="G349" s="98">
        <v>0</v>
      </c>
      <c r="H349" s="98">
        <v>0</v>
      </c>
      <c r="I349" s="98">
        <v>0</v>
      </c>
      <c r="J349" s="98">
        <v>0</v>
      </c>
      <c r="K349" s="98">
        <v>0.75509616911373956</v>
      </c>
      <c r="L349" s="98">
        <v>7.0333153539559037</v>
      </c>
      <c r="M349" s="98">
        <v>9.6195395163152604</v>
      </c>
      <c r="N349" s="98">
        <v>7.0814687569391248</v>
      </c>
      <c r="O349" s="98">
        <v>7.877915091640153</v>
      </c>
      <c r="P349" s="98">
        <v>0.31754107391581921</v>
      </c>
      <c r="Q349" s="98">
        <v>8.4491764099318427</v>
      </c>
      <c r="R349" s="98">
        <v>7.0485703420465882</v>
      </c>
      <c r="S349" s="98">
        <v>4.0365547903076573</v>
      </c>
      <c r="T349" s="98">
        <v>0</v>
      </c>
      <c r="U349" s="98">
        <v>0</v>
      </c>
      <c r="V349" s="98">
        <v>0</v>
      </c>
      <c r="W349" s="98">
        <v>0</v>
      </c>
      <c r="X349" s="98">
        <v>0.69717623062224943</v>
      </c>
      <c r="Y349" s="98">
        <v>1.277063846105424</v>
      </c>
      <c r="DA349" s="63" t="s">
        <v>3796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3797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3798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3799</v>
      </c>
    </row>
    <row r="353" spans="1:105" ht="12" customHeight="1" x14ac:dyDescent="0.25">
      <c r="A353" s="121" t="s">
        <v>55</v>
      </c>
      <c r="B353" s="122"/>
      <c r="C353" s="122">
        <v>7.7042613372219626E-2</v>
      </c>
      <c r="D353" s="122">
        <v>0.12033600831032436</v>
      </c>
      <c r="E353" s="122">
        <v>0.14252564809045681</v>
      </c>
      <c r="F353" s="122">
        <v>1.4682184930859344E-2</v>
      </c>
      <c r="G353" s="122">
        <v>0</v>
      </c>
      <c r="H353" s="122">
        <v>0</v>
      </c>
      <c r="I353" s="122">
        <v>0</v>
      </c>
      <c r="J353" s="122">
        <v>0</v>
      </c>
      <c r="K353" s="122">
        <v>3.6348497836982012E-2</v>
      </c>
      <c r="L353" s="122">
        <v>0.29859268969713115</v>
      </c>
      <c r="M353" s="122">
        <v>0.41902506826372216</v>
      </c>
      <c r="N353" s="122">
        <v>0.56358088204459067</v>
      </c>
      <c r="O353" s="122">
        <v>0.76952294775402807</v>
      </c>
      <c r="P353" s="122">
        <v>3.2349186145352066E-2</v>
      </c>
      <c r="Q353" s="122">
        <v>0.18020431352304997</v>
      </c>
      <c r="R353" s="122">
        <v>0.13311561628984278</v>
      </c>
      <c r="S353" s="122">
        <v>0.13081797040823331</v>
      </c>
      <c r="T353" s="122">
        <v>0</v>
      </c>
      <c r="U353" s="122">
        <v>0</v>
      </c>
      <c r="V353" s="122">
        <v>0</v>
      </c>
      <c r="W353" s="122">
        <v>0</v>
      </c>
      <c r="X353" s="122">
        <v>2.633743133975408E-3</v>
      </c>
      <c r="Y353" s="122">
        <v>1.9127464236882743E-2</v>
      </c>
      <c r="DA353" s="130" t="s">
        <v>3800</v>
      </c>
    </row>
    <row r="354" spans="1:105" ht="12" customHeight="1" x14ac:dyDescent="0.25">
      <c r="A354" s="97" t="s">
        <v>138</v>
      </c>
      <c r="B354" s="98"/>
      <c r="C354" s="98">
        <v>7.7042613372219626E-2</v>
      </c>
      <c r="D354" s="98">
        <v>0.12033600831032436</v>
      </c>
      <c r="E354" s="98">
        <v>0.14252564809045681</v>
      </c>
      <c r="F354" s="98">
        <v>1.4682184930859344E-2</v>
      </c>
      <c r="G354" s="98">
        <v>0</v>
      </c>
      <c r="H354" s="98">
        <v>0</v>
      </c>
      <c r="I354" s="98">
        <v>0</v>
      </c>
      <c r="J354" s="98">
        <v>0</v>
      </c>
      <c r="K354" s="98">
        <v>3.6348497836982012E-2</v>
      </c>
      <c r="L354" s="98">
        <v>0.29845123353045783</v>
      </c>
      <c r="M354" s="98">
        <v>0.41902506826372216</v>
      </c>
      <c r="N354" s="98">
        <v>0.56333491999918706</v>
      </c>
      <c r="O354" s="98">
        <v>0.76916744685356153</v>
      </c>
      <c r="P354" s="98">
        <v>3.2349186145352066E-2</v>
      </c>
      <c r="Q354" s="98">
        <v>0.18020431352304997</v>
      </c>
      <c r="R354" s="98">
        <v>0.13311561628984278</v>
      </c>
      <c r="S354" s="98">
        <v>0.13057122914438718</v>
      </c>
      <c r="T354" s="98">
        <v>0</v>
      </c>
      <c r="U354" s="98">
        <v>0</v>
      </c>
      <c r="V354" s="98">
        <v>0</v>
      </c>
      <c r="W354" s="98">
        <v>0</v>
      </c>
      <c r="X354" s="98">
        <v>2.633743133975408E-3</v>
      </c>
      <c r="Y354" s="98">
        <v>1.9127464236882743E-2</v>
      </c>
      <c r="DA354" s="63" t="s">
        <v>3801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1.4145616667334885E-4</v>
      </c>
      <c r="M355" s="98">
        <v>0</v>
      </c>
      <c r="N355" s="98">
        <v>2.459620454036611E-4</v>
      </c>
      <c r="O355" s="98">
        <v>3.5550090046654635E-4</v>
      </c>
      <c r="P355" s="98">
        <v>0</v>
      </c>
      <c r="Q355" s="98">
        <v>0</v>
      </c>
      <c r="R355" s="98">
        <v>0</v>
      </c>
      <c r="S355" s="98">
        <v>2.4674126384612212E-4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3802</v>
      </c>
    </row>
    <row r="356" spans="1:105" ht="12" customHeight="1" x14ac:dyDescent="0.25">
      <c r="A356" s="100" t="s">
        <v>211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1.4145616667334885E-4</v>
      </c>
      <c r="M356" s="101">
        <v>0</v>
      </c>
      <c r="N356" s="101">
        <v>2.459620454036611E-4</v>
      </c>
      <c r="O356" s="101">
        <v>3.5550090046654635E-4</v>
      </c>
      <c r="P356" s="101">
        <v>0</v>
      </c>
      <c r="Q356" s="101">
        <v>0</v>
      </c>
      <c r="R356" s="101">
        <v>0</v>
      </c>
      <c r="S356" s="101">
        <v>2.4674126384612212E-4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3803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3804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3805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3806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3807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3808</v>
      </c>
    </row>
    <row r="362" spans="1:105" ht="12" customHeight="1" x14ac:dyDescent="0.25">
      <c r="A362" s="121" t="s">
        <v>54</v>
      </c>
      <c r="B362" s="122"/>
      <c r="C362" s="122">
        <v>0.95891723844112398</v>
      </c>
      <c r="D362" s="122">
        <v>0.62506238976941908</v>
      </c>
      <c r="E362" s="122">
        <v>0.42176512783503761</v>
      </c>
      <c r="F362" s="122">
        <v>0.24438590539820709</v>
      </c>
      <c r="G362" s="122">
        <v>0</v>
      </c>
      <c r="H362" s="122">
        <v>0</v>
      </c>
      <c r="I362" s="122">
        <v>0</v>
      </c>
      <c r="J362" s="122">
        <v>0</v>
      </c>
      <c r="K362" s="122">
        <v>4.1269453245326063E-2</v>
      </c>
      <c r="L362" s="122">
        <v>0.3047889646010517</v>
      </c>
      <c r="M362" s="122">
        <v>0.32010875389066024</v>
      </c>
      <c r="N362" s="122">
        <v>0.17153926625408408</v>
      </c>
      <c r="O362" s="122">
        <v>0.25184942661735182</v>
      </c>
      <c r="P362" s="122">
        <v>1.2655196275576564E-2</v>
      </c>
      <c r="Q362" s="122">
        <v>0.36751534714722217</v>
      </c>
      <c r="R362" s="122">
        <v>0.3696871929243345</v>
      </c>
      <c r="S362" s="122">
        <v>0.16964124192542551</v>
      </c>
      <c r="T362" s="122">
        <v>0</v>
      </c>
      <c r="U362" s="122">
        <v>0</v>
      </c>
      <c r="V362" s="122">
        <v>0</v>
      </c>
      <c r="W362" s="122">
        <v>0</v>
      </c>
      <c r="X362" s="122">
        <v>3.1802232423248131E-2</v>
      </c>
      <c r="Y362" s="122">
        <v>0.10091419834668079</v>
      </c>
      <c r="DA362" s="130" t="s">
        <v>3809</v>
      </c>
    </row>
    <row r="363" spans="1:105" ht="12" customHeight="1" x14ac:dyDescent="0.25">
      <c r="A363" s="97" t="s">
        <v>50</v>
      </c>
      <c r="B363" s="98"/>
      <c r="C363" s="98">
        <v>0.95891723844112398</v>
      </c>
      <c r="D363" s="98">
        <v>0.62506238976941908</v>
      </c>
      <c r="E363" s="98">
        <v>0.42176512783503761</v>
      </c>
      <c r="F363" s="98">
        <v>0.24438590539820709</v>
      </c>
      <c r="G363" s="98">
        <v>0</v>
      </c>
      <c r="H363" s="98">
        <v>0</v>
      </c>
      <c r="I363" s="98">
        <v>0</v>
      </c>
      <c r="J363" s="98">
        <v>0</v>
      </c>
      <c r="K363" s="98">
        <v>4.1269453245326063E-2</v>
      </c>
      <c r="L363" s="98">
        <v>0.3047889646010517</v>
      </c>
      <c r="M363" s="98">
        <v>0.32010875389066024</v>
      </c>
      <c r="N363" s="98">
        <v>0.17153926625408408</v>
      </c>
      <c r="O363" s="98">
        <v>0.25184942661735182</v>
      </c>
      <c r="P363" s="98">
        <v>1.2655196275576564E-2</v>
      </c>
      <c r="Q363" s="98">
        <v>0.36751534714722217</v>
      </c>
      <c r="R363" s="98">
        <v>0.3696871929243345</v>
      </c>
      <c r="S363" s="98">
        <v>0.16964124192542551</v>
      </c>
      <c r="T363" s="98">
        <v>0</v>
      </c>
      <c r="U363" s="98">
        <v>0</v>
      </c>
      <c r="V363" s="98">
        <v>0</v>
      </c>
      <c r="W363" s="98">
        <v>0</v>
      </c>
      <c r="X363" s="98">
        <v>3.1802232423248131E-2</v>
      </c>
      <c r="Y363" s="98">
        <v>0.10091419834668079</v>
      </c>
      <c r="DA363" s="63" t="s">
        <v>3810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3811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15656.081241920647</v>
      </c>
      <c r="D366" s="117">
        <f t="shared" si="204"/>
        <v>17438.334470869602</v>
      </c>
      <c r="E366" s="117">
        <f t="shared" si="204"/>
        <v>18383.380705655116</v>
      </c>
      <c r="F366" s="117">
        <f t="shared" si="204"/>
        <v>18879.940314967211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17974.105353020335</v>
      </c>
      <c r="L366" s="117">
        <f t="shared" si="204"/>
        <v>18369.30742515903</v>
      </c>
      <c r="M366" s="117">
        <f t="shared" si="204"/>
        <v>17785.078065072456</v>
      </c>
      <c r="N366" s="117">
        <f t="shared" si="204"/>
        <v>15948.348818353941</v>
      </c>
      <c r="O366" s="117">
        <f t="shared" si="204"/>
        <v>14734.324343077771</v>
      </c>
      <c r="P366" s="117">
        <f t="shared" si="204"/>
        <v>11785.460278115685</v>
      </c>
      <c r="Q366" s="117">
        <f t="shared" si="204"/>
        <v>13232.838744034132</v>
      </c>
      <c r="R366" s="117">
        <f t="shared" ref="R366:V366" si="205">R367+R370+R372+R381</f>
        <v>12843.175568549539</v>
      </c>
      <c r="S366" s="117">
        <f t="shared" si="205"/>
        <v>12741.282474140715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8577.8786271375011</v>
      </c>
      <c r="Y366" s="117">
        <f t="shared" si="206"/>
        <v>5991.7817416937496</v>
      </c>
      <c r="DA366" s="129" t="s">
        <v>3962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12767.499199361913</v>
      </c>
      <c r="D367" s="122">
        <f t="shared" si="207"/>
        <v>14391.265495835001</v>
      </c>
      <c r="E367" s="122">
        <f t="shared" si="207"/>
        <v>15195.878670259761</v>
      </c>
      <c r="F367" s="122">
        <f t="shared" si="207"/>
        <v>15716.05450256342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14410.808129880279</v>
      </c>
      <c r="L367" s="122">
        <f t="shared" si="207"/>
        <v>15068.167319025997</v>
      </c>
      <c r="M367" s="122">
        <f t="shared" si="207"/>
        <v>14696.374645566557</v>
      </c>
      <c r="N367" s="122">
        <f t="shared" si="207"/>
        <v>12856.673626903925</v>
      </c>
      <c r="O367" s="122">
        <f t="shared" si="207"/>
        <v>11836.249817426311</v>
      </c>
      <c r="P367" s="122">
        <f t="shared" si="207"/>
        <v>9098.7711878278569</v>
      </c>
      <c r="Q367" s="122">
        <f t="shared" si="207"/>
        <v>10654.226322974666</v>
      </c>
      <c r="R367" s="122">
        <f t="shared" ref="R367:V367" si="208">SUM(R368:R369)</f>
        <v>10195.098174639752</v>
      </c>
      <c r="S367" s="122">
        <f t="shared" si="208"/>
        <v>10140.771051872545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5571.7206908687685</v>
      </c>
      <c r="Y367" s="122">
        <f t="shared" si="209"/>
        <v>3426.2963907171802</v>
      </c>
      <c r="DA367" s="130" t="s">
        <v>3963</v>
      </c>
    </row>
    <row r="368" spans="1:105" ht="12" customHeight="1" x14ac:dyDescent="0.25">
      <c r="A368" s="97" t="s">
        <v>211</v>
      </c>
      <c r="B368" s="98"/>
      <c r="C368" s="98">
        <v>12625.108063363368</v>
      </c>
      <c r="D368" s="98">
        <v>14228.953918969331</v>
      </c>
      <c r="E368" s="98">
        <v>15032.933296759255</v>
      </c>
      <c r="F368" s="98">
        <v>15538.30083934016</v>
      </c>
      <c r="G368" s="98">
        <v>0</v>
      </c>
      <c r="H368" s="98">
        <v>0</v>
      </c>
      <c r="I368" s="98">
        <v>0</v>
      </c>
      <c r="J368" s="98">
        <v>0</v>
      </c>
      <c r="K368" s="98">
        <v>14257.821953448603</v>
      </c>
      <c r="L368" s="98">
        <v>14912.117941365335</v>
      </c>
      <c r="M368" s="98">
        <v>14542.03373081873</v>
      </c>
      <c r="N368" s="98">
        <v>12718.370153575928</v>
      </c>
      <c r="O368" s="98">
        <v>11703.863117378633</v>
      </c>
      <c r="P368" s="98">
        <v>8991.8561155026455</v>
      </c>
      <c r="Q368" s="98">
        <v>10523.743895918562</v>
      </c>
      <c r="R368" s="98">
        <v>10067.505114094527</v>
      </c>
      <c r="S368" s="98">
        <v>10014.568801669951</v>
      </c>
      <c r="T368" s="98">
        <v>0</v>
      </c>
      <c r="U368" s="98">
        <v>0</v>
      </c>
      <c r="V368" s="98">
        <v>0</v>
      </c>
      <c r="W368" s="98">
        <v>0</v>
      </c>
      <c r="X368" s="98">
        <v>5502.0971393347827</v>
      </c>
      <c r="Y368" s="98">
        <v>3383.260680595954</v>
      </c>
      <c r="DA368" s="63" t="s">
        <v>3964</v>
      </c>
    </row>
    <row r="369" spans="1:105" ht="12" customHeight="1" x14ac:dyDescent="0.25">
      <c r="A369" s="97" t="s">
        <v>53</v>
      </c>
      <c r="B369" s="98"/>
      <c r="C369" s="98">
        <v>142.39113599854437</v>
      </c>
      <c r="D369" s="98">
        <v>162.31157686566991</v>
      </c>
      <c r="E369" s="98">
        <v>162.9453735005068</v>
      </c>
      <c r="F369" s="98">
        <v>177.75366322326056</v>
      </c>
      <c r="G369" s="98">
        <v>0</v>
      </c>
      <c r="H369" s="98">
        <v>0</v>
      </c>
      <c r="I369" s="98">
        <v>0</v>
      </c>
      <c r="J369" s="98">
        <v>0</v>
      </c>
      <c r="K369" s="98">
        <v>152.98617643167489</v>
      </c>
      <c r="L369" s="98">
        <v>156.04937766066152</v>
      </c>
      <c r="M369" s="98">
        <v>154.34091474782679</v>
      </c>
      <c r="N369" s="98">
        <v>138.30347332799681</v>
      </c>
      <c r="O369" s="98">
        <v>132.38670004767818</v>
      </c>
      <c r="P369" s="98">
        <v>106.91507232521109</v>
      </c>
      <c r="Q369" s="98">
        <v>130.4824270561046</v>
      </c>
      <c r="R369" s="98">
        <v>127.59306054522575</v>
      </c>
      <c r="S369" s="98">
        <v>126.2022502025942</v>
      </c>
      <c r="T369" s="98">
        <v>0</v>
      </c>
      <c r="U369" s="98">
        <v>0</v>
      </c>
      <c r="V369" s="98">
        <v>0</v>
      </c>
      <c r="W369" s="98">
        <v>0</v>
      </c>
      <c r="X369" s="98">
        <v>69.623551533985719</v>
      </c>
      <c r="Y369" s="98">
        <v>43.035710121226387</v>
      </c>
      <c r="DA369" s="63" t="s">
        <v>3965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127.32700006187508</v>
      </c>
      <c r="D370" s="122">
        <f t="shared" si="210"/>
        <v>110.93165940547397</v>
      </c>
      <c r="E370" s="122">
        <f t="shared" si="210"/>
        <v>492.34392610849511</v>
      </c>
      <c r="F370" s="122">
        <f t="shared" si="210"/>
        <v>252.28561082111088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361.45789159407013</v>
      </c>
      <c r="L370" s="122">
        <f t="shared" si="210"/>
        <v>196.14257856790712</v>
      </c>
      <c r="M370" s="122">
        <f t="shared" si="210"/>
        <v>284.49288148351485</v>
      </c>
      <c r="N370" s="122">
        <f t="shared" si="210"/>
        <v>301.03152792701792</v>
      </c>
      <c r="O370" s="122">
        <f t="shared" si="210"/>
        <v>151.37956392678063</v>
      </c>
      <c r="P370" s="122">
        <f t="shared" si="210"/>
        <v>124.86606819189775</v>
      </c>
      <c r="Q370" s="122">
        <f t="shared" si="210"/>
        <v>99.546457547026137</v>
      </c>
      <c r="R370" s="122">
        <f t="shared" si="210"/>
        <v>138.29746782098002</v>
      </c>
      <c r="S370" s="122">
        <f t="shared" si="210"/>
        <v>72.415330476642339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603.09311908404652</v>
      </c>
      <c r="Y370" s="122">
        <f t="shared" si="210"/>
        <v>217.80612478961982</v>
      </c>
      <c r="DA370" s="130" t="s">
        <v>3966</v>
      </c>
    </row>
    <row r="371" spans="1:105" ht="12" customHeight="1" x14ac:dyDescent="0.25">
      <c r="A371" s="97" t="s">
        <v>53</v>
      </c>
      <c r="B371" s="98"/>
      <c r="C371" s="98">
        <f>RES_hhdet_in_fech!C48</f>
        <v>127.32700006187508</v>
      </c>
      <c r="D371" s="98">
        <f>RES_hhdet_in_fech!D48</f>
        <v>110.93165940547397</v>
      </c>
      <c r="E371" s="98">
        <f>RES_hhdet_in_fech!E48</f>
        <v>492.34392610849511</v>
      </c>
      <c r="F371" s="98">
        <f>RES_hhdet_in_fech!F48</f>
        <v>252.28561082111088</v>
      </c>
      <c r="G371" s="98">
        <f>RES_hhdet_in_fech!G48</f>
        <v>0</v>
      </c>
      <c r="H371" s="98">
        <f>RES_hhdet_in_fech!H48</f>
        <v>0</v>
      </c>
      <c r="I371" s="98">
        <f>RES_hhdet_in_fech!I48</f>
        <v>0</v>
      </c>
      <c r="J371" s="98">
        <f>RES_hhdet_in_fech!J48</f>
        <v>0</v>
      </c>
      <c r="K371" s="98">
        <f>RES_hhdet_in_fech!K48</f>
        <v>361.45789159407013</v>
      </c>
      <c r="L371" s="98">
        <f>RES_hhdet_in_fech!L48</f>
        <v>196.14257856790712</v>
      </c>
      <c r="M371" s="98">
        <f>RES_hhdet_in_fech!M48</f>
        <v>284.49288148351485</v>
      </c>
      <c r="N371" s="98">
        <f>RES_hhdet_in_fech!N48</f>
        <v>301.03152792701792</v>
      </c>
      <c r="O371" s="98">
        <f>RES_hhdet_in_fech!O48</f>
        <v>151.37956392678063</v>
      </c>
      <c r="P371" s="98">
        <f>RES_hhdet_in_fech!P48</f>
        <v>124.86606819189775</v>
      </c>
      <c r="Q371" s="98">
        <f>RES_hhdet_in_fech!Q48</f>
        <v>99.546457547026137</v>
      </c>
      <c r="R371" s="98">
        <f>RES_hhdet_in_fech!R48</f>
        <v>138.29746782098002</v>
      </c>
      <c r="S371" s="98">
        <f>RES_hhdet_in_fech!S48</f>
        <v>72.415330476642339</v>
      </c>
      <c r="T371" s="98">
        <f>RES_hhdet_in_fech!T48</f>
        <v>0</v>
      </c>
      <c r="U371" s="98">
        <f>RES_hhdet_in_fech!U48</f>
        <v>0</v>
      </c>
      <c r="V371" s="98">
        <f>RES_hhdet_in_fech!V48</f>
        <v>0</v>
      </c>
      <c r="W371" s="98">
        <f>RES_hhdet_in_fech!W48</f>
        <v>0</v>
      </c>
      <c r="X371" s="98">
        <f>RES_hhdet_in_fech!X48</f>
        <v>603.09311908404652</v>
      </c>
      <c r="Y371" s="98">
        <f>RES_hhdet_in_fech!Y48</f>
        <v>217.80612478961982</v>
      </c>
      <c r="DA371" s="63" t="s">
        <v>3967</v>
      </c>
    </row>
    <row r="372" spans="1:105" ht="12" customHeight="1" x14ac:dyDescent="0.25">
      <c r="A372" s="121" t="s">
        <v>55</v>
      </c>
      <c r="B372" s="122"/>
      <c r="C372" s="122">
        <v>1426.3938210701733</v>
      </c>
      <c r="D372" s="122">
        <v>1566.2401836218964</v>
      </c>
      <c r="E372" s="122">
        <v>1393.1402231397615</v>
      </c>
      <c r="F372" s="122">
        <v>1554.9859659896142</v>
      </c>
      <c r="G372" s="122">
        <v>0</v>
      </c>
      <c r="H372" s="122">
        <v>0</v>
      </c>
      <c r="I372" s="122">
        <v>0</v>
      </c>
      <c r="J372" s="122">
        <v>0</v>
      </c>
      <c r="K372" s="122">
        <v>1708.628168019078</v>
      </c>
      <c r="L372" s="122">
        <v>1707.8793860120879</v>
      </c>
      <c r="M372" s="122">
        <v>1532.6290246067956</v>
      </c>
      <c r="N372" s="122">
        <v>1606.8151890274705</v>
      </c>
      <c r="O372" s="122">
        <v>1593.9342158620686</v>
      </c>
      <c r="P372" s="122">
        <v>1463.9817945181908</v>
      </c>
      <c r="Q372" s="122">
        <v>1348.3338697537936</v>
      </c>
      <c r="R372" s="122">
        <v>1337.1103509450993</v>
      </c>
      <c r="S372" s="122">
        <v>1408.8153685143618</v>
      </c>
      <c r="T372" s="122">
        <v>0</v>
      </c>
      <c r="U372" s="122">
        <v>0</v>
      </c>
      <c r="V372" s="122">
        <v>0</v>
      </c>
      <c r="W372" s="122">
        <v>0</v>
      </c>
      <c r="X372" s="122">
        <v>1385.799295939056</v>
      </c>
      <c r="Y372" s="122">
        <v>1374.553648560581</v>
      </c>
      <c r="DA372" s="130" t="s">
        <v>3968</v>
      </c>
    </row>
    <row r="373" spans="1:105" ht="12" customHeight="1" x14ac:dyDescent="0.25">
      <c r="A373" s="97" t="s">
        <v>138</v>
      </c>
      <c r="B373" s="98"/>
      <c r="C373" s="98">
        <v>1657.0662869241878</v>
      </c>
      <c r="D373" s="98">
        <v>1921.3951973758881</v>
      </c>
      <c r="E373" s="98">
        <v>1843.2064805738955</v>
      </c>
      <c r="F373" s="98">
        <v>1961.5866287836036</v>
      </c>
      <c r="G373" s="98">
        <v>0</v>
      </c>
      <c r="H373" s="98">
        <v>0</v>
      </c>
      <c r="I373" s="98">
        <v>0</v>
      </c>
      <c r="J373" s="98">
        <v>0</v>
      </c>
      <c r="K373" s="98">
        <v>2028.2793790945911</v>
      </c>
      <c r="L373" s="98">
        <v>2024.6657264220787</v>
      </c>
      <c r="M373" s="98">
        <v>1615.3247169719887</v>
      </c>
      <c r="N373" s="98">
        <v>1702.367720499703</v>
      </c>
      <c r="O373" s="98">
        <v>1691.2217259574852</v>
      </c>
      <c r="P373" s="98">
        <v>1550.2156863539058</v>
      </c>
      <c r="Q373" s="98">
        <v>1431.5288220234847</v>
      </c>
      <c r="R373" s="98">
        <v>1255.7176784761566</v>
      </c>
      <c r="S373" s="98">
        <v>1583.0235038469143</v>
      </c>
      <c r="T373" s="98">
        <v>0</v>
      </c>
      <c r="U373" s="98">
        <v>0</v>
      </c>
      <c r="V373" s="98">
        <v>0</v>
      </c>
      <c r="W373" s="98">
        <v>0</v>
      </c>
      <c r="X373" s="98">
        <v>1410.4401677138405</v>
      </c>
      <c r="Y373" s="98">
        <v>1493.810309898</v>
      </c>
      <c r="DA373" s="63" t="s">
        <v>3969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1323.2450261520191</v>
      </c>
      <c r="M374" s="98">
        <v>0</v>
      </c>
      <c r="N374" s="98">
        <v>1158.1382922565615</v>
      </c>
      <c r="O374" s="98">
        <v>1180.8377750372774</v>
      </c>
      <c r="P374" s="98">
        <v>0</v>
      </c>
      <c r="Q374" s="98">
        <v>0</v>
      </c>
      <c r="R374" s="98">
        <v>0</v>
      </c>
      <c r="S374" s="98">
        <v>1242.5004605850377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3970</v>
      </c>
    </row>
    <row r="375" spans="1:105" ht="12" customHeight="1" x14ac:dyDescent="0.25">
      <c r="A375" s="100" t="s">
        <v>211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528.75372112130344</v>
      </c>
      <c r="M375" s="101">
        <v>0</v>
      </c>
      <c r="N375" s="101">
        <v>458.97788522180622</v>
      </c>
      <c r="O375" s="101">
        <v>442.94318624381208</v>
      </c>
      <c r="P375" s="101">
        <v>0</v>
      </c>
      <c r="Q375" s="101">
        <v>0</v>
      </c>
      <c r="R375" s="101">
        <v>0</v>
      </c>
      <c r="S375" s="101">
        <v>462.17892633170197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3971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794.49130503071569</v>
      </c>
      <c r="M376" s="104">
        <v>0</v>
      </c>
      <c r="N376" s="104">
        <v>699.16040703475528</v>
      </c>
      <c r="O376" s="104">
        <v>737.89458879346523</v>
      </c>
      <c r="P376" s="104">
        <v>0</v>
      </c>
      <c r="Q376" s="104">
        <v>0</v>
      </c>
      <c r="R376" s="104">
        <v>0</v>
      </c>
      <c r="S376" s="104">
        <v>780.32153425333559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3972</v>
      </c>
    </row>
    <row r="377" spans="1:105" ht="12" customHeight="1" x14ac:dyDescent="0.25">
      <c r="A377" s="106" t="s">
        <v>122</v>
      </c>
      <c r="B377" s="101"/>
      <c r="C377" s="101">
        <v>1430.3481539007971</v>
      </c>
      <c r="D377" s="101">
        <v>1558.4525211914256</v>
      </c>
      <c r="E377" s="101">
        <v>1354.3570742415684</v>
      </c>
      <c r="F377" s="101">
        <v>1559.846311431693</v>
      </c>
      <c r="G377" s="101">
        <v>0</v>
      </c>
      <c r="H377" s="101">
        <v>0</v>
      </c>
      <c r="I377" s="101">
        <v>0</v>
      </c>
      <c r="J377" s="101">
        <v>0</v>
      </c>
      <c r="K377" s="101">
        <v>1584.5460305663362</v>
      </c>
      <c r="L377" s="101">
        <v>1597.8309913857217</v>
      </c>
      <c r="M377" s="101">
        <v>1527.3789135053514</v>
      </c>
      <c r="N377" s="101">
        <v>1508.4991697638968</v>
      </c>
      <c r="O377" s="101">
        <v>1441.1638570650778</v>
      </c>
      <c r="P377" s="101">
        <v>1399.5939610989592</v>
      </c>
      <c r="Q377" s="101">
        <v>1389.6614299292885</v>
      </c>
      <c r="R377" s="101">
        <v>1399.7067226918837</v>
      </c>
      <c r="S377" s="101">
        <v>1411.9139155849798</v>
      </c>
      <c r="T377" s="101">
        <v>0</v>
      </c>
      <c r="U377" s="101">
        <v>0</v>
      </c>
      <c r="V377" s="101">
        <v>0</v>
      </c>
      <c r="W377" s="101">
        <v>0</v>
      </c>
      <c r="X377" s="101">
        <v>1428.2373333366511</v>
      </c>
      <c r="Y377" s="101">
        <v>1413.6087805259367</v>
      </c>
      <c r="DA377" s="131" t="s">
        <v>3973</v>
      </c>
    </row>
    <row r="378" spans="1:105" ht="12" customHeight="1" x14ac:dyDescent="0.25">
      <c r="A378" s="107" t="s">
        <v>121</v>
      </c>
      <c r="B378" s="104"/>
      <c r="C378" s="104">
        <v>1041.8691347570698</v>
      </c>
      <c r="D378" s="104">
        <v>1145.9334983163178</v>
      </c>
      <c r="E378" s="104">
        <v>973.50845926757347</v>
      </c>
      <c r="F378" s="104">
        <v>1142.1156136872808</v>
      </c>
      <c r="G378" s="104">
        <v>0</v>
      </c>
      <c r="H378" s="104">
        <v>0</v>
      </c>
      <c r="I378" s="104">
        <v>0</v>
      </c>
      <c r="J378" s="104">
        <v>0</v>
      </c>
      <c r="K378" s="104">
        <v>1154.3901025871489</v>
      </c>
      <c r="L378" s="104">
        <v>1167.3464301908277</v>
      </c>
      <c r="M378" s="104">
        <v>1128.2272061710814</v>
      </c>
      <c r="N378" s="104">
        <v>1121.6873678088411</v>
      </c>
      <c r="O378" s="104">
        <v>1081.2793873553449</v>
      </c>
      <c r="P378" s="104">
        <v>1074.6639052442329</v>
      </c>
      <c r="Q378" s="104">
        <v>1095.453797120387</v>
      </c>
      <c r="R378" s="104">
        <v>1110.6147330528988</v>
      </c>
      <c r="S378" s="104">
        <v>1128.6820247950238</v>
      </c>
      <c r="T378" s="104">
        <v>0</v>
      </c>
      <c r="U378" s="104">
        <v>0</v>
      </c>
      <c r="V378" s="104">
        <v>0</v>
      </c>
      <c r="W378" s="104">
        <v>0</v>
      </c>
      <c r="X378" s="104">
        <v>1212.8234881269955</v>
      </c>
      <c r="Y378" s="104">
        <v>1212.5452256251281</v>
      </c>
      <c r="DA378" s="132" t="s">
        <v>3974</v>
      </c>
    </row>
    <row r="379" spans="1:105" ht="12" customHeight="1" x14ac:dyDescent="0.25">
      <c r="A379" s="108" t="s">
        <v>53</v>
      </c>
      <c r="B379" s="98"/>
      <c r="C379" s="98">
        <v>411.24144991111086</v>
      </c>
      <c r="D379" s="98">
        <v>472.46756427601474</v>
      </c>
      <c r="E379" s="98">
        <v>347.57791241072658</v>
      </c>
      <c r="F379" s="98">
        <v>451.48528363957138</v>
      </c>
      <c r="G379" s="98">
        <v>0</v>
      </c>
      <c r="H379" s="98">
        <v>0</v>
      </c>
      <c r="I379" s="98">
        <v>0</v>
      </c>
      <c r="J379" s="98">
        <v>0</v>
      </c>
      <c r="K379" s="98">
        <v>413.00299329131423</v>
      </c>
      <c r="L379" s="98">
        <v>416.982435204262</v>
      </c>
      <c r="M379" s="98">
        <v>416.71490160911424</v>
      </c>
      <c r="N379" s="98">
        <v>406.94355124086775</v>
      </c>
      <c r="O379" s="98">
        <v>377.45876644053993</v>
      </c>
      <c r="P379" s="98">
        <v>387.17161396141233</v>
      </c>
      <c r="Q379" s="98">
        <v>422.89705698778442</v>
      </c>
      <c r="R379" s="98">
        <v>414.6444645109014</v>
      </c>
      <c r="S379" s="98">
        <v>411.89080870964546</v>
      </c>
      <c r="T379" s="98">
        <v>0</v>
      </c>
      <c r="U379" s="98">
        <v>0</v>
      </c>
      <c r="V379" s="98">
        <v>0</v>
      </c>
      <c r="W379" s="98">
        <v>0</v>
      </c>
      <c r="X379" s="98">
        <v>501.46847828734667</v>
      </c>
      <c r="Y379" s="98">
        <v>504.74353314345007</v>
      </c>
      <c r="DA379" s="63" t="s">
        <v>3975</v>
      </c>
    </row>
    <row r="380" spans="1:105" ht="12" customHeight="1" x14ac:dyDescent="0.25">
      <c r="A380" s="108" t="s">
        <v>52</v>
      </c>
      <c r="B380" s="98"/>
      <c r="C380" s="98">
        <v>630.62768484595881</v>
      </c>
      <c r="D380" s="98">
        <v>673.46593404030295</v>
      </c>
      <c r="E380" s="98">
        <v>625.93054685684672</v>
      </c>
      <c r="F380" s="98">
        <v>690.63033004770944</v>
      </c>
      <c r="G380" s="98">
        <v>0</v>
      </c>
      <c r="H380" s="98">
        <v>0</v>
      </c>
      <c r="I380" s="98">
        <v>0</v>
      </c>
      <c r="J380" s="98">
        <v>0</v>
      </c>
      <c r="K380" s="98">
        <v>741.38710929583442</v>
      </c>
      <c r="L380" s="98">
        <v>750.36399498656579</v>
      </c>
      <c r="M380" s="98">
        <v>711.51230456196731</v>
      </c>
      <c r="N380" s="98">
        <v>714.74381656797323</v>
      </c>
      <c r="O380" s="98">
        <v>703.82062091480464</v>
      </c>
      <c r="P380" s="98">
        <v>687.49229128282082</v>
      </c>
      <c r="Q380" s="98">
        <v>672.5567401326025</v>
      </c>
      <c r="R380" s="98">
        <v>695.97026854199771</v>
      </c>
      <c r="S380" s="98">
        <v>716.79121608537855</v>
      </c>
      <c r="T380" s="98">
        <v>0</v>
      </c>
      <c r="U380" s="98">
        <v>0</v>
      </c>
      <c r="V380" s="98">
        <v>0</v>
      </c>
      <c r="W380" s="98">
        <v>0</v>
      </c>
      <c r="X380" s="98">
        <v>711.35500983964857</v>
      </c>
      <c r="Y380" s="98">
        <v>707.80169248167795</v>
      </c>
      <c r="DA380" s="63" t="s">
        <v>3976</v>
      </c>
    </row>
    <row r="381" spans="1:105" ht="12" customHeight="1" x14ac:dyDescent="0.25">
      <c r="A381" s="121" t="s">
        <v>54</v>
      </c>
      <c r="B381" s="122"/>
      <c r="C381" s="122">
        <v>1334.8612214266855</v>
      </c>
      <c r="D381" s="122">
        <v>1369.8971320072319</v>
      </c>
      <c r="E381" s="122">
        <v>1302.0178861470995</v>
      </c>
      <c r="F381" s="122">
        <v>1356.614235593064</v>
      </c>
      <c r="G381" s="122">
        <v>0</v>
      </c>
      <c r="H381" s="122">
        <v>0</v>
      </c>
      <c r="I381" s="122">
        <v>0</v>
      </c>
      <c r="J381" s="122">
        <v>0</v>
      </c>
      <c r="K381" s="122">
        <v>1493.2111635269121</v>
      </c>
      <c r="L381" s="122">
        <v>1397.118141553038</v>
      </c>
      <c r="M381" s="122">
        <v>1271.5815134155907</v>
      </c>
      <c r="N381" s="122">
        <v>1183.8284744955274</v>
      </c>
      <c r="O381" s="122">
        <v>1152.7607458626101</v>
      </c>
      <c r="P381" s="122">
        <v>1097.8412275777393</v>
      </c>
      <c r="Q381" s="122">
        <v>1130.7320937586464</v>
      </c>
      <c r="R381" s="122">
        <v>1172.6695751437098</v>
      </c>
      <c r="S381" s="122">
        <v>1119.2807232771645</v>
      </c>
      <c r="T381" s="122">
        <v>0</v>
      </c>
      <c r="U381" s="122">
        <v>0</v>
      </c>
      <c r="V381" s="122">
        <v>0</v>
      </c>
      <c r="W381" s="122">
        <v>0</v>
      </c>
      <c r="X381" s="122">
        <v>1017.2655212456306</v>
      </c>
      <c r="Y381" s="122">
        <v>973.12557762636891</v>
      </c>
      <c r="DA381" s="130" t="s">
        <v>3977</v>
      </c>
    </row>
    <row r="382" spans="1:105" ht="12" customHeight="1" x14ac:dyDescent="0.25">
      <c r="A382" s="97" t="s">
        <v>50</v>
      </c>
      <c r="B382" s="98"/>
      <c r="C382" s="98">
        <v>1631.116548932283</v>
      </c>
      <c r="D382" s="98">
        <v>1426.4589570203098</v>
      </c>
      <c r="E382" s="98">
        <v>1686.3646498310438</v>
      </c>
      <c r="F382" s="98">
        <v>1577.4656836126655</v>
      </c>
      <c r="G382" s="98">
        <v>0</v>
      </c>
      <c r="H382" s="98">
        <v>0</v>
      </c>
      <c r="I382" s="98">
        <v>0</v>
      </c>
      <c r="J382" s="98">
        <v>0</v>
      </c>
      <c r="K382" s="98">
        <v>1853.8337288706896</v>
      </c>
      <c r="L382" s="98">
        <v>1670.9052873844696</v>
      </c>
      <c r="M382" s="98">
        <v>1486.4741235691984</v>
      </c>
      <c r="N382" s="98">
        <v>1414.1335666497507</v>
      </c>
      <c r="O382" s="98">
        <v>1403.4017545061183</v>
      </c>
      <c r="P382" s="98">
        <v>1295.5929306642342</v>
      </c>
      <c r="Q382" s="98">
        <v>1315.3414560677195</v>
      </c>
      <c r="R382" s="98">
        <v>1387.4090831806811</v>
      </c>
      <c r="S382" s="98">
        <v>1357.8034058927267</v>
      </c>
      <c r="T382" s="98">
        <v>0</v>
      </c>
      <c r="U382" s="98">
        <v>0</v>
      </c>
      <c r="V382" s="98">
        <v>0</v>
      </c>
      <c r="W382" s="98">
        <v>0</v>
      </c>
      <c r="X382" s="98">
        <v>1359.2161387999101</v>
      </c>
      <c r="Y382" s="98">
        <v>1223.8094136713723</v>
      </c>
      <c r="DA382" s="63" t="s">
        <v>3978</v>
      </c>
    </row>
    <row r="383" spans="1:105" ht="12" customHeight="1" x14ac:dyDescent="0.25">
      <c r="A383" s="109" t="s">
        <v>120</v>
      </c>
      <c r="B383" s="33"/>
      <c r="C383" s="33">
        <v>1075.6628483420041</v>
      </c>
      <c r="D383" s="33">
        <v>1329.0786656958865</v>
      </c>
      <c r="E383" s="33">
        <v>996.04117839871026</v>
      </c>
      <c r="F383" s="33">
        <v>1232.6465915195097</v>
      </c>
      <c r="G383" s="33">
        <v>0</v>
      </c>
      <c r="H383" s="33">
        <v>0</v>
      </c>
      <c r="I383" s="33">
        <v>0</v>
      </c>
      <c r="J383" s="33">
        <v>0</v>
      </c>
      <c r="K383" s="33">
        <v>1139.8010494900102</v>
      </c>
      <c r="L383" s="33">
        <v>1168.1066018627887</v>
      </c>
      <c r="M383" s="33">
        <v>1137.8203877257549</v>
      </c>
      <c r="N383" s="33">
        <v>1104.176324747888</v>
      </c>
      <c r="O383" s="33">
        <v>1038.0409330999385</v>
      </c>
      <c r="P383" s="33">
        <v>1002.2982699067361</v>
      </c>
      <c r="Q383" s="33">
        <v>1002.7334941869666</v>
      </c>
      <c r="R383" s="33">
        <v>998.8328305423521</v>
      </c>
      <c r="S383" s="33">
        <v>982.62710302866549</v>
      </c>
      <c r="T383" s="33">
        <v>0</v>
      </c>
      <c r="U383" s="33">
        <v>0</v>
      </c>
      <c r="V383" s="33">
        <v>0</v>
      </c>
      <c r="W383" s="33">
        <v>0</v>
      </c>
      <c r="X383" s="33">
        <v>922.5856459550638</v>
      </c>
      <c r="Y383" s="33">
        <v>886.62535663365384</v>
      </c>
      <c r="DA383" s="60" t="s">
        <v>3979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8089.266499941069</v>
      </c>
      <c r="D385" s="117">
        <f t="shared" si="211"/>
        <v>9036.7534696046569</v>
      </c>
      <c r="E385" s="117">
        <f t="shared" si="211"/>
        <v>10234.411462793796</v>
      </c>
      <c r="F385" s="117">
        <f t="shared" si="211"/>
        <v>10202.256641483409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10521.043994534142</v>
      </c>
      <c r="L385" s="117">
        <f t="shared" si="211"/>
        <v>10458.719100837565</v>
      </c>
      <c r="M385" s="117">
        <f t="shared" si="211"/>
        <v>10613.516906875762</v>
      </c>
      <c r="N385" s="117">
        <f t="shared" si="211"/>
        <v>9990.6416081322659</v>
      </c>
      <c r="O385" s="117">
        <f t="shared" si="211"/>
        <v>9272.4923420763189</v>
      </c>
      <c r="P385" s="117">
        <f t="shared" si="211"/>
        <v>7842.3363035771763</v>
      </c>
      <c r="Q385" s="117">
        <f t="shared" si="211"/>
        <v>9021.80370178472</v>
      </c>
      <c r="R385" s="117">
        <f t="shared" ref="R385:V385" si="212">R386+R389+R391+R400</f>
        <v>9011.0691905619915</v>
      </c>
      <c r="S385" s="117">
        <f t="shared" si="212"/>
        <v>8829.4963851790144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8008.3099081582113</v>
      </c>
      <c r="Y385" s="117">
        <f t="shared" si="213"/>
        <v>5037.3913559345838</v>
      </c>
      <c r="DA385" s="129" t="s">
        <v>4130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6048.1020975324473</v>
      </c>
      <c r="D386" s="122">
        <f t="shared" si="214"/>
        <v>6884.5211046621553</v>
      </c>
      <c r="E386" s="122">
        <f t="shared" si="214"/>
        <v>7338.7102325752485</v>
      </c>
      <c r="F386" s="122">
        <f t="shared" si="214"/>
        <v>7670.5409896798028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7436.0054119747574</v>
      </c>
      <c r="L386" s="122">
        <f t="shared" si="214"/>
        <v>7883.907262395679</v>
      </c>
      <c r="M386" s="122">
        <f t="shared" si="214"/>
        <v>7885.595308948863</v>
      </c>
      <c r="N386" s="122">
        <f t="shared" si="214"/>
        <v>7167.1564525582844</v>
      </c>
      <c r="O386" s="122">
        <f t="shared" si="214"/>
        <v>6944.5585785496241</v>
      </c>
      <c r="P386" s="122">
        <f t="shared" si="214"/>
        <v>5645.1491615112072</v>
      </c>
      <c r="Q386" s="122">
        <f t="shared" si="214"/>
        <v>6896.8689639879549</v>
      </c>
      <c r="R386" s="122">
        <f t="shared" ref="R386:V386" si="215">SUM(R387:R388)</f>
        <v>6704.37338833579</v>
      </c>
      <c r="S386" s="122">
        <f t="shared" si="215"/>
        <v>6716.9732289267477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3725.7556545168745</v>
      </c>
      <c r="Y386" s="122">
        <f t="shared" si="216"/>
        <v>2293.5200230199539</v>
      </c>
      <c r="DA386" s="130" t="s">
        <v>4131</v>
      </c>
    </row>
    <row r="387" spans="1:105" ht="12" customHeight="1" x14ac:dyDescent="0.25">
      <c r="A387" s="97" t="s">
        <v>211</v>
      </c>
      <c r="B387" s="98"/>
      <c r="C387" s="98">
        <v>5905.7109615339032</v>
      </c>
      <c r="D387" s="98">
        <v>6722.2095277964854</v>
      </c>
      <c r="E387" s="98">
        <v>7175.7648590747413</v>
      </c>
      <c r="F387" s="98">
        <v>7492.7873264565424</v>
      </c>
      <c r="G387" s="98">
        <v>0</v>
      </c>
      <c r="H387" s="98">
        <v>0</v>
      </c>
      <c r="I387" s="98">
        <v>0</v>
      </c>
      <c r="J387" s="98">
        <v>0</v>
      </c>
      <c r="K387" s="98">
        <v>7283.0192355430827</v>
      </c>
      <c r="L387" s="98">
        <v>7727.8578847350173</v>
      </c>
      <c r="M387" s="98">
        <v>7731.2543942010361</v>
      </c>
      <c r="N387" s="98">
        <v>7028.8529792302879</v>
      </c>
      <c r="O387" s="98">
        <v>6812.1718785019457</v>
      </c>
      <c r="P387" s="98">
        <v>5538.2340891859958</v>
      </c>
      <c r="Q387" s="98">
        <v>6766.3865369318501</v>
      </c>
      <c r="R387" s="98">
        <v>6576.7803277905641</v>
      </c>
      <c r="S387" s="98">
        <v>6590.7709787241538</v>
      </c>
      <c r="T387" s="98">
        <v>0</v>
      </c>
      <c r="U387" s="98">
        <v>0</v>
      </c>
      <c r="V387" s="98">
        <v>0</v>
      </c>
      <c r="W387" s="98">
        <v>0</v>
      </c>
      <c r="X387" s="98">
        <v>3656.1321029828887</v>
      </c>
      <c r="Y387" s="98">
        <v>2250.4843128987277</v>
      </c>
      <c r="DA387" s="63" t="s">
        <v>4132</v>
      </c>
    </row>
    <row r="388" spans="1:105" ht="12" customHeight="1" x14ac:dyDescent="0.25">
      <c r="A388" s="97" t="s">
        <v>53</v>
      </c>
      <c r="B388" s="98"/>
      <c r="C388" s="98">
        <v>142.39113599854437</v>
      </c>
      <c r="D388" s="98">
        <v>162.31157686566991</v>
      </c>
      <c r="E388" s="98">
        <v>162.9453735005068</v>
      </c>
      <c r="F388" s="98">
        <v>177.75366322326056</v>
      </c>
      <c r="G388" s="98">
        <v>0</v>
      </c>
      <c r="H388" s="98">
        <v>0</v>
      </c>
      <c r="I388" s="98">
        <v>0</v>
      </c>
      <c r="J388" s="98">
        <v>0</v>
      </c>
      <c r="K388" s="98">
        <v>152.98617643167489</v>
      </c>
      <c r="L388" s="98">
        <v>156.04937766066152</v>
      </c>
      <c r="M388" s="98">
        <v>154.34091474782679</v>
      </c>
      <c r="N388" s="98">
        <v>138.30347332799681</v>
      </c>
      <c r="O388" s="98">
        <v>132.38670004767818</v>
      </c>
      <c r="P388" s="98">
        <v>106.91507232521109</v>
      </c>
      <c r="Q388" s="98">
        <v>130.4824270561046</v>
      </c>
      <c r="R388" s="98">
        <v>127.59306054522575</v>
      </c>
      <c r="S388" s="98">
        <v>126.2022502025942</v>
      </c>
      <c r="T388" s="98">
        <v>0</v>
      </c>
      <c r="U388" s="98">
        <v>0</v>
      </c>
      <c r="V388" s="98">
        <v>0</v>
      </c>
      <c r="W388" s="98">
        <v>0</v>
      </c>
      <c r="X388" s="98">
        <v>69.623551533985719</v>
      </c>
      <c r="Y388" s="98">
        <v>43.035710121226387</v>
      </c>
      <c r="DA388" s="63" t="s">
        <v>4133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284.30049813494429</v>
      </c>
      <c r="D389" s="122">
        <f t="shared" si="217"/>
        <v>257.89348237466288</v>
      </c>
      <c r="E389" s="122">
        <f t="shared" si="217"/>
        <v>1190.5532092901294</v>
      </c>
      <c r="F389" s="122">
        <f t="shared" si="217"/>
        <v>633.79697443206351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1085.7637853247227</v>
      </c>
      <c r="L389" s="122">
        <f t="shared" si="217"/>
        <v>609.6368341650716</v>
      </c>
      <c r="M389" s="122">
        <f t="shared" si="217"/>
        <v>918.23894263360444</v>
      </c>
      <c r="N389" s="122">
        <f t="shared" si="217"/>
        <v>1013.3297786290674</v>
      </c>
      <c r="O389" s="122">
        <f t="shared" si="217"/>
        <v>533.39436380912593</v>
      </c>
      <c r="P389" s="122">
        <f t="shared" si="217"/>
        <v>460.05813188110091</v>
      </c>
      <c r="Q389" s="122">
        <f t="shared" si="217"/>
        <v>379.05975517020403</v>
      </c>
      <c r="R389" s="122">
        <f t="shared" si="217"/>
        <v>530.31794157886554</v>
      </c>
      <c r="S389" s="122">
        <f t="shared" si="217"/>
        <v>277.90035498784044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2371.202378621269</v>
      </c>
      <c r="Y389" s="122">
        <f t="shared" si="217"/>
        <v>866.73408201353823</v>
      </c>
      <c r="DA389" s="130" t="s">
        <v>4134</v>
      </c>
    </row>
    <row r="390" spans="1:105" ht="12" customHeight="1" x14ac:dyDescent="0.25">
      <c r="A390" s="97" t="s">
        <v>53</v>
      </c>
      <c r="B390" s="98"/>
      <c r="C390" s="98">
        <f>RES_hhdet_in_tesh!C48</f>
        <v>284.30049813494429</v>
      </c>
      <c r="D390" s="98">
        <f>RES_hhdet_in_tesh!D48</f>
        <v>257.89348237466288</v>
      </c>
      <c r="E390" s="98">
        <f>RES_hhdet_in_tesh!E48</f>
        <v>1190.5532092901294</v>
      </c>
      <c r="F390" s="98">
        <f>RES_hhdet_in_tesh!F48</f>
        <v>633.79697443206351</v>
      </c>
      <c r="G390" s="98">
        <f>RES_hhdet_in_tesh!G48</f>
        <v>0</v>
      </c>
      <c r="H390" s="98">
        <f>RES_hhdet_in_tesh!H48</f>
        <v>0</v>
      </c>
      <c r="I390" s="98">
        <f>RES_hhdet_in_tesh!I48</f>
        <v>0</v>
      </c>
      <c r="J390" s="98">
        <f>RES_hhdet_in_tesh!J48</f>
        <v>0</v>
      </c>
      <c r="K390" s="98">
        <f>RES_hhdet_in_tesh!K48</f>
        <v>1085.7637853247227</v>
      </c>
      <c r="L390" s="98">
        <f>RES_hhdet_in_tesh!L48</f>
        <v>609.6368341650716</v>
      </c>
      <c r="M390" s="98">
        <f>RES_hhdet_in_tesh!M48</f>
        <v>918.23894263360444</v>
      </c>
      <c r="N390" s="98">
        <f>RES_hhdet_in_tesh!N48</f>
        <v>1013.3297786290674</v>
      </c>
      <c r="O390" s="98">
        <f>RES_hhdet_in_tesh!O48</f>
        <v>533.39436380912593</v>
      </c>
      <c r="P390" s="98">
        <f>RES_hhdet_in_tesh!P48</f>
        <v>460.05813188110091</v>
      </c>
      <c r="Q390" s="98">
        <f>RES_hhdet_in_tesh!Q48</f>
        <v>379.05975517020403</v>
      </c>
      <c r="R390" s="98">
        <f>RES_hhdet_in_tesh!R48</f>
        <v>530.31794157886554</v>
      </c>
      <c r="S390" s="98">
        <f>RES_hhdet_in_tesh!S48</f>
        <v>277.90035498784044</v>
      </c>
      <c r="T390" s="98">
        <f>RES_hhdet_in_tesh!T48</f>
        <v>0</v>
      </c>
      <c r="U390" s="98">
        <f>RES_hhdet_in_tesh!U48</f>
        <v>0</v>
      </c>
      <c r="V390" s="98">
        <f>RES_hhdet_in_tesh!V48</f>
        <v>0</v>
      </c>
      <c r="W390" s="98">
        <f>RES_hhdet_in_tesh!W48</f>
        <v>0</v>
      </c>
      <c r="X390" s="98">
        <f>RES_hhdet_in_tesh!X48</f>
        <v>2371.202378621269</v>
      </c>
      <c r="Y390" s="98">
        <f>RES_hhdet_in_tesh!Y48</f>
        <v>866.73408201353823</v>
      </c>
      <c r="DA390" s="63" t="s">
        <v>4135</v>
      </c>
    </row>
    <row r="391" spans="1:105" ht="12" customHeight="1" x14ac:dyDescent="0.25">
      <c r="A391" s="121" t="s">
        <v>55</v>
      </c>
      <c r="B391" s="122"/>
      <c r="C391" s="122">
        <v>883.18820603616041</v>
      </c>
      <c r="D391" s="122">
        <v>966.12325184665167</v>
      </c>
      <c r="E391" s="122">
        <v>851.75480558767924</v>
      </c>
      <c r="F391" s="122">
        <v>971.96532994548431</v>
      </c>
      <c r="G391" s="122">
        <v>0</v>
      </c>
      <c r="H391" s="122">
        <v>0</v>
      </c>
      <c r="I391" s="122">
        <v>0</v>
      </c>
      <c r="J391" s="122">
        <v>0</v>
      </c>
      <c r="K391" s="122">
        <v>1023.2340814006875</v>
      </c>
      <c r="L391" s="122">
        <v>1033.4281214534831</v>
      </c>
      <c r="M391" s="122">
        <v>938.03509448528609</v>
      </c>
      <c r="N391" s="122">
        <v>965.64270197325709</v>
      </c>
      <c r="O391" s="122">
        <v>984.19876264291395</v>
      </c>
      <c r="P391" s="122">
        <v>961.03996397640776</v>
      </c>
      <c r="Q391" s="122">
        <v>960.71429794013659</v>
      </c>
      <c r="R391" s="122">
        <v>965.98119685902566</v>
      </c>
      <c r="S391" s="122">
        <v>1028.8477607673278</v>
      </c>
      <c r="T391" s="122">
        <v>0</v>
      </c>
      <c r="U391" s="122">
        <v>0</v>
      </c>
      <c r="V391" s="122">
        <v>0</v>
      </c>
      <c r="W391" s="122">
        <v>0</v>
      </c>
      <c r="X391" s="122">
        <v>1095.3493366305361</v>
      </c>
      <c r="Y391" s="122">
        <v>1100.6993326361371</v>
      </c>
      <c r="DA391" s="130" t="s">
        <v>4136</v>
      </c>
    </row>
    <row r="392" spans="1:105" ht="12" customHeight="1" x14ac:dyDescent="0.25">
      <c r="A392" s="97" t="s">
        <v>138</v>
      </c>
      <c r="B392" s="98"/>
      <c r="C392" s="98">
        <v>826.12319492402412</v>
      </c>
      <c r="D392" s="98">
        <v>962.34954065758495</v>
      </c>
      <c r="E392" s="98">
        <v>928.04624436117808</v>
      </c>
      <c r="F392" s="98">
        <v>992.90647442950035</v>
      </c>
      <c r="G392" s="98">
        <v>0</v>
      </c>
      <c r="H392" s="98">
        <v>0</v>
      </c>
      <c r="I392" s="98">
        <v>0</v>
      </c>
      <c r="J392" s="98">
        <v>0</v>
      </c>
      <c r="K392" s="98">
        <v>1064.9726441252155</v>
      </c>
      <c r="L392" s="98">
        <v>1074.8320982270952</v>
      </c>
      <c r="M392" s="98">
        <v>876.64716336059939</v>
      </c>
      <c r="N392" s="98">
        <v>957.10403904739826</v>
      </c>
      <c r="O392" s="98">
        <v>999.08245204330501</v>
      </c>
      <c r="P392" s="98">
        <v>969.40822152114799</v>
      </c>
      <c r="Q392" s="98">
        <v>939.77381523675513</v>
      </c>
      <c r="R392" s="98">
        <v>849.73011627696519</v>
      </c>
      <c r="S392" s="98">
        <v>1100.9971305593826</v>
      </c>
      <c r="T392" s="98">
        <v>0</v>
      </c>
      <c r="U392" s="98">
        <v>0</v>
      </c>
      <c r="V392" s="98">
        <v>0</v>
      </c>
      <c r="W392" s="98">
        <v>0</v>
      </c>
      <c r="X392" s="98">
        <v>1055.3404602346425</v>
      </c>
      <c r="Y392" s="98">
        <v>1120.1723963670486</v>
      </c>
      <c r="DA392" s="63" t="s">
        <v>4137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1075.190219474491</v>
      </c>
      <c r="M393" s="98">
        <v>0</v>
      </c>
      <c r="N393" s="98">
        <v>957.20664609894379</v>
      </c>
      <c r="O393" s="98">
        <v>999.56149966394844</v>
      </c>
      <c r="P393" s="98">
        <v>0</v>
      </c>
      <c r="Q393" s="98">
        <v>0</v>
      </c>
      <c r="R393" s="98">
        <v>0</v>
      </c>
      <c r="S393" s="98">
        <v>1101.7682281651078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4138</v>
      </c>
    </row>
    <row r="394" spans="1:105" ht="12" customHeight="1" x14ac:dyDescent="0.25">
      <c r="A394" s="100" t="s">
        <v>211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280.69891444377527</v>
      </c>
      <c r="M394" s="101">
        <v>0</v>
      </c>
      <c r="N394" s="101">
        <v>258.04623906418851</v>
      </c>
      <c r="O394" s="101">
        <v>261.66691087048321</v>
      </c>
      <c r="P394" s="101">
        <v>0</v>
      </c>
      <c r="Q394" s="101">
        <v>0</v>
      </c>
      <c r="R394" s="101">
        <v>0</v>
      </c>
      <c r="S394" s="101">
        <v>321.44669391177223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4139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794.49130503071569</v>
      </c>
      <c r="M395" s="104">
        <v>0</v>
      </c>
      <c r="N395" s="104">
        <v>699.16040703475528</v>
      </c>
      <c r="O395" s="104">
        <v>737.89458879346523</v>
      </c>
      <c r="P395" s="104">
        <v>0</v>
      </c>
      <c r="Q395" s="104">
        <v>0</v>
      </c>
      <c r="R395" s="104">
        <v>0</v>
      </c>
      <c r="S395" s="104">
        <v>780.32153425333559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4140</v>
      </c>
    </row>
    <row r="396" spans="1:105" ht="12" customHeight="1" x14ac:dyDescent="0.25">
      <c r="A396" s="106" t="s">
        <v>122</v>
      </c>
      <c r="B396" s="101"/>
      <c r="C396" s="101">
        <v>885.03507162294716</v>
      </c>
      <c r="D396" s="101">
        <v>966.32274525569619</v>
      </c>
      <c r="E396" s="101">
        <v>841.69693612066862</v>
      </c>
      <c r="F396" s="101">
        <v>971.6458435154633</v>
      </c>
      <c r="G396" s="101">
        <v>0</v>
      </c>
      <c r="H396" s="101">
        <v>0</v>
      </c>
      <c r="I396" s="101">
        <v>0</v>
      </c>
      <c r="J396" s="101">
        <v>0</v>
      </c>
      <c r="K396" s="101">
        <v>1001.8243462811761</v>
      </c>
      <c r="L396" s="101">
        <v>1014.5070988545933</v>
      </c>
      <c r="M396" s="101">
        <v>977.55928796784826</v>
      </c>
      <c r="N396" s="101">
        <v>978.15252335852244</v>
      </c>
      <c r="O396" s="101">
        <v>952.95795148865261</v>
      </c>
      <c r="P396" s="101">
        <v>948.72799273498561</v>
      </c>
      <c r="Q396" s="101">
        <v>964.27471812874921</v>
      </c>
      <c r="R396" s="101">
        <v>986.43152593970535</v>
      </c>
      <c r="S396" s="101">
        <v>1009.875821871123</v>
      </c>
      <c r="T396" s="101">
        <v>0</v>
      </c>
      <c r="U396" s="101">
        <v>0</v>
      </c>
      <c r="V396" s="101">
        <v>0</v>
      </c>
      <c r="W396" s="101">
        <v>0</v>
      </c>
      <c r="X396" s="101">
        <v>1095.9008736358983</v>
      </c>
      <c r="Y396" s="101">
        <v>1099.8763061767193</v>
      </c>
      <c r="DA396" s="131" t="s">
        <v>4141</v>
      </c>
    </row>
    <row r="397" spans="1:105" ht="12" customHeight="1" x14ac:dyDescent="0.25">
      <c r="A397" s="107" t="s">
        <v>121</v>
      </c>
      <c r="B397" s="104"/>
      <c r="C397" s="104">
        <v>885.08538808682147</v>
      </c>
      <c r="D397" s="104">
        <v>966.42073859632296</v>
      </c>
      <c r="E397" s="104">
        <v>841.9409842100506</v>
      </c>
      <c r="F397" s="104">
        <v>971.86560049826232</v>
      </c>
      <c r="G397" s="104">
        <v>0</v>
      </c>
      <c r="H397" s="104">
        <v>0</v>
      </c>
      <c r="I397" s="104">
        <v>0</v>
      </c>
      <c r="J397" s="104">
        <v>0</v>
      </c>
      <c r="K397" s="104">
        <v>1002.5069794572322</v>
      </c>
      <c r="L397" s="104">
        <v>1015.1176785069512</v>
      </c>
      <c r="M397" s="104">
        <v>978.21987718891535</v>
      </c>
      <c r="N397" s="104">
        <v>978.61725414701687</v>
      </c>
      <c r="O397" s="104">
        <v>953.41217920654708</v>
      </c>
      <c r="P397" s="104">
        <v>949.94022858969197</v>
      </c>
      <c r="Q397" s="104">
        <v>966.0015545613395</v>
      </c>
      <c r="R397" s="104">
        <v>988.1874632006942</v>
      </c>
      <c r="S397" s="104">
        <v>1011.3973987820593</v>
      </c>
      <c r="T397" s="104">
        <v>0</v>
      </c>
      <c r="U397" s="104">
        <v>0</v>
      </c>
      <c r="V397" s="104">
        <v>0</v>
      </c>
      <c r="W397" s="104">
        <v>0</v>
      </c>
      <c r="X397" s="104">
        <v>1096.1368178967766</v>
      </c>
      <c r="Y397" s="104">
        <v>1100.5238235608704</v>
      </c>
      <c r="DA397" s="132" t="s">
        <v>4142</v>
      </c>
    </row>
    <row r="398" spans="1:105" ht="12" customHeight="1" x14ac:dyDescent="0.25">
      <c r="A398" s="108" t="s">
        <v>53</v>
      </c>
      <c r="B398" s="98"/>
      <c r="C398" s="98">
        <v>254.4577032408626</v>
      </c>
      <c r="D398" s="98">
        <v>292.95480455601995</v>
      </c>
      <c r="E398" s="98">
        <v>216.01043735320383</v>
      </c>
      <c r="F398" s="98">
        <v>281.23527045055289</v>
      </c>
      <c r="G398" s="98">
        <v>0</v>
      </c>
      <c r="H398" s="98">
        <v>0</v>
      </c>
      <c r="I398" s="98">
        <v>0</v>
      </c>
      <c r="J398" s="98">
        <v>0</v>
      </c>
      <c r="K398" s="98">
        <v>261.11987016139773</v>
      </c>
      <c r="L398" s="98">
        <v>264.75368352038555</v>
      </c>
      <c r="M398" s="98">
        <v>266.70757262694809</v>
      </c>
      <c r="N398" s="98">
        <v>263.8734375790437</v>
      </c>
      <c r="O398" s="98">
        <v>249.59155829174244</v>
      </c>
      <c r="P398" s="98">
        <v>262.44793730687138</v>
      </c>
      <c r="Q398" s="98">
        <v>293.44481442873717</v>
      </c>
      <c r="R398" s="98">
        <v>292.21719465869666</v>
      </c>
      <c r="S398" s="98">
        <v>294.606182696681</v>
      </c>
      <c r="T398" s="98">
        <v>0</v>
      </c>
      <c r="U398" s="98">
        <v>0</v>
      </c>
      <c r="V398" s="98">
        <v>0</v>
      </c>
      <c r="W398" s="98">
        <v>0</v>
      </c>
      <c r="X398" s="98">
        <v>384.7818080571281</v>
      </c>
      <c r="Y398" s="98">
        <v>392.72213107919242</v>
      </c>
      <c r="DA398" s="63" t="s">
        <v>4143</v>
      </c>
    </row>
    <row r="399" spans="1:105" ht="12" customHeight="1" x14ac:dyDescent="0.25">
      <c r="A399" s="108" t="s">
        <v>52</v>
      </c>
      <c r="B399" s="98"/>
      <c r="C399" s="98">
        <v>630.62768484595881</v>
      </c>
      <c r="D399" s="98">
        <v>673.46593404030295</v>
      </c>
      <c r="E399" s="98">
        <v>625.93054685684672</v>
      </c>
      <c r="F399" s="98">
        <v>690.63033004770944</v>
      </c>
      <c r="G399" s="98">
        <v>0</v>
      </c>
      <c r="H399" s="98">
        <v>0</v>
      </c>
      <c r="I399" s="98">
        <v>0</v>
      </c>
      <c r="J399" s="98">
        <v>0</v>
      </c>
      <c r="K399" s="98">
        <v>741.38710929583442</v>
      </c>
      <c r="L399" s="98">
        <v>750.36399498656579</v>
      </c>
      <c r="M399" s="98">
        <v>711.51230456196731</v>
      </c>
      <c r="N399" s="98">
        <v>714.74381656797323</v>
      </c>
      <c r="O399" s="98">
        <v>703.82062091480464</v>
      </c>
      <c r="P399" s="98">
        <v>687.49229128282082</v>
      </c>
      <c r="Q399" s="98">
        <v>672.5567401326025</v>
      </c>
      <c r="R399" s="98">
        <v>695.97026854199771</v>
      </c>
      <c r="S399" s="98">
        <v>716.79121608537855</v>
      </c>
      <c r="T399" s="98">
        <v>0</v>
      </c>
      <c r="U399" s="98">
        <v>0</v>
      </c>
      <c r="V399" s="98">
        <v>0</v>
      </c>
      <c r="W399" s="98">
        <v>0</v>
      </c>
      <c r="X399" s="98">
        <v>711.35500983964857</v>
      </c>
      <c r="Y399" s="98">
        <v>707.80169248167795</v>
      </c>
      <c r="DA399" s="63" t="s">
        <v>4144</v>
      </c>
    </row>
    <row r="400" spans="1:105" ht="12" customHeight="1" x14ac:dyDescent="0.25">
      <c r="A400" s="121" t="s">
        <v>54</v>
      </c>
      <c r="B400" s="122"/>
      <c r="C400" s="122">
        <v>873.67569823751694</v>
      </c>
      <c r="D400" s="122">
        <v>928.21563072118749</v>
      </c>
      <c r="E400" s="122">
        <v>853.39321534073861</v>
      </c>
      <c r="F400" s="122">
        <v>925.95334742605951</v>
      </c>
      <c r="G400" s="122">
        <v>0</v>
      </c>
      <c r="H400" s="122">
        <v>0</v>
      </c>
      <c r="I400" s="122">
        <v>0</v>
      </c>
      <c r="J400" s="122">
        <v>0</v>
      </c>
      <c r="K400" s="122">
        <v>976.04071583397433</v>
      </c>
      <c r="L400" s="122">
        <v>931.74688282333</v>
      </c>
      <c r="M400" s="122">
        <v>871.64756080800896</v>
      </c>
      <c r="N400" s="122">
        <v>844.51267497165588</v>
      </c>
      <c r="O400" s="122">
        <v>810.34063707465509</v>
      </c>
      <c r="P400" s="122">
        <v>776.08904620846045</v>
      </c>
      <c r="Q400" s="122">
        <v>785.16068468642447</v>
      </c>
      <c r="R400" s="122">
        <v>810.39666378831078</v>
      </c>
      <c r="S400" s="122">
        <v>805.77504049709921</v>
      </c>
      <c r="T400" s="122">
        <v>0</v>
      </c>
      <c r="U400" s="122">
        <v>0</v>
      </c>
      <c r="V400" s="122">
        <v>0</v>
      </c>
      <c r="W400" s="122">
        <v>0</v>
      </c>
      <c r="X400" s="122">
        <v>816.00253838953199</v>
      </c>
      <c r="Y400" s="122">
        <v>776.43791826495476</v>
      </c>
      <c r="DA400" s="130" t="s">
        <v>4145</v>
      </c>
    </row>
    <row r="401" spans="1:105" ht="12" customHeight="1" x14ac:dyDescent="0.25">
      <c r="A401" s="97" t="s">
        <v>50</v>
      </c>
      <c r="B401" s="98"/>
      <c r="C401" s="98">
        <v>951.30900573181282</v>
      </c>
      <c r="D401" s="98">
        <v>832.52379079956813</v>
      </c>
      <c r="E401" s="98">
        <v>984.89388271445171</v>
      </c>
      <c r="F401" s="98">
        <v>921.93062945942563</v>
      </c>
      <c r="G401" s="98">
        <v>0</v>
      </c>
      <c r="H401" s="98">
        <v>0</v>
      </c>
      <c r="I401" s="98">
        <v>0</v>
      </c>
      <c r="J401" s="98">
        <v>0</v>
      </c>
      <c r="K401" s="98">
        <v>1087.1971898463862</v>
      </c>
      <c r="L401" s="98">
        <v>980.59295434119053</v>
      </c>
      <c r="M401" s="98">
        <v>872.81363689595264</v>
      </c>
      <c r="N401" s="98">
        <v>830.5801778514209</v>
      </c>
      <c r="O401" s="98">
        <v>824.42093257666386</v>
      </c>
      <c r="P401" s="98">
        <v>761.46015055230259</v>
      </c>
      <c r="Q401" s="98">
        <v>774.59980155203243</v>
      </c>
      <c r="R401" s="98">
        <v>821.28713273541416</v>
      </c>
      <c r="S401" s="98">
        <v>809.62482746134265</v>
      </c>
      <c r="T401" s="98">
        <v>0</v>
      </c>
      <c r="U401" s="98">
        <v>0</v>
      </c>
      <c r="V401" s="98">
        <v>0</v>
      </c>
      <c r="W401" s="98">
        <v>0</v>
      </c>
      <c r="X401" s="98">
        <v>829.49374781158906</v>
      </c>
      <c r="Y401" s="98">
        <v>746.90775458229029</v>
      </c>
      <c r="DA401" s="63" t="s">
        <v>4146</v>
      </c>
    </row>
    <row r="402" spans="1:105" ht="12" customHeight="1" x14ac:dyDescent="0.25">
      <c r="A402" s="109" t="s">
        <v>120</v>
      </c>
      <c r="B402" s="33"/>
      <c r="C402" s="33">
        <v>805.75311548050672</v>
      </c>
      <c r="D402" s="33">
        <v>997.27270487337762</v>
      </c>
      <c r="E402" s="33">
        <v>748.70613307142708</v>
      </c>
      <c r="F402" s="33">
        <v>928.21136689375044</v>
      </c>
      <c r="G402" s="33">
        <v>0</v>
      </c>
      <c r="H402" s="33">
        <v>0</v>
      </c>
      <c r="I402" s="33">
        <v>0</v>
      </c>
      <c r="J402" s="33">
        <v>0</v>
      </c>
      <c r="K402" s="33">
        <v>867.10737130181064</v>
      </c>
      <c r="L402" s="33">
        <v>890.88917925161923</v>
      </c>
      <c r="M402" s="33">
        <v>870.92173012424644</v>
      </c>
      <c r="N402" s="33">
        <v>849.33129768033825</v>
      </c>
      <c r="O402" s="33">
        <v>803.89600587732775</v>
      </c>
      <c r="P402" s="33">
        <v>783.15693961536817</v>
      </c>
      <c r="Q402" s="33">
        <v>792.48305574352821</v>
      </c>
      <c r="R402" s="33">
        <v>801.58056987875079</v>
      </c>
      <c r="S402" s="33">
        <v>803.56943338216809</v>
      </c>
      <c r="T402" s="33">
        <v>0</v>
      </c>
      <c r="U402" s="33">
        <v>0</v>
      </c>
      <c r="V402" s="33">
        <v>0</v>
      </c>
      <c r="W402" s="33">
        <v>0</v>
      </c>
      <c r="X402" s="33">
        <v>812.26706911406995</v>
      </c>
      <c r="Y402" s="33">
        <v>786.6275089653418</v>
      </c>
      <c r="DA402" s="60" t="s">
        <v>4147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3560.265052758868</v>
      </c>
      <c r="D404" s="117">
        <f t="shared" si="218"/>
        <v>3970.3153527977161</v>
      </c>
      <c r="E404" s="117">
        <f t="shared" si="218"/>
        <v>4249.3818859544517</v>
      </c>
      <c r="F404" s="117">
        <f t="shared" si="218"/>
        <v>4290.205716167924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4205.6268696770076</v>
      </c>
      <c r="L404" s="117">
        <f t="shared" si="218"/>
        <v>4331.6488986126415</v>
      </c>
      <c r="M404" s="117">
        <f t="shared" si="218"/>
        <v>4192.0976683406079</v>
      </c>
      <c r="N404" s="117">
        <f t="shared" si="218"/>
        <v>3761.5923509325312</v>
      </c>
      <c r="O404" s="117">
        <f t="shared" si="218"/>
        <v>3537.077689193773</v>
      </c>
      <c r="P404" s="117">
        <f t="shared" si="218"/>
        <v>2746.556487399605</v>
      </c>
      <c r="Q404" s="117">
        <f t="shared" si="218"/>
        <v>2994.9720607863233</v>
      </c>
      <c r="R404" s="117">
        <f t="shared" ref="R404:V404" si="219">R405+R408+R410+R419</f>
        <v>2880.0050157363712</v>
      </c>
      <c r="S404" s="117">
        <f t="shared" si="219"/>
        <v>2872.194703735971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1540.2362235357325</v>
      </c>
      <c r="Y404" s="117">
        <f t="shared" si="220"/>
        <v>987.3537163879771</v>
      </c>
      <c r="DA404" s="129" t="s">
        <v>4297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3373.4709936508002</v>
      </c>
      <c r="D405" s="122">
        <f t="shared" si="221"/>
        <v>3808.3426456965112</v>
      </c>
      <c r="E405" s="122">
        <f t="shared" si="221"/>
        <v>4022.2116863065071</v>
      </c>
      <c r="F405" s="122">
        <f t="shared" si="221"/>
        <v>4153.6384571647268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3813.6170157259571</v>
      </c>
      <c r="L405" s="122">
        <f t="shared" si="221"/>
        <v>3989.4017889710176</v>
      </c>
      <c r="M405" s="122">
        <f t="shared" si="221"/>
        <v>3892.9743085047594</v>
      </c>
      <c r="N405" s="122">
        <f t="shared" si="221"/>
        <v>3407.8290456877407</v>
      </c>
      <c r="O405" s="122">
        <f t="shared" si="221"/>
        <v>3131.1268249762134</v>
      </c>
      <c r="P405" s="122">
        <f t="shared" si="221"/>
        <v>2405.6141963319637</v>
      </c>
      <c r="Q405" s="122">
        <f t="shared" si="221"/>
        <v>2812.6419473807732</v>
      </c>
      <c r="R405" s="122">
        <f t="shared" ref="R405:V405" si="222">SUM(R406:R407)</f>
        <v>2688.2419306051061</v>
      </c>
      <c r="S405" s="122">
        <f t="shared" si="222"/>
        <v>2673.2150929189784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1467.7394328889461</v>
      </c>
      <c r="Y405" s="122">
        <f t="shared" si="223"/>
        <v>902.51861915577672</v>
      </c>
      <c r="DA405" s="130" t="s">
        <v>4298</v>
      </c>
    </row>
    <row r="406" spans="1:105" ht="12" customHeight="1" x14ac:dyDescent="0.25">
      <c r="A406" s="97" t="s">
        <v>211</v>
      </c>
      <c r="B406" s="98"/>
      <c r="C406" s="98">
        <v>3373.4709936508002</v>
      </c>
      <c r="D406" s="98">
        <v>3808.3426456965112</v>
      </c>
      <c r="E406" s="98">
        <v>4022.2116863065071</v>
      </c>
      <c r="F406" s="98">
        <v>4153.6384571647268</v>
      </c>
      <c r="G406" s="98">
        <v>0</v>
      </c>
      <c r="H406" s="98">
        <v>0</v>
      </c>
      <c r="I406" s="98">
        <v>0</v>
      </c>
      <c r="J406" s="98">
        <v>0</v>
      </c>
      <c r="K406" s="98">
        <v>3813.6170157259571</v>
      </c>
      <c r="L406" s="98">
        <v>3989.4017889710176</v>
      </c>
      <c r="M406" s="98">
        <v>3892.9743085047594</v>
      </c>
      <c r="N406" s="98">
        <v>3407.8290456877407</v>
      </c>
      <c r="O406" s="98">
        <v>3131.1268249762134</v>
      </c>
      <c r="P406" s="98">
        <v>2405.6141963319637</v>
      </c>
      <c r="Q406" s="98">
        <v>2812.6419473807732</v>
      </c>
      <c r="R406" s="98">
        <v>2688.2419306051061</v>
      </c>
      <c r="S406" s="98">
        <v>2673.2150929189784</v>
      </c>
      <c r="T406" s="98">
        <v>0</v>
      </c>
      <c r="U406" s="98">
        <v>0</v>
      </c>
      <c r="V406" s="98">
        <v>0</v>
      </c>
      <c r="W406" s="98">
        <v>0</v>
      </c>
      <c r="X406" s="98">
        <v>1467.7394328889461</v>
      </c>
      <c r="Y406" s="98">
        <v>902.51861915577672</v>
      </c>
      <c r="DA406" s="63" t="s">
        <v>4299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4300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4301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4302</v>
      </c>
    </row>
    <row r="410" spans="1:105" ht="12" customHeight="1" x14ac:dyDescent="0.25">
      <c r="A410" s="121" t="s">
        <v>55</v>
      </c>
      <c r="B410" s="122"/>
      <c r="C410" s="122">
        <v>13.891563896902204</v>
      </c>
      <c r="D410" s="122">
        <v>26.148632835794078</v>
      </c>
      <c r="E410" s="122">
        <v>57.377475076673434</v>
      </c>
      <c r="F410" s="122">
        <v>7.7396863104161007</v>
      </c>
      <c r="G410" s="122">
        <v>0</v>
      </c>
      <c r="H410" s="122">
        <v>0</v>
      </c>
      <c r="I410" s="122">
        <v>0</v>
      </c>
      <c r="J410" s="122">
        <v>0</v>
      </c>
      <c r="K410" s="122">
        <v>183.57827190394954</v>
      </c>
      <c r="L410" s="122">
        <v>169.36624486507725</v>
      </c>
      <c r="M410" s="122">
        <v>169.57712191975807</v>
      </c>
      <c r="N410" s="122">
        <v>271.21312899162206</v>
      </c>
      <c r="O410" s="122">
        <v>305.85172804214153</v>
      </c>
      <c r="P410" s="122">
        <v>245.06959201024293</v>
      </c>
      <c r="Q410" s="122">
        <v>59.988120347220359</v>
      </c>
      <c r="R410" s="122">
        <v>50.768732375988861</v>
      </c>
      <c r="S410" s="122">
        <v>86.634417488896233</v>
      </c>
      <c r="T410" s="122">
        <v>0</v>
      </c>
      <c r="U410" s="122">
        <v>0</v>
      </c>
      <c r="V410" s="122">
        <v>0</v>
      </c>
      <c r="W410" s="122">
        <v>0</v>
      </c>
      <c r="X410" s="122">
        <v>5.5447223873166482</v>
      </c>
      <c r="Y410" s="122">
        <v>13.517642570235155</v>
      </c>
      <c r="DA410" s="130" t="s">
        <v>4303</v>
      </c>
    </row>
    <row r="411" spans="1:105" ht="12" customHeight="1" x14ac:dyDescent="0.25">
      <c r="A411" s="97" t="s">
        <v>138</v>
      </c>
      <c r="B411" s="98"/>
      <c r="C411" s="98">
        <v>442.77364007022771</v>
      </c>
      <c r="D411" s="98">
        <v>514.25644577061689</v>
      </c>
      <c r="E411" s="98">
        <v>493.16833249293018</v>
      </c>
      <c r="F411" s="98">
        <v>524.36374753069083</v>
      </c>
      <c r="G411" s="98">
        <v>0</v>
      </c>
      <c r="H411" s="98">
        <v>0</v>
      </c>
      <c r="I411" s="98">
        <v>0</v>
      </c>
      <c r="J411" s="98">
        <v>0</v>
      </c>
      <c r="K411" s="98">
        <v>542.51489308928376</v>
      </c>
      <c r="L411" s="98">
        <v>541.6537813619924</v>
      </c>
      <c r="M411" s="98">
        <v>432.43041100487324</v>
      </c>
      <c r="N411" s="98">
        <v>456.14163562687213</v>
      </c>
      <c r="O411" s="98">
        <v>452.45143932562445</v>
      </c>
      <c r="P411" s="98">
        <v>414.73315570964184</v>
      </c>
      <c r="Q411" s="98">
        <v>382.59939176868357</v>
      </c>
      <c r="R411" s="98">
        <v>335.30381936988107</v>
      </c>
      <c r="S411" s="98">
        <v>422.56061211775784</v>
      </c>
      <c r="T411" s="98">
        <v>0</v>
      </c>
      <c r="U411" s="98">
        <v>0</v>
      </c>
      <c r="V411" s="98">
        <v>0</v>
      </c>
      <c r="W411" s="98">
        <v>0</v>
      </c>
      <c r="X411" s="98">
        <v>376.249019139344</v>
      </c>
      <c r="Y411" s="98">
        <v>398.48883826839051</v>
      </c>
      <c r="DA411" s="63" t="s">
        <v>4304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141.45616667334886</v>
      </c>
      <c r="M412" s="98">
        <v>0</v>
      </c>
      <c r="N412" s="98">
        <v>122.98102270183055</v>
      </c>
      <c r="O412" s="98">
        <v>118.50030015551545</v>
      </c>
      <c r="P412" s="98">
        <v>0</v>
      </c>
      <c r="Q412" s="98">
        <v>0</v>
      </c>
      <c r="R412" s="98">
        <v>0</v>
      </c>
      <c r="S412" s="98">
        <v>123.37063192306105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4305</v>
      </c>
    </row>
    <row r="413" spans="1:105" ht="12" customHeight="1" x14ac:dyDescent="0.25">
      <c r="A413" s="100" t="s">
        <v>211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141.45616667334886</v>
      </c>
      <c r="M413" s="101">
        <v>0</v>
      </c>
      <c r="N413" s="101">
        <v>122.98102270183055</v>
      </c>
      <c r="O413" s="101">
        <v>118.50030015551545</v>
      </c>
      <c r="P413" s="101">
        <v>0</v>
      </c>
      <c r="Q413" s="101">
        <v>0</v>
      </c>
      <c r="R413" s="101">
        <v>0</v>
      </c>
      <c r="S413" s="101">
        <v>123.37063192306105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4306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4307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4308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4309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4310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4311</v>
      </c>
    </row>
    <row r="419" spans="1:105" ht="12" customHeight="1" x14ac:dyDescent="0.25">
      <c r="A419" s="121" t="s">
        <v>54</v>
      </c>
      <c r="B419" s="122"/>
      <c r="C419" s="122">
        <v>172.90249521116553</v>
      </c>
      <c r="D419" s="122">
        <v>135.8240742654105</v>
      </c>
      <c r="E419" s="122">
        <v>169.79272457127118</v>
      </c>
      <c r="F419" s="122">
        <v>128.82757269278181</v>
      </c>
      <c r="G419" s="122">
        <v>0</v>
      </c>
      <c r="H419" s="122">
        <v>0</v>
      </c>
      <c r="I419" s="122">
        <v>0</v>
      </c>
      <c r="J419" s="122">
        <v>0</v>
      </c>
      <c r="K419" s="122">
        <v>208.43158204710133</v>
      </c>
      <c r="L419" s="122">
        <v>172.88086477654662</v>
      </c>
      <c r="M419" s="122">
        <v>129.54623791609075</v>
      </c>
      <c r="N419" s="122">
        <v>82.550176253168459</v>
      </c>
      <c r="O419" s="122">
        <v>100.09913617541805</v>
      </c>
      <c r="P419" s="122">
        <v>95.872699057398208</v>
      </c>
      <c r="Q419" s="122">
        <v>122.34199305832961</v>
      </c>
      <c r="R419" s="122">
        <v>140.99435275527631</v>
      </c>
      <c r="S419" s="122">
        <v>112.34519332809636</v>
      </c>
      <c r="T419" s="122">
        <v>0</v>
      </c>
      <c r="U419" s="122">
        <v>0</v>
      </c>
      <c r="V419" s="122">
        <v>0</v>
      </c>
      <c r="W419" s="122">
        <v>0</v>
      </c>
      <c r="X419" s="122">
        <v>66.95206825946974</v>
      </c>
      <c r="Y419" s="122">
        <v>71.317454661965215</v>
      </c>
      <c r="DA419" s="130" t="s">
        <v>4312</v>
      </c>
    </row>
    <row r="420" spans="1:105" ht="12" customHeight="1" x14ac:dyDescent="0.25">
      <c r="A420" s="97" t="s">
        <v>50</v>
      </c>
      <c r="B420" s="98"/>
      <c r="C420" s="98">
        <v>370.52443525545749</v>
      </c>
      <c r="D420" s="98">
        <v>324.0344166767336</v>
      </c>
      <c r="E420" s="98">
        <v>383.07459385561998</v>
      </c>
      <c r="F420" s="98">
        <v>358.33710468945321</v>
      </c>
      <c r="G420" s="98">
        <v>0</v>
      </c>
      <c r="H420" s="98">
        <v>0</v>
      </c>
      <c r="I420" s="98">
        <v>0</v>
      </c>
      <c r="J420" s="98">
        <v>0</v>
      </c>
      <c r="K420" s="98">
        <v>421.11686985026591</v>
      </c>
      <c r="L420" s="98">
        <v>379.56284508225616</v>
      </c>
      <c r="M420" s="98">
        <v>337.66746190997918</v>
      </c>
      <c r="N420" s="98">
        <v>321.23458100015745</v>
      </c>
      <c r="O420" s="98">
        <v>318.79674255360993</v>
      </c>
      <c r="P420" s="98">
        <v>294.30689012968753</v>
      </c>
      <c r="Q420" s="98">
        <v>298.79296516034321</v>
      </c>
      <c r="R420" s="98">
        <v>315.16384733532351</v>
      </c>
      <c r="S420" s="98">
        <v>308.43862168259182</v>
      </c>
      <c r="T420" s="98">
        <v>0</v>
      </c>
      <c r="U420" s="98">
        <v>0</v>
      </c>
      <c r="V420" s="98">
        <v>0</v>
      </c>
      <c r="W420" s="98">
        <v>0</v>
      </c>
      <c r="X420" s="98">
        <v>308.75953808978767</v>
      </c>
      <c r="Y420" s="98">
        <v>278.00054640958894</v>
      </c>
      <c r="DA420" s="63" t="s">
        <v>4313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4314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188.6045581930222</v>
      </c>
      <c r="D423" s="118">
        <f t="shared" si="225"/>
        <v>209.95607480269263</v>
      </c>
      <c r="E423" s="118">
        <f t="shared" si="225"/>
        <v>217.63506325257848</v>
      </c>
      <c r="F423" s="118">
        <f t="shared" si="225"/>
        <v>219.70770644911877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194.98550595409188</v>
      </c>
      <c r="L423" s="118">
        <f t="shared" si="225"/>
        <v>197.29851542688175</v>
      </c>
      <c r="M423" s="118">
        <f t="shared" si="225"/>
        <v>189.16154464783668</v>
      </c>
      <c r="N423" s="118">
        <f t="shared" si="225"/>
        <v>169.05923876191335</v>
      </c>
      <c r="O423" s="118">
        <f t="shared" si="225"/>
        <v>155.41018173115768</v>
      </c>
      <c r="P423" s="118">
        <f t="shared" si="225"/>
        <v>123.69085976155969</v>
      </c>
      <c r="Q423" s="118">
        <f t="shared" si="225"/>
        <v>137.99770387928359</v>
      </c>
      <c r="R423" s="118">
        <f t="shared" ref="R423:V423" si="226">R424+R427+R429+R438</f>
        <v>132.74140897717066</v>
      </c>
      <c r="S423" s="118">
        <f t="shared" si="226"/>
        <v>130.54567649266966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83.459868961725505</v>
      </c>
      <c r="Y423" s="118">
        <f t="shared" si="227"/>
        <v>57.837792944345168</v>
      </c>
      <c r="DA423" s="129" t="s">
        <v>4465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153.80659492732744</v>
      </c>
      <c r="D424" s="123">
        <f t="shared" si="228"/>
        <v>173.26962159123369</v>
      </c>
      <c r="E424" s="123">
        <f t="shared" si="228"/>
        <v>179.89922901194882</v>
      </c>
      <c r="F424" s="123">
        <f t="shared" si="228"/>
        <v>182.88925873617373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156.33037968923867</v>
      </c>
      <c r="L424" s="123">
        <f t="shared" si="228"/>
        <v>161.84208655443896</v>
      </c>
      <c r="M424" s="123">
        <f t="shared" si="228"/>
        <v>156.31018984044854</v>
      </c>
      <c r="N424" s="123">
        <f t="shared" si="228"/>
        <v>136.28617489688691</v>
      </c>
      <c r="O424" s="123">
        <f t="shared" si="228"/>
        <v>124.84276118204193</v>
      </c>
      <c r="P424" s="123">
        <f t="shared" si="228"/>
        <v>95.493498296875629</v>
      </c>
      <c r="Q424" s="123">
        <f t="shared" si="228"/>
        <v>111.10683033476661</v>
      </c>
      <c r="R424" s="123">
        <f t="shared" ref="R424:V424" si="229">SUM(R425:R426)</f>
        <v>105.37204674490791</v>
      </c>
      <c r="S424" s="123">
        <f t="shared" si="229"/>
        <v>103.90114337475777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54.210965084081742</v>
      </c>
      <c r="Y424" s="123">
        <f t="shared" si="230"/>
        <v>33.073538015127895</v>
      </c>
      <c r="DA424" s="130" t="s">
        <v>4466</v>
      </c>
    </row>
    <row r="425" spans="1:105" ht="12" customHeight="1" x14ac:dyDescent="0.25">
      <c r="A425" s="97" t="s">
        <v>211</v>
      </c>
      <c r="B425" s="99"/>
      <c r="C425" s="99">
        <v>152.09124758844806</v>
      </c>
      <c r="D425" s="99">
        <v>171.31540390888114</v>
      </c>
      <c r="E425" s="99">
        <v>177.97016997562105</v>
      </c>
      <c r="F425" s="99">
        <v>180.8207220242885</v>
      </c>
      <c r="G425" s="99">
        <v>0</v>
      </c>
      <c r="H425" s="99">
        <v>0</v>
      </c>
      <c r="I425" s="99">
        <v>0</v>
      </c>
      <c r="J425" s="99">
        <v>0</v>
      </c>
      <c r="K425" s="99">
        <v>154.67076512541843</v>
      </c>
      <c r="L425" s="99">
        <v>160.16601299144938</v>
      </c>
      <c r="M425" s="99">
        <v>154.66862460642267</v>
      </c>
      <c r="N425" s="99">
        <v>134.82009961942299</v>
      </c>
      <c r="O425" s="99">
        <v>123.44641340021346</v>
      </c>
      <c r="P425" s="99">
        <v>94.371402349385903</v>
      </c>
      <c r="Q425" s="99">
        <v>109.74610376062496</v>
      </c>
      <c r="R425" s="99">
        <v>104.05330103890371</v>
      </c>
      <c r="S425" s="99">
        <v>102.60809001368267</v>
      </c>
      <c r="T425" s="99">
        <v>0</v>
      </c>
      <c r="U425" s="99">
        <v>0</v>
      </c>
      <c r="V425" s="99">
        <v>0</v>
      </c>
      <c r="W425" s="99">
        <v>0</v>
      </c>
      <c r="X425" s="99">
        <v>53.533551385397189</v>
      </c>
      <c r="Y425" s="99">
        <v>32.658120598654918</v>
      </c>
      <c r="DA425" s="63" t="s">
        <v>4467</v>
      </c>
    </row>
    <row r="426" spans="1:105" ht="12" customHeight="1" x14ac:dyDescent="0.25">
      <c r="A426" s="97" t="s">
        <v>53</v>
      </c>
      <c r="B426" s="99"/>
      <c r="C426" s="99">
        <v>1.7153473388793825</v>
      </c>
      <c r="D426" s="99">
        <v>1.9542176823525617</v>
      </c>
      <c r="E426" s="99">
        <v>1.9290590363277831</v>
      </c>
      <c r="F426" s="99">
        <v>2.0685367118852294</v>
      </c>
      <c r="G426" s="99">
        <v>0</v>
      </c>
      <c r="H426" s="99">
        <v>0</v>
      </c>
      <c r="I426" s="99">
        <v>0</v>
      </c>
      <c r="J426" s="99">
        <v>0</v>
      </c>
      <c r="K426" s="99">
        <v>1.6596145638202515</v>
      </c>
      <c r="L426" s="99">
        <v>1.6760735629895844</v>
      </c>
      <c r="M426" s="99">
        <v>1.6415652340258673</v>
      </c>
      <c r="N426" s="99">
        <v>1.4660752774639256</v>
      </c>
      <c r="O426" s="99">
        <v>1.3963477818284737</v>
      </c>
      <c r="P426" s="99">
        <v>1.1220959474897216</v>
      </c>
      <c r="Q426" s="99">
        <v>1.3607265741416563</v>
      </c>
      <c r="R426" s="99">
        <v>1.3187457060041963</v>
      </c>
      <c r="S426" s="99">
        <v>1.2930533610750921</v>
      </c>
      <c r="T426" s="99">
        <v>0</v>
      </c>
      <c r="U426" s="99">
        <v>0</v>
      </c>
      <c r="V426" s="99">
        <v>0</v>
      </c>
      <c r="W426" s="99">
        <v>0</v>
      </c>
      <c r="X426" s="99">
        <v>0.67741369868455303</v>
      </c>
      <c r="Y426" s="99">
        <v>0.41541741647297353</v>
      </c>
      <c r="DA426" s="63" t="s">
        <v>4468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1.533873784993647</v>
      </c>
      <c r="D427" s="123">
        <f t="shared" si="231"/>
        <v>1.3356078138671612</v>
      </c>
      <c r="E427" s="123">
        <f t="shared" si="231"/>
        <v>5.8287049164837859</v>
      </c>
      <c r="F427" s="123">
        <f t="shared" si="231"/>
        <v>2.9358722537739932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3.9211436947389364</v>
      </c>
      <c r="L427" s="123">
        <f t="shared" si="231"/>
        <v>2.1067010675887561</v>
      </c>
      <c r="M427" s="123">
        <f t="shared" si="231"/>
        <v>3.02585755911982</v>
      </c>
      <c r="N427" s="123">
        <f t="shared" si="231"/>
        <v>3.191061440549178</v>
      </c>
      <c r="O427" s="123">
        <f t="shared" si="231"/>
        <v>1.5966748791774039</v>
      </c>
      <c r="P427" s="123">
        <f t="shared" si="231"/>
        <v>1.3104953871322846</v>
      </c>
      <c r="Q427" s="123">
        <f t="shared" si="231"/>
        <v>1.0381130486456984</v>
      </c>
      <c r="R427" s="123">
        <f t="shared" si="231"/>
        <v>1.4293817474150645</v>
      </c>
      <c r="S427" s="123">
        <f t="shared" si="231"/>
        <v>0.741958929542614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5.8678928530456105</v>
      </c>
      <c r="Y427" s="123">
        <f t="shared" si="231"/>
        <v>2.102450671714756</v>
      </c>
      <c r="DA427" s="130" t="s">
        <v>4469</v>
      </c>
    </row>
    <row r="428" spans="1:105" ht="12" customHeight="1" x14ac:dyDescent="0.25">
      <c r="A428" s="97" t="s">
        <v>53</v>
      </c>
      <c r="B428" s="99"/>
      <c r="C428" s="99">
        <f>RES_hhdet_in_fecs!C48</f>
        <v>1.533873784993647</v>
      </c>
      <c r="D428" s="99">
        <f>RES_hhdet_in_fecs!D48</f>
        <v>1.3356078138671612</v>
      </c>
      <c r="E428" s="99">
        <f>RES_hhdet_in_fecs!E48</f>
        <v>5.8287049164837859</v>
      </c>
      <c r="F428" s="99">
        <f>RES_hhdet_in_fecs!F48</f>
        <v>2.9358722537739932</v>
      </c>
      <c r="G428" s="99">
        <f>RES_hhdet_in_fecs!G48</f>
        <v>0</v>
      </c>
      <c r="H428" s="99">
        <f>RES_hhdet_in_fecs!H48</f>
        <v>0</v>
      </c>
      <c r="I428" s="99">
        <f>RES_hhdet_in_fecs!I48</f>
        <v>0</v>
      </c>
      <c r="J428" s="99">
        <f>RES_hhdet_in_fecs!J48</f>
        <v>0</v>
      </c>
      <c r="K428" s="99">
        <f>RES_hhdet_in_fecs!K48</f>
        <v>3.9211436947389364</v>
      </c>
      <c r="L428" s="99">
        <f>RES_hhdet_in_fecs!L48</f>
        <v>2.1067010675887561</v>
      </c>
      <c r="M428" s="99">
        <f>RES_hhdet_in_fecs!M48</f>
        <v>3.02585755911982</v>
      </c>
      <c r="N428" s="99">
        <f>RES_hhdet_in_fecs!N48</f>
        <v>3.191061440549178</v>
      </c>
      <c r="O428" s="99">
        <f>RES_hhdet_in_fecs!O48</f>
        <v>1.5966748791774039</v>
      </c>
      <c r="P428" s="99">
        <f>RES_hhdet_in_fecs!P48</f>
        <v>1.3104953871322846</v>
      </c>
      <c r="Q428" s="99">
        <f>RES_hhdet_in_fecs!Q48</f>
        <v>1.0381130486456984</v>
      </c>
      <c r="R428" s="99">
        <f>RES_hhdet_in_fecs!R48</f>
        <v>1.4293817474150645</v>
      </c>
      <c r="S428" s="99">
        <f>RES_hhdet_in_fecs!S48</f>
        <v>0.741958929542614</v>
      </c>
      <c r="T428" s="99">
        <f>RES_hhdet_in_fecs!T48</f>
        <v>0</v>
      </c>
      <c r="U428" s="99">
        <f>RES_hhdet_in_fecs!U48</f>
        <v>0</v>
      </c>
      <c r="V428" s="99">
        <f>RES_hhdet_in_fecs!V48</f>
        <v>0</v>
      </c>
      <c r="W428" s="99">
        <f>RES_hhdet_in_fecs!W48</f>
        <v>0</v>
      </c>
      <c r="X428" s="99">
        <f>RES_hhdet_in_fecs!X48</f>
        <v>5.8678928530456105</v>
      </c>
      <c r="Y428" s="99">
        <f>RES_hhdet_in_fecs!Y48</f>
        <v>2.102450671714756</v>
      </c>
      <c r="DA428" s="63" t="s">
        <v>4470</v>
      </c>
    </row>
    <row r="429" spans="1:105" ht="12" customHeight="1" x14ac:dyDescent="0.25">
      <c r="A429" s="121" t="s">
        <v>55</v>
      </c>
      <c r="B429" s="123"/>
      <c r="C429" s="123">
        <v>17.183378923191739</v>
      </c>
      <c r="D429" s="123">
        <v>18.857399581412171</v>
      </c>
      <c r="E429" s="123">
        <v>16.492949008528324</v>
      </c>
      <c r="F429" s="123">
        <v>18.095523314621182</v>
      </c>
      <c r="G429" s="123">
        <v>0</v>
      </c>
      <c r="H429" s="123">
        <v>0</v>
      </c>
      <c r="I429" s="123">
        <v>0</v>
      </c>
      <c r="J429" s="123">
        <v>0</v>
      </c>
      <c r="K429" s="123">
        <v>18.535427565669064</v>
      </c>
      <c r="L429" s="123">
        <v>18.343754589617689</v>
      </c>
      <c r="M429" s="123">
        <v>16.300995284135549</v>
      </c>
      <c r="N429" s="123">
        <v>17.032920196443335</v>
      </c>
      <c r="O429" s="123">
        <v>16.812009861246946</v>
      </c>
      <c r="P429" s="123">
        <v>15.364793785396236</v>
      </c>
      <c r="Q429" s="123">
        <v>14.061002456678361</v>
      </c>
      <c r="R429" s="123">
        <v>13.819783977496201</v>
      </c>
      <c r="S429" s="123">
        <v>14.434555996167918</v>
      </c>
      <c r="T429" s="123">
        <v>0</v>
      </c>
      <c r="U429" s="123">
        <v>0</v>
      </c>
      <c r="V429" s="123">
        <v>0</v>
      </c>
      <c r="W429" s="123">
        <v>0</v>
      </c>
      <c r="X429" s="123">
        <v>13.483360242522011</v>
      </c>
      <c r="Y429" s="123">
        <v>13.268365361697535</v>
      </c>
      <c r="DA429" s="130" t="s">
        <v>4471</v>
      </c>
    </row>
    <row r="430" spans="1:105" ht="12" customHeight="1" x14ac:dyDescent="0.25">
      <c r="A430" s="97" t="s">
        <v>138</v>
      </c>
      <c r="B430" s="99"/>
      <c r="C430" s="99">
        <v>19.962227463732031</v>
      </c>
      <c r="D430" s="99">
        <v>23.133435963146162</v>
      </c>
      <c r="E430" s="99">
        <v>21.821141900404704</v>
      </c>
      <c r="F430" s="99">
        <v>22.827174875634825</v>
      </c>
      <c r="G430" s="99">
        <v>0</v>
      </c>
      <c r="H430" s="99">
        <v>0</v>
      </c>
      <c r="I430" s="99">
        <v>0</v>
      </c>
      <c r="J430" s="99">
        <v>0</v>
      </c>
      <c r="K430" s="99">
        <v>22.003046782106104</v>
      </c>
      <c r="L430" s="99">
        <v>21.746249480894999</v>
      </c>
      <c r="M430" s="99">
        <v>17.180544130999635</v>
      </c>
      <c r="N430" s="99">
        <v>18.045817419626637</v>
      </c>
      <c r="O430" s="99">
        <v>17.838149185457201</v>
      </c>
      <c r="P430" s="99">
        <v>16.269836437107614</v>
      </c>
      <c r="Q430" s="99">
        <v>14.92859501256437</v>
      </c>
      <c r="R430" s="99">
        <v>12.978545144757501</v>
      </c>
      <c r="S430" s="99">
        <v>16.219471990587731</v>
      </c>
      <c r="T430" s="99">
        <v>0</v>
      </c>
      <c r="U430" s="99">
        <v>0</v>
      </c>
      <c r="V430" s="99">
        <v>0</v>
      </c>
      <c r="W430" s="99">
        <v>0</v>
      </c>
      <c r="X430" s="99">
        <v>13.723107622826513</v>
      </c>
      <c r="Y430" s="99">
        <v>14.41953247408934</v>
      </c>
      <c r="DA430" s="63" t="s">
        <v>4472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14.212527079176937</v>
      </c>
      <c r="M431" s="99">
        <v>0</v>
      </c>
      <c r="N431" s="99">
        <v>12.276755437189195</v>
      </c>
      <c r="O431" s="99">
        <v>12.454878075205038</v>
      </c>
      <c r="P431" s="99">
        <v>0</v>
      </c>
      <c r="Q431" s="99">
        <v>0</v>
      </c>
      <c r="R431" s="99">
        <v>0</v>
      </c>
      <c r="S431" s="99">
        <v>12.730513078155935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4473</v>
      </c>
    </row>
    <row r="432" spans="1:105" ht="12" customHeight="1" x14ac:dyDescent="0.25">
      <c r="A432" s="100" t="s">
        <v>211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5.6791648040464686</v>
      </c>
      <c r="M432" s="102">
        <v>0</v>
      </c>
      <c r="N432" s="102">
        <v>4.8653595910100025</v>
      </c>
      <c r="O432" s="102">
        <v>4.6719401221182633</v>
      </c>
      <c r="P432" s="102">
        <v>0</v>
      </c>
      <c r="Q432" s="102">
        <v>0</v>
      </c>
      <c r="R432" s="102">
        <v>0</v>
      </c>
      <c r="S432" s="102">
        <v>4.7354307324307916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4474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8.5333622751304681</v>
      </c>
      <c r="M433" s="105">
        <v>0</v>
      </c>
      <c r="N433" s="105">
        <v>7.4113958461791913</v>
      </c>
      <c r="O433" s="105">
        <v>7.7829379530867726</v>
      </c>
      <c r="P433" s="105">
        <v>0</v>
      </c>
      <c r="Q433" s="105">
        <v>0</v>
      </c>
      <c r="R433" s="105">
        <v>0</v>
      </c>
      <c r="S433" s="105">
        <v>7.9950823457251428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4475</v>
      </c>
    </row>
    <row r="434" spans="1:105" ht="12" customHeight="1" x14ac:dyDescent="0.25">
      <c r="A434" s="106" t="s">
        <v>122</v>
      </c>
      <c r="B434" s="102"/>
      <c r="C434" s="102">
        <v>17.231015696720419</v>
      </c>
      <c r="D434" s="102">
        <v>18.763636783220555</v>
      </c>
      <c r="E434" s="102">
        <v>16.033807504648358</v>
      </c>
      <c r="F434" s="102">
        <v>18.152083628468311</v>
      </c>
      <c r="G434" s="102">
        <v>0</v>
      </c>
      <c r="H434" s="102">
        <v>0</v>
      </c>
      <c r="I434" s="102">
        <v>0</v>
      </c>
      <c r="J434" s="102">
        <v>0</v>
      </c>
      <c r="K434" s="102">
        <v>17.189367893941231</v>
      </c>
      <c r="L434" s="102">
        <v>17.161762020036331</v>
      </c>
      <c r="M434" s="102">
        <v>16.245155263535789</v>
      </c>
      <c r="N434" s="102">
        <v>15.990728834559336</v>
      </c>
      <c r="O434" s="102">
        <v>15.200665583018905</v>
      </c>
      <c r="P434" s="102">
        <v>14.689030065875032</v>
      </c>
      <c r="Q434" s="102">
        <v>14.49198393551807</v>
      </c>
      <c r="R434" s="102">
        <v>14.466752520297591</v>
      </c>
      <c r="S434" s="102">
        <v>14.466303343760217</v>
      </c>
      <c r="T434" s="102">
        <v>0</v>
      </c>
      <c r="U434" s="102">
        <v>0</v>
      </c>
      <c r="V434" s="102">
        <v>0</v>
      </c>
      <c r="W434" s="102">
        <v>0</v>
      </c>
      <c r="X434" s="102">
        <v>13.896268048070903</v>
      </c>
      <c r="Y434" s="102">
        <v>13.645358839331749</v>
      </c>
      <c r="DA434" s="131" t="s">
        <v>4476</v>
      </c>
    </row>
    <row r="435" spans="1:105" ht="12" customHeight="1" x14ac:dyDescent="0.25">
      <c r="A435" s="107" t="s">
        <v>121</v>
      </c>
      <c r="B435" s="105"/>
      <c r="C435" s="105">
        <v>12.55111447235293</v>
      </c>
      <c r="D435" s="105">
        <v>13.796942574608972</v>
      </c>
      <c r="E435" s="105">
        <v>11.525060515362281</v>
      </c>
      <c r="F435" s="105">
        <v>13.290910765434591</v>
      </c>
      <c r="G435" s="105">
        <v>0</v>
      </c>
      <c r="H435" s="105">
        <v>0</v>
      </c>
      <c r="I435" s="105">
        <v>0</v>
      </c>
      <c r="J435" s="105">
        <v>0</v>
      </c>
      <c r="K435" s="105">
        <v>12.522978685196572</v>
      </c>
      <c r="L435" s="105">
        <v>12.538073011401323</v>
      </c>
      <c r="M435" s="105">
        <v>11.999789950439308</v>
      </c>
      <c r="N435" s="105">
        <v>11.890360230419716</v>
      </c>
      <c r="O435" s="105">
        <v>11.404786685722412</v>
      </c>
      <c r="P435" s="105">
        <v>11.27882146794078</v>
      </c>
      <c r="Q435" s="105">
        <v>11.423860868599281</v>
      </c>
      <c r="R435" s="105">
        <v>11.478824976687259</v>
      </c>
      <c r="S435" s="105">
        <v>11.56434281800346</v>
      </c>
      <c r="T435" s="105">
        <v>0</v>
      </c>
      <c r="U435" s="105">
        <v>0</v>
      </c>
      <c r="V435" s="105">
        <v>0</v>
      </c>
      <c r="W435" s="105">
        <v>0</v>
      </c>
      <c r="X435" s="105">
        <v>11.800363911952484</v>
      </c>
      <c r="Y435" s="105">
        <v>11.70452174640392</v>
      </c>
      <c r="DA435" s="132" t="s">
        <v>4477</v>
      </c>
    </row>
    <row r="436" spans="1:105" ht="12" customHeight="1" x14ac:dyDescent="0.25">
      <c r="A436" s="108" t="s">
        <v>53</v>
      </c>
      <c r="B436" s="99"/>
      <c r="C436" s="99">
        <v>4.9541140450563876</v>
      </c>
      <c r="D436" s="99">
        <v>5.6884695859394316</v>
      </c>
      <c r="E436" s="99">
        <v>4.1148656040962921</v>
      </c>
      <c r="F436" s="99">
        <v>5.2539782705426612</v>
      </c>
      <c r="G436" s="99">
        <v>0</v>
      </c>
      <c r="H436" s="99">
        <v>0</v>
      </c>
      <c r="I436" s="99">
        <v>0</v>
      </c>
      <c r="J436" s="99">
        <v>0</v>
      </c>
      <c r="K436" s="99">
        <v>4.4803118723196569</v>
      </c>
      <c r="L436" s="99">
        <v>4.4786672420870852</v>
      </c>
      <c r="M436" s="99">
        <v>4.4321669085589237</v>
      </c>
      <c r="N436" s="99">
        <v>4.3137736561590643</v>
      </c>
      <c r="O436" s="99">
        <v>3.9812436676882301</v>
      </c>
      <c r="P436" s="99">
        <v>4.063446711121121</v>
      </c>
      <c r="Q436" s="99">
        <v>4.4101514399494341</v>
      </c>
      <c r="R436" s="99">
        <v>4.2855826543822255</v>
      </c>
      <c r="S436" s="99">
        <v>4.2201846143231201</v>
      </c>
      <c r="T436" s="99">
        <v>0</v>
      </c>
      <c r="U436" s="99">
        <v>0</v>
      </c>
      <c r="V436" s="99">
        <v>0</v>
      </c>
      <c r="W436" s="99">
        <v>0</v>
      </c>
      <c r="X436" s="99">
        <v>4.8791193377218853</v>
      </c>
      <c r="Y436" s="99">
        <v>4.8722155142613346</v>
      </c>
      <c r="DA436" s="63" t="s">
        <v>4478</v>
      </c>
    </row>
    <row r="437" spans="1:105" ht="12" customHeight="1" x14ac:dyDescent="0.25">
      <c r="A437" s="108" t="s">
        <v>52</v>
      </c>
      <c r="B437" s="99"/>
      <c r="C437" s="99">
        <v>7.5970004272965399</v>
      </c>
      <c r="D437" s="99">
        <v>8.1084729886695381</v>
      </c>
      <c r="E437" s="99">
        <v>7.4101949112659868</v>
      </c>
      <c r="F437" s="99">
        <v>8.0369324948919303</v>
      </c>
      <c r="G437" s="99">
        <v>0</v>
      </c>
      <c r="H437" s="99">
        <v>0</v>
      </c>
      <c r="I437" s="99">
        <v>0</v>
      </c>
      <c r="J437" s="99">
        <v>0</v>
      </c>
      <c r="K437" s="99">
        <v>8.0426668128769112</v>
      </c>
      <c r="L437" s="99">
        <v>8.0594057693142389</v>
      </c>
      <c r="M437" s="99">
        <v>7.5676230418803838</v>
      </c>
      <c r="N437" s="99">
        <v>7.5765865742606504</v>
      </c>
      <c r="O437" s="99">
        <v>7.423543018034179</v>
      </c>
      <c r="P437" s="99">
        <v>7.2153747568196627</v>
      </c>
      <c r="Q437" s="99">
        <v>7.0137094286498449</v>
      </c>
      <c r="R437" s="99">
        <v>7.1932423223050366</v>
      </c>
      <c r="S437" s="99">
        <v>7.3441582036803421</v>
      </c>
      <c r="T437" s="99">
        <v>0</v>
      </c>
      <c r="U437" s="99">
        <v>0</v>
      </c>
      <c r="V437" s="99">
        <v>0</v>
      </c>
      <c r="W437" s="99">
        <v>0</v>
      </c>
      <c r="X437" s="99">
        <v>6.9212445742305961</v>
      </c>
      <c r="Y437" s="99">
        <v>6.8323062321425851</v>
      </c>
      <c r="DA437" s="63" t="s">
        <v>4479</v>
      </c>
    </row>
    <row r="438" spans="1:105" ht="12" customHeight="1" x14ac:dyDescent="0.25">
      <c r="A438" s="121" t="s">
        <v>54</v>
      </c>
      <c r="B438" s="123"/>
      <c r="C438" s="123">
        <v>16.080710557509384</v>
      </c>
      <c r="D438" s="123">
        <v>16.493445816179584</v>
      </c>
      <c r="E438" s="123">
        <v>15.414180315617546</v>
      </c>
      <c r="F438" s="123">
        <v>15.787052144549866</v>
      </c>
      <c r="G438" s="123">
        <v>0</v>
      </c>
      <c r="H438" s="123">
        <v>0</v>
      </c>
      <c r="I438" s="123">
        <v>0</v>
      </c>
      <c r="J438" s="123">
        <v>0</v>
      </c>
      <c r="K438" s="123">
        <v>16.198555004445218</v>
      </c>
      <c r="L438" s="123">
        <v>15.00597321523634</v>
      </c>
      <c r="M438" s="123">
        <v>13.524501964132762</v>
      </c>
      <c r="N438" s="123">
        <v>12.549082228033907</v>
      </c>
      <c r="O438" s="123">
        <v>12.158735808691402</v>
      </c>
      <c r="P438" s="123">
        <v>11.522072292155562</v>
      </c>
      <c r="Q438" s="123">
        <v>11.791758039192921</v>
      </c>
      <c r="R438" s="123">
        <v>12.120196507351491</v>
      </c>
      <c r="S438" s="123">
        <v>11.468018192201356</v>
      </c>
      <c r="T438" s="123">
        <v>0</v>
      </c>
      <c r="U438" s="123">
        <v>0</v>
      </c>
      <c r="V438" s="123">
        <v>0</v>
      </c>
      <c r="W438" s="123">
        <v>0</v>
      </c>
      <c r="X438" s="123">
        <v>9.897650782076143</v>
      </c>
      <c r="Y438" s="123">
        <v>9.3934388958049855</v>
      </c>
      <c r="DA438" s="130" t="s">
        <v>4480</v>
      </c>
    </row>
    <row r="439" spans="1:105" ht="12" customHeight="1" x14ac:dyDescent="0.25">
      <c r="A439" s="97" t="s">
        <v>50</v>
      </c>
      <c r="B439" s="99"/>
      <c r="C439" s="99">
        <v>19.649618018650518</v>
      </c>
      <c r="D439" s="99">
        <v>17.174445414120566</v>
      </c>
      <c r="E439" s="99">
        <v>19.964340787436932</v>
      </c>
      <c r="F439" s="99">
        <v>18.35712198062274</v>
      </c>
      <c r="G439" s="99">
        <v>0</v>
      </c>
      <c r="H439" s="99">
        <v>0</v>
      </c>
      <c r="I439" s="99">
        <v>0</v>
      </c>
      <c r="J439" s="99">
        <v>0</v>
      </c>
      <c r="K439" s="99">
        <v>20.110636967968549</v>
      </c>
      <c r="L439" s="99">
        <v>17.946628307192643</v>
      </c>
      <c r="M439" s="99">
        <v>15.810093172747804</v>
      </c>
      <c r="N439" s="99">
        <v>14.990413553680437</v>
      </c>
      <c r="O439" s="99">
        <v>14.802370073527451</v>
      </c>
      <c r="P439" s="99">
        <v>13.597517594830837</v>
      </c>
      <c r="Q439" s="99">
        <v>13.716943451488241</v>
      </c>
      <c r="R439" s="99">
        <v>14.339649531858518</v>
      </c>
      <c r="S439" s="99">
        <v>13.911893447623388</v>
      </c>
      <c r="T439" s="99">
        <v>0</v>
      </c>
      <c r="U439" s="99">
        <v>0</v>
      </c>
      <c r="V439" s="99">
        <v>0</v>
      </c>
      <c r="W439" s="99">
        <v>0</v>
      </c>
      <c r="X439" s="99">
        <v>13.224715080021916</v>
      </c>
      <c r="Y439" s="99">
        <v>11.813253306395737</v>
      </c>
      <c r="DA439" s="63" t="s">
        <v>4481</v>
      </c>
    </row>
    <row r="440" spans="1:105" ht="12" customHeight="1" x14ac:dyDescent="0.25">
      <c r="A440" s="109" t="s">
        <v>120</v>
      </c>
      <c r="B440" s="110"/>
      <c r="C440" s="110">
        <v>12.958218160811189</v>
      </c>
      <c r="D440" s="110">
        <v>16.001994927878741</v>
      </c>
      <c r="E440" s="110">
        <v>11.791818291414266</v>
      </c>
      <c r="F440" s="110">
        <v>14.344428582243937</v>
      </c>
      <c r="G440" s="110">
        <v>0</v>
      </c>
      <c r="H440" s="110">
        <v>0</v>
      </c>
      <c r="I440" s="110">
        <v>0</v>
      </c>
      <c r="J440" s="110">
        <v>0</v>
      </c>
      <c r="K440" s="110">
        <v>12.364714680192355</v>
      </c>
      <c r="L440" s="110">
        <v>12.546237758110394</v>
      </c>
      <c r="M440" s="110">
        <v>12.101822735132725</v>
      </c>
      <c r="N440" s="110">
        <v>11.704735772143202</v>
      </c>
      <c r="O440" s="110">
        <v>10.948729395469806</v>
      </c>
      <c r="P440" s="110">
        <v>10.519329056031552</v>
      </c>
      <c r="Q440" s="110">
        <v>10.456933880724348</v>
      </c>
      <c r="R440" s="110">
        <v>10.323496439893422</v>
      </c>
      <c r="S440" s="110">
        <v>10.067881327115819</v>
      </c>
      <c r="T440" s="110">
        <v>0</v>
      </c>
      <c r="U440" s="110">
        <v>0</v>
      </c>
      <c r="V440" s="110">
        <v>0</v>
      </c>
      <c r="W440" s="110">
        <v>0</v>
      </c>
      <c r="X440" s="110">
        <v>8.9764474952793272</v>
      </c>
      <c r="Y440" s="110">
        <v>8.5584649119224352</v>
      </c>
      <c r="DA440" s="60" t="s">
        <v>4482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97.449196306024973</v>
      </c>
      <c r="D442" s="118">
        <f t="shared" si="232"/>
        <v>108.80174884862116</v>
      </c>
      <c r="E442" s="118">
        <f t="shared" si="232"/>
        <v>121.16197894834744</v>
      </c>
      <c r="F442" s="118">
        <f t="shared" si="232"/>
        <v>118.72465537026262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114.13369656781151</v>
      </c>
      <c r="L442" s="118">
        <f t="shared" si="232"/>
        <v>112.33356294292399</v>
      </c>
      <c r="M442" s="118">
        <f t="shared" si="232"/>
        <v>112.8850401952042</v>
      </c>
      <c r="N442" s="118">
        <f t="shared" si="232"/>
        <v>105.90502404049275</v>
      </c>
      <c r="O442" s="118">
        <f t="shared" si="232"/>
        <v>97.801547354959212</v>
      </c>
      <c r="P442" s="118">
        <f t="shared" si="232"/>
        <v>82.306952553222246</v>
      </c>
      <c r="Q442" s="118">
        <f t="shared" si="232"/>
        <v>94.083228835324576</v>
      </c>
      <c r="R442" s="118">
        <f t="shared" ref="R442:V442" si="233">R443+R446+R448+R457</f>
        <v>93.134444387343933</v>
      </c>
      <c r="S442" s="118">
        <f t="shared" si="233"/>
        <v>90.465977897606564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77.918157226574436</v>
      </c>
      <c r="Y442" s="118">
        <f t="shared" si="234"/>
        <v>48.625202115893444</v>
      </c>
      <c r="DA442" s="129" t="s">
        <v>4633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72.859843174361302</v>
      </c>
      <c r="D443" s="123">
        <f t="shared" si="235"/>
        <v>82.889052876337161</v>
      </c>
      <c r="E443" s="123">
        <f t="shared" si="235"/>
        <v>86.880682679195047</v>
      </c>
      <c r="F443" s="123">
        <f t="shared" si="235"/>
        <v>89.262833459832905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80.666784190603551</v>
      </c>
      <c r="L443" s="123">
        <f t="shared" si="235"/>
        <v>84.678380225889896</v>
      </c>
      <c r="M443" s="123">
        <f t="shared" si="235"/>
        <v>83.870949773220715</v>
      </c>
      <c r="N443" s="123">
        <f t="shared" si="235"/>
        <v>75.974887918340499</v>
      </c>
      <c r="O443" s="123">
        <f t="shared" si="235"/>
        <v>73.247682459366004</v>
      </c>
      <c r="P443" s="123">
        <f t="shared" si="235"/>
        <v>59.247015966457369</v>
      </c>
      <c r="Q443" s="123">
        <f t="shared" si="235"/>
        <v>71.923500270546043</v>
      </c>
      <c r="R443" s="123">
        <f t="shared" ref="R443:V443" si="236">SUM(R444:R445)</f>
        <v>69.29345200699828</v>
      </c>
      <c r="S443" s="123">
        <f t="shared" si="236"/>
        <v>68.821314960488792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36.250347227535059</v>
      </c>
      <c r="Y443" s="123">
        <f t="shared" si="237"/>
        <v>22.139013389302779</v>
      </c>
      <c r="DA443" s="130" t="s">
        <v>4634</v>
      </c>
    </row>
    <row r="444" spans="1:105" ht="12" customHeight="1" x14ac:dyDescent="0.25">
      <c r="A444" s="97" t="s">
        <v>211</v>
      </c>
      <c r="B444" s="99"/>
      <c r="C444" s="99">
        <v>71.144495835481919</v>
      </c>
      <c r="D444" s="99">
        <v>80.934835193984597</v>
      </c>
      <c r="E444" s="99">
        <v>84.951623642867261</v>
      </c>
      <c r="F444" s="99">
        <v>87.194296747947675</v>
      </c>
      <c r="G444" s="99">
        <v>0</v>
      </c>
      <c r="H444" s="99">
        <v>0</v>
      </c>
      <c r="I444" s="99">
        <v>0</v>
      </c>
      <c r="J444" s="99">
        <v>0</v>
      </c>
      <c r="K444" s="99">
        <v>79.007169626783295</v>
      </c>
      <c r="L444" s="99">
        <v>83.00230666290031</v>
      </c>
      <c r="M444" s="99">
        <v>82.229384539194854</v>
      </c>
      <c r="N444" s="99">
        <v>74.50881264087657</v>
      </c>
      <c r="O444" s="99">
        <v>71.851334677537537</v>
      </c>
      <c r="P444" s="99">
        <v>58.12492001896765</v>
      </c>
      <c r="Q444" s="99">
        <v>70.562773696404392</v>
      </c>
      <c r="R444" s="99">
        <v>67.974706300994086</v>
      </c>
      <c r="S444" s="99">
        <v>67.528261599413696</v>
      </c>
      <c r="T444" s="99">
        <v>0</v>
      </c>
      <c r="U444" s="99">
        <v>0</v>
      </c>
      <c r="V444" s="99">
        <v>0</v>
      </c>
      <c r="W444" s="99">
        <v>0</v>
      </c>
      <c r="X444" s="99">
        <v>35.572933528850506</v>
      </c>
      <c r="Y444" s="99">
        <v>21.723595972829806</v>
      </c>
      <c r="DA444" s="63" t="s">
        <v>4635</v>
      </c>
    </row>
    <row r="445" spans="1:105" ht="12" customHeight="1" x14ac:dyDescent="0.25">
      <c r="A445" s="97" t="s">
        <v>53</v>
      </c>
      <c r="B445" s="99"/>
      <c r="C445" s="99">
        <v>1.7153473388793825</v>
      </c>
      <c r="D445" s="99">
        <v>1.9542176823525617</v>
      </c>
      <c r="E445" s="99">
        <v>1.9290590363277831</v>
      </c>
      <c r="F445" s="99">
        <v>2.0685367118852294</v>
      </c>
      <c r="G445" s="99">
        <v>0</v>
      </c>
      <c r="H445" s="99">
        <v>0</v>
      </c>
      <c r="I445" s="99">
        <v>0</v>
      </c>
      <c r="J445" s="99">
        <v>0</v>
      </c>
      <c r="K445" s="99">
        <v>1.6596145638202515</v>
      </c>
      <c r="L445" s="99">
        <v>1.6760735629895844</v>
      </c>
      <c r="M445" s="99">
        <v>1.6415652340258673</v>
      </c>
      <c r="N445" s="99">
        <v>1.4660752774639256</v>
      </c>
      <c r="O445" s="99">
        <v>1.3963477818284737</v>
      </c>
      <c r="P445" s="99">
        <v>1.1220959474897216</v>
      </c>
      <c r="Q445" s="99">
        <v>1.3607265741416563</v>
      </c>
      <c r="R445" s="99">
        <v>1.3187457060041963</v>
      </c>
      <c r="S445" s="99">
        <v>1.2930533610750921</v>
      </c>
      <c r="T445" s="99">
        <v>0</v>
      </c>
      <c r="U445" s="99">
        <v>0</v>
      </c>
      <c r="V445" s="99">
        <v>0</v>
      </c>
      <c r="W445" s="99">
        <v>0</v>
      </c>
      <c r="X445" s="99">
        <v>0.67741369868455303</v>
      </c>
      <c r="Y445" s="99">
        <v>0.41541741647297353</v>
      </c>
      <c r="DA445" s="63" t="s">
        <v>4636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3.4248908789016537</v>
      </c>
      <c r="D446" s="123">
        <f t="shared" si="238"/>
        <v>3.1050157552048305</v>
      </c>
      <c r="E446" s="123">
        <f t="shared" si="238"/>
        <v>14.094585057998124</v>
      </c>
      <c r="F446" s="123">
        <f t="shared" si="238"/>
        <v>7.3755571937093434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11.778511189854353</v>
      </c>
      <c r="L446" s="123">
        <f t="shared" si="238"/>
        <v>6.5479029528121373</v>
      </c>
      <c r="M446" s="123">
        <f t="shared" si="238"/>
        <v>9.7663612219664007</v>
      </c>
      <c r="N446" s="123">
        <f t="shared" si="238"/>
        <v>10.741723982902563</v>
      </c>
      <c r="O446" s="123">
        <f t="shared" si="238"/>
        <v>5.6259732773492104</v>
      </c>
      <c r="P446" s="123">
        <f t="shared" si="238"/>
        <v>4.8284058941963215</v>
      </c>
      <c r="Q446" s="123">
        <f t="shared" si="238"/>
        <v>3.9529973015136011</v>
      </c>
      <c r="R446" s="123">
        <f t="shared" si="238"/>
        <v>5.4811327926899658</v>
      </c>
      <c r="S446" s="123">
        <f t="shared" si="238"/>
        <v>2.8473342391608303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23.071000232548595</v>
      </c>
      <c r="Y446" s="123">
        <f t="shared" si="238"/>
        <v>8.3664573468150767</v>
      </c>
      <c r="DA446" s="130" t="s">
        <v>4637</v>
      </c>
    </row>
    <row r="447" spans="1:105" ht="12" customHeight="1" x14ac:dyDescent="0.25">
      <c r="A447" s="97" t="s">
        <v>53</v>
      </c>
      <c r="B447" s="99"/>
      <c r="C447" s="99">
        <f>RES_hhdet_in_tess!C48</f>
        <v>3.4248908789016537</v>
      </c>
      <c r="D447" s="99">
        <f>RES_hhdet_in_tess!D48</f>
        <v>3.1050157552048305</v>
      </c>
      <c r="E447" s="99">
        <f>RES_hhdet_in_tess!E48</f>
        <v>14.094585057998124</v>
      </c>
      <c r="F447" s="99">
        <f>RES_hhdet_in_tess!F48</f>
        <v>7.3755571937093434</v>
      </c>
      <c r="G447" s="99">
        <f>RES_hhdet_in_tess!G48</f>
        <v>0</v>
      </c>
      <c r="H447" s="99">
        <f>RES_hhdet_in_tess!H48</f>
        <v>0</v>
      </c>
      <c r="I447" s="99">
        <f>RES_hhdet_in_tess!I48</f>
        <v>0</v>
      </c>
      <c r="J447" s="99">
        <f>RES_hhdet_in_tess!J48</f>
        <v>0</v>
      </c>
      <c r="K447" s="99">
        <f>RES_hhdet_in_tess!K48</f>
        <v>11.778511189854353</v>
      </c>
      <c r="L447" s="99">
        <f>RES_hhdet_in_tess!L48</f>
        <v>6.5479029528121373</v>
      </c>
      <c r="M447" s="99">
        <f>RES_hhdet_in_tess!M48</f>
        <v>9.7663612219664007</v>
      </c>
      <c r="N447" s="99">
        <f>RES_hhdet_in_tess!N48</f>
        <v>10.741723982902563</v>
      </c>
      <c r="O447" s="99">
        <f>RES_hhdet_in_tess!O48</f>
        <v>5.6259732773492104</v>
      </c>
      <c r="P447" s="99">
        <f>RES_hhdet_in_tess!P48</f>
        <v>4.8284058941963215</v>
      </c>
      <c r="Q447" s="99">
        <f>RES_hhdet_in_tess!Q48</f>
        <v>3.9529973015136011</v>
      </c>
      <c r="R447" s="99">
        <f>RES_hhdet_in_tess!R48</f>
        <v>5.4811327926899658</v>
      </c>
      <c r="S447" s="99">
        <f>RES_hhdet_in_tess!S48</f>
        <v>2.8473342391608303</v>
      </c>
      <c r="T447" s="99">
        <f>RES_hhdet_in_tess!T48</f>
        <v>0</v>
      </c>
      <c r="U447" s="99">
        <f>RES_hhdet_in_tess!U48</f>
        <v>0</v>
      </c>
      <c r="V447" s="99">
        <f>RES_hhdet_in_tess!V48</f>
        <v>0</v>
      </c>
      <c r="W447" s="99">
        <f>RES_hhdet_in_tess!W48</f>
        <v>0</v>
      </c>
      <c r="X447" s="99">
        <f>RES_hhdet_in_tess!X48</f>
        <v>23.071000232548595</v>
      </c>
      <c r="Y447" s="99">
        <f>RES_hhdet_in_tess!Y48</f>
        <v>8.3664573468150767</v>
      </c>
      <c r="DA447" s="63" t="s">
        <v>4638</v>
      </c>
    </row>
    <row r="448" spans="1:105" ht="12" customHeight="1" x14ac:dyDescent="0.25">
      <c r="A448" s="121" t="s">
        <v>55</v>
      </c>
      <c r="B448" s="123"/>
      <c r="C448" s="123">
        <v>10.639528425205279</v>
      </c>
      <c r="D448" s="123">
        <v>11.632042387544649</v>
      </c>
      <c r="E448" s="123">
        <v>10.083657296654797</v>
      </c>
      <c r="F448" s="123">
        <v>11.310855321989095</v>
      </c>
      <c r="G448" s="123">
        <v>0</v>
      </c>
      <c r="H448" s="123">
        <v>0</v>
      </c>
      <c r="I448" s="123">
        <v>0</v>
      </c>
      <c r="J448" s="123">
        <v>0</v>
      </c>
      <c r="K448" s="123">
        <v>11.100180573819614</v>
      </c>
      <c r="L448" s="123">
        <v>11.099701771222236</v>
      </c>
      <c r="M448" s="123">
        <v>9.9769124857081817</v>
      </c>
      <c r="N448" s="123">
        <v>10.236220813261935</v>
      </c>
      <c r="O448" s="123">
        <v>10.380829483625034</v>
      </c>
      <c r="P448" s="123">
        <v>10.086314543878471</v>
      </c>
      <c r="Q448" s="123">
        <v>10.018739725027427</v>
      </c>
      <c r="R448" s="123">
        <v>9.9839564157731164</v>
      </c>
      <c r="S448" s="123">
        <v>10.54145273130343</v>
      </c>
      <c r="T448" s="123">
        <v>0</v>
      </c>
      <c r="U448" s="123">
        <v>0</v>
      </c>
      <c r="V448" s="123">
        <v>0</v>
      </c>
      <c r="W448" s="123">
        <v>0</v>
      </c>
      <c r="X448" s="123">
        <v>10.657379997576887</v>
      </c>
      <c r="Y448" s="123">
        <v>10.624889697165754</v>
      </c>
      <c r="DA448" s="130" t="s">
        <v>4639</v>
      </c>
    </row>
    <row r="449" spans="1:105" ht="12" customHeight="1" x14ac:dyDescent="0.25">
      <c r="A449" s="97" t="s">
        <v>138</v>
      </c>
      <c r="B449" s="99"/>
      <c r="C449" s="99">
        <v>9.9520817364217447</v>
      </c>
      <c r="D449" s="99">
        <v>11.586607223422813</v>
      </c>
      <c r="E449" s="99">
        <v>10.986847649340742</v>
      </c>
      <c r="F449" s="99">
        <v>11.554549462343733</v>
      </c>
      <c r="G449" s="99">
        <v>0</v>
      </c>
      <c r="H449" s="99">
        <v>0</v>
      </c>
      <c r="I449" s="99">
        <v>0</v>
      </c>
      <c r="J449" s="99">
        <v>0</v>
      </c>
      <c r="K449" s="99">
        <v>11.552966101154423</v>
      </c>
      <c r="L449" s="99">
        <v>11.544407875874521</v>
      </c>
      <c r="M449" s="99">
        <v>9.3239923336687234</v>
      </c>
      <c r="N449" s="99">
        <v>10.145707376997676</v>
      </c>
      <c r="O449" s="99">
        <v>10.53781509224112</v>
      </c>
      <c r="P449" s="99">
        <v>10.174141149372794</v>
      </c>
      <c r="Q449" s="99">
        <v>9.8003634123489931</v>
      </c>
      <c r="R449" s="99">
        <v>8.7824364218107451</v>
      </c>
      <c r="S449" s="99">
        <v>11.280686659060674</v>
      </c>
      <c r="T449" s="99">
        <v>0</v>
      </c>
      <c r="U449" s="99">
        <v>0</v>
      </c>
      <c r="V449" s="99">
        <v>0</v>
      </c>
      <c r="W449" s="99">
        <v>0</v>
      </c>
      <c r="X449" s="99">
        <v>10.268107110135549</v>
      </c>
      <c r="Y449" s="99">
        <v>10.812860333716698</v>
      </c>
      <c r="DA449" s="63" t="s">
        <v>4640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11.54825433501523</v>
      </c>
      <c r="M450" s="99">
        <v>0</v>
      </c>
      <c r="N450" s="99">
        <v>10.146795055115545</v>
      </c>
      <c r="O450" s="99">
        <v>10.542867843629551</v>
      </c>
      <c r="P450" s="99">
        <v>0</v>
      </c>
      <c r="Q450" s="99">
        <v>0</v>
      </c>
      <c r="R450" s="99">
        <v>0</v>
      </c>
      <c r="S450" s="99">
        <v>11.288587234123316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4641</v>
      </c>
    </row>
    <row r="451" spans="1:105" ht="12" customHeight="1" x14ac:dyDescent="0.25">
      <c r="A451" s="100" t="s">
        <v>211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3.0148920598847617</v>
      </c>
      <c r="M451" s="102">
        <v>0</v>
      </c>
      <c r="N451" s="102">
        <v>2.7353992089363546</v>
      </c>
      <c r="O451" s="102">
        <v>2.7599298905427792</v>
      </c>
      <c r="P451" s="102">
        <v>0</v>
      </c>
      <c r="Q451" s="102">
        <v>0</v>
      </c>
      <c r="R451" s="102">
        <v>0</v>
      </c>
      <c r="S451" s="102">
        <v>3.2935048883981737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4642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8.5333622751304681</v>
      </c>
      <c r="M452" s="105">
        <v>0</v>
      </c>
      <c r="N452" s="105">
        <v>7.4113958461791913</v>
      </c>
      <c r="O452" s="105">
        <v>7.7829379530867726</v>
      </c>
      <c r="P452" s="105">
        <v>0</v>
      </c>
      <c r="Q452" s="105">
        <v>0</v>
      </c>
      <c r="R452" s="105">
        <v>0</v>
      </c>
      <c r="S452" s="105">
        <v>7.9950823457251428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4643</v>
      </c>
    </row>
    <row r="453" spans="1:105" ht="12" customHeight="1" x14ac:dyDescent="0.25">
      <c r="A453" s="106" t="s">
        <v>122</v>
      </c>
      <c r="B453" s="102"/>
      <c r="C453" s="102">
        <v>10.661777113280884</v>
      </c>
      <c r="D453" s="102">
        <v>11.63444427134737</v>
      </c>
      <c r="E453" s="102">
        <v>9.964585342878328</v>
      </c>
      <c r="F453" s="102">
        <v>11.307137427249467</v>
      </c>
      <c r="G453" s="102">
        <v>0</v>
      </c>
      <c r="H453" s="102">
        <v>0</v>
      </c>
      <c r="I453" s="102">
        <v>0</v>
      </c>
      <c r="J453" s="102">
        <v>0</v>
      </c>
      <c r="K453" s="102">
        <v>10.86792489529598</v>
      </c>
      <c r="L453" s="102">
        <v>10.896477469798302</v>
      </c>
      <c r="M453" s="102">
        <v>10.397290594972947</v>
      </c>
      <c r="N453" s="102">
        <v>10.368830207784743</v>
      </c>
      <c r="O453" s="102">
        <v>10.051317249072284</v>
      </c>
      <c r="P453" s="102">
        <v>9.957097841919115</v>
      </c>
      <c r="Q453" s="102">
        <v>10.055869310022596</v>
      </c>
      <c r="R453" s="102">
        <v>10.195322014703631</v>
      </c>
      <c r="S453" s="102">
        <v>10.347068484457848</v>
      </c>
      <c r="T453" s="102">
        <v>0</v>
      </c>
      <c r="U453" s="102">
        <v>0</v>
      </c>
      <c r="V453" s="102">
        <v>0</v>
      </c>
      <c r="W453" s="102">
        <v>0</v>
      </c>
      <c r="X453" s="102">
        <v>10.662746266813834</v>
      </c>
      <c r="Y453" s="102">
        <v>10.616945143108271</v>
      </c>
      <c r="DA453" s="131" t="s">
        <v>4644</v>
      </c>
    </row>
    <row r="454" spans="1:105" ht="12" customHeight="1" x14ac:dyDescent="0.25">
      <c r="A454" s="107" t="s">
        <v>121</v>
      </c>
      <c r="B454" s="105"/>
      <c r="C454" s="105">
        <v>10.662383262054144</v>
      </c>
      <c r="D454" s="105">
        <v>11.635624102895456</v>
      </c>
      <c r="E454" s="105">
        <v>9.9674745514640453</v>
      </c>
      <c r="F454" s="105">
        <v>11.309694760687044</v>
      </c>
      <c r="G454" s="105">
        <v>0</v>
      </c>
      <c r="H454" s="105">
        <v>0</v>
      </c>
      <c r="I454" s="105">
        <v>0</v>
      </c>
      <c r="J454" s="105">
        <v>0</v>
      </c>
      <c r="K454" s="105">
        <v>10.875330191559696</v>
      </c>
      <c r="L454" s="105">
        <v>10.903035499242302</v>
      </c>
      <c r="M454" s="105">
        <v>10.404316601661113</v>
      </c>
      <c r="N454" s="105">
        <v>10.373756550582167</v>
      </c>
      <c r="O454" s="105">
        <v>10.056108212712125</v>
      </c>
      <c r="P454" s="105">
        <v>9.9698205096439256</v>
      </c>
      <c r="Q454" s="105">
        <v>10.073877499140746</v>
      </c>
      <c r="R454" s="105">
        <v>10.213470609251381</v>
      </c>
      <c r="S454" s="105">
        <v>10.362658381909455</v>
      </c>
      <c r="T454" s="105">
        <v>0</v>
      </c>
      <c r="U454" s="105">
        <v>0</v>
      </c>
      <c r="V454" s="105">
        <v>0</v>
      </c>
      <c r="W454" s="105">
        <v>0</v>
      </c>
      <c r="X454" s="105">
        <v>10.665041924977249</v>
      </c>
      <c r="Y454" s="105">
        <v>10.623195533727776</v>
      </c>
      <c r="DA454" s="132" t="s">
        <v>4645</v>
      </c>
    </row>
    <row r="455" spans="1:105" ht="12" customHeight="1" x14ac:dyDescent="0.25">
      <c r="A455" s="108" t="s">
        <v>53</v>
      </c>
      <c r="B455" s="99"/>
      <c r="C455" s="99">
        <v>3.0653828347576031</v>
      </c>
      <c r="D455" s="99">
        <v>3.5271511142259158</v>
      </c>
      <c r="E455" s="99">
        <v>2.5572796401980589</v>
      </c>
      <c r="F455" s="99">
        <v>3.2727622657951141</v>
      </c>
      <c r="G455" s="99">
        <v>0</v>
      </c>
      <c r="H455" s="99">
        <v>0</v>
      </c>
      <c r="I455" s="99">
        <v>0</v>
      </c>
      <c r="J455" s="99">
        <v>0</v>
      </c>
      <c r="K455" s="99">
        <v>2.8326633786827848</v>
      </c>
      <c r="L455" s="99">
        <v>2.8436297299280642</v>
      </c>
      <c r="M455" s="99">
        <v>2.8366935597807306</v>
      </c>
      <c r="N455" s="99">
        <v>2.7971699763215168</v>
      </c>
      <c r="O455" s="99">
        <v>2.6325651946779458</v>
      </c>
      <c r="P455" s="99">
        <v>2.7544457528242661</v>
      </c>
      <c r="Q455" s="99">
        <v>3.0601680704909033</v>
      </c>
      <c r="R455" s="99">
        <v>3.0202282869463457</v>
      </c>
      <c r="S455" s="99">
        <v>3.0185001782291154</v>
      </c>
      <c r="T455" s="99">
        <v>0</v>
      </c>
      <c r="U455" s="99">
        <v>0</v>
      </c>
      <c r="V455" s="99">
        <v>0</v>
      </c>
      <c r="W455" s="99">
        <v>0</v>
      </c>
      <c r="X455" s="99">
        <v>3.7437973507466542</v>
      </c>
      <c r="Y455" s="99">
        <v>3.7908893015851901</v>
      </c>
      <c r="DA455" s="63" t="s">
        <v>4646</v>
      </c>
    </row>
    <row r="456" spans="1:105" ht="12" customHeight="1" x14ac:dyDescent="0.25">
      <c r="A456" s="108" t="s">
        <v>52</v>
      </c>
      <c r="B456" s="99"/>
      <c r="C456" s="99">
        <v>7.5970004272965399</v>
      </c>
      <c r="D456" s="99">
        <v>8.1084729886695381</v>
      </c>
      <c r="E456" s="99">
        <v>7.4101949112659868</v>
      </c>
      <c r="F456" s="99">
        <v>8.0369324948919303</v>
      </c>
      <c r="G456" s="99">
        <v>0</v>
      </c>
      <c r="H456" s="99">
        <v>0</v>
      </c>
      <c r="I456" s="99">
        <v>0</v>
      </c>
      <c r="J456" s="99">
        <v>0</v>
      </c>
      <c r="K456" s="99">
        <v>8.0426668128769112</v>
      </c>
      <c r="L456" s="99">
        <v>8.0594057693142389</v>
      </c>
      <c r="M456" s="99">
        <v>7.5676230418803838</v>
      </c>
      <c r="N456" s="99">
        <v>7.5765865742606504</v>
      </c>
      <c r="O456" s="99">
        <v>7.423543018034179</v>
      </c>
      <c r="P456" s="99">
        <v>7.2153747568196627</v>
      </c>
      <c r="Q456" s="99">
        <v>7.0137094286498449</v>
      </c>
      <c r="R456" s="99">
        <v>7.1932423223050366</v>
      </c>
      <c r="S456" s="99">
        <v>7.3441582036803421</v>
      </c>
      <c r="T456" s="99">
        <v>0</v>
      </c>
      <c r="U456" s="99">
        <v>0</v>
      </c>
      <c r="V456" s="99">
        <v>0</v>
      </c>
      <c r="W456" s="99">
        <v>0</v>
      </c>
      <c r="X456" s="99">
        <v>6.9212445742305961</v>
      </c>
      <c r="Y456" s="99">
        <v>6.8323062321425851</v>
      </c>
      <c r="DA456" s="63" t="s">
        <v>4647</v>
      </c>
    </row>
    <row r="457" spans="1:105" ht="12" customHeight="1" x14ac:dyDescent="0.25">
      <c r="A457" s="121" t="s">
        <v>54</v>
      </c>
      <c r="B457" s="123"/>
      <c r="C457" s="123">
        <v>10.524933827556735</v>
      </c>
      <c r="D457" s="123">
        <v>11.175637829534518</v>
      </c>
      <c r="E457" s="123">
        <v>10.103053914499471</v>
      </c>
      <c r="F457" s="123">
        <v>10.775409394731284</v>
      </c>
      <c r="G457" s="123">
        <v>0</v>
      </c>
      <c r="H457" s="123">
        <v>0</v>
      </c>
      <c r="I457" s="123">
        <v>0</v>
      </c>
      <c r="J457" s="123">
        <v>0</v>
      </c>
      <c r="K457" s="123">
        <v>10.588220613533986</v>
      </c>
      <c r="L457" s="123">
        <v>10.007577992999714</v>
      </c>
      <c r="M457" s="123">
        <v>9.2708167143088875</v>
      </c>
      <c r="N457" s="123">
        <v>8.9521913259877604</v>
      </c>
      <c r="O457" s="123">
        <v>8.5470621346189493</v>
      </c>
      <c r="P457" s="123">
        <v>8.1452161486900767</v>
      </c>
      <c r="Q457" s="123">
        <v>8.1879915382374957</v>
      </c>
      <c r="R457" s="123">
        <v>8.3759031718825696</v>
      </c>
      <c r="S457" s="123">
        <v>8.2558759666535266</v>
      </c>
      <c r="T457" s="123">
        <v>0</v>
      </c>
      <c r="U457" s="123">
        <v>0</v>
      </c>
      <c r="V457" s="123">
        <v>0</v>
      </c>
      <c r="W457" s="123">
        <v>0</v>
      </c>
      <c r="X457" s="123">
        <v>7.939429768913894</v>
      </c>
      <c r="Y457" s="123">
        <v>7.494841682609831</v>
      </c>
      <c r="DA457" s="130" t="s">
        <v>4648</v>
      </c>
    </row>
    <row r="458" spans="1:105" ht="12" customHeight="1" x14ac:dyDescent="0.25">
      <c r="A458" s="97" t="s">
        <v>50</v>
      </c>
      <c r="B458" s="99"/>
      <c r="C458" s="99">
        <v>11.460161196064467</v>
      </c>
      <c r="D458" s="99">
        <v>10.023516155635409</v>
      </c>
      <c r="E458" s="99">
        <v>11.65984896323773</v>
      </c>
      <c r="F458" s="99">
        <v>10.72859663349389</v>
      </c>
      <c r="G458" s="99">
        <v>0</v>
      </c>
      <c r="H458" s="99">
        <v>0</v>
      </c>
      <c r="I458" s="99">
        <v>0</v>
      </c>
      <c r="J458" s="99">
        <v>0</v>
      </c>
      <c r="K458" s="99">
        <v>11.794060954385275</v>
      </c>
      <c r="L458" s="99">
        <v>10.532217119116671</v>
      </c>
      <c r="M458" s="99">
        <v>9.2832190638046423</v>
      </c>
      <c r="N458" s="99">
        <v>8.8045009673163488</v>
      </c>
      <c r="O458" s="99">
        <v>8.6955739517776109</v>
      </c>
      <c r="P458" s="99">
        <v>7.9916828425338222</v>
      </c>
      <c r="Q458" s="99">
        <v>8.0778581306086448</v>
      </c>
      <c r="R458" s="99">
        <v>8.4884622648222212</v>
      </c>
      <c r="S458" s="99">
        <v>8.295320429533918</v>
      </c>
      <c r="T458" s="99">
        <v>0</v>
      </c>
      <c r="U458" s="99">
        <v>0</v>
      </c>
      <c r="V458" s="99">
        <v>0</v>
      </c>
      <c r="W458" s="99">
        <v>0</v>
      </c>
      <c r="X458" s="99">
        <v>8.0706946910984865</v>
      </c>
      <c r="Y458" s="99">
        <v>7.2097913309246637</v>
      </c>
      <c r="DA458" s="63" t="s">
        <v>4649</v>
      </c>
    </row>
    <row r="459" spans="1:105" ht="12" customHeight="1" x14ac:dyDescent="0.25">
      <c r="A459" s="109" t="s">
        <v>120</v>
      </c>
      <c r="B459" s="110"/>
      <c r="C459" s="110">
        <v>9.7066889223173867</v>
      </c>
      <c r="D459" s="110">
        <v>12.007079172202451</v>
      </c>
      <c r="E459" s="110">
        <v>8.8636964678900565</v>
      </c>
      <c r="F459" s="110">
        <v>10.801686187458776</v>
      </c>
      <c r="G459" s="110">
        <v>0</v>
      </c>
      <c r="H459" s="110">
        <v>0</v>
      </c>
      <c r="I459" s="110">
        <v>0</v>
      </c>
      <c r="J459" s="110">
        <v>0</v>
      </c>
      <c r="K459" s="110">
        <v>9.406497079499724</v>
      </c>
      <c r="L459" s="110">
        <v>9.5687392239664639</v>
      </c>
      <c r="M459" s="110">
        <v>9.2630968014251227</v>
      </c>
      <c r="N459" s="110">
        <v>9.0032707635075369</v>
      </c>
      <c r="O459" s="110">
        <v>8.4790874326749499</v>
      </c>
      <c r="P459" s="110">
        <v>8.2193951617768057</v>
      </c>
      <c r="Q459" s="110">
        <v>8.2643523563792556</v>
      </c>
      <c r="R459" s="110">
        <v>8.2847839061695172</v>
      </c>
      <c r="S459" s="110">
        <v>8.2332775764616351</v>
      </c>
      <c r="T459" s="110">
        <v>0</v>
      </c>
      <c r="U459" s="110">
        <v>0</v>
      </c>
      <c r="V459" s="110">
        <v>0</v>
      </c>
      <c r="W459" s="110">
        <v>0</v>
      </c>
      <c r="X459" s="110">
        <v>7.9030849114272996</v>
      </c>
      <c r="Y459" s="110">
        <v>7.593200311565834</v>
      </c>
      <c r="DA459" s="60" t="s">
        <v>4650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42.889546046023682</v>
      </c>
      <c r="D461" s="118">
        <f t="shared" si="239"/>
        <v>47.802261654906026</v>
      </c>
      <c r="E461" s="118">
        <f t="shared" si="239"/>
        <v>50.307095867821843</v>
      </c>
      <c r="F461" s="118">
        <f t="shared" si="239"/>
        <v>49.92554226174687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45.623204433944053</v>
      </c>
      <c r="L461" s="118">
        <f t="shared" si="239"/>
        <v>46.524775118970645</v>
      </c>
      <c r="M461" s="118">
        <f t="shared" si="239"/>
        <v>44.587022185481381</v>
      </c>
      <c r="N461" s="118">
        <f t="shared" si="239"/>
        <v>39.874468926177244</v>
      </c>
      <c r="O461" s="118">
        <f t="shared" si="239"/>
        <v>37.30730189423835</v>
      </c>
      <c r="P461" s="118">
        <f t="shared" si="239"/>
        <v>28.825682263846485</v>
      </c>
      <c r="Q461" s="118">
        <f t="shared" si="239"/>
        <v>31.232850000340996</v>
      </c>
      <c r="R461" s="118">
        <f t="shared" ref="R461:V461" si="240">R462+R465+R467+R476</f>
        <v>29.766464034512882</v>
      </c>
      <c r="S461" s="118">
        <f t="shared" si="240"/>
        <v>29.428167955530899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14.985979514761743</v>
      </c>
      <c r="Y461" s="118">
        <f t="shared" si="241"/>
        <v>9.5307810386188674</v>
      </c>
      <c r="DA461" s="129" t="s">
        <v>4801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40.639288753232805</v>
      </c>
      <c r="D462" s="123">
        <f t="shared" si="242"/>
        <v>45.852123935908644</v>
      </c>
      <c r="E462" s="123">
        <f t="shared" si="242"/>
        <v>47.617699311166056</v>
      </c>
      <c r="F462" s="123">
        <f t="shared" si="242"/>
        <v>48.336295751902298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41.37062895325171</v>
      </c>
      <c r="L462" s="123">
        <f t="shared" si="242"/>
        <v>42.84881472054267</v>
      </c>
      <c r="M462" s="123">
        <f t="shared" si="242"/>
        <v>41.405555307474209</v>
      </c>
      <c r="N462" s="123">
        <f t="shared" si="242"/>
        <v>36.124428356600866</v>
      </c>
      <c r="O462" s="123">
        <f t="shared" si="242"/>
        <v>33.025538026890686</v>
      </c>
      <c r="P462" s="123">
        <f t="shared" si="242"/>
        <v>25.247421923048407</v>
      </c>
      <c r="Q462" s="123">
        <f t="shared" si="242"/>
        <v>29.331433570751472</v>
      </c>
      <c r="R462" s="123">
        <f t="shared" ref="R462:V462" si="243">SUM(R463:R464)</f>
        <v>27.784485202699091</v>
      </c>
      <c r="S462" s="123">
        <f t="shared" si="243"/>
        <v>27.38944634684886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14.280610167568549</v>
      </c>
      <c r="Y462" s="123">
        <f t="shared" si="244"/>
        <v>8.7118802508971864</v>
      </c>
      <c r="DA462" s="130" t="s">
        <v>4802</v>
      </c>
    </row>
    <row r="463" spans="1:105" ht="12" customHeight="1" x14ac:dyDescent="0.25">
      <c r="A463" s="97" t="s">
        <v>211</v>
      </c>
      <c r="B463" s="99"/>
      <c r="C463" s="99">
        <v>40.639288753232805</v>
      </c>
      <c r="D463" s="99">
        <v>45.852123935908644</v>
      </c>
      <c r="E463" s="99">
        <v>47.617699311166056</v>
      </c>
      <c r="F463" s="99">
        <v>48.336295751902298</v>
      </c>
      <c r="G463" s="99">
        <v>0</v>
      </c>
      <c r="H463" s="99">
        <v>0</v>
      </c>
      <c r="I463" s="99">
        <v>0</v>
      </c>
      <c r="J463" s="99">
        <v>0</v>
      </c>
      <c r="K463" s="99">
        <v>41.37062895325171</v>
      </c>
      <c r="L463" s="99">
        <v>42.84881472054267</v>
      </c>
      <c r="M463" s="99">
        <v>41.405555307474209</v>
      </c>
      <c r="N463" s="99">
        <v>36.124428356600866</v>
      </c>
      <c r="O463" s="99">
        <v>33.025538026890686</v>
      </c>
      <c r="P463" s="99">
        <v>25.247421923048407</v>
      </c>
      <c r="Q463" s="99">
        <v>29.331433570751472</v>
      </c>
      <c r="R463" s="99">
        <v>27.784485202699091</v>
      </c>
      <c r="S463" s="99">
        <v>27.38944634684886</v>
      </c>
      <c r="T463" s="99">
        <v>0</v>
      </c>
      <c r="U463" s="99">
        <v>0</v>
      </c>
      <c r="V463" s="99">
        <v>0</v>
      </c>
      <c r="W463" s="99">
        <v>0</v>
      </c>
      <c r="X463" s="99">
        <v>14.280610167568549</v>
      </c>
      <c r="Y463" s="99">
        <v>8.7118802508971864</v>
      </c>
      <c r="DA463" s="63" t="s">
        <v>4803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4804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4805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4806</v>
      </c>
    </row>
    <row r="467" spans="1:105" ht="12" customHeight="1" x14ac:dyDescent="0.25">
      <c r="A467" s="121" t="s">
        <v>55</v>
      </c>
      <c r="B467" s="123"/>
      <c r="C467" s="123">
        <v>0.1673478970184471</v>
      </c>
      <c r="D467" s="123">
        <v>0.31482733175184652</v>
      </c>
      <c r="E467" s="123">
        <v>0.67927388425044666</v>
      </c>
      <c r="F467" s="123">
        <v>9.0067484299677841E-2</v>
      </c>
      <c r="G467" s="123">
        <v>0</v>
      </c>
      <c r="H467" s="123">
        <v>0</v>
      </c>
      <c r="I467" s="123">
        <v>0</v>
      </c>
      <c r="J467" s="123">
        <v>0</v>
      </c>
      <c r="K467" s="123">
        <v>1.9914817191919099</v>
      </c>
      <c r="L467" s="123">
        <v>1.8191055276008143</v>
      </c>
      <c r="M467" s="123">
        <v>1.8036170660544846</v>
      </c>
      <c r="N467" s="123">
        <v>2.8749738077457359</v>
      </c>
      <c r="O467" s="123">
        <v>3.225968936956972</v>
      </c>
      <c r="P467" s="123">
        <v>2.5720564001602302</v>
      </c>
      <c r="Q467" s="123">
        <v>0.62558178392997343</v>
      </c>
      <c r="R467" s="123">
        <v>0.52472326891461718</v>
      </c>
      <c r="S467" s="123">
        <v>0.88764601692099843</v>
      </c>
      <c r="T467" s="123">
        <v>0</v>
      </c>
      <c r="U467" s="123">
        <v>0</v>
      </c>
      <c r="V467" s="123">
        <v>0</v>
      </c>
      <c r="W467" s="123">
        <v>0</v>
      </c>
      <c r="X467" s="123">
        <v>5.3948280686855574E-2</v>
      </c>
      <c r="Y467" s="123">
        <v>0.13048382697796995</v>
      </c>
      <c r="DA467" s="130" t="s">
        <v>4807</v>
      </c>
    </row>
    <row r="468" spans="1:105" ht="12" customHeight="1" x14ac:dyDescent="0.25">
      <c r="A468" s="97" t="s">
        <v>138</v>
      </c>
      <c r="B468" s="99"/>
      <c r="C468" s="99">
        <v>5.333973775082228</v>
      </c>
      <c r="D468" s="99">
        <v>6.1916041911196489</v>
      </c>
      <c r="E468" s="99">
        <v>5.8384648044225242</v>
      </c>
      <c r="F468" s="99">
        <v>6.1020720613031738</v>
      </c>
      <c r="G468" s="99">
        <v>0</v>
      </c>
      <c r="H468" s="99">
        <v>0</v>
      </c>
      <c r="I468" s="99">
        <v>0</v>
      </c>
      <c r="J468" s="99">
        <v>0</v>
      </c>
      <c r="K468" s="99">
        <v>5.8852743343283311</v>
      </c>
      <c r="L468" s="99">
        <v>5.8177199860953763</v>
      </c>
      <c r="M468" s="99">
        <v>4.5993165843350168</v>
      </c>
      <c r="N468" s="99">
        <v>4.8352941464351691</v>
      </c>
      <c r="O468" s="99">
        <v>4.7722283542070674</v>
      </c>
      <c r="P468" s="99">
        <v>4.3527108310403886</v>
      </c>
      <c r="Q468" s="99">
        <v>3.9899101463389393</v>
      </c>
      <c r="R468" s="99">
        <v>3.4655526727811741</v>
      </c>
      <c r="S468" s="99">
        <v>4.3295061607830467</v>
      </c>
      <c r="T468" s="99">
        <v>0</v>
      </c>
      <c r="U468" s="99">
        <v>0</v>
      </c>
      <c r="V468" s="99">
        <v>0</v>
      </c>
      <c r="W468" s="99">
        <v>0</v>
      </c>
      <c r="X468" s="99">
        <v>3.6607761894651998</v>
      </c>
      <c r="Y468" s="99">
        <v>3.8465544827880724</v>
      </c>
      <c r="DA468" s="63" t="s">
        <v>4808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1.5193328216829958</v>
      </c>
      <c r="M469" s="99">
        <v>0</v>
      </c>
      <c r="N469" s="99">
        <v>1.3036508241032405</v>
      </c>
      <c r="O469" s="99">
        <v>1.2498810772424289</v>
      </c>
      <c r="P469" s="99">
        <v>0</v>
      </c>
      <c r="Q469" s="99">
        <v>0</v>
      </c>
      <c r="R469" s="99">
        <v>0</v>
      </c>
      <c r="S469" s="99">
        <v>1.2640409343730781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4809</v>
      </c>
    </row>
    <row r="470" spans="1:105" ht="12" customHeight="1" x14ac:dyDescent="0.25">
      <c r="A470" s="100" t="s">
        <v>211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1.5193328216829958</v>
      </c>
      <c r="M470" s="102">
        <v>0</v>
      </c>
      <c r="N470" s="102">
        <v>1.3036508241032405</v>
      </c>
      <c r="O470" s="102">
        <v>1.2498810772424289</v>
      </c>
      <c r="P470" s="102">
        <v>0</v>
      </c>
      <c r="Q470" s="102">
        <v>0</v>
      </c>
      <c r="R470" s="102">
        <v>0</v>
      </c>
      <c r="S470" s="102">
        <v>1.2640409343730781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4810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4811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4812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4813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4814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4815</v>
      </c>
    </row>
    <row r="476" spans="1:105" ht="12" customHeight="1" x14ac:dyDescent="0.25">
      <c r="A476" s="121" t="s">
        <v>54</v>
      </c>
      <c r="B476" s="123"/>
      <c r="C476" s="123">
        <v>2.0829093957724303</v>
      </c>
      <c r="D476" s="123">
        <v>1.635310387245539</v>
      </c>
      <c r="E476" s="123">
        <v>2.0101226724053407</v>
      </c>
      <c r="F476" s="123">
        <v>1.4991790255448896</v>
      </c>
      <c r="G476" s="123">
        <v>0</v>
      </c>
      <c r="H476" s="123">
        <v>0</v>
      </c>
      <c r="I476" s="123">
        <v>0</v>
      </c>
      <c r="J476" s="123">
        <v>0</v>
      </c>
      <c r="K476" s="123">
        <v>2.2610937615004354</v>
      </c>
      <c r="L476" s="123">
        <v>1.8568548708271644</v>
      </c>
      <c r="M476" s="123">
        <v>1.3778498119526827</v>
      </c>
      <c r="N476" s="123">
        <v>0.87506676183063614</v>
      </c>
      <c r="O476" s="123">
        <v>1.0557949303906884</v>
      </c>
      <c r="P476" s="123">
        <v>1.0062039406378505</v>
      </c>
      <c r="Q476" s="123">
        <v>1.2758346456595488</v>
      </c>
      <c r="R476" s="123">
        <v>1.4572555628991757</v>
      </c>
      <c r="S476" s="123">
        <v>1.1510755917610405</v>
      </c>
      <c r="T476" s="123">
        <v>0</v>
      </c>
      <c r="U476" s="123">
        <v>0</v>
      </c>
      <c r="V476" s="123">
        <v>0</v>
      </c>
      <c r="W476" s="123">
        <v>0</v>
      </c>
      <c r="X476" s="123">
        <v>0.65142106650633946</v>
      </c>
      <c r="Y476" s="123">
        <v>0.6884169607437105</v>
      </c>
      <c r="DA476" s="130" t="s">
        <v>4816</v>
      </c>
    </row>
    <row r="477" spans="1:105" ht="12" customHeight="1" x14ac:dyDescent="0.25">
      <c r="A477" s="97" t="s">
        <v>50</v>
      </c>
      <c r="B477" s="99"/>
      <c r="C477" s="99">
        <v>4.4636072291166524</v>
      </c>
      <c r="D477" s="99">
        <v>3.9013470202716283</v>
      </c>
      <c r="E477" s="99">
        <v>4.5350996532741741</v>
      </c>
      <c r="F477" s="99">
        <v>4.1700038291182633</v>
      </c>
      <c r="G477" s="99">
        <v>0</v>
      </c>
      <c r="H477" s="99">
        <v>0</v>
      </c>
      <c r="I477" s="99">
        <v>0</v>
      </c>
      <c r="J477" s="99">
        <v>0</v>
      </c>
      <c r="K477" s="99">
        <v>4.5683322936437367</v>
      </c>
      <c r="L477" s="99">
        <v>4.0767560862618817</v>
      </c>
      <c r="M477" s="99">
        <v>3.5914207651213919</v>
      </c>
      <c r="N477" s="99">
        <v>3.4052223428540489</v>
      </c>
      <c r="O477" s="99">
        <v>3.3625063859024964</v>
      </c>
      <c r="P477" s="99">
        <v>3.0888120968417736</v>
      </c>
      <c r="Q477" s="99">
        <v>3.1159408744400694</v>
      </c>
      <c r="R477" s="99">
        <v>3.2573947876569807</v>
      </c>
      <c r="S477" s="99">
        <v>3.1602257155621292</v>
      </c>
      <c r="T477" s="99">
        <v>0</v>
      </c>
      <c r="U477" s="99">
        <v>0</v>
      </c>
      <c r="V477" s="99">
        <v>0</v>
      </c>
      <c r="W477" s="99">
        <v>0</v>
      </c>
      <c r="X477" s="99">
        <v>3.0041262775777793</v>
      </c>
      <c r="Y477" s="99">
        <v>2.6834986210808554</v>
      </c>
      <c r="DA477" s="63" t="s">
        <v>4817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4818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338910</v>
      </c>
      <c r="C5" s="120">
        <v>333069</v>
      </c>
      <c r="D5" s="120">
        <v>333486</v>
      </c>
      <c r="E5" s="120">
        <v>336275</v>
      </c>
      <c r="F5" s="120">
        <v>340749</v>
      </c>
      <c r="G5" s="120">
        <v>346752</v>
      </c>
      <c r="H5" s="120">
        <v>353369</v>
      </c>
      <c r="I5" s="120">
        <v>356795</v>
      </c>
      <c r="J5" s="120">
        <v>365487</v>
      </c>
      <c r="K5" s="120">
        <v>364111</v>
      </c>
      <c r="L5" s="120">
        <v>358827</v>
      </c>
      <c r="M5" s="120">
        <v>346949</v>
      </c>
      <c r="N5" s="120">
        <v>335484</v>
      </c>
      <c r="O5" s="120">
        <v>324549</v>
      </c>
      <c r="P5" s="120">
        <v>317521</v>
      </c>
      <c r="Q5" s="120">
        <v>312849</v>
      </c>
      <c r="R5" s="120">
        <v>317492</v>
      </c>
      <c r="S5" s="120">
        <v>327806</v>
      </c>
      <c r="T5" s="120">
        <v>339178</v>
      </c>
      <c r="U5" s="120">
        <v>349926</v>
      </c>
      <c r="V5" s="120">
        <v>356325</v>
      </c>
      <c r="W5" s="120">
        <v>365172</v>
      </c>
      <c r="X5" s="120">
        <v>370958</v>
      </c>
      <c r="Y5" s="120">
        <v>376098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201</v>
      </c>
      <c r="B7" s="52">
        <v>338910</v>
      </c>
      <c r="C7" s="52">
        <v>333069</v>
      </c>
      <c r="D7" s="52">
        <v>333486</v>
      </c>
      <c r="E7" s="52">
        <v>336275</v>
      </c>
      <c r="F7" s="52">
        <v>340749</v>
      </c>
      <c r="G7" s="52">
        <v>346752</v>
      </c>
      <c r="H7" s="52">
        <v>353369</v>
      </c>
      <c r="I7" s="52">
        <v>356795</v>
      </c>
      <c r="J7" s="52">
        <v>365487</v>
      </c>
      <c r="K7" s="52">
        <v>364111</v>
      </c>
      <c r="L7" s="52">
        <v>358827</v>
      </c>
      <c r="M7" s="52">
        <v>346949</v>
      </c>
      <c r="N7" s="52">
        <v>335484</v>
      </c>
      <c r="O7" s="52">
        <v>324549</v>
      </c>
      <c r="P7" s="52">
        <v>317521</v>
      </c>
      <c r="Q7" s="52">
        <v>312849</v>
      </c>
      <c r="R7" s="52">
        <v>317492</v>
      </c>
      <c r="S7" s="52">
        <v>327806</v>
      </c>
      <c r="T7" s="52">
        <v>339178</v>
      </c>
      <c r="U7" s="52">
        <v>349926</v>
      </c>
      <c r="V7" s="52">
        <v>356325</v>
      </c>
      <c r="W7" s="52">
        <v>365172</v>
      </c>
      <c r="X7" s="52">
        <v>370958</v>
      </c>
      <c r="Y7" s="52">
        <v>376098</v>
      </c>
      <c r="DA7" s="63" t="s">
        <v>1085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16199</v>
      </c>
      <c r="C9" s="52">
        <v>17810</v>
      </c>
      <c r="D9" s="52">
        <v>19478</v>
      </c>
      <c r="E9" s="52">
        <v>23615</v>
      </c>
      <c r="F9" s="52">
        <v>30202</v>
      </c>
      <c r="G9" s="52">
        <v>36401</v>
      </c>
      <c r="H9" s="52">
        <v>46614</v>
      </c>
      <c r="I9" s="52">
        <v>58950</v>
      </c>
      <c r="J9" s="52">
        <v>65039</v>
      </c>
      <c r="K9" s="52">
        <v>70898</v>
      </c>
      <c r="L9" s="52">
        <v>71648</v>
      </c>
      <c r="M9" s="52">
        <v>71403</v>
      </c>
      <c r="N9" s="52">
        <v>69984</v>
      </c>
      <c r="O9" s="52">
        <v>67212</v>
      </c>
      <c r="P9" s="52">
        <v>64779</v>
      </c>
      <c r="Q9" s="52">
        <v>61776</v>
      </c>
      <c r="R9" s="52">
        <v>63098</v>
      </c>
      <c r="S9" s="52">
        <v>68478</v>
      </c>
      <c r="T9" s="52">
        <v>77053</v>
      </c>
      <c r="U9" s="52">
        <v>85708</v>
      </c>
      <c r="V9" s="52">
        <v>94377</v>
      </c>
      <c r="W9" s="52">
        <v>108123</v>
      </c>
      <c r="X9" s="52">
        <v>125887</v>
      </c>
      <c r="Y9" s="52">
        <v>132341</v>
      </c>
      <c r="DA9" s="63" t="s">
        <v>1086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134</v>
      </c>
      <c r="B11" s="52">
        <v>324954</v>
      </c>
      <c r="C11" s="52">
        <v>323663</v>
      </c>
      <c r="D11" s="52">
        <v>323639</v>
      </c>
      <c r="E11" s="52">
        <v>327335</v>
      </c>
      <c r="F11" s="52">
        <v>330710</v>
      </c>
      <c r="G11" s="52">
        <v>337034</v>
      </c>
      <c r="H11" s="52">
        <v>343013</v>
      </c>
      <c r="I11" s="52">
        <v>348014</v>
      </c>
      <c r="J11" s="52">
        <v>354335</v>
      </c>
      <c r="K11" s="52">
        <v>353962</v>
      </c>
      <c r="L11" s="52">
        <v>348351</v>
      </c>
      <c r="M11" s="52">
        <v>336780</v>
      </c>
      <c r="N11" s="52">
        <v>325599</v>
      </c>
      <c r="O11" s="52">
        <v>314838</v>
      </c>
      <c r="P11" s="52">
        <v>308554</v>
      </c>
      <c r="Q11" s="52">
        <v>303528</v>
      </c>
      <c r="R11" s="52">
        <v>308976</v>
      </c>
      <c r="S11" s="52">
        <v>317984</v>
      </c>
      <c r="T11" s="52">
        <v>328489</v>
      </c>
      <c r="U11" s="52">
        <v>338361</v>
      </c>
      <c r="V11" s="52">
        <v>347372</v>
      </c>
      <c r="W11" s="52">
        <v>351835</v>
      </c>
      <c r="X11" s="52">
        <v>354172</v>
      </c>
      <c r="Y11" s="52">
        <v>350352</v>
      </c>
      <c r="DA11" s="63" t="s">
        <v>1087</v>
      </c>
    </row>
    <row r="12" spans="1:105" ht="12" customHeight="1" x14ac:dyDescent="0.25">
      <c r="A12" s="97" t="s">
        <v>133</v>
      </c>
      <c r="B12" s="52">
        <v>50</v>
      </c>
      <c r="C12" s="52">
        <v>57</v>
      </c>
      <c r="D12" s="52">
        <v>61</v>
      </c>
      <c r="E12" s="52">
        <v>87</v>
      </c>
      <c r="F12" s="52">
        <v>87</v>
      </c>
      <c r="G12" s="52">
        <v>101</v>
      </c>
      <c r="H12" s="52">
        <v>113</v>
      </c>
      <c r="I12" s="52">
        <v>142</v>
      </c>
      <c r="J12" s="52">
        <v>176</v>
      </c>
      <c r="K12" s="52">
        <v>214</v>
      </c>
      <c r="L12" s="52">
        <v>237</v>
      </c>
      <c r="M12" s="52">
        <v>273</v>
      </c>
      <c r="N12" s="52">
        <v>309</v>
      </c>
      <c r="O12" s="52">
        <v>350</v>
      </c>
      <c r="P12" s="52">
        <v>404</v>
      </c>
      <c r="Q12" s="52">
        <v>415</v>
      </c>
      <c r="R12" s="52">
        <v>475</v>
      </c>
      <c r="S12" s="52">
        <v>542</v>
      </c>
      <c r="T12" s="52">
        <v>608</v>
      </c>
      <c r="U12" s="52">
        <v>664</v>
      </c>
      <c r="V12" s="52">
        <v>731</v>
      </c>
      <c r="W12" s="52">
        <v>727</v>
      </c>
      <c r="X12" s="52">
        <v>740</v>
      </c>
      <c r="Y12" s="52">
        <v>756</v>
      </c>
      <c r="DA12" s="63" t="s">
        <v>1088</v>
      </c>
    </row>
    <row r="13" spans="1:105" ht="12" customHeight="1" x14ac:dyDescent="0.25">
      <c r="A13" s="97" t="s">
        <v>122</v>
      </c>
      <c r="B13" s="52">
        <v>13691</v>
      </c>
      <c r="C13" s="52">
        <v>9205</v>
      </c>
      <c r="D13" s="52">
        <v>9630</v>
      </c>
      <c r="E13" s="52">
        <v>8673</v>
      </c>
      <c r="F13" s="52">
        <v>9719</v>
      </c>
      <c r="G13" s="52">
        <v>9363</v>
      </c>
      <c r="H13" s="52">
        <v>9928</v>
      </c>
      <c r="I13" s="52">
        <v>8363</v>
      </c>
      <c r="J13" s="52">
        <v>10454</v>
      </c>
      <c r="K13" s="52">
        <v>9453</v>
      </c>
      <c r="L13" s="52">
        <v>9685</v>
      </c>
      <c r="M13" s="52">
        <v>9222</v>
      </c>
      <c r="N13" s="52">
        <v>8775</v>
      </c>
      <c r="O13" s="52">
        <v>8430</v>
      </c>
      <c r="P13" s="52">
        <v>7574</v>
      </c>
      <c r="Q13" s="52">
        <v>7751</v>
      </c>
      <c r="R13" s="52">
        <v>6921</v>
      </c>
      <c r="S13" s="52">
        <v>7892</v>
      </c>
      <c r="T13" s="52">
        <v>8400</v>
      </c>
      <c r="U13" s="52">
        <v>8983</v>
      </c>
      <c r="V13" s="52">
        <v>6705</v>
      </c>
      <c r="W13" s="52">
        <v>10331</v>
      </c>
      <c r="X13" s="52">
        <v>13070</v>
      </c>
      <c r="Y13" s="52">
        <v>20042</v>
      </c>
      <c r="DA13" s="63" t="s">
        <v>1089</v>
      </c>
    </row>
    <row r="14" spans="1:105" ht="12" customHeight="1" x14ac:dyDescent="0.25">
      <c r="A14" s="97" t="s">
        <v>121</v>
      </c>
      <c r="B14" s="52">
        <v>215</v>
      </c>
      <c r="C14" s="52">
        <v>144</v>
      </c>
      <c r="D14" s="52">
        <v>156</v>
      </c>
      <c r="E14" s="52">
        <v>180</v>
      </c>
      <c r="F14" s="52">
        <v>233</v>
      </c>
      <c r="G14" s="52">
        <v>254</v>
      </c>
      <c r="H14" s="52">
        <v>315</v>
      </c>
      <c r="I14" s="52">
        <v>276</v>
      </c>
      <c r="J14" s="52">
        <v>522</v>
      </c>
      <c r="K14" s="52">
        <v>482</v>
      </c>
      <c r="L14" s="52">
        <v>554</v>
      </c>
      <c r="M14" s="52">
        <v>674</v>
      </c>
      <c r="N14" s="52">
        <v>801</v>
      </c>
      <c r="O14" s="52">
        <v>931</v>
      </c>
      <c r="P14" s="52">
        <v>989</v>
      </c>
      <c r="Q14" s="52">
        <v>1155</v>
      </c>
      <c r="R14" s="52">
        <v>1120</v>
      </c>
      <c r="S14" s="52">
        <v>1388</v>
      </c>
      <c r="T14" s="52">
        <v>1681</v>
      </c>
      <c r="U14" s="52">
        <v>1918</v>
      </c>
      <c r="V14" s="52">
        <v>1517</v>
      </c>
      <c r="W14" s="52">
        <v>2279</v>
      </c>
      <c r="X14" s="52">
        <v>2976</v>
      </c>
      <c r="Y14" s="52">
        <v>4948</v>
      </c>
      <c r="DA14" s="63" t="s">
        <v>1090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175</v>
      </c>
      <c r="B16" s="52">
        <v>232752</v>
      </c>
      <c r="C16" s="52">
        <v>248032</v>
      </c>
      <c r="D16" s="52">
        <v>259177</v>
      </c>
      <c r="E16" s="52">
        <v>272561</v>
      </c>
      <c r="F16" s="52">
        <v>281303</v>
      </c>
      <c r="G16" s="52">
        <v>287837</v>
      </c>
      <c r="H16" s="52">
        <v>292300</v>
      </c>
      <c r="I16" s="52">
        <v>300825</v>
      </c>
      <c r="J16" s="52">
        <v>308126</v>
      </c>
      <c r="K16" s="52">
        <v>326535</v>
      </c>
      <c r="L16" s="52">
        <v>333212</v>
      </c>
      <c r="M16" s="52">
        <v>331188</v>
      </c>
      <c r="N16" s="52">
        <v>322556</v>
      </c>
      <c r="O16" s="52">
        <v>312685</v>
      </c>
      <c r="P16" s="52">
        <v>305204</v>
      </c>
      <c r="Q16" s="52">
        <v>299199</v>
      </c>
      <c r="R16" s="52">
        <v>301440</v>
      </c>
      <c r="S16" s="52">
        <v>308747</v>
      </c>
      <c r="T16" s="52">
        <v>311882</v>
      </c>
      <c r="U16" s="52">
        <v>307782</v>
      </c>
      <c r="V16" s="52">
        <v>307284</v>
      </c>
      <c r="W16" s="52">
        <v>310418</v>
      </c>
      <c r="X16" s="52">
        <v>318669</v>
      </c>
      <c r="Y16" s="52">
        <v>324989</v>
      </c>
      <c r="DA16" s="63" t="s">
        <v>1091</v>
      </c>
    </row>
    <row r="17" spans="1:105" ht="12" customHeight="1" x14ac:dyDescent="0.25">
      <c r="A17" s="109" t="s">
        <v>120</v>
      </c>
      <c r="B17" s="36">
        <v>106158</v>
      </c>
      <c r="C17" s="36">
        <v>85037</v>
      </c>
      <c r="D17" s="36">
        <v>74309</v>
      </c>
      <c r="E17" s="36">
        <v>63714</v>
      </c>
      <c r="F17" s="36">
        <v>59446</v>
      </c>
      <c r="G17" s="36">
        <v>58915</v>
      </c>
      <c r="H17" s="36">
        <v>61069</v>
      </c>
      <c r="I17" s="36">
        <v>55970</v>
      </c>
      <c r="J17" s="36">
        <v>57361</v>
      </c>
      <c r="K17" s="36">
        <v>37576</v>
      </c>
      <c r="L17" s="36">
        <v>25615</v>
      </c>
      <c r="M17" s="36">
        <v>15761</v>
      </c>
      <c r="N17" s="36">
        <v>12928</v>
      </c>
      <c r="O17" s="36">
        <v>11864</v>
      </c>
      <c r="P17" s="36">
        <v>12317</v>
      </c>
      <c r="Q17" s="36">
        <v>13650</v>
      </c>
      <c r="R17" s="36">
        <v>16052</v>
      </c>
      <c r="S17" s="36">
        <v>19059</v>
      </c>
      <c r="T17" s="36">
        <v>27296</v>
      </c>
      <c r="U17" s="36">
        <v>42144</v>
      </c>
      <c r="V17" s="36">
        <v>49041</v>
      </c>
      <c r="W17" s="36">
        <v>54754</v>
      </c>
      <c r="X17" s="36">
        <v>52289</v>
      </c>
      <c r="Y17" s="36">
        <v>51109</v>
      </c>
      <c r="DA17" s="60" t="s">
        <v>1092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1166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201</v>
      </c>
      <c r="B21" s="52"/>
      <c r="C21" s="52">
        <v>26477</v>
      </c>
      <c r="D21" s="52">
        <v>26483</v>
      </c>
      <c r="E21" s="52">
        <v>26519</v>
      </c>
      <c r="F21" s="52">
        <v>26625</v>
      </c>
      <c r="G21" s="52">
        <v>26846</v>
      </c>
      <c r="H21" s="52">
        <v>27224</v>
      </c>
      <c r="I21" s="52">
        <v>27810</v>
      </c>
      <c r="J21" s="52">
        <v>28650</v>
      </c>
      <c r="K21" s="52">
        <v>29791</v>
      </c>
      <c r="L21" s="52">
        <v>31293</v>
      </c>
      <c r="M21" s="52">
        <v>33186</v>
      </c>
      <c r="N21" s="52">
        <v>35513</v>
      </c>
      <c r="O21" s="52">
        <v>33017</v>
      </c>
      <c r="P21" s="52">
        <v>15167</v>
      </c>
      <c r="Q21" s="52">
        <v>18931</v>
      </c>
      <c r="R21" s="52">
        <v>23346</v>
      </c>
      <c r="S21" s="52">
        <v>28292</v>
      </c>
      <c r="T21" s="52">
        <v>29734</v>
      </c>
      <c r="U21" s="52">
        <v>30091</v>
      </c>
      <c r="V21" s="52">
        <v>29979</v>
      </c>
      <c r="W21" s="52">
        <v>29497</v>
      </c>
      <c r="X21" s="52">
        <v>28624</v>
      </c>
      <c r="Y21" s="52">
        <v>27460</v>
      </c>
      <c r="DA21" s="63" t="s">
        <v>1167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2531</v>
      </c>
      <c r="D23" s="52">
        <v>2539</v>
      </c>
      <c r="E23" s="52">
        <v>2594</v>
      </c>
      <c r="F23" s="52">
        <v>2758</v>
      </c>
      <c r="G23" s="52">
        <v>3096</v>
      </c>
      <c r="H23" s="52">
        <v>3725</v>
      </c>
      <c r="I23" s="52">
        <v>3233</v>
      </c>
      <c r="J23" s="52">
        <v>6764</v>
      </c>
      <c r="K23" s="52">
        <v>9236</v>
      </c>
      <c r="L23" s="52">
        <v>8609</v>
      </c>
      <c r="M23" s="52">
        <v>9256</v>
      </c>
      <c r="N23" s="52">
        <v>8781</v>
      </c>
      <c r="O23" s="52">
        <v>13484</v>
      </c>
      <c r="P23" s="52">
        <v>11708</v>
      </c>
      <c r="Q23" s="52">
        <v>12117</v>
      </c>
      <c r="R23" s="52">
        <v>10966</v>
      </c>
      <c r="S23" s="52">
        <v>10984</v>
      </c>
      <c r="T23" s="52">
        <v>10024</v>
      </c>
      <c r="U23" s="52">
        <v>9731</v>
      </c>
      <c r="V23" s="52">
        <v>10809</v>
      </c>
      <c r="W23" s="52">
        <v>11162</v>
      </c>
      <c r="X23" s="52">
        <v>14296</v>
      </c>
      <c r="Y23" s="52">
        <v>16887</v>
      </c>
      <c r="DA23" s="63" t="s">
        <v>1168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134</v>
      </c>
      <c r="B25" s="52"/>
      <c r="C25" s="52">
        <v>25387</v>
      </c>
      <c r="D25" s="52">
        <v>26443</v>
      </c>
      <c r="E25" s="52">
        <v>24583</v>
      </c>
      <c r="F25" s="52">
        <v>25353</v>
      </c>
      <c r="G25" s="52">
        <v>25781</v>
      </c>
      <c r="H25" s="52">
        <v>26174</v>
      </c>
      <c r="I25" s="52">
        <v>26901</v>
      </c>
      <c r="J25" s="52">
        <v>28588</v>
      </c>
      <c r="K25" s="52">
        <v>29683</v>
      </c>
      <c r="L25" s="52">
        <v>31130</v>
      </c>
      <c r="M25" s="52">
        <v>32943</v>
      </c>
      <c r="N25" s="52">
        <v>35230</v>
      </c>
      <c r="O25" s="52">
        <v>32792</v>
      </c>
      <c r="P25" s="52">
        <v>14944</v>
      </c>
      <c r="Q25" s="52">
        <v>18806</v>
      </c>
      <c r="R25" s="52">
        <v>23147</v>
      </c>
      <c r="S25" s="52">
        <v>28148</v>
      </c>
      <c r="T25" s="52">
        <v>29526</v>
      </c>
      <c r="U25" s="52">
        <v>29887</v>
      </c>
      <c r="V25" s="52">
        <v>29751</v>
      </c>
      <c r="W25" s="52">
        <v>29402</v>
      </c>
      <c r="X25" s="52">
        <v>28449</v>
      </c>
      <c r="Y25" s="52">
        <v>27224</v>
      </c>
      <c r="DA25" s="63" t="s">
        <v>1169</v>
      </c>
    </row>
    <row r="26" spans="1:105" ht="12" customHeight="1" x14ac:dyDescent="0.25">
      <c r="A26" s="97" t="s">
        <v>133</v>
      </c>
      <c r="B26" s="52"/>
      <c r="C26" s="52">
        <v>4</v>
      </c>
      <c r="D26" s="52">
        <v>4</v>
      </c>
      <c r="E26" s="52">
        <v>4</v>
      </c>
      <c r="F26" s="52">
        <v>4</v>
      </c>
      <c r="G26" s="52">
        <v>4</v>
      </c>
      <c r="H26" s="52">
        <v>3</v>
      </c>
      <c r="I26" s="52">
        <v>4</v>
      </c>
      <c r="J26" s="52">
        <v>6</v>
      </c>
      <c r="K26" s="52">
        <v>5</v>
      </c>
      <c r="L26" s="52">
        <v>7</v>
      </c>
      <c r="M26" s="52">
        <v>6</v>
      </c>
      <c r="N26" s="52">
        <v>10</v>
      </c>
      <c r="O26" s="52">
        <v>13</v>
      </c>
      <c r="P26" s="52">
        <v>11</v>
      </c>
      <c r="Q26" s="52">
        <v>11</v>
      </c>
      <c r="R26" s="52">
        <v>13</v>
      </c>
      <c r="S26" s="52">
        <v>23</v>
      </c>
      <c r="T26" s="52">
        <v>21</v>
      </c>
      <c r="U26" s="52">
        <v>25</v>
      </c>
      <c r="V26" s="52">
        <v>29</v>
      </c>
      <c r="W26" s="52">
        <v>32</v>
      </c>
      <c r="X26" s="52">
        <v>38</v>
      </c>
      <c r="Y26" s="52">
        <v>46</v>
      </c>
      <c r="DA26" s="63" t="s">
        <v>1170</v>
      </c>
    </row>
    <row r="27" spans="1:105" ht="12" customHeight="1" x14ac:dyDescent="0.25">
      <c r="A27" s="97" t="s">
        <v>122</v>
      </c>
      <c r="B27" s="52"/>
      <c r="C27" s="52">
        <v>4486</v>
      </c>
      <c r="D27" s="52">
        <v>35</v>
      </c>
      <c r="E27" s="52">
        <v>1904</v>
      </c>
      <c r="F27" s="52">
        <v>2141</v>
      </c>
      <c r="G27" s="52">
        <v>2174</v>
      </c>
      <c r="H27" s="52">
        <v>2256</v>
      </c>
      <c r="I27" s="52">
        <v>1566</v>
      </c>
      <c r="J27" s="52">
        <v>357</v>
      </c>
      <c r="K27" s="52">
        <v>1001</v>
      </c>
      <c r="L27" s="52">
        <v>1043</v>
      </c>
      <c r="M27" s="52">
        <v>1857</v>
      </c>
      <c r="N27" s="52">
        <v>2200</v>
      </c>
      <c r="O27" s="52">
        <v>1660</v>
      </c>
      <c r="P27" s="52">
        <v>1537</v>
      </c>
      <c r="Q27" s="52">
        <v>944</v>
      </c>
      <c r="R27" s="52">
        <v>1387</v>
      </c>
      <c r="S27" s="52">
        <v>907</v>
      </c>
      <c r="T27" s="52">
        <v>1341</v>
      </c>
      <c r="U27" s="52">
        <v>1341</v>
      </c>
      <c r="V27" s="52">
        <v>2278</v>
      </c>
      <c r="W27" s="52">
        <v>342</v>
      </c>
      <c r="X27" s="52">
        <v>810</v>
      </c>
      <c r="Y27" s="52">
        <v>1264</v>
      </c>
      <c r="DA27" s="63" t="s">
        <v>1171</v>
      </c>
    </row>
    <row r="28" spans="1:105" ht="12" customHeight="1" x14ac:dyDescent="0.25">
      <c r="A28" s="97" t="s">
        <v>121</v>
      </c>
      <c r="B28" s="52"/>
      <c r="C28" s="52">
        <v>71</v>
      </c>
      <c r="D28" s="52">
        <v>1</v>
      </c>
      <c r="E28" s="52">
        <v>29</v>
      </c>
      <c r="F28" s="52">
        <v>33</v>
      </c>
      <c r="G28" s="52">
        <v>35</v>
      </c>
      <c r="H28" s="52">
        <v>38</v>
      </c>
      <c r="I28" s="52">
        <v>39</v>
      </c>
      <c r="J28" s="52">
        <v>9</v>
      </c>
      <c r="K28" s="52">
        <v>40</v>
      </c>
      <c r="L28" s="52">
        <v>35</v>
      </c>
      <c r="M28" s="52">
        <v>69</v>
      </c>
      <c r="N28" s="52">
        <v>80</v>
      </c>
      <c r="O28" s="52">
        <v>80</v>
      </c>
      <c r="P28" s="52">
        <v>94</v>
      </c>
      <c r="Q28" s="52">
        <v>102</v>
      </c>
      <c r="R28" s="52">
        <v>144</v>
      </c>
      <c r="S28" s="52">
        <v>114</v>
      </c>
      <c r="T28" s="52">
        <v>164</v>
      </c>
      <c r="U28" s="52">
        <v>199</v>
      </c>
      <c r="V28" s="52">
        <v>401</v>
      </c>
      <c r="W28" s="52">
        <v>76</v>
      </c>
      <c r="X28" s="52">
        <v>182</v>
      </c>
      <c r="Y28" s="52">
        <v>284</v>
      </c>
      <c r="DA28" s="63" t="s">
        <v>1172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175</v>
      </c>
      <c r="B30" s="52"/>
      <c r="C30" s="52">
        <v>36367</v>
      </c>
      <c r="D30" s="52">
        <v>36469</v>
      </c>
      <c r="E30" s="52">
        <v>37166</v>
      </c>
      <c r="F30" s="52">
        <v>39033</v>
      </c>
      <c r="G30" s="52">
        <v>42653</v>
      </c>
      <c r="H30" s="52">
        <v>48586</v>
      </c>
      <c r="I30" s="52">
        <v>35600</v>
      </c>
      <c r="J30" s="52">
        <v>33585</v>
      </c>
      <c r="K30" s="52">
        <v>49540</v>
      </c>
      <c r="L30" s="52">
        <v>48769</v>
      </c>
      <c r="M30" s="52">
        <v>52084</v>
      </c>
      <c r="N30" s="52">
        <v>60071</v>
      </c>
      <c r="O30" s="52">
        <v>58993</v>
      </c>
      <c r="P30" s="52">
        <v>41572</v>
      </c>
      <c r="Q30" s="52">
        <v>45912</v>
      </c>
      <c r="R30" s="52">
        <v>50532</v>
      </c>
      <c r="S30" s="52">
        <v>54325</v>
      </c>
      <c r="T30" s="52">
        <v>51469</v>
      </c>
      <c r="U30" s="52">
        <v>50327</v>
      </c>
      <c r="V30" s="52">
        <v>48835</v>
      </c>
      <c r="W30" s="52">
        <v>46156</v>
      </c>
      <c r="X30" s="52">
        <v>45137</v>
      </c>
      <c r="Y30" s="52">
        <v>48140</v>
      </c>
      <c r="DA30" s="63" t="s">
        <v>1173</v>
      </c>
    </row>
    <row r="31" spans="1:105" ht="12" customHeight="1" x14ac:dyDescent="0.25">
      <c r="A31" s="109" t="s">
        <v>120</v>
      </c>
      <c r="B31" s="36"/>
      <c r="C31" s="36">
        <v>106158</v>
      </c>
      <c r="D31" s="36">
        <v>85037</v>
      </c>
      <c r="E31" s="36">
        <v>74309</v>
      </c>
      <c r="F31" s="36">
        <v>63714</v>
      </c>
      <c r="G31" s="36">
        <v>59446</v>
      </c>
      <c r="H31" s="36">
        <v>115</v>
      </c>
      <c r="I31" s="36">
        <v>58804</v>
      </c>
      <c r="J31" s="36">
        <v>134</v>
      </c>
      <c r="K31" s="36">
        <v>55839</v>
      </c>
      <c r="L31" s="36">
        <v>37576</v>
      </c>
      <c r="M31" s="36">
        <v>25615</v>
      </c>
      <c r="N31" s="36">
        <v>15761</v>
      </c>
      <c r="O31" s="36">
        <v>12928</v>
      </c>
      <c r="P31" s="36">
        <v>21</v>
      </c>
      <c r="Q31" s="36">
        <v>176</v>
      </c>
      <c r="R31" s="36">
        <v>441</v>
      </c>
      <c r="S31" s="36">
        <v>906</v>
      </c>
      <c r="T31" s="36">
        <v>1537</v>
      </c>
      <c r="U31" s="36">
        <v>2456</v>
      </c>
      <c r="V31" s="36">
        <v>3734</v>
      </c>
      <c r="W31" s="36">
        <v>5565</v>
      </c>
      <c r="X31" s="36">
        <v>3112</v>
      </c>
      <c r="Y31" s="36">
        <v>4858</v>
      </c>
      <c r="DA31" s="60" t="s">
        <v>1174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1253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201</v>
      </c>
      <c r="B35" s="52"/>
      <c r="C35" s="52">
        <v>20636</v>
      </c>
      <c r="D35" s="52">
        <v>26900</v>
      </c>
      <c r="E35" s="52">
        <v>29308</v>
      </c>
      <c r="F35" s="52">
        <v>31099</v>
      </c>
      <c r="G35" s="52">
        <v>32849</v>
      </c>
      <c r="H35" s="52">
        <v>33841</v>
      </c>
      <c r="I35" s="52">
        <v>31236</v>
      </c>
      <c r="J35" s="52">
        <v>37342</v>
      </c>
      <c r="K35" s="52">
        <v>28415</v>
      </c>
      <c r="L35" s="52">
        <v>26009</v>
      </c>
      <c r="M35" s="52">
        <v>21308</v>
      </c>
      <c r="N35" s="52">
        <v>24048</v>
      </c>
      <c r="O35" s="52">
        <v>22082</v>
      </c>
      <c r="P35" s="52">
        <v>8139</v>
      </c>
      <c r="Q35" s="52">
        <v>14259</v>
      </c>
      <c r="R35" s="52">
        <v>27989</v>
      </c>
      <c r="S35" s="52">
        <v>38606</v>
      </c>
      <c r="T35" s="52">
        <v>41106</v>
      </c>
      <c r="U35" s="52">
        <v>40839</v>
      </c>
      <c r="V35" s="52">
        <v>36378</v>
      </c>
      <c r="W35" s="52">
        <v>38344</v>
      </c>
      <c r="X35" s="52">
        <v>34410</v>
      </c>
      <c r="Y35" s="52">
        <v>32600</v>
      </c>
      <c r="DA35" s="63" t="s">
        <v>1254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4142</v>
      </c>
      <c r="D37" s="52">
        <v>4207</v>
      </c>
      <c r="E37" s="52">
        <v>6731</v>
      </c>
      <c r="F37" s="52">
        <v>9345</v>
      </c>
      <c r="G37" s="52">
        <v>9295</v>
      </c>
      <c r="H37" s="52">
        <v>13938</v>
      </c>
      <c r="I37" s="52">
        <v>15569</v>
      </c>
      <c r="J37" s="52">
        <v>12853</v>
      </c>
      <c r="K37" s="52">
        <v>15095</v>
      </c>
      <c r="L37" s="52">
        <v>9359</v>
      </c>
      <c r="M37" s="52">
        <v>9011</v>
      </c>
      <c r="N37" s="52">
        <v>7362</v>
      </c>
      <c r="O37" s="52">
        <v>10712</v>
      </c>
      <c r="P37" s="52">
        <v>9275</v>
      </c>
      <c r="Q37" s="52">
        <v>9114</v>
      </c>
      <c r="R37" s="52">
        <v>12288</v>
      </c>
      <c r="S37" s="52">
        <v>16364</v>
      </c>
      <c r="T37" s="52">
        <v>18599</v>
      </c>
      <c r="U37" s="52">
        <v>18386</v>
      </c>
      <c r="V37" s="52">
        <v>19478</v>
      </c>
      <c r="W37" s="52">
        <v>24908</v>
      </c>
      <c r="X37" s="52">
        <v>32060</v>
      </c>
      <c r="Y37" s="52">
        <v>23341</v>
      </c>
      <c r="DA37" s="63" t="s">
        <v>1255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134</v>
      </c>
      <c r="B39" s="52"/>
      <c r="C39" s="52">
        <v>24096</v>
      </c>
      <c r="D39" s="52">
        <v>26419</v>
      </c>
      <c r="E39" s="52">
        <v>28279</v>
      </c>
      <c r="F39" s="52">
        <v>28728</v>
      </c>
      <c r="G39" s="52">
        <v>32105</v>
      </c>
      <c r="H39" s="52">
        <v>32153</v>
      </c>
      <c r="I39" s="52">
        <v>31902</v>
      </c>
      <c r="J39" s="52">
        <v>34909</v>
      </c>
      <c r="K39" s="52">
        <v>29310</v>
      </c>
      <c r="L39" s="52">
        <v>25519</v>
      </c>
      <c r="M39" s="52">
        <v>21372</v>
      </c>
      <c r="N39" s="52">
        <v>24049</v>
      </c>
      <c r="O39" s="52">
        <v>22031</v>
      </c>
      <c r="P39" s="52">
        <v>8660</v>
      </c>
      <c r="Q39" s="52">
        <v>13780</v>
      </c>
      <c r="R39" s="52">
        <v>28595</v>
      </c>
      <c r="S39" s="52">
        <v>37156</v>
      </c>
      <c r="T39" s="52">
        <v>40031</v>
      </c>
      <c r="U39" s="52">
        <v>39759</v>
      </c>
      <c r="V39" s="52">
        <v>38762</v>
      </c>
      <c r="W39" s="52">
        <v>33865</v>
      </c>
      <c r="X39" s="52">
        <v>30786</v>
      </c>
      <c r="Y39" s="52">
        <v>23404</v>
      </c>
      <c r="DA39" s="63" t="s">
        <v>1256</v>
      </c>
    </row>
    <row r="40" spans="1:105" ht="12" customHeight="1" x14ac:dyDescent="0.25">
      <c r="A40" s="97" t="s">
        <v>133</v>
      </c>
      <c r="B40" s="52"/>
      <c r="C40" s="52">
        <v>11</v>
      </c>
      <c r="D40" s="52">
        <v>8</v>
      </c>
      <c r="E40" s="52">
        <v>30</v>
      </c>
      <c r="F40" s="52">
        <v>4</v>
      </c>
      <c r="G40" s="52">
        <v>18</v>
      </c>
      <c r="H40" s="52">
        <v>15</v>
      </c>
      <c r="I40" s="52">
        <v>33</v>
      </c>
      <c r="J40" s="52">
        <v>40</v>
      </c>
      <c r="K40" s="52">
        <v>43</v>
      </c>
      <c r="L40" s="52">
        <v>30</v>
      </c>
      <c r="M40" s="52">
        <v>42</v>
      </c>
      <c r="N40" s="52">
        <v>46</v>
      </c>
      <c r="O40" s="52">
        <v>54</v>
      </c>
      <c r="P40" s="52">
        <v>65</v>
      </c>
      <c r="Q40" s="52">
        <v>22</v>
      </c>
      <c r="R40" s="52">
        <v>73</v>
      </c>
      <c r="S40" s="52">
        <v>90</v>
      </c>
      <c r="T40" s="52">
        <v>87</v>
      </c>
      <c r="U40" s="52">
        <v>81</v>
      </c>
      <c r="V40" s="52">
        <v>96</v>
      </c>
      <c r="W40" s="52">
        <v>28</v>
      </c>
      <c r="X40" s="52">
        <v>51</v>
      </c>
      <c r="Y40" s="52">
        <v>62</v>
      </c>
      <c r="DA40" s="63" t="s">
        <v>1257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460</v>
      </c>
      <c r="E41" s="52">
        <v>947</v>
      </c>
      <c r="F41" s="52">
        <v>3187</v>
      </c>
      <c r="G41" s="52">
        <v>1818</v>
      </c>
      <c r="H41" s="52">
        <v>2821</v>
      </c>
      <c r="I41" s="52">
        <v>1</v>
      </c>
      <c r="J41" s="52">
        <v>2448</v>
      </c>
      <c r="K41" s="52">
        <v>0</v>
      </c>
      <c r="L41" s="52">
        <v>1275</v>
      </c>
      <c r="M41" s="52">
        <v>1394</v>
      </c>
      <c r="N41" s="52">
        <v>1753</v>
      </c>
      <c r="O41" s="52">
        <v>1315</v>
      </c>
      <c r="P41" s="52">
        <v>681</v>
      </c>
      <c r="Q41" s="52">
        <v>1121</v>
      </c>
      <c r="R41" s="52">
        <v>557</v>
      </c>
      <c r="S41" s="52">
        <v>1878</v>
      </c>
      <c r="T41" s="52">
        <v>1849</v>
      </c>
      <c r="U41" s="52">
        <v>1924</v>
      </c>
      <c r="V41" s="52">
        <v>0</v>
      </c>
      <c r="W41" s="52">
        <v>3968</v>
      </c>
      <c r="X41" s="52">
        <v>3549</v>
      </c>
      <c r="Y41" s="52">
        <v>8236</v>
      </c>
      <c r="DA41" s="63" t="s">
        <v>1258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13</v>
      </c>
      <c r="E42" s="52">
        <v>53</v>
      </c>
      <c r="F42" s="52">
        <v>86</v>
      </c>
      <c r="G42" s="52">
        <v>56</v>
      </c>
      <c r="H42" s="52">
        <v>99</v>
      </c>
      <c r="I42" s="52">
        <v>0</v>
      </c>
      <c r="J42" s="52">
        <v>255</v>
      </c>
      <c r="K42" s="52">
        <v>0</v>
      </c>
      <c r="L42" s="52">
        <v>107</v>
      </c>
      <c r="M42" s="52">
        <v>189</v>
      </c>
      <c r="N42" s="52">
        <v>207</v>
      </c>
      <c r="O42" s="52">
        <v>210</v>
      </c>
      <c r="P42" s="52">
        <v>152</v>
      </c>
      <c r="Q42" s="52">
        <v>268</v>
      </c>
      <c r="R42" s="52">
        <v>109</v>
      </c>
      <c r="S42" s="52">
        <v>382</v>
      </c>
      <c r="T42" s="52">
        <v>457</v>
      </c>
      <c r="U42" s="52">
        <v>436</v>
      </c>
      <c r="V42" s="52">
        <v>0</v>
      </c>
      <c r="W42" s="52">
        <v>838</v>
      </c>
      <c r="X42" s="52">
        <v>879</v>
      </c>
      <c r="Y42" s="52">
        <v>2256</v>
      </c>
      <c r="DA42" s="63" t="s">
        <v>1259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175</v>
      </c>
      <c r="B44" s="52"/>
      <c r="C44" s="52">
        <v>51647</v>
      </c>
      <c r="D44" s="52">
        <v>47614</v>
      </c>
      <c r="E44" s="52">
        <v>50550</v>
      </c>
      <c r="F44" s="52">
        <v>47775</v>
      </c>
      <c r="G44" s="52">
        <v>49187</v>
      </c>
      <c r="H44" s="52">
        <v>53049</v>
      </c>
      <c r="I44" s="52">
        <v>44125</v>
      </c>
      <c r="J44" s="52">
        <v>40886</v>
      </c>
      <c r="K44" s="52">
        <v>67949</v>
      </c>
      <c r="L44" s="52">
        <v>55446</v>
      </c>
      <c r="M44" s="52">
        <v>50060</v>
      </c>
      <c r="N44" s="52">
        <v>51439</v>
      </c>
      <c r="O44" s="52">
        <v>49122</v>
      </c>
      <c r="P44" s="52">
        <v>34091</v>
      </c>
      <c r="Q44" s="52">
        <v>39907</v>
      </c>
      <c r="R44" s="52">
        <v>52773</v>
      </c>
      <c r="S44" s="52">
        <v>61632</v>
      </c>
      <c r="T44" s="52">
        <v>54604</v>
      </c>
      <c r="U44" s="52">
        <v>46227</v>
      </c>
      <c r="V44" s="52">
        <v>48337</v>
      </c>
      <c r="W44" s="52">
        <v>49290</v>
      </c>
      <c r="X44" s="52">
        <v>53388</v>
      </c>
      <c r="Y44" s="52">
        <v>54460</v>
      </c>
      <c r="DA44" s="63" t="s">
        <v>1260</v>
      </c>
    </row>
    <row r="45" spans="1:105" ht="12" customHeight="1" x14ac:dyDescent="0.25">
      <c r="A45" s="109" t="s">
        <v>120</v>
      </c>
      <c r="B45" s="36"/>
      <c r="C45" s="36">
        <v>85037</v>
      </c>
      <c r="D45" s="36">
        <v>74309</v>
      </c>
      <c r="E45" s="36">
        <v>63714</v>
      </c>
      <c r="F45" s="36">
        <v>59446</v>
      </c>
      <c r="G45" s="36">
        <v>58915</v>
      </c>
      <c r="H45" s="36">
        <v>2269</v>
      </c>
      <c r="I45" s="36">
        <v>53705</v>
      </c>
      <c r="J45" s="36">
        <v>1525</v>
      </c>
      <c r="K45" s="36">
        <v>36054</v>
      </c>
      <c r="L45" s="36">
        <v>25615</v>
      </c>
      <c r="M45" s="36">
        <v>15761</v>
      </c>
      <c r="N45" s="36">
        <v>12928</v>
      </c>
      <c r="O45" s="36">
        <v>11864</v>
      </c>
      <c r="P45" s="36">
        <v>474</v>
      </c>
      <c r="Q45" s="36">
        <v>1509</v>
      </c>
      <c r="R45" s="36">
        <v>2843</v>
      </c>
      <c r="S45" s="36">
        <v>3913</v>
      </c>
      <c r="T45" s="36">
        <v>9774</v>
      </c>
      <c r="U45" s="36">
        <v>17304</v>
      </c>
      <c r="V45" s="36">
        <v>10631</v>
      </c>
      <c r="W45" s="36">
        <v>11278</v>
      </c>
      <c r="X45" s="36">
        <v>647</v>
      </c>
      <c r="Y45" s="36">
        <v>3678</v>
      </c>
      <c r="DA45" s="60" t="s">
        <v>1261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1340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201</v>
      </c>
      <c r="B49" s="52"/>
      <c r="C49" s="52">
        <v>7614</v>
      </c>
      <c r="D49" s="52">
        <v>8324</v>
      </c>
      <c r="E49" s="52">
        <v>8919</v>
      </c>
      <c r="F49" s="52">
        <v>9457</v>
      </c>
      <c r="G49" s="52">
        <v>9533</v>
      </c>
      <c r="H49" s="52">
        <v>9630</v>
      </c>
      <c r="I49" s="52">
        <v>8516</v>
      </c>
      <c r="J49" s="52">
        <v>10051</v>
      </c>
      <c r="K49" s="52">
        <v>7691</v>
      </c>
      <c r="L49" s="52">
        <v>6564</v>
      </c>
      <c r="M49" s="52">
        <v>5108</v>
      </c>
      <c r="N49" s="52">
        <v>5352</v>
      </c>
      <c r="O49" s="52">
        <v>5542</v>
      </c>
      <c r="P49" s="52">
        <v>5083</v>
      </c>
      <c r="Q49" s="52">
        <v>7195</v>
      </c>
      <c r="R49" s="52">
        <v>12376</v>
      </c>
      <c r="S49" s="52">
        <v>12345</v>
      </c>
      <c r="T49" s="52">
        <v>13496</v>
      </c>
      <c r="U49" s="52">
        <v>10934</v>
      </c>
      <c r="V49" s="52">
        <v>11202</v>
      </c>
      <c r="W49" s="52">
        <v>10093</v>
      </c>
      <c r="X49" s="52">
        <v>9976</v>
      </c>
      <c r="Y49" s="52">
        <v>9657</v>
      </c>
      <c r="DA49" s="63" t="s">
        <v>1341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988</v>
      </c>
      <c r="D51" s="52">
        <v>1058</v>
      </c>
      <c r="E51" s="52">
        <v>2405</v>
      </c>
      <c r="F51" s="52">
        <v>3400</v>
      </c>
      <c r="G51" s="52">
        <v>3011</v>
      </c>
      <c r="H51" s="52">
        <v>4747</v>
      </c>
      <c r="I51" s="52">
        <v>5388</v>
      </c>
      <c r="J51" s="52">
        <v>3797</v>
      </c>
      <c r="K51" s="52">
        <v>2877</v>
      </c>
      <c r="L51" s="52">
        <v>1102</v>
      </c>
      <c r="M51" s="52">
        <v>1022</v>
      </c>
      <c r="N51" s="52">
        <v>1171</v>
      </c>
      <c r="O51" s="52">
        <v>791</v>
      </c>
      <c r="P51" s="52">
        <v>803</v>
      </c>
      <c r="Q51" s="52">
        <v>610</v>
      </c>
      <c r="R51" s="52">
        <v>1785</v>
      </c>
      <c r="S51" s="52">
        <v>785</v>
      </c>
      <c r="T51" s="52">
        <v>2010</v>
      </c>
      <c r="U51" s="52">
        <v>267</v>
      </c>
      <c r="V51" s="52">
        <v>2412</v>
      </c>
      <c r="W51" s="52">
        <v>4815</v>
      </c>
      <c r="X51" s="52">
        <v>8392</v>
      </c>
      <c r="Y51" s="52">
        <v>3693</v>
      </c>
      <c r="DA51" s="63" t="s">
        <v>1342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134</v>
      </c>
      <c r="B53" s="52"/>
      <c r="C53" s="52">
        <v>7611</v>
      </c>
      <c r="D53" s="52">
        <v>8176</v>
      </c>
      <c r="E53" s="52">
        <v>8606</v>
      </c>
      <c r="F53" s="52">
        <v>8461</v>
      </c>
      <c r="G53" s="52">
        <v>8984</v>
      </c>
      <c r="H53" s="52">
        <v>8795</v>
      </c>
      <c r="I53" s="52">
        <v>8507</v>
      </c>
      <c r="J53" s="52">
        <v>9312</v>
      </c>
      <c r="K53" s="52">
        <v>7679</v>
      </c>
      <c r="L53" s="52">
        <v>6207</v>
      </c>
      <c r="M53" s="52">
        <v>4718</v>
      </c>
      <c r="N53" s="52">
        <v>4907</v>
      </c>
      <c r="O53" s="52">
        <v>5146</v>
      </c>
      <c r="P53" s="52">
        <v>4530</v>
      </c>
      <c r="Q53" s="52">
        <v>6483</v>
      </c>
      <c r="R53" s="52">
        <v>12049</v>
      </c>
      <c r="S53" s="52">
        <v>11593</v>
      </c>
      <c r="T53" s="52">
        <v>12711</v>
      </c>
      <c r="U53" s="52">
        <v>10281</v>
      </c>
      <c r="V53" s="52">
        <v>11174</v>
      </c>
      <c r="W53" s="52">
        <v>8820</v>
      </c>
      <c r="X53" s="52">
        <v>8677</v>
      </c>
      <c r="Y53" s="52">
        <v>6532</v>
      </c>
      <c r="DA53" s="63" t="s">
        <v>1343</v>
      </c>
    </row>
    <row r="54" spans="1:105" ht="12" customHeight="1" x14ac:dyDescent="0.25">
      <c r="A54" s="108" t="s">
        <v>133</v>
      </c>
      <c r="B54" s="52"/>
      <c r="C54" s="52">
        <v>3</v>
      </c>
      <c r="D54" s="52">
        <v>2</v>
      </c>
      <c r="E54" s="52">
        <v>9</v>
      </c>
      <c r="F54" s="52">
        <v>1</v>
      </c>
      <c r="G54" s="52">
        <v>5</v>
      </c>
      <c r="H54" s="52">
        <v>4</v>
      </c>
      <c r="I54" s="52">
        <v>9</v>
      </c>
      <c r="J54" s="52">
        <v>11</v>
      </c>
      <c r="K54" s="52">
        <v>12</v>
      </c>
      <c r="L54" s="52">
        <v>8</v>
      </c>
      <c r="M54" s="52">
        <v>10</v>
      </c>
      <c r="N54" s="52">
        <v>9</v>
      </c>
      <c r="O54" s="52">
        <v>13</v>
      </c>
      <c r="P54" s="52">
        <v>35</v>
      </c>
      <c r="Q54" s="52">
        <v>11</v>
      </c>
      <c r="R54" s="52">
        <v>32</v>
      </c>
      <c r="S54" s="52">
        <v>29</v>
      </c>
      <c r="T54" s="52">
        <v>28</v>
      </c>
      <c r="U54" s="52">
        <v>21</v>
      </c>
      <c r="V54" s="52">
        <v>28</v>
      </c>
      <c r="W54" s="52">
        <v>8</v>
      </c>
      <c r="X54" s="52">
        <v>15</v>
      </c>
      <c r="Y54" s="52">
        <v>18</v>
      </c>
      <c r="DA54" s="63" t="s">
        <v>1344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142</v>
      </c>
      <c r="E55" s="52">
        <v>288</v>
      </c>
      <c r="F55" s="52">
        <v>969</v>
      </c>
      <c r="G55" s="52">
        <v>528</v>
      </c>
      <c r="H55" s="52">
        <v>803</v>
      </c>
      <c r="I55" s="52">
        <v>0</v>
      </c>
      <c r="J55" s="52">
        <v>659</v>
      </c>
      <c r="K55" s="52">
        <v>0</v>
      </c>
      <c r="L55" s="52">
        <v>322</v>
      </c>
      <c r="M55" s="52">
        <v>334</v>
      </c>
      <c r="N55" s="52">
        <v>390</v>
      </c>
      <c r="O55" s="52">
        <v>330</v>
      </c>
      <c r="P55" s="52">
        <v>423</v>
      </c>
      <c r="Q55" s="52">
        <v>566</v>
      </c>
      <c r="R55" s="52">
        <v>246</v>
      </c>
      <c r="S55" s="52">
        <v>601</v>
      </c>
      <c r="T55" s="52">
        <v>607</v>
      </c>
      <c r="U55" s="52">
        <v>515</v>
      </c>
      <c r="V55" s="52">
        <v>0</v>
      </c>
      <c r="W55" s="52">
        <v>1044</v>
      </c>
      <c r="X55" s="52">
        <v>1029</v>
      </c>
      <c r="Y55" s="52">
        <v>2439</v>
      </c>
      <c r="DA55" s="63" t="s">
        <v>1345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4</v>
      </c>
      <c r="E56" s="52">
        <v>16</v>
      </c>
      <c r="F56" s="52">
        <v>26</v>
      </c>
      <c r="G56" s="52">
        <v>16</v>
      </c>
      <c r="H56" s="52">
        <v>28</v>
      </c>
      <c r="I56" s="52">
        <v>0</v>
      </c>
      <c r="J56" s="52">
        <v>69</v>
      </c>
      <c r="K56" s="52">
        <v>0</v>
      </c>
      <c r="L56" s="52">
        <v>27</v>
      </c>
      <c r="M56" s="52">
        <v>46</v>
      </c>
      <c r="N56" s="52">
        <v>46</v>
      </c>
      <c r="O56" s="52">
        <v>53</v>
      </c>
      <c r="P56" s="52">
        <v>95</v>
      </c>
      <c r="Q56" s="52">
        <v>135</v>
      </c>
      <c r="R56" s="52">
        <v>49</v>
      </c>
      <c r="S56" s="52">
        <v>122</v>
      </c>
      <c r="T56" s="52">
        <v>150</v>
      </c>
      <c r="U56" s="52">
        <v>117</v>
      </c>
      <c r="V56" s="52">
        <v>0</v>
      </c>
      <c r="W56" s="52">
        <v>221</v>
      </c>
      <c r="X56" s="52">
        <v>255</v>
      </c>
      <c r="Y56" s="52">
        <v>668</v>
      </c>
      <c r="DA56" s="63" t="s">
        <v>1346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175</v>
      </c>
      <c r="B58" s="52"/>
      <c r="C58" s="52">
        <v>1181</v>
      </c>
      <c r="D58" s="52">
        <v>1188</v>
      </c>
      <c r="E58" s="52">
        <v>1341</v>
      </c>
      <c r="F58" s="52">
        <v>2688</v>
      </c>
      <c r="G58" s="52">
        <v>2907</v>
      </c>
      <c r="H58" s="52">
        <v>8984</v>
      </c>
      <c r="I58" s="52">
        <v>2906</v>
      </c>
      <c r="J58" s="52">
        <v>9641</v>
      </c>
      <c r="K58" s="52">
        <v>3511</v>
      </c>
      <c r="L58" s="52">
        <v>3062</v>
      </c>
      <c r="M58" s="52">
        <v>2925</v>
      </c>
      <c r="N58" s="52">
        <v>3271</v>
      </c>
      <c r="O58" s="52">
        <v>3486</v>
      </c>
      <c r="P58" s="52">
        <v>4952</v>
      </c>
      <c r="Q58" s="52">
        <v>6680</v>
      </c>
      <c r="R58" s="52">
        <v>11381</v>
      </c>
      <c r="S58" s="52">
        <v>11168</v>
      </c>
      <c r="T58" s="52">
        <v>10576</v>
      </c>
      <c r="U58" s="52">
        <v>6977</v>
      </c>
      <c r="V58" s="52">
        <v>8462</v>
      </c>
      <c r="W58" s="52">
        <v>7541</v>
      </c>
      <c r="X58" s="52">
        <v>9807</v>
      </c>
      <c r="Y58" s="52">
        <v>8760</v>
      </c>
      <c r="DA58" s="63" t="s">
        <v>1347</v>
      </c>
    </row>
    <row r="59" spans="1:105" ht="12" customHeight="1" x14ac:dyDescent="0.25">
      <c r="A59" s="115" t="s">
        <v>120</v>
      </c>
      <c r="B59" s="36"/>
      <c r="C59" s="36">
        <v>6433</v>
      </c>
      <c r="D59" s="36">
        <v>7136</v>
      </c>
      <c r="E59" s="36">
        <v>7578</v>
      </c>
      <c r="F59" s="36">
        <v>6769</v>
      </c>
      <c r="G59" s="36">
        <v>6626</v>
      </c>
      <c r="H59" s="36">
        <v>646</v>
      </c>
      <c r="I59" s="36">
        <v>5610</v>
      </c>
      <c r="J59" s="36">
        <v>410</v>
      </c>
      <c r="K59" s="36">
        <v>4180</v>
      </c>
      <c r="L59" s="36">
        <v>3502</v>
      </c>
      <c r="M59" s="36">
        <v>2183</v>
      </c>
      <c r="N59" s="36">
        <v>2081</v>
      </c>
      <c r="O59" s="36">
        <v>2056</v>
      </c>
      <c r="P59" s="36">
        <v>131</v>
      </c>
      <c r="Q59" s="36">
        <v>515</v>
      </c>
      <c r="R59" s="36">
        <v>995</v>
      </c>
      <c r="S59" s="36">
        <v>1177</v>
      </c>
      <c r="T59" s="36">
        <v>2920</v>
      </c>
      <c r="U59" s="36">
        <v>3957</v>
      </c>
      <c r="V59" s="36">
        <v>2740</v>
      </c>
      <c r="W59" s="36">
        <v>2552</v>
      </c>
      <c r="X59" s="36">
        <v>169</v>
      </c>
      <c r="Y59" s="36">
        <v>897</v>
      </c>
      <c r="DA59" s="60" t="s">
        <v>1348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1427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201</v>
      </c>
      <c r="B63" s="52"/>
      <c r="C63" s="52">
        <v>13022</v>
      </c>
      <c r="D63" s="52">
        <v>18576</v>
      </c>
      <c r="E63" s="52">
        <v>20389</v>
      </c>
      <c r="F63" s="52">
        <v>21642</v>
      </c>
      <c r="G63" s="52">
        <v>23316</v>
      </c>
      <c r="H63" s="52">
        <v>24211</v>
      </c>
      <c r="I63" s="52">
        <v>22720</v>
      </c>
      <c r="J63" s="52">
        <v>27291</v>
      </c>
      <c r="K63" s="52">
        <v>20724</v>
      </c>
      <c r="L63" s="52">
        <v>19445</v>
      </c>
      <c r="M63" s="52">
        <v>16200</v>
      </c>
      <c r="N63" s="52">
        <v>18696</v>
      </c>
      <c r="O63" s="52">
        <v>16540</v>
      </c>
      <c r="P63" s="52">
        <v>3056</v>
      </c>
      <c r="Q63" s="52">
        <v>7064</v>
      </c>
      <c r="R63" s="52">
        <v>15613</v>
      </c>
      <c r="S63" s="52">
        <v>26261</v>
      </c>
      <c r="T63" s="52">
        <v>27610</v>
      </c>
      <c r="U63" s="52">
        <v>29905</v>
      </c>
      <c r="V63" s="52">
        <v>25176</v>
      </c>
      <c r="W63" s="52">
        <v>28251</v>
      </c>
      <c r="X63" s="52">
        <v>24434</v>
      </c>
      <c r="Y63" s="52">
        <v>22943</v>
      </c>
      <c r="DA63" s="63" t="s">
        <v>1428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3154</v>
      </c>
      <c r="D65" s="52">
        <v>3149</v>
      </c>
      <c r="E65" s="52">
        <v>4326</v>
      </c>
      <c r="F65" s="52">
        <v>5945</v>
      </c>
      <c r="G65" s="52">
        <v>6284</v>
      </c>
      <c r="H65" s="52">
        <v>9191</v>
      </c>
      <c r="I65" s="52">
        <v>10181</v>
      </c>
      <c r="J65" s="52">
        <v>9056</v>
      </c>
      <c r="K65" s="52">
        <v>12218</v>
      </c>
      <c r="L65" s="52">
        <v>8257</v>
      </c>
      <c r="M65" s="52">
        <v>7989</v>
      </c>
      <c r="N65" s="52">
        <v>6191</v>
      </c>
      <c r="O65" s="52">
        <v>9921</v>
      </c>
      <c r="P65" s="52">
        <v>8472</v>
      </c>
      <c r="Q65" s="52">
        <v>8504</v>
      </c>
      <c r="R65" s="52">
        <v>10503</v>
      </c>
      <c r="S65" s="52">
        <v>15579</v>
      </c>
      <c r="T65" s="52">
        <v>16589</v>
      </c>
      <c r="U65" s="52">
        <v>18119</v>
      </c>
      <c r="V65" s="52">
        <v>17066</v>
      </c>
      <c r="W65" s="52">
        <v>20093</v>
      </c>
      <c r="X65" s="52">
        <v>23668</v>
      </c>
      <c r="Y65" s="52">
        <v>19648</v>
      </c>
      <c r="DA65" s="63" t="s">
        <v>1429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16485</v>
      </c>
      <c r="D67" s="52">
        <f t="shared" si="0"/>
        <v>18243</v>
      </c>
      <c r="E67" s="52">
        <f t="shared" si="0"/>
        <v>19673</v>
      </c>
      <c r="F67" s="52">
        <f t="shared" si="0"/>
        <v>20267</v>
      </c>
      <c r="G67" s="52">
        <f t="shared" si="0"/>
        <v>23121</v>
      </c>
      <c r="H67" s="52">
        <f t="shared" si="0"/>
        <v>23358</v>
      </c>
      <c r="I67" s="52">
        <f t="shared" si="0"/>
        <v>23395</v>
      </c>
      <c r="J67" s="52">
        <f t="shared" si="0"/>
        <v>25597</v>
      </c>
      <c r="K67" s="52">
        <f t="shared" si="0"/>
        <v>21631</v>
      </c>
      <c r="L67" s="52">
        <f t="shared" si="0"/>
        <v>19312</v>
      </c>
      <c r="M67" s="52">
        <f t="shared" si="0"/>
        <v>16654</v>
      </c>
      <c r="N67" s="52">
        <f t="shared" si="0"/>
        <v>19142</v>
      </c>
      <c r="O67" s="52">
        <f t="shared" si="0"/>
        <v>16885</v>
      </c>
      <c r="P67" s="52">
        <f t="shared" si="0"/>
        <v>4130</v>
      </c>
      <c r="Q67" s="52">
        <f t="shared" si="0"/>
        <v>7297</v>
      </c>
      <c r="R67" s="52">
        <f t="shared" ref="R67:V67" si="1">R39-R53</f>
        <v>16546</v>
      </c>
      <c r="S67" s="52">
        <f t="shared" si="1"/>
        <v>25563</v>
      </c>
      <c r="T67" s="52">
        <f t="shared" si="1"/>
        <v>27320</v>
      </c>
      <c r="U67" s="52">
        <f t="shared" si="1"/>
        <v>29478</v>
      </c>
      <c r="V67" s="52">
        <f t="shared" si="1"/>
        <v>27588</v>
      </c>
      <c r="W67" s="52">
        <f t="shared" ref="W67:Y67" si="2">W39-W53</f>
        <v>25045</v>
      </c>
      <c r="X67" s="52">
        <f t="shared" si="2"/>
        <v>22109</v>
      </c>
      <c r="Y67" s="52">
        <f t="shared" si="2"/>
        <v>16872</v>
      </c>
      <c r="DA67" s="63" t="s">
        <v>1430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8</v>
      </c>
      <c r="D68" s="52">
        <f t="shared" si="3"/>
        <v>6</v>
      </c>
      <c r="E68" s="52">
        <f t="shared" si="3"/>
        <v>21</v>
      </c>
      <c r="F68" s="52">
        <f t="shared" si="3"/>
        <v>3</v>
      </c>
      <c r="G68" s="52">
        <f t="shared" si="3"/>
        <v>13</v>
      </c>
      <c r="H68" s="52">
        <f t="shared" si="3"/>
        <v>11</v>
      </c>
      <c r="I68" s="52">
        <f t="shared" si="3"/>
        <v>24</v>
      </c>
      <c r="J68" s="52">
        <f t="shared" si="3"/>
        <v>29</v>
      </c>
      <c r="K68" s="52">
        <f t="shared" si="3"/>
        <v>31</v>
      </c>
      <c r="L68" s="52">
        <f t="shared" si="3"/>
        <v>22</v>
      </c>
      <c r="M68" s="52">
        <f t="shared" si="3"/>
        <v>32</v>
      </c>
      <c r="N68" s="52">
        <f t="shared" si="3"/>
        <v>37</v>
      </c>
      <c r="O68" s="52">
        <f t="shared" si="3"/>
        <v>41</v>
      </c>
      <c r="P68" s="52">
        <f t="shared" si="3"/>
        <v>30</v>
      </c>
      <c r="Q68" s="52">
        <f t="shared" si="3"/>
        <v>11</v>
      </c>
      <c r="R68" s="52">
        <f t="shared" ref="R68:V68" si="4">R40-R54</f>
        <v>41</v>
      </c>
      <c r="S68" s="52">
        <f t="shared" si="4"/>
        <v>61</v>
      </c>
      <c r="T68" s="52">
        <f t="shared" si="4"/>
        <v>59</v>
      </c>
      <c r="U68" s="52">
        <f t="shared" si="4"/>
        <v>60</v>
      </c>
      <c r="V68" s="52">
        <f t="shared" si="4"/>
        <v>68</v>
      </c>
      <c r="W68" s="52">
        <f t="shared" ref="W68:Y68" si="5">W40-W54</f>
        <v>20</v>
      </c>
      <c r="X68" s="52">
        <f t="shared" si="5"/>
        <v>36</v>
      </c>
      <c r="Y68" s="52">
        <f t="shared" si="5"/>
        <v>44</v>
      </c>
      <c r="DA68" s="63" t="s">
        <v>1431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318</v>
      </c>
      <c r="E69" s="52">
        <f t="shared" si="6"/>
        <v>659</v>
      </c>
      <c r="F69" s="52">
        <f t="shared" si="6"/>
        <v>2218</v>
      </c>
      <c r="G69" s="52">
        <f t="shared" si="6"/>
        <v>1290</v>
      </c>
      <c r="H69" s="52">
        <f t="shared" si="6"/>
        <v>2018</v>
      </c>
      <c r="I69" s="52">
        <f t="shared" si="6"/>
        <v>1</v>
      </c>
      <c r="J69" s="52">
        <f t="shared" si="6"/>
        <v>1789</v>
      </c>
      <c r="K69" s="52">
        <f t="shared" si="6"/>
        <v>0</v>
      </c>
      <c r="L69" s="52">
        <f t="shared" si="6"/>
        <v>953</v>
      </c>
      <c r="M69" s="52">
        <f t="shared" si="6"/>
        <v>1060</v>
      </c>
      <c r="N69" s="52">
        <f t="shared" si="6"/>
        <v>1363</v>
      </c>
      <c r="O69" s="52">
        <f t="shared" si="6"/>
        <v>985</v>
      </c>
      <c r="P69" s="52">
        <f t="shared" si="6"/>
        <v>258</v>
      </c>
      <c r="Q69" s="52">
        <f t="shared" si="6"/>
        <v>555</v>
      </c>
      <c r="R69" s="52">
        <f t="shared" ref="R69:V69" si="7">R41-R55</f>
        <v>311</v>
      </c>
      <c r="S69" s="52">
        <f t="shared" si="7"/>
        <v>1277</v>
      </c>
      <c r="T69" s="52">
        <f t="shared" si="7"/>
        <v>1242</v>
      </c>
      <c r="U69" s="52">
        <f t="shared" si="7"/>
        <v>1409</v>
      </c>
      <c r="V69" s="52">
        <f t="shared" si="7"/>
        <v>0</v>
      </c>
      <c r="W69" s="52">
        <f t="shared" ref="W69:Y69" si="8">W41-W55</f>
        <v>2924</v>
      </c>
      <c r="X69" s="52">
        <f t="shared" si="8"/>
        <v>2520</v>
      </c>
      <c r="Y69" s="52">
        <f t="shared" si="8"/>
        <v>5797</v>
      </c>
      <c r="DA69" s="63" t="s">
        <v>1432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9</v>
      </c>
      <c r="E70" s="52">
        <f t="shared" si="9"/>
        <v>37</v>
      </c>
      <c r="F70" s="52">
        <f t="shared" si="9"/>
        <v>60</v>
      </c>
      <c r="G70" s="52">
        <f t="shared" si="9"/>
        <v>40</v>
      </c>
      <c r="H70" s="52">
        <f t="shared" si="9"/>
        <v>71</v>
      </c>
      <c r="I70" s="52">
        <f t="shared" si="9"/>
        <v>0</v>
      </c>
      <c r="J70" s="52">
        <f t="shared" si="9"/>
        <v>186</v>
      </c>
      <c r="K70" s="52">
        <f t="shared" si="9"/>
        <v>0</v>
      </c>
      <c r="L70" s="52">
        <f t="shared" si="9"/>
        <v>80</v>
      </c>
      <c r="M70" s="52">
        <f t="shared" si="9"/>
        <v>143</v>
      </c>
      <c r="N70" s="52">
        <f t="shared" si="9"/>
        <v>161</v>
      </c>
      <c r="O70" s="52">
        <f t="shared" si="9"/>
        <v>157</v>
      </c>
      <c r="P70" s="52">
        <f t="shared" si="9"/>
        <v>57</v>
      </c>
      <c r="Q70" s="52">
        <f t="shared" si="9"/>
        <v>133</v>
      </c>
      <c r="R70" s="52">
        <f t="shared" ref="R70:V70" si="10">R42-R56</f>
        <v>60</v>
      </c>
      <c r="S70" s="52">
        <f t="shared" si="10"/>
        <v>260</v>
      </c>
      <c r="T70" s="52">
        <f t="shared" si="10"/>
        <v>307</v>
      </c>
      <c r="U70" s="52">
        <f t="shared" si="10"/>
        <v>319</v>
      </c>
      <c r="V70" s="52">
        <f t="shared" si="10"/>
        <v>0</v>
      </c>
      <c r="W70" s="52">
        <f t="shared" ref="W70:Y70" si="11">W42-W56</f>
        <v>617</v>
      </c>
      <c r="X70" s="52">
        <f t="shared" si="11"/>
        <v>624</v>
      </c>
      <c r="Y70" s="52">
        <f t="shared" si="11"/>
        <v>1588</v>
      </c>
      <c r="DA70" s="63" t="s">
        <v>1433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175</v>
      </c>
      <c r="B72" s="52"/>
      <c r="C72" s="52">
        <v>50466</v>
      </c>
      <c r="D72" s="52">
        <v>46426</v>
      </c>
      <c r="E72" s="52">
        <v>49209</v>
      </c>
      <c r="F72" s="52">
        <v>45087</v>
      </c>
      <c r="G72" s="52">
        <v>46280</v>
      </c>
      <c r="H72" s="52">
        <v>44065</v>
      </c>
      <c r="I72" s="52">
        <v>41219</v>
      </c>
      <c r="J72" s="52">
        <v>31245</v>
      </c>
      <c r="K72" s="52">
        <v>64438</v>
      </c>
      <c r="L72" s="52">
        <v>52384</v>
      </c>
      <c r="M72" s="52">
        <v>47135</v>
      </c>
      <c r="N72" s="52">
        <v>48168</v>
      </c>
      <c r="O72" s="52">
        <v>45636</v>
      </c>
      <c r="P72" s="52">
        <v>29139</v>
      </c>
      <c r="Q72" s="52">
        <v>33227</v>
      </c>
      <c r="R72" s="52">
        <v>41392</v>
      </c>
      <c r="S72" s="52">
        <v>50464</v>
      </c>
      <c r="T72" s="52">
        <v>44028</v>
      </c>
      <c r="U72" s="52">
        <v>39250</v>
      </c>
      <c r="V72" s="52">
        <v>39875</v>
      </c>
      <c r="W72" s="52">
        <v>41749</v>
      </c>
      <c r="X72" s="52">
        <v>43581</v>
      </c>
      <c r="Y72" s="52">
        <v>45700</v>
      </c>
      <c r="DA72" s="63" t="s">
        <v>1434</v>
      </c>
    </row>
    <row r="73" spans="1:105" ht="12" customHeight="1" x14ac:dyDescent="0.25">
      <c r="A73" s="115" t="s">
        <v>120</v>
      </c>
      <c r="B73" s="36"/>
      <c r="C73" s="36">
        <v>78604</v>
      </c>
      <c r="D73" s="36">
        <v>67173</v>
      </c>
      <c r="E73" s="36">
        <v>56136</v>
      </c>
      <c r="F73" s="36">
        <v>52677</v>
      </c>
      <c r="G73" s="36">
        <v>52289</v>
      </c>
      <c r="H73" s="36">
        <v>1623</v>
      </c>
      <c r="I73" s="36">
        <v>48095</v>
      </c>
      <c r="J73" s="36">
        <v>1115</v>
      </c>
      <c r="K73" s="36">
        <v>31874</v>
      </c>
      <c r="L73" s="36">
        <v>22113</v>
      </c>
      <c r="M73" s="36">
        <v>13578</v>
      </c>
      <c r="N73" s="36">
        <v>10847</v>
      </c>
      <c r="O73" s="36">
        <v>9808</v>
      </c>
      <c r="P73" s="36">
        <v>343</v>
      </c>
      <c r="Q73" s="36">
        <v>994</v>
      </c>
      <c r="R73" s="36">
        <v>1848</v>
      </c>
      <c r="S73" s="36">
        <v>2736</v>
      </c>
      <c r="T73" s="36">
        <v>6854</v>
      </c>
      <c r="U73" s="36">
        <v>13347</v>
      </c>
      <c r="V73" s="36">
        <v>7891</v>
      </c>
      <c r="W73" s="36">
        <v>8726</v>
      </c>
      <c r="X73" s="36">
        <v>478</v>
      </c>
      <c r="Y73" s="36">
        <v>2781</v>
      </c>
      <c r="DA73" s="60" t="s">
        <v>1435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1514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X78" s="128">
        <f>RES_hhdet_numvin!X63</f>
        <v>0</v>
      </c>
      <c r="Y78" s="128">
        <f>RES_hhdet_numvin!Y63</f>
        <v>0</v>
      </c>
      <c r="DA78" s="133"/>
    </row>
    <row r="79" spans="1:105" ht="12" customHeight="1" x14ac:dyDescent="0.25">
      <c r="A79" s="97" t="s">
        <v>201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0</v>
      </c>
      <c r="I79" s="52">
        <f>RES_hhdet_numvin!I64</f>
        <v>0</v>
      </c>
      <c r="J79" s="52">
        <f>RES_hhdet_numvin!J64</f>
        <v>6573</v>
      </c>
      <c r="K79" s="52">
        <f>RES_hhdet_numvin!K64</f>
        <v>9379</v>
      </c>
      <c r="L79" s="52">
        <f>RES_hhdet_numvin!L64</f>
        <v>12057</v>
      </c>
      <c r="M79" s="52">
        <f>RES_hhdet_numvin!M64</f>
        <v>12319</v>
      </c>
      <c r="N79" s="52">
        <f>RES_hhdet_numvin!N64</f>
        <v>16234</v>
      </c>
      <c r="O79" s="52">
        <f>RES_hhdet_numvin!O64</f>
        <v>16692</v>
      </c>
      <c r="P79" s="52">
        <f>RES_hhdet_numvin!P64</f>
        <v>6690</v>
      </c>
      <c r="Q79" s="52">
        <f>RES_hhdet_numvin!Q64</f>
        <v>12476</v>
      </c>
      <c r="R79" s="52">
        <f>RES_hhdet_numvin!R64</f>
        <v>25645</v>
      </c>
      <c r="S79" s="52">
        <f>RES_hhdet_numvin!S64</f>
        <v>36570</v>
      </c>
      <c r="T79" s="52">
        <f>RES_hhdet_numvin!T64</f>
        <v>39849</v>
      </c>
      <c r="U79" s="52">
        <f>RES_hhdet_numvin!U64</f>
        <v>40202</v>
      </c>
      <c r="V79" s="52">
        <f>RES_hhdet_numvin!V64</f>
        <v>36139</v>
      </c>
      <c r="W79" s="52">
        <f>RES_hhdet_numvin!W64</f>
        <v>38268</v>
      </c>
      <c r="X79" s="52">
        <f>RES_hhdet_numvin!X64</f>
        <v>34405</v>
      </c>
      <c r="Y79" s="52">
        <f>RES_hhdet_numvin!Y64</f>
        <v>32600</v>
      </c>
      <c r="DA79" s="63" t="s">
        <v>1515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X80" s="138">
        <f>RES_hhdet_numvin!X65</f>
        <v>0</v>
      </c>
      <c r="Y80" s="138">
        <f>RES_hhdet_numvin!Y65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X81" s="150">
        <f>RES_hhdet_numvin!X66</f>
        <v>0</v>
      </c>
      <c r="Y81" s="150">
        <f>RES_hhdet_numvin!Y66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0</v>
      </c>
      <c r="Q82" s="138">
        <f>RES_hhdet_numvin!Q67</f>
        <v>0</v>
      </c>
      <c r="R82" s="138">
        <f>RES_hhdet_numvin!R67</f>
        <v>3433</v>
      </c>
      <c r="S82" s="138">
        <f>RES_hhdet_numvin!S67</f>
        <v>8638</v>
      </c>
      <c r="T82" s="138">
        <f>RES_hhdet_numvin!T67</f>
        <v>13037</v>
      </c>
      <c r="U82" s="138">
        <f>RES_hhdet_numvin!U67</f>
        <v>15412</v>
      </c>
      <c r="V82" s="138">
        <f>RES_hhdet_numvin!V67</f>
        <v>16695</v>
      </c>
      <c r="W82" s="138">
        <f>RES_hhdet_numvin!W67</f>
        <v>22142</v>
      </c>
      <c r="X82" s="138">
        <f>RES_hhdet_numvin!X67</f>
        <v>29643</v>
      </c>
      <c r="Y82" s="138">
        <f>RES_hhdet_numvin!Y67</f>
        <v>23341</v>
      </c>
      <c r="DA82" s="63" t="s">
        <v>1516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X83" s="150">
        <f>RES_hhdet_numvin!X68</f>
        <v>0</v>
      </c>
      <c r="Y83" s="150">
        <f>RES_hhdet_numvin!Y68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0</v>
      </c>
      <c r="I84" s="138">
        <f>RES_hhdet_numvin!I69</f>
        <v>0</v>
      </c>
      <c r="J84" s="138">
        <f>RES_hhdet_numvin!J69</f>
        <v>5024</v>
      </c>
      <c r="K84" s="138">
        <f>RES_hhdet_numvin!K69</f>
        <v>9365</v>
      </c>
      <c r="L84" s="138">
        <f>RES_hhdet_numvin!L69</f>
        <v>10979</v>
      </c>
      <c r="M84" s="138">
        <f>RES_hhdet_numvin!M69</f>
        <v>11062</v>
      </c>
      <c r="N84" s="138">
        <f>RES_hhdet_numvin!N69</f>
        <v>14679</v>
      </c>
      <c r="O84" s="138">
        <f>RES_hhdet_numvin!O69</f>
        <v>15522</v>
      </c>
      <c r="P84" s="138">
        <f>RES_hhdet_numvin!P69</f>
        <v>6274</v>
      </c>
      <c r="Q84" s="138">
        <f>RES_hhdet_numvin!Q69</f>
        <v>11932</v>
      </c>
      <c r="R84" s="138">
        <f>RES_hhdet_numvin!R69</f>
        <v>26000</v>
      </c>
      <c r="S84" s="138">
        <f>RES_hhdet_numvin!S69</f>
        <v>35178</v>
      </c>
      <c r="T84" s="138">
        <f>RES_hhdet_numvin!T69</f>
        <v>38774</v>
      </c>
      <c r="U84" s="138">
        <f>RES_hhdet_numvin!U69</f>
        <v>39109</v>
      </c>
      <c r="V84" s="138">
        <f>RES_hhdet_numvin!V69</f>
        <v>38471</v>
      </c>
      <c r="W84" s="138">
        <f>RES_hhdet_numvin!W69</f>
        <v>33798</v>
      </c>
      <c r="X84" s="138">
        <f>RES_hhdet_numvin!X69</f>
        <v>30781</v>
      </c>
      <c r="Y84" s="138">
        <f>RES_hhdet_numvin!Y69</f>
        <v>23404</v>
      </c>
      <c r="DA84" s="63" t="s">
        <v>1517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0</v>
      </c>
      <c r="I85" s="138">
        <f>RES_hhdet_numvin!I70</f>
        <v>0</v>
      </c>
      <c r="J85" s="138">
        <f>RES_hhdet_numvin!J70</f>
        <v>6</v>
      </c>
      <c r="K85" s="138">
        <f>RES_hhdet_numvin!K70</f>
        <v>14</v>
      </c>
      <c r="L85" s="138">
        <f>RES_hhdet_numvin!L70</f>
        <v>14</v>
      </c>
      <c r="M85" s="138">
        <f>RES_hhdet_numvin!M70</f>
        <v>24</v>
      </c>
      <c r="N85" s="138">
        <f>RES_hhdet_numvin!N70</f>
        <v>29</v>
      </c>
      <c r="O85" s="138">
        <f>RES_hhdet_numvin!O70</f>
        <v>41</v>
      </c>
      <c r="P85" s="138">
        <f>RES_hhdet_numvin!P70</f>
        <v>49</v>
      </c>
      <c r="Q85" s="138">
        <f>RES_hhdet_numvin!Q70</f>
        <v>21</v>
      </c>
      <c r="R85" s="138">
        <f>RES_hhdet_numvin!R70</f>
        <v>69</v>
      </c>
      <c r="S85" s="138">
        <f>RES_hhdet_numvin!S70</f>
        <v>86</v>
      </c>
      <c r="T85" s="138">
        <f>RES_hhdet_numvin!T70</f>
        <v>85</v>
      </c>
      <c r="U85" s="138">
        <f>RES_hhdet_numvin!U70</f>
        <v>81</v>
      </c>
      <c r="V85" s="138">
        <f>RES_hhdet_numvin!V70</f>
        <v>96</v>
      </c>
      <c r="W85" s="138">
        <f>RES_hhdet_numvin!W70</f>
        <v>28</v>
      </c>
      <c r="X85" s="138">
        <f>RES_hhdet_numvin!X70</f>
        <v>51</v>
      </c>
      <c r="Y85" s="138">
        <f>RES_hhdet_numvin!Y70</f>
        <v>62</v>
      </c>
      <c r="DA85" s="63" t="s">
        <v>1518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X86" s="138">
        <f>RES_hhdet_numvin!X71</f>
        <v>0</v>
      </c>
      <c r="Y86" s="138">
        <f>RES_hhdet_numvin!Y71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X87" s="138">
        <f>RES_hhdet_numvin!X72</f>
        <v>0</v>
      </c>
      <c r="Y87" s="138">
        <f>RES_hhdet_numvin!Y72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0</v>
      </c>
      <c r="Q88" s="138">
        <f>RES_hhdet_numvin!Q73</f>
        <v>0</v>
      </c>
      <c r="R88" s="138">
        <f>RES_hhdet_numvin!R73</f>
        <v>184</v>
      </c>
      <c r="S88" s="138">
        <f>RES_hhdet_numvin!S73</f>
        <v>1085</v>
      </c>
      <c r="T88" s="138">
        <f>RES_hhdet_numvin!T73</f>
        <v>1402</v>
      </c>
      <c r="U88" s="138">
        <f>RES_hhdet_numvin!U73</f>
        <v>1684</v>
      </c>
      <c r="V88" s="138">
        <f>RES_hhdet_numvin!V73</f>
        <v>0</v>
      </c>
      <c r="W88" s="138">
        <f>RES_hhdet_numvin!W73</f>
        <v>3907</v>
      </c>
      <c r="X88" s="138">
        <f>RES_hhdet_numvin!X73</f>
        <v>3544</v>
      </c>
      <c r="Y88" s="138">
        <f>RES_hhdet_numvin!Y73</f>
        <v>8236</v>
      </c>
      <c r="DA88" s="63" t="s">
        <v>1519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0</v>
      </c>
      <c r="Q89" s="138">
        <f>RES_hhdet_numvin!Q74</f>
        <v>0</v>
      </c>
      <c r="R89" s="138">
        <f>RES_hhdet_numvin!R74</f>
        <v>35</v>
      </c>
      <c r="S89" s="138">
        <f>RES_hhdet_numvin!S74</f>
        <v>222</v>
      </c>
      <c r="T89" s="138">
        <f>RES_hhdet_numvin!T74</f>
        <v>346</v>
      </c>
      <c r="U89" s="138">
        <f>RES_hhdet_numvin!U74</f>
        <v>384</v>
      </c>
      <c r="V89" s="138">
        <f>RES_hhdet_numvin!V74</f>
        <v>0</v>
      </c>
      <c r="W89" s="138">
        <f>RES_hhdet_numvin!W74</f>
        <v>827</v>
      </c>
      <c r="X89" s="138">
        <f>RES_hhdet_numvin!X74</f>
        <v>878</v>
      </c>
      <c r="Y89" s="138">
        <f>RES_hhdet_numvin!Y74</f>
        <v>2256</v>
      </c>
      <c r="DA89" s="63" t="s">
        <v>1520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X90" s="138">
        <f>RES_hhdet_numvin!X75</f>
        <v>0</v>
      </c>
      <c r="Y90" s="138">
        <f>RES_hhdet_numvin!Y75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X91" s="148">
        <f>RES_hhdet_numvin!X76</f>
        <v>0</v>
      </c>
      <c r="Y91" s="148">
        <f>RES_hhdet_numvin!Y76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X92" s="150">
        <f>RES_hhdet_numvin!X77</f>
        <v>0</v>
      </c>
      <c r="Y92" s="150">
        <f>RES_hhdet_numvin!Y77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0</v>
      </c>
      <c r="Q93" s="138">
        <f>RES_hhdet_numvin!Q78</f>
        <v>0</v>
      </c>
      <c r="R93" s="138">
        <f>RES_hhdet_numvin!R78</f>
        <v>15651</v>
      </c>
      <c r="S93" s="138">
        <f>RES_hhdet_numvin!S78</f>
        <v>30264</v>
      </c>
      <c r="T93" s="138">
        <f>RES_hhdet_numvin!T78</f>
        <v>39138</v>
      </c>
      <c r="U93" s="138">
        <f>RES_hhdet_numvin!U78</f>
        <v>39375</v>
      </c>
      <c r="V93" s="138">
        <f>RES_hhdet_numvin!V78</f>
        <v>44764</v>
      </c>
      <c r="W93" s="138">
        <f>RES_hhdet_numvin!W78</f>
        <v>48137</v>
      </c>
      <c r="X93" s="138">
        <f>RES_hhdet_numvin!X78</f>
        <v>53200</v>
      </c>
      <c r="Y93" s="138">
        <f>RES_hhdet_numvin!Y78</f>
        <v>54460</v>
      </c>
      <c r="DA93" s="63" t="s">
        <v>1521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0</v>
      </c>
      <c r="Q94" s="39">
        <f>RES_hhdet_numvin!Q79</f>
        <v>0</v>
      </c>
      <c r="R94" s="39">
        <f>RES_hhdet_numvin!R79</f>
        <v>931</v>
      </c>
      <c r="S94" s="39">
        <f>RES_hhdet_numvin!S79</f>
        <v>2261</v>
      </c>
      <c r="T94" s="39">
        <f>RES_hhdet_numvin!T79</f>
        <v>7387</v>
      </c>
      <c r="U94" s="39">
        <f>RES_hhdet_numvin!U79</f>
        <v>15112</v>
      </c>
      <c r="V94" s="39">
        <f>RES_hhdet_numvin!V79</f>
        <v>10034</v>
      </c>
      <c r="W94" s="39">
        <f>RES_hhdet_numvin!W79</f>
        <v>11059</v>
      </c>
      <c r="X94" s="39">
        <f>RES_hhdet_numvin!X79</f>
        <v>647</v>
      </c>
      <c r="Y94" s="39">
        <f>RES_hhdet_numvin!Y79</f>
        <v>3678</v>
      </c>
      <c r="DA94" s="60" t="s">
        <v>1522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429.17001998310337</v>
      </c>
      <c r="C98" s="117">
        <f t="shared" si="12"/>
        <v>478.29104128140744</v>
      </c>
      <c r="D98" s="117">
        <f t="shared" si="12"/>
        <v>469.72197634062815</v>
      </c>
      <c r="E98" s="117">
        <f t="shared" si="12"/>
        <v>538.34124271435405</v>
      </c>
      <c r="F98" s="117">
        <f t="shared" si="12"/>
        <v>533.92525715652721</v>
      </c>
      <c r="G98" s="117">
        <f t="shared" si="12"/>
        <v>584.03939217897403</v>
      </c>
      <c r="H98" s="117">
        <f t="shared" si="12"/>
        <v>557.04136789306767</v>
      </c>
      <c r="I98" s="117">
        <f t="shared" si="12"/>
        <v>531.29757914451852</v>
      </c>
      <c r="J98" s="117">
        <f t="shared" si="12"/>
        <v>571.7341378874803</v>
      </c>
      <c r="K98" s="117">
        <f t="shared" si="12"/>
        <v>587.71228984711831</v>
      </c>
      <c r="L98" s="117">
        <f t="shared" si="12"/>
        <v>615.51225602307693</v>
      </c>
      <c r="M98" s="117">
        <f t="shared" si="12"/>
        <v>564.13478171372969</v>
      </c>
      <c r="N98" s="117">
        <f t="shared" si="12"/>
        <v>530.29302910754984</v>
      </c>
      <c r="O98" s="117">
        <f t="shared" si="12"/>
        <v>503.44348272613877</v>
      </c>
      <c r="P98" s="117">
        <f t="shared" si="12"/>
        <v>445.03580553245155</v>
      </c>
      <c r="Q98" s="117">
        <f t="shared" si="12"/>
        <v>460.68094749958465</v>
      </c>
      <c r="R98" s="117">
        <f t="shared" ref="R98:V98" si="13">R99+R102+R104+R113</f>
        <v>479.36007174830695</v>
      </c>
      <c r="S98" s="117">
        <f t="shared" si="13"/>
        <v>494.66539863754383</v>
      </c>
      <c r="T98" s="117">
        <f t="shared" si="13"/>
        <v>484.40926396464084</v>
      </c>
      <c r="U98" s="117">
        <f t="shared" si="13"/>
        <v>478.61187448388438</v>
      </c>
      <c r="V98" s="117">
        <f t="shared" si="13"/>
        <v>506.2421617512972</v>
      </c>
      <c r="W98" s="117">
        <f t="shared" ref="W98:Y98" si="14">W99+W102+W104+W113</f>
        <v>548.36413178988323</v>
      </c>
      <c r="X98" s="117">
        <f t="shared" si="14"/>
        <v>512.98085449163523</v>
      </c>
      <c r="Y98" s="117">
        <f t="shared" si="14"/>
        <v>504.45078851670496</v>
      </c>
      <c r="DA98" s="129" t="s">
        <v>1628</v>
      </c>
    </row>
    <row r="99" spans="1:105" ht="12" customHeight="1" x14ac:dyDescent="0.25">
      <c r="A99" s="121" t="s">
        <v>57</v>
      </c>
      <c r="B99" s="122">
        <f t="shared" ref="B99:Q99" si="15">SUM(B100:B101)</f>
        <v>335.87627207432865</v>
      </c>
      <c r="C99" s="122">
        <f t="shared" si="15"/>
        <v>382.27709256685057</v>
      </c>
      <c r="D99" s="122">
        <f t="shared" si="15"/>
        <v>374.76282325652193</v>
      </c>
      <c r="E99" s="122">
        <f t="shared" si="15"/>
        <v>438.53895641628003</v>
      </c>
      <c r="F99" s="122">
        <f t="shared" si="15"/>
        <v>433.20567538176635</v>
      </c>
      <c r="G99" s="122">
        <f t="shared" si="15"/>
        <v>476.10804496205566</v>
      </c>
      <c r="H99" s="122">
        <f t="shared" si="15"/>
        <v>444.25750325865289</v>
      </c>
      <c r="I99" s="122">
        <f t="shared" si="15"/>
        <v>417.17017807156918</v>
      </c>
      <c r="J99" s="122">
        <f t="shared" si="15"/>
        <v>453.33943911107275</v>
      </c>
      <c r="K99" s="122">
        <f t="shared" si="15"/>
        <v>469.254270508849</v>
      </c>
      <c r="L99" s="122">
        <f t="shared" si="15"/>
        <v>498.31212809744324</v>
      </c>
      <c r="M99" s="122">
        <f t="shared" si="15"/>
        <v>457.0372137854734</v>
      </c>
      <c r="N99" s="122">
        <f t="shared" si="15"/>
        <v>429.05093336330839</v>
      </c>
      <c r="O99" s="122">
        <f t="shared" si="15"/>
        <v>411.12341454790112</v>
      </c>
      <c r="P99" s="122">
        <f t="shared" si="15"/>
        <v>356.69808411460343</v>
      </c>
      <c r="Q99" s="122">
        <f t="shared" si="15"/>
        <v>375.31433727503236</v>
      </c>
      <c r="R99" s="122">
        <f t="shared" ref="R99:V99" si="16">SUM(R100:R101)</f>
        <v>391.17856239962805</v>
      </c>
      <c r="S99" s="122">
        <f t="shared" si="16"/>
        <v>398.80499720378782</v>
      </c>
      <c r="T99" s="122">
        <f t="shared" si="16"/>
        <v>386.91267841111414</v>
      </c>
      <c r="U99" s="122">
        <f t="shared" si="16"/>
        <v>381.1842511364265</v>
      </c>
      <c r="V99" s="122">
        <f t="shared" si="16"/>
        <v>405.26731589123216</v>
      </c>
      <c r="W99" s="122">
        <f t="shared" ref="W99:Y99" si="17">SUM(W100:W101)</f>
        <v>438.61450800178511</v>
      </c>
      <c r="X99" s="122">
        <f t="shared" si="17"/>
        <v>404.62046741073874</v>
      </c>
      <c r="Y99" s="122">
        <f t="shared" si="17"/>
        <v>396.89107632353011</v>
      </c>
      <c r="DA99" s="130" t="s">
        <v>1629</v>
      </c>
    </row>
    <row r="100" spans="1:105" ht="12" customHeight="1" x14ac:dyDescent="0.25">
      <c r="A100" s="97" t="s">
        <v>212</v>
      </c>
      <c r="B100" s="98">
        <v>332.14166897125176</v>
      </c>
      <c r="C100" s="98">
        <v>378.03438289105361</v>
      </c>
      <c r="D100" s="98">
        <v>370.56332761956821</v>
      </c>
      <c r="E100" s="98">
        <v>433.86994549650927</v>
      </c>
      <c r="F100" s="98">
        <v>428.3379126698398</v>
      </c>
      <c r="G100" s="98">
        <v>470.81648147385255</v>
      </c>
      <c r="H100" s="98">
        <v>439.44943614643427</v>
      </c>
      <c r="I100" s="98">
        <v>412.76187301595911</v>
      </c>
      <c r="J100" s="98">
        <v>448.53969402948456</v>
      </c>
      <c r="K100" s="98">
        <v>464.27006369210295</v>
      </c>
      <c r="L100" s="98">
        <v>493.15063038502626</v>
      </c>
      <c r="M100" s="98">
        <v>452.28520812671621</v>
      </c>
      <c r="N100" s="98">
        <v>424.565982902337</v>
      </c>
      <c r="O100" s="98">
        <v>406.78623035190151</v>
      </c>
      <c r="P100" s="98">
        <v>352.93580832793856</v>
      </c>
      <c r="Q100" s="98">
        <v>371.31226963612613</v>
      </c>
      <c r="R100" s="98">
        <v>386.88591575561378</v>
      </c>
      <c r="S100" s="98">
        <v>394.34477320291876</v>
      </c>
      <c r="T100" s="98">
        <v>382.45287339300381</v>
      </c>
      <c r="U100" s="98">
        <v>376.62114418180187</v>
      </c>
      <c r="V100" s="98">
        <v>400.26719463465281</v>
      </c>
      <c r="W100" s="98">
        <v>433.04686174532418</v>
      </c>
      <c r="X100" s="98">
        <v>399.37254749928564</v>
      </c>
      <c r="Y100" s="98">
        <v>391.59741127897422</v>
      </c>
      <c r="DA100" s="63" t="s">
        <v>1630</v>
      </c>
    </row>
    <row r="101" spans="1:105" ht="12" customHeight="1" x14ac:dyDescent="0.25">
      <c r="A101" s="97" t="s">
        <v>53</v>
      </c>
      <c r="B101" s="98">
        <v>3.7346031030768967</v>
      </c>
      <c r="C101" s="98">
        <v>4.2427096757969389</v>
      </c>
      <c r="D101" s="98">
        <v>4.199495636953734</v>
      </c>
      <c r="E101" s="98">
        <v>4.6690109197707468</v>
      </c>
      <c r="F101" s="98">
        <v>4.8677627119265399</v>
      </c>
      <c r="G101" s="98">
        <v>5.2915634882031215</v>
      </c>
      <c r="H101" s="98">
        <v>4.8080671122186143</v>
      </c>
      <c r="I101" s="98">
        <v>4.4083050556100831</v>
      </c>
      <c r="J101" s="98">
        <v>4.7997450815881759</v>
      </c>
      <c r="K101" s="98">
        <v>4.984206816746064</v>
      </c>
      <c r="L101" s="98">
        <v>5.1614977124169927</v>
      </c>
      <c r="M101" s="98">
        <v>4.7520056587572022</v>
      </c>
      <c r="N101" s="98">
        <v>4.4849504609714161</v>
      </c>
      <c r="O101" s="98">
        <v>4.3371841959996154</v>
      </c>
      <c r="P101" s="98">
        <v>3.7622757866648895</v>
      </c>
      <c r="Q101" s="98">
        <v>4.00206763890621</v>
      </c>
      <c r="R101" s="98">
        <v>4.2926466440142468</v>
      </c>
      <c r="S101" s="98">
        <v>4.4602240008690845</v>
      </c>
      <c r="T101" s="98">
        <v>4.4598050181103526</v>
      </c>
      <c r="U101" s="98">
        <v>4.5631069546246046</v>
      </c>
      <c r="V101" s="98">
        <v>5.0001212565793214</v>
      </c>
      <c r="W101" s="98">
        <v>5.5676462564609199</v>
      </c>
      <c r="X101" s="98">
        <v>5.2479199114530912</v>
      </c>
      <c r="Y101" s="98">
        <v>5.2936650445559215</v>
      </c>
      <c r="DA101" s="63" t="s">
        <v>1631</v>
      </c>
    </row>
    <row r="102" spans="1:105" ht="12" customHeight="1" x14ac:dyDescent="0.25">
      <c r="A102" s="121" t="s">
        <v>92</v>
      </c>
      <c r="B102" s="122">
        <f t="shared" ref="B102:Y102" si="18">B103</f>
        <v>1.8893524622843014</v>
      </c>
      <c r="C102" s="122">
        <f t="shared" si="18"/>
        <v>1.7771248635172165</v>
      </c>
      <c r="D102" s="122">
        <f t="shared" si="18"/>
        <v>1.7190204257621911</v>
      </c>
      <c r="E102" s="122">
        <f t="shared" si="18"/>
        <v>4.2332352249781522</v>
      </c>
      <c r="F102" s="122">
        <f t="shared" si="18"/>
        <v>2.0188927934510019</v>
      </c>
      <c r="G102" s="122">
        <f t="shared" si="18"/>
        <v>2.7891753532822023</v>
      </c>
      <c r="H102" s="122">
        <f t="shared" si="18"/>
        <v>4.6854503978028523</v>
      </c>
      <c r="I102" s="122">
        <f t="shared" si="18"/>
        <v>6.2718526578134073</v>
      </c>
      <c r="J102" s="122">
        <f t="shared" si="18"/>
        <v>6.6377149124790025</v>
      </c>
      <c r="K102" s="122">
        <f t="shared" si="18"/>
        <v>6.560798680155826</v>
      </c>
      <c r="L102" s="122">
        <f t="shared" si="18"/>
        <v>8.1888037738319817</v>
      </c>
      <c r="M102" s="122">
        <f t="shared" si="18"/>
        <v>10.181366129198045</v>
      </c>
      <c r="N102" s="122">
        <f t="shared" si="18"/>
        <v>9.9891734617253629</v>
      </c>
      <c r="O102" s="122">
        <f t="shared" si="18"/>
        <v>7.5789931448559367</v>
      </c>
      <c r="P102" s="122">
        <f t="shared" si="18"/>
        <v>5.5243719677222947</v>
      </c>
      <c r="Q102" s="122">
        <f t="shared" si="18"/>
        <v>7.963747911389973</v>
      </c>
      <c r="R102" s="122">
        <f t="shared" si="18"/>
        <v>6.4883476914955427</v>
      </c>
      <c r="S102" s="122">
        <f t="shared" si="18"/>
        <v>8.1527565958605983</v>
      </c>
      <c r="T102" s="122">
        <f t="shared" si="18"/>
        <v>9.057162272123227</v>
      </c>
      <c r="U102" s="122">
        <f t="shared" si="18"/>
        <v>10.01126482170798</v>
      </c>
      <c r="V102" s="122">
        <f t="shared" si="18"/>
        <v>10.464388817537197</v>
      </c>
      <c r="W102" s="122">
        <f t="shared" si="18"/>
        <v>12.102495842078151</v>
      </c>
      <c r="X102" s="122">
        <f t="shared" si="18"/>
        <v>12.007435734434143</v>
      </c>
      <c r="Y102" s="122">
        <f t="shared" si="18"/>
        <v>11.955198128847007</v>
      </c>
      <c r="DA102" s="130" t="s">
        <v>1632</v>
      </c>
    </row>
    <row r="103" spans="1:105" ht="12" customHeight="1" x14ac:dyDescent="0.25">
      <c r="A103" s="97" t="s">
        <v>53</v>
      </c>
      <c r="B103" s="98">
        <v>1.8893524622843014</v>
      </c>
      <c r="C103" s="98">
        <v>1.7771248635172165</v>
      </c>
      <c r="D103" s="98">
        <v>1.7190204257621911</v>
      </c>
      <c r="E103" s="98">
        <v>4.2332352249781522</v>
      </c>
      <c r="F103" s="98">
        <v>2.0188927934510019</v>
      </c>
      <c r="G103" s="98">
        <v>2.7891753532822023</v>
      </c>
      <c r="H103" s="98">
        <v>4.6854503978028523</v>
      </c>
      <c r="I103" s="98">
        <v>6.2718526578134073</v>
      </c>
      <c r="J103" s="98">
        <v>6.6377149124790025</v>
      </c>
      <c r="K103" s="98">
        <v>6.560798680155826</v>
      </c>
      <c r="L103" s="98">
        <v>8.1888037738319817</v>
      </c>
      <c r="M103" s="98">
        <v>10.181366129198045</v>
      </c>
      <c r="N103" s="98">
        <v>9.9891734617253629</v>
      </c>
      <c r="O103" s="98">
        <v>7.5789931448559367</v>
      </c>
      <c r="P103" s="98">
        <v>5.5243719677222947</v>
      </c>
      <c r="Q103" s="98">
        <v>7.963747911389973</v>
      </c>
      <c r="R103" s="98">
        <v>6.4883476914955427</v>
      </c>
      <c r="S103" s="98">
        <v>8.1527565958605983</v>
      </c>
      <c r="T103" s="98">
        <v>9.057162272123227</v>
      </c>
      <c r="U103" s="98">
        <v>10.01126482170798</v>
      </c>
      <c r="V103" s="98">
        <v>10.464388817537197</v>
      </c>
      <c r="W103" s="98">
        <v>12.102495842078151</v>
      </c>
      <c r="X103" s="98">
        <v>12.007435734434143</v>
      </c>
      <c r="Y103" s="98">
        <v>11.955198128847007</v>
      </c>
      <c r="DA103" s="63" t="s">
        <v>1633</v>
      </c>
    </row>
    <row r="104" spans="1:105" ht="12" customHeight="1" x14ac:dyDescent="0.25">
      <c r="A104" s="121" t="s">
        <v>55</v>
      </c>
      <c r="B104" s="122">
        <v>52.014114306120483</v>
      </c>
      <c r="C104" s="122">
        <v>50.874697440000453</v>
      </c>
      <c r="D104" s="122">
        <v>52.920189282578754</v>
      </c>
      <c r="E104" s="122">
        <v>49.949009925595341</v>
      </c>
      <c r="F104" s="122">
        <v>54.696231211375085</v>
      </c>
      <c r="G104" s="122">
        <v>58.13027638116754</v>
      </c>
      <c r="H104" s="122">
        <v>61.009584893782552</v>
      </c>
      <c r="I104" s="122">
        <v>58.114695452998305</v>
      </c>
      <c r="J104" s="122">
        <v>63.0136941278043</v>
      </c>
      <c r="K104" s="122">
        <v>60.109922665981941</v>
      </c>
      <c r="L104" s="122">
        <v>58.918752684710427</v>
      </c>
      <c r="M104" s="122">
        <v>52.690749918710537</v>
      </c>
      <c r="N104" s="122">
        <v>50.193540234873204</v>
      </c>
      <c r="O104" s="122">
        <v>46.890683946904403</v>
      </c>
      <c r="P104" s="122">
        <v>46.442705083855635</v>
      </c>
      <c r="Q104" s="122">
        <v>43.034054988876882</v>
      </c>
      <c r="R104" s="122">
        <v>45.947708311365005</v>
      </c>
      <c r="S104" s="122">
        <v>48.706264044709584</v>
      </c>
      <c r="T104" s="122">
        <v>49.250133935703715</v>
      </c>
      <c r="U104" s="122">
        <v>50.089841822544201</v>
      </c>
      <c r="V104" s="122">
        <v>51.985027618023594</v>
      </c>
      <c r="W104" s="122">
        <v>56.024955306806099</v>
      </c>
      <c r="X104" s="122">
        <v>54.981322966397236</v>
      </c>
      <c r="Y104" s="122">
        <v>56.153919994060324</v>
      </c>
      <c r="DA104" s="130" t="s">
        <v>1634</v>
      </c>
    </row>
    <row r="105" spans="1:105" ht="12" customHeight="1" x14ac:dyDescent="0.25">
      <c r="A105" s="97" t="s">
        <v>134</v>
      </c>
      <c r="B105" s="98">
        <v>50.19575730621613</v>
      </c>
      <c r="C105" s="98">
        <v>49.686225923197732</v>
      </c>
      <c r="D105" s="98">
        <v>51.561163208227519</v>
      </c>
      <c r="E105" s="98">
        <v>48.878403526312177</v>
      </c>
      <c r="F105" s="98">
        <v>53.322306963129208</v>
      </c>
      <c r="G105" s="98">
        <v>56.761363173646338</v>
      </c>
      <c r="H105" s="98">
        <v>59.501040127302979</v>
      </c>
      <c r="I105" s="98">
        <v>56.883833704609735</v>
      </c>
      <c r="J105" s="98">
        <v>61.386866506380265</v>
      </c>
      <c r="K105" s="98">
        <v>58.704449420883073</v>
      </c>
      <c r="L105" s="98">
        <v>57.449538440299406</v>
      </c>
      <c r="M105" s="98">
        <v>51.323006203818906</v>
      </c>
      <c r="N105" s="98">
        <v>48.874493692194896</v>
      </c>
      <c r="O105" s="98">
        <v>45.639825768020053</v>
      </c>
      <c r="P105" s="98">
        <v>45.303938544314683</v>
      </c>
      <c r="Q105" s="98">
        <v>41.84598293251404</v>
      </c>
      <c r="R105" s="98">
        <v>44.848338914249837</v>
      </c>
      <c r="S105" s="98">
        <v>47.428005506345102</v>
      </c>
      <c r="T105" s="98">
        <v>47.867974036744897</v>
      </c>
      <c r="U105" s="98">
        <v>48.59859785924727</v>
      </c>
      <c r="V105" s="98">
        <v>50.829451362467069</v>
      </c>
      <c r="W105" s="98">
        <v>54.156883322878564</v>
      </c>
      <c r="X105" s="98">
        <v>52.690608058944704</v>
      </c>
      <c r="Y105" s="98">
        <v>52.640686411775306</v>
      </c>
      <c r="DA105" s="63" t="s">
        <v>1635</v>
      </c>
    </row>
    <row r="106" spans="1:105" ht="12" customHeight="1" x14ac:dyDescent="0.25">
      <c r="A106" s="97" t="s">
        <v>133</v>
      </c>
      <c r="B106" s="98">
        <v>5.0146910391506878E-3</v>
      </c>
      <c r="C106" s="98">
        <v>5.603712496659162E-3</v>
      </c>
      <c r="D106" s="98">
        <v>6.3145623565600273E-3</v>
      </c>
      <c r="E106" s="98">
        <v>8.1286505032158295E-3</v>
      </c>
      <c r="F106" s="98">
        <v>9.0571391538246133E-3</v>
      </c>
      <c r="G106" s="98">
        <v>1.1023050742654006E-2</v>
      </c>
      <c r="H106" s="98">
        <v>1.2796219184862364E-2</v>
      </c>
      <c r="I106" s="98">
        <v>1.515879293114215E-2</v>
      </c>
      <c r="J106" s="98">
        <v>2.010535050322329E-2</v>
      </c>
      <c r="K106" s="98">
        <v>2.3320500342291148E-2</v>
      </c>
      <c r="L106" s="98">
        <v>2.5971358636068947E-2</v>
      </c>
      <c r="M106" s="98">
        <v>2.8145343554640705E-2</v>
      </c>
      <c r="N106" s="98">
        <v>3.1767745072599315E-2</v>
      </c>
      <c r="O106" s="98">
        <v>3.5020942957805508E-2</v>
      </c>
      <c r="P106" s="98">
        <v>4.1157291158374659E-2</v>
      </c>
      <c r="Q106" s="98">
        <v>4.0515758219833962E-2</v>
      </c>
      <c r="R106" s="98">
        <v>4.9163087625771151E-2</v>
      </c>
      <c r="S106" s="98">
        <v>5.8515617153772195E-2</v>
      </c>
      <c r="T106" s="98">
        <v>6.5730420460120426E-2</v>
      </c>
      <c r="U106" s="98">
        <v>7.1778117637527949E-2</v>
      </c>
      <c r="V106" s="98">
        <v>8.1900913475813575E-2</v>
      </c>
      <c r="W106" s="98">
        <v>8.8584784582103379E-2</v>
      </c>
      <c r="X106" s="98">
        <v>8.9734077432443896E-2</v>
      </c>
      <c r="Y106" s="98">
        <v>9.3847291841678268E-2</v>
      </c>
      <c r="DA106" s="63" t="s">
        <v>1636</v>
      </c>
    </row>
    <row r="107" spans="1:105" ht="12" customHeight="1" x14ac:dyDescent="0.25">
      <c r="A107" s="100" t="s">
        <v>212</v>
      </c>
      <c r="B107" s="101">
        <v>2.3450984068659028E-3</v>
      </c>
      <c r="C107" s="101">
        <v>2.487615161497145E-3</v>
      </c>
      <c r="D107" s="101">
        <v>2.9008410818478279E-3</v>
      </c>
      <c r="E107" s="101">
        <v>3.2149578376336908E-3</v>
      </c>
      <c r="F107" s="101">
        <v>3.930445717888361E-3</v>
      </c>
      <c r="G107" s="101">
        <v>4.7073647623161402E-3</v>
      </c>
      <c r="H107" s="101">
        <v>5.4146081665663558E-3</v>
      </c>
      <c r="I107" s="101">
        <v>6.2057105153480166E-3</v>
      </c>
      <c r="J107" s="101">
        <v>8.2058170950420548E-3</v>
      </c>
      <c r="K107" s="101">
        <v>8.8851977772158725E-3</v>
      </c>
      <c r="L107" s="101">
        <v>9.8435946608730496E-3</v>
      </c>
      <c r="M107" s="101">
        <v>1.0975846808131238E-2</v>
      </c>
      <c r="N107" s="101">
        <v>1.2161265506924628E-2</v>
      </c>
      <c r="O107" s="101">
        <v>1.29180240652121E-2</v>
      </c>
      <c r="P107" s="101">
        <v>1.570141417785146E-2</v>
      </c>
      <c r="Q107" s="101">
        <v>1.6600943033400688E-2</v>
      </c>
      <c r="R107" s="101">
        <v>1.9433110780490277E-2</v>
      </c>
      <c r="S107" s="101">
        <v>2.2478950859455695E-2</v>
      </c>
      <c r="T107" s="101">
        <v>2.5607761178787269E-2</v>
      </c>
      <c r="U107" s="101">
        <v>2.6283563230756375E-2</v>
      </c>
      <c r="V107" s="101">
        <v>2.9077705946721065E-2</v>
      </c>
      <c r="W107" s="101">
        <v>3.4690013482203477E-2</v>
      </c>
      <c r="X107" s="101">
        <v>3.8516363045522653E-2</v>
      </c>
      <c r="Y107" s="101">
        <v>4.0535155337903597E-2</v>
      </c>
      <c r="DA107" s="131" t="s">
        <v>1637</v>
      </c>
    </row>
    <row r="108" spans="1:105" ht="12" customHeight="1" x14ac:dyDescent="0.25">
      <c r="A108" s="103" t="s">
        <v>52</v>
      </c>
      <c r="B108" s="104">
        <v>2.669592632284785E-3</v>
      </c>
      <c r="C108" s="104">
        <v>3.1160973351620175E-3</v>
      </c>
      <c r="D108" s="104">
        <v>3.4137212747121989E-3</v>
      </c>
      <c r="E108" s="104">
        <v>4.9136926655821388E-3</v>
      </c>
      <c r="F108" s="104">
        <v>5.1266934359362522E-3</v>
      </c>
      <c r="G108" s="104">
        <v>6.3156859803378653E-3</v>
      </c>
      <c r="H108" s="104">
        <v>7.3816110182960085E-3</v>
      </c>
      <c r="I108" s="104">
        <v>8.9530824157941329E-3</v>
      </c>
      <c r="J108" s="104">
        <v>1.1899533408181237E-2</v>
      </c>
      <c r="K108" s="104">
        <v>1.4435302565075277E-2</v>
      </c>
      <c r="L108" s="104">
        <v>1.6127763975195896E-2</v>
      </c>
      <c r="M108" s="104">
        <v>1.7169496746509465E-2</v>
      </c>
      <c r="N108" s="104">
        <v>1.9606479565674684E-2</v>
      </c>
      <c r="O108" s="104">
        <v>2.2102918892593408E-2</v>
      </c>
      <c r="P108" s="104">
        <v>2.5455876980523203E-2</v>
      </c>
      <c r="Q108" s="104">
        <v>2.3914815186433274E-2</v>
      </c>
      <c r="R108" s="104">
        <v>2.9729976845280878E-2</v>
      </c>
      <c r="S108" s="104">
        <v>3.6036666294316504E-2</v>
      </c>
      <c r="T108" s="104">
        <v>4.0122659281333149E-2</v>
      </c>
      <c r="U108" s="104">
        <v>4.5494554406771567E-2</v>
      </c>
      <c r="V108" s="104">
        <v>5.2823207529092503E-2</v>
      </c>
      <c r="W108" s="104">
        <v>5.3894771099899902E-2</v>
      </c>
      <c r="X108" s="104">
        <v>5.1217714386921243E-2</v>
      </c>
      <c r="Y108" s="104">
        <v>5.3312136503774671E-2</v>
      </c>
      <c r="DA108" s="132" t="s">
        <v>1638</v>
      </c>
    </row>
    <row r="109" spans="1:105" ht="12" customHeight="1" x14ac:dyDescent="0.25">
      <c r="A109" s="106" t="s">
        <v>122</v>
      </c>
      <c r="B109" s="101">
        <v>1.7930275073535309</v>
      </c>
      <c r="C109" s="101">
        <v>1.1697824975134841</v>
      </c>
      <c r="D109" s="101">
        <v>1.3370815819367126</v>
      </c>
      <c r="E109" s="101">
        <v>1.047194544391385</v>
      </c>
      <c r="F109" s="101">
        <v>1.3416725374775837</v>
      </c>
      <c r="G109" s="101">
        <v>1.3317284575505259</v>
      </c>
      <c r="H109" s="101">
        <v>1.4619184311741318</v>
      </c>
      <c r="I109" s="101">
        <v>1.1871422326930428</v>
      </c>
      <c r="J109" s="101">
        <v>1.5502351754406885</v>
      </c>
      <c r="K109" s="101">
        <v>1.3330382071349025</v>
      </c>
      <c r="L109" s="101">
        <v>1.3858860329036857</v>
      </c>
      <c r="M109" s="101">
        <v>1.2718143518696035</v>
      </c>
      <c r="N109" s="101">
        <v>1.2066584920603154</v>
      </c>
      <c r="O109" s="101">
        <v>1.1247697338151261</v>
      </c>
      <c r="P109" s="101">
        <v>1.0007110052831369</v>
      </c>
      <c r="Q109" s="101">
        <v>1.0315806828662291</v>
      </c>
      <c r="R109" s="101">
        <v>0.93552226212397982</v>
      </c>
      <c r="S109" s="101">
        <v>1.0748655192051708</v>
      </c>
      <c r="T109" s="101">
        <v>1.138469450928888</v>
      </c>
      <c r="U109" s="101">
        <v>1.2149181196364798</v>
      </c>
      <c r="V109" s="101">
        <v>0.90933912967279673</v>
      </c>
      <c r="W109" s="101">
        <v>1.507547471949634</v>
      </c>
      <c r="X109" s="101">
        <v>1.8497965161746461</v>
      </c>
      <c r="Y109" s="101">
        <v>2.8295427746700055</v>
      </c>
      <c r="DA109" s="131" t="s">
        <v>1639</v>
      </c>
    </row>
    <row r="110" spans="1:105" ht="12" customHeight="1" x14ac:dyDescent="0.25">
      <c r="A110" s="107" t="s">
        <v>121</v>
      </c>
      <c r="B110" s="104">
        <v>2.0314801511672993E-2</v>
      </c>
      <c r="C110" s="104">
        <v>1.3085306792585306E-2</v>
      </c>
      <c r="D110" s="104">
        <v>1.5629930057959648E-2</v>
      </c>
      <c r="E110" s="104">
        <v>1.5283204388563048E-2</v>
      </c>
      <c r="F110" s="104">
        <v>2.3194571614470194E-2</v>
      </c>
      <c r="G110" s="104">
        <v>2.6161699228029391E-2</v>
      </c>
      <c r="H110" s="104">
        <v>3.3830116120574308E-2</v>
      </c>
      <c r="I110" s="104">
        <v>2.8560722764389666E-2</v>
      </c>
      <c r="J110" s="104">
        <v>5.6487095480122457E-2</v>
      </c>
      <c r="K110" s="104">
        <v>4.9114537621670278E-2</v>
      </c>
      <c r="L110" s="104">
        <v>5.7356852871262021E-2</v>
      </c>
      <c r="M110" s="104">
        <v>6.7784019467387782E-2</v>
      </c>
      <c r="N110" s="104">
        <v>8.0620305545393761E-2</v>
      </c>
      <c r="O110" s="104">
        <v>9.1067502111413512E-2</v>
      </c>
      <c r="P110" s="104">
        <v>9.6898243099440964E-2</v>
      </c>
      <c r="Q110" s="104">
        <v>0.11597561527678037</v>
      </c>
      <c r="R110" s="104">
        <v>0.11468404736541779</v>
      </c>
      <c r="S110" s="104">
        <v>0.14487740200553867</v>
      </c>
      <c r="T110" s="104">
        <v>0.17796002756981</v>
      </c>
      <c r="U110" s="104">
        <v>0.20454772602292512</v>
      </c>
      <c r="V110" s="104">
        <v>0.16433621240791502</v>
      </c>
      <c r="W110" s="104">
        <v>0.27193972739579431</v>
      </c>
      <c r="X110" s="104">
        <v>0.3511843138454398</v>
      </c>
      <c r="Y110" s="104">
        <v>0.58984351577333805</v>
      </c>
      <c r="DA110" s="132" t="s">
        <v>1640</v>
      </c>
    </row>
    <row r="111" spans="1:105" ht="12" customHeight="1" x14ac:dyDescent="0.25">
      <c r="A111" s="108" t="s">
        <v>53</v>
      </c>
      <c r="B111" s="98">
        <v>8.5499331119430807E-3</v>
      </c>
      <c r="C111" s="98">
        <v>5.2613711639920881E-3</v>
      </c>
      <c r="D111" s="98">
        <v>6.5586590502756358E-3</v>
      </c>
      <c r="E111" s="98">
        <v>5.5360782880040276E-3</v>
      </c>
      <c r="F111" s="98">
        <v>9.2465060558081617E-3</v>
      </c>
      <c r="G111" s="98">
        <v>1.0303984167797877E-2</v>
      </c>
      <c r="H111" s="98">
        <v>1.3228749891757936E-2</v>
      </c>
      <c r="I111" s="98">
        <v>1.089686566855351E-2</v>
      </c>
      <c r="J111" s="98">
        <v>2.1638478103548187E-2</v>
      </c>
      <c r="K111" s="98">
        <v>1.7659867521250858E-2</v>
      </c>
      <c r="L111" s="98">
        <v>2.061289215147117E-2</v>
      </c>
      <c r="M111" s="98">
        <v>2.5223204068169972E-2</v>
      </c>
      <c r="N111" s="98">
        <v>2.9573766271045764E-2</v>
      </c>
      <c r="O111" s="98">
        <v>3.2362003008332536E-2</v>
      </c>
      <c r="P111" s="98">
        <v>3.5867810085360552E-2</v>
      </c>
      <c r="Q111" s="98">
        <v>4.6129429672814415E-2</v>
      </c>
      <c r="R111" s="98">
        <v>4.4258780386843694E-2</v>
      </c>
      <c r="S111" s="98">
        <v>5.4462092380210124E-2</v>
      </c>
      <c r="T111" s="98">
        <v>6.7974462609641351E-2</v>
      </c>
      <c r="U111" s="98">
        <v>7.3465974394620964E-2</v>
      </c>
      <c r="V111" s="98">
        <v>5.7343904611784485E-2</v>
      </c>
      <c r="W111" s="98">
        <v>0.1043938625092902</v>
      </c>
      <c r="X111" s="98">
        <v>0.14775541258544</v>
      </c>
      <c r="Y111" s="98">
        <v>0.24863447080632722</v>
      </c>
      <c r="DA111" s="63" t="s">
        <v>1641</v>
      </c>
    </row>
    <row r="112" spans="1:105" ht="12" customHeight="1" x14ac:dyDescent="0.25">
      <c r="A112" s="108" t="s">
        <v>52</v>
      </c>
      <c r="B112" s="98">
        <v>1.1764868399729912E-2</v>
      </c>
      <c r="C112" s="98">
        <v>7.823935628593218E-3</v>
      </c>
      <c r="D112" s="98">
        <v>9.071271007684012E-3</v>
      </c>
      <c r="E112" s="98">
        <v>9.7471261005590195E-3</v>
      </c>
      <c r="F112" s="98">
        <v>1.3948065558662032E-2</v>
      </c>
      <c r="G112" s="98">
        <v>1.5857715060231512E-2</v>
      </c>
      <c r="H112" s="98">
        <v>2.0601366228816375E-2</v>
      </c>
      <c r="I112" s="98">
        <v>1.7663857095836157E-2</v>
      </c>
      <c r="J112" s="98">
        <v>3.484861737657427E-2</v>
      </c>
      <c r="K112" s="98">
        <v>3.145467010041942E-2</v>
      </c>
      <c r="L112" s="98">
        <v>3.6743960719790851E-2</v>
      </c>
      <c r="M112" s="98">
        <v>4.2560815399217806E-2</v>
      </c>
      <c r="N112" s="98">
        <v>5.1046539274347991E-2</v>
      </c>
      <c r="O112" s="98">
        <v>5.8705499103080976E-2</v>
      </c>
      <c r="P112" s="98">
        <v>6.1030433014080412E-2</v>
      </c>
      <c r="Q112" s="98">
        <v>6.9846185603965952E-2</v>
      </c>
      <c r="R112" s="98">
        <v>7.0425266978574097E-2</v>
      </c>
      <c r="S112" s="98">
        <v>9.0415309625328538E-2</v>
      </c>
      <c r="T112" s="98">
        <v>0.10998556496016863</v>
      </c>
      <c r="U112" s="98">
        <v>0.13108175162830416</v>
      </c>
      <c r="V112" s="98">
        <v>0.10699230779613055</v>
      </c>
      <c r="W112" s="98">
        <v>0.16754586488650408</v>
      </c>
      <c r="X112" s="98">
        <v>0.20342890125999982</v>
      </c>
      <c r="Y112" s="98">
        <v>0.34120904496701082</v>
      </c>
      <c r="DA112" s="63" t="s">
        <v>1642</v>
      </c>
    </row>
    <row r="113" spans="1:105" ht="12" customHeight="1" x14ac:dyDescent="0.25">
      <c r="A113" s="121" t="s">
        <v>54</v>
      </c>
      <c r="B113" s="122">
        <v>39.390281140369957</v>
      </c>
      <c r="C113" s="122">
        <v>43.362126411039235</v>
      </c>
      <c r="D113" s="122">
        <v>40.31994337576527</v>
      </c>
      <c r="E113" s="122">
        <v>45.620041147500459</v>
      </c>
      <c r="F113" s="122">
        <v>44.004457769934689</v>
      </c>
      <c r="G113" s="122">
        <v>47.01189548246866</v>
      </c>
      <c r="H113" s="122">
        <v>47.088829342829293</v>
      </c>
      <c r="I113" s="122">
        <v>49.74085296213768</v>
      </c>
      <c r="J113" s="122">
        <v>48.743289736124169</v>
      </c>
      <c r="K113" s="122">
        <v>51.787297992131627</v>
      </c>
      <c r="L113" s="122">
        <v>50.092571467091219</v>
      </c>
      <c r="M113" s="122">
        <v>44.225451880347663</v>
      </c>
      <c r="N113" s="122">
        <v>41.059382047642899</v>
      </c>
      <c r="O113" s="122">
        <v>37.85039108647733</v>
      </c>
      <c r="P113" s="122">
        <v>36.370644366270213</v>
      </c>
      <c r="Q113" s="122">
        <v>34.368807324285378</v>
      </c>
      <c r="R113" s="122">
        <v>35.745453345818291</v>
      </c>
      <c r="S113" s="122">
        <v>39.001380793185852</v>
      </c>
      <c r="T113" s="122">
        <v>39.189289345699784</v>
      </c>
      <c r="U113" s="122">
        <v>37.326516703205698</v>
      </c>
      <c r="V113" s="122">
        <v>38.525429424504239</v>
      </c>
      <c r="W113" s="122">
        <v>41.622172639213893</v>
      </c>
      <c r="X113" s="122">
        <v>41.37162838006514</v>
      </c>
      <c r="Y113" s="122">
        <v>39.450594070267464</v>
      </c>
      <c r="DA113" s="130" t="s">
        <v>1643</v>
      </c>
    </row>
    <row r="114" spans="1:105" ht="12" customHeight="1" x14ac:dyDescent="0.25">
      <c r="A114" s="97" t="s">
        <v>175</v>
      </c>
      <c r="B114" s="98">
        <v>27.870890704950643</v>
      </c>
      <c r="C114" s="98">
        <v>35.497023948918944</v>
      </c>
      <c r="D114" s="98">
        <v>31.827896379273813</v>
      </c>
      <c r="E114" s="98">
        <v>40.16331134178288</v>
      </c>
      <c r="F114" s="98">
        <v>37.703863678836768</v>
      </c>
      <c r="G114" s="98">
        <v>40.489503017833464</v>
      </c>
      <c r="H114" s="98">
        <v>39.844625025232894</v>
      </c>
      <c r="I114" s="98">
        <v>43.890649907694538</v>
      </c>
      <c r="J114" s="98">
        <v>41.892404756240367</v>
      </c>
      <c r="K114" s="98">
        <v>48.104305902478359</v>
      </c>
      <c r="L114" s="98">
        <v>47.519824209420079</v>
      </c>
      <c r="M114" s="98">
        <v>42.68347534286309</v>
      </c>
      <c r="N114" s="98">
        <v>39.831970910382303</v>
      </c>
      <c r="O114" s="98">
        <v>36.791464377079421</v>
      </c>
      <c r="P114" s="98">
        <v>35.30001173076581</v>
      </c>
      <c r="Q114" s="98">
        <v>33.170804269925689</v>
      </c>
      <c r="R114" s="98">
        <v>34.328771376707756</v>
      </c>
      <c r="S114" s="98">
        <v>37.331311557417571</v>
      </c>
      <c r="T114" s="98">
        <v>36.864980750603145</v>
      </c>
      <c r="U114" s="98">
        <v>33.857241807585801</v>
      </c>
      <c r="V114" s="98">
        <v>34.531456004585877</v>
      </c>
      <c r="W114" s="98">
        <v>36.908856405846905</v>
      </c>
      <c r="X114" s="98">
        <v>37.080013375370257</v>
      </c>
      <c r="Y114" s="98">
        <v>35.40993121238175</v>
      </c>
      <c r="DA114" s="63" t="s">
        <v>1644</v>
      </c>
    </row>
    <row r="115" spans="1:105" ht="12" customHeight="1" x14ac:dyDescent="0.25">
      <c r="A115" s="109" t="s">
        <v>120</v>
      </c>
      <c r="B115" s="33">
        <v>11.519390435419316</v>
      </c>
      <c r="C115" s="33">
        <v>7.8651024621202916</v>
      </c>
      <c r="D115" s="33">
        <v>8.4920469964914567</v>
      </c>
      <c r="E115" s="33">
        <v>5.4567298057175773</v>
      </c>
      <c r="F115" s="33">
        <v>6.300594091097917</v>
      </c>
      <c r="G115" s="33">
        <v>6.5223924646351952</v>
      </c>
      <c r="H115" s="33">
        <v>7.244204317596397</v>
      </c>
      <c r="I115" s="33">
        <v>5.850203054443142</v>
      </c>
      <c r="J115" s="33">
        <v>6.8508849798837979</v>
      </c>
      <c r="K115" s="33">
        <v>3.6829920896532693</v>
      </c>
      <c r="L115" s="33">
        <v>2.5727472576711379</v>
      </c>
      <c r="M115" s="33">
        <v>1.541976537484576</v>
      </c>
      <c r="N115" s="33">
        <v>1.2274111372605927</v>
      </c>
      <c r="O115" s="33">
        <v>1.0589267093979076</v>
      </c>
      <c r="P115" s="33">
        <v>1.0706326355044022</v>
      </c>
      <c r="Q115" s="33">
        <v>1.1980030543596876</v>
      </c>
      <c r="R115" s="33">
        <v>1.4166819691105317</v>
      </c>
      <c r="S115" s="33">
        <v>1.6700692357682843</v>
      </c>
      <c r="T115" s="33">
        <v>2.3243085950966411</v>
      </c>
      <c r="U115" s="33">
        <v>3.4692748956198982</v>
      </c>
      <c r="V115" s="33">
        <v>3.9939734199183636</v>
      </c>
      <c r="W115" s="33">
        <v>4.7133162333669905</v>
      </c>
      <c r="X115" s="33">
        <v>4.2916150046948811</v>
      </c>
      <c r="Y115" s="33">
        <v>4.0406628578857147</v>
      </c>
      <c r="DA115" s="60" t="s">
        <v>1645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211.25810393730148</v>
      </c>
      <c r="C117" s="117">
        <f t="shared" si="19"/>
        <v>235.39530967540242</v>
      </c>
      <c r="D117" s="117">
        <f t="shared" si="19"/>
        <v>233.04016903420273</v>
      </c>
      <c r="E117" s="117">
        <f t="shared" si="19"/>
        <v>271.98957889676331</v>
      </c>
      <c r="F117" s="117">
        <f t="shared" si="19"/>
        <v>269.48700771675902</v>
      </c>
      <c r="G117" s="117">
        <f t="shared" si="19"/>
        <v>299.00284532178159</v>
      </c>
      <c r="H117" s="117">
        <f t="shared" si="19"/>
        <v>293.31447277864379</v>
      </c>
      <c r="I117" s="117">
        <f t="shared" si="19"/>
        <v>287.16763641352196</v>
      </c>
      <c r="J117" s="117">
        <f t="shared" si="19"/>
        <v>312.73080176221168</v>
      </c>
      <c r="K117" s="117">
        <f t="shared" si="19"/>
        <v>324.4492528498796</v>
      </c>
      <c r="L117" s="117">
        <f t="shared" si="19"/>
        <v>346.62455783291369</v>
      </c>
      <c r="M117" s="117">
        <f t="shared" si="19"/>
        <v>328.38907108607725</v>
      </c>
      <c r="N117" s="117">
        <f t="shared" si="19"/>
        <v>315.52410324897272</v>
      </c>
      <c r="O117" s="117">
        <f t="shared" si="19"/>
        <v>301.06700632144054</v>
      </c>
      <c r="P117" s="117">
        <f t="shared" si="19"/>
        <v>265.62296237325177</v>
      </c>
      <c r="Q117" s="117">
        <f t="shared" si="19"/>
        <v>284.59322858039889</v>
      </c>
      <c r="R117" s="117">
        <f t="shared" ref="R117:V117" si="20">R118+R121+R123+R132</f>
        <v>297.85106826198205</v>
      </c>
      <c r="S117" s="117">
        <f t="shared" si="20"/>
        <v>321.24566459871659</v>
      </c>
      <c r="T117" s="117">
        <f t="shared" si="20"/>
        <v>327.74362142569794</v>
      </c>
      <c r="U117" s="117">
        <f t="shared" si="20"/>
        <v>337.06611376973467</v>
      </c>
      <c r="V117" s="117">
        <f t="shared" si="20"/>
        <v>365.59235012822626</v>
      </c>
      <c r="W117" s="117">
        <f t="shared" ref="W117:Y117" si="21">W118+W121+W123+W132</f>
        <v>408.81381551154726</v>
      </c>
      <c r="X117" s="117">
        <f t="shared" si="21"/>
        <v>393.15271887979617</v>
      </c>
      <c r="Y117" s="117">
        <f t="shared" si="21"/>
        <v>395.02515158848337</v>
      </c>
      <c r="DA117" s="129" t="s">
        <v>1796</v>
      </c>
    </row>
    <row r="118" spans="1:105" ht="12" customHeight="1" x14ac:dyDescent="0.25">
      <c r="A118" s="121" t="s">
        <v>57</v>
      </c>
      <c r="B118" s="122">
        <f t="shared" ref="B118:Q118" si="22">SUM(B119:B120)</f>
        <v>157.43829729760782</v>
      </c>
      <c r="C118" s="122">
        <f t="shared" si="22"/>
        <v>180.21024349205973</v>
      </c>
      <c r="D118" s="122">
        <f t="shared" si="22"/>
        <v>178.12356271710664</v>
      </c>
      <c r="E118" s="122">
        <f t="shared" si="22"/>
        <v>210.28224046398327</v>
      </c>
      <c r="F118" s="122">
        <f t="shared" si="22"/>
        <v>210.05684345852291</v>
      </c>
      <c r="G118" s="122">
        <f t="shared" si="22"/>
        <v>233.50678303101049</v>
      </c>
      <c r="H118" s="122">
        <f t="shared" si="22"/>
        <v>220.51344805593877</v>
      </c>
      <c r="I118" s="122">
        <f t="shared" si="22"/>
        <v>209.56069426396215</v>
      </c>
      <c r="J118" s="122">
        <f t="shared" si="22"/>
        <v>231.00399769494817</v>
      </c>
      <c r="K118" s="122">
        <f t="shared" si="22"/>
        <v>242.26103121335106</v>
      </c>
      <c r="L118" s="122">
        <f t="shared" si="22"/>
        <v>260.76854589097945</v>
      </c>
      <c r="M118" s="122">
        <f t="shared" si="22"/>
        <v>242.78975922890771</v>
      </c>
      <c r="N118" s="122">
        <f t="shared" si="22"/>
        <v>232.41890360571711</v>
      </c>
      <c r="O118" s="122">
        <f t="shared" si="22"/>
        <v>227.51401541266259</v>
      </c>
      <c r="P118" s="122">
        <f t="shared" si="22"/>
        <v>198.64933484646815</v>
      </c>
      <c r="Q118" s="122">
        <f t="shared" si="22"/>
        <v>211.53604139111138</v>
      </c>
      <c r="R118" s="122">
        <f t="shared" ref="R118:V118" si="23">SUM(R119:R120)</f>
        <v>225.55698407639571</v>
      </c>
      <c r="S118" s="122">
        <f t="shared" si="23"/>
        <v>237.3904202243645</v>
      </c>
      <c r="T118" s="122">
        <f t="shared" si="23"/>
        <v>238.12086342966882</v>
      </c>
      <c r="U118" s="122">
        <f t="shared" si="23"/>
        <v>242.50643546599105</v>
      </c>
      <c r="V118" s="122">
        <f t="shared" si="23"/>
        <v>265.75049196575145</v>
      </c>
      <c r="W118" s="122">
        <f t="shared" ref="W118:Y118" si="24">SUM(W119:W120)</f>
        <v>296.40905567184979</v>
      </c>
      <c r="X118" s="122">
        <f t="shared" si="24"/>
        <v>280.83122526439649</v>
      </c>
      <c r="Y118" s="122">
        <f t="shared" si="24"/>
        <v>282.11749592721355</v>
      </c>
      <c r="DA118" s="130" t="s">
        <v>1797</v>
      </c>
    </row>
    <row r="119" spans="1:105" ht="12" customHeight="1" x14ac:dyDescent="0.25">
      <c r="A119" s="97" t="s">
        <v>212</v>
      </c>
      <c r="B119" s="98">
        <v>153.70369419453093</v>
      </c>
      <c r="C119" s="98">
        <v>175.9675338162628</v>
      </c>
      <c r="D119" s="98">
        <v>173.92406708015289</v>
      </c>
      <c r="E119" s="98">
        <v>205.61322954421252</v>
      </c>
      <c r="F119" s="98">
        <v>205.18908074659637</v>
      </c>
      <c r="G119" s="98">
        <v>228.21521954280738</v>
      </c>
      <c r="H119" s="98">
        <v>215.70538094372014</v>
      </c>
      <c r="I119" s="98">
        <v>205.15238920835208</v>
      </c>
      <c r="J119" s="98">
        <v>226.20425261335998</v>
      </c>
      <c r="K119" s="98">
        <v>237.27682439660501</v>
      </c>
      <c r="L119" s="98">
        <v>255.60704817856248</v>
      </c>
      <c r="M119" s="98">
        <v>238.0377535701505</v>
      </c>
      <c r="N119" s="98">
        <v>227.93395314474569</v>
      </c>
      <c r="O119" s="98">
        <v>223.17683121666298</v>
      </c>
      <c r="P119" s="98">
        <v>194.88705905980325</v>
      </c>
      <c r="Q119" s="98">
        <v>207.53397375220518</v>
      </c>
      <c r="R119" s="98">
        <v>221.26433743238147</v>
      </c>
      <c r="S119" s="98">
        <v>232.93019622349541</v>
      </c>
      <c r="T119" s="98">
        <v>233.66105841155846</v>
      </c>
      <c r="U119" s="98">
        <v>237.94332851136645</v>
      </c>
      <c r="V119" s="98">
        <v>260.7503707091721</v>
      </c>
      <c r="W119" s="98">
        <v>290.84140941538885</v>
      </c>
      <c r="X119" s="98">
        <v>275.5833053529434</v>
      </c>
      <c r="Y119" s="98">
        <v>276.82383088265766</v>
      </c>
      <c r="DA119" s="63" t="s">
        <v>1798</v>
      </c>
    </row>
    <row r="120" spans="1:105" ht="12" customHeight="1" x14ac:dyDescent="0.25">
      <c r="A120" s="97" t="s">
        <v>53</v>
      </c>
      <c r="B120" s="98">
        <v>3.7346031030768967</v>
      </c>
      <c r="C120" s="98">
        <v>4.2427096757969389</v>
      </c>
      <c r="D120" s="98">
        <v>4.199495636953734</v>
      </c>
      <c r="E120" s="98">
        <v>4.6690109197707468</v>
      </c>
      <c r="F120" s="98">
        <v>4.8677627119265399</v>
      </c>
      <c r="G120" s="98">
        <v>5.2915634882031215</v>
      </c>
      <c r="H120" s="98">
        <v>4.8080671122186143</v>
      </c>
      <c r="I120" s="98">
        <v>4.4083050556100831</v>
      </c>
      <c r="J120" s="98">
        <v>4.7997450815881759</v>
      </c>
      <c r="K120" s="98">
        <v>4.984206816746064</v>
      </c>
      <c r="L120" s="98">
        <v>5.1614977124169927</v>
      </c>
      <c r="M120" s="98">
        <v>4.7520056587572022</v>
      </c>
      <c r="N120" s="98">
        <v>4.4849504609714161</v>
      </c>
      <c r="O120" s="98">
        <v>4.3371841959996154</v>
      </c>
      <c r="P120" s="98">
        <v>3.7622757866648895</v>
      </c>
      <c r="Q120" s="98">
        <v>4.00206763890621</v>
      </c>
      <c r="R120" s="98">
        <v>4.2926466440142468</v>
      </c>
      <c r="S120" s="98">
        <v>4.4602240008690845</v>
      </c>
      <c r="T120" s="98">
        <v>4.4598050181103526</v>
      </c>
      <c r="U120" s="98">
        <v>4.5631069546246046</v>
      </c>
      <c r="V120" s="98">
        <v>5.0001212565793214</v>
      </c>
      <c r="W120" s="98">
        <v>5.5676462564609199</v>
      </c>
      <c r="X120" s="98">
        <v>5.2479199114530912</v>
      </c>
      <c r="Y120" s="98">
        <v>5.2936650445559215</v>
      </c>
      <c r="DA120" s="63" t="s">
        <v>1799</v>
      </c>
    </row>
    <row r="121" spans="1:105" ht="12" customHeight="1" x14ac:dyDescent="0.25">
      <c r="A121" s="121" t="s">
        <v>92</v>
      </c>
      <c r="B121" s="122">
        <f t="shared" ref="B121:Y121" si="25">B122</f>
        <v>3.2690525166891748</v>
      </c>
      <c r="C121" s="122">
        <f t="shared" si="25"/>
        <v>3.2459282609543298</v>
      </c>
      <c r="D121" s="122">
        <f t="shared" si="25"/>
        <v>3.3176605674657731</v>
      </c>
      <c r="E121" s="122">
        <f t="shared" si="25"/>
        <v>8.7890743165139131</v>
      </c>
      <c r="F121" s="122">
        <f t="shared" si="25"/>
        <v>4.5078392423424578</v>
      </c>
      <c r="G121" s="122">
        <f t="shared" si="25"/>
        <v>6.5997349126756237</v>
      </c>
      <c r="H121" s="122">
        <f t="shared" si="25"/>
        <v>11.763027952120378</v>
      </c>
      <c r="I121" s="122">
        <f t="shared" si="25"/>
        <v>16.359058475740131</v>
      </c>
      <c r="J121" s="122">
        <f t="shared" si="25"/>
        <v>17.714808612606781</v>
      </c>
      <c r="K121" s="122">
        <f t="shared" si="25"/>
        <v>18.028136327770444</v>
      </c>
      <c r="L121" s="122">
        <f t="shared" si="25"/>
        <v>23.023245049641549</v>
      </c>
      <c r="M121" s="122">
        <f t="shared" si="25"/>
        <v>29.37757725480575</v>
      </c>
      <c r="N121" s="122">
        <f t="shared" si="25"/>
        <v>29.623740333315983</v>
      </c>
      <c r="O121" s="122">
        <f t="shared" si="25"/>
        <v>23.350715697689715</v>
      </c>
      <c r="P121" s="122">
        <f t="shared" si="25"/>
        <v>17.723767153278612</v>
      </c>
      <c r="Q121" s="122">
        <f t="shared" si="25"/>
        <v>26.686675652762101</v>
      </c>
      <c r="R121" s="122">
        <f t="shared" si="25"/>
        <v>22.703008994870366</v>
      </c>
      <c r="S121" s="122">
        <f t="shared" si="25"/>
        <v>29.65226875642286</v>
      </c>
      <c r="T121" s="122">
        <f t="shared" si="25"/>
        <v>33.757574751432927</v>
      </c>
      <c r="U121" s="122">
        <f t="shared" si="25"/>
        <v>37.888886885495523</v>
      </c>
      <c r="V121" s="122">
        <f t="shared" si="25"/>
        <v>39.969993799083447</v>
      </c>
      <c r="W121" s="122">
        <f t="shared" si="25"/>
        <v>46.560959739706867</v>
      </c>
      <c r="X121" s="122">
        <f t="shared" si="25"/>
        <v>46.493844570063587</v>
      </c>
      <c r="Y121" s="122">
        <f t="shared" si="25"/>
        <v>46.533657533033946</v>
      </c>
      <c r="DA121" s="130" t="s">
        <v>1800</v>
      </c>
    </row>
    <row r="122" spans="1:105" ht="12" customHeight="1" x14ac:dyDescent="0.25">
      <c r="A122" s="97" t="s">
        <v>53</v>
      </c>
      <c r="B122" s="98">
        <v>3.2690525166891748</v>
      </c>
      <c r="C122" s="98">
        <v>3.2459282609543298</v>
      </c>
      <c r="D122" s="98">
        <v>3.3176605674657731</v>
      </c>
      <c r="E122" s="98">
        <v>8.7890743165139131</v>
      </c>
      <c r="F122" s="98">
        <v>4.5078392423424578</v>
      </c>
      <c r="G122" s="98">
        <v>6.5997349126756237</v>
      </c>
      <c r="H122" s="98">
        <v>11.763027952120378</v>
      </c>
      <c r="I122" s="98">
        <v>16.359058475740131</v>
      </c>
      <c r="J122" s="98">
        <v>17.714808612606781</v>
      </c>
      <c r="K122" s="98">
        <v>18.028136327770444</v>
      </c>
      <c r="L122" s="98">
        <v>23.023245049641549</v>
      </c>
      <c r="M122" s="98">
        <v>29.37757725480575</v>
      </c>
      <c r="N122" s="98">
        <v>29.623740333315983</v>
      </c>
      <c r="O122" s="98">
        <v>23.350715697689715</v>
      </c>
      <c r="P122" s="98">
        <v>17.723767153278612</v>
      </c>
      <c r="Q122" s="98">
        <v>26.686675652762101</v>
      </c>
      <c r="R122" s="98">
        <v>22.703008994870366</v>
      </c>
      <c r="S122" s="98">
        <v>29.65226875642286</v>
      </c>
      <c r="T122" s="98">
        <v>33.757574751432927</v>
      </c>
      <c r="U122" s="98">
        <v>37.888886885495523</v>
      </c>
      <c r="V122" s="98">
        <v>39.969993799083447</v>
      </c>
      <c r="W122" s="98">
        <v>46.560959739706867</v>
      </c>
      <c r="X122" s="98">
        <v>46.493844570063587</v>
      </c>
      <c r="Y122" s="98">
        <v>46.533657533033946</v>
      </c>
      <c r="DA122" s="63" t="s">
        <v>1801</v>
      </c>
    </row>
    <row r="123" spans="1:105" ht="12" customHeight="1" x14ac:dyDescent="0.25">
      <c r="A123" s="121" t="s">
        <v>55</v>
      </c>
      <c r="B123" s="122">
        <v>26.011387165889115</v>
      </c>
      <c r="C123" s="122">
        <v>25.551209051273609</v>
      </c>
      <c r="D123" s="122">
        <v>26.81076505975437</v>
      </c>
      <c r="E123" s="122">
        <v>25.527481791574989</v>
      </c>
      <c r="F123" s="122">
        <v>28.270179132099237</v>
      </c>
      <c r="G123" s="122">
        <v>30.400313826464753</v>
      </c>
      <c r="H123" s="122">
        <v>32.321150237658159</v>
      </c>
      <c r="I123" s="122">
        <v>31.173060472325844</v>
      </c>
      <c r="J123" s="122">
        <v>34.330033237978341</v>
      </c>
      <c r="K123" s="122">
        <v>33.200846086862164</v>
      </c>
      <c r="L123" s="122">
        <v>33.028110846794</v>
      </c>
      <c r="M123" s="122">
        <v>30.010335027465533</v>
      </c>
      <c r="N123" s="122">
        <v>29.158540403103494</v>
      </c>
      <c r="O123" s="122">
        <v>27.772223648456443</v>
      </c>
      <c r="P123" s="122">
        <v>27.676013414852633</v>
      </c>
      <c r="Q123" s="122">
        <v>25.930942279576026</v>
      </c>
      <c r="R123" s="122">
        <v>28.250948726427616</v>
      </c>
      <c r="S123" s="122">
        <v>30.789952601271729</v>
      </c>
      <c r="T123" s="122">
        <v>32.055765563572066</v>
      </c>
      <c r="U123" s="122">
        <v>33.539392451219861</v>
      </c>
      <c r="V123" s="122">
        <v>35.714532800585481</v>
      </c>
      <c r="W123" s="122">
        <v>39.44057411350763</v>
      </c>
      <c r="X123" s="122">
        <v>39.539335816778745</v>
      </c>
      <c r="Y123" s="122">
        <v>41.187458488656503</v>
      </c>
      <c r="DA123" s="130" t="s">
        <v>1802</v>
      </c>
    </row>
    <row r="124" spans="1:105" ht="12" customHeight="1" x14ac:dyDescent="0.25">
      <c r="A124" s="97" t="s">
        <v>134</v>
      </c>
      <c r="B124" s="98">
        <v>24.914798317598553</v>
      </c>
      <c r="C124" s="98">
        <v>24.833956726924789</v>
      </c>
      <c r="D124" s="98">
        <v>25.989329653616778</v>
      </c>
      <c r="E124" s="98">
        <v>24.875962297305897</v>
      </c>
      <c r="F124" s="98">
        <v>27.424473917957698</v>
      </c>
      <c r="G124" s="98">
        <v>29.549670846403536</v>
      </c>
      <c r="H124" s="98">
        <v>31.372955317855137</v>
      </c>
      <c r="I124" s="98">
        <v>30.39519247926069</v>
      </c>
      <c r="J124" s="98">
        <v>33.295344694604239</v>
      </c>
      <c r="K124" s="98">
        <v>32.304543896316417</v>
      </c>
      <c r="L124" s="98">
        <v>32.087357878275618</v>
      </c>
      <c r="M124" s="98">
        <v>29.127264330215578</v>
      </c>
      <c r="N124" s="98">
        <v>28.295903995149256</v>
      </c>
      <c r="O124" s="98">
        <v>26.942505713289247</v>
      </c>
      <c r="P124" s="98">
        <v>26.910078754285124</v>
      </c>
      <c r="Q124" s="98">
        <v>25.121743179320315</v>
      </c>
      <c r="R124" s="98">
        <v>27.489713192651497</v>
      </c>
      <c r="S124" s="98">
        <v>29.885090760865705</v>
      </c>
      <c r="T124" s="98">
        <v>31.053896916911231</v>
      </c>
      <c r="U124" s="98">
        <v>32.433984556993508</v>
      </c>
      <c r="V124" s="98">
        <v>34.837443944205681</v>
      </c>
      <c r="W124" s="98">
        <v>38.011311980681292</v>
      </c>
      <c r="X124" s="98">
        <v>37.770191199609123</v>
      </c>
      <c r="Y124" s="98">
        <v>38.424182144183455</v>
      </c>
      <c r="DA124" s="63" t="s">
        <v>1803</v>
      </c>
    </row>
    <row r="125" spans="1:105" ht="12" customHeight="1" x14ac:dyDescent="0.25">
      <c r="A125" s="97" t="s">
        <v>133</v>
      </c>
      <c r="B125" s="98">
        <v>3.833588495232949E-3</v>
      </c>
      <c r="C125" s="98">
        <v>4.3734169059274058E-3</v>
      </c>
      <c r="D125" s="98">
        <v>4.8983936449735269E-3</v>
      </c>
      <c r="E125" s="98">
        <v>6.610722215266312E-3</v>
      </c>
      <c r="F125" s="98">
        <v>7.2137476023957526E-3</v>
      </c>
      <c r="G125" s="98">
        <v>8.8538354946413687E-3</v>
      </c>
      <c r="H125" s="98">
        <v>1.0333631798715751E-2</v>
      </c>
      <c r="I125" s="98">
        <v>1.2398834333860839E-2</v>
      </c>
      <c r="J125" s="98">
        <v>1.6531890804734578E-2</v>
      </c>
      <c r="K125" s="98">
        <v>1.9522664088195127E-2</v>
      </c>
      <c r="L125" s="98">
        <v>2.1821487230535053E-2</v>
      </c>
      <c r="M125" s="98">
        <v>2.360038217347021E-2</v>
      </c>
      <c r="N125" s="98">
        <v>2.684262890987198E-2</v>
      </c>
      <c r="O125" s="98">
        <v>2.9938792933556654E-2</v>
      </c>
      <c r="P125" s="98">
        <v>3.5185107222916484E-2</v>
      </c>
      <c r="Q125" s="98">
        <v>3.4296154281047715E-2</v>
      </c>
      <c r="R125" s="98">
        <v>4.2188326466567783E-2</v>
      </c>
      <c r="S125" s="98">
        <v>5.0855787818351525E-2</v>
      </c>
      <c r="T125" s="98">
        <v>5.7396243481088481E-2</v>
      </c>
      <c r="U125" s="98">
        <v>6.3583419954967288E-2</v>
      </c>
      <c r="V125" s="98">
        <v>7.3249836700346987E-2</v>
      </c>
      <c r="W125" s="98">
        <v>7.8513252786362897E-2</v>
      </c>
      <c r="X125" s="98">
        <v>7.8908350131196819E-2</v>
      </c>
      <c r="Y125" s="98">
        <v>8.2907051515406865E-2</v>
      </c>
      <c r="DA125" s="63" t="s">
        <v>1804</v>
      </c>
    </row>
    <row r="126" spans="1:105" ht="12" customHeight="1" x14ac:dyDescent="0.25">
      <c r="A126" s="100" t="s">
        <v>212</v>
      </c>
      <c r="B126" s="101">
        <v>1.1639958629481638E-3</v>
      </c>
      <c r="C126" s="101">
        <v>1.2573195707653881E-3</v>
      </c>
      <c r="D126" s="101">
        <v>1.4846723702613279E-3</v>
      </c>
      <c r="E126" s="101">
        <v>1.6970295496841733E-3</v>
      </c>
      <c r="F126" s="101">
        <v>2.0870541664595003E-3</v>
      </c>
      <c r="G126" s="101">
        <v>2.538149514303503E-3</v>
      </c>
      <c r="H126" s="101">
        <v>2.9520207804197424E-3</v>
      </c>
      <c r="I126" s="101">
        <v>3.4457519180667068E-3</v>
      </c>
      <c r="J126" s="101">
        <v>4.6323573965533424E-3</v>
      </c>
      <c r="K126" s="101">
        <v>5.087361523119849E-3</v>
      </c>
      <c r="L126" s="101">
        <v>5.6937232553391564E-3</v>
      </c>
      <c r="M126" s="101">
        <v>6.4308854269607453E-3</v>
      </c>
      <c r="N126" s="101">
        <v>7.2361493441972964E-3</v>
      </c>
      <c r="O126" s="101">
        <v>7.835874040963248E-3</v>
      </c>
      <c r="P126" s="101">
        <v>9.7292302423932792E-3</v>
      </c>
      <c r="Q126" s="101">
        <v>1.0381339094614439E-2</v>
      </c>
      <c r="R126" s="101">
        <v>1.2458349621286906E-2</v>
      </c>
      <c r="S126" s="101">
        <v>1.4819121524035018E-2</v>
      </c>
      <c r="T126" s="101">
        <v>1.7273584199755332E-2</v>
      </c>
      <c r="U126" s="101">
        <v>1.8088865548195717E-2</v>
      </c>
      <c r="V126" s="101">
        <v>2.0426629171254485E-2</v>
      </c>
      <c r="W126" s="101">
        <v>2.4618481686462988E-2</v>
      </c>
      <c r="X126" s="101">
        <v>2.769063574427558E-2</v>
      </c>
      <c r="Y126" s="101">
        <v>2.9594915011632191E-2</v>
      </c>
      <c r="DA126" s="131" t="s">
        <v>1805</v>
      </c>
    </row>
    <row r="127" spans="1:105" ht="12" customHeight="1" x14ac:dyDescent="0.25">
      <c r="A127" s="103" t="s">
        <v>52</v>
      </c>
      <c r="B127" s="104">
        <v>2.669592632284785E-3</v>
      </c>
      <c r="C127" s="104">
        <v>3.1160973351620175E-3</v>
      </c>
      <c r="D127" s="104">
        <v>3.4137212747121989E-3</v>
      </c>
      <c r="E127" s="104">
        <v>4.9136926655821388E-3</v>
      </c>
      <c r="F127" s="104">
        <v>5.1266934359362522E-3</v>
      </c>
      <c r="G127" s="104">
        <v>6.3156859803378653E-3</v>
      </c>
      <c r="H127" s="104">
        <v>7.3816110182960085E-3</v>
      </c>
      <c r="I127" s="104">
        <v>8.9530824157941329E-3</v>
      </c>
      <c r="J127" s="104">
        <v>1.1899533408181237E-2</v>
      </c>
      <c r="K127" s="104">
        <v>1.4435302565075277E-2</v>
      </c>
      <c r="L127" s="104">
        <v>1.6127763975195896E-2</v>
      </c>
      <c r="M127" s="104">
        <v>1.7169496746509465E-2</v>
      </c>
      <c r="N127" s="104">
        <v>1.9606479565674684E-2</v>
      </c>
      <c r="O127" s="104">
        <v>2.2102918892593408E-2</v>
      </c>
      <c r="P127" s="104">
        <v>2.5455876980523203E-2</v>
      </c>
      <c r="Q127" s="104">
        <v>2.3914815186433274E-2</v>
      </c>
      <c r="R127" s="104">
        <v>2.9729976845280878E-2</v>
      </c>
      <c r="S127" s="104">
        <v>3.6036666294316504E-2</v>
      </c>
      <c r="T127" s="104">
        <v>4.0122659281333149E-2</v>
      </c>
      <c r="U127" s="104">
        <v>4.5494554406771567E-2</v>
      </c>
      <c r="V127" s="104">
        <v>5.2823207529092503E-2</v>
      </c>
      <c r="W127" s="104">
        <v>5.3894771099899902E-2</v>
      </c>
      <c r="X127" s="104">
        <v>5.1217714386921243E-2</v>
      </c>
      <c r="Y127" s="104">
        <v>5.3312136503774671E-2</v>
      </c>
      <c r="DA127" s="132" t="s">
        <v>1806</v>
      </c>
    </row>
    <row r="128" spans="1:105" ht="12" customHeight="1" x14ac:dyDescent="0.25">
      <c r="A128" s="106" t="s">
        <v>122</v>
      </c>
      <c r="B128" s="101">
        <v>1.0758602230589567</v>
      </c>
      <c r="C128" s="101">
        <v>0.70189802083007191</v>
      </c>
      <c r="D128" s="101">
        <v>0.80351977734508684</v>
      </c>
      <c r="E128" s="101">
        <v>0.63179788461825448</v>
      </c>
      <c r="F128" s="101">
        <v>0.81886353460481554</v>
      </c>
      <c r="G128" s="101">
        <v>0.81955907729086364</v>
      </c>
      <c r="H128" s="101">
        <v>0.90902018934553885</v>
      </c>
      <c r="I128" s="101">
        <v>0.74100395289870391</v>
      </c>
      <c r="J128" s="101">
        <v>0.96974154035231297</v>
      </c>
      <c r="K128" s="101">
        <v>0.83424638025524012</v>
      </c>
      <c r="L128" s="101">
        <v>0.86922301399166391</v>
      </c>
      <c r="M128" s="101">
        <v>0.80095574639518363</v>
      </c>
      <c r="N128" s="101">
        <v>0.7659015701991817</v>
      </c>
      <c r="O128" s="101">
        <v>0.72025527469118811</v>
      </c>
      <c r="P128" s="101">
        <v>0.64642095181199233</v>
      </c>
      <c r="Q128" s="101">
        <v>0.6745820067178383</v>
      </c>
      <c r="R128" s="101">
        <v>0.61905246749604947</v>
      </c>
      <c r="S128" s="101">
        <v>0.72642942090886253</v>
      </c>
      <c r="T128" s="101">
        <v>0.78710292481269373</v>
      </c>
      <c r="U128" s="101">
        <v>0.85856361843234197</v>
      </c>
      <c r="V128" s="101">
        <v>0.65549664441291111</v>
      </c>
      <c r="W128" s="101">
        <v>1.1066146659753688</v>
      </c>
      <c r="X128" s="101">
        <v>1.3767698467405876</v>
      </c>
      <c r="Y128" s="101">
        <v>2.1498411990164579</v>
      </c>
      <c r="DA128" s="131" t="s">
        <v>1807</v>
      </c>
    </row>
    <row r="129" spans="1:105" ht="12" customHeight="1" x14ac:dyDescent="0.25">
      <c r="A129" s="107" t="s">
        <v>121</v>
      </c>
      <c r="B129" s="104">
        <v>1.6895036736372486E-2</v>
      </c>
      <c r="C129" s="104">
        <v>1.0980886612821711E-2</v>
      </c>
      <c r="D129" s="104">
        <v>1.3017235147529766E-2</v>
      </c>
      <c r="E129" s="104">
        <v>1.3110887435568791E-2</v>
      </c>
      <c r="F129" s="104">
        <v>1.9627931934326961E-2</v>
      </c>
      <c r="G129" s="104">
        <v>2.2230067275712206E-2</v>
      </c>
      <c r="H129" s="104">
        <v>2.8841098658763303E-2</v>
      </c>
      <c r="I129" s="104">
        <v>2.4465205832588471E-2</v>
      </c>
      <c r="J129" s="104">
        <v>4.8415112217058659E-2</v>
      </c>
      <c r="K129" s="104">
        <v>4.2533146202320085E-2</v>
      </c>
      <c r="L129" s="104">
        <v>4.9708467296185353E-2</v>
      </c>
      <c r="M129" s="104">
        <v>5.8514568681302337E-2</v>
      </c>
      <c r="N129" s="104">
        <v>6.9892208845180673E-2</v>
      </c>
      <c r="O129" s="104">
        <v>7.9523867542453663E-2</v>
      </c>
      <c r="P129" s="104">
        <v>8.4328601532600397E-2</v>
      </c>
      <c r="Q129" s="104">
        <v>0.10032093925682488</v>
      </c>
      <c r="R129" s="104">
        <v>9.9994739813499975E-2</v>
      </c>
      <c r="S129" s="104">
        <v>0.12757663167881159</v>
      </c>
      <c r="T129" s="104">
        <v>0.15736947836705489</v>
      </c>
      <c r="U129" s="104">
        <v>0.18326085583904678</v>
      </c>
      <c r="V129" s="104">
        <v>0.14834237526653743</v>
      </c>
      <c r="W129" s="104">
        <v>0.24413421406460115</v>
      </c>
      <c r="X129" s="104">
        <v>0.31346642029784622</v>
      </c>
      <c r="Y129" s="104">
        <v>0.5305280939411825</v>
      </c>
      <c r="DA129" s="132" t="s">
        <v>1808</v>
      </c>
    </row>
    <row r="130" spans="1:105" ht="12" customHeight="1" x14ac:dyDescent="0.25">
      <c r="A130" s="108" t="s">
        <v>53</v>
      </c>
      <c r="B130" s="98">
        <v>5.1301683366425732E-3</v>
      </c>
      <c r="C130" s="98">
        <v>3.1569509842284929E-3</v>
      </c>
      <c r="D130" s="98">
        <v>3.9459641398457545E-3</v>
      </c>
      <c r="E130" s="98">
        <v>3.3637613350097706E-3</v>
      </c>
      <c r="F130" s="98">
        <v>5.6798663756649284E-3</v>
      </c>
      <c r="G130" s="98">
        <v>6.3723522154806927E-3</v>
      </c>
      <c r="H130" s="98">
        <v>8.2397324299469301E-3</v>
      </c>
      <c r="I130" s="98">
        <v>6.801348736752315E-3</v>
      </c>
      <c r="J130" s="98">
        <v>1.3566494840484385E-2</v>
      </c>
      <c r="K130" s="98">
        <v>1.1078476101900665E-2</v>
      </c>
      <c r="L130" s="98">
        <v>1.2964506576394502E-2</v>
      </c>
      <c r="M130" s="98">
        <v>1.5953753282084534E-2</v>
      </c>
      <c r="N130" s="98">
        <v>1.8845669570832679E-2</v>
      </c>
      <c r="O130" s="98">
        <v>2.0818368439372688E-2</v>
      </c>
      <c r="P130" s="98">
        <v>2.3298168518519985E-2</v>
      </c>
      <c r="Q130" s="98">
        <v>3.0474753652858927E-2</v>
      </c>
      <c r="R130" s="98">
        <v>2.9569472834925878E-2</v>
      </c>
      <c r="S130" s="98">
        <v>3.7161322053483048E-2</v>
      </c>
      <c r="T130" s="98">
        <v>4.7383913406886261E-2</v>
      </c>
      <c r="U130" s="98">
        <v>5.2179104210742636E-2</v>
      </c>
      <c r="V130" s="98">
        <v>4.135006747040687E-2</v>
      </c>
      <c r="W130" s="98">
        <v>7.6588349178097065E-2</v>
      </c>
      <c r="X130" s="98">
        <v>0.11003751903784642</v>
      </c>
      <c r="Y130" s="98">
        <v>0.18931904897417168</v>
      </c>
      <c r="DA130" s="63" t="s">
        <v>1809</v>
      </c>
    </row>
    <row r="131" spans="1:105" ht="12" customHeight="1" x14ac:dyDescent="0.25">
      <c r="A131" s="108" t="s">
        <v>52</v>
      </c>
      <c r="B131" s="98">
        <v>1.1764868399729912E-2</v>
      </c>
      <c r="C131" s="98">
        <v>7.823935628593218E-3</v>
      </c>
      <c r="D131" s="98">
        <v>9.071271007684012E-3</v>
      </c>
      <c r="E131" s="98">
        <v>9.7471261005590195E-3</v>
      </c>
      <c r="F131" s="98">
        <v>1.3948065558662032E-2</v>
      </c>
      <c r="G131" s="98">
        <v>1.5857715060231512E-2</v>
      </c>
      <c r="H131" s="98">
        <v>2.0601366228816375E-2</v>
      </c>
      <c r="I131" s="98">
        <v>1.7663857095836157E-2</v>
      </c>
      <c r="J131" s="98">
        <v>3.484861737657427E-2</v>
      </c>
      <c r="K131" s="98">
        <v>3.145467010041942E-2</v>
      </c>
      <c r="L131" s="98">
        <v>3.6743960719790851E-2</v>
      </c>
      <c r="M131" s="98">
        <v>4.2560815399217806E-2</v>
      </c>
      <c r="N131" s="98">
        <v>5.1046539274347991E-2</v>
      </c>
      <c r="O131" s="98">
        <v>5.8705499103080976E-2</v>
      </c>
      <c r="P131" s="98">
        <v>6.1030433014080412E-2</v>
      </c>
      <c r="Q131" s="98">
        <v>6.9846185603965952E-2</v>
      </c>
      <c r="R131" s="98">
        <v>7.0425266978574097E-2</v>
      </c>
      <c r="S131" s="98">
        <v>9.0415309625328538E-2</v>
      </c>
      <c r="T131" s="98">
        <v>0.10998556496016863</v>
      </c>
      <c r="U131" s="98">
        <v>0.13108175162830416</v>
      </c>
      <c r="V131" s="98">
        <v>0.10699230779613055</v>
      </c>
      <c r="W131" s="98">
        <v>0.16754586488650408</v>
      </c>
      <c r="X131" s="98">
        <v>0.20342890125999982</v>
      </c>
      <c r="Y131" s="98">
        <v>0.34120904496701082</v>
      </c>
      <c r="DA131" s="63" t="s">
        <v>1810</v>
      </c>
    </row>
    <row r="132" spans="1:105" ht="12" customHeight="1" x14ac:dyDescent="0.25">
      <c r="A132" s="121" t="s">
        <v>54</v>
      </c>
      <c r="B132" s="122">
        <v>24.539366957115348</v>
      </c>
      <c r="C132" s="122">
        <v>26.387928871114724</v>
      </c>
      <c r="D132" s="122">
        <v>24.788180689875944</v>
      </c>
      <c r="E132" s="122">
        <v>27.39078232469117</v>
      </c>
      <c r="F132" s="122">
        <v>26.652145883794418</v>
      </c>
      <c r="G132" s="122">
        <v>28.496013551630767</v>
      </c>
      <c r="H132" s="122">
        <v>28.716846532926454</v>
      </c>
      <c r="I132" s="122">
        <v>30.07482320149381</v>
      </c>
      <c r="J132" s="122">
        <v>29.681962216678389</v>
      </c>
      <c r="K132" s="122">
        <v>30.959239221895924</v>
      </c>
      <c r="L132" s="122">
        <v>29.80465604549871</v>
      </c>
      <c r="M132" s="122">
        <v>26.211399574898216</v>
      </c>
      <c r="N132" s="122">
        <v>24.322918906836172</v>
      </c>
      <c r="O132" s="122">
        <v>22.430051562631821</v>
      </c>
      <c r="P132" s="122">
        <v>21.573846958652403</v>
      </c>
      <c r="Q132" s="122">
        <v>20.439569256949369</v>
      </c>
      <c r="R132" s="122">
        <v>21.340126464288318</v>
      </c>
      <c r="S132" s="122">
        <v>23.413023016657462</v>
      </c>
      <c r="T132" s="122">
        <v>23.809417681024129</v>
      </c>
      <c r="U132" s="122">
        <v>23.131398967028264</v>
      </c>
      <c r="V132" s="122">
        <v>24.157331562805886</v>
      </c>
      <c r="W132" s="122">
        <v>26.403225986483008</v>
      </c>
      <c r="X132" s="122">
        <v>26.28831322855735</v>
      </c>
      <c r="Y132" s="122">
        <v>25.186539639579387</v>
      </c>
      <c r="DA132" s="130" t="s">
        <v>1811</v>
      </c>
    </row>
    <row r="133" spans="1:105" ht="12" customHeight="1" x14ac:dyDescent="0.25">
      <c r="A133" s="97" t="s">
        <v>175</v>
      </c>
      <c r="B133" s="98">
        <v>16.056290104460089</v>
      </c>
      <c r="C133" s="98">
        <v>20.496370171104761</v>
      </c>
      <c r="D133" s="98">
        <v>18.41618263085309</v>
      </c>
      <c r="E133" s="98">
        <v>23.289057254827636</v>
      </c>
      <c r="F133" s="98">
        <v>21.907652941716524</v>
      </c>
      <c r="G133" s="98">
        <v>23.575392940624024</v>
      </c>
      <c r="H133" s="98">
        <v>23.251288443771674</v>
      </c>
      <c r="I133" s="98">
        <v>25.644396717903561</v>
      </c>
      <c r="J133" s="98">
        <v>24.493398352741671</v>
      </c>
      <c r="K133" s="98">
        <v>28.157654820860941</v>
      </c>
      <c r="L133" s="98">
        <v>27.842478373398087</v>
      </c>
      <c r="M133" s="98">
        <v>25.031124648974892</v>
      </c>
      <c r="N133" s="98">
        <v>23.378795517634845</v>
      </c>
      <c r="O133" s="98">
        <v>21.609980864976738</v>
      </c>
      <c r="P133" s="98">
        <v>20.744427867917882</v>
      </c>
      <c r="Q133" s="98">
        <v>19.509440820930525</v>
      </c>
      <c r="R133" s="98">
        <v>20.233766076696426</v>
      </c>
      <c r="S133" s="98">
        <v>22.096150288297125</v>
      </c>
      <c r="T133" s="98">
        <v>21.93825174548207</v>
      </c>
      <c r="U133" s="98">
        <v>20.270642304106619</v>
      </c>
      <c r="V133" s="98">
        <v>20.817555131939123</v>
      </c>
      <c r="W133" s="98">
        <v>22.401512483313152</v>
      </c>
      <c r="X133" s="98">
        <v>22.636324167774397</v>
      </c>
      <c r="Y133" s="98">
        <v>21.729639780962909</v>
      </c>
      <c r="DA133" s="63" t="s">
        <v>1812</v>
      </c>
    </row>
    <row r="134" spans="1:105" ht="12" customHeight="1" x14ac:dyDescent="0.25">
      <c r="A134" s="109" t="s">
        <v>120</v>
      </c>
      <c r="B134" s="33">
        <v>8.4830768526552571</v>
      </c>
      <c r="C134" s="33">
        <v>5.891558700009961</v>
      </c>
      <c r="D134" s="33">
        <v>6.3719980590228555</v>
      </c>
      <c r="E134" s="33">
        <v>4.1017250698635337</v>
      </c>
      <c r="F134" s="33">
        <v>4.7444929420778923</v>
      </c>
      <c r="G134" s="33">
        <v>4.9206206110067443</v>
      </c>
      <c r="H134" s="33">
        <v>5.4655580891547801</v>
      </c>
      <c r="I134" s="33">
        <v>4.4304264835902485</v>
      </c>
      <c r="J134" s="33">
        <v>5.188563863936718</v>
      </c>
      <c r="K134" s="33">
        <v>2.8015844010349822</v>
      </c>
      <c r="L134" s="33">
        <v>1.9621776721006225</v>
      </c>
      <c r="M134" s="33">
        <v>1.1802749259233232</v>
      </c>
      <c r="N134" s="33">
        <v>0.94412338920132555</v>
      </c>
      <c r="O134" s="33">
        <v>0.82007069765508334</v>
      </c>
      <c r="P134" s="33">
        <v>0.82941909073452214</v>
      </c>
      <c r="Q134" s="33">
        <v>0.93012843601884443</v>
      </c>
      <c r="R134" s="33">
        <v>1.1063603875918915</v>
      </c>
      <c r="S134" s="33">
        <v>1.316872728360339</v>
      </c>
      <c r="T134" s="33">
        <v>1.87116593554206</v>
      </c>
      <c r="U134" s="33">
        <v>2.860756662921645</v>
      </c>
      <c r="V134" s="33">
        <v>3.3397764308667641</v>
      </c>
      <c r="W134" s="33">
        <v>4.0017135031698565</v>
      </c>
      <c r="X134" s="33">
        <v>3.6519890607829528</v>
      </c>
      <c r="Y134" s="33">
        <v>3.4568998586164787</v>
      </c>
      <c r="DA134" s="60" t="s">
        <v>1813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0.492248046463308</v>
      </c>
      <c r="C136" s="119">
        <f t="shared" si="26"/>
        <v>0.49215914445051284</v>
      </c>
      <c r="D136" s="119">
        <f t="shared" si="26"/>
        <v>0.49612362370120205</v>
      </c>
      <c r="E136" s="119">
        <f t="shared" si="26"/>
        <v>0.50523637669923427</v>
      </c>
      <c r="F136" s="119">
        <f t="shared" si="26"/>
        <v>0.50472796352047333</v>
      </c>
      <c r="G136" s="119">
        <f t="shared" si="26"/>
        <v>0.5119566408119175</v>
      </c>
      <c r="H136" s="119">
        <f t="shared" si="26"/>
        <v>0.52655779208654718</v>
      </c>
      <c r="I136" s="119">
        <f t="shared" si="26"/>
        <v>0.54050243721402191</v>
      </c>
      <c r="J136" s="119">
        <f t="shared" si="26"/>
        <v>0.54698640685989341</v>
      </c>
      <c r="K136" s="119">
        <f t="shared" si="26"/>
        <v>0.55205456556690113</v>
      </c>
      <c r="L136" s="119">
        <f t="shared" si="26"/>
        <v>0.56314810053094699</v>
      </c>
      <c r="M136" s="119">
        <f t="shared" si="26"/>
        <v>0.58211101625128714</v>
      </c>
      <c r="N136" s="119">
        <f t="shared" si="26"/>
        <v>0.5949995303162483</v>
      </c>
      <c r="O136" s="119">
        <f t="shared" si="26"/>
        <v>0.59801550055066222</v>
      </c>
      <c r="P136" s="119">
        <f t="shared" si="26"/>
        <v>0.59685750915132341</v>
      </c>
      <c r="Q136" s="119">
        <f t="shared" si="26"/>
        <v>0.61776643927879282</v>
      </c>
      <c r="R136" s="119">
        <f t="shared" ref="R136:V136" si="27">IF(R117=0,"",R117/R98)</f>
        <v>0.62135143458166842</v>
      </c>
      <c r="S136" s="119">
        <f t="shared" si="27"/>
        <v>0.64942012415568795</v>
      </c>
      <c r="T136" s="119">
        <f t="shared" si="27"/>
        <v>0.67658413206899648</v>
      </c>
      <c r="U136" s="119">
        <f t="shared" si="27"/>
        <v>0.70425773312292572</v>
      </c>
      <c r="V136" s="119">
        <f t="shared" si="27"/>
        <v>0.7221689099609836</v>
      </c>
      <c r="W136" s="119">
        <f t="shared" ref="W136:Y136" si="28">IF(W117=0,"",W117/W98)</f>
        <v>0.74551523670441766</v>
      </c>
      <c r="X136" s="119">
        <f t="shared" si="28"/>
        <v>0.76640817183988486</v>
      </c>
      <c r="Y136" s="119">
        <f t="shared" si="28"/>
        <v>0.78307965926670775</v>
      </c>
      <c r="DA136" s="129" t="s">
        <v>1964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0.46873896844599694</v>
      </c>
      <c r="C137" s="124">
        <f t="shared" si="29"/>
        <v>0.4714126140334855</v>
      </c>
      <c r="D137" s="124">
        <f t="shared" si="29"/>
        <v>0.47529677882478377</v>
      </c>
      <c r="E137" s="124">
        <f t="shared" si="29"/>
        <v>0.47950640960702778</v>
      </c>
      <c r="F137" s="124">
        <f t="shared" si="29"/>
        <v>0.48488940795479757</v>
      </c>
      <c r="G137" s="124">
        <f t="shared" si="29"/>
        <v>0.49044914384847299</v>
      </c>
      <c r="H137" s="124">
        <f t="shared" si="29"/>
        <v>0.49636403760985615</v>
      </c>
      <c r="I137" s="124">
        <f t="shared" si="29"/>
        <v>0.50233862648736649</v>
      </c>
      <c r="J137" s="124">
        <f t="shared" si="29"/>
        <v>0.50956077888989904</v>
      </c>
      <c r="K137" s="124">
        <f t="shared" si="29"/>
        <v>0.51626814381603503</v>
      </c>
      <c r="L137" s="124">
        <f t="shared" si="29"/>
        <v>0.52330363077173003</v>
      </c>
      <c r="M137" s="124">
        <f t="shared" si="29"/>
        <v>0.53122536175548651</v>
      </c>
      <c r="N137" s="124">
        <f t="shared" si="29"/>
        <v>0.54170469175721669</v>
      </c>
      <c r="O137" s="124">
        <f t="shared" si="29"/>
        <v>0.55339590828912588</v>
      </c>
      <c r="P137" s="124">
        <f t="shared" si="29"/>
        <v>0.55691169561382947</v>
      </c>
      <c r="Q137" s="124">
        <f t="shared" si="29"/>
        <v>0.56362366257299845</v>
      </c>
      <c r="R137" s="124">
        <f t="shared" ref="R137:V137" si="30">IF(R118=0,"",R118/R99)</f>
        <v>0.57660875558402069</v>
      </c>
      <c r="S137" s="124">
        <f t="shared" si="30"/>
        <v>0.59525437717386198</v>
      </c>
      <c r="T137" s="124">
        <f t="shared" si="30"/>
        <v>0.61543825445971412</v>
      </c>
      <c r="U137" s="124">
        <f t="shared" si="30"/>
        <v>0.63619216886061114</v>
      </c>
      <c r="V137" s="124">
        <f t="shared" si="30"/>
        <v>0.65574123928877359</v>
      </c>
      <c r="W137" s="124">
        <f t="shared" ref="W137:Y137" si="31">IF(W118=0,"",W118/W99)</f>
        <v>0.67578488687529559</v>
      </c>
      <c r="X137" s="124">
        <f t="shared" si="31"/>
        <v>0.69406084932257961</v>
      </c>
      <c r="Y137" s="124">
        <f t="shared" si="31"/>
        <v>0.71081844051651688</v>
      </c>
      <c r="DA137" s="130" t="s">
        <v>1965</v>
      </c>
    </row>
    <row r="138" spans="1:105" ht="12" customHeight="1" x14ac:dyDescent="0.25">
      <c r="A138" s="97" t="s">
        <v>212</v>
      </c>
      <c r="B138" s="111">
        <f t="shared" ref="B138:Q138" si="32">IF(B119=0,"",B119/B100)</f>
        <v>0.46276546592482687</v>
      </c>
      <c r="C138" s="111">
        <f t="shared" si="32"/>
        <v>0.46548023613760864</v>
      </c>
      <c r="D138" s="111">
        <f t="shared" si="32"/>
        <v>0.46935045676918341</v>
      </c>
      <c r="E138" s="111">
        <f t="shared" si="32"/>
        <v>0.47390521440454736</v>
      </c>
      <c r="F138" s="111">
        <f t="shared" si="32"/>
        <v>0.47903553404285004</v>
      </c>
      <c r="G138" s="111">
        <f t="shared" si="32"/>
        <v>0.48472224002948722</v>
      </c>
      <c r="H138" s="111">
        <f t="shared" si="32"/>
        <v>0.49085369828951686</v>
      </c>
      <c r="I138" s="111">
        <f t="shared" si="32"/>
        <v>0.49702359306916899</v>
      </c>
      <c r="J138" s="111">
        <f t="shared" si="32"/>
        <v>0.50431267427245929</v>
      </c>
      <c r="K138" s="111">
        <f t="shared" si="32"/>
        <v>0.51107500343585255</v>
      </c>
      <c r="L138" s="111">
        <f t="shared" si="32"/>
        <v>0.5183143494696496</v>
      </c>
      <c r="M138" s="111">
        <f t="shared" si="32"/>
        <v>0.5263001073063166</v>
      </c>
      <c r="N138" s="111">
        <f t="shared" si="32"/>
        <v>0.53686343777847456</v>
      </c>
      <c r="O138" s="111">
        <f t="shared" si="32"/>
        <v>0.54863418317674562</v>
      </c>
      <c r="P138" s="111">
        <f t="shared" si="32"/>
        <v>0.5521883993100507</v>
      </c>
      <c r="Q138" s="111">
        <f t="shared" si="32"/>
        <v>0.55892032319745777</v>
      </c>
      <c r="R138" s="111">
        <f t="shared" ref="R138:V138" si="33">IF(R119=0,"",R119/R100)</f>
        <v>0.57191106840950146</v>
      </c>
      <c r="S138" s="111">
        <f t="shared" si="33"/>
        <v>0.59067651469450588</v>
      </c>
      <c r="T138" s="111">
        <f t="shared" si="33"/>
        <v>0.61095385776184574</v>
      </c>
      <c r="U138" s="111">
        <f t="shared" si="33"/>
        <v>0.63178430682188913</v>
      </c>
      <c r="V138" s="111">
        <f t="shared" si="33"/>
        <v>0.6514407730745313</v>
      </c>
      <c r="W138" s="111">
        <f t="shared" ref="W138:Y138" si="34">IF(W119=0,"",W119/W100)</f>
        <v>0.67161648105057348</v>
      </c>
      <c r="X138" s="111">
        <f t="shared" si="34"/>
        <v>0.6900406827623432</v>
      </c>
      <c r="Y138" s="111">
        <f t="shared" si="34"/>
        <v>0.70690924635721919</v>
      </c>
      <c r="DA138" s="63" t="s">
        <v>1966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1967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1.7302502216747646</v>
      </c>
      <c r="C140" s="124">
        <f t="shared" si="38"/>
        <v>1.8265054569829802</v>
      </c>
      <c r="D140" s="124">
        <f t="shared" si="38"/>
        <v>1.929971580177569</v>
      </c>
      <c r="E140" s="124">
        <f t="shared" si="38"/>
        <v>2.0762074038914937</v>
      </c>
      <c r="F140" s="124">
        <f t="shared" si="38"/>
        <v>2.232827447284591</v>
      </c>
      <c r="G140" s="124">
        <f t="shared" si="38"/>
        <v>2.3661957663971505</v>
      </c>
      <c r="H140" s="124">
        <f t="shared" si="38"/>
        <v>2.510543694505103</v>
      </c>
      <c r="I140" s="124">
        <f t="shared" si="38"/>
        <v>2.608329526899869</v>
      </c>
      <c r="J140" s="124">
        <f t="shared" si="38"/>
        <v>2.6688113072320534</v>
      </c>
      <c r="K140" s="124">
        <f t="shared" si="38"/>
        <v>2.7478569617292776</v>
      </c>
      <c r="L140" s="124">
        <f t="shared" si="38"/>
        <v>2.811551685145306</v>
      </c>
      <c r="M140" s="124">
        <f t="shared" si="38"/>
        <v>2.8854258733076064</v>
      </c>
      <c r="N140" s="124">
        <f t="shared" si="38"/>
        <v>2.965584734995609</v>
      </c>
      <c r="O140" s="124">
        <f t="shared" si="38"/>
        <v>3.0809786011666289</v>
      </c>
      <c r="P140" s="124">
        <f t="shared" si="38"/>
        <v>3.208286345820798</v>
      </c>
      <c r="Q140" s="124">
        <f t="shared" si="38"/>
        <v>3.3510196392070721</v>
      </c>
      <c r="R140" s="124">
        <f t="shared" ref="R140:V140" si="39">IF(R121=0,"",R121/R102)</f>
        <v>3.4990432193742991</v>
      </c>
      <c r="S140" s="124">
        <f t="shared" si="39"/>
        <v>3.6370850040436893</v>
      </c>
      <c r="T140" s="124">
        <f t="shared" si="39"/>
        <v>3.7271690334327312</v>
      </c>
      <c r="U140" s="124">
        <f t="shared" si="39"/>
        <v>3.7846253755408559</v>
      </c>
      <c r="V140" s="124">
        <f t="shared" si="39"/>
        <v>3.8196204762668997</v>
      </c>
      <c r="W140" s="124">
        <f t="shared" ref="W140:Y140" si="40">IF(W121=0,"",W121/W102)</f>
        <v>3.847219643556743</v>
      </c>
      <c r="X140" s="124">
        <f t="shared" si="40"/>
        <v>3.8720877295001102</v>
      </c>
      <c r="Y140" s="124">
        <f t="shared" si="40"/>
        <v>3.8923367920395799</v>
      </c>
      <c r="DA140" s="130" t="s">
        <v>1968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1.7302502216747646</v>
      </c>
      <c r="C141" s="111">
        <f t="shared" si="41"/>
        <v>1.8265054569829802</v>
      </c>
      <c r="D141" s="111">
        <f t="shared" si="41"/>
        <v>1.929971580177569</v>
      </c>
      <c r="E141" s="111">
        <f t="shared" si="41"/>
        <v>2.0762074038914937</v>
      </c>
      <c r="F141" s="111">
        <f t="shared" si="41"/>
        <v>2.232827447284591</v>
      </c>
      <c r="G141" s="111">
        <f t="shared" si="41"/>
        <v>2.3661957663971505</v>
      </c>
      <c r="H141" s="111">
        <f t="shared" si="41"/>
        <v>2.510543694505103</v>
      </c>
      <c r="I141" s="111">
        <f t="shared" si="41"/>
        <v>2.608329526899869</v>
      </c>
      <c r="J141" s="111">
        <f t="shared" si="41"/>
        <v>2.6688113072320534</v>
      </c>
      <c r="K141" s="111">
        <f t="shared" si="41"/>
        <v>2.7478569617292776</v>
      </c>
      <c r="L141" s="111">
        <f t="shared" si="41"/>
        <v>2.811551685145306</v>
      </c>
      <c r="M141" s="111">
        <f t="shared" si="41"/>
        <v>2.8854258733076064</v>
      </c>
      <c r="N141" s="111">
        <f t="shared" si="41"/>
        <v>2.965584734995609</v>
      </c>
      <c r="O141" s="111">
        <f t="shared" si="41"/>
        <v>3.0809786011666289</v>
      </c>
      <c r="P141" s="111">
        <f t="shared" si="41"/>
        <v>3.208286345820798</v>
      </c>
      <c r="Q141" s="111">
        <f t="shared" si="41"/>
        <v>3.3510196392070721</v>
      </c>
      <c r="R141" s="111">
        <f t="shared" ref="R141:V141" si="42">IF(R122=0,"",R122/R103)</f>
        <v>3.4990432193742991</v>
      </c>
      <c r="S141" s="111">
        <f t="shared" si="42"/>
        <v>3.6370850040436893</v>
      </c>
      <c r="T141" s="111">
        <f t="shared" si="42"/>
        <v>3.7271690334327312</v>
      </c>
      <c r="U141" s="111">
        <f t="shared" si="42"/>
        <v>3.7846253755408559</v>
      </c>
      <c r="V141" s="111">
        <f t="shared" si="42"/>
        <v>3.8196204762668997</v>
      </c>
      <c r="W141" s="111">
        <f t="shared" ref="W141:Y141" si="43">IF(W122=0,"",W122/W103)</f>
        <v>3.847219643556743</v>
      </c>
      <c r="X141" s="111">
        <f t="shared" si="43"/>
        <v>3.8720877295001102</v>
      </c>
      <c r="Y141" s="111">
        <f t="shared" si="43"/>
        <v>3.8923367920395799</v>
      </c>
      <c r="DA141" s="63" t="s">
        <v>1969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0.50008324688186345</v>
      </c>
      <c r="C142" s="124">
        <f t="shared" si="44"/>
        <v>0.50223805421953938</v>
      </c>
      <c r="D142" s="124">
        <f t="shared" si="44"/>
        <v>0.50662640143995918</v>
      </c>
      <c r="E142" s="124">
        <f t="shared" si="44"/>
        <v>0.51107082662100889</v>
      </c>
      <c r="F142" s="124">
        <f t="shared" si="44"/>
        <v>0.51685789872520382</v>
      </c>
      <c r="G142" s="124">
        <f t="shared" si="44"/>
        <v>0.52296867861294982</v>
      </c>
      <c r="H142" s="124">
        <f t="shared" si="44"/>
        <v>0.52977167921940715</v>
      </c>
      <c r="I142" s="124">
        <f t="shared" si="44"/>
        <v>0.5364058131826196</v>
      </c>
      <c r="J142" s="124">
        <f t="shared" si="44"/>
        <v>0.54480274031149811</v>
      </c>
      <c r="K142" s="124">
        <f t="shared" si="44"/>
        <v>0.55233553154530257</v>
      </c>
      <c r="L142" s="124">
        <f t="shared" si="44"/>
        <v>0.56057043541868601</v>
      </c>
      <c r="M142" s="124">
        <f t="shared" si="44"/>
        <v>0.56955604302015894</v>
      </c>
      <c r="N142" s="124">
        <f t="shared" si="44"/>
        <v>0.58092217179064165</v>
      </c>
      <c r="O142" s="124">
        <f t="shared" si="44"/>
        <v>0.59227593438184201</v>
      </c>
      <c r="P142" s="124">
        <f t="shared" si="44"/>
        <v>0.59591734299028465</v>
      </c>
      <c r="Q142" s="124">
        <f t="shared" si="44"/>
        <v>0.60256794964542526</v>
      </c>
      <c r="R142" s="124">
        <f t="shared" ref="R142:V142" si="45">IF(R123=0,"",R123/R104)</f>
        <v>0.61485000590203198</v>
      </c>
      <c r="S142" s="124">
        <f t="shared" si="45"/>
        <v>0.63215590859131177</v>
      </c>
      <c r="T142" s="124">
        <f t="shared" si="45"/>
        <v>0.65087671853686779</v>
      </c>
      <c r="U142" s="124">
        <f t="shared" si="45"/>
        <v>0.66958471480188642</v>
      </c>
      <c r="V142" s="124">
        <f t="shared" si="45"/>
        <v>0.68701575120839198</v>
      </c>
      <c r="W142" s="124">
        <f t="shared" ref="W142:Y142" si="46">IF(W123=0,"",W123/W104)</f>
        <v>0.70398225036542339</v>
      </c>
      <c r="X142" s="124">
        <f t="shared" si="46"/>
        <v>0.71914122257377977</v>
      </c>
      <c r="Y142" s="124">
        <f t="shared" si="46"/>
        <v>0.73347432366276666</v>
      </c>
      <c r="DA142" s="130" t="s">
        <v>1970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0.49635267310755682</v>
      </c>
      <c r="C143" s="111">
        <f t="shared" si="47"/>
        <v>0.49981571885358672</v>
      </c>
      <c r="D143" s="111">
        <f t="shared" si="47"/>
        <v>0.50404855198204124</v>
      </c>
      <c r="E143" s="111">
        <f t="shared" si="47"/>
        <v>0.50893565465808821</v>
      </c>
      <c r="F143" s="111">
        <f t="shared" si="47"/>
        <v>0.51431521777407174</v>
      </c>
      <c r="G143" s="111">
        <f t="shared" si="47"/>
        <v>0.52059480594227725</v>
      </c>
      <c r="H143" s="111">
        <f t="shared" si="47"/>
        <v>0.52726734273438636</v>
      </c>
      <c r="I143" s="111">
        <f t="shared" si="47"/>
        <v>0.53433797442519304</v>
      </c>
      <c r="J143" s="111">
        <f t="shared" si="47"/>
        <v>0.54238547411674243</v>
      </c>
      <c r="K143" s="111">
        <f t="shared" si="47"/>
        <v>0.55029123371395838</v>
      </c>
      <c r="L143" s="111">
        <f t="shared" si="47"/>
        <v>0.55853116925595947</v>
      </c>
      <c r="M143" s="111">
        <f t="shared" si="47"/>
        <v>0.56752841434390178</v>
      </c>
      <c r="N143" s="111">
        <f t="shared" si="47"/>
        <v>0.57895032475125208</v>
      </c>
      <c r="O143" s="111">
        <f t="shared" si="47"/>
        <v>0.5903288467890675</v>
      </c>
      <c r="P143" s="111">
        <f t="shared" si="47"/>
        <v>0.59398983000037964</v>
      </c>
      <c r="Q143" s="111">
        <f t="shared" si="47"/>
        <v>0.60033822648722857</v>
      </c>
      <c r="R143" s="111">
        <f t="shared" ref="R143:V143" si="48">IF(R124=0,"",R124/R105)</f>
        <v>0.61294830217038609</v>
      </c>
      <c r="S143" s="111">
        <f t="shared" si="48"/>
        <v>0.63011485390983946</v>
      </c>
      <c r="T143" s="111">
        <f t="shared" si="48"/>
        <v>0.64874057324994217</v>
      </c>
      <c r="U143" s="111">
        <f t="shared" si="48"/>
        <v>0.66738519187178602</v>
      </c>
      <c r="V143" s="111">
        <f t="shared" si="48"/>
        <v>0.68537910621498399</v>
      </c>
      <c r="W143" s="111">
        <f t="shared" ref="W143:Y143" si="49">IF(W124=0,"",W124/W105)</f>
        <v>0.70187406749500703</v>
      </c>
      <c r="X143" s="111">
        <f t="shared" si="49"/>
        <v>0.71682967023944399</v>
      </c>
      <c r="Y143" s="111">
        <f t="shared" si="49"/>
        <v>0.72993315177570084</v>
      </c>
      <c r="DA143" s="63" t="s">
        <v>1971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0.76447152283228681</v>
      </c>
      <c r="C144" s="111">
        <f t="shared" si="50"/>
        <v>0.78044990861589747</v>
      </c>
      <c r="D144" s="111">
        <f t="shared" si="50"/>
        <v>0.77572971306312599</v>
      </c>
      <c r="E144" s="111">
        <f t="shared" si="50"/>
        <v>0.81326195690797631</v>
      </c>
      <c r="F144" s="111">
        <f t="shared" si="50"/>
        <v>0.79647088113353759</v>
      </c>
      <c r="G144" s="111">
        <f t="shared" si="50"/>
        <v>0.80321098952953218</v>
      </c>
      <c r="H144" s="111">
        <f t="shared" si="50"/>
        <v>0.80755351634959505</v>
      </c>
      <c r="I144" s="111">
        <f t="shared" si="50"/>
        <v>0.81793018680192764</v>
      </c>
      <c r="J144" s="111">
        <f t="shared" si="50"/>
        <v>0.82226324788937077</v>
      </c>
      <c r="K144" s="111">
        <f t="shared" si="50"/>
        <v>0.8371460218111727</v>
      </c>
      <c r="L144" s="111">
        <f t="shared" si="50"/>
        <v>0.84021354201429554</v>
      </c>
      <c r="M144" s="111">
        <f t="shared" si="50"/>
        <v>0.8385181771774427</v>
      </c>
      <c r="N144" s="111">
        <f t="shared" si="50"/>
        <v>0.84496488021192906</v>
      </c>
      <c r="O144" s="111">
        <f t="shared" si="50"/>
        <v>0.8548825475552726</v>
      </c>
      <c r="P144" s="111">
        <f t="shared" si="50"/>
        <v>0.85489365875715662</v>
      </c>
      <c r="Q144" s="111">
        <f t="shared" si="50"/>
        <v>0.84648926215228715</v>
      </c>
      <c r="R144" s="111">
        <f t="shared" ref="R144:V144" si="51">IF(R125=0,"",R125/R106)</f>
        <v>0.85813012371608621</v>
      </c>
      <c r="S144" s="111">
        <f t="shared" si="51"/>
        <v>0.86909769206925502</v>
      </c>
      <c r="T144" s="111">
        <f t="shared" si="51"/>
        <v>0.87320669910991355</v>
      </c>
      <c r="U144" s="111">
        <f t="shared" si="51"/>
        <v>0.88583292579581097</v>
      </c>
      <c r="V144" s="111">
        <f t="shared" si="51"/>
        <v>0.89437142507548018</v>
      </c>
      <c r="W144" s="111">
        <f t="shared" ref="W144:Y144" si="52">IF(W125=0,"",W125/W106)</f>
        <v>0.88630630143480404</v>
      </c>
      <c r="X144" s="111">
        <f t="shared" si="52"/>
        <v>0.87935767981347779</v>
      </c>
      <c r="Y144" s="111">
        <f t="shared" si="52"/>
        <v>0.88342508226313288</v>
      </c>
      <c r="DA144" s="63" t="s">
        <v>1972</v>
      </c>
    </row>
    <row r="145" spans="1:105" ht="12" customHeight="1" x14ac:dyDescent="0.25">
      <c r="A145" s="100" t="s">
        <v>212</v>
      </c>
      <c r="B145" s="112">
        <f t="shared" ref="B145:Q145" si="53">IF(B126=0,"",B126/B107)</f>
        <v>0.49635267310755682</v>
      </c>
      <c r="C145" s="112">
        <f t="shared" si="53"/>
        <v>0.50543170431904083</v>
      </c>
      <c r="D145" s="112">
        <f t="shared" si="53"/>
        <v>0.5118075511105199</v>
      </c>
      <c r="E145" s="112">
        <f t="shared" si="53"/>
        <v>0.52785437178026573</v>
      </c>
      <c r="F145" s="112">
        <f t="shared" si="53"/>
        <v>0.53099681722122194</v>
      </c>
      <c r="G145" s="112">
        <f t="shared" si="53"/>
        <v>0.53918692144321323</v>
      </c>
      <c r="H145" s="112">
        <f t="shared" si="53"/>
        <v>0.54519564289944733</v>
      </c>
      <c r="I145" s="112">
        <f t="shared" si="53"/>
        <v>0.55525502028247109</v>
      </c>
      <c r="J145" s="112">
        <f t="shared" si="53"/>
        <v>0.56452116137857955</v>
      </c>
      <c r="K145" s="112">
        <f t="shared" si="53"/>
        <v>0.57256592938935635</v>
      </c>
      <c r="L145" s="112">
        <f t="shared" si="53"/>
        <v>0.57841910922753981</v>
      </c>
      <c r="M145" s="112">
        <f t="shared" si="53"/>
        <v>0.58591246209782666</v>
      </c>
      <c r="N145" s="112">
        <f t="shared" si="53"/>
        <v>0.59501614696900007</v>
      </c>
      <c r="O145" s="112">
        <f t="shared" si="53"/>
        <v>0.60658456753189149</v>
      </c>
      <c r="P145" s="112">
        <f t="shared" si="53"/>
        <v>0.61964037966194208</v>
      </c>
      <c r="Q145" s="112">
        <f t="shared" si="53"/>
        <v>0.62534634771816522</v>
      </c>
      <c r="R145" s="112">
        <f t="shared" ref="R145:V145" si="54">IF(R126=0,"",R126/R107)</f>
        <v>0.64108879746594005</v>
      </c>
      <c r="S145" s="112">
        <f t="shared" si="54"/>
        <v>0.65924435783004542</v>
      </c>
      <c r="T145" s="112">
        <f t="shared" si="54"/>
        <v>0.67454488032574556</v>
      </c>
      <c r="U145" s="112">
        <f t="shared" si="54"/>
        <v>0.68821968274942924</v>
      </c>
      <c r="V145" s="112">
        <f t="shared" si="54"/>
        <v>0.70248420589581917</v>
      </c>
      <c r="W145" s="112">
        <f t="shared" ref="W145:Y145" si="55">IF(W126=0,"",W126/W107)</f>
        <v>0.70967057130412059</v>
      </c>
      <c r="X145" s="112">
        <f t="shared" si="55"/>
        <v>0.71893173588450965</v>
      </c>
      <c r="Y145" s="112">
        <f t="shared" si="55"/>
        <v>0.73010488710175458</v>
      </c>
      <c r="DA145" s="131" t="s">
        <v>1973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1974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0.60002438258568758</v>
      </c>
      <c r="C147" s="112">
        <f t="shared" si="59"/>
        <v>0.60002438258568758</v>
      </c>
      <c r="D147" s="112">
        <f t="shared" si="59"/>
        <v>0.60095044924724683</v>
      </c>
      <c r="E147" s="112">
        <f t="shared" si="59"/>
        <v>0.60332427054941029</v>
      </c>
      <c r="F147" s="112">
        <f t="shared" si="59"/>
        <v>0.61033039861151428</v>
      </c>
      <c r="G147" s="112">
        <f t="shared" si="59"/>
        <v>0.6154100504830351</v>
      </c>
      <c r="H147" s="112">
        <f t="shared" si="59"/>
        <v>0.62179952722496579</v>
      </c>
      <c r="I147" s="112">
        <f t="shared" si="59"/>
        <v>0.62419138372133376</v>
      </c>
      <c r="J147" s="112">
        <f t="shared" si="59"/>
        <v>0.62554479198721746</v>
      </c>
      <c r="K147" s="112">
        <f t="shared" si="59"/>
        <v>0.62582330783172746</v>
      </c>
      <c r="L147" s="112">
        <f t="shared" si="59"/>
        <v>0.62719660444984937</v>
      </c>
      <c r="M147" s="112">
        <f t="shared" si="59"/>
        <v>0.62977410595953398</v>
      </c>
      <c r="N147" s="112">
        <f t="shared" si="59"/>
        <v>0.63472935817278264</v>
      </c>
      <c r="O147" s="112">
        <f t="shared" si="59"/>
        <v>0.64035797998239308</v>
      </c>
      <c r="P147" s="112">
        <f t="shared" si="59"/>
        <v>0.64596166965216573</v>
      </c>
      <c r="Q147" s="112">
        <f t="shared" si="59"/>
        <v>0.65393043697127395</v>
      </c>
      <c r="R147" s="112">
        <f t="shared" ref="R147:V147" si="60">IF(R128=0,"",R128/R109)</f>
        <v>0.66171858496512159</v>
      </c>
      <c r="S147" s="112">
        <f t="shared" si="60"/>
        <v>0.67583284413666389</v>
      </c>
      <c r="T147" s="112">
        <f t="shared" si="60"/>
        <v>0.69136938559966543</v>
      </c>
      <c r="U147" s="112">
        <f t="shared" si="60"/>
        <v>0.70668434732806196</v>
      </c>
      <c r="V147" s="112">
        <f t="shared" si="60"/>
        <v>0.72084948620739042</v>
      </c>
      <c r="W147" s="112">
        <f t="shared" ref="W147:Y147" si="61">IF(W128=0,"",W128/W109)</f>
        <v>0.73404963131558354</v>
      </c>
      <c r="X147" s="112">
        <f t="shared" si="61"/>
        <v>0.74428178164576109</v>
      </c>
      <c r="Y147" s="112">
        <f t="shared" si="61"/>
        <v>0.75978395458862868</v>
      </c>
      <c r="DA147" s="131" t="s">
        <v>1975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0.83166142315810998</v>
      </c>
      <c r="C148" s="113">
        <f t="shared" si="62"/>
        <v>0.83917685591016866</v>
      </c>
      <c r="D148" s="113">
        <f t="shared" si="62"/>
        <v>0.83284026859100702</v>
      </c>
      <c r="E148" s="113">
        <f t="shared" si="62"/>
        <v>0.85786246799003241</v>
      </c>
      <c r="F148" s="113">
        <f t="shared" si="62"/>
        <v>0.84622955149048129</v>
      </c>
      <c r="G148" s="113">
        <f t="shared" si="62"/>
        <v>0.84971802029950438</v>
      </c>
      <c r="H148" s="113">
        <f t="shared" si="62"/>
        <v>0.85252733262783997</v>
      </c>
      <c r="I148" s="113">
        <f t="shared" si="62"/>
        <v>0.85660317613153669</v>
      </c>
      <c r="J148" s="113">
        <f t="shared" si="62"/>
        <v>0.85710040152614519</v>
      </c>
      <c r="K148" s="113">
        <f t="shared" si="62"/>
        <v>0.86599911679823371</v>
      </c>
      <c r="L148" s="113">
        <f t="shared" si="62"/>
        <v>0.86665262837479007</v>
      </c>
      <c r="M148" s="113">
        <f t="shared" si="62"/>
        <v>0.86325020471019487</v>
      </c>
      <c r="N148" s="113">
        <f t="shared" si="62"/>
        <v>0.8669305874290868</v>
      </c>
      <c r="O148" s="113">
        <f t="shared" si="62"/>
        <v>0.87324090041651548</v>
      </c>
      <c r="P148" s="113">
        <f t="shared" si="62"/>
        <v>0.87027998480900126</v>
      </c>
      <c r="Q148" s="113">
        <f t="shared" si="62"/>
        <v>0.86501752129018683</v>
      </c>
      <c r="R148" s="113">
        <f t="shared" ref="R148:V148" si="63">IF(R129=0,"",R129/R110)</f>
        <v>0.87191498827109515</v>
      </c>
      <c r="S148" s="113">
        <f t="shared" si="63"/>
        <v>0.88058337541098597</v>
      </c>
      <c r="T148" s="113">
        <f t="shared" si="63"/>
        <v>0.88429677448393373</v>
      </c>
      <c r="U148" s="113">
        <f t="shared" si="63"/>
        <v>0.89593201255391819</v>
      </c>
      <c r="V148" s="113">
        <f t="shared" si="63"/>
        <v>0.90267612410539366</v>
      </c>
      <c r="W148" s="113">
        <f t="shared" ref="W148:Y148" si="64">IF(W129=0,"",W129/W110)</f>
        <v>0.89775119068673748</v>
      </c>
      <c r="X148" s="113">
        <f t="shared" si="64"/>
        <v>0.89259801175460918</v>
      </c>
      <c r="Y148" s="113">
        <f t="shared" si="64"/>
        <v>0.89943871510668782</v>
      </c>
      <c r="DA148" s="132" t="s">
        <v>1976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0.60002438258568758</v>
      </c>
      <c r="C149" s="111">
        <f t="shared" si="65"/>
        <v>0.60002438258568758</v>
      </c>
      <c r="D149" s="111">
        <f t="shared" si="65"/>
        <v>0.60164190722491062</v>
      </c>
      <c r="E149" s="111">
        <f t="shared" si="65"/>
        <v>0.60760725553657913</v>
      </c>
      <c r="F149" s="111">
        <f t="shared" si="65"/>
        <v>0.61427163313186173</v>
      </c>
      <c r="G149" s="111">
        <f t="shared" si="65"/>
        <v>0.618435753753935</v>
      </c>
      <c r="H149" s="111">
        <f t="shared" si="65"/>
        <v>0.62286553887307428</v>
      </c>
      <c r="I149" s="111">
        <f t="shared" si="65"/>
        <v>0.62415642659336845</v>
      </c>
      <c r="J149" s="111">
        <f t="shared" si="65"/>
        <v>0.62696159940471086</v>
      </c>
      <c r="K149" s="111">
        <f t="shared" si="65"/>
        <v>0.62732498352943311</v>
      </c>
      <c r="L149" s="111">
        <f t="shared" si="65"/>
        <v>0.62895136117370154</v>
      </c>
      <c r="M149" s="111">
        <f t="shared" si="65"/>
        <v>0.63250304120629641</v>
      </c>
      <c r="N149" s="111">
        <f t="shared" si="65"/>
        <v>0.63724279816478968</v>
      </c>
      <c r="O149" s="111">
        <f t="shared" si="65"/>
        <v>0.64329665978995165</v>
      </c>
      <c r="P149" s="111">
        <f t="shared" si="65"/>
        <v>0.64955648151011969</v>
      </c>
      <c r="Q149" s="111">
        <f t="shared" si="65"/>
        <v>0.66063582118854369</v>
      </c>
      <c r="R149" s="111">
        <f t="shared" ref="R149:V149" si="66">IF(R130=0,"",R130/R111)</f>
        <v>0.66810410446184954</v>
      </c>
      <c r="S149" s="111">
        <f t="shared" si="66"/>
        <v>0.68233371927859221</v>
      </c>
      <c r="T149" s="111">
        <f t="shared" si="66"/>
        <v>0.69708404579818528</v>
      </c>
      <c r="U149" s="111">
        <f t="shared" si="66"/>
        <v>0.71024858297616333</v>
      </c>
      <c r="V149" s="111">
        <f t="shared" si="66"/>
        <v>0.72108915063152512</v>
      </c>
      <c r="W149" s="111">
        <f t="shared" ref="W149:Y149" si="67">IF(W130=0,"",W130/W111)</f>
        <v>0.73364800704908617</v>
      </c>
      <c r="X149" s="111">
        <f t="shared" si="67"/>
        <v>0.74472750007866484</v>
      </c>
      <c r="Y149" s="111">
        <f t="shared" si="67"/>
        <v>0.76143524411641605</v>
      </c>
      <c r="DA149" s="63" t="s">
        <v>1977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1978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0.62298024402688668</v>
      </c>
      <c r="C151" s="124">
        <f t="shared" si="71"/>
        <v>0.60854785166616787</v>
      </c>
      <c r="D151" s="124">
        <f t="shared" si="71"/>
        <v>0.61478709081657945</v>
      </c>
      <c r="E151" s="124">
        <f t="shared" si="71"/>
        <v>0.60041117096168872</v>
      </c>
      <c r="F151" s="124">
        <f t="shared" si="71"/>
        <v>0.60566922613017748</v>
      </c>
      <c r="G151" s="124">
        <f t="shared" si="71"/>
        <v>0.60614474824265052</v>
      </c>
      <c r="H151" s="124">
        <f t="shared" si="71"/>
        <v>0.60984413784963776</v>
      </c>
      <c r="I151" s="124">
        <f t="shared" si="71"/>
        <v>0.60463022667477206</v>
      </c>
      <c r="J151" s="124">
        <f t="shared" si="71"/>
        <v>0.60894458247205197</v>
      </c>
      <c r="K151" s="124">
        <f t="shared" si="71"/>
        <v>0.5978153026365608</v>
      </c>
      <c r="L151" s="124">
        <f t="shared" si="71"/>
        <v>0.59499153612186106</v>
      </c>
      <c r="M151" s="124">
        <f t="shared" si="71"/>
        <v>0.59267680623848418</v>
      </c>
      <c r="N151" s="124">
        <f t="shared" si="71"/>
        <v>0.59238394963210317</v>
      </c>
      <c r="O151" s="124">
        <f t="shared" si="71"/>
        <v>0.59259761705990199</v>
      </c>
      <c r="P151" s="124">
        <f t="shared" si="71"/>
        <v>0.59316647627666952</v>
      </c>
      <c r="Q151" s="124">
        <f t="shared" si="71"/>
        <v>0.59471278895693724</v>
      </c>
      <c r="R151" s="124">
        <f t="shared" ref="R151:V151" si="72">IF(R132=0,"",R132/R113)</f>
        <v>0.59700254065416147</v>
      </c>
      <c r="S151" s="124">
        <f t="shared" si="72"/>
        <v>0.60031266946189965</v>
      </c>
      <c r="T151" s="124">
        <f t="shared" si="72"/>
        <v>0.607549105343415</v>
      </c>
      <c r="U151" s="124">
        <f t="shared" si="72"/>
        <v>0.61970419449939407</v>
      </c>
      <c r="V151" s="124">
        <f t="shared" si="72"/>
        <v>0.6270489887762426</v>
      </c>
      <c r="W151" s="124">
        <f t="shared" ref="W151:Y151" si="73">IF(W132=0,"",W132/W113)</f>
        <v>0.63435482369816243</v>
      </c>
      <c r="X151" s="124">
        <f t="shared" si="73"/>
        <v>0.63541886693597815</v>
      </c>
      <c r="Y151" s="124">
        <f t="shared" si="73"/>
        <v>0.63843245540785409</v>
      </c>
      <c r="DA151" s="130" t="s">
        <v>1979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0.57609533453511219</v>
      </c>
      <c r="C152" s="111">
        <f t="shared" si="74"/>
        <v>0.57741094579082242</v>
      </c>
      <c r="D152" s="111">
        <f t="shared" si="74"/>
        <v>0.57861765073627758</v>
      </c>
      <c r="E152" s="111">
        <f t="shared" si="74"/>
        <v>0.57985899261746021</v>
      </c>
      <c r="F152" s="111">
        <f t="shared" si="74"/>
        <v>0.58104530422470524</v>
      </c>
      <c r="G152" s="111">
        <f t="shared" si="74"/>
        <v>0.58225938041868097</v>
      </c>
      <c r="H152" s="111">
        <f t="shared" si="74"/>
        <v>0.58354893361518767</v>
      </c>
      <c r="I152" s="111">
        <f t="shared" si="74"/>
        <v>0.58427926612697079</v>
      </c>
      <c r="J152" s="111">
        <f t="shared" si="74"/>
        <v>0.58467396405772321</v>
      </c>
      <c r="K152" s="111">
        <f t="shared" si="74"/>
        <v>0.58534582908118094</v>
      </c>
      <c r="L152" s="111">
        <f t="shared" si="74"/>
        <v>0.58591290764663106</v>
      </c>
      <c r="M152" s="111">
        <f t="shared" si="74"/>
        <v>0.58643595555206429</v>
      </c>
      <c r="N152" s="111">
        <f t="shared" si="74"/>
        <v>0.58693544364738182</v>
      </c>
      <c r="O152" s="111">
        <f t="shared" si="74"/>
        <v>0.58736397778283211</v>
      </c>
      <c r="P152" s="111">
        <f t="shared" si="74"/>
        <v>0.58766065082743368</v>
      </c>
      <c r="Q152" s="111">
        <f t="shared" si="74"/>
        <v>0.58815097343354916</v>
      </c>
      <c r="R152" s="111">
        <f t="shared" ref="R152:V152" si="75">IF(R133=0,"",R133/R114)</f>
        <v>0.58941130909290673</v>
      </c>
      <c r="S152" s="111">
        <f t="shared" si="75"/>
        <v>0.5918932222435328</v>
      </c>
      <c r="T152" s="111">
        <f t="shared" si="75"/>
        <v>0.59509733353443128</v>
      </c>
      <c r="U152" s="111">
        <f t="shared" si="75"/>
        <v>0.59870920435004038</v>
      </c>
      <c r="V152" s="111">
        <f t="shared" si="75"/>
        <v>0.60285772859315556</v>
      </c>
      <c r="W152" s="111">
        <f t="shared" ref="W152:Y152" si="76">IF(W133=0,"",W133/W114)</f>
        <v>0.60694138656012175</v>
      </c>
      <c r="X152" s="111">
        <f t="shared" si="76"/>
        <v>0.61047238410140858</v>
      </c>
      <c r="Y152" s="111">
        <f t="shared" si="76"/>
        <v>0.61365947453082681</v>
      </c>
      <c r="DA152" s="63" t="s">
        <v>1980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0.73641716549270386</v>
      </c>
      <c r="C153" s="45">
        <f t="shared" si="77"/>
        <v>0.74907589931405694</v>
      </c>
      <c r="D153" s="45">
        <f t="shared" si="77"/>
        <v>0.75034889251737391</v>
      </c>
      <c r="E153" s="45">
        <f t="shared" si="77"/>
        <v>0.75168190764470955</v>
      </c>
      <c r="F153" s="45">
        <f t="shared" si="77"/>
        <v>0.75302310757986557</v>
      </c>
      <c r="G153" s="45">
        <f t="shared" si="77"/>
        <v>0.75441958417661092</v>
      </c>
      <c r="H153" s="45">
        <f t="shared" si="77"/>
        <v>0.75447321051930716</v>
      </c>
      <c r="I153" s="45">
        <f t="shared" si="77"/>
        <v>0.75731157403594829</v>
      </c>
      <c r="J153" s="45">
        <f t="shared" si="77"/>
        <v>0.7573567326224071</v>
      </c>
      <c r="K153" s="45">
        <f t="shared" si="77"/>
        <v>0.76068162321215682</v>
      </c>
      <c r="L153" s="45">
        <f t="shared" si="77"/>
        <v>0.76267797633444745</v>
      </c>
      <c r="M153" s="45">
        <f t="shared" si="77"/>
        <v>0.76542988640326781</v>
      </c>
      <c r="N153" s="45">
        <f t="shared" si="77"/>
        <v>0.76919897542112481</v>
      </c>
      <c r="O153" s="45">
        <f t="shared" si="77"/>
        <v>0.77443574741954069</v>
      </c>
      <c r="P153" s="45">
        <f t="shared" si="77"/>
        <v>0.77469998880032431</v>
      </c>
      <c r="Q153" s="45">
        <f t="shared" si="77"/>
        <v>0.77639905226784456</v>
      </c>
      <c r="R153" s="45">
        <f t="shared" ref="R153:V153" si="78">IF(R134=0,"",R134/R115)</f>
        <v>0.78095183796722101</v>
      </c>
      <c r="S153" s="45">
        <f t="shared" si="78"/>
        <v>0.78851385329215784</v>
      </c>
      <c r="T153" s="45">
        <f t="shared" si="78"/>
        <v>0.80504195505255616</v>
      </c>
      <c r="U153" s="45">
        <f t="shared" si="78"/>
        <v>0.82459786237564159</v>
      </c>
      <c r="V153" s="45">
        <f t="shared" si="78"/>
        <v>0.83620397026453641</v>
      </c>
      <c r="W153" s="45">
        <f t="shared" ref="W153:Y153" si="79">IF(W134=0,"",W134/W115)</f>
        <v>0.84902291826729492</v>
      </c>
      <c r="X153" s="45">
        <f t="shared" si="79"/>
        <v>0.85095915099276165</v>
      </c>
      <c r="Y153" s="45">
        <f t="shared" si="79"/>
        <v>0.85552791217659496</v>
      </c>
      <c r="DA153" s="60" t="s">
        <v>1981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961.26831000000004</v>
      </c>
      <c r="C155" s="117">
        <f t="shared" si="80"/>
        <v>1085.77665</v>
      </c>
      <c r="D155" s="117">
        <f t="shared" si="80"/>
        <v>1063.43631</v>
      </c>
      <c r="E155" s="117">
        <f t="shared" si="80"/>
        <v>1225.3977000000002</v>
      </c>
      <c r="F155" s="117">
        <f t="shared" si="80"/>
        <v>1217.2458600000002</v>
      </c>
      <c r="G155" s="117">
        <f t="shared" si="80"/>
        <v>1331.22045888</v>
      </c>
      <c r="H155" s="117">
        <f t="shared" si="80"/>
        <v>1262.3728500000002</v>
      </c>
      <c r="I155" s="117">
        <f t="shared" si="80"/>
        <v>1203.7315499999997</v>
      </c>
      <c r="J155" s="117">
        <f t="shared" si="80"/>
        <v>1294.6756499999999</v>
      </c>
      <c r="K155" s="117">
        <f t="shared" si="80"/>
        <v>1339.8831</v>
      </c>
      <c r="L155" s="117">
        <f t="shared" si="80"/>
        <v>1403.4311100000002</v>
      </c>
      <c r="M155" s="117">
        <f t="shared" si="80"/>
        <v>1282.1525100000001</v>
      </c>
      <c r="N155" s="117">
        <f t="shared" si="80"/>
        <v>1204.8525899999995</v>
      </c>
      <c r="O155" s="117">
        <f t="shared" si="80"/>
        <v>1148.6491200000003</v>
      </c>
      <c r="P155" s="117">
        <f t="shared" si="80"/>
        <v>1018.1222100000001</v>
      </c>
      <c r="Q155" s="117">
        <f t="shared" si="80"/>
        <v>1048.33224</v>
      </c>
      <c r="R155" s="117">
        <f t="shared" ref="R155:V155" si="81">R156+R159+R161+R170</f>
        <v>1094.7320564400004</v>
      </c>
      <c r="S155" s="117">
        <f t="shared" si="81"/>
        <v>1125.3699943200006</v>
      </c>
      <c r="T155" s="117">
        <f t="shared" si="81"/>
        <v>1097.3837912400004</v>
      </c>
      <c r="U155" s="117">
        <f t="shared" si="81"/>
        <v>1078.3393671599997</v>
      </c>
      <c r="V155" s="117">
        <f t="shared" si="81"/>
        <v>1140.7090582799999</v>
      </c>
      <c r="W155" s="117">
        <f t="shared" ref="W155:Y155" si="82">W156+W159+W161+W170</f>
        <v>1231.1144326799993</v>
      </c>
      <c r="X155" s="117">
        <f t="shared" si="82"/>
        <v>1148.9873986799992</v>
      </c>
      <c r="Y155" s="117">
        <f t="shared" si="82"/>
        <v>1126.6900048799994</v>
      </c>
      <c r="DA155" s="129" t="s">
        <v>2132</v>
      </c>
    </row>
    <row r="156" spans="1:105" ht="12" customHeight="1" x14ac:dyDescent="0.25">
      <c r="A156" s="121" t="s">
        <v>57</v>
      </c>
      <c r="B156" s="122">
        <f t="shared" ref="B156:Q156" si="83">SUM(B157:B158)</f>
        <v>778.32511518110221</v>
      </c>
      <c r="C156" s="122">
        <f t="shared" si="83"/>
        <v>886.10336162648639</v>
      </c>
      <c r="D156" s="122">
        <f t="shared" si="83"/>
        <v>868.08218368694361</v>
      </c>
      <c r="E156" s="122">
        <f t="shared" si="83"/>
        <v>1016.7299849382015</v>
      </c>
      <c r="F156" s="122">
        <f t="shared" si="83"/>
        <v>1003.8980781781945</v>
      </c>
      <c r="G156" s="122">
        <f t="shared" si="83"/>
        <v>1103.3116784501665</v>
      </c>
      <c r="H156" s="122">
        <f t="shared" si="83"/>
        <v>1029.6000481831004</v>
      </c>
      <c r="I156" s="122">
        <f t="shared" si="83"/>
        <v>967.50401159277953</v>
      </c>
      <c r="J156" s="122">
        <f t="shared" si="83"/>
        <v>1052.3465503722134</v>
      </c>
      <c r="K156" s="122">
        <f t="shared" si="83"/>
        <v>1089.268088925086</v>
      </c>
      <c r="L156" s="122">
        <f t="shared" si="83"/>
        <v>1157.1115403615538</v>
      </c>
      <c r="M156" s="122">
        <f t="shared" si="83"/>
        <v>1061.4969529452032</v>
      </c>
      <c r="N156" s="122">
        <f t="shared" si="83"/>
        <v>996.59996692901927</v>
      </c>
      <c r="O156" s="122">
        <f t="shared" si="83"/>
        <v>955.08089589505198</v>
      </c>
      <c r="P156" s="122">
        <f t="shared" si="83"/>
        <v>828.80235241121034</v>
      </c>
      <c r="Q156" s="122">
        <f t="shared" si="83"/>
        <v>872.10128872272276</v>
      </c>
      <c r="R156" s="122">
        <f t="shared" ref="R156:V156" si="84">SUM(R157:R158)</f>
        <v>908.71562712002378</v>
      </c>
      <c r="S156" s="122">
        <f t="shared" si="84"/>
        <v>926.23495270619526</v>
      </c>
      <c r="T156" s="122">
        <f t="shared" si="84"/>
        <v>898.30332027054578</v>
      </c>
      <c r="U156" s="122">
        <f t="shared" si="84"/>
        <v>884.60578502426654</v>
      </c>
      <c r="V156" s="122">
        <f t="shared" si="84"/>
        <v>940.14550536846059</v>
      </c>
      <c r="W156" s="122">
        <f t="shared" ref="W156:Y156" si="85">SUM(W157:W158)</f>
        <v>1017.1382170237365</v>
      </c>
      <c r="X156" s="122">
        <f t="shared" si="85"/>
        <v>938.04416282907528</v>
      </c>
      <c r="Y156" s="122">
        <f t="shared" si="85"/>
        <v>919.78196330551611</v>
      </c>
      <c r="DA156" s="130" t="s">
        <v>2133</v>
      </c>
    </row>
    <row r="157" spans="1:105" ht="12" customHeight="1" x14ac:dyDescent="0.25">
      <c r="A157" s="97" t="s">
        <v>212</v>
      </c>
      <c r="B157" s="98">
        <v>778.32511518110221</v>
      </c>
      <c r="C157" s="98">
        <v>886.10336162648639</v>
      </c>
      <c r="D157" s="98">
        <v>868.08218368694361</v>
      </c>
      <c r="E157" s="98">
        <v>1016.7299849382015</v>
      </c>
      <c r="F157" s="98">
        <v>1003.8980781781945</v>
      </c>
      <c r="G157" s="98">
        <v>1103.3116784501665</v>
      </c>
      <c r="H157" s="98">
        <v>1029.6000481831004</v>
      </c>
      <c r="I157" s="98">
        <v>967.50401159277953</v>
      </c>
      <c r="J157" s="98">
        <v>1052.3465503722134</v>
      </c>
      <c r="K157" s="98">
        <v>1089.268088925086</v>
      </c>
      <c r="L157" s="98">
        <v>1157.1115403615538</v>
      </c>
      <c r="M157" s="98">
        <v>1061.4969529452032</v>
      </c>
      <c r="N157" s="98">
        <v>996.59996692901927</v>
      </c>
      <c r="O157" s="98">
        <v>955.08089589505198</v>
      </c>
      <c r="P157" s="98">
        <v>828.80235241121034</v>
      </c>
      <c r="Q157" s="98">
        <v>872.10128872272276</v>
      </c>
      <c r="R157" s="98">
        <v>908.71562712002378</v>
      </c>
      <c r="S157" s="98">
        <v>926.23495270619526</v>
      </c>
      <c r="T157" s="98">
        <v>898.30332027054578</v>
      </c>
      <c r="U157" s="98">
        <v>884.60578502426654</v>
      </c>
      <c r="V157" s="98">
        <v>940.14550536846059</v>
      </c>
      <c r="W157" s="98">
        <v>1017.1382170237365</v>
      </c>
      <c r="X157" s="98">
        <v>938.04416282907528</v>
      </c>
      <c r="Y157" s="98">
        <v>919.78196330551611</v>
      </c>
      <c r="DA157" s="63" t="s">
        <v>2134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2135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2136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2137</v>
      </c>
    </row>
    <row r="161" spans="1:105" ht="12" customHeight="1" x14ac:dyDescent="0.25">
      <c r="A161" s="121" t="s">
        <v>55</v>
      </c>
      <c r="B161" s="122">
        <v>117.6318646105577</v>
      </c>
      <c r="C161" s="122">
        <v>116.46913109997328</v>
      </c>
      <c r="D161" s="122">
        <v>120.79405052636994</v>
      </c>
      <c r="E161" s="122">
        <v>114.54908951637539</v>
      </c>
      <c r="F161" s="122">
        <v>124.98101537997526</v>
      </c>
      <c r="G161" s="122">
        <v>133.02565018261893</v>
      </c>
      <c r="H161" s="122">
        <v>139.41956371615217</v>
      </c>
      <c r="I161" s="122">
        <v>133.34889909193899</v>
      </c>
      <c r="J161" s="122">
        <v>144.04275347192515</v>
      </c>
      <c r="K161" s="122">
        <v>137.75293045149022</v>
      </c>
      <c r="L161" s="122">
        <v>134.82070174540053</v>
      </c>
      <c r="M161" s="122">
        <v>120.47899102200512</v>
      </c>
      <c r="N161" s="122">
        <v>114.75351459168407</v>
      </c>
      <c r="O161" s="122">
        <v>107.18667493561155</v>
      </c>
      <c r="P161" s="122">
        <v>106.424520611768</v>
      </c>
      <c r="Q161" s="122">
        <v>98.322668903198505</v>
      </c>
      <c r="R161" s="122">
        <v>105.38518961997671</v>
      </c>
      <c r="S161" s="122">
        <v>111.45145115056292</v>
      </c>
      <c r="T161" s="122">
        <v>112.4921958803378</v>
      </c>
      <c r="U161" s="122">
        <v>114.20986863573302</v>
      </c>
      <c r="V161" s="122">
        <v>119.45624861153917</v>
      </c>
      <c r="W161" s="122">
        <v>127.28488565626284</v>
      </c>
      <c r="X161" s="122">
        <v>123.84989325092367</v>
      </c>
      <c r="Y161" s="122">
        <v>123.73737927448337</v>
      </c>
      <c r="DA161" s="130" t="s">
        <v>2138</v>
      </c>
    </row>
    <row r="162" spans="1:105" ht="12" customHeight="1" x14ac:dyDescent="0.25">
      <c r="A162" s="97" t="s">
        <v>134</v>
      </c>
      <c r="B162" s="98">
        <v>117.62636921760297</v>
      </c>
      <c r="C162" s="98">
        <v>116.46330019078408</v>
      </c>
      <c r="D162" s="98">
        <v>120.78725501188383</v>
      </c>
      <c r="E162" s="98">
        <v>114.5415555904426</v>
      </c>
      <c r="F162" s="98">
        <v>124.97180357129371</v>
      </c>
      <c r="G162" s="98">
        <v>133.01461894067785</v>
      </c>
      <c r="H162" s="98">
        <v>139.40687765862054</v>
      </c>
      <c r="I162" s="98">
        <v>133.33435305411211</v>
      </c>
      <c r="J162" s="98">
        <v>144.02350129998163</v>
      </c>
      <c r="K162" s="98">
        <v>137.73208404514313</v>
      </c>
      <c r="L162" s="98">
        <v>134.79760507619045</v>
      </c>
      <c r="M162" s="98">
        <v>120.45323110827484</v>
      </c>
      <c r="N162" s="98">
        <v>114.7249679881169</v>
      </c>
      <c r="O162" s="98">
        <v>107.15634510368307</v>
      </c>
      <c r="P162" s="98">
        <v>106.38764883877212</v>
      </c>
      <c r="Q162" s="98">
        <v>98.283678261096568</v>
      </c>
      <c r="R162" s="98">
        <v>105.33954523042767</v>
      </c>
      <c r="S162" s="98">
        <v>111.39865270767477</v>
      </c>
      <c r="T162" s="98">
        <v>112.43204850404143</v>
      </c>
      <c r="U162" s="98">
        <v>114.14813393909114</v>
      </c>
      <c r="V162" s="98">
        <v>119.38795104701558</v>
      </c>
      <c r="W162" s="98">
        <v>127.20340593298391</v>
      </c>
      <c r="X162" s="98">
        <v>123.75942621768743</v>
      </c>
      <c r="Y162" s="98">
        <v>123.64217051240851</v>
      </c>
      <c r="DA162" s="63" t="s">
        <v>2139</v>
      </c>
    </row>
    <row r="163" spans="1:105" ht="12" customHeight="1" x14ac:dyDescent="0.25">
      <c r="A163" s="97" t="s">
        <v>133</v>
      </c>
      <c r="B163" s="98">
        <v>5.4953929547241062E-3</v>
      </c>
      <c r="C163" s="98">
        <v>5.8309091892069813E-3</v>
      </c>
      <c r="D163" s="98">
        <v>6.7955144861082646E-3</v>
      </c>
      <c r="E163" s="98">
        <v>7.5339259327898162E-3</v>
      </c>
      <c r="F163" s="98">
        <v>9.2118086815565457E-3</v>
      </c>
      <c r="G163" s="98">
        <v>1.1031241941084487E-2</v>
      </c>
      <c r="H163" s="98">
        <v>1.2686057531614753E-2</v>
      </c>
      <c r="I163" s="98">
        <v>1.4546037826876902E-2</v>
      </c>
      <c r="J163" s="98">
        <v>1.925217194352748E-2</v>
      </c>
      <c r="K163" s="98">
        <v>2.0846406347077986E-2</v>
      </c>
      <c r="L163" s="98">
        <v>2.3096669210064188E-2</v>
      </c>
      <c r="M163" s="98">
        <v>2.5759913730277122E-2</v>
      </c>
      <c r="N163" s="98">
        <v>2.8546603567163445E-2</v>
      </c>
      <c r="O163" s="98">
        <v>3.0329831928488583E-2</v>
      </c>
      <c r="P163" s="98">
        <v>3.6871772995882422E-2</v>
      </c>
      <c r="Q163" s="98">
        <v>3.8990642101940025E-2</v>
      </c>
      <c r="R163" s="98">
        <v>4.5644389549039509E-2</v>
      </c>
      <c r="S163" s="98">
        <v>5.2798442888145086E-2</v>
      </c>
      <c r="T163" s="98">
        <v>6.0147376296377418E-2</v>
      </c>
      <c r="U163" s="98">
        <v>6.1734696641871784E-2</v>
      </c>
      <c r="V163" s="98">
        <v>6.8297564523587526E-2</v>
      </c>
      <c r="W163" s="98">
        <v>8.1479723278929425E-2</v>
      </c>
      <c r="X163" s="98">
        <v>9.0467033236235783E-2</v>
      </c>
      <c r="Y163" s="98">
        <v>9.5208762074860218E-2</v>
      </c>
      <c r="DA163" s="63" t="s">
        <v>2140</v>
      </c>
    </row>
    <row r="164" spans="1:105" ht="12" customHeight="1" x14ac:dyDescent="0.25">
      <c r="A164" s="100" t="s">
        <v>212</v>
      </c>
      <c r="B164" s="101">
        <v>5.4953929547241062E-3</v>
      </c>
      <c r="C164" s="101">
        <v>5.8309091892069813E-3</v>
      </c>
      <c r="D164" s="101">
        <v>6.7955144861082646E-3</v>
      </c>
      <c r="E164" s="101">
        <v>7.5339259327898162E-3</v>
      </c>
      <c r="F164" s="101">
        <v>9.2118086815565457E-3</v>
      </c>
      <c r="G164" s="101">
        <v>1.1031241941084487E-2</v>
      </c>
      <c r="H164" s="101">
        <v>1.2686057531614753E-2</v>
      </c>
      <c r="I164" s="101">
        <v>1.4546037826876902E-2</v>
      </c>
      <c r="J164" s="101">
        <v>1.925217194352748E-2</v>
      </c>
      <c r="K164" s="101">
        <v>2.0846406347077986E-2</v>
      </c>
      <c r="L164" s="101">
        <v>2.3096669210064188E-2</v>
      </c>
      <c r="M164" s="101">
        <v>2.5759913730277122E-2</v>
      </c>
      <c r="N164" s="101">
        <v>2.8546603567163445E-2</v>
      </c>
      <c r="O164" s="101">
        <v>3.0329831928488583E-2</v>
      </c>
      <c r="P164" s="101">
        <v>3.6871772995882422E-2</v>
      </c>
      <c r="Q164" s="101">
        <v>3.8990642101940025E-2</v>
      </c>
      <c r="R164" s="101">
        <v>4.5644389549039509E-2</v>
      </c>
      <c r="S164" s="101">
        <v>5.2798442888145086E-2</v>
      </c>
      <c r="T164" s="101">
        <v>6.0147376296377418E-2</v>
      </c>
      <c r="U164" s="101">
        <v>6.1734696641871784E-2</v>
      </c>
      <c r="V164" s="101">
        <v>6.8297564523587526E-2</v>
      </c>
      <c r="W164" s="101">
        <v>8.1479723278929425E-2</v>
      </c>
      <c r="X164" s="101">
        <v>9.0467033236235783E-2</v>
      </c>
      <c r="Y164" s="101">
        <v>9.5208762074860218E-2</v>
      </c>
      <c r="DA164" s="131" t="s">
        <v>2141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2142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2143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2144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2145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2146</v>
      </c>
    </row>
    <row r="170" spans="1:105" ht="12" customHeight="1" x14ac:dyDescent="0.25">
      <c r="A170" s="121" t="s">
        <v>54</v>
      </c>
      <c r="B170" s="122">
        <v>65.311330208340124</v>
      </c>
      <c r="C170" s="122">
        <v>83.204157273540289</v>
      </c>
      <c r="D170" s="122">
        <v>74.560075786686596</v>
      </c>
      <c r="E170" s="122">
        <v>94.11862554542337</v>
      </c>
      <c r="F170" s="122">
        <v>88.366766441830364</v>
      </c>
      <c r="G170" s="122">
        <v>94.883130247214737</v>
      </c>
      <c r="H170" s="122">
        <v>93.353238100747603</v>
      </c>
      <c r="I170" s="122">
        <v>102.87863931528112</v>
      </c>
      <c r="J170" s="122">
        <v>98.286346155861352</v>
      </c>
      <c r="K170" s="122">
        <v>112.86208062342403</v>
      </c>
      <c r="L170" s="122">
        <v>111.49886789304584</v>
      </c>
      <c r="M170" s="122">
        <v>100.17656603279161</v>
      </c>
      <c r="N170" s="122">
        <v>93.499108479296297</v>
      </c>
      <c r="O170" s="122">
        <v>86.381549169336694</v>
      </c>
      <c r="P170" s="122">
        <v>82.895336977021742</v>
      </c>
      <c r="Q170" s="122">
        <v>77.908282374078766</v>
      </c>
      <c r="R170" s="122">
        <v>80.631239700000023</v>
      </c>
      <c r="S170" s="122">
        <v>87.683590463242325</v>
      </c>
      <c r="T170" s="122">
        <v>86.588275089116777</v>
      </c>
      <c r="U170" s="122">
        <v>79.523713500000142</v>
      </c>
      <c r="V170" s="122">
        <v>81.107304300000095</v>
      </c>
      <c r="W170" s="122">
        <v>86.691329999999908</v>
      </c>
      <c r="X170" s="122">
        <v>87.093342600000113</v>
      </c>
      <c r="Y170" s="122">
        <v>83.170662299999961</v>
      </c>
      <c r="DA170" s="130" t="s">
        <v>2147</v>
      </c>
    </row>
    <row r="171" spans="1:105" ht="12" customHeight="1" x14ac:dyDescent="0.25">
      <c r="A171" s="97" t="s">
        <v>175</v>
      </c>
      <c r="B171" s="98">
        <v>65.311330208340124</v>
      </c>
      <c r="C171" s="98">
        <v>83.204157273540289</v>
      </c>
      <c r="D171" s="98">
        <v>74.560075786686596</v>
      </c>
      <c r="E171" s="98">
        <v>94.11862554542337</v>
      </c>
      <c r="F171" s="98">
        <v>88.366766441830364</v>
      </c>
      <c r="G171" s="98">
        <v>94.883130247214737</v>
      </c>
      <c r="H171" s="98">
        <v>93.353238100747603</v>
      </c>
      <c r="I171" s="98">
        <v>102.87863931528112</v>
      </c>
      <c r="J171" s="98">
        <v>98.286346155861352</v>
      </c>
      <c r="K171" s="98">
        <v>112.86208062342403</v>
      </c>
      <c r="L171" s="98">
        <v>111.49886789304584</v>
      </c>
      <c r="M171" s="98">
        <v>100.17656603279161</v>
      </c>
      <c r="N171" s="98">
        <v>93.499108479296297</v>
      </c>
      <c r="O171" s="98">
        <v>86.381549169336694</v>
      </c>
      <c r="P171" s="98">
        <v>82.895336977021742</v>
      </c>
      <c r="Q171" s="98">
        <v>77.908282374078766</v>
      </c>
      <c r="R171" s="98">
        <v>80.631239700000023</v>
      </c>
      <c r="S171" s="98">
        <v>87.683590463242325</v>
      </c>
      <c r="T171" s="98">
        <v>86.588275089116777</v>
      </c>
      <c r="U171" s="98">
        <v>79.523713500000142</v>
      </c>
      <c r="V171" s="98">
        <v>81.107304300000095</v>
      </c>
      <c r="W171" s="98">
        <v>86.691329999999908</v>
      </c>
      <c r="X171" s="98">
        <v>87.093342600000113</v>
      </c>
      <c r="Y171" s="98">
        <v>83.170662299999961</v>
      </c>
      <c r="DA171" s="63" t="s">
        <v>2148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2149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14727.353375242667</v>
      </c>
      <c r="C174" s="117">
        <f t="shared" si="87"/>
        <v>16700.818179124348</v>
      </c>
      <c r="D174" s="117">
        <f t="shared" si="87"/>
        <v>16381.097212001419</v>
      </c>
      <c r="E174" s="117">
        <f t="shared" si="87"/>
        <v>18618.418415784512</v>
      </c>
      <c r="F174" s="117">
        <f t="shared" si="87"/>
        <v>18223.239806222206</v>
      </c>
      <c r="G174" s="117">
        <f t="shared" si="87"/>
        <v>19588.57665144388</v>
      </c>
      <c r="H174" s="117">
        <f t="shared" si="87"/>
        <v>18333.218557927765</v>
      </c>
      <c r="I174" s="117">
        <f t="shared" si="87"/>
        <v>17318.042140306759</v>
      </c>
      <c r="J174" s="117">
        <f t="shared" si="87"/>
        <v>18192.898854491115</v>
      </c>
      <c r="K174" s="117">
        <f t="shared" si="87"/>
        <v>18772.00614900947</v>
      </c>
      <c r="L174" s="117">
        <f t="shared" si="87"/>
        <v>19949.467396679695</v>
      </c>
      <c r="M174" s="117">
        <f t="shared" si="87"/>
        <v>18910.236119229845</v>
      </c>
      <c r="N174" s="117">
        <f t="shared" si="87"/>
        <v>18383.314639508309</v>
      </c>
      <c r="O174" s="117">
        <f t="shared" si="87"/>
        <v>18040.566152121854</v>
      </c>
      <c r="P174" s="117">
        <f t="shared" si="87"/>
        <v>16300.548367958063</v>
      </c>
      <c r="Q174" s="117">
        <f t="shared" si="87"/>
        <v>17125.576298534335</v>
      </c>
      <c r="R174" s="117">
        <f t="shared" ref="R174:V174" si="88">R175+R178+R180+R189</f>
        <v>17559.36412392378</v>
      </c>
      <c r="S174" s="117">
        <f t="shared" si="88"/>
        <v>17549.888001301486</v>
      </c>
      <c r="T174" s="117">
        <f t="shared" si="88"/>
        <v>16609.802935062929</v>
      </c>
      <c r="U174" s="117">
        <f t="shared" si="88"/>
        <v>15906.952041996235</v>
      </c>
      <c r="V174" s="117">
        <f t="shared" si="88"/>
        <v>16523.107671837748</v>
      </c>
      <c r="W174" s="117">
        <f t="shared" ref="W174:Y174" si="89">W175+W178+W180+W189</f>
        <v>17464.304088802925</v>
      </c>
      <c r="X174" s="117">
        <f t="shared" si="89"/>
        <v>16082.59516640083</v>
      </c>
      <c r="Y174" s="117">
        <f t="shared" si="89"/>
        <v>15599.026504924987</v>
      </c>
      <c r="DA174" s="129" t="s">
        <v>2300</v>
      </c>
    </row>
    <row r="175" spans="1:105" ht="12" customHeight="1" x14ac:dyDescent="0.25">
      <c r="A175" s="121" t="s">
        <v>57</v>
      </c>
      <c r="B175" s="122">
        <f t="shared" ref="B175:Q175" si="90">SUM(B176:B177)</f>
        <v>11525.894910815387</v>
      </c>
      <c r="C175" s="122">
        <f t="shared" si="90"/>
        <v>13348.232908353739</v>
      </c>
      <c r="D175" s="122">
        <f t="shared" si="90"/>
        <v>13069.489077422591</v>
      </c>
      <c r="E175" s="122">
        <f t="shared" si="90"/>
        <v>15166.777378994386</v>
      </c>
      <c r="F175" s="122">
        <f t="shared" si="90"/>
        <v>14785.610536465088</v>
      </c>
      <c r="G175" s="122">
        <f t="shared" si="90"/>
        <v>15968.578589045506</v>
      </c>
      <c r="H175" s="122">
        <f t="shared" si="90"/>
        <v>14621.301706992219</v>
      </c>
      <c r="I175" s="122">
        <f t="shared" si="90"/>
        <v>13597.974105501336</v>
      </c>
      <c r="J175" s="122">
        <f t="shared" si="90"/>
        <v>14425.513566451818</v>
      </c>
      <c r="K175" s="122">
        <f t="shared" si="90"/>
        <v>14988.361148160626</v>
      </c>
      <c r="L175" s="122">
        <f t="shared" si="90"/>
        <v>16150.875072871509</v>
      </c>
      <c r="M175" s="122">
        <f t="shared" si="90"/>
        <v>15320.242445791906</v>
      </c>
      <c r="N175" s="122">
        <f t="shared" si="90"/>
        <v>14873.622452979211</v>
      </c>
      <c r="O175" s="122">
        <f t="shared" si="90"/>
        <v>14732.337216235732</v>
      </c>
      <c r="P175" s="122">
        <f t="shared" si="90"/>
        <v>13064.958595660881</v>
      </c>
      <c r="Q175" s="122">
        <f t="shared" si="90"/>
        <v>13952.116652150482</v>
      </c>
      <c r="R175" s="122">
        <f t="shared" ref="R175:V175" si="91">SUM(R176:R177)</f>
        <v>14329.200989970373</v>
      </c>
      <c r="S175" s="122">
        <f t="shared" si="91"/>
        <v>14148.923807007963</v>
      </c>
      <c r="T175" s="122">
        <f t="shared" si="91"/>
        <v>13266.763911342299</v>
      </c>
      <c r="U175" s="122">
        <f t="shared" si="91"/>
        <v>12668.8866809458</v>
      </c>
      <c r="V175" s="122">
        <f t="shared" si="91"/>
        <v>13227.41565653555</v>
      </c>
      <c r="W175" s="122">
        <f t="shared" ref="W175:Y175" si="92">SUM(W176:W177)</f>
        <v>13968.997426036936</v>
      </c>
      <c r="X175" s="122">
        <f t="shared" si="92"/>
        <v>12685.360703871846</v>
      </c>
      <c r="Y175" s="122">
        <f t="shared" si="92"/>
        <v>12272.979961719167</v>
      </c>
      <c r="DA175" s="130" t="s">
        <v>2301</v>
      </c>
    </row>
    <row r="176" spans="1:105" ht="12" customHeight="1" x14ac:dyDescent="0.25">
      <c r="A176" s="97" t="s">
        <v>212</v>
      </c>
      <c r="B176" s="98">
        <v>11397.738662581978</v>
      </c>
      <c r="C176" s="98">
        <v>13200.087288288472</v>
      </c>
      <c r="D176" s="98">
        <v>12923.035750273109</v>
      </c>
      <c r="E176" s="98">
        <v>15005.300620398195</v>
      </c>
      <c r="F176" s="98">
        <v>14619.47041473412</v>
      </c>
      <c r="G176" s="98">
        <v>15791.100497014884</v>
      </c>
      <c r="H176" s="98">
        <v>14463.059697888131</v>
      </c>
      <c r="I176" s="98">
        <v>13454.282103660657</v>
      </c>
      <c r="J176" s="98">
        <v>14272.783003397946</v>
      </c>
      <c r="K176" s="98">
        <v>14829.161548920953</v>
      </c>
      <c r="L176" s="98">
        <v>15983.584934739736</v>
      </c>
      <c r="M176" s="98">
        <v>15160.951524615173</v>
      </c>
      <c r="N176" s="98">
        <v>14718.145667615086</v>
      </c>
      <c r="O176" s="98">
        <v>14576.917072591858</v>
      </c>
      <c r="P176" s="98">
        <v>12927.155844350218</v>
      </c>
      <c r="Q176" s="98">
        <v>13803.341854594859</v>
      </c>
      <c r="R176" s="98">
        <v>14171.95771936864</v>
      </c>
      <c r="S176" s="98">
        <v>13990.682636528754</v>
      </c>
      <c r="T176" s="98">
        <v>13113.842635903964</v>
      </c>
      <c r="U176" s="98">
        <v>12517.229090820218</v>
      </c>
      <c r="V176" s="98">
        <v>13064.217985269101</v>
      </c>
      <c r="W176" s="98">
        <v>13791.678995372371</v>
      </c>
      <c r="X176" s="98">
        <v>12520.831812271719</v>
      </c>
      <c r="Y176" s="98">
        <v>12109.28506180429</v>
      </c>
      <c r="DA176" s="63" t="s">
        <v>2302</v>
      </c>
    </row>
    <row r="177" spans="1:105" ht="12" customHeight="1" x14ac:dyDescent="0.25">
      <c r="A177" s="97" t="s">
        <v>53</v>
      </c>
      <c r="B177" s="98">
        <v>128.15624823340801</v>
      </c>
      <c r="C177" s="98">
        <v>148.14562006526694</v>
      </c>
      <c r="D177" s="98">
        <v>146.45332714948131</v>
      </c>
      <c r="E177" s="98">
        <v>161.47675859618997</v>
      </c>
      <c r="F177" s="98">
        <v>166.14012173096813</v>
      </c>
      <c r="G177" s="98">
        <v>177.47809203062218</v>
      </c>
      <c r="H177" s="98">
        <v>158.24200910408803</v>
      </c>
      <c r="I177" s="98">
        <v>143.69200184067958</v>
      </c>
      <c r="J177" s="98">
        <v>152.73056305387192</v>
      </c>
      <c r="K177" s="98">
        <v>159.1995992396734</v>
      </c>
      <c r="L177" s="98">
        <v>167.29013813177278</v>
      </c>
      <c r="M177" s="98">
        <v>159.29092117673275</v>
      </c>
      <c r="N177" s="98">
        <v>155.47678536412337</v>
      </c>
      <c r="O177" s="98">
        <v>155.42014364387359</v>
      </c>
      <c r="P177" s="98">
        <v>137.80275131066185</v>
      </c>
      <c r="Q177" s="98">
        <v>148.77479755562339</v>
      </c>
      <c r="R177" s="98">
        <v>157.24327060173388</v>
      </c>
      <c r="S177" s="98">
        <v>158.24117047920859</v>
      </c>
      <c r="T177" s="98">
        <v>152.92127543833445</v>
      </c>
      <c r="U177" s="98">
        <v>151.65759012558127</v>
      </c>
      <c r="V177" s="98">
        <v>163.19767126644919</v>
      </c>
      <c r="W177" s="98">
        <v>177.31843066456491</v>
      </c>
      <c r="X177" s="98">
        <v>164.52889160012577</v>
      </c>
      <c r="Y177" s="98">
        <v>163.69489991487688</v>
      </c>
      <c r="DA177" s="63" t="s">
        <v>2303</v>
      </c>
    </row>
    <row r="178" spans="1:105" ht="12" customHeight="1" x14ac:dyDescent="0.25">
      <c r="A178" s="121" t="s">
        <v>92</v>
      </c>
      <c r="B178" s="122">
        <f t="shared" ref="B178:Y178" si="93">B179</f>
        <v>64.834820856175469</v>
      </c>
      <c r="C178" s="122">
        <f t="shared" si="93"/>
        <v>62.053094592127238</v>
      </c>
      <c r="D178" s="122">
        <f t="shared" si="93"/>
        <v>59.949165936843769</v>
      </c>
      <c r="E178" s="122">
        <f t="shared" si="93"/>
        <v>146.40554803805193</v>
      </c>
      <c r="F178" s="122">
        <f t="shared" si="93"/>
        <v>68.906213041960953</v>
      </c>
      <c r="G178" s="122">
        <f t="shared" si="93"/>
        <v>93.548441995062788</v>
      </c>
      <c r="H178" s="122">
        <f t="shared" si="93"/>
        <v>154.20647574192182</v>
      </c>
      <c r="I178" s="122">
        <f t="shared" si="93"/>
        <v>204.43573035039705</v>
      </c>
      <c r="J178" s="122">
        <f t="shared" si="93"/>
        <v>211.21578724313258</v>
      </c>
      <c r="K178" s="122">
        <f t="shared" si="93"/>
        <v>209.55721922768677</v>
      </c>
      <c r="L178" s="122">
        <f t="shared" si="93"/>
        <v>265.40864508430508</v>
      </c>
      <c r="M178" s="122">
        <f t="shared" si="93"/>
        <v>341.28730182987488</v>
      </c>
      <c r="N178" s="122">
        <f t="shared" si="93"/>
        <v>346.28801182728824</v>
      </c>
      <c r="O178" s="122">
        <f t="shared" si="93"/>
        <v>271.58823559670356</v>
      </c>
      <c r="P178" s="122">
        <f t="shared" si="93"/>
        <v>202.34392680991266</v>
      </c>
      <c r="Q178" s="122">
        <f t="shared" si="93"/>
        <v>296.04821562308138</v>
      </c>
      <c r="R178" s="122">
        <f t="shared" si="93"/>
        <v>237.67365367345684</v>
      </c>
      <c r="S178" s="122">
        <f t="shared" si="93"/>
        <v>289.24595403945858</v>
      </c>
      <c r="T178" s="122">
        <f t="shared" si="93"/>
        <v>310.5590493038851</v>
      </c>
      <c r="U178" s="122">
        <f t="shared" si="93"/>
        <v>332.73037692673256</v>
      </c>
      <c r="V178" s="122">
        <f t="shared" si="93"/>
        <v>341.54449434633437</v>
      </c>
      <c r="W178" s="122">
        <f t="shared" si="93"/>
        <v>385.44035863474994</v>
      </c>
      <c r="X178" s="122">
        <f t="shared" si="93"/>
        <v>376.44821675626105</v>
      </c>
      <c r="Y178" s="122">
        <f t="shared" si="93"/>
        <v>369.68809788536686</v>
      </c>
      <c r="DA178" s="130" t="s">
        <v>2304</v>
      </c>
    </row>
    <row r="179" spans="1:105" ht="12" customHeight="1" x14ac:dyDescent="0.25">
      <c r="A179" s="97" t="s">
        <v>53</v>
      </c>
      <c r="B179" s="98">
        <f>RES_hhdet_fech!B67</f>
        <v>64.834820856175469</v>
      </c>
      <c r="C179" s="98">
        <f>RES_hhdet_fech!C67</f>
        <v>62.053094592127238</v>
      </c>
      <c r="D179" s="98">
        <f>RES_hhdet_fech!D67</f>
        <v>59.949165936843769</v>
      </c>
      <c r="E179" s="98">
        <f>RES_hhdet_fech!E67</f>
        <v>146.40554803805193</v>
      </c>
      <c r="F179" s="98">
        <f>RES_hhdet_fech!F67</f>
        <v>68.906213041960953</v>
      </c>
      <c r="G179" s="98">
        <f>RES_hhdet_fech!G67</f>
        <v>93.548441995062788</v>
      </c>
      <c r="H179" s="98">
        <f>RES_hhdet_fech!H67</f>
        <v>154.20647574192182</v>
      </c>
      <c r="I179" s="98">
        <f>RES_hhdet_fech!I67</f>
        <v>204.43573035039705</v>
      </c>
      <c r="J179" s="98">
        <f>RES_hhdet_fech!J67</f>
        <v>211.21578724313258</v>
      </c>
      <c r="K179" s="98">
        <f>RES_hhdet_fech!K67</f>
        <v>209.55721922768677</v>
      </c>
      <c r="L179" s="98">
        <f>RES_hhdet_fech!L67</f>
        <v>265.40864508430508</v>
      </c>
      <c r="M179" s="98">
        <f>RES_hhdet_fech!M67</f>
        <v>341.28730182987488</v>
      </c>
      <c r="N179" s="98">
        <f>RES_hhdet_fech!N67</f>
        <v>346.28801182728824</v>
      </c>
      <c r="O179" s="98">
        <f>RES_hhdet_fech!O67</f>
        <v>271.58823559670356</v>
      </c>
      <c r="P179" s="98">
        <f>RES_hhdet_fech!P67</f>
        <v>202.34392680991266</v>
      </c>
      <c r="Q179" s="98">
        <f>RES_hhdet_fech!Q67</f>
        <v>296.04821562308138</v>
      </c>
      <c r="R179" s="98">
        <f>RES_hhdet_fech!R67</f>
        <v>237.67365367345684</v>
      </c>
      <c r="S179" s="98">
        <f>RES_hhdet_fech!S67</f>
        <v>289.24595403945858</v>
      </c>
      <c r="T179" s="98">
        <f>RES_hhdet_fech!T67</f>
        <v>310.5590493038851</v>
      </c>
      <c r="U179" s="98">
        <f>RES_hhdet_fech!U67</f>
        <v>332.73037692673256</v>
      </c>
      <c r="V179" s="98">
        <f>RES_hhdet_fech!V67</f>
        <v>341.54449434633437</v>
      </c>
      <c r="W179" s="98">
        <f>RES_hhdet_fech!W67</f>
        <v>385.44035863474994</v>
      </c>
      <c r="X179" s="98">
        <f>RES_hhdet_fech!X67</f>
        <v>376.44821675626105</v>
      </c>
      <c r="Y179" s="98">
        <f>RES_hhdet_fech!Y67</f>
        <v>369.68809788536686</v>
      </c>
      <c r="DA179" s="63" t="s">
        <v>2305</v>
      </c>
    </row>
    <row r="180" spans="1:105" ht="12" customHeight="1" x14ac:dyDescent="0.25">
      <c r="A180" s="121" t="s">
        <v>55</v>
      </c>
      <c r="B180" s="122">
        <v>1784.9108889681072</v>
      </c>
      <c r="C180" s="122">
        <v>1776.4269002134852</v>
      </c>
      <c r="D180" s="122">
        <v>1845.5401466819926</v>
      </c>
      <c r="E180" s="122">
        <v>1727.4759807736934</v>
      </c>
      <c r="F180" s="122">
        <v>1866.8203545374813</v>
      </c>
      <c r="G180" s="122">
        <v>1949.6790625951069</v>
      </c>
      <c r="H180" s="122">
        <v>2007.9335547676537</v>
      </c>
      <c r="I180" s="122">
        <v>1894.2919831229985</v>
      </c>
      <c r="J180" s="122">
        <v>2005.1308602121662</v>
      </c>
      <c r="K180" s="122">
        <v>1919.9595744302421</v>
      </c>
      <c r="L180" s="122">
        <v>1909.6252336730017</v>
      </c>
      <c r="M180" s="122">
        <v>1766.2348689709538</v>
      </c>
      <c r="N180" s="122">
        <v>1740.025971228361</v>
      </c>
      <c r="O180" s="122">
        <v>1680.2968251404202</v>
      </c>
      <c r="P180" s="122">
        <v>1701.0801179299669</v>
      </c>
      <c r="Q180" s="122">
        <v>1599.7687687051523</v>
      </c>
      <c r="R180" s="122">
        <v>1683.103346418729</v>
      </c>
      <c r="S180" s="122">
        <v>1728.0155056343463</v>
      </c>
      <c r="T180" s="122">
        <v>1688.7270332162884</v>
      </c>
      <c r="U180" s="122">
        <v>1664.7658659150477</v>
      </c>
      <c r="V180" s="122">
        <v>1696.7259417599503</v>
      </c>
      <c r="W180" s="122">
        <v>1784.2831055452086</v>
      </c>
      <c r="X180" s="122">
        <v>1723.7336466640425</v>
      </c>
      <c r="Y180" s="122">
        <v>1736.4359542750069</v>
      </c>
      <c r="DA180" s="130" t="s">
        <v>2306</v>
      </c>
    </row>
    <row r="181" spans="1:105" ht="12" customHeight="1" x14ac:dyDescent="0.25">
      <c r="A181" s="97" t="s">
        <v>134</v>
      </c>
      <c r="B181" s="98">
        <v>1796.4901415932518</v>
      </c>
      <c r="C181" s="98">
        <v>1785.3471279905016</v>
      </c>
      <c r="D181" s="98">
        <v>1852.8555832630987</v>
      </c>
      <c r="E181" s="98">
        <v>1736.6179388425028</v>
      </c>
      <c r="F181" s="98">
        <v>1875.1729006718658</v>
      </c>
      <c r="G181" s="98">
        <v>1958.6589296910902</v>
      </c>
      <c r="H181" s="98">
        <v>2017.4077853624603</v>
      </c>
      <c r="I181" s="98">
        <v>1900.9550937163767</v>
      </c>
      <c r="J181" s="98">
        <v>2014.8426135414297</v>
      </c>
      <c r="K181" s="98">
        <v>1928.8306280472768</v>
      </c>
      <c r="L181" s="98">
        <v>1918.0026239645704</v>
      </c>
      <c r="M181" s="98">
        <v>1772.3337554201967</v>
      </c>
      <c r="N181" s="98">
        <v>1745.7374305210603</v>
      </c>
      <c r="O181" s="98">
        <v>1685.9183887652482</v>
      </c>
      <c r="P181" s="98">
        <v>1707.5935015277059</v>
      </c>
      <c r="Q181" s="98">
        <v>1603.373598169323</v>
      </c>
      <c r="R181" s="98">
        <v>1688.112285655603</v>
      </c>
      <c r="S181" s="98">
        <v>1734.6398058983898</v>
      </c>
      <c r="T181" s="98">
        <v>1694.7433187940635</v>
      </c>
      <c r="U181" s="98">
        <v>1670.410281040208</v>
      </c>
      <c r="V181" s="98">
        <v>1701.7679011131927</v>
      </c>
      <c r="W181" s="98">
        <v>1790.1702589142003</v>
      </c>
      <c r="X181" s="98">
        <v>1730.2095358343599</v>
      </c>
      <c r="Y181" s="98">
        <v>1747.4174058345516</v>
      </c>
      <c r="DA181" s="63" t="s">
        <v>2307</v>
      </c>
    </row>
    <row r="182" spans="1:105" ht="12" customHeight="1" x14ac:dyDescent="0.25">
      <c r="A182" s="97" t="s">
        <v>133</v>
      </c>
      <c r="B182" s="98">
        <v>1166.4171357064499</v>
      </c>
      <c r="C182" s="98">
        <v>1143.3539708095798</v>
      </c>
      <c r="D182" s="98">
        <v>1203.9075443736576</v>
      </c>
      <c r="E182" s="98">
        <v>1086.6230500275874</v>
      </c>
      <c r="F182" s="98">
        <v>1210.7417052756352</v>
      </c>
      <c r="G182" s="98">
        <v>1269.2879221491692</v>
      </c>
      <c r="H182" s="98">
        <v>1316.9914081411443</v>
      </c>
      <c r="I182" s="98">
        <v>1241.5264914731213</v>
      </c>
      <c r="J182" s="98">
        <v>1328.5524224573119</v>
      </c>
      <c r="K182" s="98">
        <v>1267.3711167329254</v>
      </c>
      <c r="L182" s="98">
        <v>1274.4594976265057</v>
      </c>
      <c r="M182" s="98">
        <v>1199.0122547270014</v>
      </c>
      <c r="N182" s="98">
        <v>1195.6597902729129</v>
      </c>
      <c r="O182" s="98">
        <v>1163.6959045693659</v>
      </c>
      <c r="P182" s="98">
        <v>1184.8002380492508</v>
      </c>
      <c r="Q182" s="98">
        <v>1135.4175134859495</v>
      </c>
      <c r="R182" s="98">
        <v>1203.7193875530916</v>
      </c>
      <c r="S182" s="98">
        <v>1255.6026337608314</v>
      </c>
      <c r="T182" s="98">
        <v>1257.3105097881587</v>
      </c>
      <c r="U182" s="98">
        <v>1257.1980544042924</v>
      </c>
      <c r="V182" s="98">
        <v>1303.020005093997</v>
      </c>
      <c r="W182" s="98">
        <v>1417.1128537687239</v>
      </c>
      <c r="X182" s="98">
        <v>1410.2801628909763</v>
      </c>
      <c r="Y182" s="98">
        <v>1443.709000157035</v>
      </c>
      <c r="DA182" s="63" t="s">
        <v>2308</v>
      </c>
    </row>
    <row r="183" spans="1:105" ht="12" customHeight="1" x14ac:dyDescent="0.25">
      <c r="A183" s="100" t="s">
        <v>212</v>
      </c>
      <c r="B183" s="101">
        <v>545.46988943700899</v>
      </c>
      <c r="C183" s="101">
        <v>507.56077768792625</v>
      </c>
      <c r="D183" s="101">
        <v>553.06199642443005</v>
      </c>
      <c r="E183" s="101">
        <v>429.76965116873362</v>
      </c>
      <c r="F183" s="101">
        <v>525.41475516139815</v>
      </c>
      <c r="G183" s="101">
        <v>542.04606124491795</v>
      </c>
      <c r="H183" s="101">
        <v>557.27338917846657</v>
      </c>
      <c r="I183" s="101">
        <v>508.25643164434814</v>
      </c>
      <c r="J183" s="101">
        <v>542.23666372351761</v>
      </c>
      <c r="K183" s="101">
        <v>482.87313153747942</v>
      </c>
      <c r="L183" s="101">
        <v>483.04221901246234</v>
      </c>
      <c r="M183" s="101">
        <v>467.57911493980328</v>
      </c>
      <c r="N183" s="101">
        <v>457.72012247745448</v>
      </c>
      <c r="O183" s="101">
        <v>429.24748536690487</v>
      </c>
      <c r="P183" s="101">
        <v>451.99863091191213</v>
      </c>
      <c r="Q183" s="101">
        <v>465.22642765891567</v>
      </c>
      <c r="R183" s="101">
        <v>475.80437553074086</v>
      </c>
      <c r="S183" s="101">
        <v>482.34353965953818</v>
      </c>
      <c r="T183" s="101">
        <v>489.83266860081568</v>
      </c>
      <c r="U183" s="101">
        <v>460.35819333388048</v>
      </c>
      <c r="V183" s="101">
        <v>462.61794823579476</v>
      </c>
      <c r="W183" s="101">
        <v>554.9447823906828</v>
      </c>
      <c r="X183" s="101">
        <v>605.3314894857142</v>
      </c>
      <c r="Y183" s="101">
        <v>623.57652986748519</v>
      </c>
      <c r="DA183" s="131" t="s">
        <v>2309</v>
      </c>
    </row>
    <row r="184" spans="1:105" ht="12" customHeight="1" x14ac:dyDescent="0.25">
      <c r="A184" s="103" t="s">
        <v>52</v>
      </c>
      <c r="B184" s="104">
        <v>620.94724626944105</v>
      </c>
      <c r="C184" s="104">
        <v>635.79319312165376</v>
      </c>
      <c r="D184" s="104">
        <v>650.84554794922758</v>
      </c>
      <c r="E184" s="104">
        <v>656.85339885885367</v>
      </c>
      <c r="F184" s="104">
        <v>685.32695011423698</v>
      </c>
      <c r="G184" s="104">
        <v>727.24186090425121</v>
      </c>
      <c r="H184" s="104">
        <v>759.71801896267766</v>
      </c>
      <c r="I184" s="104">
        <v>733.27005982877301</v>
      </c>
      <c r="J184" s="104">
        <v>786.31575873379415</v>
      </c>
      <c r="K184" s="104">
        <v>784.49798519544606</v>
      </c>
      <c r="L184" s="104">
        <v>791.41727861404331</v>
      </c>
      <c r="M184" s="104">
        <v>731.43313978719812</v>
      </c>
      <c r="N184" s="104">
        <v>737.93966779545815</v>
      </c>
      <c r="O184" s="104">
        <v>734.44841920246097</v>
      </c>
      <c r="P184" s="104">
        <v>732.80160713733881</v>
      </c>
      <c r="Q184" s="104">
        <v>670.19108582703359</v>
      </c>
      <c r="R184" s="104">
        <v>727.91501202235077</v>
      </c>
      <c r="S184" s="104">
        <v>773.25909410129327</v>
      </c>
      <c r="T184" s="104">
        <v>767.47784118734285</v>
      </c>
      <c r="U184" s="104">
        <v>796.83986107041164</v>
      </c>
      <c r="V184" s="104">
        <v>840.40205685820217</v>
      </c>
      <c r="W184" s="104">
        <v>862.16807137804096</v>
      </c>
      <c r="X184" s="104">
        <v>804.9486734052623</v>
      </c>
      <c r="Y184" s="104">
        <v>820.13247028954947</v>
      </c>
      <c r="DA184" s="132" t="s">
        <v>2310</v>
      </c>
    </row>
    <row r="185" spans="1:105" ht="12" customHeight="1" x14ac:dyDescent="0.25">
      <c r="A185" s="106" t="s">
        <v>122</v>
      </c>
      <c r="B185" s="101">
        <v>1523.1107961815471</v>
      </c>
      <c r="C185" s="101">
        <v>1477.954421084391</v>
      </c>
      <c r="D185" s="101">
        <v>1614.7724608436104</v>
      </c>
      <c r="E185" s="101">
        <v>1404.22835826955</v>
      </c>
      <c r="F185" s="101">
        <v>1605.4791244844428</v>
      </c>
      <c r="G185" s="101">
        <v>1654.1708812680354</v>
      </c>
      <c r="H185" s="101">
        <v>1712.541433778722</v>
      </c>
      <c r="I185" s="101">
        <v>1650.8985012818468</v>
      </c>
      <c r="J185" s="101">
        <v>1724.6255108451505</v>
      </c>
      <c r="K185" s="101">
        <v>1640.0332538854243</v>
      </c>
      <c r="L185" s="101">
        <v>1664.2080085358664</v>
      </c>
      <c r="M185" s="101">
        <v>1603.9038074434493</v>
      </c>
      <c r="N185" s="101">
        <v>1599.2522236651246</v>
      </c>
      <c r="O185" s="101">
        <v>1551.7285888813662</v>
      </c>
      <c r="P185" s="101">
        <v>1536.6079999264437</v>
      </c>
      <c r="Q185" s="101">
        <v>1547.8368393412777</v>
      </c>
      <c r="R185" s="101">
        <v>1572.0450669703635</v>
      </c>
      <c r="S185" s="101">
        <v>1583.969334561092</v>
      </c>
      <c r="T185" s="101">
        <v>1576.2380612265436</v>
      </c>
      <c r="U185" s="101">
        <v>1572.9152545221261</v>
      </c>
      <c r="V185" s="101">
        <v>1577.272793153561</v>
      </c>
      <c r="W185" s="101">
        <v>1697.1035813352282</v>
      </c>
      <c r="X185" s="101">
        <v>1645.993380498174</v>
      </c>
      <c r="Y185" s="101">
        <v>1641.9310682273308</v>
      </c>
      <c r="DA185" s="131" t="s">
        <v>2311</v>
      </c>
    </row>
    <row r="186" spans="1:105" ht="12" customHeight="1" x14ac:dyDescent="0.25">
      <c r="A186" s="107" t="s">
        <v>121</v>
      </c>
      <c r="B186" s="104">
        <v>1098.8890306081717</v>
      </c>
      <c r="C186" s="104">
        <v>1056.8202638733828</v>
      </c>
      <c r="D186" s="104">
        <v>1165.2313241927607</v>
      </c>
      <c r="E186" s="104">
        <v>987.46481688326799</v>
      </c>
      <c r="F186" s="104">
        <v>1157.7376303703363</v>
      </c>
      <c r="G186" s="104">
        <v>1197.8762284329991</v>
      </c>
      <c r="H186" s="104">
        <v>1249.0293666104101</v>
      </c>
      <c r="I186" s="104">
        <v>1203.4826295284486</v>
      </c>
      <c r="J186" s="104">
        <v>1258.5151732448739</v>
      </c>
      <c r="K186" s="104">
        <v>1185.0665405394716</v>
      </c>
      <c r="L186" s="104">
        <v>1204.079781394905</v>
      </c>
      <c r="M186" s="104">
        <v>1169.6263299788129</v>
      </c>
      <c r="N186" s="104">
        <v>1170.5544987427334</v>
      </c>
      <c r="O186" s="104">
        <v>1137.6101498987532</v>
      </c>
      <c r="P186" s="104">
        <v>1139.4606342229511</v>
      </c>
      <c r="Q186" s="104">
        <v>1167.7890958172777</v>
      </c>
      <c r="R186" s="104">
        <v>1190.8709561248293</v>
      </c>
      <c r="S186" s="104">
        <v>1213.92232372076</v>
      </c>
      <c r="T186" s="104">
        <v>1231.2166095400894</v>
      </c>
      <c r="U186" s="104">
        <v>1240.2972125373403</v>
      </c>
      <c r="V186" s="104">
        <v>1259.8748518813788</v>
      </c>
      <c r="W186" s="104">
        <v>1387.7398111509817</v>
      </c>
      <c r="X186" s="104">
        <v>1372.4037533677638</v>
      </c>
      <c r="Y186" s="104">
        <v>1386.394520704107</v>
      </c>
      <c r="DA186" s="132" t="s">
        <v>2312</v>
      </c>
    </row>
    <row r="187" spans="1:105" ht="12" customHeight="1" x14ac:dyDescent="0.25">
      <c r="A187" s="108" t="s">
        <v>53</v>
      </c>
      <c r="B187" s="98">
        <v>462.49173065999082</v>
      </c>
      <c r="C187" s="98">
        <v>424.92879609186099</v>
      </c>
      <c r="D187" s="98">
        <v>488.95644073529269</v>
      </c>
      <c r="E187" s="98">
        <v>357.69216938603796</v>
      </c>
      <c r="F187" s="98">
        <v>461.53161128347176</v>
      </c>
      <c r="G187" s="98">
        <v>471.79266091137526</v>
      </c>
      <c r="H187" s="98">
        <v>488.41384520998349</v>
      </c>
      <c r="I187" s="98">
        <v>459.16865117854098</v>
      </c>
      <c r="J187" s="98">
        <v>482.09865966334371</v>
      </c>
      <c r="K187" s="98">
        <v>426.10842172644709</v>
      </c>
      <c r="L187" s="98">
        <v>432.7219056346745</v>
      </c>
      <c r="M187" s="98">
        <v>435.23125120595961</v>
      </c>
      <c r="N187" s="98">
        <v>429.39188730619503</v>
      </c>
      <c r="O187" s="98">
        <v>404.26433403534634</v>
      </c>
      <c r="P187" s="98">
        <v>421.78223588750575</v>
      </c>
      <c r="Q187" s="98">
        <v>464.48940874011402</v>
      </c>
      <c r="R187" s="98">
        <v>459.58001419552875</v>
      </c>
      <c r="S187" s="98">
        <v>456.3358316872073</v>
      </c>
      <c r="T187" s="98">
        <v>470.28138022018379</v>
      </c>
      <c r="U187" s="98">
        <v>445.46886455132523</v>
      </c>
      <c r="V187" s="98">
        <v>439.62400173701621</v>
      </c>
      <c r="W187" s="98">
        <v>532.73392759238482</v>
      </c>
      <c r="X187" s="98">
        <v>577.41782539269741</v>
      </c>
      <c r="Y187" s="98">
        <v>584.40155527032857</v>
      </c>
      <c r="DA187" s="63" t="s">
        <v>2313</v>
      </c>
    </row>
    <row r="188" spans="1:105" ht="12" customHeight="1" x14ac:dyDescent="0.25">
      <c r="A188" s="108" t="s">
        <v>52</v>
      </c>
      <c r="B188" s="98">
        <v>636.39729994818083</v>
      </c>
      <c r="C188" s="98">
        <v>631.89146778152167</v>
      </c>
      <c r="D188" s="98">
        <v>676.27488345746826</v>
      </c>
      <c r="E188" s="98">
        <v>629.77264749722997</v>
      </c>
      <c r="F188" s="98">
        <v>696.20601908686456</v>
      </c>
      <c r="G188" s="98">
        <v>726.08356752162388</v>
      </c>
      <c r="H188" s="98">
        <v>760.6155214004267</v>
      </c>
      <c r="I188" s="98">
        <v>744.31397834990764</v>
      </c>
      <c r="J188" s="98">
        <v>776.41651358153024</v>
      </c>
      <c r="K188" s="98">
        <v>758.95811881302461</v>
      </c>
      <c r="L188" s="98">
        <v>771.35787576023029</v>
      </c>
      <c r="M188" s="98">
        <v>734.39507877285325</v>
      </c>
      <c r="N188" s="98">
        <v>741.16261143653833</v>
      </c>
      <c r="O188" s="98">
        <v>733.34581586340676</v>
      </c>
      <c r="P188" s="98">
        <v>717.67839833544508</v>
      </c>
      <c r="Q188" s="98">
        <v>703.29968707716364</v>
      </c>
      <c r="R188" s="98">
        <v>731.29094192930074</v>
      </c>
      <c r="S188" s="98">
        <v>757.58649203355253</v>
      </c>
      <c r="T188" s="98">
        <v>760.93522931990549</v>
      </c>
      <c r="U188" s="98">
        <v>794.82834798601527</v>
      </c>
      <c r="V188" s="98">
        <v>820.25085014436274</v>
      </c>
      <c r="W188" s="98">
        <v>855.00588355859702</v>
      </c>
      <c r="X188" s="98">
        <v>794.98592797506637</v>
      </c>
      <c r="Y188" s="98">
        <v>801.99296543377852</v>
      </c>
      <c r="DA188" s="63" t="s">
        <v>2314</v>
      </c>
    </row>
    <row r="189" spans="1:105" ht="12" customHeight="1" x14ac:dyDescent="0.25">
      <c r="A189" s="121" t="s">
        <v>54</v>
      </c>
      <c r="B189" s="122">
        <v>1351.7127546029997</v>
      </c>
      <c r="C189" s="122">
        <v>1514.105275964999</v>
      </c>
      <c r="D189" s="122">
        <v>1406.1188219599926</v>
      </c>
      <c r="E189" s="122">
        <v>1577.7595079783816</v>
      </c>
      <c r="F189" s="122">
        <v>1501.9027021776747</v>
      </c>
      <c r="G189" s="122">
        <v>1576.7705578082048</v>
      </c>
      <c r="H189" s="122">
        <v>1549.7768204259705</v>
      </c>
      <c r="I189" s="122">
        <v>1621.3403213320289</v>
      </c>
      <c r="J189" s="122">
        <v>1551.038640583999</v>
      </c>
      <c r="K189" s="122">
        <v>1654.1282071909141</v>
      </c>
      <c r="L189" s="122">
        <v>1623.5584450508766</v>
      </c>
      <c r="M189" s="122">
        <v>1482.4715026371118</v>
      </c>
      <c r="N189" s="122">
        <v>1423.37820347345</v>
      </c>
      <c r="O189" s="122">
        <v>1356.3438751489957</v>
      </c>
      <c r="P189" s="122">
        <v>1332.1657275573034</v>
      </c>
      <c r="Q189" s="122">
        <v>1277.6426620556208</v>
      </c>
      <c r="R189" s="122">
        <v>1309.3861338612207</v>
      </c>
      <c r="S189" s="122">
        <v>1383.7027346197185</v>
      </c>
      <c r="T189" s="122">
        <v>1343.7529412004565</v>
      </c>
      <c r="U189" s="122">
        <v>1240.5691182086562</v>
      </c>
      <c r="V189" s="122">
        <v>1257.4215791959145</v>
      </c>
      <c r="W189" s="122">
        <v>1325.5831985860295</v>
      </c>
      <c r="X189" s="122">
        <v>1297.0525991086795</v>
      </c>
      <c r="Y189" s="122">
        <v>1219.9224910454473</v>
      </c>
      <c r="DA189" s="130" t="s">
        <v>2315</v>
      </c>
    </row>
    <row r="190" spans="1:105" ht="12" customHeight="1" x14ac:dyDescent="0.25">
      <c r="A190" s="97" t="s">
        <v>175</v>
      </c>
      <c r="B190" s="98">
        <v>1392.6344731670447</v>
      </c>
      <c r="C190" s="98">
        <v>1664.4238990369279</v>
      </c>
      <c r="D190" s="98">
        <v>1428.2071128647774</v>
      </c>
      <c r="E190" s="98">
        <v>1713.7422848644335</v>
      </c>
      <c r="F190" s="98">
        <v>1558.802908553665</v>
      </c>
      <c r="G190" s="98">
        <v>1635.970775464597</v>
      </c>
      <c r="H190" s="98">
        <v>1585.3335239256194</v>
      </c>
      <c r="I190" s="98">
        <v>1696.827917980512</v>
      </c>
      <c r="J190" s="98">
        <v>1581.1994681236749</v>
      </c>
      <c r="K190" s="98">
        <v>1713.3020277943356</v>
      </c>
      <c r="L190" s="98">
        <v>1658.5703862872749</v>
      </c>
      <c r="M190" s="98">
        <v>1498.8732026447146</v>
      </c>
      <c r="N190" s="98">
        <v>1436.1717707552991</v>
      </c>
      <c r="O190" s="98">
        <v>1368.4210330058484</v>
      </c>
      <c r="P190" s="98">
        <v>1345.1302618209668</v>
      </c>
      <c r="Q190" s="98">
        <v>1289.3641143828547</v>
      </c>
      <c r="R190" s="98">
        <v>1324.4546546945037</v>
      </c>
      <c r="S190" s="98">
        <v>1406.2101118804921</v>
      </c>
      <c r="T190" s="98">
        <v>1374.6857020588382</v>
      </c>
      <c r="U190" s="98">
        <v>1279.3461678143065</v>
      </c>
      <c r="V190" s="98">
        <v>1306.9370137505816</v>
      </c>
      <c r="W190" s="98">
        <v>1382.8128523474782</v>
      </c>
      <c r="X190" s="98">
        <v>1353.2554329274453</v>
      </c>
      <c r="Y190" s="98">
        <v>1267.1736581853531</v>
      </c>
      <c r="DA190" s="63" t="s">
        <v>2316</v>
      </c>
    </row>
    <row r="191" spans="1:105" ht="12" customHeight="1" x14ac:dyDescent="0.25">
      <c r="A191" s="109" t="s">
        <v>120</v>
      </c>
      <c r="B191" s="33">
        <v>1261.9916611459018</v>
      </c>
      <c r="C191" s="33">
        <v>1075.6628483420038</v>
      </c>
      <c r="D191" s="33">
        <v>1329.0786656958867</v>
      </c>
      <c r="E191" s="33">
        <v>996.04117839871026</v>
      </c>
      <c r="F191" s="33">
        <v>1232.6465915195097</v>
      </c>
      <c r="G191" s="33">
        <v>1287.5400893440944</v>
      </c>
      <c r="H191" s="33">
        <v>1379.5886000040298</v>
      </c>
      <c r="I191" s="33">
        <v>1215.6130341821286</v>
      </c>
      <c r="J191" s="33">
        <v>1389.0237672991852</v>
      </c>
      <c r="K191" s="33">
        <v>1139.9083990490612</v>
      </c>
      <c r="L191" s="33">
        <v>1168.1066018627887</v>
      </c>
      <c r="M191" s="33">
        <v>1137.8203877257547</v>
      </c>
      <c r="N191" s="33">
        <v>1104.1763247478877</v>
      </c>
      <c r="O191" s="33">
        <v>1038.040933099938</v>
      </c>
      <c r="P191" s="33">
        <v>1010.9164204689615</v>
      </c>
      <c r="Q191" s="33">
        <v>1020.7161554727594</v>
      </c>
      <c r="R191" s="33">
        <v>1026.4148580086894</v>
      </c>
      <c r="S191" s="33">
        <v>1019.0936151941418</v>
      </c>
      <c r="T191" s="33">
        <v>990.31759089148363</v>
      </c>
      <c r="U191" s="33">
        <v>957.37630590497861</v>
      </c>
      <c r="V191" s="33">
        <v>947.16483908669409</v>
      </c>
      <c r="W191" s="33">
        <v>1001.1299228194853</v>
      </c>
      <c r="X191" s="33">
        <v>954.53121124139807</v>
      </c>
      <c r="Y191" s="33">
        <v>919.46445904265113</v>
      </c>
      <c r="DA191" s="60" t="s">
        <v>2317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7249.5109285380067</v>
      </c>
      <c r="C193" s="117">
        <f t="shared" si="94"/>
        <v>8219.4603866614125</v>
      </c>
      <c r="D193" s="117">
        <f t="shared" si="94"/>
        <v>8127.0493090198015</v>
      </c>
      <c r="E193" s="117">
        <f t="shared" si="94"/>
        <v>9406.7022602612687</v>
      </c>
      <c r="F193" s="117">
        <f t="shared" si="94"/>
        <v>9197.7787161397628</v>
      </c>
      <c r="G193" s="117">
        <f t="shared" si="94"/>
        <v>10028.501900759969</v>
      </c>
      <c r="H193" s="117">
        <f t="shared" si="94"/>
        <v>9653.499085702555</v>
      </c>
      <c r="I193" s="117">
        <f t="shared" si="94"/>
        <v>9360.4439846109399</v>
      </c>
      <c r="J193" s="117">
        <f t="shared" si="94"/>
        <v>9951.268374783569</v>
      </c>
      <c r="K193" s="117">
        <f t="shared" si="94"/>
        <v>10363.171699410617</v>
      </c>
      <c r="L193" s="117">
        <f t="shared" si="94"/>
        <v>11234.504671044228</v>
      </c>
      <c r="M193" s="117">
        <f t="shared" si="94"/>
        <v>11007.856764916682</v>
      </c>
      <c r="N193" s="117">
        <f t="shared" si="94"/>
        <v>10938.063576163255</v>
      </c>
      <c r="O193" s="117">
        <f t="shared" si="94"/>
        <v>10788.538197678483</v>
      </c>
      <c r="P193" s="117">
        <f t="shared" si="94"/>
        <v>9729.1046967001184</v>
      </c>
      <c r="Q193" s="117">
        <f t="shared" si="94"/>
        <v>10579.606290542848</v>
      </c>
      <c r="R193" s="117">
        <f t="shared" ref="R193:V193" si="95">R194+R197+R199+R208</f>
        <v>10910.536088741923</v>
      </c>
      <c r="S193" s="117">
        <f t="shared" si="95"/>
        <v>11397.250444723628</v>
      </c>
      <c r="T193" s="117">
        <f t="shared" si="95"/>
        <v>11237.929102656619</v>
      </c>
      <c r="U193" s="117">
        <f t="shared" si="95"/>
        <v>11202.593985991365</v>
      </c>
      <c r="V193" s="117">
        <f t="shared" si="95"/>
        <v>11932.474656539036</v>
      </c>
      <c r="W193" s="117">
        <f t="shared" ref="W193:Y193" si="96">W194+W197+W199+W208</f>
        <v>13019.904796641844</v>
      </c>
      <c r="X193" s="117">
        <f t="shared" si="96"/>
        <v>12325.832359922228</v>
      </c>
      <c r="Y193" s="117">
        <f t="shared" si="96"/>
        <v>12215.280360369006</v>
      </c>
      <c r="DA193" s="129" t="s">
        <v>2468</v>
      </c>
    </row>
    <row r="194" spans="1:105" ht="12" customHeight="1" x14ac:dyDescent="0.25">
      <c r="A194" s="121" t="s">
        <v>57</v>
      </c>
      <c r="B194" s="122">
        <f t="shared" ref="B194:Q194" si="97">SUM(B195:B196)</f>
        <v>5402.6360909125697</v>
      </c>
      <c r="C194" s="122">
        <f t="shared" si="97"/>
        <v>6292.5253680548321</v>
      </c>
      <c r="D194" s="122">
        <f t="shared" si="97"/>
        <v>6211.8860593846512</v>
      </c>
      <c r="E194" s="122">
        <f t="shared" si="97"/>
        <v>7272.5669663106846</v>
      </c>
      <c r="F194" s="122">
        <f t="shared" si="97"/>
        <v>7169.3859392767745</v>
      </c>
      <c r="G194" s="122">
        <f t="shared" si="97"/>
        <v>7831.7756974744261</v>
      </c>
      <c r="H194" s="122">
        <f t="shared" si="97"/>
        <v>7257.4883503945375</v>
      </c>
      <c r="I194" s="122">
        <f t="shared" si="97"/>
        <v>6830.787635168318</v>
      </c>
      <c r="J194" s="122">
        <f t="shared" si="97"/>
        <v>7350.6759288079938</v>
      </c>
      <c r="K194" s="122">
        <f t="shared" si="97"/>
        <v>7738.0133888052624</v>
      </c>
      <c r="L194" s="122">
        <f t="shared" si="97"/>
        <v>8451.811565774291</v>
      </c>
      <c r="M194" s="122">
        <f t="shared" si="97"/>
        <v>8138.5013354475641</v>
      </c>
      <c r="N194" s="122">
        <f t="shared" si="97"/>
        <v>8057.1110662043193</v>
      </c>
      <c r="O194" s="122">
        <f t="shared" si="97"/>
        <v>8152.8151350004646</v>
      </c>
      <c r="P194" s="122">
        <f t="shared" si="97"/>
        <v>7276.0282446339752</v>
      </c>
      <c r="Q194" s="122">
        <f t="shared" si="97"/>
        <v>7863.7430881307773</v>
      </c>
      <c r="R194" s="122">
        <f t="shared" ref="R194:V194" si="98">SUM(R195:R196)</f>
        <v>8262.3427513401348</v>
      </c>
      <c r="S194" s="122">
        <f t="shared" si="98"/>
        <v>8422.2088284209531</v>
      </c>
      <c r="T194" s="122">
        <f t="shared" si="98"/>
        <v>8164.8740239256331</v>
      </c>
      <c r="U194" s="122">
        <f t="shared" si="98"/>
        <v>8059.8464946002177</v>
      </c>
      <c r="V194" s="122">
        <f t="shared" si="98"/>
        <v>8673.7619352043494</v>
      </c>
      <c r="W194" s="122">
        <f t="shared" ref="W194:Y194" si="99">SUM(W195:W196)</f>
        <v>9440.0373453156681</v>
      </c>
      <c r="X194" s="122">
        <f t="shared" si="99"/>
        <v>8804.4122240925699</v>
      </c>
      <c r="Y194" s="122">
        <f t="shared" si="99"/>
        <v>8723.8604768796813</v>
      </c>
      <c r="DA194" s="130" t="s">
        <v>2469</v>
      </c>
    </row>
    <row r="195" spans="1:105" ht="12" customHeight="1" x14ac:dyDescent="0.25">
      <c r="A195" s="97" t="s">
        <v>212</v>
      </c>
      <c r="B195" s="98">
        <v>5274.4798426791613</v>
      </c>
      <c r="C195" s="98">
        <v>6144.3797479895647</v>
      </c>
      <c r="D195" s="98">
        <v>6065.4327322351701</v>
      </c>
      <c r="E195" s="98">
        <v>7111.0902077144947</v>
      </c>
      <c r="F195" s="98">
        <v>7003.2458175458059</v>
      </c>
      <c r="G195" s="98">
        <v>7654.2976054438041</v>
      </c>
      <c r="H195" s="98">
        <v>7099.2463412904499</v>
      </c>
      <c r="I195" s="98">
        <v>6687.0956333276381</v>
      </c>
      <c r="J195" s="98">
        <v>7197.9453657541217</v>
      </c>
      <c r="K195" s="98">
        <v>7578.8137895655891</v>
      </c>
      <c r="L195" s="98">
        <v>8284.5214276425177</v>
      </c>
      <c r="M195" s="98">
        <v>7979.2104142708313</v>
      </c>
      <c r="N195" s="98">
        <v>7901.634280840196</v>
      </c>
      <c r="O195" s="98">
        <v>7997.3949913565912</v>
      </c>
      <c r="P195" s="98">
        <v>7138.2254933233135</v>
      </c>
      <c r="Q195" s="98">
        <v>7714.9682905751542</v>
      </c>
      <c r="R195" s="98">
        <v>8105.0994807384004</v>
      </c>
      <c r="S195" s="98">
        <v>8263.9676579417446</v>
      </c>
      <c r="T195" s="98">
        <v>8011.9527484872988</v>
      </c>
      <c r="U195" s="98">
        <v>7908.1889044746367</v>
      </c>
      <c r="V195" s="98">
        <v>8510.5642639379003</v>
      </c>
      <c r="W195" s="98">
        <v>9262.7189146511028</v>
      </c>
      <c r="X195" s="98">
        <v>8639.8833324924435</v>
      </c>
      <c r="Y195" s="98">
        <v>8560.1655769648041</v>
      </c>
      <c r="DA195" s="63" t="s">
        <v>2470</v>
      </c>
    </row>
    <row r="196" spans="1:105" ht="12" customHeight="1" x14ac:dyDescent="0.25">
      <c r="A196" s="97" t="s">
        <v>53</v>
      </c>
      <c r="B196" s="98">
        <v>128.15624823340801</v>
      </c>
      <c r="C196" s="98">
        <v>148.14562006526694</v>
      </c>
      <c r="D196" s="98">
        <v>146.45332714948131</v>
      </c>
      <c r="E196" s="98">
        <v>161.47675859618997</v>
      </c>
      <c r="F196" s="98">
        <v>166.14012173096813</v>
      </c>
      <c r="G196" s="98">
        <v>177.47809203062218</v>
      </c>
      <c r="H196" s="98">
        <v>158.24200910408803</v>
      </c>
      <c r="I196" s="98">
        <v>143.69200184067958</v>
      </c>
      <c r="J196" s="98">
        <v>152.73056305387192</v>
      </c>
      <c r="K196" s="98">
        <v>159.1995992396734</v>
      </c>
      <c r="L196" s="98">
        <v>167.29013813177278</v>
      </c>
      <c r="M196" s="98">
        <v>159.29092117673275</v>
      </c>
      <c r="N196" s="98">
        <v>155.47678536412337</v>
      </c>
      <c r="O196" s="98">
        <v>155.42014364387359</v>
      </c>
      <c r="P196" s="98">
        <v>137.80275131066185</v>
      </c>
      <c r="Q196" s="98">
        <v>148.77479755562339</v>
      </c>
      <c r="R196" s="98">
        <v>157.24327060173388</v>
      </c>
      <c r="S196" s="98">
        <v>158.24117047920859</v>
      </c>
      <c r="T196" s="98">
        <v>152.92127543833445</v>
      </c>
      <c r="U196" s="98">
        <v>151.65759012558127</v>
      </c>
      <c r="V196" s="98">
        <v>163.19767126644919</v>
      </c>
      <c r="W196" s="98">
        <v>177.31843066456491</v>
      </c>
      <c r="X196" s="98">
        <v>164.52889160012577</v>
      </c>
      <c r="Y196" s="98">
        <v>163.69489991487688</v>
      </c>
      <c r="DA196" s="63" t="s">
        <v>2471</v>
      </c>
    </row>
    <row r="197" spans="1:105" ht="12" customHeight="1" x14ac:dyDescent="0.25">
      <c r="A197" s="121" t="s">
        <v>92</v>
      </c>
      <c r="B197" s="122">
        <f t="shared" ref="B197:Y197" si="100">B198</f>
        <v>112.18046315864123</v>
      </c>
      <c r="C197" s="122">
        <f t="shared" si="100"/>
        <v>113.34031589520146</v>
      </c>
      <c r="D197" s="122">
        <f t="shared" si="100"/>
        <v>115.70018651345765</v>
      </c>
      <c r="E197" s="122">
        <f t="shared" si="100"/>
        <v>303.96828280739521</v>
      </c>
      <c r="F197" s="122">
        <f t="shared" si="100"/>
        <v>153.85568376852987</v>
      </c>
      <c r="G197" s="122">
        <f t="shared" si="100"/>
        <v>221.35392740176695</v>
      </c>
      <c r="H197" s="122">
        <f t="shared" si="100"/>
        <v>387.14209532573597</v>
      </c>
      <c r="I197" s="122">
        <f t="shared" si="100"/>
        <v>533.23575182628042</v>
      </c>
      <c r="J197" s="122">
        <f t="shared" si="100"/>
        <v>563.69508126039193</v>
      </c>
      <c r="K197" s="122">
        <f t="shared" si="100"/>
        <v>575.83326373542752</v>
      </c>
      <c r="L197" s="122">
        <f t="shared" si="100"/>
        <v>746.21012333891042</v>
      </c>
      <c r="M197" s="122">
        <f t="shared" si="100"/>
        <v>984.75921093126328</v>
      </c>
      <c r="N197" s="122">
        <f t="shared" si="100"/>
        <v>1026.9464417869851</v>
      </c>
      <c r="O197" s="122">
        <f t="shared" si="100"/>
        <v>836.75754220204465</v>
      </c>
      <c r="P197" s="122">
        <f t="shared" si="100"/>
        <v>649.17725754400578</v>
      </c>
      <c r="Q197" s="122">
        <f t="shared" si="100"/>
        <v>992.06338470515573</v>
      </c>
      <c r="R197" s="122">
        <f t="shared" si="100"/>
        <v>831.63038631002462</v>
      </c>
      <c r="S197" s="122">
        <f t="shared" si="100"/>
        <v>1052.0121219172249</v>
      </c>
      <c r="T197" s="122">
        <f t="shared" si="100"/>
        <v>1157.5060716177493</v>
      </c>
      <c r="U197" s="122">
        <f t="shared" si="100"/>
        <v>1259.2598277301856</v>
      </c>
      <c r="V197" s="122">
        <f t="shared" si="100"/>
        <v>1304.570344161483</v>
      </c>
      <c r="W197" s="122">
        <f t="shared" si="100"/>
        <v>1482.8737191591656</v>
      </c>
      <c r="X197" s="122">
        <f t="shared" si="100"/>
        <v>1457.640520894116</v>
      </c>
      <c r="Y197" s="122">
        <f t="shared" si="100"/>
        <v>1438.9505849783429</v>
      </c>
      <c r="DA197" s="130" t="s">
        <v>2472</v>
      </c>
    </row>
    <row r="198" spans="1:105" ht="12" customHeight="1" x14ac:dyDescent="0.25">
      <c r="A198" s="97" t="s">
        <v>53</v>
      </c>
      <c r="B198" s="98">
        <f>RES_hhdet_tesh!B67</f>
        <v>112.18046315864123</v>
      </c>
      <c r="C198" s="98">
        <f>RES_hhdet_tesh!C67</f>
        <v>113.34031589520146</v>
      </c>
      <c r="D198" s="98">
        <f>RES_hhdet_tesh!D67</f>
        <v>115.70018651345765</v>
      </c>
      <c r="E198" s="98">
        <f>RES_hhdet_tesh!E67</f>
        <v>303.96828280739521</v>
      </c>
      <c r="F198" s="98">
        <f>RES_hhdet_tesh!F67</f>
        <v>153.85568376852987</v>
      </c>
      <c r="G198" s="98">
        <f>RES_hhdet_tesh!G67</f>
        <v>221.35392740176695</v>
      </c>
      <c r="H198" s="98">
        <f>RES_hhdet_tesh!H67</f>
        <v>387.14209532573597</v>
      </c>
      <c r="I198" s="98">
        <f>RES_hhdet_tesh!I67</f>
        <v>533.23575182628042</v>
      </c>
      <c r="J198" s="98">
        <f>RES_hhdet_tesh!J67</f>
        <v>563.69508126039193</v>
      </c>
      <c r="K198" s="98">
        <f>RES_hhdet_tesh!K67</f>
        <v>575.83326373542752</v>
      </c>
      <c r="L198" s="98">
        <f>RES_hhdet_tesh!L67</f>
        <v>746.21012333891042</v>
      </c>
      <c r="M198" s="98">
        <f>RES_hhdet_tesh!M67</f>
        <v>984.75921093126328</v>
      </c>
      <c r="N198" s="98">
        <f>RES_hhdet_tesh!N67</f>
        <v>1026.9464417869851</v>
      </c>
      <c r="O198" s="98">
        <f>RES_hhdet_tesh!O67</f>
        <v>836.75754220204465</v>
      </c>
      <c r="P198" s="98">
        <f>RES_hhdet_tesh!P67</f>
        <v>649.17725754400578</v>
      </c>
      <c r="Q198" s="98">
        <f>RES_hhdet_tesh!Q67</f>
        <v>992.06338470515573</v>
      </c>
      <c r="R198" s="98">
        <f>RES_hhdet_tesh!R67</f>
        <v>831.63038631002462</v>
      </c>
      <c r="S198" s="98">
        <f>RES_hhdet_tesh!S67</f>
        <v>1052.0121219172249</v>
      </c>
      <c r="T198" s="98">
        <f>RES_hhdet_tesh!T67</f>
        <v>1157.5060716177493</v>
      </c>
      <c r="U198" s="98">
        <f>RES_hhdet_tesh!U67</f>
        <v>1259.2598277301856</v>
      </c>
      <c r="V198" s="98">
        <f>RES_hhdet_tesh!V67</f>
        <v>1304.570344161483</v>
      </c>
      <c r="W198" s="98">
        <f>RES_hhdet_tesh!W67</f>
        <v>1482.8737191591656</v>
      </c>
      <c r="X198" s="98">
        <f>RES_hhdet_tesh!X67</f>
        <v>1457.640520894116</v>
      </c>
      <c r="Y198" s="98">
        <f>RES_hhdet_tesh!Y67</f>
        <v>1438.9505849783429</v>
      </c>
      <c r="DA198" s="63" t="s">
        <v>2473</v>
      </c>
    </row>
    <row r="199" spans="1:105" ht="12" customHeight="1" x14ac:dyDescent="0.25">
      <c r="A199" s="121" t="s">
        <v>55</v>
      </c>
      <c r="B199" s="122">
        <v>892.60403274996429</v>
      </c>
      <c r="C199" s="122">
        <v>892.18918982646858</v>
      </c>
      <c r="D199" s="122">
        <v>934.99936322647216</v>
      </c>
      <c r="E199" s="122">
        <v>882.86257746194963</v>
      </c>
      <c r="F199" s="122">
        <v>964.88084574368258</v>
      </c>
      <c r="G199" s="122">
        <v>1019.6210830846976</v>
      </c>
      <c r="H199" s="122">
        <v>1063.7463310702533</v>
      </c>
      <c r="I199" s="122">
        <v>1016.1092316124093</v>
      </c>
      <c r="J199" s="122">
        <v>1092.4007873267396</v>
      </c>
      <c r="K199" s="122">
        <v>1060.4618920884209</v>
      </c>
      <c r="L199" s="122">
        <v>1070.4794487265847</v>
      </c>
      <c r="M199" s="122">
        <v>1005.9697430153255</v>
      </c>
      <c r="N199" s="122">
        <v>1010.8196661780999</v>
      </c>
      <c r="O199" s="122">
        <v>995.19937214888489</v>
      </c>
      <c r="P199" s="122">
        <v>1013.7031440904259</v>
      </c>
      <c r="Q199" s="122">
        <v>963.96938686545002</v>
      </c>
      <c r="R199" s="122">
        <v>1034.856102479285</v>
      </c>
      <c r="S199" s="122">
        <v>1092.3752120241552</v>
      </c>
      <c r="T199" s="122">
        <v>1099.1531098843179</v>
      </c>
      <c r="U199" s="122">
        <v>1114.701777540643</v>
      </c>
      <c r="V199" s="122">
        <v>1165.6774474729787</v>
      </c>
      <c r="W199" s="122">
        <v>1256.1036359307225</v>
      </c>
      <c r="X199" s="122">
        <v>1239.6079220535394</v>
      </c>
      <c r="Y199" s="122">
        <v>1273.6311871455714</v>
      </c>
      <c r="DA199" s="130" t="s">
        <v>2474</v>
      </c>
    </row>
    <row r="200" spans="1:105" ht="12" customHeight="1" x14ac:dyDescent="0.25">
      <c r="A200" s="97" t="s">
        <v>134</v>
      </c>
      <c r="B200" s="98">
        <v>891.69268399118391</v>
      </c>
      <c r="C200" s="98">
        <v>892.34455817975902</v>
      </c>
      <c r="D200" s="98">
        <v>933.92917377560536</v>
      </c>
      <c r="E200" s="98">
        <v>883.8267875957888</v>
      </c>
      <c r="F200" s="98">
        <v>964.42995877308829</v>
      </c>
      <c r="G200" s="98">
        <v>1019.6676654096416</v>
      </c>
      <c r="H200" s="98">
        <v>1063.7132421997278</v>
      </c>
      <c r="I200" s="98">
        <v>1015.7524942496619</v>
      </c>
      <c r="J200" s="98">
        <v>1092.8213662162848</v>
      </c>
      <c r="K200" s="98">
        <v>1061.418585933405</v>
      </c>
      <c r="L200" s="98">
        <v>1071.2642481989299</v>
      </c>
      <c r="M200" s="98">
        <v>1005.849765901797</v>
      </c>
      <c r="N200" s="98">
        <v>1010.6952523305841</v>
      </c>
      <c r="O200" s="98">
        <v>995.2462582202719</v>
      </c>
      <c r="P200" s="98">
        <v>1014.2931736821948</v>
      </c>
      <c r="Q200" s="98">
        <v>962.5664623214177</v>
      </c>
      <c r="R200" s="98">
        <v>1034.7255593655718</v>
      </c>
      <c r="S200" s="98">
        <v>1093.022307879856</v>
      </c>
      <c r="T200" s="98">
        <v>1099.4487521459703</v>
      </c>
      <c r="U200" s="98">
        <v>1114.8070859166232</v>
      </c>
      <c r="V200" s="98">
        <v>1166.3561630503093</v>
      </c>
      <c r="W200" s="98">
        <v>1256.4740811326997</v>
      </c>
      <c r="X200" s="98">
        <v>1240.2655310172856</v>
      </c>
      <c r="Y200" s="98">
        <v>1275.4978945085331</v>
      </c>
      <c r="DA200" s="63" t="s">
        <v>2475</v>
      </c>
    </row>
    <row r="201" spans="1:105" ht="12" customHeight="1" x14ac:dyDescent="0.25">
      <c r="A201" s="97" t="s">
        <v>133</v>
      </c>
      <c r="B201" s="98">
        <v>891.69268399118391</v>
      </c>
      <c r="C201" s="98">
        <v>892.33050203396022</v>
      </c>
      <c r="D201" s="98">
        <v>933.90685395151002</v>
      </c>
      <c r="E201" s="98">
        <v>883.70918808674946</v>
      </c>
      <c r="F201" s="98">
        <v>964.32051282600685</v>
      </c>
      <c r="G201" s="98">
        <v>1019.506007947318</v>
      </c>
      <c r="H201" s="98">
        <v>1063.5410426465858</v>
      </c>
      <c r="I201" s="98">
        <v>1015.4819950901519</v>
      </c>
      <c r="J201" s="98">
        <v>1092.4198298810406</v>
      </c>
      <c r="K201" s="98">
        <v>1060.9746885313518</v>
      </c>
      <c r="L201" s="98">
        <v>1070.8181286545259</v>
      </c>
      <c r="M201" s="98">
        <v>1005.3935702471009</v>
      </c>
      <c r="N201" s="98">
        <v>1010.2905314621718</v>
      </c>
      <c r="O201" s="98">
        <v>994.82331947789692</v>
      </c>
      <c r="P201" s="98">
        <v>1012.878210402274</v>
      </c>
      <c r="Q201" s="98">
        <v>961.11873322550571</v>
      </c>
      <c r="R201" s="98">
        <v>1032.9478669603859</v>
      </c>
      <c r="S201" s="98">
        <v>1091.2413511576167</v>
      </c>
      <c r="T201" s="98">
        <v>1097.8919600083209</v>
      </c>
      <c r="U201" s="98">
        <v>1113.6674308377555</v>
      </c>
      <c r="V201" s="98">
        <v>1165.3838588577776</v>
      </c>
      <c r="W201" s="98">
        <v>1255.996052139478</v>
      </c>
      <c r="X201" s="98">
        <v>1240.1406919267824</v>
      </c>
      <c r="Y201" s="98">
        <v>1275.4087422277539</v>
      </c>
      <c r="DA201" s="63" t="s">
        <v>2476</v>
      </c>
    </row>
    <row r="202" spans="1:105" ht="12" customHeight="1" x14ac:dyDescent="0.25">
      <c r="A202" s="100" t="s">
        <v>212</v>
      </c>
      <c r="B202" s="101">
        <v>270.74543772174292</v>
      </c>
      <c r="C202" s="101">
        <v>256.53730891230634</v>
      </c>
      <c r="D202" s="101">
        <v>283.06130600228272</v>
      </c>
      <c r="E202" s="101">
        <v>226.8557892278958</v>
      </c>
      <c r="F202" s="101">
        <v>278.99356271176998</v>
      </c>
      <c r="G202" s="101">
        <v>292.26414704306677</v>
      </c>
      <c r="H202" s="101">
        <v>303.82302368390805</v>
      </c>
      <c r="I202" s="101">
        <v>282.21193526137887</v>
      </c>
      <c r="J202" s="101">
        <v>306.10407114724643</v>
      </c>
      <c r="K202" s="101">
        <v>276.47670333590582</v>
      </c>
      <c r="L202" s="101">
        <v>279.40085004048268</v>
      </c>
      <c r="M202" s="101">
        <v>273.9604304599028</v>
      </c>
      <c r="N202" s="101">
        <v>272.35086366671379</v>
      </c>
      <c r="O202" s="101">
        <v>260.37490027543589</v>
      </c>
      <c r="P202" s="101">
        <v>280.07660326493522</v>
      </c>
      <c r="Q202" s="101">
        <v>290.92764739847212</v>
      </c>
      <c r="R202" s="101">
        <v>305.03285493803514</v>
      </c>
      <c r="S202" s="101">
        <v>317.98225705632336</v>
      </c>
      <c r="T202" s="101">
        <v>330.41411882097782</v>
      </c>
      <c r="U202" s="101">
        <v>316.82756976734362</v>
      </c>
      <c r="V202" s="101">
        <v>324.98180199957545</v>
      </c>
      <c r="W202" s="101">
        <v>393.82798076143683</v>
      </c>
      <c r="X202" s="101">
        <v>435.19201852152031</v>
      </c>
      <c r="Y202" s="101">
        <v>455.27627193820422</v>
      </c>
      <c r="DA202" s="131" t="s">
        <v>2477</v>
      </c>
    </row>
    <row r="203" spans="1:105" ht="12" customHeight="1" x14ac:dyDescent="0.25">
      <c r="A203" s="103" t="s">
        <v>52</v>
      </c>
      <c r="B203" s="104">
        <v>620.94724626944105</v>
      </c>
      <c r="C203" s="104">
        <v>635.79319312165376</v>
      </c>
      <c r="D203" s="104">
        <v>650.84554794922758</v>
      </c>
      <c r="E203" s="104">
        <v>656.85339885885367</v>
      </c>
      <c r="F203" s="104">
        <v>685.32695011423698</v>
      </c>
      <c r="G203" s="104">
        <v>727.24186090425121</v>
      </c>
      <c r="H203" s="104">
        <v>759.71801896267766</v>
      </c>
      <c r="I203" s="104">
        <v>733.27005982877301</v>
      </c>
      <c r="J203" s="104">
        <v>786.31575873379415</v>
      </c>
      <c r="K203" s="104">
        <v>784.49798519544606</v>
      </c>
      <c r="L203" s="104">
        <v>791.41727861404331</v>
      </c>
      <c r="M203" s="104">
        <v>731.43313978719812</v>
      </c>
      <c r="N203" s="104">
        <v>737.93966779545815</v>
      </c>
      <c r="O203" s="104">
        <v>734.44841920246097</v>
      </c>
      <c r="P203" s="104">
        <v>732.80160713733881</v>
      </c>
      <c r="Q203" s="104">
        <v>670.19108582703359</v>
      </c>
      <c r="R203" s="104">
        <v>727.91501202235077</v>
      </c>
      <c r="S203" s="104">
        <v>773.25909410129327</v>
      </c>
      <c r="T203" s="104">
        <v>767.47784118734285</v>
      </c>
      <c r="U203" s="104">
        <v>796.83986107041164</v>
      </c>
      <c r="V203" s="104">
        <v>840.40205685820217</v>
      </c>
      <c r="W203" s="104">
        <v>862.16807137804096</v>
      </c>
      <c r="X203" s="104">
        <v>804.9486734052623</v>
      </c>
      <c r="Y203" s="104">
        <v>820.13247028954947</v>
      </c>
      <c r="DA203" s="132" t="s">
        <v>2478</v>
      </c>
    </row>
    <row r="204" spans="1:105" ht="12" customHeight="1" x14ac:dyDescent="0.25">
      <c r="A204" s="106" t="s">
        <v>122</v>
      </c>
      <c r="B204" s="101">
        <v>913.90361508842796</v>
      </c>
      <c r="C204" s="101">
        <v>886.80868900094902</v>
      </c>
      <c r="D204" s="101">
        <v>970.39823577604989</v>
      </c>
      <c r="E204" s="101">
        <v>847.20504993777229</v>
      </c>
      <c r="F204" s="101">
        <v>979.8727140090549</v>
      </c>
      <c r="G204" s="101">
        <v>1017.9933855487285</v>
      </c>
      <c r="H204" s="101">
        <v>1064.8574538767743</v>
      </c>
      <c r="I204" s="101">
        <v>1030.4766198985922</v>
      </c>
      <c r="J204" s="101">
        <v>1078.8305064374786</v>
      </c>
      <c r="K204" s="101">
        <v>1026.3710359006075</v>
      </c>
      <c r="L204" s="101">
        <v>1043.7856120519414</v>
      </c>
      <c r="M204" s="101">
        <v>1010.0970863777907</v>
      </c>
      <c r="N204" s="101">
        <v>1015.09233748336</v>
      </c>
      <c r="O204" s="101">
        <v>993.66178465700091</v>
      </c>
      <c r="P204" s="101">
        <v>992.58986923336033</v>
      </c>
      <c r="Q204" s="101">
        <v>1012.1776207106772</v>
      </c>
      <c r="R204" s="101">
        <v>1040.2514372170285</v>
      </c>
      <c r="S204" s="101">
        <v>1070.4985004016817</v>
      </c>
      <c r="T204" s="101">
        <v>1089.7627399490034</v>
      </c>
      <c r="U204" s="101">
        <v>1111.5545900443212</v>
      </c>
      <c r="V204" s="101">
        <v>1136.97628255364</v>
      </c>
      <c r="W204" s="101">
        <v>1245.7582581834806</v>
      </c>
      <c r="X204" s="101">
        <v>1225.08288581431</v>
      </c>
      <c r="Y204" s="101">
        <v>1247.512880179693</v>
      </c>
      <c r="DA204" s="131" t="s">
        <v>2479</v>
      </c>
    </row>
    <row r="205" spans="1:105" ht="12" customHeight="1" x14ac:dyDescent="0.25">
      <c r="A205" s="107" t="s">
        <v>121</v>
      </c>
      <c r="B205" s="104">
        <v>913.90361508842796</v>
      </c>
      <c r="C205" s="104">
        <v>886.85910629942009</v>
      </c>
      <c r="D205" s="104">
        <v>970.45156901135374</v>
      </c>
      <c r="E205" s="104">
        <v>847.1090048648058</v>
      </c>
      <c r="F205" s="104">
        <v>979.71179569194226</v>
      </c>
      <c r="G205" s="104">
        <v>1017.857017387925</v>
      </c>
      <c r="H205" s="104">
        <v>1064.8316742902134</v>
      </c>
      <c r="I205" s="104">
        <v>1030.9070428732027</v>
      </c>
      <c r="J205" s="104">
        <v>1078.6738603149274</v>
      </c>
      <c r="K205" s="104">
        <v>1026.2665774543209</v>
      </c>
      <c r="L205" s="104">
        <v>1043.5189073188369</v>
      </c>
      <c r="M205" s="104">
        <v>1009.6801687886442</v>
      </c>
      <c r="N205" s="104">
        <v>1014.7894992127979</v>
      </c>
      <c r="O205" s="104">
        <v>993.40771162055432</v>
      </c>
      <c r="P205" s="104">
        <v>991.6497834420046</v>
      </c>
      <c r="Q205" s="104">
        <v>1010.1580290535699</v>
      </c>
      <c r="R205" s="104">
        <v>1038.3382357419684</v>
      </c>
      <c r="S205" s="104">
        <v>1068.9598173087743</v>
      </c>
      <c r="T205" s="104">
        <v>1088.760876507346</v>
      </c>
      <c r="U205" s="104">
        <v>1111.2219777935943</v>
      </c>
      <c r="V205" s="104">
        <v>1137.2589481541399</v>
      </c>
      <c r="W205" s="104">
        <v>1245.8450678241823</v>
      </c>
      <c r="X205" s="104">
        <v>1225.0048615806288</v>
      </c>
      <c r="Y205" s="104">
        <v>1246.9769063330541</v>
      </c>
      <c r="DA205" s="132" t="s">
        <v>2480</v>
      </c>
    </row>
    <row r="206" spans="1:105" ht="12" customHeight="1" x14ac:dyDescent="0.25">
      <c r="A206" s="108" t="s">
        <v>53</v>
      </c>
      <c r="B206" s="98">
        <v>277.50631514024712</v>
      </c>
      <c r="C206" s="98">
        <v>254.96763851789845</v>
      </c>
      <c r="D206" s="98">
        <v>294.17668555388542</v>
      </c>
      <c r="E206" s="98">
        <v>217.33635736757574</v>
      </c>
      <c r="F206" s="98">
        <v>283.50577660507781</v>
      </c>
      <c r="G206" s="98">
        <v>291.77344986630101</v>
      </c>
      <c r="H206" s="98">
        <v>304.21615288978666</v>
      </c>
      <c r="I206" s="98">
        <v>286.59306452329503</v>
      </c>
      <c r="J206" s="98">
        <v>302.25734673339736</v>
      </c>
      <c r="K206" s="98">
        <v>267.30845864129617</v>
      </c>
      <c r="L206" s="98">
        <v>272.16103155860657</v>
      </c>
      <c r="M206" s="98">
        <v>275.28509001579101</v>
      </c>
      <c r="N206" s="98">
        <v>273.62688777625976</v>
      </c>
      <c r="O206" s="98">
        <v>260.06189575714757</v>
      </c>
      <c r="P206" s="98">
        <v>273.97138510655958</v>
      </c>
      <c r="Q206" s="98">
        <v>306.85834197640634</v>
      </c>
      <c r="R206" s="98">
        <v>307.04729381266787</v>
      </c>
      <c r="S206" s="98">
        <v>311.37332527522182</v>
      </c>
      <c r="T206" s="98">
        <v>327.82564718744038</v>
      </c>
      <c r="U206" s="98">
        <v>316.3936298075792</v>
      </c>
      <c r="V206" s="98">
        <v>317.00809800977714</v>
      </c>
      <c r="W206" s="98">
        <v>390.83918426558529</v>
      </c>
      <c r="X206" s="98">
        <v>430.01893360556244</v>
      </c>
      <c r="Y206" s="98">
        <v>444.98394089927575</v>
      </c>
      <c r="DA206" s="63" t="s">
        <v>2481</v>
      </c>
    </row>
    <row r="207" spans="1:105" ht="12" customHeight="1" x14ac:dyDescent="0.25">
      <c r="A207" s="108" t="s">
        <v>52</v>
      </c>
      <c r="B207" s="98">
        <v>636.39729994818083</v>
      </c>
      <c r="C207" s="98">
        <v>631.89146778152167</v>
      </c>
      <c r="D207" s="98">
        <v>676.27488345746826</v>
      </c>
      <c r="E207" s="98">
        <v>629.77264749722997</v>
      </c>
      <c r="F207" s="98">
        <v>696.20601908686456</v>
      </c>
      <c r="G207" s="98">
        <v>726.08356752162388</v>
      </c>
      <c r="H207" s="98">
        <v>760.6155214004267</v>
      </c>
      <c r="I207" s="98">
        <v>744.31397834990764</v>
      </c>
      <c r="J207" s="98">
        <v>776.41651358153024</v>
      </c>
      <c r="K207" s="98">
        <v>758.95811881302461</v>
      </c>
      <c r="L207" s="98">
        <v>771.35787576023029</v>
      </c>
      <c r="M207" s="98">
        <v>734.39507877285325</v>
      </c>
      <c r="N207" s="98">
        <v>741.16261143653833</v>
      </c>
      <c r="O207" s="98">
        <v>733.34581586340676</v>
      </c>
      <c r="P207" s="98">
        <v>717.67839833544508</v>
      </c>
      <c r="Q207" s="98">
        <v>703.29968707716364</v>
      </c>
      <c r="R207" s="98">
        <v>731.29094192930074</v>
      </c>
      <c r="S207" s="98">
        <v>757.58649203355253</v>
      </c>
      <c r="T207" s="98">
        <v>760.93522931990549</v>
      </c>
      <c r="U207" s="98">
        <v>794.82834798601527</v>
      </c>
      <c r="V207" s="98">
        <v>820.25085014436274</v>
      </c>
      <c r="W207" s="98">
        <v>855.00588355859702</v>
      </c>
      <c r="X207" s="98">
        <v>794.98592797506637</v>
      </c>
      <c r="Y207" s="98">
        <v>801.99296543377852</v>
      </c>
      <c r="DA207" s="63" t="s">
        <v>2482</v>
      </c>
    </row>
    <row r="208" spans="1:105" ht="12" customHeight="1" x14ac:dyDescent="0.25">
      <c r="A208" s="121" t="s">
        <v>54</v>
      </c>
      <c r="B208" s="122">
        <v>842.09034171683186</v>
      </c>
      <c r="C208" s="122">
        <v>921.40551288491042</v>
      </c>
      <c r="D208" s="122">
        <v>864.46369989521963</v>
      </c>
      <c r="E208" s="122">
        <v>947.30443368123792</v>
      </c>
      <c r="F208" s="122">
        <v>909.65624735077449</v>
      </c>
      <c r="G208" s="122">
        <v>955.75119279907778</v>
      </c>
      <c r="H208" s="122">
        <v>945.12230891202864</v>
      </c>
      <c r="I208" s="122">
        <v>980.31136600393222</v>
      </c>
      <c r="J208" s="122">
        <v>944.49657738844257</v>
      </c>
      <c r="K208" s="122">
        <v>988.86315478150789</v>
      </c>
      <c r="L208" s="122">
        <v>966.00353320444128</v>
      </c>
      <c r="M208" s="122">
        <v>878.62647552253009</v>
      </c>
      <c r="N208" s="122">
        <v>843.18640199384981</v>
      </c>
      <c r="O208" s="122">
        <v>803.76614832708799</v>
      </c>
      <c r="P208" s="122">
        <v>790.19605043171157</v>
      </c>
      <c r="Q208" s="122">
        <v>759.83043084146391</v>
      </c>
      <c r="R208" s="122">
        <v>781.70684861247878</v>
      </c>
      <c r="S208" s="122">
        <v>830.65428236129378</v>
      </c>
      <c r="T208" s="122">
        <v>816.39589722891992</v>
      </c>
      <c r="U208" s="122">
        <v>768.78588612031888</v>
      </c>
      <c r="V208" s="122">
        <v>788.4649297002245</v>
      </c>
      <c r="W208" s="122">
        <v>840.89009623628704</v>
      </c>
      <c r="X208" s="122">
        <v>824.17169288200284</v>
      </c>
      <c r="Y208" s="122">
        <v>778.8381113654109</v>
      </c>
      <c r="DA208" s="130" t="s">
        <v>2483</v>
      </c>
    </row>
    <row r="209" spans="1:105" ht="12" customHeight="1" x14ac:dyDescent="0.25">
      <c r="A209" s="97" t="s">
        <v>175</v>
      </c>
      <c r="B209" s="98">
        <v>802.29022270429823</v>
      </c>
      <c r="C209" s="98">
        <v>961.05657773976077</v>
      </c>
      <c r="D209" s="98">
        <v>826.38584441065927</v>
      </c>
      <c r="E209" s="98">
        <v>993.72887490743517</v>
      </c>
      <c r="F209" s="98">
        <v>905.73511022691957</v>
      </c>
      <c r="G209" s="98">
        <v>952.55933010508511</v>
      </c>
      <c r="H209" s="98">
        <v>925.11968731120271</v>
      </c>
      <c r="I209" s="98">
        <v>991.42137066140913</v>
      </c>
      <c r="J209" s="98">
        <v>924.48616099383253</v>
      </c>
      <c r="K209" s="98">
        <v>1002.8741959257437</v>
      </c>
      <c r="L209" s="98">
        <v>971.77779756617338</v>
      </c>
      <c r="M209" s="98">
        <v>878.99313884433604</v>
      </c>
      <c r="N209" s="98">
        <v>842.94011542210728</v>
      </c>
      <c r="O209" s="98">
        <v>803.76122122800723</v>
      </c>
      <c r="P209" s="98">
        <v>790.48012510938577</v>
      </c>
      <c r="Q209" s="98">
        <v>758.34075898456206</v>
      </c>
      <c r="R209" s="98">
        <v>780.64855185768124</v>
      </c>
      <c r="S209" s="98">
        <v>832.32623427238343</v>
      </c>
      <c r="T209" s="98">
        <v>818.07179574312227</v>
      </c>
      <c r="U209" s="98">
        <v>765.9563262203767</v>
      </c>
      <c r="V209" s="98">
        <v>787.89707952399738</v>
      </c>
      <c r="W209" s="98">
        <v>839.2863499569354</v>
      </c>
      <c r="X209" s="98">
        <v>826.12507043740129</v>
      </c>
      <c r="Y209" s="98">
        <v>777.61312122132949</v>
      </c>
      <c r="DA209" s="63" t="s">
        <v>2484</v>
      </c>
    </row>
    <row r="210" spans="1:105" ht="12" customHeight="1" x14ac:dyDescent="0.25">
      <c r="A210" s="109" t="s">
        <v>120</v>
      </c>
      <c r="B210" s="33">
        <v>929.35232197649384</v>
      </c>
      <c r="C210" s="33">
        <v>805.75311548050661</v>
      </c>
      <c r="D210" s="33">
        <v>997.27270487337751</v>
      </c>
      <c r="E210" s="33">
        <v>748.70613307142696</v>
      </c>
      <c r="F210" s="33">
        <v>928.21136689375044</v>
      </c>
      <c r="G210" s="33">
        <v>971.34545881368808</v>
      </c>
      <c r="H210" s="33">
        <v>1040.8626402408768</v>
      </c>
      <c r="I210" s="33">
        <v>920.59782033508282</v>
      </c>
      <c r="J210" s="33">
        <v>1051.9865019365777</v>
      </c>
      <c r="K210" s="33">
        <v>867.10737130181076</v>
      </c>
      <c r="L210" s="33">
        <v>890.88917925161979</v>
      </c>
      <c r="M210" s="33">
        <v>870.92173012424644</v>
      </c>
      <c r="N210" s="33">
        <v>849.33129768033848</v>
      </c>
      <c r="O210" s="33">
        <v>803.89600587732798</v>
      </c>
      <c r="P210" s="33">
        <v>783.1569396153684</v>
      </c>
      <c r="Q210" s="33">
        <v>792.48305574352833</v>
      </c>
      <c r="R210" s="33">
        <v>801.58056987875023</v>
      </c>
      <c r="S210" s="33">
        <v>803.56943338216809</v>
      </c>
      <c r="T210" s="33">
        <v>797.24720949421737</v>
      </c>
      <c r="U210" s="33">
        <v>789.45045533833365</v>
      </c>
      <c r="V210" s="33">
        <v>792.02299893926443</v>
      </c>
      <c r="W210" s="33">
        <v>849.98224863691109</v>
      </c>
      <c r="X210" s="33">
        <v>812.26706911407257</v>
      </c>
      <c r="Y210" s="33">
        <v>786.62750896534158</v>
      </c>
      <c r="DA210" s="60" t="s">
        <v>2485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2836.3527485173058</v>
      </c>
      <c r="C212" s="117">
        <f t="shared" si="101"/>
        <v>3259.9150626446772</v>
      </c>
      <c r="D212" s="117">
        <f t="shared" si="101"/>
        <v>3188.8484374156642</v>
      </c>
      <c r="E212" s="117">
        <f t="shared" si="101"/>
        <v>3644.0344955765372</v>
      </c>
      <c r="F212" s="117">
        <f t="shared" si="101"/>
        <v>3572.265391828003</v>
      </c>
      <c r="G212" s="117">
        <f t="shared" si="101"/>
        <v>3839.1140033222596</v>
      </c>
      <c r="H212" s="117">
        <f t="shared" si="101"/>
        <v>3572.3927396008144</v>
      </c>
      <c r="I212" s="117">
        <f t="shared" si="101"/>
        <v>3373.7343572639738</v>
      </c>
      <c r="J212" s="117">
        <f t="shared" si="101"/>
        <v>3542.3302333598726</v>
      </c>
      <c r="K212" s="117">
        <f t="shared" si="101"/>
        <v>3679.8753676763408</v>
      </c>
      <c r="L212" s="117">
        <f t="shared" si="101"/>
        <v>3911.1636248108425</v>
      </c>
      <c r="M212" s="117">
        <f t="shared" si="101"/>
        <v>3695.5071494657723</v>
      </c>
      <c r="N212" s="117">
        <f t="shared" si="101"/>
        <v>3591.3861465822506</v>
      </c>
      <c r="O212" s="117">
        <f t="shared" si="101"/>
        <v>3539.2163278888552</v>
      </c>
      <c r="P212" s="117">
        <f t="shared" si="101"/>
        <v>3206.4720443687188</v>
      </c>
      <c r="Q212" s="117">
        <f t="shared" si="101"/>
        <v>3350.9208595840169</v>
      </c>
      <c r="R212" s="117">
        <f t="shared" ref="R212:V212" si="102">R213+R216+R218+R227</f>
        <v>3448.0618612122526</v>
      </c>
      <c r="S212" s="117">
        <f t="shared" si="102"/>
        <v>3433.0365957914146</v>
      </c>
      <c r="T212" s="117">
        <f t="shared" si="102"/>
        <v>3235.421493257229</v>
      </c>
      <c r="U212" s="117">
        <f t="shared" si="102"/>
        <v>3081.6211632173649</v>
      </c>
      <c r="V212" s="117">
        <f t="shared" si="102"/>
        <v>3201.3163776889073</v>
      </c>
      <c r="W212" s="117">
        <f t="shared" ref="W212:Y212" si="103">W213+W216+W218+W227</f>
        <v>3371.3275735269935</v>
      </c>
      <c r="X212" s="117">
        <f t="shared" si="103"/>
        <v>3097.3517181999014</v>
      </c>
      <c r="Y212" s="117">
        <f t="shared" si="103"/>
        <v>2995.7351671106981</v>
      </c>
      <c r="DA212" s="129" t="s">
        <v>2636</v>
      </c>
    </row>
    <row r="213" spans="1:105" ht="12" customHeight="1" x14ac:dyDescent="0.25">
      <c r="A213" s="121" t="s">
        <v>57</v>
      </c>
      <c r="B213" s="122">
        <f t="shared" ref="B213:Q213" si="104">SUM(B214:B215)</f>
        <v>2296.5539971706417</v>
      </c>
      <c r="C213" s="122">
        <f t="shared" si="104"/>
        <v>2660.4197977790982</v>
      </c>
      <c r="D213" s="122">
        <f t="shared" si="104"/>
        <v>2603.0543521675381</v>
      </c>
      <c r="E213" s="122">
        <f t="shared" si="104"/>
        <v>3023.5075011172444</v>
      </c>
      <c r="F213" s="122">
        <f t="shared" si="104"/>
        <v>2946.1512085969275</v>
      </c>
      <c r="G213" s="122">
        <f t="shared" si="104"/>
        <v>3181.8466179003049</v>
      </c>
      <c r="H213" s="122">
        <f t="shared" si="104"/>
        <v>2913.668284946049</v>
      </c>
      <c r="I213" s="122">
        <f t="shared" si="104"/>
        <v>2711.6523818797336</v>
      </c>
      <c r="J213" s="122">
        <f t="shared" si="104"/>
        <v>2879.2995383480488</v>
      </c>
      <c r="K213" s="122">
        <f t="shared" si="104"/>
        <v>2991.5824815099954</v>
      </c>
      <c r="L213" s="122">
        <f t="shared" si="104"/>
        <v>3224.7058899178542</v>
      </c>
      <c r="M213" s="122">
        <f t="shared" si="104"/>
        <v>3059.5186985557052</v>
      </c>
      <c r="N213" s="122">
        <f t="shared" si="104"/>
        <v>2970.6333742563561</v>
      </c>
      <c r="O213" s="122">
        <f t="shared" si="104"/>
        <v>2942.7941417014131</v>
      </c>
      <c r="P213" s="122">
        <f t="shared" si="104"/>
        <v>2610.228464924242</v>
      </c>
      <c r="Q213" s="122">
        <f t="shared" si="104"/>
        <v>2787.6109200372152</v>
      </c>
      <c r="R213" s="122">
        <f t="shared" ref="R213:V213" si="105">SUM(R214:R215)</f>
        <v>2862.1685810036906</v>
      </c>
      <c r="S213" s="122">
        <f t="shared" si="105"/>
        <v>2825.5582652733483</v>
      </c>
      <c r="T213" s="122">
        <f t="shared" si="105"/>
        <v>2648.4716587471648</v>
      </c>
      <c r="U213" s="122">
        <f t="shared" si="105"/>
        <v>2527.9795871820511</v>
      </c>
      <c r="V213" s="122">
        <f t="shared" si="105"/>
        <v>2638.4494643049479</v>
      </c>
      <c r="W213" s="122">
        <f t="shared" ref="W213:Y213" si="106">SUM(W214:W215)</f>
        <v>2785.3674899054049</v>
      </c>
      <c r="X213" s="122">
        <f t="shared" si="106"/>
        <v>2528.7071928063965</v>
      </c>
      <c r="Y213" s="122">
        <f t="shared" si="106"/>
        <v>2445.591211081995</v>
      </c>
      <c r="DA213" s="130" t="s">
        <v>2637</v>
      </c>
    </row>
    <row r="214" spans="1:105" ht="12" customHeight="1" x14ac:dyDescent="0.25">
      <c r="A214" s="97" t="s">
        <v>212</v>
      </c>
      <c r="B214" s="98">
        <v>2296.5539971706417</v>
      </c>
      <c r="C214" s="98">
        <v>2660.4197977790982</v>
      </c>
      <c r="D214" s="98">
        <v>2603.0543521675381</v>
      </c>
      <c r="E214" s="98">
        <v>3023.5075011172444</v>
      </c>
      <c r="F214" s="98">
        <v>2946.1512085969275</v>
      </c>
      <c r="G214" s="98">
        <v>3181.8466179003049</v>
      </c>
      <c r="H214" s="98">
        <v>2913.668284946049</v>
      </c>
      <c r="I214" s="98">
        <v>2711.6523818797336</v>
      </c>
      <c r="J214" s="98">
        <v>2879.2995383480488</v>
      </c>
      <c r="K214" s="98">
        <v>2991.5824815099954</v>
      </c>
      <c r="L214" s="98">
        <v>3224.7058899178542</v>
      </c>
      <c r="M214" s="98">
        <v>3059.5186985557052</v>
      </c>
      <c r="N214" s="98">
        <v>2970.6333742563561</v>
      </c>
      <c r="O214" s="98">
        <v>2942.7941417014131</v>
      </c>
      <c r="P214" s="98">
        <v>2610.228464924242</v>
      </c>
      <c r="Q214" s="98">
        <v>2787.6109200372152</v>
      </c>
      <c r="R214" s="98">
        <v>2862.1685810036906</v>
      </c>
      <c r="S214" s="98">
        <v>2825.5582652733483</v>
      </c>
      <c r="T214" s="98">
        <v>2648.4716587471648</v>
      </c>
      <c r="U214" s="98">
        <v>2527.9795871820511</v>
      </c>
      <c r="V214" s="98">
        <v>2638.4494643049479</v>
      </c>
      <c r="W214" s="98">
        <v>2785.3674899054049</v>
      </c>
      <c r="X214" s="98">
        <v>2528.7071928063965</v>
      </c>
      <c r="Y214" s="98">
        <v>2445.591211081995</v>
      </c>
      <c r="DA214" s="63" t="s">
        <v>2638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2639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2640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2641</v>
      </c>
    </row>
    <row r="218" spans="1:105" ht="12" customHeight="1" x14ac:dyDescent="0.25">
      <c r="A218" s="121" t="s">
        <v>55</v>
      </c>
      <c r="B218" s="122">
        <v>347.08879823716535</v>
      </c>
      <c r="C218" s="122">
        <v>349.68469326167633</v>
      </c>
      <c r="D218" s="122">
        <v>362.21625653361741</v>
      </c>
      <c r="E218" s="122">
        <v>340.64111074678578</v>
      </c>
      <c r="F218" s="122">
        <v>366.78321984796804</v>
      </c>
      <c r="G218" s="122">
        <v>383.63340422728328</v>
      </c>
      <c r="H218" s="122">
        <v>394.54384429916649</v>
      </c>
      <c r="I218" s="122">
        <v>373.74094113409376</v>
      </c>
      <c r="J218" s="122">
        <v>394.11183837434749</v>
      </c>
      <c r="K218" s="122">
        <v>378.32674775409208</v>
      </c>
      <c r="L218" s="122">
        <v>375.72619046337235</v>
      </c>
      <c r="M218" s="122">
        <v>347.25274037972474</v>
      </c>
      <c r="N218" s="122">
        <v>342.05361385843759</v>
      </c>
      <c r="O218" s="122">
        <v>330.26345770780853</v>
      </c>
      <c r="P218" s="122">
        <v>335.17317157532261</v>
      </c>
      <c r="Q218" s="122">
        <v>314.28155085424123</v>
      </c>
      <c r="R218" s="122">
        <v>331.93022066690412</v>
      </c>
      <c r="S218" s="122">
        <v>339.99210249526521</v>
      </c>
      <c r="T218" s="122">
        <v>331.66123946817839</v>
      </c>
      <c r="U218" s="122">
        <v>326.38291706170168</v>
      </c>
      <c r="V218" s="122">
        <v>335.24520763780026</v>
      </c>
      <c r="W218" s="122">
        <v>348.56146050700175</v>
      </c>
      <c r="X218" s="122">
        <v>333.86500156600931</v>
      </c>
      <c r="Y218" s="122">
        <v>329.00302387804072</v>
      </c>
      <c r="DA218" s="130" t="s">
        <v>2642</v>
      </c>
    </row>
    <row r="219" spans="1:105" ht="12" customHeight="1" x14ac:dyDescent="0.25">
      <c r="A219" s="97" t="s">
        <v>134</v>
      </c>
      <c r="B219" s="98">
        <v>361.97852378368316</v>
      </c>
      <c r="C219" s="98">
        <v>359.82889669435207</v>
      </c>
      <c r="D219" s="98">
        <v>373.21600614228765</v>
      </c>
      <c r="E219" s="98">
        <v>349.92150424012891</v>
      </c>
      <c r="F219" s="98">
        <v>377.88940029419643</v>
      </c>
      <c r="G219" s="98">
        <v>394.66231579210955</v>
      </c>
      <c r="H219" s="98">
        <v>406.41864202995379</v>
      </c>
      <c r="I219" s="98">
        <v>383.12927943735633</v>
      </c>
      <c r="J219" s="98">
        <v>406.46140319184281</v>
      </c>
      <c r="K219" s="98">
        <v>389.1154531987703</v>
      </c>
      <c r="L219" s="98">
        <v>386.95914487453871</v>
      </c>
      <c r="M219" s="98">
        <v>357.66147368690196</v>
      </c>
      <c r="N219" s="98">
        <v>352.35049244044637</v>
      </c>
      <c r="O219" s="98">
        <v>340.35391250002561</v>
      </c>
      <c r="P219" s="98">
        <v>344.7942623941745</v>
      </c>
      <c r="Q219" s="98">
        <v>323.80432204309511</v>
      </c>
      <c r="R219" s="98">
        <v>340.9311572110056</v>
      </c>
      <c r="S219" s="98">
        <v>350.32785519923885</v>
      </c>
      <c r="T219" s="98">
        <v>342.27036066364911</v>
      </c>
      <c r="U219" s="98">
        <v>337.35606035888043</v>
      </c>
      <c r="V219" s="98">
        <v>343.68904530882043</v>
      </c>
      <c r="W219" s="98">
        <v>361.54278549031193</v>
      </c>
      <c r="X219" s="98">
        <v>349.43311785710733</v>
      </c>
      <c r="Y219" s="98">
        <v>352.90841928234607</v>
      </c>
      <c r="DA219" s="63" t="s">
        <v>2643</v>
      </c>
    </row>
    <row r="220" spans="1:105" ht="12" customHeight="1" x14ac:dyDescent="0.25">
      <c r="A220" s="97" t="s">
        <v>133</v>
      </c>
      <c r="B220" s="98">
        <v>109.90785909448212</v>
      </c>
      <c r="C220" s="98">
        <v>102.29665244222774</v>
      </c>
      <c r="D220" s="98">
        <v>111.40187682144696</v>
      </c>
      <c r="E220" s="98">
        <v>86.596849802181794</v>
      </c>
      <c r="F220" s="98">
        <v>105.88285840869592</v>
      </c>
      <c r="G220" s="98">
        <v>109.22021723846026</v>
      </c>
      <c r="H220" s="98">
        <v>112.26599585499781</v>
      </c>
      <c r="I220" s="98">
        <v>102.43688610476691</v>
      </c>
      <c r="J220" s="98">
        <v>109.38734058822432</v>
      </c>
      <c r="K220" s="98">
        <v>97.41311377139246</v>
      </c>
      <c r="L220" s="98">
        <v>97.454300464405861</v>
      </c>
      <c r="M220" s="98">
        <v>94.358658352663454</v>
      </c>
      <c r="N220" s="98">
        <v>92.383830314444808</v>
      </c>
      <c r="O220" s="98">
        <v>86.656662652824522</v>
      </c>
      <c r="P220" s="98">
        <v>91.266764841293124</v>
      </c>
      <c r="Q220" s="98">
        <v>93.953354462506084</v>
      </c>
      <c r="R220" s="98">
        <v>96.093451682188444</v>
      </c>
      <c r="S220" s="98">
        <v>97.414101269640383</v>
      </c>
      <c r="T220" s="98">
        <v>98.926605750620752</v>
      </c>
      <c r="U220" s="98">
        <v>92.97394072571052</v>
      </c>
      <c r="V220" s="98">
        <v>93.430320825701131</v>
      </c>
      <c r="W220" s="98">
        <v>112.07664825162232</v>
      </c>
      <c r="X220" s="98">
        <v>122.25274761653485</v>
      </c>
      <c r="Y220" s="98">
        <v>125.93751597203733</v>
      </c>
      <c r="DA220" s="63" t="s">
        <v>2644</v>
      </c>
    </row>
    <row r="221" spans="1:105" ht="12" customHeight="1" x14ac:dyDescent="0.25">
      <c r="A221" s="100" t="s">
        <v>212</v>
      </c>
      <c r="B221" s="101">
        <v>109.90785909448212</v>
      </c>
      <c r="C221" s="101">
        <v>102.29665244222774</v>
      </c>
      <c r="D221" s="101">
        <v>111.40187682144696</v>
      </c>
      <c r="E221" s="101">
        <v>86.596849802181794</v>
      </c>
      <c r="F221" s="101">
        <v>105.88285840869592</v>
      </c>
      <c r="G221" s="101">
        <v>109.22021723846026</v>
      </c>
      <c r="H221" s="101">
        <v>112.26599585499781</v>
      </c>
      <c r="I221" s="101">
        <v>102.43688610476691</v>
      </c>
      <c r="J221" s="101">
        <v>109.38734058822432</v>
      </c>
      <c r="K221" s="101">
        <v>97.41311377139246</v>
      </c>
      <c r="L221" s="101">
        <v>97.454300464405861</v>
      </c>
      <c r="M221" s="101">
        <v>94.358658352663454</v>
      </c>
      <c r="N221" s="101">
        <v>92.383830314444808</v>
      </c>
      <c r="O221" s="101">
        <v>86.656662652824522</v>
      </c>
      <c r="P221" s="101">
        <v>91.266764841293124</v>
      </c>
      <c r="Q221" s="101">
        <v>93.953354462506084</v>
      </c>
      <c r="R221" s="101">
        <v>96.093451682188444</v>
      </c>
      <c r="S221" s="101">
        <v>97.414101269640383</v>
      </c>
      <c r="T221" s="101">
        <v>98.926605750620752</v>
      </c>
      <c r="U221" s="101">
        <v>92.97394072571052</v>
      </c>
      <c r="V221" s="101">
        <v>93.430320825701131</v>
      </c>
      <c r="W221" s="101">
        <v>112.07664825162232</v>
      </c>
      <c r="X221" s="101">
        <v>122.25274761653485</v>
      </c>
      <c r="Y221" s="101">
        <v>125.93751597203733</v>
      </c>
      <c r="DA221" s="131" t="s">
        <v>2645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2646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2647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2648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2649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2650</v>
      </c>
    </row>
    <row r="227" spans="1:105" ht="12" customHeight="1" x14ac:dyDescent="0.25">
      <c r="A227" s="121" t="s">
        <v>54</v>
      </c>
      <c r="B227" s="122">
        <v>192.70995310949846</v>
      </c>
      <c r="C227" s="122">
        <v>249.81057160390276</v>
      </c>
      <c r="D227" s="122">
        <v>223.57782871450854</v>
      </c>
      <c r="E227" s="122">
        <v>279.88588371250722</v>
      </c>
      <c r="F227" s="122">
        <v>259.33096338310713</v>
      </c>
      <c r="G227" s="122">
        <v>273.63398119467149</v>
      </c>
      <c r="H227" s="122">
        <v>264.18061035559884</v>
      </c>
      <c r="I227" s="122">
        <v>288.34103425014678</v>
      </c>
      <c r="J227" s="122">
        <v>268.91885663747644</v>
      </c>
      <c r="K227" s="122">
        <v>309.96613841225349</v>
      </c>
      <c r="L227" s="122">
        <v>310.73154442961606</v>
      </c>
      <c r="M227" s="122">
        <v>288.73571053034198</v>
      </c>
      <c r="N227" s="122">
        <v>278.69915846745687</v>
      </c>
      <c r="O227" s="122">
        <v>266.15872847963385</v>
      </c>
      <c r="P227" s="122">
        <v>261.07040786915428</v>
      </c>
      <c r="Q227" s="122">
        <v>249.02838869256018</v>
      </c>
      <c r="R227" s="122">
        <v>253.9630595416578</v>
      </c>
      <c r="S227" s="122">
        <v>267.48622802280107</v>
      </c>
      <c r="T227" s="122">
        <v>255.28859504188591</v>
      </c>
      <c r="U227" s="122">
        <v>227.258658973612</v>
      </c>
      <c r="V227" s="122">
        <v>227.62170574615899</v>
      </c>
      <c r="W227" s="122">
        <v>237.39862311458685</v>
      </c>
      <c r="X227" s="122">
        <v>234.77952382749561</v>
      </c>
      <c r="Y227" s="122">
        <v>221.14093215066276</v>
      </c>
      <c r="DA227" s="130" t="s">
        <v>2651</v>
      </c>
    </row>
    <row r="228" spans="1:105" ht="12" customHeight="1" x14ac:dyDescent="0.25">
      <c r="A228" s="97" t="s">
        <v>175</v>
      </c>
      <c r="B228" s="98">
        <v>280.60480772814037</v>
      </c>
      <c r="C228" s="98">
        <v>335.45734934823042</v>
      </c>
      <c r="D228" s="98">
        <v>287.68014054752774</v>
      </c>
      <c r="E228" s="98">
        <v>345.31215230874329</v>
      </c>
      <c r="F228" s="98">
        <v>314.13375058861925</v>
      </c>
      <c r="G228" s="98">
        <v>329.64188150659828</v>
      </c>
      <c r="H228" s="98">
        <v>319.3747454695436</v>
      </c>
      <c r="I228" s="98">
        <v>341.98832981062452</v>
      </c>
      <c r="J228" s="98">
        <v>318.98102125708749</v>
      </c>
      <c r="K228" s="98">
        <v>345.63547743250814</v>
      </c>
      <c r="L228" s="98">
        <v>334.61840477847687</v>
      </c>
      <c r="M228" s="98">
        <v>302.47643644332408</v>
      </c>
      <c r="N228" s="98">
        <v>289.86938230662673</v>
      </c>
      <c r="O228" s="98">
        <v>276.25741295340902</v>
      </c>
      <c r="P228" s="98">
        <v>271.60632552988079</v>
      </c>
      <c r="Q228" s="98">
        <v>260.38951458420235</v>
      </c>
      <c r="R228" s="98">
        <v>267.48686206210198</v>
      </c>
      <c r="S228" s="98">
        <v>283.99819419538431</v>
      </c>
      <c r="T228" s="98">
        <v>277.63152438780304</v>
      </c>
      <c r="U228" s="98">
        <v>258.37675205177737</v>
      </c>
      <c r="V228" s="98">
        <v>263.94899929706753</v>
      </c>
      <c r="W228" s="98">
        <v>279.27288366009674</v>
      </c>
      <c r="X228" s="98">
        <v>273.30346723402687</v>
      </c>
      <c r="Y228" s="98">
        <v>255.91839200711399</v>
      </c>
      <c r="DA228" s="63" t="s">
        <v>2652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2653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187.32124547804997</v>
      </c>
      <c r="C231" s="118">
        <f t="shared" si="108"/>
        <v>212.14227868902077</v>
      </c>
      <c r="D231" s="118">
        <f t="shared" si="108"/>
        <v>207.8061255381248</v>
      </c>
      <c r="E231" s="118">
        <f t="shared" si="108"/>
        <v>235.77733856768091</v>
      </c>
      <c r="F231" s="118">
        <f t="shared" si="108"/>
        <v>230.2713997039705</v>
      </c>
      <c r="G231" s="118">
        <f t="shared" si="108"/>
        <v>246.85269176975171</v>
      </c>
      <c r="H231" s="118">
        <f t="shared" si="108"/>
        <v>230.28405643680458</v>
      </c>
      <c r="I231" s="118">
        <f t="shared" si="108"/>
        <v>216.76068226971006</v>
      </c>
      <c r="J231" s="118">
        <f t="shared" si="108"/>
        <v>226.82584053156251</v>
      </c>
      <c r="K231" s="118">
        <f t="shared" si="108"/>
        <v>233.12583241658191</v>
      </c>
      <c r="L231" s="118">
        <f t="shared" si="108"/>
        <v>246.70966905953847</v>
      </c>
      <c r="M231" s="118">
        <f t="shared" si="108"/>
        <v>232.80403715047041</v>
      </c>
      <c r="N231" s="118">
        <f t="shared" si="108"/>
        <v>225.28571862142539</v>
      </c>
      <c r="O231" s="118">
        <f t="shared" si="108"/>
        <v>220.01357541759378</v>
      </c>
      <c r="P231" s="118">
        <f t="shared" si="108"/>
        <v>197.79032213171024</v>
      </c>
      <c r="Q231" s="118">
        <f t="shared" si="108"/>
        <v>206.70527376647266</v>
      </c>
      <c r="R231" s="118">
        <f t="shared" ref="R231:V231" si="109">R232+R235+R237+R246</f>
        <v>210.7216215990473</v>
      </c>
      <c r="S231" s="118">
        <f t="shared" si="109"/>
        <v>209.4039952927528</v>
      </c>
      <c r="T231" s="118">
        <f t="shared" si="109"/>
        <v>196.92110918072416</v>
      </c>
      <c r="U231" s="118">
        <f t="shared" si="109"/>
        <v>187.47900255864792</v>
      </c>
      <c r="V231" s="118">
        <f t="shared" si="109"/>
        <v>193.41334258207539</v>
      </c>
      <c r="W231" s="118">
        <f t="shared" ref="W231:Y231" si="110">W232+W235+W237+W246</f>
        <v>203.11668635057808</v>
      </c>
      <c r="X231" s="118">
        <f t="shared" si="110"/>
        <v>185.71924174549599</v>
      </c>
      <c r="Y231" s="118">
        <f t="shared" si="110"/>
        <v>178.79418081170968</v>
      </c>
      <c r="DA231" s="129" t="s">
        <v>2804</v>
      </c>
    </row>
    <row r="232" spans="1:105" ht="12" customHeight="1" x14ac:dyDescent="0.25">
      <c r="A232" s="121" t="s">
        <v>57</v>
      </c>
      <c r="B232" s="123">
        <f t="shared" ref="B232:Q232" si="111">SUM(B233:B234)</f>
        <v>146.60101750342366</v>
      </c>
      <c r="C232" s="123">
        <f t="shared" si="111"/>
        <v>169.55603703233712</v>
      </c>
      <c r="D232" s="123">
        <f t="shared" si="111"/>
        <v>165.79596914620851</v>
      </c>
      <c r="E232" s="123">
        <f t="shared" si="111"/>
        <v>192.06692669642231</v>
      </c>
      <c r="F232" s="123">
        <f t="shared" si="111"/>
        <v>186.83303682076755</v>
      </c>
      <c r="G232" s="123">
        <f t="shared" si="111"/>
        <v>201.23394765143132</v>
      </c>
      <c r="H232" s="123">
        <f t="shared" si="111"/>
        <v>183.6585680159549</v>
      </c>
      <c r="I232" s="123">
        <f t="shared" si="111"/>
        <v>170.19857791742905</v>
      </c>
      <c r="J232" s="123">
        <f t="shared" si="111"/>
        <v>179.854748051993</v>
      </c>
      <c r="K232" s="123">
        <f t="shared" si="111"/>
        <v>186.1374933232523</v>
      </c>
      <c r="L232" s="123">
        <f t="shared" si="111"/>
        <v>199.73350491117651</v>
      </c>
      <c r="M232" s="123">
        <f t="shared" si="111"/>
        <v>188.60760220108818</v>
      </c>
      <c r="N232" s="123">
        <f t="shared" si="111"/>
        <v>182.27478496298053</v>
      </c>
      <c r="O232" s="123">
        <f t="shared" si="111"/>
        <v>179.66809676981643</v>
      </c>
      <c r="P232" s="123">
        <f t="shared" si="111"/>
        <v>158.52978138777362</v>
      </c>
      <c r="Q232" s="123">
        <f t="shared" si="111"/>
        <v>168.40169591556153</v>
      </c>
      <c r="R232" s="123">
        <f t="shared" ref="R232:V232" si="112">SUM(R233:R234)</f>
        <v>171.95796200338179</v>
      </c>
      <c r="S232" s="123">
        <f t="shared" si="112"/>
        <v>168.82393631574692</v>
      </c>
      <c r="T232" s="123">
        <f t="shared" si="112"/>
        <v>157.28698738173381</v>
      </c>
      <c r="U232" s="123">
        <f t="shared" si="112"/>
        <v>149.31523224572376</v>
      </c>
      <c r="V232" s="123">
        <f t="shared" si="112"/>
        <v>154.83519968907092</v>
      </c>
      <c r="W232" s="123">
        <f t="shared" ref="W232:Y232" si="113">SUM(W233:W234)</f>
        <v>162.46490294654848</v>
      </c>
      <c r="X232" s="123">
        <f t="shared" si="113"/>
        <v>146.48852046671445</v>
      </c>
      <c r="Y232" s="123">
        <f t="shared" si="113"/>
        <v>140.67143213592857</v>
      </c>
      <c r="DA232" s="130" t="s">
        <v>2805</v>
      </c>
    </row>
    <row r="233" spans="1:105" ht="12" customHeight="1" x14ac:dyDescent="0.25">
      <c r="A233" s="97" t="s">
        <v>212</v>
      </c>
      <c r="B233" s="99">
        <v>144.97096304467536</v>
      </c>
      <c r="C233" s="99">
        <v>167.67421608911363</v>
      </c>
      <c r="D233" s="99">
        <v>163.938102234534</v>
      </c>
      <c r="E233" s="99">
        <v>190.02203977143688</v>
      </c>
      <c r="F233" s="99">
        <v>184.73366707176632</v>
      </c>
      <c r="G233" s="99">
        <v>198.99739185018635</v>
      </c>
      <c r="H233" s="99">
        <v>181.67088584001525</v>
      </c>
      <c r="I233" s="99">
        <v>168.40006188984682</v>
      </c>
      <c r="J233" s="99">
        <v>177.95053044397824</v>
      </c>
      <c r="K233" s="99">
        <v>184.1604249801816</v>
      </c>
      <c r="L233" s="99">
        <v>197.66467300730909</v>
      </c>
      <c r="M233" s="99">
        <v>186.6465706572435</v>
      </c>
      <c r="N233" s="99">
        <v>180.3694322011653</v>
      </c>
      <c r="O233" s="99">
        <v>177.77267169242867</v>
      </c>
      <c r="P233" s="99">
        <v>156.85768729884416</v>
      </c>
      <c r="Q233" s="99">
        <v>166.60598786333566</v>
      </c>
      <c r="R233" s="99">
        <v>170.07095990393842</v>
      </c>
      <c r="S233" s="99">
        <v>166.93581410575388</v>
      </c>
      <c r="T233" s="99">
        <v>155.47399614430745</v>
      </c>
      <c r="U233" s="99">
        <v>147.5277990748607</v>
      </c>
      <c r="V233" s="99">
        <v>152.92486854990793</v>
      </c>
      <c r="W233" s="99">
        <v>160.40262025367196</v>
      </c>
      <c r="X233" s="99">
        <v>144.58856708997092</v>
      </c>
      <c r="Y233" s="99">
        <v>138.7951807221564</v>
      </c>
      <c r="DA233" s="63" t="s">
        <v>2806</v>
      </c>
    </row>
    <row r="234" spans="1:105" ht="12" customHeight="1" x14ac:dyDescent="0.25">
      <c r="A234" s="97" t="s">
        <v>53</v>
      </c>
      <c r="B234" s="99">
        <v>1.6300544587482995</v>
      </c>
      <c r="C234" s="99">
        <v>1.8818209432234809</v>
      </c>
      <c r="D234" s="99">
        <v>1.8578669116745203</v>
      </c>
      <c r="E234" s="99">
        <v>2.0448869249854229</v>
      </c>
      <c r="F234" s="99">
        <v>2.0993697490012382</v>
      </c>
      <c r="G234" s="99">
        <v>2.236555801244982</v>
      </c>
      <c r="H234" s="99">
        <v>1.9876821759396561</v>
      </c>
      <c r="I234" s="99">
        <v>1.7985160275822281</v>
      </c>
      <c r="J234" s="99">
        <v>1.904217608014747</v>
      </c>
      <c r="K234" s="99">
        <v>1.9770683430706977</v>
      </c>
      <c r="L234" s="99">
        <v>2.0688319038674337</v>
      </c>
      <c r="M234" s="99">
        <v>1.9610315438446804</v>
      </c>
      <c r="N234" s="99">
        <v>1.9053527618152375</v>
      </c>
      <c r="O234" s="99">
        <v>1.8954250773877643</v>
      </c>
      <c r="P234" s="99">
        <v>1.6720940889294802</v>
      </c>
      <c r="Q234" s="99">
        <v>1.7957080522258735</v>
      </c>
      <c r="R234" s="99">
        <v>1.8870020994433929</v>
      </c>
      <c r="S234" s="99">
        <v>1.8881222099930508</v>
      </c>
      <c r="T234" s="99">
        <v>1.8129912374263677</v>
      </c>
      <c r="U234" s="99">
        <v>1.7874331708630766</v>
      </c>
      <c r="V234" s="99">
        <v>1.9103311391629967</v>
      </c>
      <c r="W234" s="99">
        <v>2.0622826928765341</v>
      </c>
      <c r="X234" s="99">
        <v>1.8999533767435197</v>
      </c>
      <c r="Y234" s="99">
        <v>1.8762514137721802</v>
      </c>
      <c r="DA234" s="63" t="s">
        <v>2807</v>
      </c>
    </row>
    <row r="235" spans="1:105" ht="12" customHeight="1" x14ac:dyDescent="0.25">
      <c r="A235" s="121" t="s">
        <v>92</v>
      </c>
      <c r="B235" s="123">
        <f t="shared" ref="B235:Y235" si="114">B236</f>
        <v>0.82465186267216339</v>
      </c>
      <c r="C235" s="123">
        <f t="shared" si="114"/>
        <v>0.78822993851487078</v>
      </c>
      <c r="D235" s="123">
        <f t="shared" si="114"/>
        <v>0.76049874690021169</v>
      </c>
      <c r="E235" s="123">
        <f t="shared" si="114"/>
        <v>1.8540302241080626</v>
      </c>
      <c r="F235" s="123">
        <f t="shared" si="114"/>
        <v>0.87070851803500982</v>
      </c>
      <c r="G235" s="123">
        <f t="shared" si="114"/>
        <v>1.1788852823895994</v>
      </c>
      <c r="H235" s="123">
        <f t="shared" si="114"/>
        <v>1.9369917317282754</v>
      </c>
      <c r="I235" s="123">
        <f t="shared" si="114"/>
        <v>2.5588128283809337</v>
      </c>
      <c r="J235" s="123">
        <f t="shared" si="114"/>
        <v>2.6334010241106967</v>
      </c>
      <c r="K235" s="123">
        <f t="shared" si="114"/>
        <v>2.6024496680625915</v>
      </c>
      <c r="L235" s="123">
        <f t="shared" si="114"/>
        <v>3.2822369486008154</v>
      </c>
      <c r="M235" s="123">
        <f t="shared" si="114"/>
        <v>4.2015901437312069</v>
      </c>
      <c r="N235" s="123">
        <f t="shared" si="114"/>
        <v>4.243725635138337</v>
      </c>
      <c r="O235" s="123">
        <f t="shared" si="114"/>
        <v>3.312152082763693</v>
      </c>
      <c r="P235" s="123">
        <f t="shared" si="114"/>
        <v>2.4552346069410951</v>
      </c>
      <c r="Q235" s="123">
        <f t="shared" si="114"/>
        <v>3.5732944919162812</v>
      </c>
      <c r="R235" s="123">
        <f t="shared" si="114"/>
        <v>2.852209075453112</v>
      </c>
      <c r="S235" s="123">
        <f t="shared" si="114"/>
        <v>3.4512618196557612</v>
      </c>
      <c r="T235" s="123">
        <f t="shared" si="114"/>
        <v>3.6818999415058724</v>
      </c>
      <c r="U235" s="123">
        <f t="shared" si="114"/>
        <v>3.9215532317251163</v>
      </c>
      <c r="V235" s="123">
        <f t="shared" si="114"/>
        <v>3.9979926055085722</v>
      </c>
      <c r="W235" s="123">
        <f t="shared" si="114"/>
        <v>4.4828221057982685</v>
      </c>
      <c r="X235" s="123">
        <f t="shared" si="114"/>
        <v>4.3471639153411026</v>
      </c>
      <c r="Y235" s="123">
        <f t="shared" si="114"/>
        <v>4.237320873606091</v>
      </c>
      <c r="DA235" s="130" t="s">
        <v>2808</v>
      </c>
    </row>
    <row r="236" spans="1:105" ht="12" customHeight="1" x14ac:dyDescent="0.25">
      <c r="A236" s="97" t="s">
        <v>53</v>
      </c>
      <c r="B236" s="99">
        <f>RES_hhdet_fecs!B67</f>
        <v>0.82465186267216339</v>
      </c>
      <c r="C236" s="99">
        <f>RES_hhdet_fecs!C67</f>
        <v>0.78822993851487078</v>
      </c>
      <c r="D236" s="99">
        <f>RES_hhdet_fecs!D67</f>
        <v>0.76049874690021169</v>
      </c>
      <c r="E236" s="99">
        <f>RES_hhdet_fecs!E67</f>
        <v>1.8540302241080626</v>
      </c>
      <c r="F236" s="99">
        <f>RES_hhdet_fecs!F67</f>
        <v>0.87070851803500982</v>
      </c>
      <c r="G236" s="99">
        <f>RES_hhdet_fecs!G67</f>
        <v>1.1788852823895994</v>
      </c>
      <c r="H236" s="99">
        <f>RES_hhdet_fecs!H67</f>
        <v>1.9369917317282754</v>
      </c>
      <c r="I236" s="99">
        <f>RES_hhdet_fecs!I67</f>
        <v>2.5588128283809337</v>
      </c>
      <c r="J236" s="99">
        <f>RES_hhdet_fecs!J67</f>
        <v>2.6334010241106967</v>
      </c>
      <c r="K236" s="99">
        <f>RES_hhdet_fecs!K67</f>
        <v>2.6024496680625915</v>
      </c>
      <c r="L236" s="99">
        <f>RES_hhdet_fecs!L67</f>
        <v>3.2822369486008154</v>
      </c>
      <c r="M236" s="99">
        <f>RES_hhdet_fecs!M67</f>
        <v>4.2015901437312069</v>
      </c>
      <c r="N236" s="99">
        <f>RES_hhdet_fecs!N67</f>
        <v>4.243725635138337</v>
      </c>
      <c r="O236" s="99">
        <f>RES_hhdet_fecs!O67</f>
        <v>3.312152082763693</v>
      </c>
      <c r="P236" s="99">
        <f>RES_hhdet_fecs!P67</f>
        <v>2.4552346069410951</v>
      </c>
      <c r="Q236" s="99">
        <f>RES_hhdet_fecs!Q67</f>
        <v>3.5732944919162812</v>
      </c>
      <c r="R236" s="99">
        <f>RES_hhdet_fecs!R67</f>
        <v>2.852209075453112</v>
      </c>
      <c r="S236" s="99">
        <f>RES_hhdet_fecs!S67</f>
        <v>3.4512618196557612</v>
      </c>
      <c r="T236" s="99">
        <f>RES_hhdet_fecs!T67</f>
        <v>3.6818999415058724</v>
      </c>
      <c r="U236" s="99">
        <f>RES_hhdet_fecs!U67</f>
        <v>3.9215532317251163</v>
      </c>
      <c r="V236" s="99">
        <f>RES_hhdet_fecs!V67</f>
        <v>3.9979926055085722</v>
      </c>
      <c r="W236" s="99">
        <f>RES_hhdet_fecs!W67</f>
        <v>4.4828221057982685</v>
      </c>
      <c r="X236" s="99">
        <f>RES_hhdet_fecs!X67</f>
        <v>4.3471639153411026</v>
      </c>
      <c r="Y236" s="99">
        <f>RES_hhdet_fecs!Y67</f>
        <v>4.237320873606091</v>
      </c>
      <c r="DA236" s="63" t="s">
        <v>2809</v>
      </c>
    </row>
    <row r="237" spans="1:105" ht="12" customHeight="1" x14ac:dyDescent="0.25">
      <c r="A237" s="121" t="s">
        <v>55</v>
      </c>
      <c r="B237" s="123">
        <v>22.702770977906948</v>
      </c>
      <c r="C237" s="123">
        <v>22.565077141359641</v>
      </c>
      <c r="D237" s="123">
        <v>23.412018282027528</v>
      </c>
      <c r="E237" s="123">
        <v>21.876170149936637</v>
      </c>
      <c r="F237" s="123">
        <v>23.589402356897605</v>
      </c>
      <c r="G237" s="123">
        <v>24.569601623058858</v>
      </c>
      <c r="H237" s="123">
        <v>25.22170793886686</v>
      </c>
      <c r="I237" s="123">
        <v>23.709840832649114</v>
      </c>
      <c r="J237" s="123">
        <v>24.99961640973579</v>
      </c>
      <c r="K237" s="123">
        <v>23.843598304960835</v>
      </c>
      <c r="L237" s="123">
        <v>23.615818911818263</v>
      </c>
      <c r="M237" s="123">
        <v>21.744128706792502</v>
      </c>
      <c r="N237" s="123">
        <v>21.323847686622074</v>
      </c>
      <c r="O237" s="123">
        <v>20.492046044713192</v>
      </c>
      <c r="P237" s="123">
        <v>20.640850657428718</v>
      </c>
      <c r="Q237" s="123">
        <v>19.309168668767782</v>
      </c>
      <c r="R237" s="123">
        <v>20.198126992134188</v>
      </c>
      <c r="S237" s="123">
        <v>20.618556128724226</v>
      </c>
      <c r="T237" s="123">
        <v>20.02106838862175</v>
      </c>
      <c r="U237" s="123">
        <v>19.62089551860301</v>
      </c>
      <c r="V237" s="123">
        <v>19.861241744544763</v>
      </c>
      <c r="W237" s="123">
        <v>20.751910300395092</v>
      </c>
      <c r="X237" s="123">
        <v>19.905400995136013</v>
      </c>
      <c r="Y237" s="123">
        <v>19.902821748432707</v>
      </c>
      <c r="DA237" s="130" t="s">
        <v>2810</v>
      </c>
    </row>
    <row r="238" spans="1:105" ht="12" customHeight="1" x14ac:dyDescent="0.25">
      <c r="A238" s="97" t="s">
        <v>134</v>
      </c>
      <c r="B238" s="99">
        <v>22.850050666808372</v>
      </c>
      <c r="C238" s="99">
        <v>22.678386407213861</v>
      </c>
      <c r="D238" s="99">
        <v>23.504819912642706</v>
      </c>
      <c r="E238" s="99">
        <v>21.991940807498711</v>
      </c>
      <c r="F238" s="99">
        <v>23.694946294743385</v>
      </c>
      <c r="G238" s="99">
        <v>24.682764738675772</v>
      </c>
      <c r="H238" s="99">
        <v>25.34071400679192</v>
      </c>
      <c r="I238" s="99">
        <v>23.793239428550301</v>
      </c>
      <c r="J238" s="99">
        <v>25.120700830067275</v>
      </c>
      <c r="K238" s="99">
        <v>23.953766165682129</v>
      </c>
      <c r="L238" s="99">
        <v>23.719419832350077</v>
      </c>
      <c r="M238" s="99">
        <v>21.819212136663705</v>
      </c>
      <c r="N238" s="99">
        <v>21.393841060307114</v>
      </c>
      <c r="O238" s="99">
        <v>20.560603777442129</v>
      </c>
      <c r="P238" s="99">
        <v>20.719883841520648</v>
      </c>
      <c r="Q238" s="99">
        <v>19.352678869433944</v>
      </c>
      <c r="R238" s="99">
        <v>20.258236902210442</v>
      </c>
      <c r="S238" s="99">
        <v>20.697596800733454</v>
      </c>
      <c r="T238" s="99">
        <v>20.092395762808863</v>
      </c>
      <c r="U238" s="99">
        <v>19.687420476677829</v>
      </c>
      <c r="V238" s="99">
        <v>19.92026104230893</v>
      </c>
      <c r="W238" s="99">
        <v>20.820380196376458</v>
      </c>
      <c r="X238" s="99">
        <v>19.980183529540152</v>
      </c>
      <c r="Y238" s="99">
        <v>20.028689836104224</v>
      </c>
      <c r="DA238" s="63" t="s">
        <v>2811</v>
      </c>
    </row>
    <row r="239" spans="1:105" ht="12" customHeight="1" x14ac:dyDescent="0.25">
      <c r="A239" s="97" t="s">
        <v>133</v>
      </c>
      <c r="B239" s="99">
        <v>14.835979353545701</v>
      </c>
      <c r="C239" s="99">
        <v>14.52346310906319</v>
      </c>
      <c r="D239" s="99">
        <v>15.272442319621719</v>
      </c>
      <c r="E239" s="99">
        <v>13.760625904969229</v>
      </c>
      <c r="F239" s="99">
        <v>15.299101044513419</v>
      </c>
      <c r="G239" s="99">
        <v>15.995401084451027</v>
      </c>
      <c r="H239" s="99">
        <v>16.54276486154772</v>
      </c>
      <c r="I239" s="99">
        <v>15.539523877314359</v>
      </c>
      <c r="J239" s="99">
        <v>16.56415628561205</v>
      </c>
      <c r="K239" s="99">
        <v>15.739231290667696</v>
      </c>
      <c r="L239" s="99">
        <v>15.760895999737413</v>
      </c>
      <c r="M239" s="99">
        <v>14.761047494773555</v>
      </c>
      <c r="N239" s="99">
        <v>14.652693508246482</v>
      </c>
      <c r="O239" s="99">
        <v>14.191843787175396</v>
      </c>
      <c r="P239" s="99">
        <v>14.376327437310863</v>
      </c>
      <c r="Q239" s="99">
        <v>13.704460735983931</v>
      </c>
      <c r="R239" s="99">
        <v>14.445266896072514</v>
      </c>
      <c r="S239" s="99">
        <v>14.981759883033019</v>
      </c>
      <c r="T239" s="99">
        <v>14.90631653729057</v>
      </c>
      <c r="U239" s="99">
        <v>14.817309855220426</v>
      </c>
      <c r="V239" s="99">
        <v>15.252666728432224</v>
      </c>
      <c r="W239" s="99">
        <v>16.481576682283034</v>
      </c>
      <c r="X239" s="99">
        <v>16.285690200547506</v>
      </c>
      <c r="Y239" s="99">
        <v>16.547620323106234</v>
      </c>
      <c r="DA239" s="63" t="s">
        <v>2812</v>
      </c>
    </row>
    <row r="240" spans="1:105" ht="12" customHeight="1" x14ac:dyDescent="0.25">
      <c r="A240" s="100" t="s">
        <v>212</v>
      </c>
      <c r="B240" s="102">
        <v>6.9379810789276393</v>
      </c>
      <c r="C240" s="102">
        <v>6.447294904777757</v>
      </c>
      <c r="D240" s="102">
        <v>7.0159934448798182</v>
      </c>
      <c r="E240" s="102">
        <v>5.4424571565014404</v>
      </c>
      <c r="F240" s="102">
        <v>6.6392141234306514</v>
      </c>
      <c r="G240" s="102">
        <v>6.830793868406813</v>
      </c>
      <c r="H240" s="102">
        <v>6.9999261831092703</v>
      </c>
      <c r="I240" s="102">
        <v>6.3615742471709726</v>
      </c>
      <c r="J240" s="102">
        <v>6.7605106805590163</v>
      </c>
      <c r="K240" s="102">
        <v>5.9967059379647845</v>
      </c>
      <c r="L240" s="102">
        <v>5.9736525103514317</v>
      </c>
      <c r="M240" s="102">
        <v>5.7563694582605418</v>
      </c>
      <c r="N240" s="102">
        <v>5.609315226439394</v>
      </c>
      <c r="O240" s="102">
        <v>5.2348841604106955</v>
      </c>
      <c r="P240" s="102">
        <v>5.4845366421472228</v>
      </c>
      <c r="Q240" s="102">
        <v>5.615271242046572</v>
      </c>
      <c r="R240" s="102">
        <v>5.709903209943537</v>
      </c>
      <c r="S240" s="102">
        <v>5.755288256019937</v>
      </c>
      <c r="T240" s="102">
        <v>5.8073170880435416</v>
      </c>
      <c r="U240" s="102">
        <v>5.4257719944132043</v>
      </c>
      <c r="V240" s="102">
        <v>5.415233349792409</v>
      </c>
      <c r="W240" s="102">
        <v>6.454224842489233</v>
      </c>
      <c r="X240" s="102">
        <v>6.9902714125905403</v>
      </c>
      <c r="Y240" s="102">
        <v>7.1473597917065517</v>
      </c>
      <c r="DA240" s="131" t="s">
        <v>2813</v>
      </c>
    </row>
    <row r="241" spans="1:105" ht="12" customHeight="1" x14ac:dyDescent="0.25">
      <c r="A241" s="103" t="s">
        <v>52</v>
      </c>
      <c r="B241" s="105">
        <v>7.8979982746180637</v>
      </c>
      <c r="C241" s="105">
        <v>8.0761682042854357</v>
      </c>
      <c r="D241" s="105">
        <v>8.2564488747419009</v>
      </c>
      <c r="E241" s="105">
        <v>8.3181687484677891</v>
      </c>
      <c r="F241" s="105">
        <v>8.6598869210827658</v>
      </c>
      <c r="G241" s="105">
        <v>9.1646072160442138</v>
      </c>
      <c r="H241" s="105">
        <v>9.5428386784384482</v>
      </c>
      <c r="I241" s="105">
        <v>9.1779496301433845</v>
      </c>
      <c r="J241" s="105">
        <v>9.8036456050530312</v>
      </c>
      <c r="K241" s="105">
        <v>9.742525352702911</v>
      </c>
      <c r="L241" s="105">
        <v>9.787243489385979</v>
      </c>
      <c r="M241" s="105">
        <v>9.0046780365130132</v>
      </c>
      <c r="N241" s="105">
        <v>9.0433782818070849</v>
      </c>
      <c r="O241" s="105">
        <v>8.9569596267646983</v>
      </c>
      <c r="P241" s="105">
        <v>8.8917907951636419</v>
      </c>
      <c r="Q241" s="105">
        <v>8.0891894939373561</v>
      </c>
      <c r="R241" s="105">
        <v>8.7353636861289772</v>
      </c>
      <c r="S241" s="105">
        <v>9.2264716270130833</v>
      </c>
      <c r="T241" s="105">
        <v>9.0989994492470263</v>
      </c>
      <c r="U241" s="105">
        <v>9.3915378608072189</v>
      </c>
      <c r="V241" s="105">
        <v>9.8374333786398136</v>
      </c>
      <c r="W241" s="105">
        <v>10.027351839793798</v>
      </c>
      <c r="X241" s="105">
        <v>9.2954187879569705</v>
      </c>
      <c r="Y241" s="105">
        <v>9.4002605313996792</v>
      </c>
      <c r="DA241" s="132" t="s">
        <v>2814</v>
      </c>
    </row>
    <row r="242" spans="1:105" ht="12" customHeight="1" x14ac:dyDescent="0.25">
      <c r="A242" s="106" t="s">
        <v>122</v>
      </c>
      <c r="B242" s="102">
        <v>19.372863818248032</v>
      </c>
      <c r="C242" s="102">
        <v>18.773728048801164</v>
      </c>
      <c r="D242" s="102">
        <v>20.484562442357657</v>
      </c>
      <c r="E242" s="102">
        <v>17.782671850008892</v>
      </c>
      <c r="F242" s="102">
        <v>20.287058125872189</v>
      </c>
      <c r="G242" s="102">
        <v>20.845646008591356</v>
      </c>
      <c r="H242" s="102">
        <v>21.511279481045026</v>
      </c>
      <c r="I242" s="102">
        <v>20.663414639869693</v>
      </c>
      <c r="J242" s="102">
        <v>21.502325397860233</v>
      </c>
      <c r="K242" s="102">
        <v>20.367248682319939</v>
      </c>
      <c r="L242" s="102">
        <v>20.580810448125135</v>
      </c>
      <c r="M242" s="102">
        <v>19.745669975751362</v>
      </c>
      <c r="N242" s="102">
        <v>19.598679211582411</v>
      </c>
      <c r="O242" s="102">
        <v>18.924093181927816</v>
      </c>
      <c r="P242" s="102">
        <v>18.645151343070214</v>
      </c>
      <c r="Q242" s="102">
        <v>18.682351591826581</v>
      </c>
      <c r="R242" s="102">
        <v>18.865369121621377</v>
      </c>
      <c r="S242" s="102">
        <v>18.899807625763643</v>
      </c>
      <c r="T242" s="102">
        <v>18.687431064842386</v>
      </c>
      <c r="U242" s="102">
        <v>18.538346142526191</v>
      </c>
      <c r="V242" s="102">
        <v>18.462967690246028</v>
      </c>
      <c r="W242" s="102">
        <v>19.737978340374752</v>
      </c>
      <c r="X242" s="102">
        <v>19.00766881099317</v>
      </c>
      <c r="Y242" s="102">
        <v>18.819618019131813</v>
      </c>
      <c r="DA242" s="131" t="s">
        <v>2815</v>
      </c>
    </row>
    <row r="243" spans="1:105" ht="12" customHeight="1" x14ac:dyDescent="0.25">
      <c r="A243" s="107" t="s">
        <v>121</v>
      </c>
      <c r="B243" s="105">
        <v>13.97707087016223</v>
      </c>
      <c r="C243" s="105">
        <v>13.424267993233526</v>
      </c>
      <c r="D243" s="105">
        <v>14.781806352919604</v>
      </c>
      <c r="E243" s="105">
        <v>12.504919658297895</v>
      </c>
      <c r="F243" s="105">
        <v>14.629334161772302</v>
      </c>
      <c r="G243" s="105">
        <v>15.095480220809602</v>
      </c>
      <c r="H243" s="105">
        <v>15.689091811288012</v>
      </c>
      <c r="I243" s="105">
        <v>15.063349180169531</v>
      </c>
      <c r="J243" s="105">
        <v>15.690944267659889</v>
      </c>
      <c r="K243" s="105">
        <v>14.717107033703005</v>
      </c>
      <c r="L243" s="105">
        <v>14.890529079420917</v>
      </c>
      <c r="M243" s="105">
        <v>14.399277188276884</v>
      </c>
      <c r="N243" s="105">
        <v>14.345030621847224</v>
      </c>
      <c r="O243" s="105">
        <v>13.873715181667487</v>
      </c>
      <c r="P243" s="105">
        <v>13.82617816357503</v>
      </c>
      <c r="Q243" s="105">
        <v>14.095184917839568</v>
      </c>
      <c r="R243" s="105">
        <v>14.291078949034111</v>
      </c>
      <c r="S243" s="105">
        <v>14.484433435890775</v>
      </c>
      <c r="T243" s="105">
        <v>14.596954662270738</v>
      </c>
      <c r="U243" s="105">
        <v>14.618116888066677</v>
      </c>
      <c r="V243" s="105">
        <v>14.747625639019525</v>
      </c>
      <c r="W243" s="105">
        <v>16.139956709668422</v>
      </c>
      <c r="X243" s="105">
        <v>15.848299469517427</v>
      </c>
      <c r="Y243" s="105">
        <v>15.890688597321908</v>
      </c>
      <c r="DA243" s="132" t="s">
        <v>2816</v>
      </c>
    </row>
    <row r="244" spans="1:105" ht="12" customHeight="1" x14ac:dyDescent="0.25">
      <c r="A244" s="108" t="s">
        <v>53</v>
      </c>
      <c r="B244" s="99">
        <v>5.8825591267582933</v>
      </c>
      <c r="C244" s="99">
        <v>5.3976614868000503</v>
      </c>
      <c r="D244" s="99">
        <v>6.2027678726960298</v>
      </c>
      <c r="E244" s="99">
        <v>4.5296923638176025</v>
      </c>
      <c r="F244" s="99">
        <v>5.831977807897041</v>
      </c>
      <c r="G244" s="99">
        <v>5.9454696671185747</v>
      </c>
      <c r="H244" s="99">
        <v>6.1349795803430212</v>
      </c>
      <c r="I244" s="99">
        <v>5.7471687214961387</v>
      </c>
      <c r="J244" s="99">
        <v>6.0107206977783409</v>
      </c>
      <c r="K244" s="99">
        <v>5.291756231389023</v>
      </c>
      <c r="L244" s="99">
        <v>5.3513548011668481</v>
      </c>
      <c r="M244" s="99">
        <v>5.3581347020707915</v>
      </c>
      <c r="N244" s="99">
        <v>5.2621554816935667</v>
      </c>
      <c r="O244" s="99">
        <v>4.9302023448121028</v>
      </c>
      <c r="P244" s="99">
        <v>5.1178918906562636</v>
      </c>
      <c r="Q244" s="99">
        <v>5.6063754422950041</v>
      </c>
      <c r="R244" s="99">
        <v>5.5152023252283096</v>
      </c>
      <c r="S244" s="99">
        <v>5.4449661640835449</v>
      </c>
      <c r="T244" s="99">
        <v>5.5755225623120621</v>
      </c>
      <c r="U244" s="99">
        <v>5.2502866782098545</v>
      </c>
      <c r="V244" s="99">
        <v>5.146074778668269</v>
      </c>
      <c r="W244" s="99">
        <v>6.1959039151448358</v>
      </c>
      <c r="X244" s="99">
        <v>6.6679288754530024</v>
      </c>
      <c r="Y244" s="99">
        <v>6.6983409065083794</v>
      </c>
      <c r="DA244" s="63" t="s">
        <v>2817</v>
      </c>
    </row>
    <row r="245" spans="1:105" ht="12" customHeight="1" x14ac:dyDescent="0.25">
      <c r="A245" s="108" t="s">
        <v>52</v>
      </c>
      <c r="B245" s="99">
        <v>8.0945117434039364</v>
      </c>
      <c r="C245" s="99">
        <v>8.026606506433474</v>
      </c>
      <c r="D245" s="99">
        <v>8.5790384802235788</v>
      </c>
      <c r="E245" s="99">
        <v>7.9752272944802911</v>
      </c>
      <c r="F245" s="99">
        <v>8.7973563538752622</v>
      </c>
      <c r="G245" s="99">
        <v>9.1500105536910272</v>
      </c>
      <c r="H245" s="99">
        <v>9.5541122309449928</v>
      </c>
      <c r="I245" s="99">
        <v>9.3161804586733936</v>
      </c>
      <c r="J245" s="99">
        <v>9.680223569881548</v>
      </c>
      <c r="K245" s="99">
        <v>9.425350802313984</v>
      </c>
      <c r="L245" s="99">
        <v>9.5391742782540661</v>
      </c>
      <c r="M245" s="99">
        <v>9.0411424862060912</v>
      </c>
      <c r="N245" s="99">
        <v>9.0828751401536572</v>
      </c>
      <c r="O245" s="99">
        <v>8.9435128368553833</v>
      </c>
      <c r="P245" s="99">
        <v>8.7082862729187624</v>
      </c>
      <c r="Q245" s="99">
        <v>8.4888094755445618</v>
      </c>
      <c r="R245" s="99">
        <v>8.7758766238058037</v>
      </c>
      <c r="S245" s="99">
        <v>9.0394672718072275</v>
      </c>
      <c r="T245" s="99">
        <v>9.0214320999586732</v>
      </c>
      <c r="U245" s="99">
        <v>9.3678302098568249</v>
      </c>
      <c r="V245" s="99">
        <v>9.6015508603512583</v>
      </c>
      <c r="W245" s="99">
        <v>9.9440527945235875</v>
      </c>
      <c r="X245" s="99">
        <v>9.1803705940644242</v>
      </c>
      <c r="Y245" s="99">
        <v>9.1923476908135289</v>
      </c>
      <c r="DA245" s="63" t="s">
        <v>2818</v>
      </c>
    </row>
    <row r="246" spans="1:105" ht="12" customHeight="1" x14ac:dyDescent="0.25">
      <c r="A246" s="121" t="s">
        <v>54</v>
      </c>
      <c r="B246" s="123">
        <v>17.192805134047209</v>
      </c>
      <c r="C246" s="123">
        <v>19.232934576809146</v>
      </c>
      <c r="D246" s="123">
        <v>17.83763936298854</v>
      </c>
      <c r="E246" s="123">
        <v>19.98021149721389</v>
      </c>
      <c r="F246" s="123">
        <v>18.978252008270349</v>
      </c>
      <c r="G246" s="123">
        <v>19.870257212871973</v>
      </c>
      <c r="H246" s="123">
        <v>19.466788750254526</v>
      </c>
      <c r="I246" s="123">
        <v>20.293450691250964</v>
      </c>
      <c r="J246" s="123">
        <v>19.338075045723023</v>
      </c>
      <c r="K246" s="123">
        <v>20.542291120306174</v>
      </c>
      <c r="L246" s="123">
        <v>20.078108287942872</v>
      </c>
      <c r="M246" s="123">
        <v>18.250716098858511</v>
      </c>
      <c r="N246" s="123">
        <v>17.443360336684435</v>
      </c>
      <c r="O246" s="123">
        <v>16.541280520300461</v>
      </c>
      <c r="P246" s="123">
        <v>16.16445547956679</v>
      </c>
      <c r="Q246" s="123">
        <v>15.421114690227046</v>
      </c>
      <c r="R246" s="123">
        <v>15.713323528078192</v>
      </c>
      <c r="S246" s="123">
        <v>16.510241028625874</v>
      </c>
      <c r="T246" s="123">
        <v>15.931153468862743</v>
      </c>
      <c r="U246" s="123">
        <v>14.621321562596012</v>
      </c>
      <c r="V246" s="123">
        <v>14.718908542951109</v>
      </c>
      <c r="W246" s="123">
        <v>15.417050997836238</v>
      </c>
      <c r="X246" s="123">
        <v>14.978156368304438</v>
      </c>
      <c r="Y246" s="123">
        <v>13.982606053742318</v>
      </c>
      <c r="DA246" s="130" t="s">
        <v>2819</v>
      </c>
    </row>
    <row r="247" spans="1:105" ht="12" customHeight="1" x14ac:dyDescent="0.25">
      <c r="A247" s="97" t="s">
        <v>175</v>
      </c>
      <c r="B247" s="99">
        <v>17.713299692248359</v>
      </c>
      <c r="C247" s="99">
        <v>21.142358108390098</v>
      </c>
      <c r="D247" s="99">
        <v>18.117845389073256</v>
      </c>
      <c r="E247" s="99">
        <v>21.702251281111671</v>
      </c>
      <c r="F247" s="99">
        <v>19.697250951650894</v>
      </c>
      <c r="G247" s="99">
        <v>20.616290645615461</v>
      </c>
      <c r="H247" s="99">
        <v>19.913417469022463</v>
      </c>
      <c r="I247" s="99">
        <v>21.238288613451335</v>
      </c>
      <c r="J247" s="99">
        <v>19.71411490130248</v>
      </c>
      <c r="K247" s="99">
        <v>21.277159097438709</v>
      </c>
      <c r="L247" s="99">
        <v>20.511091498161381</v>
      </c>
      <c r="M247" s="99">
        <v>18.452637531982127</v>
      </c>
      <c r="N247" s="99">
        <v>17.600144249452196</v>
      </c>
      <c r="O247" s="99">
        <v>16.688567399135817</v>
      </c>
      <c r="P247" s="99">
        <v>16.3217667153862</v>
      </c>
      <c r="Q247" s="99">
        <v>15.562592324030756</v>
      </c>
      <c r="R247" s="99">
        <v>15.894153717752445</v>
      </c>
      <c r="S247" s="99">
        <v>16.778797427482534</v>
      </c>
      <c r="T247" s="99">
        <v>16.29788350184802</v>
      </c>
      <c r="U247" s="99">
        <v>15.078347054534454</v>
      </c>
      <c r="V247" s="99">
        <v>15.298517772451275</v>
      </c>
      <c r="W247" s="99">
        <v>16.082654251988757</v>
      </c>
      <c r="X247" s="99">
        <v>15.62717772168501</v>
      </c>
      <c r="Y247" s="99">
        <v>14.524193294363348</v>
      </c>
      <c r="DA247" s="63" t="s">
        <v>2820</v>
      </c>
    </row>
    <row r="248" spans="1:105" ht="12" customHeight="1" x14ac:dyDescent="0.25">
      <c r="A248" s="109" t="s">
        <v>120</v>
      </c>
      <c r="B248" s="110">
        <v>16.051617946925806</v>
      </c>
      <c r="C248" s="110">
        <v>13.663616075626289</v>
      </c>
      <c r="D248" s="110">
        <v>16.860328980362496</v>
      </c>
      <c r="E248" s="110">
        <v>12.613527792863769</v>
      </c>
      <c r="F248" s="110">
        <v>15.575894242066083</v>
      </c>
      <c r="G248" s="110">
        <v>16.225412518302029</v>
      </c>
      <c r="H248" s="110">
        <v>17.329049889361599</v>
      </c>
      <c r="I248" s="110">
        <v>15.215178975225843</v>
      </c>
      <c r="J248" s="110">
        <v>17.318102302216538</v>
      </c>
      <c r="K248" s="110">
        <v>14.156297004035867</v>
      </c>
      <c r="L248" s="110">
        <v>14.445658495113243</v>
      </c>
      <c r="M248" s="110">
        <v>14.007714030884207</v>
      </c>
      <c r="N248" s="110">
        <v>13.531572607204508</v>
      </c>
      <c r="O248" s="110">
        <v>12.659419621056141</v>
      </c>
      <c r="P248" s="110">
        <v>12.266426867321313</v>
      </c>
      <c r="Q248" s="110">
        <v>12.320018239206069</v>
      </c>
      <c r="R248" s="110">
        <v>12.317519118944933</v>
      </c>
      <c r="S248" s="110">
        <v>12.159751366114858</v>
      </c>
      <c r="T248" s="110">
        <v>11.740924272368241</v>
      </c>
      <c r="U248" s="110">
        <v>11.283617026723846</v>
      </c>
      <c r="V248" s="110">
        <v>11.087158732022935</v>
      </c>
      <c r="W248" s="110">
        <v>11.643532516126843</v>
      </c>
      <c r="X248" s="110">
        <v>11.022774057293837</v>
      </c>
      <c r="Y248" s="110">
        <v>10.538791936029417</v>
      </c>
      <c r="DA248" s="60" t="s">
        <v>2821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92.208517147643832</v>
      </c>
      <c r="C250" s="118">
        <f t="shared" si="115"/>
        <v>104.40776238137072</v>
      </c>
      <c r="D250" s="118">
        <f t="shared" si="115"/>
        <v>103.09752802928135</v>
      </c>
      <c r="E250" s="118">
        <f t="shared" si="115"/>
        <v>119.12328824572376</v>
      </c>
      <c r="F250" s="118">
        <f t="shared" si="115"/>
        <v>116.22441462959401</v>
      </c>
      <c r="G250" s="118">
        <f t="shared" si="115"/>
        <v>126.37787485382178</v>
      </c>
      <c r="H250" s="118">
        <f t="shared" si="115"/>
        <v>121.25786431009762</v>
      </c>
      <c r="I250" s="118">
        <f t="shared" si="115"/>
        <v>117.15967705895251</v>
      </c>
      <c r="J250" s="118">
        <f t="shared" si="115"/>
        <v>124.07065149533456</v>
      </c>
      <c r="K250" s="118">
        <f t="shared" si="115"/>
        <v>128.69818013715832</v>
      </c>
      <c r="L250" s="118">
        <f t="shared" si="115"/>
        <v>138.93408151349766</v>
      </c>
      <c r="M250" s="118">
        <f t="shared" si="115"/>
        <v>135.51779465306274</v>
      </c>
      <c r="N250" s="118">
        <f t="shared" si="115"/>
        <v>134.04489676670656</v>
      </c>
      <c r="O250" s="118">
        <f t="shared" si="115"/>
        <v>131.57152843129325</v>
      </c>
      <c r="P250" s="118">
        <f t="shared" si="115"/>
        <v>118.05263900177046</v>
      </c>
      <c r="Q250" s="118">
        <f t="shared" si="115"/>
        <v>127.69558095486188</v>
      </c>
      <c r="R250" s="118">
        <f t="shared" ref="R250:V250" si="116">R251+R254+R256+R265</f>
        <v>130.93218187794352</v>
      </c>
      <c r="S250" s="118">
        <f t="shared" si="116"/>
        <v>135.99116862171661</v>
      </c>
      <c r="T250" s="118">
        <f t="shared" si="116"/>
        <v>133.23369774110435</v>
      </c>
      <c r="U250" s="118">
        <f t="shared" si="116"/>
        <v>132.0335373501006</v>
      </c>
      <c r="V250" s="118">
        <f t="shared" si="116"/>
        <v>139.67710278440771</v>
      </c>
      <c r="W250" s="118">
        <f t="shared" ref="W250:Y250" si="117">W251+W254+W256+W265</f>
        <v>151.4265845032682</v>
      </c>
      <c r="X250" s="118">
        <f t="shared" si="117"/>
        <v>142.33674454165521</v>
      </c>
      <c r="Y250" s="118">
        <f t="shared" si="117"/>
        <v>140.01008618890381</v>
      </c>
      <c r="DA250" s="129" t="s">
        <v>2972</v>
      </c>
    </row>
    <row r="251" spans="1:105" ht="12" customHeight="1" x14ac:dyDescent="0.25">
      <c r="A251" s="121" t="s">
        <v>57</v>
      </c>
      <c r="B251" s="123">
        <f t="shared" ref="B251:Q251" si="118">SUM(B252:B253)</f>
        <v>68.717609717688333</v>
      </c>
      <c r="C251" s="123">
        <f t="shared" si="118"/>
        <v>79.930854642572513</v>
      </c>
      <c r="D251" s="123">
        <f t="shared" si="118"/>
        <v>78.80229007732612</v>
      </c>
      <c r="E251" s="123">
        <f t="shared" si="118"/>
        <v>92.097322424457644</v>
      </c>
      <c r="F251" s="123">
        <f t="shared" si="118"/>
        <v>90.593360610418884</v>
      </c>
      <c r="G251" s="123">
        <f t="shared" si="118"/>
        <v>98.695017338892924</v>
      </c>
      <c r="H251" s="123">
        <f t="shared" si="118"/>
        <v>91.161508362043733</v>
      </c>
      <c r="I251" s="123">
        <f t="shared" si="118"/>
        <v>85.497319861144348</v>
      </c>
      <c r="J251" s="123">
        <f t="shared" si="118"/>
        <v>91.646925504420096</v>
      </c>
      <c r="K251" s="123">
        <f t="shared" si="118"/>
        <v>96.096858172565078</v>
      </c>
      <c r="L251" s="123">
        <f t="shared" si="118"/>
        <v>104.52126830678185</v>
      </c>
      <c r="M251" s="123">
        <f t="shared" si="118"/>
        <v>100.19314170910796</v>
      </c>
      <c r="N251" s="123">
        <f t="shared" si="118"/>
        <v>98.739106203484312</v>
      </c>
      <c r="O251" s="123">
        <f t="shared" si="118"/>
        <v>99.427589602511148</v>
      </c>
      <c r="P251" s="123">
        <f t="shared" si="118"/>
        <v>88.287089357954713</v>
      </c>
      <c r="Q251" s="123">
        <f t="shared" si="118"/>
        <v>94.91518063543316</v>
      </c>
      <c r="R251" s="123">
        <f t="shared" ref="R251:V251" si="119">SUM(R252:R253)</f>
        <v>99.152466483534297</v>
      </c>
      <c r="S251" s="123">
        <f t="shared" si="119"/>
        <v>100.49318706366969</v>
      </c>
      <c r="T251" s="123">
        <f t="shared" si="119"/>
        <v>96.800428963441348</v>
      </c>
      <c r="U251" s="123">
        <f t="shared" si="119"/>
        <v>94.993181446332883</v>
      </c>
      <c r="V251" s="123">
        <f t="shared" si="119"/>
        <v>101.53182572963611</v>
      </c>
      <c r="W251" s="123">
        <f t="shared" ref="W251:Y251" si="120">SUM(W252:W253)</f>
        <v>109.79132605893916</v>
      </c>
      <c r="X251" s="123">
        <f t="shared" si="120"/>
        <v>101.67194693113592</v>
      </c>
      <c r="Y251" s="123">
        <f t="shared" si="120"/>
        <v>99.991848016085811</v>
      </c>
      <c r="DA251" s="130" t="s">
        <v>2973</v>
      </c>
    </row>
    <row r="252" spans="1:105" ht="12" customHeight="1" x14ac:dyDescent="0.25">
      <c r="A252" s="97" t="s">
        <v>212</v>
      </c>
      <c r="B252" s="99">
        <v>67.087555258940029</v>
      </c>
      <c r="C252" s="99">
        <v>78.049033699349025</v>
      </c>
      <c r="D252" s="99">
        <v>76.9444231656516</v>
      </c>
      <c r="E252" s="99">
        <v>90.052435499472224</v>
      </c>
      <c r="F252" s="99">
        <v>88.493990861417643</v>
      </c>
      <c r="G252" s="99">
        <v>96.458461537647949</v>
      </c>
      <c r="H252" s="99">
        <v>89.17382618610408</v>
      </c>
      <c r="I252" s="99">
        <v>83.698803833562124</v>
      </c>
      <c r="J252" s="99">
        <v>89.742707896405349</v>
      </c>
      <c r="K252" s="99">
        <v>94.11978982949438</v>
      </c>
      <c r="L252" s="99">
        <v>102.45243640291442</v>
      </c>
      <c r="M252" s="99">
        <v>98.232110165263279</v>
      </c>
      <c r="N252" s="99">
        <v>96.833753441669074</v>
      </c>
      <c r="O252" s="99">
        <v>97.532164525123378</v>
      </c>
      <c r="P252" s="99">
        <v>86.614995269025229</v>
      </c>
      <c r="Q252" s="99">
        <v>93.119472583207283</v>
      </c>
      <c r="R252" s="99">
        <v>97.265464384090905</v>
      </c>
      <c r="S252" s="99">
        <v>98.605064853676637</v>
      </c>
      <c r="T252" s="99">
        <v>94.987437726014974</v>
      </c>
      <c r="U252" s="99">
        <v>93.205748275469801</v>
      </c>
      <c r="V252" s="99">
        <v>99.62149459047312</v>
      </c>
      <c r="W252" s="99">
        <v>107.72904336606263</v>
      </c>
      <c r="X252" s="99">
        <v>99.771993554392395</v>
      </c>
      <c r="Y252" s="99">
        <v>98.11559660231363</v>
      </c>
      <c r="DA252" s="63" t="s">
        <v>2974</v>
      </c>
    </row>
    <row r="253" spans="1:105" ht="12" customHeight="1" x14ac:dyDescent="0.25">
      <c r="A253" s="97" t="s">
        <v>53</v>
      </c>
      <c r="B253" s="99">
        <v>1.6300544587482995</v>
      </c>
      <c r="C253" s="99">
        <v>1.8818209432234809</v>
      </c>
      <c r="D253" s="99">
        <v>1.8578669116745203</v>
      </c>
      <c r="E253" s="99">
        <v>2.0448869249854229</v>
      </c>
      <c r="F253" s="99">
        <v>2.0993697490012382</v>
      </c>
      <c r="G253" s="99">
        <v>2.236555801244982</v>
      </c>
      <c r="H253" s="99">
        <v>1.9876821759396561</v>
      </c>
      <c r="I253" s="99">
        <v>1.7985160275822281</v>
      </c>
      <c r="J253" s="99">
        <v>1.904217608014747</v>
      </c>
      <c r="K253" s="99">
        <v>1.9770683430706977</v>
      </c>
      <c r="L253" s="99">
        <v>2.0688319038674337</v>
      </c>
      <c r="M253" s="99">
        <v>1.9610315438446804</v>
      </c>
      <c r="N253" s="99">
        <v>1.9053527618152375</v>
      </c>
      <c r="O253" s="99">
        <v>1.8954250773877643</v>
      </c>
      <c r="P253" s="99">
        <v>1.6720940889294802</v>
      </c>
      <c r="Q253" s="99">
        <v>1.7957080522258735</v>
      </c>
      <c r="R253" s="99">
        <v>1.8870020994433929</v>
      </c>
      <c r="S253" s="99">
        <v>1.8881222099930508</v>
      </c>
      <c r="T253" s="99">
        <v>1.8129912374263677</v>
      </c>
      <c r="U253" s="99">
        <v>1.7874331708630766</v>
      </c>
      <c r="V253" s="99">
        <v>1.9103311391629967</v>
      </c>
      <c r="W253" s="99">
        <v>2.0622826928765341</v>
      </c>
      <c r="X253" s="99">
        <v>1.8999533767435197</v>
      </c>
      <c r="Y253" s="99">
        <v>1.8762514137721802</v>
      </c>
      <c r="DA253" s="63" t="s">
        <v>2975</v>
      </c>
    </row>
    <row r="254" spans="1:105" ht="12" customHeight="1" x14ac:dyDescent="0.25">
      <c r="A254" s="121" t="s">
        <v>92</v>
      </c>
      <c r="B254" s="123">
        <f t="shared" ref="B254:Y254" si="121">B255</f>
        <v>1.426854068193018</v>
      </c>
      <c r="C254" s="123">
        <f t="shared" si="121"/>
        <v>1.4397062840547705</v>
      </c>
      <c r="D254" s="123">
        <f t="shared" si="121"/>
        <v>1.4677409682780624</v>
      </c>
      <c r="E254" s="123">
        <f t="shared" si="121"/>
        <v>3.8493512783317656</v>
      </c>
      <c r="F254" s="123">
        <f t="shared" si="121"/>
        <v>1.9441418776530603</v>
      </c>
      <c r="G254" s="123">
        <f t="shared" si="121"/>
        <v>2.7894733642581793</v>
      </c>
      <c r="H254" s="123">
        <f t="shared" si="121"/>
        <v>4.8629023783989416</v>
      </c>
      <c r="I254" s="123">
        <f t="shared" si="121"/>
        <v>6.6742270540761579</v>
      </c>
      <c r="J254" s="123">
        <f t="shared" si="121"/>
        <v>7.0280504296230966</v>
      </c>
      <c r="K254" s="123">
        <f t="shared" si="121"/>
        <v>7.1511594379358394</v>
      </c>
      <c r="L254" s="123">
        <f t="shared" si="121"/>
        <v>9.2281788238848108</v>
      </c>
      <c r="M254" s="123">
        <f t="shared" si="121"/>
        <v>12.123376909756249</v>
      </c>
      <c r="N254" s="123">
        <f t="shared" si="121"/>
        <v>12.585127963075799</v>
      </c>
      <c r="O254" s="123">
        <f t="shared" si="121"/>
        <v>10.204669690804419</v>
      </c>
      <c r="P254" s="123">
        <f t="shared" si="121"/>
        <v>7.8770956652358111</v>
      </c>
      <c r="Q254" s="123">
        <f t="shared" si="121"/>
        <v>11.974180019081915</v>
      </c>
      <c r="R254" s="123">
        <f t="shared" si="121"/>
        <v>9.9800028257020497</v>
      </c>
      <c r="S254" s="123">
        <f t="shared" si="121"/>
        <v>12.552532609298504</v>
      </c>
      <c r="T254" s="123">
        <f t="shared" si="121"/>
        <v>13.72306344617847</v>
      </c>
      <c r="U254" s="123">
        <f t="shared" si="121"/>
        <v>14.841609872321124</v>
      </c>
      <c r="V254" s="123">
        <f t="shared" si="121"/>
        <v>15.270814419964195</v>
      </c>
      <c r="W254" s="123">
        <f t="shared" si="121"/>
        <v>17.246401263997498</v>
      </c>
      <c r="X254" s="123">
        <f t="shared" si="121"/>
        <v>16.832600054717936</v>
      </c>
      <c r="Y254" s="123">
        <f t="shared" si="121"/>
        <v>16.493079936014279</v>
      </c>
      <c r="DA254" s="130" t="s">
        <v>2976</v>
      </c>
    </row>
    <row r="255" spans="1:105" ht="12" customHeight="1" x14ac:dyDescent="0.25">
      <c r="A255" s="97" t="s">
        <v>53</v>
      </c>
      <c r="B255" s="99">
        <f>RES_hhdet_tess!B67</f>
        <v>1.426854068193018</v>
      </c>
      <c r="C255" s="99">
        <f>RES_hhdet_tess!C67</f>
        <v>1.4397062840547705</v>
      </c>
      <c r="D255" s="99">
        <f>RES_hhdet_tess!D67</f>
        <v>1.4677409682780624</v>
      </c>
      <c r="E255" s="99">
        <f>RES_hhdet_tess!E67</f>
        <v>3.8493512783317656</v>
      </c>
      <c r="F255" s="99">
        <f>RES_hhdet_tess!F67</f>
        <v>1.9441418776530603</v>
      </c>
      <c r="G255" s="99">
        <f>RES_hhdet_tess!G67</f>
        <v>2.7894733642581793</v>
      </c>
      <c r="H255" s="99">
        <f>RES_hhdet_tess!H67</f>
        <v>4.8629023783989416</v>
      </c>
      <c r="I255" s="99">
        <f>RES_hhdet_tess!I67</f>
        <v>6.6742270540761579</v>
      </c>
      <c r="J255" s="99">
        <f>RES_hhdet_tess!J67</f>
        <v>7.0280504296230966</v>
      </c>
      <c r="K255" s="99">
        <f>RES_hhdet_tess!K67</f>
        <v>7.1511594379358394</v>
      </c>
      <c r="L255" s="99">
        <f>RES_hhdet_tess!L67</f>
        <v>9.2281788238848108</v>
      </c>
      <c r="M255" s="99">
        <f>RES_hhdet_tess!M67</f>
        <v>12.123376909756249</v>
      </c>
      <c r="N255" s="99">
        <f>RES_hhdet_tess!N67</f>
        <v>12.585127963075799</v>
      </c>
      <c r="O255" s="99">
        <f>RES_hhdet_tess!O67</f>
        <v>10.204669690804419</v>
      </c>
      <c r="P255" s="99">
        <f>RES_hhdet_tess!P67</f>
        <v>7.8770956652358111</v>
      </c>
      <c r="Q255" s="99">
        <f>RES_hhdet_tess!Q67</f>
        <v>11.974180019081915</v>
      </c>
      <c r="R255" s="99">
        <f>RES_hhdet_tess!R67</f>
        <v>9.9800028257020497</v>
      </c>
      <c r="S255" s="99">
        <f>RES_hhdet_tess!S67</f>
        <v>12.552532609298504</v>
      </c>
      <c r="T255" s="99">
        <f>RES_hhdet_tess!T67</f>
        <v>13.72306344617847</v>
      </c>
      <c r="U255" s="99">
        <f>RES_hhdet_tess!U67</f>
        <v>14.841609872321124</v>
      </c>
      <c r="V255" s="99">
        <f>RES_hhdet_tess!V67</f>
        <v>15.270814419964195</v>
      </c>
      <c r="W255" s="99">
        <f>RES_hhdet_tess!W67</f>
        <v>17.246401263997498</v>
      </c>
      <c r="X255" s="99">
        <f>RES_hhdet_tess!X67</f>
        <v>16.832600054717936</v>
      </c>
      <c r="Y255" s="99">
        <f>RES_hhdet_tess!Y67</f>
        <v>16.493079936014279</v>
      </c>
      <c r="DA255" s="63" t="s">
        <v>2977</v>
      </c>
    </row>
    <row r="256" spans="1:105" ht="12" customHeight="1" x14ac:dyDescent="0.25">
      <c r="A256" s="121" t="s">
        <v>55</v>
      </c>
      <c r="B256" s="123">
        <v>11.353275423847045</v>
      </c>
      <c r="C256" s="123">
        <v>11.333040436790272</v>
      </c>
      <c r="D256" s="123">
        <v>11.861146572670139</v>
      </c>
      <c r="E256" s="123">
        <v>11.180272361829958</v>
      </c>
      <c r="F256" s="123">
        <v>12.192368934369465</v>
      </c>
      <c r="G256" s="123">
        <v>12.849132094857678</v>
      </c>
      <c r="H256" s="123">
        <v>13.361746567554947</v>
      </c>
      <c r="I256" s="123">
        <v>12.718096452267629</v>
      </c>
      <c r="J256" s="123">
        <v>13.619859526760354</v>
      </c>
      <c r="K256" s="123">
        <v>13.169666543723221</v>
      </c>
      <c r="L256" s="123">
        <v>13.238329890166803</v>
      </c>
      <c r="M256" s="123">
        <v>12.384499905161785</v>
      </c>
      <c r="N256" s="123">
        <v>12.387495909045342</v>
      </c>
      <c r="O256" s="123">
        <v>12.136945718528233</v>
      </c>
      <c r="P256" s="123">
        <v>12.300240880834192</v>
      </c>
      <c r="Q256" s="123">
        <v>11.635086174097086</v>
      </c>
      <c r="R256" s="123">
        <v>12.418818500323695</v>
      </c>
      <c r="S256" s="123">
        <v>13.034142083394622</v>
      </c>
      <c r="T256" s="123">
        <v>13.03124729438834</v>
      </c>
      <c r="U256" s="123">
        <v>13.13785172998141</v>
      </c>
      <c r="V256" s="123">
        <v>13.644985917059895</v>
      </c>
      <c r="W256" s="123">
        <v>14.60897651265355</v>
      </c>
      <c r="X256" s="123">
        <v>14.314794407463445</v>
      </c>
      <c r="Y256" s="123">
        <v>14.598208720912281</v>
      </c>
      <c r="DA256" s="130" t="s">
        <v>2978</v>
      </c>
    </row>
    <row r="257" spans="1:105" ht="12" customHeight="1" x14ac:dyDescent="0.25">
      <c r="A257" s="97" t="s">
        <v>134</v>
      </c>
      <c r="B257" s="99">
        <v>11.341683729113448</v>
      </c>
      <c r="C257" s="99">
        <v>11.335014004561005</v>
      </c>
      <c r="D257" s="99">
        <v>11.847570441566207</v>
      </c>
      <c r="E257" s="99">
        <v>11.192482792066279</v>
      </c>
      <c r="F257" s="99">
        <v>12.186671463725876</v>
      </c>
      <c r="G257" s="99">
        <v>12.849719119249798</v>
      </c>
      <c r="H257" s="99">
        <v>13.361330937353221</v>
      </c>
      <c r="I257" s="99">
        <v>12.713631361265209</v>
      </c>
      <c r="J257" s="99">
        <v>13.625103229860883</v>
      </c>
      <c r="K257" s="99">
        <v>13.181547535408891</v>
      </c>
      <c r="L257" s="99">
        <v>13.248035293035484</v>
      </c>
      <c r="M257" s="99">
        <v>12.38302286615397</v>
      </c>
      <c r="N257" s="99">
        <v>12.385971229541473</v>
      </c>
      <c r="O257" s="99">
        <v>12.137517517224358</v>
      </c>
      <c r="P257" s="99">
        <v>12.307400280652459</v>
      </c>
      <c r="Q257" s="99">
        <v>11.618152910252837</v>
      </c>
      <c r="R257" s="99">
        <v>12.417251914175353</v>
      </c>
      <c r="S257" s="99">
        <v>13.041863184378919</v>
      </c>
      <c r="T257" s="99">
        <v>13.034752345129332</v>
      </c>
      <c r="U257" s="99">
        <v>13.139092892288163</v>
      </c>
      <c r="V257" s="99">
        <v>13.65293070874686</v>
      </c>
      <c r="W257" s="99">
        <v>14.613284935223238</v>
      </c>
      <c r="X257" s="99">
        <v>14.322388370803838</v>
      </c>
      <c r="Y257" s="99">
        <v>14.619604698005501</v>
      </c>
      <c r="DA257" s="63" t="s">
        <v>2979</v>
      </c>
    </row>
    <row r="258" spans="1:105" ht="12" customHeight="1" x14ac:dyDescent="0.25">
      <c r="A258" s="97" t="s">
        <v>133</v>
      </c>
      <c r="B258" s="99">
        <v>11.341683729113448</v>
      </c>
      <c r="C258" s="99">
        <v>11.334835456254726</v>
      </c>
      <c r="D258" s="99">
        <v>11.847287298373297</v>
      </c>
      <c r="E258" s="99">
        <v>11.190993551753866</v>
      </c>
      <c r="F258" s="99">
        <v>12.185288489474626</v>
      </c>
      <c r="G258" s="99">
        <v>12.847681932963663</v>
      </c>
      <c r="H258" s="99">
        <v>13.359167934087381</v>
      </c>
      <c r="I258" s="99">
        <v>12.710245667784749</v>
      </c>
      <c r="J258" s="99">
        <v>13.620096945954499</v>
      </c>
      <c r="K258" s="99">
        <v>13.17603486134839</v>
      </c>
      <c r="L258" s="99">
        <v>13.242518253258311</v>
      </c>
      <c r="M258" s="99">
        <v>12.37740663854718</v>
      </c>
      <c r="N258" s="99">
        <v>12.381011414977596</v>
      </c>
      <c r="O258" s="99">
        <v>12.132359571286969</v>
      </c>
      <c r="P258" s="99">
        <v>12.29023116237358</v>
      </c>
      <c r="Q258" s="99">
        <v>11.600678856598025</v>
      </c>
      <c r="R258" s="99">
        <v>12.39591866863859</v>
      </c>
      <c r="S258" s="99">
        <v>13.020612937479751</v>
      </c>
      <c r="T258" s="99">
        <v>13.016295459415018</v>
      </c>
      <c r="U258" s="99">
        <v>13.125660941473015</v>
      </c>
      <c r="V258" s="99">
        <v>13.64154927810929</v>
      </c>
      <c r="W258" s="99">
        <v>14.607725271088384</v>
      </c>
      <c r="X258" s="99">
        <v>14.320946748914549</v>
      </c>
      <c r="Y258" s="99">
        <v>14.618582845199214</v>
      </c>
      <c r="DA258" s="63" t="s">
        <v>2980</v>
      </c>
    </row>
    <row r="259" spans="1:105" ht="12" customHeight="1" x14ac:dyDescent="0.25">
      <c r="A259" s="100" t="s">
        <v>212</v>
      </c>
      <c r="B259" s="102">
        <v>3.4436854544953852</v>
      </c>
      <c r="C259" s="102">
        <v>3.2586672519692894</v>
      </c>
      <c r="D259" s="102">
        <v>3.5908384236314013</v>
      </c>
      <c r="E259" s="102">
        <v>2.8728248032860786</v>
      </c>
      <c r="F259" s="102">
        <v>3.5254015683918607</v>
      </c>
      <c r="G259" s="102">
        <v>3.6830747169194473</v>
      </c>
      <c r="H259" s="102">
        <v>3.8163292556489337</v>
      </c>
      <c r="I259" s="102">
        <v>3.5322960376413639</v>
      </c>
      <c r="J259" s="102">
        <v>3.8164513409014669</v>
      </c>
      <c r="K259" s="102">
        <v>3.433509508645479</v>
      </c>
      <c r="L259" s="102">
        <v>3.4552747638723327</v>
      </c>
      <c r="M259" s="102">
        <v>3.372728602034166</v>
      </c>
      <c r="N259" s="102">
        <v>3.3376331331705122</v>
      </c>
      <c r="O259" s="102">
        <v>3.1753999445222707</v>
      </c>
      <c r="P259" s="102">
        <v>3.3984403672099375</v>
      </c>
      <c r="Q259" s="102">
        <v>3.5114893626606691</v>
      </c>
      <c r="R259" s="102">
        <v>3.6605549825096122</v>
      </c>
      <c r="S259" s="102">
        <v>3.7941413104666664</v>
      </c>
      <c r="T259" s="102">
        <v>3.9172960101679881</v>
      </c>
      <c r="U259" s="102">
        <v>3.734123080665793</v>
      </c>
      <c r="V259" s="102">
        <v>3.804115899469477</v>
      </c>
      <c r="W259" s="102">
        <v>4.580373431294583</v>
      </c>
      <c r="X259" s="102">
        <v>5.0255279609575805</v>
      </c>
      <c r="Y259" s="102">
        <v>5.2183223137995327</v>
      </c>
      <c r="DA259" s="131" t="s">
        <v>2981</v>
      </c>
    </row>
    <row r="260" spans="1:105" ht="12" customHeight="1" x14ac:dyDescent="0.25">
      <c r="A260" s="103" t="s">
        <v>52</v>
      </c>
      <c r="B260" s="105">
        <v>7.8979982746180637</v>
      </c>
      <c r="C260" s="105">
        <v>8.0761682042854357</v>
      </c>
      <c r="D260" s="105">
        <v>8.2564488747419009</v>
      </c>
      <c r="E260" s="105">
        <v>8.3181687484677891</v>
      </c>
      <c r="F260" s="105">
        <v>8.6598869210827658</v>
      </c>
      <c r="G260" s="105">
        <v>9.1646072160442138</v>
      </c>
      <c r="H260" s="105">
        <v>9.5428386784384482</v>
      </c>
      <c r="I260" s="105">
        <v>9.1779496301433845</v>
      </c>
      <c r="J260" s="105">
        <v>9.8036456050530312</v>
      </c>
      <c r="K260" s="105">
        <v>9.742525352702911</v>
      </c>
      <c r="L260" s="105">
        <v>9.787243489385979</v>
      </c>
      <c r="M260" s="105">
        <v>9.0046780365130132</v>
      </c>
      <c r="N260" s="105">
        <v>9.0433782818070849</v>
      </c>
      <c r="O260" s="105">
        <v>8.9569596267646983</v>
      </c>
      <c r="P260" s="105">
        <v>8.8917907951636419</v>
      </c>
      <c r="Q260" s="105">
        <v>8.0891894939373561</v>
      </c>
      <c r="R260" s="105">
        <v>8.7353636861289772</v>
      </c>
      <c r="S260" s="105">
        <v>9.2264716270130833</v>
      </c>
      <c r="T260" s="105">
        <v>9.0989994492470263</v>
      </c>
      <c r="U260" s="105">
        <v>9.3915378608072189</v>
      </c>
      <c r="V260" s="105">
        <v>9.8374333786398136</v>
      </c>
      <c r="W260" s="105">
        <v>10.027351839793798</v>
      </c>
      <c r="X260" s="105">
        <v>9.2954187879569705</v>
      </c>
      <c r="Y260" s="105">
        <v>9.4002605313996792</v>
      </c>
      <c r="DA260" s="132" t="s">
        <v>2982</v>
      </c>
    </row>
    <row r="261" spans="1:105" ht="12" customHeight="1" x14ac:dyDescent="0.25">
      <c r="A261" s="106" t="s">
        <v>122</v>
      </c>
      <c r="B261" s="102">
        <v>11.624190651460882</v>
      </c>
      <c r="C261" s="102">
        <v>11.264694581313524</v>
      </c>
      <c r="D261" s="102">
        <v>12.310207002368113</v>
      </c>
      <c r="E261" s="102">
        <v>10.728717522326148</v>
      </c>
      <c r="F261" s="102">
        <v>12.381808272618533</v>
      </c>
      <c r="G261" s="102">
        <v>12.828620062498688</v>
      </c>
      <c r="H261" s="102">
        <v>13.375703411317904</v>
      </c>
      <c r="I261" s="102">
        <v>12.89792537646793</v>
      </c>
      <c r="J261" s="102">
        <v>13.450667668245945</v>
      </c>
      <c r="K261" s="102">
        <v>12.746298941800857</v>
      </c>
      <c r="L261" s="102">
        <v>12.908214429890069</v>
      </c>
      <c r="M261" s="102">
        <v>12.435311655550825</v>
      </c>
      <c r="N261" s="102">
        <v>12.439857077001962</v>
      </c>
      <c r="O261" s="102">
        <v>12.118194082977872</v>
      </c>
      <c r="P261" s="102">
        <v>12.044053092486955</v>
      </c>
      <c r="Q261" s="102">
        <v>12.216958340094131</v>
      </c>
      <c r="R261" s="102">
        <v>12.483565360003995</v>
      </c>
      <c r="S261" s="102">
        <v>12.773110741355651</v>
      </c>
      <c r="T261" s="102">
        <v>12.919917733736183</v>
      </c>
      <c r="U261" s="102">
        <v>13.100759044272817</v>
      </c>
      <c r="V261" s="102">
        <v>13.309020773377497</v>
      </c>
      <c r="W261" s="102">
        <v>14.488655723667058</v>
      </c>
      <c r="X261" s="102">
        <v>14.147061607578561</v>
      </c>
      <c r="Y261" s="102">
        <v>14.298843802423384</v>
      </c>
      <c r="DA261" s="131" t="s">
        <v>2983</v>
      </c>
    </row>
    <row r="262" spans="1:105" ht="12" customHeight="1" x14ac:dyDescent="0.25">
      <c r="A262" s="107" t="s">
        <v>121</v>
      </c>
      <c r="B262" s="105">
        <v>11.624190651460882</v>
      </c>
      <c r="C262" s="105">
        <v>11.265335007457217</v>
      </c>
      <c r="D262" s="105">
        <v>12.310883573225819</v>
      </c>
      <c r="E262" s="105">
        <v>10.727501240084505</v>
      </c>
      <c r="F262" s="105">
        <v>12.379774886320952</v>
      </c>
      <c r="G262" s="105">
        <v>12.826901568696661</v>
      </c>
      <c r="H262" s="105">
        <v>13.375379593230656</v>
      </c>
      <c r="I262" s="105">
        <v>12.903312750911603</v>
      </c>
      <c r="J262" s="105">
        <v>13.448714632135655</v>
      </c>
      <c r="K262" s="105">
        <v>12.745001693011879</v>
      </c>
      <c r="L262" s="105">
        <v>12.904916164571379</v>
      </c>
      <c r="M262" s="105">
        <v>12.43017898045886</v>
      </c>
      <c r="N262" s="105">
        <v>12.43614582368625</v>
      </c>
      <c r="O262" s="105">
        <v>12.115095537361595</v>
      </c>
      <c r="P262" s="105">
        <v>12.032646122162619</v>
      </c>
      <c r="Q262" s="105">
        <v>12.192581919756407</v>
      </c>
      <c r="R262" s="105">
        <v>12.460605934228372</v>
      </c>
      <c r="S262" s="105">
        <v>12.754751285892441</v>
      </c>
      <c r="T262" s="105">
        <v>12.908039925134233</v>
      </c>
      <c r="U262" s="105">
        <v>13.096838883274</v>
      </c>
      <c r="V262" s="105">
        <v>13.312329551587474</v>
      </c>
      <c r="W262" s="105">
        <v>14.489665353737227</v>
      </c>
      <c r="X262" s="105">
        <v>14.146160596182881</v>
      </c>
      <c r="Y262" s="105">
        <v>14.29270053413571</v>
      </c>
      <c r="DA262" s="132" t="s">
        <v>2984</v>
      </c>
    </row>
    <row r="263" spans="1:105" ht="12" customHeight="1" x14ac:dyDescent="0.25">
      <c r="A263" s="108" t="s">
        <v>53</v>
      </c>
      <c r="B263" s="99">
        <v>3.5296789080569466</v>
      </c>
      <c r="C263" s="99">
        <v>3.2387285010237448</v>
      </c>
      <c r="D263" s="99">
        <v>3.73184509300224</v>
      </c>
      <c r="E263" s="99">
        <v>2.7522739456042138</v>
      </c>
      <c r="F263" s="99">
        <v>3.5824185324456908</v>
      </c>
      <c r="G263" s="99">
        <v>3.6768910150056322</v>
      </c>
      <c r="H263" s="99">
        <v>3.8212673622856625</v>
      </c>
      <c r="I263" s="99">
        <v>3.5871322922382083</v>
      </c>
      <c r="J263" s="99">
        <v>3.7684910622541086</v>
      </c>
      <c r="K263" s="99">
        <v>3.3196508906978939</v>
      </c>
      <c r="L263" s="99">
        <v>3.3657418863173123</v>
      </c>
      <c r="M263" s="99">
        <v>3.3890364942527689</v>
      </c>
      <c r="N263" s="99">
        <v>3.3532706835325952</v>
      </c>
      <c r="O263" s="99">
        <v>3.1715827005062129</v>
      </c>
      <c r="P263" s="99">
        <v>3.3243598492438569</v>
      </c>
      <c r="Q263" s="99">
        <v>3.7037724442118449</v>
      </c>
      <c r="R263" s="99">
        <v>3.6847293104225707</v>
      </c>
      <c r="S263" s="99">
        <v>3.7152840140852148</v>
      </c>
      <c r="T263" s="99">
        <v>3.8866078251755569</v>
      </c>
      <c r="U263" s="99">
        <v>3.729008673417177</v>
      </c>
      <c r="V263" s="99">
        <v>3.7107786912362157</v>
      </c>
      <c r="W263" s="99">
        <v>4.5456125592136392</v>
      </c>
      <c r="X263" s="99">
        <v>4.9657900021184558</v>
      </c>
      <c r="Y263" s="99">
        <v>5.1003528433221827</v>
      </c>
      <c r="DA263" s="63" t="s">
        <v>2985</v>
      </c>
    </row>
    <row r="264" spans="1:105" ht="12" customHeight="1" x14ac:dyDescent="0.25">
      <c r="A264" s="108" t="s">
        <v>52</v>
      </c>
      <c r="B264" s="99">
        <v>8.0945117434039364</v>
      </c>
      <c r="C264" s="99">
        <v>8.026606506433474</v>
      </c>
      <c r="D264" s="99">
        <v>8.5790384802235788</v>
      </c>
      <c r="E264" s="99">
        <v>7.9752272944802911</v>
      </c>
      <c r="F264" s="99">
        <v>8.7973563538752622</v>
      </c>
      <c r="G264" s="99">
        <v>9.1500105536910272</v>
      </c>
      <c r="H264" s="99">
        <v>9.5541122309449928</v>
      </c>
      <c r="I264" s="99">
        <v>9.3161804586733936</v>
      </c>
      <c r="J264" s="99">
        <v>9.680223569881548</v>
      </c>
      <c r="K264" s="99">
        <v>9.425350802313984</v>
      </c>
      <c r="L264" s="99">
        <v>9.5391742782540661</v>
      </c>
      <c r="M264" s="99">
        <v>9.0411424862060912</v>
      </c>
      <c r="N264" s="99">
        <v>9.0828751401536572</v>
      </c>
      <c r="O264" s="99">
        <v>8.9435128368553833</v>
      </c>
      <c r="P264" s="99">
        <v>8.7082862729187624</v>
      </c>
      <c r="Q264" s="99">
        <v>8.4888094755445618</v>
      </c>
      <c r="R264" s="99">
        <v>8.7758766238058037</v>
      </c>
      <c r="S264" s="99">
        <v>9.0394672718072275</v>
      </c>
      <c r="T264" s="99">
        <v>9.0214320999586732</v>
      </c>
      <c r="U264" s="99">
        <v>9.3678302098568249</v>
      </c>
      <c r="V264" s="99">
        <v>9.6015508603512583</v>
      </c>
      <c r="W264" s="99">
        <v>9.9440527945235875</v>
      </c>
      <c r="X264" s="99">
        <v>9.1803705940644242</v>
      </c>
      <c r="Y264" s="99">
        <v>9.1923476908135289</v>
      </c>
      <c r="DA264" s="63" t="s">
        <v>2986</v>
      </c>
    </row>
    <row r="265" spans="1:105" ht="12" customHeight="1" x14ac:dyDescent="0.25">
      <c r="A265" s="121" t="s">
        <v>54</v>
      </c>
      <c r="B265" s="123">
        <v>10.710777937915438</v>
      </c>
      <c r="C265" s="123">
        <v>11.704161017953165</v>
      </c>
      <c r="D265" s="123">
        <v>10.966350411007028</v>
      </c>
      <c r="E265" s="123">
        <v>11.996342181104387</v>
      </c>
      <c r="F265" s="123">
        <v>11.494543207152587</v>
      </c>
      <c r="G265" s="123">
        <v>12.044252055812992</v>
      </c>
      <c r="H265" s="123">
        <v>11.871707002099996</v>
      </c>
      <c r="I265" s="123">
        <v>12.270033691464379</v>
      </c>
      <c r="J265" s="123">
        <v>11.775816034531017</v>
      </c>
      <c r="K265" s="123">
        <v>12.280495982934168</v>
      </c>
      <c r="L265" s="123">
        <v>11.946304492664201</v>
      </c>
      <c r="M265" s="123">
        <v>10.81677612903675</v>
      </c>
      <c r="N265" s="123">
        <v>10.333166691101102</v>
      </c>
      <c r="O265" s="123">
        <v>9.8023234194494275</v>
      </c>
      <c r="P265" s="123">
        <v>9.5882130977457365</v>
      </c>
      <c r="Q265" s="123">
        <v>9.1711341262497221</v>
      </c>
      <c r="R265" s="123">
        <v>9.380894068383494</v>
      </c>
      <c r="S265" s="123">
        <v>9.9113068653537777</v>
      </c>
      <c r="T265" s="123">
        <v>9.6789580370962014</v>
      </c>
      <c r="U265" s="123">
        <v>9.0608943014651828</v>
      </c>
      <c r="V265" s="123">
        <v>9.2294767177474935</v>
      </c>
      <c r="W265" s="123">
        <v>9.7798806676779861</v>
      </c>
      <c r="X265" s="123">
        <v>9.5174031483379142</v>
      </c>
      <c r="Y265" s="123">
        <v>8.9269495158914349</v>
      </c>
      <c r="DA265" s="130" t="s">
        <v>2987</v>
      </c>
    </row>
    <row r="266" spans="1:105" ht="12" customHeight="1" x14ac:dyDescent="0.25">
      <c r="A266" s="97" t="s">
        <v>175</v>
      </c>
      <c r="B266" s="99">
        <v>10.204549311926517</v>
      </c>
      <c r="C266" s="99">
        <v>12.207828991613789</v>
      </c>
      <c r="D266" s="99">
        <v>10.483305135428669</v>
      </c>
      <c r="E266" s="99">
        <v>12.584245565396403</v>
      </c>
      <c r="F266" s="99">
        <v>11.444995171592357</v>
      </c>
      <c r="G266" s="99">
        <v>12.004028617847505</v>
      </c>
      <c r="H266" s="99">
        <v>11.620453528682107</v>
      </c>
      <c r="I266" s="99">
        <v>12.409091684860142</v>
      </c>
      <c r="J266" s="99">
        <v>11.526329707233952</v>
      </c>
      <c r="K266" s="99">
        <v>12.454496332382451</v>
      </c>
      <c r="L266" s="99">
        <v>12.01771325869383</v>
      </c>
      <c r="M266" s="99">
        <v>10.821290123523823</v>
      </c>
      <c r="N266" s="99">
        <v>10.330148473310139</v>
      </c>
      <c r="O266" s="99">
        <v>9.8022633310533056</v>
      </c>
      <c r="P266" s="99">
        <v>9.591660050617401</v>
      </c>
      <c r="Q266" s="99">
        <v>9.1531538245281698</v>
      </c>
      <c r="R266" s="99">
        <v>9.3681939497043594</v>
      </c>
      <c r="S266" s="99">
        <v>9.9312564747241385</v>
      </c>
      <c r="T266" s="99">
        <v>9.6988270142045572</v>
      </c>
      <c r="U266" s="99">
        <v>9.0275451679340986</v>
      </c>
      <c r="V266" s="99">
        <v>9.2228296751419983</v>
      </c>
      <c r="W266" s="99">
        <v>9.761228471269094</v>
      </c>
      <c r="X266" s="99">
        <v>9.5399604405334664</v>
      </c>
      <c r="Y266" s="99">
        <v>8.9129088250031732</v>
      </c>
      <c r="DA266" s="63" t="s">
        <v>2988</v>
      </c>
    </row>
    <row r="267" spans="1:105" ht="12" customHeight="1" x14ac:dyDescent="0.25">
      <c r="A267" s="109" t="s">
        <v>120</v>
      </c>
      <c r="B267" s="110">
        <v>11.820686990046916</v>
      </c>
      <c r="C267" s="110">
        <v>10.235085499731769</v>
      </c>
      <c r="D267" s="110">
        <v>12.651129177893582</v>
      </c>
      <c r="E267" s="110">
        <v>9.4813606334694001</v>
      </c>
      <c r="F267" s="110">
        <v>11.729008285495938</v>
      </c>
      <c r="G267" s="110">
        <v>12.240768965151393</v>
      </c>
      <c r="H267" s="110">
        <v>13.074303905275894</v>
      </c>
      <c r="I267" s="110">
        <v>11.52263113896695</v>
      </c>
      <c r="J267" s="110">
        <v>13.115981374827303</v>
      </c>
      <c r="K267" s="110">
        <v>10.768434983703393</v>
      </c>
      <c r="L267" s="110">
        <v>11.017385587871487</v>
      </c>
      <c r="M267" s="110">
        <v>10.721922959429158</v>
      </c>
      <c r="N267" s="110">
        <v>10.408471785298266</v>
      </c>
      <c r="O267" s="110">
        <v>9.8039070961302119</v>
      </c>
      <c r="P267" s="110">
        <v>9.5028007567338175</v>
      </c>
      <c r="Q267" s="110">
        <v>9.5652504848421511</v>
      </c>
      <c r="R267" s="110">
        <v>9.6193891951364314</v>
      </c>
      <c r="S267" s="110">
        <v>9.5881324047698051</v>
      </c>
      <c r="T267" s="110">
        <v>9.451936630351339</v>
      </c>
      <c r="U267" s="110">
        <v>9.3044464801018751</v>
      </c>
      <c r="V267" s="110">
        <v>9.2711261506707032</v>
      </c>
      <c r="W267" s="110">
        <v>9.8856259557821513</v>
      </c>
      <c r="X267" s="110">
        <v>9.3799304533798029</v>
      </c>
      <c r="Y267" s="110">
        <v>9.0162306618947827</v>
      </c>
      <c r="DA267" s="60" t="s">
        <v>2989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36.076348270457473</v>
      </c>
      <c r="C269" s="118">
        <f t="shared" si="122"/>
        <v>41.409097584604893</v>
      </c>
      <c r="D269" s="118">
        <f t="shared" si="122"/>
        <v>40.452860399495144</v>
      </c>
      <c r="E269" s="118">
        <f t="shared" si="122"/>
        <v>46.146817405685361</v>
      </c>
      <c r="F269" s="118">
        <f t="shared" si="122"/>
        <v>45.139643698779558</v>
      </c>
      <c r="G269" s="118">
        <f t="shared" si="122"/>
        <v>48.380014668456909</v>
      </c>
      <c r="H269" s="118">
        <f t="shared" si="122"/>
        <v>44.87292226737366</v>
      </c>
      <c r="I269" s="118">
        <f t="shared" si="122"/>
        <v>42.227230719993344</v>
      </c>
      <c r="J269" s="118">
        <f t="shared" si="122"/>
        <v>44.165145920319794</v>
      </c>
      <c r="K269" s="118">
        <f t="shared" si="122"/>
        <v>45.699644538209853</v>
      </c>
      <c r="L269" s="118">
        <f t="shared" si="122"/>
        <v>48.368302989150756</v>
      </c>
      <c r="M269" s="118">
        <f t="shared" si="122"/>
        <v>45.495412023924374</v>
      </c>
      <c r="N269" s="118">
        <f t="shared" si="122"/>
        <v>44.012085129684444</v>
      </c>
      <c r="O269" s="118">
        <f t="shared" si="122"/>
        <v>43.162483478023766</v>
      </c>
      <c r="P269" s="118">
        <f t="shared" si="122"/>
        <v>38.90722718314651</v>
      </c>
      <c r="Q269" s="118">
        <f t="shared" si="122"/>
        <v>40.44553021607674</v>
      </c>
      <c r="R269" s="118">
        <f t="shared" ref="R269:V269" si="123">R270+R273+R275+R284</f>
        <v>41.378559134641065</v>
      </c>
      <c r="S269" s="118">
        <f t="shared" si="123"/>
        <v>40.962744553790941</v>
      </c>
      <c r="T269" s="118">
        <f t="shared" si="123"/>
        <v>38.358238903269367</v>
      </c>
      <c r="U269" s="118">
        <f t="shared" si="123"/>
        <v>36.319922284188188</v>
      </c>
      <c r="V269" s="118">
        <f t="shared" si="123"/>
        <v>37.473416839550644</v>
      </c>
      <c r="W269" s="118">
        <f t="shared" ref="W269:Y269" si="124">W270+W273+W275+W284</f>
        <v>39.209858111447652</v>
      </c>
      <c r="X269" s="118">
        <f t="shared" si="124"/>
        <v>35.767723217019153</v>
      </c>
      <c r="Y269" s="118">
        <f t="shared" si="124"/>
        <v>34.33675908963162</v>
      </c>
      <c r="DA269" s="129" t="s">
        <v>3140</v>
      </c>
    </row>
    <row r="270" spans="1:105" ht="12" customHeight="1" x14ac:dyDescent="0.25">
      <c r="A270" s="121" t="s">
        <v>57</v>
      </c>
      <c r="B270" s="123">
        <f t="shared" ref="B270:Q270" si="125">SUM(B271:B272)</f>
        <v>29.21049995179532</v>
      </c>
      <c r="C270" s="123">
        <f t="shared" si="125"/>
        <v>33.794004109074933</v>
      </c>
      <c r="D270" s="123">
        <f t="shared" si="125"/>
        <v>33.021636614962702</v>
      </c>
      <c r="E270" s="123">
        <f t="shared" si="125"/>
        <v>38.288673926700206</v>
      </c>
      <c r="F270" s="123">
        <f t="shared" si="125"/>
        <v>37.22797755816827</v>
      </c>
      <c r="G270" s="123">
        <f t="shared" si="125"/>
        <v>40.097216679052352</v>
      </c>
      <c r="H270" s="123">
        <f t="shared" si="125"/>
        <v>36.598666494296381</v>
      </c>
      <c r="I270" s="123">
        <f t="shared" si="125"/>
        <v>33.940304314568664</v>
      </c>
      <c r="J270" s="123">
        <f t="shared" si="125"/>
        <v>35.898596653095296</v>
      </c>
      <c r="K270" s="123">
        <f t="shared" si="125"/>
        <v>37.151871286899272</v>
      </c>
      <c r="L270" s="123">
        <f t="shared" si="125"/>
        <v>39.879065796432698</v>
      </c>
      <c r="M270" s="123">
        <f t="shared" si="125"/>
        <v>37.665754159294423</v>
      </c>
      <c r="N270" s="123">
        <f t="shared" si="125"/>
        <v>36.40482076294554</v>
      </c>
      <c r="O270" s="123">
        <f t="shared" si="125"/>
        <v>35.888821635319154</v>
      </c>
      <c r="P270" s="123">
        <f t="shared" si="125"/>
        <v>31.672427041139994</v>
      </c>
      <c r="Q270" s="123">
        <f t="shared" si="125"/>
        <v>33.646393460640247</v>
      </c>
      <c r="R270" s="123">
        <f t="shared" ref="R270:V270" si="126">SUM(R271:R272)</f>
        <v>34.347531062199401</v>
      </c>
      <c r="S270" s="123">
        <f t="shared" si="126"/>
        <v>33.714357016798068</v>
      </c>
      <c r="T270" s="123">
        <f t="shared" si="126"/>
        <v>31.399528261304336</v>
      </c>
      <c r="U270" s="123">
        <f t="shared" si="126"/>
        <v>29.794714301158862</v>
      </c>
      <c r="V270" s="123">
        <f t="shared" si="126"/>
        <v>30.884706452339412</v>
      </c>
      <c r="W270" s="123">
        <f t="shared" ref="W270:Y270" si="127">SUM(W271:W272)</f>
        <v>32.394913186431594</v>
      </c>
      <c r="X270" s="123">
        <f t="shared" si="127"/>
        <v>29.201107009490528</v>
      </c>
      <c r="Y270" s="123">
        <f t="shared" si="127"/>
        <v>28.031074698646716</v>
      </c>
      <c r="DA270" s="130" t="s">
        <v>3141</v>
      </c>
    </row>
    <row r="271" spans="1:105" ht="12" customHeight="1" x14ac:dyDescent="0.25">
      <c r="A271" s="97" t="s">
        <v>212</v>
      </c>
      <c r="B271" s="99">
        <v>29.21049995179532</v>
      </c>
      <c r="C271" s="99">
        <v>33.794004109074933</v>
      </c>
      <c r="D271" s="99">
        <v>33.021636614962702</v>
      </c>
      <c r="E271" s="99">
        <v>38.288673926700206</v>
      </c>
      <c r="F271" s="99">
        <v>37.22797755816827</v>
      </c>
      <c r="G271" s="99">
        <v>40.097216679052352</v>
      </c>
      <c r="H271" s="99">
        <v>36.598666494296381</v>
      </c>
      <c r="I271" s="99">
        <v>33.940304314568664</v>
      </c>
      <c r="J271" s="99">
        <v>35.898596653095296</v>
      </c>
      <c r="K271" s="99">
        <v>37.151871286899272</v>
      </c>
      <c r="L271" s="99">
        <v>39.879065796432698</v>
      </c>
      <c r="M271" s="99">
        <v>37.665754159294423</v>
      </c>
      <c r="N271" s="99">
        <v>36.40482076294554</v>
      </c>
      <c r="O271" s="99">
        <v>35.888821635319154</v>
      </c>
      <c r="P271" s="99">
        <v>31.672427041139994</v>
      </c>
      <c r="Q271" s="99">
        <v>33.646393460640247</v>
      </c>
      <c r="R271" s="99">
        <v>34.347531062199401</v>
      </c>
      <c r="S271" s="99">
        <v>33.714357016798068</v>
      </c>
      <c r="T271" s="99">
        <v>31.399528261304336</v>
      </c>
      <c r="U271" s="99">
        <v>29.794714301158862</v>
      </c>
      <c r="V271" s="99">
        <v>30.884706452339412</v>
      </c>
      <c r="W271" s="99">
        <v>32.394913186431594</v>
      </c>
      <c r="X271" s="99">
        <v>29.201107009490528</v>
      </c>
      <c r="Y271" s="99">
        <v>28.031074698646716</v>
      </c>
      <c r="DA271" s="63" t="s">
        <v>3142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3143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3144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3145</v>
      </c>
    </row>
    <row r="275" spans="1:105" ht="12" customHeight="1" x14ac:dyDescent="0.25">
      <c r="A275" s="121" t="s">
        <v>55</v>
      </c>
      <c r="B275" s="123">
        <v>4.4147175884678669</v>
      </c>
      <c r="C275" s="123">
        <v>4.4418726589054334</v>
      </c>
      <c r="D275" s="123">
        <v>4.5949765087791716</v>
      </c>
      <c r="E275" s="123">
        <v>4.3137635380739505</v>
      </c>
      <c r="F275" s="123">
        <v>4.6347239195898933</v>
      </c>
      <c r="G275" s="123">
        <v>4.8344981961370683</v>
      </c>
      <c r="H275" s="123">
        <v>4.9558759483666366</v>
      </c>
      <c r="I275" s="123">
        <v>4.6779157098710415</v>
      </c>
      <c r="J275" s="123">
        <v>4.9137165944630432</v>
      </c>
      <c r="K275" s="123">
        <v>4.6983650706019402</v>
      </c>
      <c r="L275" s="123">
        <v>4.6465042029967947</v>
      </c>
      <c r="M275" s="123">
        <v>4.2750306956641282</v>
      </c>
      <c r="N275" s="123">
        <v>4.1918335031671274</v>
      </c>
      <c r="O275" s="123">
        <v>4.0277252691166785</v>
      </c>
      <c r="P275" s="123">
        <v>4.0669803296988452</v>
      </c>
      <c r="Q275" s="123">
        <v>3.7933703880457053</v>
      </c>
      <c r="R275" s="123">
        <v>3.9833375436051894</v>
      </c>
      <c r="S275" s="123">
        <v>4.0567611955820926</v>
      </c>
      <c r="T275" s="123">
        <v>3.932081518586664</v>
      </c>
      <c r="U275" s="123">
        <v>3.846742203117294</v>
      </c>
      <c r="V275" s="123">
        <v>3.9242555021513734</v>
      </c>
      <c r="W275" s="123">
        <v>4.0539060982734476</v>
      </c>
      <c r="X275" s="123">
        <v>3.8554197438070812</v>
      </c>
      <c r="Y275" s="123">
        <v>3.7709934091257273</v>
      </c>
      <c r="DA275" s="130" t="s">
        <v>3146</v>
      </c>
    </row>
    <row r="276" spans="1:105" ht="12" customHeight="1" x14ac:dyDescent="0.25">
      <c r="A276" s="97" t="s">
        <v>134</v>
      </c>
      <c r="B276" s="99">
        <v>4.6041040901110444</v>
      </c>
      <c r="C276" s="99">
        <v>4.5707294854759297</v>
      </c>
      <c r="D276" s="99">
        <v>4.7345163282726181</v>
      </c>
      <c r="E276" s="99">
        <v>4.4312872949182056</v>
      </c>
      <c r="F276" s="99">
        <v>4.7750631646370145</v>
      </c>
      <c r="G276" s="99">
        <v>4.973483103285349</v>
      </c>
      <c r="H276" s="99">
        <v>5.1050356053124029</v>
      </c>
      <c r="I276" s="99">
        <v>4.7954245252155694</v>
      </c>
      <c r="J276" s="99">
        <v>5.0676887812119338</v>
      </c>
      <c r="K276" s="99">
        <v>4.8323478701771805</v>
      </c>
      <c r="L276" s="99">
        <v>4.785419112865565</v>
      </c>
      <c r="M276" s="99">
        <v>4.40317267761798</v>
      </c>
      <c r="N276" s="99">
        <v>4.318020740691745</v>
      </c>
      <c r="O276" s="99">
        <v>4.150783327145759</v>
      </c>
      <c r="P276" s="99">
        <v>4.1837223318304906</v>
      </c>
      <c r="Q276" s="99">
        <v>3.9083099959919783</v>
      </c>
      <c r="R276" s="99">
        <v>4.0913535247704207</v>
      </c>
      <c r="S276" s="99">
        <v>4.1800866498761282</v>
      </c>
      <c r="T276" s="99">
        <v>4.0578602482568789</v>
      </c>
      <c r="U276" s="99">
        <v>3.9760714394698549</v>
      </c>
      <c r="V276" s="99">
        <v>4.0230959201047121</v>
      </c>
      <c r="W276" s="99">
        <v>4.2048839844601895</v>
      </c>
      <c r="X276" s="99">
        <v>4.0351978656259293</v>
      </c>
      <c r="Y276" s="99">
        <v>4.0449941992996097</v>
      </c>
      <c r="DA276" s="63" t="s">
        <v>3147</v>
      </c>
    </row>
    <row r="277" spans="1:105" ht="12" customHeight="1" x14ac:dyDescent="0.25">
      <c r="A277" s="97" t="s">
        <v>133</v>
      </c>
      <c r="B277" s="99">
        <v>1.3979481940057117</v>
      </c>
      <c r="C277" s="99">
        <v>1.2994240592643116</v>
      </c>
      <c r="D277" s="99">
        <v>1.4132137853977051</v>
      </c>
      <c r="E277" s="99">
        <v>1.0966331467442909</v>
      </c>
      <c r="F277" s="99">
        <v>1.3379505658539779</v>
      </c>
      <c r="G277" s="99">
        <v>1.3763789529344712</v>
      </c>
      <c r="H277" s="99">
        <v>1.4101762243066063</v>
      </c>
      <c r="I277" s="99">
        <v>1.2821477821661282</v>
      </c>
      <c r="J277" s="99">
        <v>1.3638219874075319</v>
      </c>
      <c r="K277" s="99">
        <v>1.2097541976058517</v>
      </c>
      <c r="L277" s="99">
        <v>1.2051909826928011</v>
      </c>
      <c r="M277" s="99">
        <v>1.1616500431881787</v>
      </c>
      <c r="N277" s="99">
        <v>1.132154783265255</v>
      </c>
      <c r="O277" s="99">
        <v>1.0568206132356759</v>
      </c>
      <c r="P277" s="99">
        <v>1.1074279472316741</v>
      </c>
      <c r="Q277" s="99">
        <v>1.1340146174883965</v>
      </c>
      <c r="R277" s="99">
        <v>1.1531720522801969</v>
      </c>
      <c r="S277" s="99">
        <v>1.1623380161857872</v>
      </c>
      <c r="T277" s="99">
        <v>1.1728457591012738</v>
      </c>
      <c r="U277" s="99">
        <v>1.0957889119916908</v>
      </c>
      <c r="V277" s="99">
        <v>1.0936605273240751</v>
      </c>
      <c r="W277" s="99">
        <v>1.3034952491891258</v>
      </c>
      <c r="X277" s="99">
        <v>1.4117552144867858</v>
      </c>
      <c r="Y277" s="99">
        <v>1.4434807835330554</v>
      </c>
      <c r="DA277" s="63" t="s">
        <v>3148</v>
      </c>
    </row>
    <row r="278" spans="1:105" ht="12" customHeight="1" x14ac:dyDescent="0.25">
      <c r="A278" s="100" t="s">
        <v>212</v>
      </c>
      <c r="B278" s="102">
        <v>1.3979481940057117</v>
      </c>
      <c r="C278" s="102">
        <v>1.2994240592643116</v>
      </c>
      <c r="D278" s="102">
        <v>1.4132137853977051</v>
      </c>
      <c r="E278" s="102">
        <v>1.0966331467442909</v>
      </c>
      <c r="F278" s="102">
        <v>1.3379505658539779</v>
      </c>
      <c r="G278" s="102">
        <v>1.3763789529344712</v>
      </c>
      <c r="H278" s="102">
        <v>1.4101762243066063</v>
      </c>
      <c r="I278" s="102">
        <v>1.2821477821661282</v>
      </c>
      <c r="J278" s="102">
        <v>1.3638219874075319</v>
      </c>
      <c r="K278" s="102">
        <v>1.2097541976058517</v>
      </c>
      <c r="L278" s="102">
        <v>1.2051909826928011</v>
      </c>
      <c r="M278" s="102">
        <v>1.1616500431881787</v>
      </c>
      <c r="N278" s="102">
        <v>1.132154783265255</v>
      </c>
      <c r="O278" s="102">
        <v>1.0568206132356759</v>
      </c>
      <c r="P278" s="102">
        <v>1.1074279472316741</v>
      </c>
      <c r="Q278" s="102">
        <v>1.1340146174883965</v>
      </c>
      <c r="R278" s="102">
        <v>1.1531720522801969</v>
      </c>
      <c r="S278" s="102">
        <v>1.1623380161857872</v>
      </c>
      <c r="T278" s="102">
        <v>1.1728457591012738</v>
      </c>
      <c r="U278" s="102">
        <v>1.0957889119916908</v>
      </c>
      <c r="V278" s="102">
        <v>1.0936605273240751</v>
      </c>
      <c r="W278" s="102">
        <v>1.3034952491891258</v>
      </c>
      <c r="X278" s="102">
        <v>1.4117552144867858</v>
      </c>
      <c r="Y278" s="102">
        <v>1.4434807835330554</v>
      </c>
      <c r="DA278" s="131" t="s">
        <v>3149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3150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3151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3152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3153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3154</v>
      </c>
    </row>
    <row r="284" spans="1:105" ht="12" customHeight="1" x14ac:dyDescent="0.25">
      <c r="A284" s="121" t="s">
        <v>54</v>
      </c>
      <c r="B284" s="123">
        <v>2.4511307301942868</v>
      </c>
      <c r="C284" s="123">
        <v>3.1732208166245268</v>
      </c>
      <c r="D284" s="123">
        <v>2.8362472757532706</v>
      </c>
      <c r="E284" s="123">
        <v>3.5443799409112038</v>
      </c>
      <c r="F284" s="123">
        <v>3.2769422210213905</v>
      </c>
      <c r="G284" s="123">
        <v>3.4482997932674886</v>
      </c>
      <c r="H284" s="123">
        <v>3.3183798247106404</v>
      </c>
      <c r="I284" s="123">
        <v>3.6090106955536347</v>
      </c>
      <c r="J284" s="123">
        <v>3.3528326727614597</v>
      </c>
      <c r="K284" s="123">
        <v>3.8494081807086449</v>
      </c>
      <c r="L284" s="123">
        <v>3.8427329897212652</v>
      </c>
      <c r="M284" s="123">
        <v>3.5546271689658209</v>
      </c>
      <c r="N284" s="123">
        <v>3.4154308635717756</v>
      </c>
      <c r="O284" s="123">
        <v>3.24593657358793</v>
      </c>
      <c r="P284" s="123">
        <v>3.1678198123076702</v>
      </c>
      <c r="Q284" s="123">
        <v>3.0057663673907813</v>
      </c>
      <c r="R284" s="123">
        <v>3.0476905288364771</v>
      </c>
      <c r="S284" s="123">
        <v>3.1916263414107817</v>
      </c>
      <c r="T284" s="123">
        <v>3.0266291233783646</v>
      </c>
      <c r="U284" s="123">
        <v>2.6784657799120293</v>
      </c>
      <c r="V284" s="123">
        <v>2.6644548850598637</v>
      </c>
      <c r="W284" s="123">
        <v>2.7610388267426123</v>
      </c>
      <c r="X284" s="123">
        <v>2.7111964637215422</v>
      </c>
      <c r="Y284" s="123">
        <v>2.5346909818591756</v>
      </c>
      <c r="DA284" s="130" t="s">
        <v>3155</v>
      </c>
    </row>
    <row r="285" spans="1:105" ht="12" customHeight="1" x14ac:dyDescent="0.25">
      <c r="A285" s="97" t="s">
        <v>175</v>
      </c>
      <c r="B285" s="99">
        <v>3.5690894848170838</v>
      </c>
      <c r="C285" s="99">
        <v>4.2611497071842122</v>
      </c>
      <c r="D285" s="99">
        <v>3.6494316972642449</v>
      </c>
      <c r="E285" s="99">
        <v>4.372916024779463</v>
      </c>
      <c r="F285" s="99">
        <v>3.969437883246242</v>
      </c>
      <c r="G285" s="99">
        <v>4.1541040585994446</v>
      </c>
      <c r="H285" s="99">
        <v>4.0116748555531103</v>
      </c>
      <c r="I285" s="99">
        <v>4.2804852360011933</v>
      </c>
      <c r="J285" s="99">
        <v>3.9769988740631024</v>
      </c>
      <c r="K285" s="99">
        <v>4.2923786488002991</v>
      </c>
      <c r="L285" s="99">
        <v>4.1381353327692647</v>
      </c>
      <c r="M285" s="99">
        <v>3.7237893330842984</v>
      </c>
      <c r="N285" s="99">
        <v>3.5523208616008182</v>
      </c>
      <c r="O285" s="99">
        <v>3.3690949966304404</v>
      </c>
      <c r="P285" s="99">
        <v>3.2956622934946584</v>
      </c>
      <c r="Q285" s="99">
        <v>3.142894870209588</v>
      </c>
      <c r="R285" s="99">
        <v>3.2099832848372838</v>
      </c>
      <c r="S285" s="99">
        <v>3.3886459284543737</v>
      </c>
      <c r="T285" s="99">
        <v>3.2915205520332274</v>
      </c>
      <c r="U285" s="99">
        <v>3.0452229711337786</v>
      </c>
      <c r="V285" s="99">
        <v>3.0896886493242603</v>
      </c>
      <c r="W285" s="99">
        <v>3.2480528527316497</v>
      </c>
      <c r="X285" s="99">
        <v>3.156064812671505</v>
      </c>
      <c r="Y285" s="99">
        <v>2.9333060777296227</v>
      </c>
      <c r="DA285" s="63" t="s">
        <v>3156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3157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10.161946167487004</v>
      </c>
      <c r="D290" s="117">
        <f t="shared" si="129"/>
        <v>10.965139217344486</v>
      </c>
      <c r="E290" s="117">
        <f t="shared" si="129"/>
        <v>13.269555068749334</v>
      </c>
      <c r="F290" s="117">
        <f t="shared" si="129"/>
        <v>13.859510950468351</v>
      </c>
      <c r="G290" s="117">
        <f t="shared" si="129"/>
        <v>15.030311322482246</v>
      </c>
      <c r="H290" s="117">
        <f t="shared" si="129"/>
        <v>14.562276339867612</v>
      </c>
      <c r="I290" s="117">
        <f t="shared" si="129"/>
        <v>12.027786819213405</v>
      </c>
      <c r="J290" s="117">
        <f t="shared" si="129"/>
        <v>14.717019487117483</v>
      </c>
      <c r="K290" s="117">
        <f t="shared" si="129"/>
        <v>11.216823675606436</v>
      </c>
      <c r="L290" s="117">
        <f t="shared" si="129"/>
        <v>9.8971435777482455</v>
      </c>
      <c r="M290" s="117">
        <f t="shared" si="129"/>
        <v>7.1422345184657496</v>
      </c>
      <c r="N290" s="117">
        <f t="shared" si="129"/>
        <v>6.9941257109981194</v>
      </c>
      <c r="O290" s="117">
        <f t="shared" si="129"/>
        <v>6.6926676629224051</v>
      </c>
      <c r="P290" s="117">
        <f t="shared" si="129"/>
        <v>5.2194274912580241</v>
      </c>
      <c r="Q290" s="117">
        <f t="shared" si="129"/>
        <v>7.2137922659791007</v>
      </c>
      <c r="R290" s="117">
        <f t="shared" ref="R290:V290" si="130">R291+R294+R296+R305</f>
        <v>12.410225601820633</v>
      </c>
      <c r="S290" s="117">
        <f t="shared" si="130"/>
        <v>12.010526211426546</v>
      </c>
      <c r="T290" s="117">
        <f t="shared" si="130"/>
        <v>12.206554847564867</v>
      </c>
      <c r="U290" s="117">
        <f t="shared" si="130"/>
        <v>9.0087055457479721</v>
      </c>
      <c r="V290" s="117">
        <f t="shared" si="130"/>
        <v>9.3891282601538979</v>
      </c>
      <c r="W290" s="117">
        <f t="shared" ref="W290:Y290" si="131">W291+W294+W296+W305</f>
        <v>8.2195686373679315</v>
      </c>
      <c r="X290" s="117">
        <f t="shared" si="131"/>
        <v>6.7937913516681352</v>
      </c>
      <c r="Y290" s="117">
        <f t="shared" si="131"/>
        <v>4.9530727386206133</v>
      </c>
      <c r="DA290" s="129" t="s">
        <v>3308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8.2507967017618551</v>
      </c>
      <c r="D291" s="122">
        <f t="shared" si="132"/>
        <v>8.7233061791893416</v>
      </c>
      <c r="E291" s="122">
        <f t="shared" si="132"/>
        <v>10.848218496440849</v>
      </c>
      <c r="F291" s="122">
        <f t="shared" si="132"/>
        <v>11.214705967285976</v>
      </c>
      <c r="G291" s="122">
        <f t="shared" si="132"/>
        <v>12.238139526472544</v>
      </c>
      <c r="H291" s="122">
        <f t="shared" si="132"/>
        <v>11.323943514293187</v>
      </c>
      <c r="I291" s="122">
        <f t="shared" si="132"/>
        <v>9.2323727988993802</v>
      </c>
      <c r="J291" s="122">
        <f t="shared" si="132"/>
        <v>11.45314188832503</v>
      </c>
      <c r="K291" s="122">
        <f t="shared" si="132"/>
        <v>8.9095145361946262</v>
      </c>
      <c r="L291" s="122">
        <f t="shared" si="132"/>
        <v>8.036914034252316</v>
      </c>
      <c r="M291" s="122">
        <f t="shared" si="132"/>
        <v>5.7419982265429113</v>
      </c>
      <c r="N291" s="122">
        <f t="shared" si="132"/>
        <v>5.5562696926925401</v>
      </c>
      <c r="O291" s="122">
        <f t="shared" si="132"/>
        <v>5.3452157563487273</v>
      </c>
      <c r="P291" s="122">
        <f t="shared" si="132"/>
        <v>3.9763999524838689</v>
      </c>
      <c r="Q291" s="122">
        <f t="shared" si="132"/>
        <v>5.581418140535396</v>
      </c>
      <c r="R291" s="122">
        <f t="shared" ref="R291:V291" si="133">SUM(R292:R293)</f>
        <v>9.4797021348703119</v>
      </c>
      <c r="S291" s="122">
        <f t="shared" si="133"/>
        <v>9.0500242809810327</v>
      </c>
      <c r="T291" s="122">
        <f t="shared" si="133"/>
        <v>8.9796060902785477</v>
      </c>
      <c r="U291" s="122">
        <f t="shared" si="133"/>
        <v>6.6549997687989446</v>
      </c>
      <c r="V291" s="122">
        <f t="shared" si="133"/>
        <v>6.7029274019382621</v>
      </c>
      <c r="W291" s="122">
        <f t="shared" ref="W291:Y291" si="134">SUM(W292:W293)</f>
        <v>5.4721721059423514</v>
      </c>
      <c r="X291" s="122">
        <f t="shared" si="134"/>
        <v>3.9362646793800442</v>
      </c>
      <c r="Y291" s="122">
        <f t="shared" si="134"/>
        <v>2.5959750610519237</v>
      </c>
      <c r="DA291" s="130" t="s">
        <v>3309</v>
      </c>
    </row>
    <row r="292" spans="1:105" ht="12" customHeight="1" x14ac:dyDescent="0.25">
      <c r="A292" s="97" t="s">
        <v>212</v>
      </c>
      <c r="B292" s="98"/>
      <c r="C292" s="98">
        <v>8.1505293972698585</v>
      </c>
      <c r="D292" s="98">
        <v>8.616192174618881</v>
      </c>
      <c r="E292" s="98">
        <v>10.721666366881546</v>
      </c>
      <c r="F292" s="98">
        <v>11.076823298150661</v>
      </c>
      <c r="G292" s="98">
        <v>12.089602944603552</v>
      </c>
      <c r="H292" s="98">
        <v>11.190424557395465</v>
      </c>
      <c r="I292" s="98">
        <v>9.1262833365138274</v>
      </c>
      <c r="J292" s="98">
        <v>11.321675480516284</v>
      </c>
      <c r="K292" s="98">
        <v>8.8069648794469888</v>
      </c>
      <c r="L292" s="98">
        <v>7.946687020247202</v>
      </c>
      <c r="M292" s="98">
        <v>5.6766134171979159</v>
      </c>
      <c r="N292" s="98">
        <v>5.4914100738941656</v>
      </c>
      <c r="O292" s="98">
        <v>5.2802230997001747</v>
      </c>
      <c r="P292" s="98">
        <v>3.9254483976236694</v>
      </c>
      <c r="Q292" s="98">
        <v>5.506529012757384</v>
      </c>
      <c r="R292" s="98">
        <v>9.3487563217254408</v>
      </c>
      <c r="S292" s="98">
        <v>8.9244567580703169</v>
      </c>
      <c r="T292" s="98">
        <v>8.8536731604016943</v>
      </c>
      <c r="U292" s="98">
        <v>6.5601018374157114</v>
      </c>
      <c r="V292" s="98">
        <v>6.6063164746860545</v>
      </c>
      <c r="W292" s="98">
        <v>5.3927958229579893</v>
      </c>
      <c r="X292" s="98">
        <v>3.879183579720304</v>
      </c>
      <c r="Y292" s="98">
        <v>2.5580440091378231</v>
      </c>
      <c r="DA292" s="63" t="s">
        <v>3310</v>
      </c>
    </row>
    <row r="293" spans="1:105" ht="12" customHeight="1" x14ac:dyDescent="0.25">
      <c r="A293" s="97" t="s">
        <v>53</v>
      </c>
      <c r="B293" s="98"/>
      <c r="C293" s="98">
        <v>0.10026730449199731</v>
      </c>
      <c r="D293" s="98">
        <v>0.10711400457045998</v>
      </c>
      <c r="E293" s="98">
        <v>0.12655212955930215</v>
      </c>
      <c r="F293" s="98">
        <v>0.13788266913531572</v>
      </c>
      <c r="G293" s="98">
        <v>0.14853658186899238</v>
      </c>
      <c r="H293" s="98">
        <v>0.13351895689772275</v>
      </c>
      <c r="I293" s="98">
        <v>0.10608946238555263</v>
      </c>
      <c r="J293" s="98">
        <v>0.13146640780874602</v>
      </c>
      <c r="K293" s="98">
        <v>0.10254965674763737</v>
      </c>
      <c r="L293" s="98">
        <v>9.022701400511432E-2</v>
      </c>
      <c r="M293" s="98">
        <v>6.5384809344995548E-2</v>
      </c>
      <c r="N293" s="98">
        <v>6.4859618798374569E-2</v>
      </c>
      <c r="O293" s="98">
        <v>6.4992656648552541E-2</v>
      </c>
      <c r="P293" s="98">
        <v>5.0951554860199338E-2</v>
      </c>
      <c r="Q293" s="98">
        <v>7.4889127778012057E-2</v>
      </c>
      <c r="R293" s="98">
        <v>0.13094581314487172</v>
      </c>
      <c r="S293" s="98">
        <v>0.12556752291071621</v>
      </c>
      <c r="T293" s="98">
        <v>0.12593292987685367</v>
      </c>
      <c r="U293" s="98">
        <v>9.4897931383233144E-2</v>
      </c>
      <c r="V293" s="98">
        <v>9.6610927252207462E-2</v>
      </c>
      <c r="W293" s="98">
        <v>7.9376282984361904E-2</v>
      </c>
      <c r="X293" s="98">
        <v>5.7081099659739995E-2</v>
      </c>
      <c r="Y293" s="98">
        <v>3.7931051914100386E-2</v>
      </c>
      <c r="DA293" s="63" t="s">
        <v>3311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8.3435084774884524E-2</v>
      </c>
      <c r="D294" s="122">
        <f t="shared" si="135"/>
        <v>7.9387515544952658E-2</v>
      </c>
      <c r="E294" s="122">
        <f t="shared" si="135"/>
        <v>0.37746852086737492</v>
      </c>
      <c r="F294" s="122">
        <f t="shared" si="135"/>
        <v>0.2051514730427175</v>
      </c>
      <c r="G294" s="122">
        <f t="shared" si="135"/>
        <v>0.2125394884367377</v>
      </c>
      <c r="H294" s="122">
        <f t="shared" si="135"/>
        <v>0.44850515153239223</v>
      </c>
      <c r="I294" s="122">
        <f t="shared" si="135"/>
        <v>0.53566351685374147</v>
      </c>
      <c r="J294" s="122">
        <f t="shared" si="135"/>
        <v>0.3553620664693794</v>
      </c>
      <c r="K294" s="122">
        <f t="shared" si="135"/>
        <v>0.23924965968138745</v>
      </c>
      <c r="L294" s="122">
        <f t="shared" si="135"/>
        <v>0.11069662027049473</v>
      </c>
      <c r="M294" s="122">
        <f t="shared" si="135"/>
        <v>0.12505134915094149</v>
      </c>
      <c r="N294" s="122">
        <f t="shared" si="135"/>
        <v>0.13873270481984423</v>
      </c>
      <c r="O294" s="122">
        <f t="shared" si="135"/>
        <v>7.2157288787346632E-2</v>
      </c>
      <c r="P294" s="122">
        <f t="shared" si="135"/>
        <v>5.4191965622848941E-2</v>
      </c>
      <c r="Q294" s="122">
        <f t="shared" si="135"/>
        <v>6.1750736510745544E-2</v>
      </c>
      <c r="R294" s="122">
        <f t="shared" si="135"/>
        <v>0.14723586822041571</v>
      </c>
      <c r="S294" s="122">
        <f t="shared" si="135"/>
        <v>7.6882265674699066E-2</v>
      </c>
      <c r="T294" s="122">
        <f t="shared" si="135"/>
        <v>0.1953130736296731</v>
      </c>
      <c r="U294" s="122">
        <f t="shared" si="135"/>
        <v>2.5535683539144444E-2</v>
      </c>
      <c r="V294" s="122">
        <f t="shared" si="135"/>
        <v>0.2118256146978281</v>
      </c>
      <c r="W294" s="122">
        <f t="shared" si="135"/>
        <v>0.39319373261388008</v>
      </c>
      <c r="X294" s="122">
        <f t="shared" si="135"/>
        <v>0.51677768514463152</v>
      </c>
      <c r="Y294" s="122">
        <f t="shared" si="135"/>
        <v>0.18089595501944794</v>
      </c>
      <c r="DA294" s="130" t="s">
        <v>3312</v>
      </c>
    </row>
    <row r="295" spans="1:105" ht="12" customHeight="1" x14ac:dyDescent="0.25">
      <c r="A295" s="97" t="s">
        <v>53</v>
      </c>
      <c r="B295" s="98"/>
      <c r="C295" s="98">
        <v>8.3435084774884524E-2</v>
      </c>
      <c r="D295" s="98">
        <v>7.9387515544952658E-2</v>
      </c>
      <c r="E295" s="98">
        <v>0.37746852086737492</v>
      </c>
      <c r="F295" s="98">
        <v>0.2051514730427175</v>
      </c>
      <c r="G295" s="98">
        <v>0.2125394884367377</v>
      </c>
      <c r="H295" s="98">
        <v>0.44850515153239223</v>
      </c>
      <c r="I295" s="98">
        <v>0.53566351685374147</v>
      </c>
      <c r="J295" s="98">
        <v>0.3553620664693794</v>
      </c>
      <c r="K295" s="98">
        <v>0.23924965968138745</v>
      </c>
      <c r="L295" s="98">
        <v>0.11069662027049473</v>
      </c>
      <c r="M295" s="98">
        <v>0.12505134915094149</v>
      </c>
      <c r="N295" s="98">
        <v>0.13873270481984423</v>
      </c>
      <c r="O295" s="98">
        <v>7.2157288787346632E-2</v>
      </c>
      <c r="P295" s="98">
        <v>5.4191965622848941E-2</v>
      </c>
      <c r="Q295" s="98">
        <v>6.1750736510745544E-2</v>
      </c>
      <c r="R295" s="98">
        <v>0.14723586822041571</v>
      </c>
      <c r="S295" s="98">
        <v>7.6882265674699066E-2</v>
      </c>
      <c r="T295" s="98">
        <v>0.1953130736296731</v>
      </c>
      <c r="U295" s="98">
        <v>2.5535683539144444E-2</v>
      </c>
      <c r="V295" s="98">
        <v>0.2118256146978281</v>
      </c>
      <c r="W295" s="98">
        <v>0.39319373261388008</v>
      </c>
      <c r="X295" s="98">
        <v>0.51677768514463152</v>
      </c>
      <c r="Y295" s="98">
        <v>0.18089595501944794</v>
      </c>
      <c r="DA295" s="63" t="s">
        <v>3313</v>
      </c>
    </row>
    <row r="296" spans="1:105" ht="12" customHeight="1" x14ac:dyDescent="0.25">
      <c r="A296" s="121" t="s">
        <v>55</v>
      </c>
      <c r="B296" s="122"/>
      <c r="C296" s="122">
        <v>1.065173139181727</v>
      </c>
      <c r="D296" s="122">
        <v>1.202153652521843</v>
      </c>
      <c r="E296" s="122">
        <v>1.1985125381956241</v>
      </c>
      <c r="F296" s="122">
        <v>1.3638404674759514</v>
      </c>
      <c r="G296" s="122">
        <v>1.4388527596713836</v>
      </c>
      <c r="H296" s="122">
        <v>1.4922325484101373</v>
      </c>
      <c r="I296" s="122">
        <v>1.2505279934377378</v>
      </c>
      <c r="J296" s="122">
        <v>1.5526220620771189</v>
      </c>
      <c r="K296" s="122">
        <v>1.1425399370046352</v>
      </c>
      <c r="L296" s="122">
        <v>0.96226902896651823</v>
      </c>
      <c r="M296" s="122">
        <v>0.68556432054437888</v>
      </c>
      <c r="N296" s="122">
        <v>0.69842918129894982</v>
      </c>
      <c r="O296" s="122">
        <v>0.68223513676731418</v>
      </c>
      <c r="P296" s="122">
        <v>0.60575847839648422</v>
      </c>
      <c r="Q296" s="122">
        <v>0.78827243809238978</v>
      </c>
      <c r="R296" s="122">
        <v>1.4127192221965912</v>
      </c>
      <c r="S296" s="122">
        <v>1.4528994583457386</v>
      </c>
      <c r="T296" s="122">
        <v>1.5658415287074805</v>
      </c>
      <c r="U296" s="122">
        <v>1.2622821944294962</v>
      </c>
      <c r="V296" s="122">
        <v>1.3290268904613334</v>
      </c>
      <c r="W296" s="122">
        <v>1.2613777711469862</v>
      </c>
      <c r="X296" s="122">
        <v>1.2027257981461605</v>
      </c>
      <c r="Y296" s="122">
        <v>1.1623179206613159</v>
      </c>
      <c r="DA296" s="130" t="s">
        <v>3314</v>
      </c>
    </row>
    <row r="297" spans="1:105" ht="12" customHeight="1" x14ac:dyDescent="0.25">
      <c r="A297" s="97" t="s">
        <v>134</v>
      </c>
      <c r="B297" s="98"/>
      <c r="C297" s="98">
        <v>1.0648887671376366</v>
      </c>
      <c r="D297" s="98">
        <v>1.1825319696451504</v>
      </c>
      <c r="E297" s="98">
        <v>1.1628169561351298</v>
      </c>
      <c r="F297" s="98">
        <v>1.2312217862375843</v>
      </c>
      <c r="G297" s="98">
        <v>1.3634865029432226</v>
      </c>
      <c r="H297" s="98">
        <v>1.3729320779258931</v>
      </c>
      <c r="I297" s="98">
        <v>1.249602592161251</v>
      </c>
      <c r="J297" s="98">
        <v>1.4489631320788983</v>
      </c>
      <c r="K297" s="98">
        <v>1.1412843607671455</v>
      </c>
      <c r="L297" s="98">
        <v>0.91448263766235538</v>
      </c>
      <c r="M297" s="98">
        <v>0.63626079988292661</v>
      </c>
      <c r="N297" s="98">
        <v>0.64253880639559002</v>
      </c>
      <c r="O297" s="98">
        <v>0.63520783559395333</v>
      </c>
      <c r="P297" s="98">
        <v>0.54280350341306205</v>
      </c>
      <c r="Q297" s="98">
        <v>0.70695901764408997</v>
      </c>
      <c r="R297" s="98">
        <v>1.3754553336195512</v>
      </c>
      <c r="S297" s="98">
        <v>1.365284214710432</v>
      </c>
      <c r="T297" s="98">
        <v>1.4748435689464403</v>
      </c>
      <c r="U297" s="98">
        <v>1.1864267806479931</v>
      </c>
      <c r="V297" s="98">
        <v>1.3262391084774909</v>
      </c>
      <c r="W297" s="98">
        <v>1.1021889235439417</v>
      </c>
      <c r="X297" s="98">
        <v>1.0482103934469691</v>
      </c>
      <c r="Y297" s="98">
        <v>0.7943318212720798</v>
      </c>
      <c r="DA297" s="63" t="s">
        <v>3315</v>
      </c>
    </row>
    <row r="298" spans="1:105" ht="12" customHeight="1" x14ac:dyDescent="0.25">
      <c r="A298" s="97" t="s">
        <v>133</v>
      </c>
      <c r="B298" s="98"/>
      <c r="C298" s="98">
        <v>2.8437204409028922E-4</v>
      </c>
      <c r="D298" s="98">
        <v>1.9915561938849014E-4</v>
      </c>
      <c r="E298" s="98">
        <v>8.1759644313797897E-4</v>
      </c>
      <c r="F298" s="98">
        <v>1.0053147627086428E-4</v>
      </c>
      <c r="G298" s="98">
        <v>5.2676809026660934E-4</v>
      </c>
      <c r="H298" s="98">
        <v>4.3602476894902958E-4</v>
      </c>
      <c r="I298" s="98">
        <v>9.2540127648675359E-4</v>
      </c>
      <c r="J298" s="98">
        <v>1.2087514865568466E-3</v>
      </c>
      <c r="K298" s="98">
        <v>1.2555762374897011E-3</v>
      </c>
      <c r="L298" s="98">
        <v>8.3712794721059014E-4</v>
      </c>
      <c r="M298" s="98">
        <v>9.7652078228989815E-4</v>
      </c>
      <c r="N298" s="98">
        <v>8.6782158202469836E-4</v>
      </c>
      <c r="O298" s="98">
        <v>1.2068471440135724E-3</v>
      </c>
      <c r="P298" s="98">
        <v>3.271284824947374E-3</v>
      </c>
      <c r="Q298" s="98">
        <v>9.6650454535667451E-4</v>
      </c>
      <c r="R298" s="98">
        <v>2.977734174478195E-3</v>
      </c>
      <c r="S298" s="98">
        <v>2.8121937392131448E-3</v>
      </c>
      <c r="T298" s="98">
        <v>2.7065649565373943E-3</v>
      </c>
      <c r="U298" s="98">
        <v>2.023794218904966E-3</v>
      </c>
      <c r="V298" s="98">
        <v>2.7877819838423331E-3</v>
      </c>
      <c r="W298" s="98">
        <v>8.4872289421417699E-4</v>
      </c>
      <c r="X298" s="98">
        <v>1.5552838500257089E-3</v>
      </c>
      <c r="Y298" s="98">
        <v>1.8836035663343091E-3</v>
      </c>
      <c r="DA298" s="63" t="s">
        <v>3316</v>
      </c>
    </row>
    <row r="299" spans="1:105" ht="12" customHeight="1" x14ac:dyDescent="0.25">
      <c r="A299" s="100" t="s">
        <v>212</v>
      </c>
      <c r="B299" s="101"/>
      <c r="C299" s="101">
        <v>1.2067770044929053E-4</v>
      </c>
      <c r="D299" s="101">
        <v>8.7680858619523734E-5</v>
      </c>
      <c r="E299" s="101">
        <v>3.1229796112340678E-4</v>
      </c>
      <c r="F299" s="101">
        <v>4.2112851312782258E-5</v>
      </c>
      <c r="G299" s="101">
        <v>2.1762864056343217E-4</v>
      </c>
      <c r="H299" s="101">
        <v>1.7845294625267754E-4</v>
      </c>
      <c r="I299" s="101">
        <v>3.6766637058345682E-4</v>
      </c>
      <c r="J299" s="101">
        <v>4.8007785505856169E-4</v>
      </c>
      <c r="K299" s="101">
        <v>4.6532891166244995E-4</v>
      </c>
      <c r="L299" s="101">
        <v>3.0791334838821876E-4</v>
      </c>
      <c r="M299" s="101">
        <v>3.6793867886072734E-4</v>
      </c>
      <c r="N299" s="101">
        <v>3.1805388142328679E-4</v>
      </c>
      <c r="O299" s="101">
        <v>4.2052232578694093E-4</v>
      </c>
      <c r="P299" s="101">
        <v>1.1640087247288488E-3</v>
      </c>
      <c r="Q299" s="101">
        <v>3.64381675711347E-4</v>
      </c>
      <c r="R299" s="101">
        <v>1.0832690377359417E-3</v>
      </c>
      <c r="S299" s="101">
        <v>9.9925709279063317E-4</v>
      </c>
      <c r="T299" s="101">
        <v>9.8106071742491588E-4</v>
      </c>
      <c r="U299" s="101">
        <v>6.912755492875358E-4</v>
      </c>
      <c r="V299" s="101">
        <v>9.2882851848048839E-4</v>
      </c>
      <c r="W299" s="101">
        <v>3.1374099781081771E-4</v>
      </c>
      <c r="X299" s="101">
        <v>6.3600998790957488E-4</v>
      </c>
      <c r="Y299" s="101">
        <v>7.8146356090177092E-4</v>
      </c>
      <c r="DA299" s="131" t="s">
        <v>3317</v>
      </c>
    </row>
    <row r="300" spans="1:105" ht="12" customHeight="1" x14ac:dyDescent="0.25">
      <c r="A300" s="103" t="s">
        <v>52</v>
      </c>
      <c r="B300" s="104"/>
      <c r="C300" s="104">
        <v>1.6369434364099869E-4</v>
      </c>
      <c r="D300" s="104">
        <v>1.114747607689664E-4</v>
      </c>
      <c r="E300" s="104">
        <v>5.0529848201457219E-4</v>
      </c>
      <c r="F300" s="104">
        <v>5.8418624958082012E-5</v>
      </c>
      <c r="G300" s="104">
        <v>3.0913944970317714E-4</v>
      </c>
      <c r="H300" s="104">
        <v>2.5757182269635202E-4</v>
      </c>
      <c r="I300" s="104">
        <v>5.5773490590329676E-4</v>
      </c>
      <c r="J300" s="104">
        <v>7.2867363149828497E-4</v>
      </c>
      <c r="K300" s="104">
        <v>7.9024732582725125E-4</v>
      </c>
      <c r="L300" s="104">
        <v>5.2921459882237132E-4</v>
      </c>
      <c r="M300" s="104">
        <v>6.0858210342917081E-4</v>
      </c>
      <c r="N300" s="104">
        <v>5.4976770060141157E-4</v>
      </c>
      <c r="O300" s="104">
        <v>7.8632481822663144E-4</v>
      </c>
      <c r="P300" s="104">
        <v>2.1072761002185253E-3</v>
      </c>
      <c r="Q300" s="104">
        <v>6.021228696453275E-4</v>
      </c>
      <c r="R300" s="104">
        <v>1.8944651367422533E-3</v>
      </c>
      <c r="S300" s="104">
        <v>1.8129366464225117E-3</v>
      </c>
      <c r="T300" s="104">
        <v>1.7255042391124782E-3</v>
      </c>
      <c r="U300" s="104">
        <v>1.3325186696174303E-3</v>
      </c>
      <c r="V300" s="104">
        <v>1.8589534653618448E-3</v>
      </c>
      <c r="W300" s="104">
        <v>5.3498189640335922E-4</v>
      </c>
      <c r="X300" s="104">
        <v>9.1927386211613387E-4</v>
      </c>
      <c r="Y300" s="104">
        <v>1.102140005432538E-3</v>
      </c>
      <c r="DA300" s="132" t="s">
        <v>3318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1.9028397077315778E-2</v>
      </c>
      <c r="E301" s="101">
        <v>3.3538679052585708E-2</v>
      </c>
      <c r="F301" s="101">
        <v>0.12996483884585644</v>
      </c>
      <c r="G301" s="101">
        <v>7.3214935863665773E-2</v>
      </c>
      <c r="H301" s="101">
        <v>0.11590216645275439</v>
      </c>
      <c r="I301" s="101">
        <v>0</v>
      </c>
      <c r="J301" s="101">
        <v>9.5138144851919529E-2</v>
      </c>
      <c r="K301" s="101">
        <v>0</v>
      </c>
      <c r="L301" s="101">
        <v>4.4239172762356178E-2</v>
      </c>
      <c r="M301" s="101">
        <v>4.3864536294994622E-2</v>
      </c>
      <c r="N301" s="101">
        <v>5.0585956681678389E-2</v>
      </c>
      <c r="O301" s="101">
        <v>4.0892869546988446E-2</v>
      </c>
      <c r="P301" s="101">
        <v>5.0905266168947534E-2</v>
      </c>
      <c r="Q301" s="101">
        <v>6.7630986185724606E-2</v>
      </c>
      <c r="R301" s="101">
        <v>2.9606866189355409E-2</v>
      </c>
      <c r="S301" s="101">
        <v>7.2963049292052676E-2</v>
      </c>
      <c r="T301" s="101">
        <v>7.3577184581380614E-2</v>
      </c>
      <c r="U301" s="101">
        <v>6.2333581622108114E-2</v>
      </c>
      <c r="V301" s="101">
        <v>0</v>
      </c>
      <c r="W301" s="101">
        <v>0.13461943086216785</v>
      </c>
      <c r="X301" s="101">
        <v>0.12636768839238299</v>
      </c>
      <c r="Y301" s="101">
        <v>0.2964567339383285</v>
      </c>
      <c r="DA301" s="131" t="s">
        <v>3319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3.9413017998841531E-4</v>
      </c>
      <c r="E302" s="104">
        <v>1.3393065647705222E-3</v>
      </c>
      <c r="F302" s="104">
        <v>2.5533109162398362E-3</v>
      </c>
      <c r="G302" s="104">
        <v>1.6245527742286179E-3</v>
      </c>
      <c r="H302" s="104">
        <v>2.962279262540799E-3</v>
      </c>
      <c r="I302" s="104">
        <v>0</v>
      </c>
      <c r="J302" s="104">
        <v>7.3120336597443571E-3</v>
      </c>
      <c r="K302" s="104">
        <v>0</v>
      </c>
      <c r="L302" s="104">
        <v>2.7100905945960751E-3</v>
      </c>
      <c r="M302" s="104">
        <v>4.4624635841676481E-3</v>
      </c>
      <c r="N302" s="104">
        <v>4.4365966396566359E-3</v>
      </c>
      <c r="O302" s="104">
        <v>4.9275844823588382E-3</v>
      </c>
      <c r="P302" s="104">
        <v>8.7784239895272696E-3</v>
      </c>
      <c r="Q302" s="104">
        <v>1.2715929717218594E-2</v>
      </c>
      <c r="R302" s="104">
        <v>4.6792882132065394E-3</v>
      </c>
      <c r="S302" s="104">
        <v>1.1840000604040665E-2</v>
      </c>
      <c r="T302" s="104">
        <v>1.4714210223122245E-2</v>
      </c>
      <c r="U302" s="104">
        <v>1.1498037940490105E-2</v>
      </c>
      <c r="V302" s="104">
        <v>0</v>
      </c>
      <c r="W302" s="104">
        <v>2.3720693846662543E-2</v>
      </c>
      <c r="X302" s="104">
        <v>2.6592432456782791E-2</v>
      </c>
      <c r="Y302" s="104">
        <v>6.9645761884573137E-2</v>
      </c>
      <c r="DA302" s="132" t="s">
        <v>3320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1.6249959218435586E-4</v>
      </c>
      <c r="E303" s="98">
        <v>4.7818113487288271E-4</v>
      </c>
      <c r="F303" s="98">
        <v>1.0093394131237192E-3</v>
      </c>
      <c r="G303" s="98">
        <v>6.3608464206223994E-4</v>
      </c>
      <c r="H303" s="98">
        <v>1.154681619579516E-3</v>
      </c>
      <c r="I303" s="98">
        <v>0</v>
      </c>
      <c r="J303" s="98">
        <v>2.7928988544299025E-3</v>
      </c>
      <c r="K303" s="98">
        <v>0</v>
      </c>
      <c r="L303" s="98">
        <v>9.6805896393078875E-4</v>
      </c>
      <c r="M303" s="98">
        <v>1.6482274698210878E-3</v>
      </c>
      <c r="N303" s="98">
        <v>1.6095789644952636E-3</v>
      </c>
      <c r="O303" s="98">
        <v>1.7201474308984196E-3</v>
      </c>
      <c r="P303" s="98">
        <v>3.1626228139582258E-3</v>
      </c>
      <c r="Q303" s="98">
        <v>4.9089512204085039E-3</v>
      </c>
      <c r="R303" s="98">
        <v>1.746997313932431E-3</v>
      </c>
      <c r="S303" s="98">
        <v>4.3207806244691966E-3</v>
      </c>
      <c r="T303" s="98">
        <v>5.4813260183572019E-3</v>
      </c>
      <c r="U303" s="98">
        <v>4.0354116390515782E-3</v>
      </c>
      <c r="V303" s="98">
        <v>0</v>
      </c>
      <c r="W303" s="98">
        <v>8.9398503215281991E-3</v>
      </c>
      <c r="X303" s="98">
        <v>1.0995224588415599E-2</v>
      </c>
      <c r="Y303" s="98">
        <v>2.8991288060174092E-2</v>
      </c>
      <c r="DA303" s="63" t="s">
        <v>3321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2.3163058780405944E-4</v>
      </c>
      <c r="E304" s="98">
        <v>8.6112542989763953E-4</v>
      </c>
      <c r="F304" s="98">
        <v>1.5439715031161172E-3</v>
      </c>
      <c r="G304" s="98">
        <v>9.8846813216637804E-4</v>
      </c>
      <c r="H304" s="98">
        <v>1.8075976429612832E-3</v>
      </c>
      <c r="I304" s="98">
        <v>0</v>
      </c>
      <c r="J304" s="98">
        <v>4.5191348053144542E-3</v>
      </c>
      <c r="K304" s="98">
        <v>0</v>
      </c>
      <c r="L304" s="98">
        <v>1.7420316306652865E-3</v>
      </c>
      <c r="M304" s="98">
        <v>2.8142361143465603E-3</v>
      </c>
      <c r="N304" s="98">
        <v>2.8270176751613728E-3</v>
      </c>
      <c r="O304" s="98">
        <v>3.2074370514604189E-3</v>
      </c>
      <c r="P304" s="98">
        <v>5.6158011755690429E-3</v>
      </c>
      <c r="Q304" s="98">
        <v>7.8069784968100913E-3</v>
      </c>
      <c r="R304" s="98">
        <v>2.9322908992741085E-3</v>
      </c>
      <c r="S304" s="98">
        <v>7.5192199795714679E-3</v>
      </c>
      <c r="T304" s="98">
        <v>9.2328842047650437E-3</v>
      </c>
      <c r="U304" s="98">
        <v>7.462626301438526E-3</v>
      </c>
      <c r="V304" s="98">
        <v>0</v>
      </c>
      <c r="W304" s="98">
        <v>1.4780843525134344E-2</v>
      </c>
      <c r="X304" s="98">
        <v>1.5597207868367191E-2</v>
      </c>
      <c r="Y304" s="98">
        <v>4.0654473824399052E-2</v>
      </c>
      <c r="DA304" s="63" t="s">
        <v>3322</v>
      </c>
    </row>
    <row r="305" spans="1:105" ht="12" customHeight="1" x14ac:dyDescent="0.25">
      <c r="A305" s="121" t="s">
        <v>54</v>
      </c>
      <c r="B305" s="122"/>
      <c r="C305" s="122">
        <v>0.76254124176853777</v>
      </c>
      <c r="D305" s="122">
        <v>0.9602918700883476</v>
      </c>
      <c r="E305" s="122">
        <v>0.84535551324548752</v>
      </c>
      <c r="F305" s="122">
        <v>1.0758130426637078</v>
      </c>
      <c r="G305" s="122">
        <v>1.1407795479015808</v>
      </c>
      <c r="H305" s="122">
        <v>1.2975951256318941</v>
      </c>
      <c r="I305" s="122">
        <v>1.009222510022546</v>
      </c>
      <c r="J305" s="122">
        <v>1.3558934702459553</v>
      </c>
      <c r="K305" s="122">
        <v>0.92551954272578696</v>
      </c>
      <c r="L305" s="122">
        <v>0.78726389425891463</v>
      </c>
      <c r="M305" s="122">
        <v>0.5896206222275181</v>
      </c>
      <c r="N305" s="122">
        <v>0.6006941321867848</v>
      </c>
      <c r="O305" s="122">
        <v>0.59305948101901684</v>
      </c>
      <c r="P305" s="122">
        <v>0.58307709475482239</v>
      </c>
      <c r="Q305" s="122">
        <v>0.78235095084056894</v>
      </c>
      <c r="R305" s="122">
        <v>1.3705683765333159</v>
      </c>
      <c r="S305" s="122">
        <v>1.4307202064250752</v>
      </c>
      <c r="T305" s="122">
        <v>1.4657941549491658</v>
      </c>
      <c r="U305" s="122">
        <v>1.0658878989803868</v>
      </c>
      <c r="V305" s="122">
        <v>1.1453483530564754</v>
      </c>
      <c r="W305" s="122">
        <v>1.0928250276647136</v>
      </c>
      <c r="X305" s="122">
        <v>1.1380231889972994</v>
      </c>
      <c r="Y305" s="122">
        <v>1.0138838018879257</v>
      </c>
      <c r="DA305" s="130" t="s">
        <v>3323</v>
      </c>
    </row>
    <row r="306" spans="1:105" ht="12" customHeight="1" x14ac:dyDescent="0.25">
      <c r="A306" s="97" t="s">
        <v>175</v>
      </c>
      <c r="B306" s="98"/>
      <c r="C306" s="98">
        <v>0.16755077716113359</v>
      </c>
      <c r="D306" s="98">
        <v>0.14478839989008063</v>
      </c>
      <c r="E306" s="98">
        <v>0.196344330966431</v>
      </c>
      <c r="F306" s="98">
        <v>0.35837669029951502</v>
      </c>
      <c r="G306" s="98">
        <v>0.40722489338791196</v>
      </c>
      <c r="H306" s="98">
        <v>1.2211056544955528</v>
      </c>
      <c r="I306" s="98">
        <v>0.42289070409398033</v>
      </c>
      <c r="J306" s="98">
        <v>1.307030580354106</v>
      </c>
      <c r="K306" s="98">
        <v>0.51585760060469987</v>
      </c>
      <c r="L306" s="98">
        <v>0.43552620554666305</v>
      </c>
      <c r="M306" s="98">
        <v>0.37604694153918428</v>
      </c>
      <c r="N306" s="98">
        <v>0.40311967545416622</v>
      </c>
      <c r="O306" s="98">
        <v>0.40955026705053255</v>
      </c>
      <c r="P306" s="98">
        <v>0.57178723462087722</v>
      </c>
      <c r="Q306" s="98">
        <v>0.7379478769363309</v>
      </c>
      <c r="R306" s="98">
        <v>1.2851136330776289</v>
      </c>
      <c r="S306" s="98">
        <v>1.3312746260067829</v>
      </c>
      <c r="T306" s="98">
        <v>1.2258424578068241</v>
      </c>
      <c r="U306" s="98">
        <v>0.74984810399362012</v>
      </c>
      <c r="V306" s="98">
        <v>0.92912163799506942</v>
      </c>
      <c r="W306" s="98">
        <v>0.87912111869209897</v>
      </c>
      <c r="X306" s="98">
        <v>1.1246167423793798</v>
      </c>
      <c r="Y306" s="98">
        <v>0.94550005770044621</v>
      </c>
      <c r="DA306" s="63" t="s">
        <v>3324</v>
      </c>
    </row>
    <row r="307" spans="1:105" ht="12" customHeight="1" x14ac:dyDescent="0.25">
      <c r="A307" s="109" t="s">
        <v>120</v>
      </c>
      <c r="B307" s="33"/>
      <c r="C307" s="33">
        <v>0.59499046460740423</v>
      </c>
      <c r="D307" s="33">
        <v>0.81550347019826697</v>
      </c>
      <c r="E307" s="33">
        <v>0.64901118227905652</v>
      </c>
      <c r="F307" s="33">
        <v>0.71743635236419268</v>
      </c>
      <c r="G307" s="33">
        <v>0.73355465451366886</v>
      </c>
      <c r="H307" s="33">
        <v>7.6489471136341344E-2</v>
      </c>
      <c r="I307" s="33">
        <v>0.58633180592856571</v>
      </c>
      <c r="J307" s="33">
        <v>4.8862889891849365E-2</v>
      </c>
      <c r="K307" s="33">
        <v>0.40966194212108709</v>
      </c>
      <c r="L307" s="33">
        <v>0.35173768871225158</v>
      </c>
      <c r="M307" s="33">
        <v>0.21357368068833382</v>
      </c>
      <c r="N307" s="33">
        <v>0.19757445673261861</v>
      </c>
      <c r="O307" s="33">
        <v>0.18350921396848435</v>
      </c>
      <c r="P307" s="33">
        <v>1.1289860133945178E-2</v>
      </c>
      <c r="Q307" s="33">
        <v>4.4403073904237984E-2</v>
      </c>
      <c r="R307" s="33">
        <v>8.5454743455687029E-2</v>
      </c>
      <c r="S307" s="33">
        <v>9.9445580418292254E-2</v>
      </c>
      <c r="T307" s="33">
        <v>0.23995169714234174</v>
      </c>
      <c r="U307" s="33">
        <v>0.31603979498676676</v>
      </c>
      <c r="V307" s="33">
        <v>0.21622671506140609</v>
      </c>
      <c r="W307" s="33">
        <v>0.21370390897261465</v>
      </c>
      <c r="X307" s="33">
        <v>1.3406446617919673E-2</v>
      </c>
      <c r="Y307" s="33">
        <v>6.838374418747957E-2</v>
      </c>
      <c r="DA307" s="60" t="s">
        <v>3325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5.5715286932195998</v>
      </c>
      <c r="D309" s="117">
        <f t="shared" si="136"/>
        <v>6.0903319110713054</v>
      </c>
      <c r="E309" s="117">
        <f t="shared" si="136"/>
        <v>7.8873072560753563</v>
      </c>
      <c r="F309" s="117">
        <f t="shared" si="136"/>
        <v>7.9934800185243189</v>
      </c>
      <c r="G309" s="117">
        <f t="shared" si="136"/>
        <v>8.7262750201922117</v>
      </c>
      <c r="H309" s="117">
        <f t="shared" si="136"/>
        <v>8.9768567276292739</v>
      </c>
      <c r="I309" s="117">
        <f t="shared" si="136"/>
        <v>7.9663605822430155</v>
      </c>
      <c r="J309" s="117">
        <f t="shared" si="136"/>
        <v>9.0853113650858894</v>
      </c>
      <c r="K309" s="117">
        <f t="shared" si="136"/>
        <v>7.001717633360494</v>
      </c>
      <c r="L309" s="117">
        <f t="shared" si="136"/>
        <v>6.0126581263803915</v>
      </c>
      <c r="M309" s="117">
        <f t="shared" si="136"/>
        <v>4.555769010568552</v>
      </c>
      <c r="N309" s="117">
        <f t="shared" si="136"/>
        <v>4.6645407857377528</v>
      </c>
      <c r="O309" s="117">
        <f t="shared" si="136"/>
        <v>4.5001143034115971</v>
      </c>
      <c r="P309" s="117">
        <f t="shared" si="136"/>
        <v>3.6560830619831481</v>
      </c>
      <c r="Q309" s="117">
        <f t="shared" si="136"/>
        <v>5.230319407021609</v>
      </c>
      <c r="R309" s="117">
        <f t="shared" ref="R309:V309" si="137">R310+R313+R315+R324</f>
        <v>9.3133727049783577</v>
      </c>
      <c r="S309" s="117">
        <f t="shared" si="137"/>
        <v>8.9427810312869411</v>
      </c>
      <c r="T309" s="117">
        <f t="shared" si="137"/>
        <v>9.6040015788069528</v>
      </c>
      <c r="U309" s="117">
        <f t="shared" si="137"/>
        <v>6.8371355155880398</v>
      </c>
      <c r="V309" s="117">
        <f t="shared" si="137"/>
        <v>7.7402286796721986</v>
      </c>
      <c r="W309" s="117">
        <f t="shared" ref="W309:Y309" si="138">W310+W313+W315+W324</f>
        <v>7.4683997837268468</v>
      </c>
      <c r="X309" s="117">
        <f t="shared" si="138"/>
        <v>6.736362917301979</v>
      </c>
      <c r="Y309" s="117">
        <f t="shared" si="138"/>
        <v>4.3052060601974143</v>
      </c>
      <c r="DA309" s="129" t="s">
        <v>3476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4.2588809363679268</v>
      </c>
      <c r="D310" s="122">
        <f t="shared" si="139"/>
        <v>4.5432903758954355</v>
      </c>
      <c r="E310" s="122">
        <f t="shared" si="139"/>
        <v>5.6996365603970371</v>
      </c>
      <c r="F310" s="122">
        <f t="shared" si="139"/>
        <v>5.9500020769782767</v>
      </c>
      <c r="G310" s="122">
        <f t="shared" si="139"/>
        <v>6.5546410757378251</v>
      </c>
      <c r="H310" s="122">
        <f t="shared" si="139"/>
        <v>6.1236095252346008</v>
      </c>
      <c r="I310" s="122">
        <f t="shared" si="139"/>
        <v>5.0432493012963917</v>
      </c>
      <c r="J310" s="122">
        <f t="shared" si="139"/>
        <v>6.3272663964824289</v>
      </c>
      <c r="K310" s="122">
        <f t="shared" si="139"/>
        <v>4.9845013474936533</v>
      </c>
      <c r="L310" s="122">
        <f t="shared" si="139"/>
        <v>4.5584379870200475</v>
      </c>
      <c r="M310" s="122">
        <f t="shared" si="139"/>
        <v>3.3406446157834027</v>
      </c>
      <c r="N310" s="122">
        <f t="shared" si="139"/>
        <v>3.3611522848655695</v>
      </c>
      <c r="O310" s="122">
        <f t="shared" si="139"/>
        <v>3.4092949753176631</v>
      </c>
      <c r="P310" s="122">
        <f t="shared" si="139"/>
        <v>2.6902579864684086</v>
      </c>
      <c r="Q310" s="122">
        <f t="shared" si="139"/>
        <v>3.9583912773956569</v>
      </c>
      <c r="R310" s="122">
        <f t="shared" ref="R310:V310" si="140">SUM(R311:R312)</f>
        <v>6.8805436691542585</v>
      </c>
      <c r="S310" s="122">
        <f t="shared" si="140"/>
        <v>6.6831905806746805</v>
      </c>
      <c r="T310" s="122">
        <f t="shared" si="140"/>
        <v>6.7238944022736913</v>
      </c>
      <c r="U310" s="122">
        <f t="shared" si="140"/>
        <v>5.043352983326538</v>
      </c>
      <c r="V310" s="122">
        <f t="shared" si="140"/>
        <v>5.1347557647243702</v>
      </c>
      <c r="W310" s="122">
        <f t="shared" ref="W310:Y310" si="141">SUM(W311:W312)</f>
        <v>4.2258160806882401</v>
      </c>
      <c r="X310" s="122">
        <f t="shared" si="141"/>
        <v>3.0545731313276328</v>
      </c>
      <c r="Y310" s="122">
        <f t="shared" si="141"/>
        <v>2.0214753471975349</v>
      </c>
      <c r="DA310" s="130" t="s">
        <v>3477</v>
      </c>
    </row>
    <row r="311" spans="1:105" ht="12" customHeight="1" x14ac:dyDescent="0.25">
      <c r="A311" s="97" t="s">
        <v>212</v>
      </c>
      <c r="B311" s="98"/>
      <c r="C311" s="98">
        <v>4.1586136318759293</v>
      </c>
      <c r="D311" s="98">
        <v>4.4361763713249758</v>
      </c>
      <c r="E311" s="98">
        <v>5.573084430837735</v>
      </c>
      <c r="F311" s="98">
        <v>5.8121194078429612</v>
      </c>
      <c r="G311" s="98">
        <v>6.406104493868833</v>
      </c>
      <c r="H311" s="98">
        <v>5.9900905683368784</v>
      </c>
      <c r="I311" s="98">
        <v>4.9371598389108389</v>
      </c>
      <c r="J311" s="98">
        <v>6.1957999886736825</v>
      </c>
      <c r="K311" s="98">
        <v>4.8819516907460159</v>
      </c>
      <c r="L311" s="98">
        <v>4.4682109730149335</v>
      </c>
      <c r="M311" s="98">
        <v>3.2752598064384073</v>
      </c>
      <c r="N311" s="98">
        <v>3.296292666067195</v>
      </c>
      <c r="O311" s="98">
        <v>3.3443023186691105</v>
      </c>
      <c r="P311" s="98">
        <v>2.6393064316082091</v>
      </c>
      <c r="Q311" s="98">
        <v>3.8835021496176449</v>
      </c>
      <c r="R311" s="98">
        <v>6.7495978560093866</v>
      </c>
      <c r="S311" s="98">
        <v>6.5576230577639647</v>
      </c>
      <c r="T311" s="98">
        <v>6.5979614723968378</v>
      </c>
      <c r="U311" s="98">
        <v>4.9484550519433048</v>
      </c>
      <c r="V311" s="98">
        <v>5.0381448374721627</v>
      </c>
      <c r="W311" s="98">
        <v>4.146439797703878</v>
      </c>
      <c r="X311" s="98">
        <v>2.9974920316678926</v>
      </c>
      <c r="Y311" s="98">
        <v>1.9835442952834343</v>
      </c>
      <c r="DA311" s="63" t="s">
        <v>3478</v>
      </c>
    </row>
    <row r="312" spans="1:105" ht="12" customHeight="1" x14ac:dyDescent="0.25">
      <c r="A312" s="97" t="s">
        <v>53</v>
      </c>
      <c r="B312" s="98"/>
      <c r="C312" s="98">
        <v>0.10026730449199731</v>
      </c>
      <c r="D312" s="98">
        <v>0.10711400457045998</v>
      </c>
      <c r="E312" s="98">
        <v>0.12655212955930215</v>
      </c>
      <c r="F312" s="98">
        <v>0.13788266913531572</v>
      </c>
      <c r="G312" s="98">
        <v>0.14853658186899238</v>
      </c>
      <c r="H312" s="98">
        <v>0.13351895689772275</v>
      </c>
      <c r="I312" s="98">
        <v>0.10608946238555263</v>
      </c>
      <c r="J312" s="98">
        <v>0.13146640780874602</v>
      </c>
      <c r="K312" s="98">
        <v>0.10254965674763737</v>
      </c>
      <c r="L312" s="98">
        <v>9.022701400511432E-2</v>
      </c>
      <c r="M312" s="98">
        <v>6.5384809344995548E-2</v>
      </c>
      <c r="N312" s="98">
        <v>6.4859618798374569E-2</v>
      </c>
      <c r="O312" s="98">
        <v>6.4992656648552541E-2</v>
      </c>
      <c r="P312" s="98">
        <v>5.0951554860199338E-2</v>
      </c>
      <c r="Q312" s="98">
        <v>7.4889127778012057E-2</v>
      </c>
      <c r="R312" s="98">
        <v>0.13094581314487172</v>
      </c>
      <c r="S312" s="98">
        <v>0.12556752291071621</v>
      </c>
      <c r="T312" s="98">
        <v>0.12593292987685367</v>
      </c>
      <c r="U312" s="98">
        <v>9.4897931383233144E-2</v>
      </c>
      <c r="V312" s="98">
        <v>9.6610927252207462E-2</v>
      </c>
      <c r="W312" s="98">
        <v>7.9376282984361904E-2</v>
      </c>
      <c r="X312" s="98">
        <v>5.7081099659739995E-2</v>
      </c>
      <c r="Y312" s="98">
        <v>3.7931051914100386E-2</v>
      </c>
      <c r="DA312" s="63" t="s">
        <v>3479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0.18629698455083246</v>
      </c>
      <c r="D313" s="122">
        <f t="shared" si="142"/>
        <v>0.18455978167717058</v>
      </c>
      <c r="E313" s="122">
        <f t="shared" si="142"/>
        <v>0.91276917433855043</v>
      </c>
      <c r="F313" s="122">
        <f t="shared" si="142"/>
        <v>0.5153856476061659</v>
      </c>
      <c r="G313" s="122">
        <f t="shared" si="142"/>
        <v>0.55421831504930041</v>
      </c>
      <c r="H313" s="122">
        <f t="shared" si="142"/>
        <v>1.2128441467975095</v>
      </c>
      <c r="I313" s="122">
        <f t="shared" si="142"/>
        <v>1.500986036412169</v>
      </c>
      <c r="J313" s="122">
        <f t="shared" si="142"/>
        <v>1.0312093607742818</v>
      </c>
      <c r="K313" s="122">
        <f t="shared" si="142"/>
        <v>0.71866909583217553</v>
      </c>
      <c r="L313" s="122">
        <f t="shared" si="142"/>
        <v>0.34405960004810182</v>
      </c>
      <c r="M313" s="122">
        <f t="shared" si="142"/>
        <v>0.40362000630908551</v>
      </c>
      <c r="N313" s="122">
        <f t="shared" si="142"/>
        <v>0.46700085546450532</v>
      </c>
      <c r="O313" s="122">
        <f t="shared" si="142"/>
        <v>0.25425024454115991</v>
      </c>
      <c r="P313" s="122">
        <f t="shared" si="142"/>
        <v>0.19966556830393145</v>
      </c>
      <c r="Q313" s="122">
        <f t="shared" si="142"/>
        <v>0.2351386442082615</v>
      </c>
      <c r="R313" s="122">
        <f t="shared" si="142"/>
        <v>0.56459329148601212</v>
      </c>
      <c r="S313" s="122">
        <f t="shared" si="142"/>
        <v>0.29504262126042269</v>
      </c>
      <c r="T313" s="122">
        <f t="shared" si="142"/>
        <v>0.75017653277331353</v>
      </c>
      <c r="U313" s="122">
        <f t="shared" si="142"/>
        <v>9.8173518075414523E-2</v>
      </c>
      <c r="V313" s="122">
        <f t="shared" si="142"/>
        <v>0.81659779836925528</v>
      </c>
      <c r="W313" s="122">
        <f t="shared" si="142"/>
        <v>1.5293124147058235</v>
      </c>
      <c r="X313" s="122">
        <f t="shared" si="142"/>
        <v>2.0318329582244417</v>
      </c>
      <c r="Y313" s="122">
        <f t="shared" si="142"/>
        <v>0.71985436435814931</v>
      </c>
      <c r="DA313" s="130" t="s">
        <v>3480</v>
      </c>
    </row>
    <row r="314" spans="1:105" ht="12" customHeight="1" x14ac:dyDescent="0.25">
      <c r="A314" s="97" t="s">
        <v>53</v>
      </c>
      <c r="B314" s="98"/>
      <c r="C314" s="98">
        <v>0.18629698455083246</v>
      </c>
      <c r="D314" s="98">
        <v>0.18455978167717058</v>
      </c>
      <c r="E314" s="98">
        <v>0.91276917433855043</v>
      </c>
      <c r="F314" s="98">
        <v>0.5153856476061659</v>
      </c>
      <c r="G314" s="98">
        <v>0.55421831504930041</v>
      </c>
      <c r="H314" s="98">
        <v>1.2128441467975095</v>
      </c>
      <c r="I314" s="98">
        <v>1.500986036412169</v>
      </c>
      <c r="J314" s="98">
        <v>1.0312093607742818</v>
      </c>
      <c r="K314" s="98">
        <v>0.71866909583217553</v>
      </c>
      <c r="L314" s="98">
        <v>0.34405960004810182</v>
      </c>
      <c r="M314" s="98">
        <v>0.40362000630908551</v>
      </c>
      <c r="N314" s="98">
        <v>0.46700085546450532</v>
      </c>
      <c r="O314" s="98">
        <v>0.25425024454115991</v>
      </c>
      <c r="P314" s="98">
        <v>0.19966556830393145</v>
      </c>
      <c r="Q314" s="98">
        <v>0.2351386442082615</v>
      </c>
      <c r="R314" s="98">
        <v>0.56459329148601212</v>
      </c>
      <c r="S314" s="98">
        <v>0.29504262126042269</v>
      </c>
      <c r="T314" s="98">
        <v>0.75017653277331353</v>
      </c>
      <c r="U314" s="98">
        <v>9.8173518075414523E-2</v>
      </c>
      <c r="V314" s="98">
        <v>0.81659779836925528</v>
      </c>
      <c r="W314" s="98">
        <v>1.5293124147058235</v>
      </c>
      <c r="X314" s="98">
        <v>2.0318329582244417</v>
      </c>
      <c r="Y314" s="98">
        <v>0.71985436435814931</v>
      </c>
      <c r="DA314" s="63" t="s">
        <v>3481</v>
      </c>
    </row>
    <row r="315" spans="1:105" ht="12" customHeight="1" x14ac:dyDescent="0.25">
      <c r="A315" s="121" t="s">
        <v>55</v>
      </c>
      <c r="B315" s="122"/>
      <c r="C315" s="122">
        <v>0.58306464932605551</v>
      </c>
      <c r="D315" s="122">
        <v>0.66615463353857274</v>
      </c>
      <c r="E315" s="122">
        <v>0.67246940632118379</v>
      </c>
      <c r="F315" s="122">
        <v>0.77850684950361182</v>
      </c>
      <c r="G315" s="122">
        <v>0.82590875212950732</v>
      </c>
      <c r="H315" s="122">
        <v>0.86794625969007388</v>
      </c>
      <c r="I315" s="122">
        <v>0.73032608071486194</v>
      </c>
      <c r="J315" s="122">
        <v>0.92337167455870983</v>
      </c>
      <c r="K315" s="122">
        <v>0.68413617421894246</v>
      </c>
      <c r="L315" s="122">
        <v>0.58604381344063483</v>
      </c>
      <c r="M315" s="122">
        <v>0.42695777901940762</v>
      </c>
      <c r="N315" s="122">
        <v>0.44733213826937335</v>
      </c>
      <c r="O315" s="122">
        <v>0.45353195498143972</v>
      </c>
      <c r="P315" s="122">
        <v>0.42075528204904605</v>
      </c>
      <c r="Q315" s="122">
        <v>0.56612353152905792</v>
      </c>
      <c r="R315" s="122">
        <v>1.0357220869243637</v>
      </c>
      <c r="S315" s="122">
        <v>1.0839613626755853</v>
      </c>
      <c r="T315" s="122">
        <v>1.1858301137941398</v>
      </c>
      <c r="U315" s="122">
        <v>0.96749785857015058</v>
      </c>
      <c r="V315" s="122">
        <v>1.0290016768515213</v>
      </c>
      <c r="W315" s="122">
        <v>0.98255649353083452</v>
      </c>
      <c r="X315" s="122">
        <v>0.94152331954183488</v>
      </c>
      <c r="Y315" s="122">
        <v>0.91748805823409818</v>
      </c>
      <c r="DA315" s="130" t="s">
        <v>3482</v>
      </c>
    </row>
    <row r="316" spans="1:105" ht="12" customHeight="1" x14ac:dyDescent="0.25">
      <c r="A316" s="97" t="s">
        <v>134</v>
      </c>
      <c r="B316" s="98"/>
      <c r="C316" s="98">
        <v>0.58283490566503249</v>
      </c>
      <c r="D316" s="98">
        <v>0.65386367841586368</v>
      </c>
      <c r="E316" s="98">
        <v>0.64978789398438097</v>
      </c>
      <c r="F316" s="98">
        <v>0.6952953859765536</v>
      </c>
      <c r="G316" s="98">
        <v>0.77836965499199928</v>
      </c>
      <c r="H316" s="98">
        <v>0.79248661433390644</v>
      </c>
      <c r="I316" s="98">
        <v>0.72955369167839923</v>
      </c>
      <c r="J316" s="98">
        <v>0.85615193397031841</v>
      </c>
      <c r="K316" s="98">
        <v>0.68306742397840048</v>
      </c>
      <c r="L316" s="98">
        <v>0.55488241199210431</v>
      </c>
      <c r="M316" s="98">
        <v>0.39417774971038583</v>
      </c>
      <c r="N316" s="98">
        <v>0.40990742367517385</v>
      </c>
      <c r="O316" s="98">
        <v>0.42108191408074064</v>
      </c>
      <c r="P316" s="98">
        <v>0.37557637484923878</v>
      </c>
      <c r="Q316" s="98">
        <v>0.50711818049543067</v>
      </c>
      <c r="R316" s="98">
        <v>1.0080050838185832</v>
      </c>
      <c r="S316" s="98">
        <v>1.0186061841751275</v>
      </c>
      <c r="T316" s="98">
        <v>1.1167574396024447</v>
      </c>
      <c r="U316" s="98">
        <v>0.90931627216613964</v>
      </c>
      <c r="V316" s="98">
        <v>1.0264238697826056</v>
      </c>
      <c r="W316" s="98">
        <v>0.85849641880596017</v>
      </c>
      <c r="X316" s="98">
        <v>0.81910989140192692</v>
      </c>
      <c r="Y316" s="98">
        <v>0.62190064232249731</v>
      </c>
      <c r="DA316" s="63" t="s">
        <v>3483</v>
      </c>
    </row>
    <row r="317" spans="1:105" ht="12" customHeight="1" x14ac:dyDescent="0.25">
      <c r="A317" s="97" t="s">
        <v>133</v>
      </c>
      <c r="B317" s="98"/>
      <c r="C317" s="98">
        <v>2.2974366102303142E-4</v>
      </c>
      <c r="D317" s="98">
        <v>1.5995660330285309E-4</v>
      </c>
      <c r="E317" s="98">
        <v>6.7981213472949917E-4</v>
      </c>
      <c r="F317" s="98">
        <v>8.2200588155445332E-5</v>
      </c>
      <c r="G317" s="98">
        <v>4.333764916585462E-4</v>
      </c>
      <c r="H317" s="98">
        <v>3.6057879111633565E-4</v>
      </c>
      <c r="I317" s="98">
        <v>7.7238903646270759E-4</v>
      </c>
      <c r="J317" s="98">
        <v>1.0123382568880282E-3</v>
      </c>
      <c r="K317" s="98">
        <v>1.0687502405419417E-3</v>
      </c>
      <c r="L317" s="98">
        <v>7.1604778121604643E-4</v>
      </c>
      <c r="M317" s="98">
        <v>8.3652831745244596E-4</v>
      </c>
      <c r="N317" s="98">
        <v>7.526700713631903E-4</v>
      </c>
      <c r="O317" s="98">
        <v>1.0650908156430139E-3</v>
      </c>
      <c r="P317" s="98">
        <v>2.9126765340360388E-3</v>
      </c>
      <c r="Q317" s="98">
        <v>8.6350233830024452E-4</v>
      </c>
      <c r="R317" s="98">
        <v>2.6883409322634496E-3</v>
      </c>
      <c r="S317" s="98">
        <v>2.5584586727745687E-3</v>
      </c>
      <c r="T317" s="98">
        <v>2.4683673318190743E-3</v>
      </c>
      <c r="U317" s="98">
        <v>1.8623348502454715E-3</v>
      </c>
      <c r="V317" s="98">
        <v>2.5778070689157686E-3</v>
      </c>
      <c r="W317" s="98">
        <v>7.7935517697231183E-4</v>
      </c>
      <c r="X317" s="98">
        <v>1.4162752994077489E-3</v>
      </c>
      <c r="Y317" s="98">
        <v>1.7139657909061028E-3</v>
      </c>
      <c r="DA317" s="63" t="s">
        <v>3484</v>
      </c>
    </row>
    <row r="318" spans="1:105" ht="12" customHeight="1" x14ac:dyDescent="0.25">
      <c r="A318" s="100" t="s">
        <v>212</v>
      </c>
      <c r="B318" s="101"/>
      <c r="C318" s="101">
        <v>6.6049317382032714E-5</v>
      </c>
      <c r="D318" s="101">
        <v>4.8481842533886705E-5</v>
      </c>
      <c r="E318" s="101">
        <v>1.7451365271492703E-4</v>
      </c>
      <c r="F318" s="101">
        <v>2.3781963197363318E-5</v>
      </c>
      <c r="G318" s="101">
        <v>1.2423704195536903E-4</v>
      </c>
      <c r="H318" s="101">
        <v>1.0300696841998365E-4</v>
      </c>
      <c r="I318" s="101">
        <v>2.146541305594108E-4</v>
      </c>
      <c r="J318" s="101">
        <v>2.8366462538974329E-4</v>
      </c>
      <c r="K318" s="101">
        <v>2.7850291471469046E-4</v>
      </c>
      <c r="L318" s="101">
        <v>1.8683318239367513E-4</v>
      </c>
      <c r="M318" s="101">
        <v>2.2794621402327512E-4</v>
      </c>
      <c r="N318" s="101">
        <v>2.0290237076177868E-4</v>
      </c>
      <c r="O318" s="101">
        <v>2.7876599741638244E-4</v>
      </c>
      <c r="P318" s="101">
        <v>8.0540043381751377E-4</v>
      </c>
      <c r="Q318" s="101">
        <v>2.6137946865491702E-4</v>
      </c>
      <c r="R318" s="101">
        <v>7.9387579552119654E-4</v>
      </c>
      <c r="S318" s="101">
        <v>7.4552202635205702E-4</v>
      </c>
      <c r="T318" s="101">
        <v>7.4286309270659605E-4</v>
      </c>
      <c r="U318" s="101">
        <v>5.2981618062804118E-4</v>
      </c>
      <c r="V318" s="101">
        <v>7.1885360355392362E-4</v>
      </c>
      <c r="W318" s="101">
        <v>2.4437328056895266E-4</v>
      </c>
      <c r="X318" s="101">
        <v>4.9700143729161487E-4</v>
      </c>
      <c r="Y318" s="101">
        <v>6.1182578547356464E-4</v>
      </c>
      <c r="DA318" s="131" t="s">
        <v>3485</v>
      </c>
    </row>
    <row r="319" spans="1:105" ht="12" customHeight="1" x14ac:dyDescent="0.25">
      <c r="A319" s="103" t="s">
        <v>52</v>
      </c>
      <c r="B319" s="104"/>
      <c r="C319" s="104">
        <v>1.6369434364099869E-4</v>
      </c>
      <c r="D319" s="104">
        <v>1.114747607689664E-4</v>
      </c>
      <c r="E319" s="104">
        <v>5.0529848201457219E-4</v>
      </c>
      <c r="F319" s="104">
        <v>5.8418624958082012E-5</v>
      </c>
      <c r="G319" s="104">
        <v>3.0913944970317714E-4</v>
      </c>
      <c r="H319" s="104">
        <v>2.5757182269635202E-4</v>
      </c>
      <c r="I319" s="104">
        <v>5.5773490590329676E-4</v>
      </c>
      <c r="J319" s="104">
        <v>7.2867363149828497E-4</v>
      </c>
      <c r="K319" s="104">
        <v>7.9024732582725125E-4</v>
      </c>
      <c r="L319" s="104">
        <v>5.2921459882237132E-4</v>
      </c>
      <c r="M319" s="104">
        <v>6.0858210342917081E-4</v>
      </c>
      <c r="N319" s="104">
        <v>5.4976770060141157E-4</v>
      </c>
      <c r="O319" s="104">
        <v>7.8632481822663144E-4</v>
      </c>
      <c r="P319" s="104">
        <v>2.1072761002185253E-3</v>
      </c>
      <c r="Q319" s="104">
        <v>6.021228696453275E-4</v>
      </c>
      <c r="R319" s="104">
        <v>1.8944651367422533E-3</v>
      </c>
      <c r="S319" s="104">
        <v>1.8129366464225117E-3</v>
      </c>
      <c r="T319" s="104">
        <v>1.7255042391124782E-3</v>
      </c>
      <c r="U319" s="104">
        <v>1.3325186696174303E-3</v>
      </c>
      <c r="V319" s="104">
        <v>1.8589534653618448E-3</v>
      </c>
      <c r="W319" s="104">
        <v>5.3498189640335922E-4</v>
      </c>
      <c r="X319" s="104">
        <v>9.1927386211613387E-4</v>
      </c>
      <c r="Y319" s="104">
        <v>1.102140005432538E-3</v>
      </c>
      <c r="DA319" s="132" t="s">
        <v>3486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1.1798609615331806E-2</v>
      </c>
      <c r="E320" s="101">
        <v>2.0843397902214327E-2</v>
      </c>
      <c r="F320" s="101">
        <v>8.0956562542259997E-2</v>
      </c>
      <c r="G320" s="101">
        <v>4.5720040994367876E-2</v>
      </c>
      <c r="H320" s="101">
        <v>7.2568501292002791E-2</v>
      </c>
      <c r="I320" s="101">
        <v>0</v>
      </c>
      <c r="J320" s="101">
        <v>5.9928977670948708E-2</v>
      </c>
      <c r="K320" s="101">
        <v>0</v>
      </c>
      <c r="L320" s="101">
        <v>2.8088674620049783E-2</v>
      </c>
      <c r="M320" s="101">
        <v>2.8074359602859963E-2</v>
      </c>
      <c r="N320" s="101">
        <v>3.2801331393793952E-2</v>
      </c>
      <c r="O320" s="101">
        <v>2.7040079448947145E-2</v>
      </c>
      <c r="P320" s="101">
        <v>3.4506615728882105E-2</v>
      </c>
      <c r="Q320" s="101">
        <v>4.6928589033608956E-2</v>
      </c>
      <c r="R320" s="101">
        <v>2.0865189628647255E-2</v>
      </c>
      <c r="S320" s="101">
        <v>5.2187048060579951E-2</v>
      </c>
      <c r="T320" s="101">
        <v>5.3393717164278529E-2</v>
      </c>
      <c r="U320" s="101">
        <v>4.5886012252183646E-2</v>
      </c>
      <c r="V320" s="101">
        <v>0</v>
      </c>
      <c r="W320" s="101">
        <v>0.10174327593707379</v>
      </c>
      <c r="X320" s="101">
        <v>9.6963198535798753E-2</v>
      </c>
      <c r="Y320" s="101">
        <v>0.23066193557738768</v>
      </c>
      <c r="DA320" s="131" t="s">
        <v>3487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3.3238890407440164E-4</v>
      </c>
      <c r="E321" s="104">
        <v>1.1583022998590548E-3</v>
      </c>
      <c r="F321" s="104">
        <v>2.1727003966427183E-3</v>
      </c>
      <c r="G321" s="104">
        <v>1.3856796514816029E-3</v>
      </c>
      <c r="H321" s="104">
        <v>2.5305652730483793E-3</v>
      </c>
      <c r="I321" s="104">
        <v>0</v>
      </c>
      <c r="J321" s="104">
        <v>6.2784246605545827E-3</v>
      </c>
      <c r="K321" s="104">
        <v>0</v>
      </c>
      <c r="L321" s="104">
        <v>2.3566790472646336E-3</v>
      </c>
      <c r="M321" s="104">
        <v>3.8691413887093819E-3</v>
      </c>
      <c r="N321" s="104">
        <v>3.870713129042371E-3</v>
      </c>
      <c r="O321" s="104">
        <v>4.344870636108944E-3</v>
      </c>
      <c r="P321" s="104">
        <v>7.7596149368891441E-3</v>
      </c>
      <c r="Q321" s="104">
        <v>1.1213259661718046E-2</v>
      </c>
      <c r="R321" s="104">
        <v>4.1634725448696491E-3</v>
      </c>
      <c r="S321" s="104">
        <v>1.060967176710329E-2</v>
      </c>
      <c r="T321" s="104">
        <v>1.3210589695597699E-2</v>
      </c>
      <c r="U321" s="104">
        <v>1.0433239301581784E-2</v>
      </c>
      <c r="V321" s="104">
        <v>0</v>
      </c>
      <c r="W321" s="104">
        <v>2.15374436108282E-2</v>
      </c>
      <c r="X321" s="104">
        <v>2.4033954304701469E-2</v>
      </c>
      <c r="Y321" s="104">
        <v>6.321151454330709E-2</v>
      </c>
      <c r="DA321" s="132" t="s">
        <v>3488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1.007583162703422E-4</v>
      </c>
      <c r="E322" s="98">
        <v>2.9717686996141537E-4</v>
      </c>
      <c r="F322" s="98">
        <v>6.2872889352660129E-4</v>
      </c>
      <c r="G322" s="98">
        <v>3.972115193152249E-4</v>
      </c>
      <c r="H322" s="98">
        <v>7.2296763008709625E-4</v>
      </c>
      <c r="I322" s="98">
        <v>0</v>
      </c>
      <c r="J322" s="98">
        <v>1.7592898552401281E-3</v>
      </c>
      <c r="K322" s="98">
        <v>0</v>
      </c>
      <c r="L322" s="98">
        <v>6.1464741659934732E-4</v>
      </c>
      <c r="M322" s="98">
        <v>1.0549052743628214E-3</v>
      </c>
      <c r="N322" s="98">
        <v>1.0436954538809984E-3</v>
      </c>
      <c r="O322" s="98">
        <v>1.1374335846485253E-3</v>
      </c>
      <c r="P322" s="98">
        <v>2.1438137613201012E-3</v>
      </c>
      <c r="Q322" s="98">
        <v>3.4062811649079546E-3</v>
      </c>
      <c r="R322" s="98">
        <v>1.2311816455955408E-3</v>
      </c>
      <c r="S322" s="98">
        <v>3.090451787531822E-3</v>
      </c>
      <c r="T322" s="98">
        <v>3.9777054908326547E-3</v>
      </c>
      <c r="U322" s="98">
        <v>2.9706130001432574E-3</v>
      </c>
      <c r="V322" s="98">
        <v>0</v>
      </c>
      <c r="W322" s="98">
        <v>6.7566000856938554E-3</v>
      </c>
      <c r="X322" s="98">
        <v>8.4367464363342796E-3</v>
      </c>
      <c r="Y322" s="98">
        <v>2.2557040718908045E-2</v>
      </c>
      <c r="DA322" s="63" t="s">
        <v>3489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2.3163058780405944E-4</v>
      </c>
      <c r="E323" s="98">
        <v>8.6112542989763953E-4</v>
      </c>
      <c r="F323" s="98">
        <v>1.5439715031161172E-3</v>
      </c>
      <c r="G323" s="98">
        <v>9.8846813216637804E-4</v>
      </c>
      <c r="H323" s="98">
        <v>1.8075976429612832E-3</v>
      </c>
      <c r="I323" s="98">
        <v>0</v>
      </c>
      <c r="J323" s="98">
        <v>4.5191348053144542E-3</v>
      </c>
      <c r="K323" s="98">
        <v>0</v>
      </c>
      <c r="L323" s="98">
        <v>1.7420316306652865E-3</v>
      </c>
      <c r="M323" s="98">
        <v>2.8142361143465603E-3</v>
      </c>
      <c r="N323" s="98">
        <v>2.8270176751613728E-3</v>
      </c>
      <c r="O323" s="98">
        <v>3.2074370514604189E-3</v>
      </c>
      <c r="P323" s="98">
        <v>5.6158011755690429E-3</v>
      </c>
      <c r="Q323" s="98">
        <v>7.8069784968100913E-3</v>
      </c>
      <c r="R323" s="98">
        <v>2.9322908992741085E-3</v>
      </c>
      <c r="S323" s="98">
        <v>7.5192199795714679E-3</v>
      </c>
      <c r="T323" s="98">
        <v>9.2328842047650437E-3</v>
      </c>
      <c r="U323" s="98">
        <v>7.462626301438526E-3</v>
      </c>
      <c r="V323" s="98">
        <v>0</v>
      </c>
      <c r="W323" s="98">
        <v>1.4780843525134344E-2</v>
      </c>
      <c r="X323" s="98">
        <v>1.5597207868367191E-2</v>
      </c>
      <c r="Y323" s="98">
        <v>4.0654473824399052E-2</v>
      </c>
      <c r="DA323" s="63" t="s">
        <v>3490</v>
      </c>
    </row>
    <row r="324" spans="1:105" ht="12" customHeight="1" x14ac:dyDescent="0.25">
      <c r="A324" s="121" t="s">
        <v>54</v>
      </c>
      <c r="B324" s="122"/>
      <c r="C324" s="122">
        <v>0.54328612297478562</v>
      </c>
      <c r="D324" s="122">
        <v>0.69632711996012764</v>
      </c>
      <c r="E324" s="122">
        <v>0.60243211501858496</v>
      </c>
      <c r="F324" s="122">
        <v>0.74958544443626474</v>
      </c>
      <c r="G324" s="122">
        <v>0.79150687727557867</v>
      </c>
      <c r="H324" s="122">
        <v>0.77245679590708971</v>
      </c>
      <c r="I324" s="122">
        <v>0.69179916381959317</v>
      </c>
      <c r="J324" s="122">
        <v>0.80346393327046739</v>
      </c>
      <c r="K324" s="122">
        <v>0.61441101581572277</v>
      </c>
      <c r="L324" s="122">
        <v>0.52411672587160785</v>
      </c>
      <c r="M324" s="122">
        <v>0.38454660945665653</v>
      </c>
      <c r="N324" s="122">
        <v>0.38905550713830495</v>
      </c>
      <c r="O324" s="122">
        <v>0.38303712857133387</v>
      </c>
      <c r="P324" s="122">
        <v>0.34540422516176172</v>
      </c>
      <c r="Q324" s="122">
        <v>0.47066595388863253</v>
      </c>
      <c r="R324" s="122">
        <v>0.83251365741372207</v>
      </c>
      <c r="S324" s="122">
        <v>0.88058646667625162</v>
      </c>
      <c r="T324" s="122">
        <v>0.94410052996580851</v>
      </c>
      <c r="U324" s="122">
        <v>0.72811115561593598</v>
      </c>
      <c r="V324" s="122">
        <v>0.7598734397270519</v>
      </c>
      <c r="W324" s="122">
        <v>0.73071479480194823</v>
      </c>
      <c r="X324" s="122">
        <v>0.70843350820806938</v>
      </c>
      <c r="Y324" s="122">
        <v>0.6463882904076319</v>
      </c>
      <c r="DA324" s="130" t="s">
        <v>3491</v>
      </c>
    </row>
    <row r="325" spans="1:105" ht="12" customHeight="1" x14ac:dyDescent="0.25">
      <c r="A325" s="97" t="s">
        <v>175</v>
      </c>
      <c r="B325" s="98"/>
      <c r="C325" s="98">
        <v>9.7593105615705722E-2</v>
      </c>
      <c r="D325" s="98">
        <v>8.4414994252782732E-2</v>
      </c>
      <c r="E325" s="98">
        <v>0.11458215144031558</v>
      </c>
      <c r="F325" s="98">
        <v>0.20933929288821682</v>
      </c>
      <c r="G325" s="98">
        <v>0.23809887984655914</v>
      </c>
      <c r="H325" s="98">
        <v>0.71464103790230848</v>
      </c>
      <c r="I325" s="98">
        <v>0.24772747232519818</v>
      </c>
      <c r="J325" s="98">
        <v>0.76637756475851582</v>
      </c>
      <c r="K325" s="98">
        <v>0.30275935527904457</v>
      </c>
      <c r="L325" s="98">
        <v>0.25585413724399209</v>
      </c>
      <c r="M325" s="98">
        <v>0.2210709313086574</v>
      </c>
      <c r="N325" s="98">
        <v>0.23708143745018945</v>
      </c>
      <c r="O325" s="98">
        <v>0.24092103329327835</v>
      </c>
      <c r="P325" s="98">
        <v>0.33658276694253447</v>
      </c>
      <c r="Q325" s="98">
        <v>0.43557319604616329</v>
      </c>
      <c r="R325" s="98">
        <v>0.76393475225212648</v>
      </c>
      <c r="S325" s="98">
        <v>0.79926219985846902</v>
      </c>
      <c r="T325" s="98">
        <v>0.74393184108161969</v>
      </c>
      <c r="U325" s="98">
        <v>0.45950793534303941</v>
      </c>
      <c r="V325" s="98">
        <v>0.57327472802510959</v>
      </c>
      <c r="W325" s="98">
        <v>0.54420106320079609</v>
      </c>
      <c r="X325" s="98">
        <v>0.69663014323126127</v>
      </c>
      <c r="Y325" s="98">
        <v>0.58571719190875737</v>
      </c>
      <c r="DA325" s="63" t="s">
        <v>3492</v>
      </c>
    </row>
    <row r="326" spans="1:105" ht="12" customHeight="1" x14ac:dyDescent="0.25">
      <c r="A326" s="109" t="s">
        <v>120</v>
      </c>
      <c r="B326" s="33"/>
      <c r="C326" s="33">
        <v>0.4456930173590799</v>
      </c>
      <c r="D326" s="33">
        <v>0.61191212570734488</v>
      </c>
      <c r="E326" s="33">
        <v>0.48784996357826943</v>
      </c>
      <c r="F326" s="33">
        <v>0.54024615154804789</v>
      </c>
      <c r="G326" s="33">
        <v>0.55340799742901958</v>
      </c>
      <c r="H326" s="33">
        <v>5.7815758004781267E-2</v>
      </c>
      <c r="I326" s="33">
        <v>0.44407169149439502</v>
      </c>
      <c r="J326" s="33">
        <v>3.7086368511951573E-2</v>
      </c>
      <c r="K326" s="33">
        <v>0.31165166053667825</v>
      </c>
      <c r="L326" s="33">
        <v>0.26826258862761576</v>
      </c>
      <c r="M326" s="33">
        <v>0.1634756781479991</v>
      </c>
      <c r="N326" s="33">
        <v>0.15197406968811553</v>
      </c>
      <c r="O326" s="33">
        <v>0.14211609527805552</v>
      </c>
      <c r="P326" s="33">
        <v>8.821458219227276E-3</v>
      </c>
      <c r="Q326" s="33">
        <v>3.5092757842469222E-2</v>
      </c>
      <c r="R326" s="33">
        <v>6.8578905161595607E-2</v>
      </c>
      <c r="S326" s="33">
        <v>8.1324266817782584E-2</v>
      </c>
      <c r="T326" s="33">
        <v>0.20016868888418884</v>
      </c>
      <c r="U326" s="33">
        <v>0.26860322027289657</v>
      </c>
      <c r="V326" s="33">
        <v>0.18659871170194234</v>
      </c>
      <c r="W326" s="33">
        <v>0.18651373160115217</v>
      </c>
      <c r="X326" s="33">
        <v>1.1803364976808067E-2</v>
      </c>
      <c r="Y326" s="33">
        <v>6.0671098498874587E-2</v>
      </c>
      <c r="DA326" s="60" t="s">
        <v>3493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0.54827378549254902</v>
      </c>
      <c r="D328" s="119">
        <f t="shared" si="143"/>
        <v>0.55542677483179725</v>
      </c>
      <c r="E328" s="119">
        <f t="shared" si="143"/>
        <v>0.59439123732569443</v>
      </c>
      <c r="F328" s="119">
        <f t="shared" si="143"/>
        <v>0.57675051068480865</v>
      </c>
      <c r="G328" s="119">
        <f t="shared" si="143"/>
        <v>0.58057846128173696</v>
      </c>
      <c r="H328" s="119">
        <f t="shared" si="143"/>
        <v>0.6164459812545271</v>
      </c>
      <c r="I328" s="119">
        <f t="shared" si="143"/>
        <v>0.66232971218922887</v>
      </c>
      <c r="J328" s="119">
        <f t="shared" si="143"/>
        <v>0.61733365054240097</v>
      </c>
      <c r="K328" s="119">
        <f t="shared" si="143"/>
        <v>0.62421571702043777</v>
      </c>
      <c r="L328" s="119">
        <f t="shared" si="143"/>
        <v>0.60751448932181351</v>
      </c>
      <c r="M328" s="119">
        <f t="shared" si="143"/>
        <v>0.63786326237117086</v>
      </c>
      <c r="N328" s="119">
        <f t="shared" si="143"/>
        <v>0.66692264029553516</v>
      </c>
      <c r="O328" s="119">
        <f t="shared" si="143"/>
        <v>0.67239470567803261</v>
      </c>
      <c r="P328" s="119">
        <f t="shared" si="143"/>
        <v>0.70047587941525991</v>
      </c>
      <c r="Q328" s="119">
        <f t="shared" si="143"/>
        <v>0.72504436143639317</v>
      </c>
      <c r="R328" s="119">
        <f t="shared" ref="R328:V328" si="144">IF(R309=0,"",R309/R290)</f>
        <v>0.75045958097748411</v>
      </c>
      <c r="S328" s="119">
        <f t="shared" si="144"/>
        <v>0.74457861994247843</v>
      </c>
      <c r="T328" s="119">
        <f t="shared" si="144"/>
        <v>0.78679051532078215</v>
      </c>
      <c r="U328" s="119">
        <f t="shared" si="144"/>
        <v>0.75894760694172159</v>
      </c>
      <c r="V328" s="119">
        <f t="shared" si="144"/>
        <v>0.82438203688414924</v>
      </c>
      <c r="W328" s="119">
        <f t="shared" ref="W328:Y328" si="145">IF(W309=0,"",W309/W290)</f>
        <v>0.90861213200092894</v>
      </c>
      <c r="X328" s="119">
        <f t="shared" si="145"/>
        <v>0.99154692403792244</v>
      </c>
      <c r="Y328" s="119">
        <f t="shared" si="145"/>
        <v>0.86919903813009136</v>
      </c>
      <c r="DA328" s="129" t="s">
        <v>3644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0.51617814500974135</v>
      </c>
      <c r="D329" s="124">
        <f t="shared" si="146"/>
        <v>0.52082206935875819</v>
      </c>
      <c r="E329" s="124">
        <f t="shared" si="146"/>
        <v>0.52539839258095788</v>
      </c>
      <c r="F329" s="124">
        <f t="shared" si="146"/>
        <v>0.53055355123307002</v>
      </c>
      <c r="G329" s="124">
        <f t="shared" si="146"/>
        <v>0.53559130140323707</v>
      </c>
      <c r="H329" s="124">
        <f t="shared" si="146"/>
        <v>0.54076651985285196</v>
      </c>
      <c r="I329" s="124">
        <f t="shared" si="146"/>
        <v>0.54625711192009196</v>
      </c>
      <c r="J329" s="124">
        <f t="shared" si="146"/>
        <v>0.55244809312388277</v>
      </c>
      <c r="K329" s="124">
        <f t="shared" si="146"/>
        <v>0.55945824289800206</v>
      </c>
      <c r="L329" s="124">
        <f t="shared" si="146"/>
        <v>0.56718760056317119</v>
      </c>
      <c r="M329" s="124">
        <f t="shared" si="146"/>
        <v>0.58179130051642436</v>
      </c>
      <c r="N329" s="124">
        <f t="shared" si="146"/>
        <v>0.60492965078460259</v>
      </c>
      <c r="O329" s="124">
        <f t="shared" si="146"/>
        <v>0.63782177010690477</v>
      </c>
      <c r="P329" s="124">
        <f t="shared" si="146"/>
        <v>0.67655618615223345</v>
      </c>
      <c r="Q329" s="124">
        <f t="shared" si="146"/>
        <v>0.70920887447001946</v>
      </c>
      <c r="R329" s="124">
        <f t="shared" ref="R329:V329" si="147">IF(R310=0,"",R310/R291)</f>
        <v>0.72581855118049954</v>
      </c>
      <c r="S329" s="124">
        <f t="shared" si="147"/>
        <v>0.73847211600521978</v>
      </c>
      <c r="T329" s="124">
        <f t="shared" si="147"/>
        <v>0.74879614257835625</v>
      </c>
      <c r="U329" s="124">
        <f t="shared" si="147"/>
        <v>0.75782917483658052</v>
      </c>
      <c r="V329" s="124">
        <f t="shared" si="147"/>
        <v>0.76604675193700755</v>
      </c>
      <c r="W329" s="124">
        <f t="shared" ref="W329:Y329" si="148">IF(W310=0,"",W310/W291)</f>
        <v>0.77223742215624647</v>
      </c>
      <c r="X329" s="124">
        <f t="shared" si="148"/>
        <v>0.77600806351485574</v>
      </c>
      <c r="Y329" s="124">
        <f t="shared" si="148"/>
        <v>0.77869598114644678</v>
      </c>
      <c r="DA329" s="130" t="s">
        <v>3645</v>
      </c>
    </row>
    <row r="330" spans="1:105" ht="12" customHeight="1" x14ac:dyDescent="0.25">
      <c r="A330" s="97" t="s">
        <v>212</v>
      </c>
      <c r="B330" s="111"/>
      <c r="C330" s="111">
        <f t="shared" ref="C330:Q330" si="149">IF(C311=0,"",C311/C292)</f>
        <v>0.51022619871402697</v>
      </c>
      <c r="D330" s="111">
        <f t="shared" si="149"/>
        <v>0.51486506816698296</v>
      </c>
      <c r="E330" s="111">
        <f t="shared" si="149"/>
        <v>0.51979647940292106</v>
      </c>
      <c r="F330" s="111">
        <f t="shared" si="149"/>
        <v>0.52470995080451699</v>
      </c>
      <c r="G330" s="111">
        <f t="shared" si="149"/>
        <v>0.52988543322908155</v>
      </c>
      <c r="H330" s="111">
        <f t="shared" si="149"/>
        <v>0.53528715891106926</v>
      </c>
      <c r="I330" s="111">
        <f t="shared" si="149"/>
        <v>0.54098252890719445</v>
      </c>
      <c r="J330" s="111">
        <f t="shared" si="149"/>
        <v>0.54725115547925474</v>
      </c>
      <c r="K330" s="111">
        <f t="shared" si="149"/>
        <v>0.55432850676390633</v>
      </c>
      <c r="L330" s="111">
        <f t="shared" si="149"/>
        <v>0.56227343062970392</v>
      </c>
      <c r="M330" s="111">
        <f t="shared" si="149"/>
        <v>0.57697425660793678</v>
      </c>
      <c r="N330" s="111">
        <f t="shared" si="149"/>
        <v>0.6002634335646454</v>
      </c>
      <c r="O330" s="111">
        <f t="shared" si="149"/>
        <v>0.63336382867212737</v>
      </c>
      <c r="P330" s="111">
        <f t="shared" si="149"/>
        <v>0.6723579485100234</v>
      </c>
      <c r="Q330" s="111">
        <f t="shared" si="149"/>
        <v>0.70525409756680613</v>
      </c>
      <c r="R330" s="111">
        <f t="shared" ref="R330:V330" si="150">IF(R311=0,"",R311/R292)</f>
        <v>0.72197815663716602</v>
      </c>
      <c r="S330" s="111">
        <f t="shared" si="150"/>
        <v>0.73479240647717381</v>
      </c>
      <c r="T330" s="111">
        <f t="shared" si="150"/>
        <v>0.7452230676310041</v>
      </c>
      <c r="U330" s="111">
        <f t="shared" si="150"/>
        <v>0.7543259502039531</v>
      </c>
      <c r="V330" s="111">
        <f t="shared" si="150"/>
        <v>0.76262541414375484</v>
      </c>
      <c r="W330" s="111">
        <f t="shared" ref="W330:Y330" si="151">IF(W311=0,"",W311/W292)</f>
        <v>0.76888499654517317</v>
      </c>
      <c r="X330" s="111">
        <f t="shared" si="151"/>
        <v>0.77271208491865628</v>
      </c>
      <c r="Y330" s="111">
        <f t="shared" si="151"/>
        <v>0.77541445268253173</v>
      </c>
      <c r="DA330" s="63" t="s">
        <v>3646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3647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2.232837481420181</v>
      </c>
      <c r="D332" s="124">
        <f t="shared" si="155"/>
        <v>2.3247960389019204</v>
      </c>
      <c r="E332" s="124">
        <f t="shared" si="155"/>
        <v>2.4181332319874578</v>
      </c>
      <c r="F332" s="124">
        <f t="shared" si="155"/>
        <v>2.512220068236362</v>
      </c>
      <c r="G332" s="124">
        <f t="shared" si="155"/>
        <v>2.6076016232355959</v>
      </c>
      <c r="H332" s="124">
        <f t="shared" si="155"/>
        <v>2.704192232025934</v>
      </c>
      <c r="I332" s="124">
        <f t="shared" si="155"/>
        <v>2.8021061528108531</v>
      </c>
      <c r="J332" s="124">
        <f t="shared" si="155"/>
        <v>2.9018554822680782</v>
      </c>
      <c r="K332" s="124">
        <f t="shared" si="155"/>
        <v>3.0038458436648918</v>
      </c>
      <c r="L332" s="124">
        <f t="shared" si="155"/>
        <v>3.1081310270121052</v>
      </c>
      <c r="M332" s="124">
        <f t="shared" si="155"/>
        <v>3.2276341602832419</v>
      </c>
      <c r="N332" s="124">
        <f t="shared" si="155"/>
        <v>3.3661915268713614</v>
      </c>
      <c r="O332" s="124">
        <f t="shared" si="155"/>
        <v>3.5235559541386867</v>
      </c>
      <c r="P332" s="124">
        <f t="shared" si="155"/>
        <v>3.6844127355245169</v>
      </c>
      <c r="Q332" s="124">
        <f t="shared" si="155"/>
        <v>3.8078678489501723</v>
      </c>
      <c r="R332" s="124">
        <f t="shared" ref="R332:V332" si="156">IF(R313=0,"",R313/R294)</f>
        <v>3.834617870699836</v>
      </c>
      <c r="S332" s="124">
        <f t="shared" si="156"/>
        <v>3.8375900953386877</v>
      </c>
      <c r="T332" s="124">
        <f t="shared" si="156"/>
        <v>3.8408925671596332</v>
      </c>
      <c r="U332" s="124">
        <f t="shared" si="156"/>
        <v>3.8445619802940181</v>
      </c>
      <c r="V332" s="124">
        <f t="shared" si="156"/>
        <v>3.855047462197347</v>
      </c>
      <c r="W332" s="124">
        <f t="shared" ref="W332:Y332" si="157">IF(W313=0,"",W313/W294)</f>
        <v>3.8894628470785482</v>
      </c>
      <c r="X332" s="124">
        <f t="shared" si="157"/>
        <v>3.9317350896368306</v>
      </c>
      <c r="Y332" s="124">
        <f t="shared" si="157"/>
        <v>3.9793834211536598</v>
      </c>
      <c r="DA332" s="130" t="s">
        <v>3648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2.232837481420181</v>
      </c>
      <c r="D333" s="111">
        <f t="shared" si="158"/>
        <v>2.3247960389019204</v>
      </c>
      <c r="E333" s="111">
        <f t="shared" si="158"/>
        <v>2.4181332319874578</v>
      </c>
      <c r="F333" s="111">
        <f t="shared" si="158"/>
        <v>2.512220068236362</v>
      </c>
      <c r="G333" s="111">
        <f t="shared" si="158"/>
        <v>2.6076016232355959</v>
      </c>
      <c r="H333" s="111">
        <f t="shared" si="158"/>
        <v>2.704192232025934</v>
      </c>
      <c r="I333" s="111">
        <f t="shared" si="158"/>
        <v>2.8021061528108531</v>
      </c>
      <c r="J333" s="111">
        <f t="shared" si="158"/>
        <v>2.9018554822680782</v>
      </c>
      <c r="K333" s="111">
        <f t="shared" si="158"/>
        <v>3.0038458436648918</v>
      </c>
      <c r="L333" s="111">
        <f t="shared" si="158"/>
        <v>3.1081310270121052</v>
      </c>
      <c r="M333" s="111">
        <f t="shared" si="158"/>
        <v>3.2276341602832419</v>
      </c>
      <c r="N333" s="111">
        <f t="shared" si="158"/>
        <v>3.3661915268713614</v>
      </c>
      <c r="O333" s="111">
        <f t="shared" si="158"/>
        <v>3.5235559541386867</v>
      </c>
      <c r="P333" s="111">
        <f t="shared" si="158"/>
        <v>3.6844127355245169</v>
      </c>
      <c r="Q333" s="111">
        <f t="shared" si="158"/>
        <v>3.8078678489501723</v>
      </c>
      <c r="R333" s="111">
        <f t="shared" ref="R333:V333" si="159">IF(R314=0,"",R314/R295)</f>
        <v>3.834617870699836</v>
      </c>
      <c r="S333" s="111">
        <f t="shared" si="159"/>
        <v>3.8375900953386877</v>
      </c>
      <c r="T333" s="111">
        <f t="shared" si="159"/>
        <v>3.8408925671596332</v>
      </c>
      <c r="U333" s="111">
        <f t="shared" si="159"/>
        <v>3.8445619802940181</v>
      </c>
      <c r="V333" s="111">
        <f t="shared" si="159"/>
        <v>3.855047462197347</v>
      </c>
      <c r="W333" s="111">
        <f t="shared" ref="W333:Y333" si="160">IF(W314=0,"",W314/W295)</f>
        <v>3.8894628470785482</v>
      </c>
      <c r="X333" s="111">
        <f t="shared" si="160"/>
        <v>3.9317350896368306</v>
      </c>
      <c r="Y333" s="111">
        <f t="shared" si="160"/>
        <v>3.9793834211536598</v>
      </c>
      <c r="DA333" s="63" t="s">
        <v>3649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0.54738955375270693</v>
      </c>
      <c r="D334" s="124">
        <f t="shared" si="161"/>
        <v>0.55413435058083704</v>
      </c>
      <c r="E334" s="124">
        <f t="shared" si="161"/>
        <v>0.5610866677570141</v>
      </c>
      <c r="F334" s="124">
        <f t="shared" si="161"/>
        <v>0.5708195848920572</v>
      </c>
      <c r="G334" s="124">
        <f t="shared" si="161"/>
        <v>0.5740050513008258</v>
      </c>
      <c r="H334" s="124">
        <f t="shared" si="161"/>
        <v>0.5816427611197772</v>
      </c>
      <c r="I334" s="124">
        <f t="shared" si="161"/>
        <v>0.58401418004820049</v>
      </c>
      <c r="J334" s="124">
        <f t="shared" si="161"/>
        <v>0.59471760521257222</v>
      </c>
      <c r="K334" s="124">
        <f t="shared" si="161"/>
        <v>0.59878534838136421</v>
      </c>
      <c r="L334" s="124">
        <f t="shared" si="161"/>
        <v>0.60902283644112376</v>
      </c>
      <c r="M334" s="124">
        <f t="shared" si="161"/>
        <v>0.6227829632096048</v>
      </c>
      <c r="N334" s="124">
        <f t="shared" si="161"/>
        <v>0.64048317316498404</v>
      </c>
      <c r="O334" s="124">
        <f t="shared" si="161"/>
        <v>0.66477366898814994</v>
      </c>
      <c r="P334" s="124">
        <f t="shared" si="161"/>
        <v>0.69459247712526628</v>
      </c>
      <c r="Q334" s="124">
        <f t="shared" si="161"/>
        <v>0.71818257771268823</v>
      </c>
      <c r="R334" s="124">
        <f t="shared" ref="R334:V334" si="162">IF(R315=0,"",R315/R296)</f>
        <v>0.73314079022295253</v>
      </c>
      <c r="S334" s="124">
        <f t="shared" si="162"/>
        <v>0.74606770375547959</v>
      </c>
      <c r="T334" s="124">
        <f t="shared" si="162"/>
        <v>0.75731170240003787</v>
      </c>
      <c r="U334" s="124">
        <f t="shared" si="162"/>
        <v>0.76646716783280222</v>
      </c>
      <c r="V334" s="124">
        <f t="shared" si="162"/>
        <v>0.77425196151925346</v>
      </c>
      <c r="W334" s="124">
        <f t="shared" ref="W334:Y334" si="163">IF(W315=0,"",W315/W296)</f>
        <v>0.77895497764907007</v>
      </c>
      <c r="X334" s="124">
        <f t="shared" si="163"/>
        <v>0.78282458145744105</v>
      </c>
      <c r="Y334" s="124">
        <f t="shared" si="163"/>
        <v>0.78936067484194117</v>
      </c>
      <c r="DA334" s="130" t="s">
        <v>3650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0.54731998651057345</v>
      </c>
      <c r="D335" s="111">
        <f t="shared" si="164"/>
        <v>0.55293530762815024</v>
      </c>
      <c r="E335" s="111">
        <f t="shared" si="164"/>
        <v>0.55880496973839255</v>
      </c>
      <c r="F335" s="111">
        <f t="shared" si="164"/>
        <v>0.5647198528717271</v>
      </c>
      <c r="G335" s="111">
        <f t="shared" si="164"/>
        <v>0.5708671507285259</v>
      </c>
      <c r="H335" s="111">
        <f t="shared" si="164"/>
        <v>0.57722201052445843</v>
      </c>
      <c r="I335" s="111">
        <f t="shared" si="164"/>
        <v>0.58382856778217718</v>
      </c>
      <c r="J335" s="111">
        <f t="shared" si="164"/>
        <v>0.59087213126116978</v>
      </c>
      <c r="K335" s="111">
        <f t="shared" si="164"/>
        <v>0.59850765283356555</v>
      </c>
      <c r="L335" s="111">
        <f t="shared" si="164"/>
        <v>0.60677194857468419</v>
      </c>
      <c r="M335" s="111">
        <f t="shared" si="164"/>
        <v>0.61952229303284978</v>
      </c>
      <c r="N335" s="111">
        <f t="shared" si="164"/>
        <v>0.63794967649441447</v>
      </c>
      <c r="O335" s="111">
        <f t="shared" si="164"/>
        <v>0.66290415590828866</v>
      </c>
      <c r="P335" s="111">
        <f t="shared" si="164"/>
        <v>0.69191958505734452</v>
      </c>
      <c r="Q335" s="111">
        <f t="shared" si="164"/>
        <v>0.7173233070643612</v>
      </c>
      <c r="R335" s="111">
        <f t="shared" ref="R335:V335" si="165">IF(R316=0,"",R316/R297)</f>
        <v>0.73285192123686649</v>
      </c>
      <c r="S335" s="111">
        <f t="shared" si="165"/>
        <v>0.74607629180797885</v>
      </c>
      <c r="T335" s="111">
        <f t="shared" si="165"/>
        <v>0.75720399309887776</v>
      </c>
      <c r="U335" s="111">
        <f t="shared" si="165"/>
        <v>0.76643269268542347</v>
      </c>
      <c r="V335" s="111">
        <f t="shared" si="165"/>
        <v>0.77393575805567205</v>
      </c>
      <c r="W335" s="111">
        <f t="shared" ref="W335:Y335" si="166">IF(W316=0,"",W316/W297)</f>
        <v>0.77890133031420716</v>
      </c>
      <c r="X335" s="111">
        <f t="shared" si="166"/>
        <v>0.78143652889029214</v>
      </c>
      <c r="Y335" s="111">
        <f t="shared" si="166"/>
        <v>0.78292298718003872</v>
      </c>
      <c r="DA335" s="63" t="s">
        <v>3651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0.80789819462734147</v>
      </c>
      <c r="D336" s="111">
        <f t="shared" si="167"/>
        <v>0.80317393902317136</v>
      </c>
      <c r="E336" s="111">
        <f t="shared" si="167"/>
        <v>0.83147638475571606</v>
      </c>
      <c r="F336" s="111">
        <f t="shared" si="167"/>
        <v>0.81766021155374657</v>
      </c>
      <c r="G336" s="111">
        <f t="shared" si="167"/>
        <v>0.8227083220610506</v>
      </c>
      <c r="H336" s="111">
        <f t="shared" si="167"/>
        <v>0.82696859626909536</v>
      </c>
      <c r="I336" s="111">
        <f t="shared" si="167"/>
        <v>0.83465309167829282</v>
      </c>
      <c r="J336" s="111">
        <f t="shared" si="167"/>
        <v>0.83750735212884375</v>
      </c>
      <c r="K336" s="111">
        <f t="shared" si="167"/>
        <v>0.85120298443901388</v>
      </c>
      <c r="L336" s="111">
        <f t="shared" si="167"/>
        <v>0.85536241335867802</v>
      </c>
      <c r="M336" s="111">
        <f t="shared" si="167"/>
        <v>0.85664159188791045</v>
      </c>
      <c r="N336" s="111">
        <f t="shared" si="167"/>
        <v>0.8673096947037775</v>
      </c>
      <c r="O336" s="111">
        <f t="shared" si="167"/>
        <v>0.88253994793481139</v>
      </c>
      <c r="P336" s="111">
        <f t="shared" si="167"/>
        <v>0.89037692830152626</v>
      </c>
      <c r="Q336" s="111">
        <f t="shared" si="167"/>
        <v>0.89342811934896949</v>
      </c>
      <c r="R336" s="111">
        <f t="shared" ref="R336:V336" si="168">IF(R317=0,"",R317/R298)</f>
        <v>0.9028142791606113</v>
      </c>
      <c r="S336" s="111">
        <f t="shared" si="168"/>
        <v>0.90977326245325774</v>
      </c>
      <c r="T336" s="111">
        <f t="shared" si="168"/>
        <v>0.91199264435055172</v>
      </c>
      <c r="U336" s="111">
        <f t="shared" si="168"/>
        <v>0.92021947332824339</v>
      </c>
      <c r="V336" s="111">
        <f t="shared" si="168"/>
        <v>0.92468029561007448</v>
      </c>
      <c r="W336" s="111">
        <f t="shared" ref="W336:Y336" si="169">IF(W317=0,"",W317/W298)</f>
        <v>0.91826812059065288</v>
      </c>
      <c r="X336" s="111">
        <f t="shared" si="169"/>
        <v>0.91062174881089253</v>
      </c>
      <c r="Y336" s="111">
        <f t="shared" si="169"/>
        <v>0.90993976733738124</v>
      </c>
      <c r="DA336" s="63" t="s">
        <v>3652</v>
      </c>
    </row>
    <row r="337" spans="1:105" ht="12" customHeight="1" x14ac:dyDescent="0.25">
      <c r="A337" s="100" t="s">
        <v>212</v>
      </c>
      <c r="B337" s="112"/>
      <c r="C337" s="112">
        <f t="shared" ref="C337:Q337" si="170">IF(C318=0,"",C318/C299)</f>
        <v>0.54731998651057345</v>
      </c>
      <c r="D337" s="112">
        <f t="shared" si="170"/>
        <v>0.55293530762815024</v>
      </c>
      <c r="E337" s="112">
        <f t="shared" si="170"/>
        <v>0.55880496973839255</v>
      </c>
      <c r="F337" s="112">
        <f t="shared" si="170"/>
        <v>0.5647198528717271</v>
      </c>
      <c r="G337" s="112">
        <f t="shared" si="170"/>
        <v>0.5708671507285259</v>
      </c>
      <c r="H337" s="112">
        <f t="shared" si="170"/>
        <v>0.57722201052445843</v>
      </c>
      <c r="I337" s="112">
        <f t="shared" si="170"/>
        <v>0.58382856778217718</v>
      </c>
      <c r="J337" s="112">
        <f t="shared" si="170"/>
        <v>0.59087213126116978</v>
      </c>
      <c r="K337" s="112">
        <f t="shared" si="170"/>
        <v>0.59850765283356555</v>
      </c>
      <c r="L337" s="112">
        <f t="shared" si="170"/>
        <v>0.60677194857468431</v>
      </c>
      <c r="M337" s="112">
        <f t="shared" si="170"/>
        <v>0.61952229303284978</v>
      </c>
      <c r="N337" s="112">
        <f t="shared" si="170"/>
        <v>0.63794967649441447</v>
      </c>
      <c r="O337" s="112">
        <f t="shared" si="170"/>
        <v>0.66290415590828866</v>
      </c>
      <c r="P337" s="112">
        <f t="shared" si="170"/>
        <v>0.69191958505734452</v>
      </c>
      <c r="Q337" s="112">
        <f t="shared" si="170"/>
        <v>0.71732330706436109</v>
      </c>
      <c r="R337" s="112">
        <f t="shared" ref="R337:V337" si="171">IF(R318=0,"",R318/R299)</f>
        <v>0.73285192123686649</v>
      </c>
      <c r="S337" s="112">
        <f t="shared" si="171"/>
        <v>0.74607629180797885</v>
      </c>
      <c r="T337" s="112">
        <f t="shared" si="171"/>
        <v>0.75720399309887776</v>
      </c>
      <c r="U337" s="112">
        <f t="shared" si="171"/>
        <v>0.76643269268542336</v>
      </c>
      <c r="V337" s="112">
        <f t="shared" si="171"/>
        <v>0.77393575805567205</v>
      </c>
      <c r="W337" s="112">
        <f t="shared" ref="W337:Y337" si="172">IF(W318=0,"",W318/W299)</f>
        <v>0.77890133031420716</v>
      </c>
      <c r="X337" s="112">
        <f t="shared" si="172"/>
        <v>0.78143652889029214</v>
      </c>
      <c r="Y337" s="112">
        <f t="shared" si="172"/>
        <v>0.78292298718003872</v>
      </c>
      <c r="DA337" s="131" t="s">
        <v>3653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3654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>
        <f t="shared" si="176"/>
        <v>0.62005273315413523</v>
      </c>
      <c r="E339" s="112">
        <f t="shared" si="176"/>
        <v>0.62147342981319287</v>
      </c>
      <c r="F339" s="112">
        <f t="shared" si="176"/>
        <v>0.62291126785666817</v>
      </c>
      <c r="G339" s="112">
        <f t="shared" si="176"/>
        <v>0.6244633073161957</v>
      </c>
      <c r="H339" s="112">
        <f t="shared" si="176"/>
        <v>0.62611859219718857</v>
      </c>
      <c r="I339" s="112" t="str">
        <f t="shared" si="176"/>
        <v/>
      </c>
      <c r="J339" s="112">
        <f t="shared" si="176"/>
        <v>0.62991534850954756</v>
      </c>
      <c r="K339" s="112" t="str">
        <f t="shared" si="176"/>
        <v/>
      </c>
      <c r="L339" s="112">
        <f t="shared" si="176"/>
        <v>0.63492766401705614</v>
      </c>
      <c r="M339" s="112">
        <f t="shared" si="176"/>
        <v>0.64002408264517607</v>
      </c>
      <c r="N339" s="112">
        <f t="shared" si="176"/>
        <v>0.6484276179692019</v>
      </c>
      <c r="O339" s="112">
        <f t="shared" si="176"/>
        <v>0.66124191695269552</v>
      </c>
      <c r="P339" s="112">
        <f t="shared" si="176"/>
        <v>0.67785945002938242</v>
      </c>
      <c r="Q339" s="112">
        <f t="shared" si="176"/>
        <v>0.69389183391080778</v>
      </c>
      <c r="R339" s="112">
        <f t="shared" ref="R339:V339" si="177">IF(R320=0,"",R320/R301)</f>
        <v>0.70474157903780243</v>
      </c>
      <c r="S339" s="112">
        <f t="shared" si="177"/>
        <v>0.71525311190995278</v>
      </c>
      <c r="T339" s="112">
        <f t="shared" si="177"/>
        <v>0.7256830696643739</v>
      </c>
      <c r="U339" s="112">
        <f t="shared" si="177"/>
        <v>0.7361363017829391</v>
      </c>
      <c r="V339" s="112" t="str">
        <f t="shared" si="177"/>
        <v/>
      </c>
      <c r="W339" s="112">
        <f t="shared" ref="W339:Y339" si="178">IF(W320=0,"",W320/W301)</f>
        <v>0.75578447543167215</v>
      </c>
      <c r="X339" s="112">
        <f t="shared" si="178"/>
        <v>0.76731005978932953</v>
      </c>
      <c r="Y339" s="112">
        <f t="shared" si="178"/>
        <v>0.77806272946855026</v>
      </c>
      <c r="DA339" s="131" t="s">
        <v>3655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>
        <f t="shared" si="179"/>
        <v>0.84334801279153904</v>
      </c>
      <c r="E340" s="113">
        <f t="shared" si="179"/>
        <v>0.86485225289515344</v>
      </c>
      <c r="F340" s="113">
        <f t="shared" si="179"/>
        <v>0.85093451910759521</v>
      </c>
      <c r="G340" s="113">
        <f t="shared" si="179"/>
        <v>0.85296068768191391</v>
      </c>
      <c r="H340" s="113">
        <f t="shared" si="179"/>
        <v>0.85426289987186055</v>
      </c>
      <c r="I340" s="113" t="str">
        <f t="shared" si="179"/>
        <v/>
      </c>
      <c r="J340" s="113">
        <f t="shared" si="179"/>
        <v>0.85864274601466872</v>
      </c>
      <c r="K340" s="113" t="str">
        <f t="shared" si="179"/>
        <v/>
      </c>
      <c r="L340" s="113">
        <f t="shared" si="179"/>
        <v>0.86959419436525676</v>
      </c>
      <c r="M340" s="113">
        <f t="shared" si="179"/>
        <v>0.86704156027999624</v>
      </c>
      <c r="N340" s="113">
        <f t="shared" si="179"/>
        <v>0.87245098967165502</v>
      </c>
      <c r="O340" s="113">
        <f t="shared" si="179"/>
        <v>0.88174452445492146</v>
      </c>
      <c r="P340" s="113">
        <f t="shared" si="179"/>
        <v>0.88394169000568068</v>
      </c>
      <c r="Q340" s="113">
        <f t="shared" si="179"/>
        <v>0.88182774764272343</v>
      </c>
      <c r="R340" s="113">
        <f t="shared" ref="R340:V340" si="180">IF(R321=0,"",R321/R302)</f>
        <v>0.88976621126241306</v>
      </c>
      <c r="S340" s="113">
        <f t="shared" si="180"/>
        <v>0.89608709677620313</v>
      </c>
      <c r="T340" s="113">
        <f t="shared" si="180"/>
        <v>0.89781167288464303</v>
      </c>
      <c r="U340" s="113">
        <f t="shared" si="180"/>
        <v>0.90739301397165739</v>
      </c>
      <c r="V340" s="113" t="str">
        <f t="shared" si="180"/>
        <v/>
      </c>
      <c r="W340" s="113">
        <f t="shared" ref="W340:Y340" si="181">IF(W321=0,"",W321/W302)</f>
        <v>0.90796010226566282</v>
      </c>
      <c r="X340" s="113">
        <f t="shared" si="181"/>
        <v>0.90378923942970302</v>
      </c>
      <c r="Y340" s="113">
        <f t="shared" si="181"/>
        <v>0.90761466071790853</v>
      </c>
      <c r="DA340" s="132" t="s">
        <v>3656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>
        <f t="shared" si="182"/>
        <v>0.62005273315413523</v>
      </c>
      <c r="E341" s="111">
        <f t="shared" si="182"/>
        <v>0.62147342981319287</v>
      </c>
      <c r="F341" s="111">
        <f t="shared" si="182"/>
        <v>0.62291126785666817</v>
      </c>
      <c r="G341" s="111">
        <f t="shared" si="182"/>
        <v>0.6244633073161957</v>
      </c>
      <c r="H341" s="111">
        <f t="shared" si="182"/>
        <v>0.62611859219718857</v>
      </c>
      <c r="I341" s="111" t="str">
        <f t="shared" si="182"/>
        <v/>
      </c>
      <c r="J341" s="111">
        <f t="shared" si="182"/>
        <v>0.62991534850954756</v>
      </c>
      <c r="K341" s="111" t="str">
        <f t="shared" si="182"/>
        <v/>
      </c>
      <c r="L341" s="111">
        <f t="shared" si="182"/>
        <v>0.63492766401705614</v>
      </c>
      <c r="M341" s="111">
        <f t="shared" si="182"/>
        <v>0.64002408264517607</v>
      </c>
      <c r="N341" s="111">
        <f t="shared" si="182"/>
        <v>0.6484276179692019</v>
      </c>
      <c r="O341" s="111">
        <f t="shared" si="182"/>
        <v>0.66124191695269552</v>
      </c>
      <c r="P341" s="111">
        <f t="shared" si="182"/>
        <v>0.67785945002938253</v>
      </c>
      <c r="Q341" s="111">
        <f t="shared" si="182"/>
        <v>0.69389183391080778</v>
      </c>
      <c r="R341" s="111">
        <f t="shared" ref="R341:V341" si="183">IF(R322=0,"",R322/R303)</f>
        <v>0.70474157903780243</v>
      </c>
      <c r="S341" s="111">
        <f t="shared" si="183"/>
        <v>0.71525311190995278</v>
      </c>
      <c r="T341" s="111">
        <f t="shared" si="183"/>
        <v>0.7256830696643739</v>
      </c>
      <c r="U341" s="111">
        <f t="shared" si="183"/>
        <v>0.7361363017829391</v>
      </c>
      <c r="V341" s="111" t="str">
        <f t="shared" si="183"/>
        <v/>
      </c>
      <c r="W341" s="111">
        <f t="shared" ref="W341:Y341" si="184">IF(W322=0,"",W322/W303)</f>
        <v>0.75578447543167215</v>
      </c>
      <c r="X341" s="111">
        <f t="shared" si="184"/>
        <v>0.76731005978932953</v>
      </c>
      <c r="Y341" s="111">
        <f t="shared" si="184"/>
        <v>0.77806272946855026</v>
      </c>
      <c r="DA341" s="63" t="s">
        <v>3657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 t="str">
        <f t="shared" si="185"/>
        <v/>
      </c>
      <c r="J342" s="111">
        <f t="shared" si="185"/>
        <v>1</v>
      </c>
      <c r="K342" s="111" t="str">
        <f t="shared" si="185"/>
        <v/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 t="str">
        <f t="shared" si="186"/>
        <v/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3658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0.71246785513496858</v>
      </c>
      <c r="D343" s="124">
        <f t="shared" si="188"/>
        <v>0.72512029066336359</v>
      </c>
      <c r="E343" s="124">
        <f t="shared" si="188"/>
        <v>0.71263758925014697</v>
      </c>
      <c r="F343" s="124">
        <f t="shared" si="188"/>
        <v>0.69676181149495531</v>
      </c>
      <c r="G343" s="124">
        <f t="shared" si="188"/>
        <v>0.69382982779760083</v>
      </c>
      <c r="H343" s="124">
        <f t="shared" si="188"/>
        <v>0.59529878052749619</v>
      </c>
      <c r="I343" s="124">
        <f t="shared" si="188"/>
        <v>0.68547734216128253</v>
      </c>
      <c r="J343" s="124">
        <f t="shared" si="188"/>
        <v>0.59257157800510774</v>
      </c>
      <c r="K343" s="124">
        <f t="shared" si="188"/>
        <v>0.66385525907556175</v>
      </c>
      <c r="L343" s="124">
        <f t="shared" si="188"/>
        <v>0.66574465016585249</v>
      </c>
      <c r="M343" s="124">
        <f t="shared" si="188"/>
        <v>0.65219328320621517</v>
      </c>
      <c r="N343" s="124">
        <f t="shared" si="188"/>
        <v>0.6476765566561733</v>
      </c>
      <c r="O343" s="124">
        <f t="shared" si="188"/>
        <v>0.64586629306251919</v>
      </c>
      <c r="P343" s="124">
        <f t="shared" si="188"/>
        <v>0.59238174208678263</v>
      </c>
      <c r="Q343" s="124">
        <f t="shared" si="188"/>
        <v>0.60160462946065618</v>
      </c>
      <c r="R343" s="124">
        <f t="shared" ref="R343:V343" si="189">IF(R324=0,"",R324/R305)</f>
        <v>0.60742219918969897</v>
      </c>
      <c r="S343" s="124">
        <f t="shared" si="189"/>
        <v>0.61548474867532854</v>
      </c>
      <c r="T343" s="124">
        <f t="shared" si="189"/>
        <v>0.64408807115112987</v>
      </c>
      <c r="U343" s="124">
        <f t="shared" si="189"/>
        <v>0.68310293822871682</v>
      </c>
      <c r="V343" s="124">
        <f t="shared" si="189"/>
        <v>0.66344308061320767</v>
      </c>
      <c r="W343" s="124">
        <f t="shared" ref="W343:Y343" si="190">IF(W324=0,"",W324/W305)</f>
        <v>0.66864756599089958</v>
      </c>
      <c r="X343" s="124">
        <f t="shared" si="190"/>
        <v>0.62251236623065909</v>
      </c>
      <c r="Y343" s="124">
        <f t="shared" si="190"/>
        <v>0.63753685501633395</v>
      </c>
      <c r="DA343" s="130" t="s">
        <v>3659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0.5824688328473131</v>
      </c>
      <c r="D344" s="111">
        <f t="shared" si="191"/>
        <v>0.58302318636623007</v>
      </c>
      <c r="E344" s="111">
        <f t="shared" si="191"/>
        <v>0.58357758982053676</v>
      </c>
      <c r="F344" s="111">
        <f t="shared" si="191"/>
        <v>0.58413200008421451</v>
      </c>
      <c r="G344" s="111">
        <f t="shared" si="191"/>
        <v>0.58468645633544869</v>
      </c>
      <c r="H344" s="111">
        <f t="shared" si="191"/>
        <v>0.5852409537793285</v>
      </c>
      <c r="I344" s="111">
        <f t="shared" si="191"/>
        <v>0.5857955020693596</v>
      </c>
      <c r="J344" s="111">
        <f t="shared" si="191"/>
        <v>0.58635014075254899</v>
      </c>
      <c r="K344" s="111">
        <f t="shared" si="191"/>
        <v>0.58690490345425417</v>
      </c>
      <c r="L344" s="111">
        <f t="shared" si="191"/>
        <v>0.58745979917063662</v>
      </c>
      <c r="M344" s="111">
        <f t="shared" si="191"/>
        <v>0.58788121079724753</v>
      </c>
      <c r="N344" s="111">
        <f t="shared" si="191"/>
        <v>0.58811676007400704</v>
      </c>
      <c r="O344" s="111">
        <f t="shared" si="191"/>
        <v>0.58825754168914313</v>
      </c>
      <c r="P344" s="111">
        <f t="shared" si="191"/>
        <v>0.58865036951324257</v>
      </c>
      <c r="Q344" s="111">
        <f t="shared" si="191"/>
        <v>0.59024927052367404</v>
      </c>
      <c r="R344" s="111">
        <f t="shared" ref="R344:V344" si="192">IF(R325=0,"",R325/R306)</f>
        <v>0.59444918533984614</v>
      </c>
      <c r="S344" s="111">
        <f t="shared" si="192"/>
        <v>0.60037364511024394</v>
      </c>
      <c r="T344" s="111">
        <f t="shared" si="192"/>
        <v>0.60687393909703613</v>
      </c>
      <c r="U344" s="111">
        <f t="shared" si="192"/>
        <v>0.6128013565624072</v>
      </c>
      <c r="V344" s="111">
        <f t="shared" si="192"/>
        <v>0.6170071867685335</v>
      </c>
      <c r="W344" s="111">
        <f t="shared" ref="W344:Y344" si="193">IF(W325=0,"",W325/W306)</f>
        <v>0.61902854069803737</v>
      </c>
      <c r="X344" s="111">
        <f t="shared" si="193"/>
        <v>0.61943781999668923</v>
      </c>
      <c r="Y344" s="111">
        <f t="shared" si="193"/>
        <v>0.61947874792655444</v>
      </c>
      <c r="DA344" s="63" t="s">
        <v>3660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0.74907589931405694</v>
      </c>
      <c r="D345" s="45">
        <f t="shared" si="194"/>
        <v>0.75034889251737391</v>
      </c>
      <c r="E345" s="45">
        <f t="shared" si="194"/>
        <v>0.75168190764470943</v>
      </c>
      <c r="F345" s="45">
        <f t="shared" si="194"/>
        <v>0.75302310757986568</v>
      </c>
      <c r="G345" s="45">
        <f t="shared" si="194"/>
        <v>0.75441958417661092</v>
      </c>
      <c r="H345" s="45">
        <f t="shared" si="194"/>
        <v>0.75586557399155685</v>
      </c>
      <c r="I345" s="45">
        <f t="shared" si="194"/>
        <v>0.7573726804588482</v>
      </c>
      <c r="J345" s="45">
        <f t="shared" si="194"/>
        <v>0.75898843875253086</v>
      </c>
      <c r="K345" s="45">
        <f t="shared" si="194"/>
        <v>0.76075326627378259</v>
      </c>
      <c r="L345" s="45">
        <f t="shared" si="194"/>
        <v>0.76267797633444723</v>
      </c>
      <c r="M345" s="45">
        <f t="shared" si="194"/>
        <v>0.76542988640326759</v>
      </c>
      <c r="N345" s="45">
        <f t="shared" si="194"/>
        <v>0.76919897542112448</v>
      </c>
      <c r="O345" s="45">
        <f t="shared" si="194"/>
        <v>0.77443574741954024</v>
      </c>
      <c r="P345" s="45">
        <f t="shared" si="194"/>
        <v>0.78136116077327056</v>
      </c>
      <c r="Q345" s="45">
        <f t="shared" si="194"/>
        <v>0.79032271320116521</v>
      </c>
      <c r="R345" s="45">
        <f t="shared" ref="R345:V345" si="195">IF(R326=0,"",R326/R307)</f>
        <v>0.80251724349459352</v>
      </c>
      <c r="S345" s="45">
        <f t="shared" si="195"/>
        <v>0.81777658168128708</v>
      </c>
      <c r="T345" s="45">
        <f t="shared" si="195"/>
        <v>0.83420409719147259</v>
      </c>
      <c r="U345" s="45">
        <f t="shared" si="195"/>
        <v>0.84990315945542094</v>
      </c>
      <c r="V345" s="45">
        <f t="shared" si="195"/>
        <v>0.86297713790338204</v>
      </c>
      <c r="W345" s="45">
        <f t="shared" ref="W345:Y345" si="196">IF(W326=0,"",W326/W307)</f>
        <v>0.87276705652142839</v>
      </c>
      <c r="X345" s="45">
        <f t="shared" si="196"/>
        <v>0.88042456835886307</v>
      </c>
      <c r="Y345" s="45">
        <f t="shared" si="196"/>
        <v>0.88721521788189694</v>
      </c>
      <c r="DA345" s="60" t="s">
        <v>3661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21.993732925803883</v>
      </c>
      <c r="D347" s="117">
        <f t="shared" si="197"/>
        <v>23.293892173541717</v>
      </c>
      <c r="E347" s="117">
        <f t="shared" si="197"/>
        <v>28.310919824879612</v>
      </c>
      <c r="F347" s="117">
        <f t="shared" si="197"/>
        <v>29.686465703574711</v>
      </c>
      <c r="G347" s="117">
        <f t="shared" si="197"/>
        <v>32.48078050218713</v>
      </c>
      <c r="H347" s="117">
        <f t="shared" si="197"/>
        <v>32.29647282607133</v>
      </c>
      <c r="I347" s="117">
        <f t="shared" si="197"/>
        <v>25.312937347735428</v>
      </c>
      <c r="J347" s="117">
        <f t="shared" si="197"/>
        <v>33.029611465740601</v>
      </c>
      <c r="K347" s="117">
        <f t="shared" si="197"/>
        <v>24.55192660515894</v>
      </c>
      <c r="L347" s="117">
        <f t="shared" si="197"/>
        <v>21.814167311368003</v>
      </c>
      <c r="M347" s="117">
        <f t="shared" si="197"/>
        <v>15.699518504180121</v>
      </c>
      <c r="N347" s="117">
        <f t="shared" si="197"/>
        <v>15.345457576269165</v>
      </c>
      <c r="O347" s="117">
        <f t="shared" si="197"/>
        <v>14.851216426053048</v>
      </c>
      <c r="P347" s="117">
        <f t="shared" si="197"/>
        <v>11.838302961780052</v>
      </c>
      <c r="Q347" s="117">
        <f t="shared" si="197"/>
        <v>16.327696353618762</v>
      </c>
      <c r="R347" s="117">
        <f t="shared" ref="R347:V347" si="198">R348+R351+R353+R362</f>
        <v>28.20998516563839</v>
      </c>
      <c r="S347" s="117">
        <f t="shared" si="198"/>
        <v>27.297728059014457</v>
      </c>
      <c r="T347" s="117">
        <f t="shared" si="198"/>
        <v>27.141123086433367</v>
      </c>
      <c r="U347" s="117">
        <f t="shared" si="198"/>
        <v>19.957869128024825</v>
      </c>
      <c r="V347" s="117">
        <f t="shared" si="198"/>
        <v>20.816443003930107</v>
      </c>
      <c r="W347" s="117">
        <f t="shared" ref="W347:Y347" si="199">W348+W351+W353+W362</f>
        <v>17.320998424041449</v>
      </c>
      <c r="X347" s="117">
        <f t="shared" si="199"/>
        <v>14.216425155172608</v>
      </c>
      <c r="Y347" s="117">
        <f t="shared" si="199"/>
        <v>10.096664034587207</v>
      </c>
      <c r="DA347" s="129" t="s">
        <v>3812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19.104641865440328</v>
      </c>
      <c r="D348" s="122">
        <f t="shared" si="200"/>
        <v>20.184304167541004</v>
      </c>
      <c r="E348" s="122">
        <f t="shared" si="200"/>
        <v>25.12513207439855</v>
      </c>
      <c r="F348" s="122">
        <f t="shared" si="200"/>
        <v>25.960815730789928</v>
      </c>
      <c r="G348" s="122">
        <f t="shared" si="200"/>
        <v>28.33078416212453</v>
      </c>
      <c r="H348" s="122">
        <f t="shared" si="200"/>
        <v>26.21840128984589</v>
      </c>
      <c r="I348" s="122">
        <f t="shared" si="200"/>
        <v>21.391791045264664</v>
      </c>
      <c r="J348" s="122">
        <f t="shared" si="200"/>
        <v>26.562478850694092</v>
      </c>
      <c r="K348" s="122">
        <f t="shared" si="200"/>
        <v>20.662856715714508</v>
      </c>
      <c r="L348" s="122">
        <f t="shared" si="200"/>
        <v>18.645830892663103</v>
      </c>
      <c r="M348" s="122">
        <f t="shared" si="200"/>
        <v>13.32280547126633</v>
      </c>
      <c r="N348" s="122">
        <f t="shared" si="200"/>
        <v>12.890196856151578</v>
      </c>
      <c r="O348" s="122">
        <f t="shared" si="200"/>
        <v>12.397273634913287</v>
      </c>
      <c r="P348" s="122">
        <f t="shared" si="200"/>
        <v>9.2181659935064495</v>
      </c>
      <c r="Q348" s="122">
        <f t="shared" si="200"/>
        <v>12.933187080299893</v>
      </c>
      <c r="R348" s="122">
        <f t="shared" ref="R348:V348" si="201">SUM(R349:R350)</f>
        <v>21.958310234935844</v>
      </c>
      <c r="S348" s="122">
        <f t="shared" si="201"/>
        <v>20.961717626180423</v>
      </c>
      <c r="T348" s="122">
        <f t="shared" si="201"/>
        <v>20.795461480051067</v>
      </c>
      <c r="U348" s="122">
        <f t="shared" si="201"/>
        <v>15.408333083192471</v>
      </c>
      <c r="V348" s="122">
        <f t="shared" si="201"/>
        <v>15.516881782896938</v>
      </c>
      <c r="W348" s="122">
        <f t="shared" ref="W348:Y348" si="202">SUM(W349:W350)</f>
        <v>12.666570786425448</v>
      </c>
      <c r="X348" s="122">
        <f t="shared" si="202"/>
        <v>9.1114062202924373</v>
      </c>
      <c r="Y348" s="122">
        <f t="shared" si="202"/>
        <v>6.0083204668340722</v>
      </c>
      <c r="DA348" s="130" t="s">
        <v>3813</v>
      </c>
    </row>
    <row r="349" spans="1:105" ht="12" customHeight="1" x14ac:dyDescent="0.25">
      <c r="A349" s="97" t="s">
        <v>212</v>
      </c>
      <c r="B349" s="98"/>
      <c r="C349" s="98">
        <v>19.104641865440328</v>
      </c>
      <c r="D349" s="98">
        <v>20.184304167541004</v>
      </c>
      <c r="E349" s="98">
        <v>25.12513207439855</v>
      </c>
      <c r="F349" s="98">
        <v>25.960815730789928</v>
      </c>
      <c r="G349" s="98">
        <v>28.33078416212453</v>
      </c>
      <c r="H349" s="98">
        <v>26.21840128984589</v>
      </c>
      <c r="I349" s="98">
        <v>21.391791045264664</v>
      </c>
      <c r="J349" s="98">
        <v>26.562478850694092</v>
      </c>
      <c r="K349" s="98">
        <v>20.662856715714508</v>
      </c>
      <c r="L349" s="98">
        <v>18.645830892663103</v>
      </c>
      <c r="M349" s="98">
        <v>13.32280547126633</v>
      </c>
      <c r="N349" s="98">
        <v>12.890196856151578</v>
      </c>
      <c r="O349" s="98">
        <v>12.397273634913287</v>
      </c>
      <c r="P349" s="98">
        <v>9.2181659935064495</v>
      </c>
      <c r="Q349" s="98">
        <v>12.933187080299893</v>
      </c>
      <c r="R349" s="98">
        <v>21.958310234935844</v>
      </c>
      <c r="S349" s="98">
        <v>20.961717626180423</v>
      </c>
      <c r="T349" s="98">
        <v>20.795461480051067</v>
      </c>
      <c r="U349" s="98">
        <v>15.408333083192471</v>
      </c>
      <c r="V349" s="98">
        <v>15.516881782896938</v>
      </c>
      <c r="W349" s="98">
        <v>12.666570786425448</v>
      </c>
      <c r="X349" s="98">
        <v>9.1114062202924373</v>
      </c>
      <c r="Y349" s="98">
        <v>6.0083204668340722</v>
      </c>
      <c r="DA349" s="63" t="s">
        <v>3814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3815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3816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3817</v>
      </c>
    </row>
    <row r="353" spans="1:105" ht="12" customHeight="1" x14ac:dyDescent="0.25">
      <c r="A353" s="121" t="s">
        <v>55</v>
      </c>
      <c r="B353" s="122"/>
      <c r="C353" s="122">
        <v>2.4963561304077331</v>
      </c>
      <c r="D353" s="122">
        <v>2.7704064923940703</v>
      </c>
      <c r="E353" s="122">
        <v>2.7256748278453404</v>
      </c>
      <c r="F353" s="122">
        <v>2.8857204218069867</v>
      </c>
      <c r="G353" s="122">
        <v>3.195705234483583</v>
      </c>
      <c r="H353" s="122">
        <v>3.2171042956477693</v>
      </c>
      <c r="I353" s="122">
        <v>2.9299005517751757</v>
      </c>
      <c r="J353" s="122">
        <v>3.4006278200969238</v>
      </c>
      <c r="K353" s="122">
        <v>2.6787673808148647</v>
      </c>
      <c r="L353" s="122">
        <v>2.1464328308002019</v>
      </c>
      <c r="M353" s="122">
        <v>1.4941445220807517</v>
      </c>
      <c r="N353" s="122">
        <v>1.509002490761344</v>
      </c>
      <c r="O353" s="122">
        <v>1.4923722983767624</v>
      </c>
      <c r="P353" s="122">
        <v>1.2774038311130074</v>
      </c>
      <c r="Q353" s="122">
        <v>1.6612907747299492</v>
      </c>
      <c r="R353" s="122">
        <v>3.2332067119207024</v>
      </c>
      <c r="S353" s="122">
        <v>3.2091195138973569</v>
      </c>
      <c r="T353" s="122">
        <v>3.4664092158664128</v>
      </c>
      <c r="U353" s="122">
        <v>2.788296717382281</v>
      </c>
      <c r="V353" s="122">
        <v>3.1172451491428657</v>
      </c>
      <c r="W353" s="122">
        <v>2.589552525461813</v>
      </c>
      <c r="X353" s="122">
        <v>2.4635249783865452</v>
      </c>
      <c r="Y353" s="122">
        <v>1.8675579488266261</v>
      </c>
      <c r="DA353" s="130" t="s">
        <v>3818</v>
      </c>
    </row>
    <row r="354" spans="1:105" ht="12" customHeight="1" x14ac:dyDescent="0.25">
      <c r="A354" s="97" t="s">
        <v>134</v>
      </c>
      <c r="B354" s="98"/>
      <c r="C354" s="98">
        <v>2.4960732648249158</v>
      </c>
      <c r="D354" s="98">
        <v>2.7702010910886932</v>
      </c>
      <c r="E354" s="98">
        <v>2.7249429894117152</v>
      </c>
      <c r="F354" s="98">
        <v>2.8856217216703679</v>
      </c>
      <c r="G354" s="98">
        <v>3.1951952433720843</v>
      </c>
      <c r="H354" s="98">
        <v>3.2166861925693553</v>
      </c>
      <c r="I354" s="98">
        <v>2.9290387505485556</v>
      </c>
      <c r="J354" s="98">
        <v>3.3995014799281367</v>
      </c>
      <c r="K354" s="98">
        <v>2.6776756284621559</v>
      </c>
      <c r="L354" s="98">
        <v>2.1457103535956747</v>
      </c>
      <c r="M354" s="98">
        <v>1.4932809833678695</v>
      </c>
      <c r="N354" s="98">
        <v>1.5082559107232041</v>
      </c>
      <c r="O354" s="98">
        <v>1.4913849669242965</v>
      </c>
      <c r="P354" s="98">
        <v>1.2746703788916163</v>
      </c>
      <c r="Q354" s="98">
        <v>1.6604349513301833</v>
      </c>
      <c r="R354" s="98">
        <v>3.2306623352378674</v>
      </c>
      <c r="S354" s="98">
        <v>3.2067724640339472</v>
      </c>
      <c r="T354" s="98">
        <v>3.4641049055548407</v>
      </c>
      <c r="U354" s="98">
        <v>2.7866730529667474</v>
      </c>
      <c r="V354" s="98">
        <v>3.1150635215485671</v>
      </c>
      <c r="W354" s="98">
        <v>2.588815612237608</v>
      </c>
      <c r="X354" s="98">
        <v>2.4620311214341952</v>
      </c>
      <c r="Y354" s="98">
        <v>1.8657224512783905</v>
      </c>
      <c r="DA354" s="63" t="s">
        <v>3819</v>
      </c>
    </row>
    <row r="355" spans="1:105" ht="12" customHeight="1" x14ac:dyDescent="0.25">
      <c r="A355" s="97" t="s">
        <v>133</v>
      </c>
      <c r="B355" s="98"/>
      <c r="C355" s="98">
        <v>2.8286558281733772E-4</v>
      </c>
      <c r="D355" s="98">
        <v>2.0540130537721079E-4</v>
      </c>
      <c r="E355" s="98">
        <v>7.3183843362523734E-4</v>
      </c>
      <c r="F355" s="98">
        <v>9.8700136618756469E-5</v>
      </c>
      <c r="G355" s="98">
        <v>5.0999111149893606E-4</v>
      </c>
      <c r="H355" s="98">
        <v>4.1810307841411907E-4</v>
      </c>
      <c r="I355" s="98">
        <v>8.6180122662031435E-4</v>
      </c>
      <c r="J355" s="98">
        <v>1.1263401687872895E-3</v>
      </c>
      <c r="K355" s="98">
        <v>1.0917523527088629E-3</v>
      </c>
      <c r="L355" s="98">
        <v>7.2247720452715001E-4</v>
      </c>
      <c r="M355" s="98">
        <v>8.6353871288207451E-4</v>
      </c>
      <c r="N355" s="98">
        <v>7.4658003813981276E-4</v>
      </c>
      <c r="O355" s="98">
        <v>9.8733145246587871E-4</v>
      </c>
      <c r="P355" s="98">
        <v>2.7334522213910313E-3</v>
      </c>
      <c r="Q355" s="98">
        <v>8.5582339976597794E-4</v>
      </c>
      <c r="R355" s="98">
        <v>2.5443766828351839E-3</v>
      </c>
      <c r="S355" s="98">
        <v>2.3470498634097572E-3</v>
      </c>
      <c r="T355" s="98">
        <v>2.3043103115719119E-3</v>
      </c>
      <c r="U355" s="98">
        <v>1.6236644155337081E-3</v>
      </c>
      <c r="V355" s="98">
        <v>2.1816275942986752E-3</v>
      </c>
      <c r="W355" s="98">
        <v>7.3691322420486015E-4</v>
      </c>
      <c r="X355" s="98">
        <v>1.4938569523500725E-3</v>
      </c>
      <c r="Y355" s="98">
        <v>1.835497548235563E-3</v>
      </c>
      <c r="DA355" s="63" t="s">
        <v>3820</v>
      </c>
    </row>
    <row r="356" spans="1:105" ht="12" customHeight="1" x14ac:dyDescent="0.25">
      <c r="A356" s="100" t="s">
        <v>212</v>
      </c>
      <c r="B356" s="101"/>
      <c r="C356" s="101">
        <v>2.8286558281733772E-4</v>
      </c>
      <c r="D356" s="101">
        <v>2.0540130537721079E-4</v>
      </c>
      <c r="E356" s="101">
        <v>7.3183843362523734E-4</v>
      </c>
      <c r="F356" s="101">
        <v>9.8700136618756469E-5</v>
      </c>
      <c r="G356" s="101">
        <v>5.0999111149893606E-4</v>
      </c>
      <c r="H356" s="101">
        <v>4.1810307841411907E-4</v>
      </c>
      <c r="I356" s="101">
        <v>8.6180122662031435E-4</v>
      </c>
      <c r="J356" s="101">
        <v>1.1263401687872895E-3</v>
      </c>
      <c r="K356" s="101">
        <v>1.0917523527088629E-3</v>
      </c>
      <c r="L356" s="101">
        <v>7.2247720452715001E-4</v>
      </c>
      <c r="M356" s="101">
        <v>8.6353871288207451E-4</v>
      </c>
      <c r="N356" s="101">
        <v>7.4658003813981276E-4</v>
      </c>
      <c r="O356" s="101">
        <v>9.8733145246587871E-4</v>
      </c>
      <c r="P356" s="101">
        <v>2.7334522213910313E-3</v>
      </c>
      <c r="Q356" s="101">
        <v>8.5582339976597794E-4</v>
      </c>
      <c r="R356" s="101">
        <v>2.5443766828351839E-3</v>
      </c>
      <c r="S356" s="101">
        <v>2.3470498634097572E-3</v>
      </c>
      <c r="T356" s="101">
        <v>2.3043103115719119E-3</v>
      </c>
      <c r="U356" s="101">
        <v>1.6236644155337081E-3</v>
      </c>
      <c r="V356" s="101">
        <v>2.1816275942986752E-3</v>
      </c>
      <c r="W356" s="101">
        <v>7.3691322420486015E-4</v>
      </c>
      <c r="X356" s="101">
        <v>1.4938569523500725E-3</v>
      </c>
      <c r="Y356" s="101">
        <v>1.835497548235563E-3</v>
      </c>
      <c r="DA356" s="131" t="s">
        <v>3821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3822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3823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3824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3825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3826</v>
      </c>
    </row>
    <row r="362" spans="1:105" ht="12" customHeight="1" x14ac:dyDescent="0.25">
      <c r="A362" s="121" t="s">
        <v>54</v>
      </c>
      <c r="B362" s="122"/>
      <c r="C362" s="122">
        <v>0.39273492995582321</v>
      </c>
      <c r="D362" s="122">
        <v>0.33918151360664339</v>
      </c>
      <c r="E362" s="122">
        <v>0.46011292263572284</v>
      </c>
      <c r="F362" s="122">
        <v>0.83992955097779654</v>
      </c>
      <c r="G362" s="122">
        <v>0.95429110557902064</v>
      </c>
      <c r="H362" s="122">
        <v>2.8609672405776712</v>
      </c>
      <c r="I362" s="122">
        <v>0.99124575069558729</v>
      </c>
      <c r="J362" s="122">
        <v>3.0665047949495881</v>
      </c>
      <c r="K362" s="122">
        <v>1.2103025086295685</v>
      </c>
      <c r="L362" s="122">
        <v>1.021903587904698</v>
      </c>
      <c r="M362" s="122">
        <v>0.88256851083303911</v>
      </c>
      <c r="N362" s="122">
        <v>0.94625822935624471</v>
      </c>
      <c r="O362" s="122">
        <v>0.96157049276299822</v>
      </c>
      <c r="P362" s="122">
        <v>1.3427331371605957</v>
      </c>
      <c r="Q362" s="122">
        <v>1.7332184985889216</v>
      </c>
      <c r="R362" s="122">
        <v>3.0184682187818432</v>
      </c>
      <c r="S362" s="122">
        <v>3.1268909189366774</v>
      </c>
      <c r="T362" s="122">
        <v>2.8792523905158882</v>
      </c>
      <c r="U362" s="122">
        <v>1.7612393274500744</v>
      </c>
      <c r="V362" s="122">
        <v>2.1823160718903019</v>
      </c>
      <c r="W362" s="122">
        <v>2.0648751121541853</v>
      </c>
      <c r="X362" s="122">
        <v>2.6414939564936271</v>
      </c>
      <c r="Y362" s="122">
        <v>2.2207856189265085</v>
      </c>
      <c r="DA362" s="130" t="s">
        <v>3827</v>
      </c>
    </row>
    <row r="363" spans="1:105" ht="12" customHeight="1" x14ac:dyDescent="0.25">
      <c r="A363" s="97" t="s">
        <v>175</v>
      </c>
      <c r="B363" s="98"/>
      <c r="C363" s="98">
        <v>0.39273492995582321</v>
      </c>
      <c r="D363" s="98">
        <v>0.33918151360664339</v>
      </c>
      <c r="E363" s="98">
        <v>0.46011292263572284</v>
      </c>
      <c r="F363" s="98">
        <v>0.83992955097779654</v>
      </c>
      <c r="G363" s="98">
        <v>0.95429110557902064</v>
      </c>
      <c r="H363" s="98">
        <v>2.8609672405776712</v>
      </c>
      <c r="I363" s="98">
        <v>0.99124575069558729</v>
      </c>
      <c r="J363" s="98">
        <v>3.0665047949495881</v>
      </c>
      <c r="K363" s="98">
        <v>1.2103025086295685</v>
      </c>
      <c r="L363" s="98">
        <v>1.021903587904698</v>
      </c>
      <c r="M363" s="98">
        <v>0.88256851083303911</v>
      </c>
      <c r="N363" s="98">
        <v>0.94625822935624471</v>
      </c>
      <c r="O363" s="98">
        <v>0.96157049276299822</v>
      </c>
      <c r="P363" s="98">
        <v>1.3427331371605957</v>
      </c>
      <c r="Q363" s="98">
        <v>1.7332184985889216</v>
      </c>
      <c r="R363" s="98">
        <v>3.0184682187818432</v>
      </c>
      <c r="S363" s="98">
        <v>3.1268909189366774</v>
      </c>
      <c r="T363" s="98">
        <v>2.8792523905158882</v>
      </c>
      <c r="U363" s="98">
        <v>1.7612393274500744</v>
      </c>
      <c r="V363" s="98">
        <v>2.1823160718903019</v>
      </c>
      <c r="W363" s="98">
        <v>2.0648751121541853</v>
      </c>
      <c r="X363" s="98">
        <v>2.6414939564936271</v>
      </c>
      <c r="Y363" s="98">
        <v>2.2207856189265085</v>
      </c>
      <c r="DA363" s="63" t="s">
        <v>3828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3829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15521.858934577602</v>
      </c>
      <c r="D366" s="117">
        <f t="shared" si="204"/>
        <v>15320.106811354681</v>
      </c>
      <c r="E366" s="117">
        <f t="shared" si="204"/>
        <v>17302.940402461572</v>
      </c>
      <c r="F366" s="117">
        <f t="shared" si="204"/>
        <v>17044.106202172668</v>
      </c>
      <c r="G366" s="117">
        <f t="shared" si="204"/>
        <v>18336.569881513537</v>
      </c>
      <c r="H366" s="117">
        <f t="shared" si="204"/>
        <v>17586.63279674562</v>
      </c>
      <c r="I366" s="117">
        <f t="shared" si="204"/>
        <v>16425.923051603088</v>
      </c>
      <c r="J366" s="117">
        <f t="shared" si="204"/>
        <v>17029.045531307962</v>
      </c>
      <c r="K366" s="117">
        <f t="shared" si="204"/>
        <v>16961.599187011161</v>
      </c>
      <c r="L366" s="117">
        <f t="shared" si="204"/>
        <v>17535.615449301047</v>
      </c>
      <c r="M366" s="117">
        <f t="shared" si="204"/>
        <v>16261.587206295353</v>
      </c>
      <c r="N366" s="117">
        <f t="shared" si="204"/>
        <v>15198.371079766091</v>
      </c>
      <c r="O366" s="117">
        <f t="shared" si="204"/>
        <v>14044.699552469789</v>
      </c>
      <c r="P366" s="117">
        <f t="shared" si="204"/>
        <v>11942.148676634039</v>
      </c>
      <c r="Q366" s="117">
        <f t="shared" si="204"/>
        <v>11660.375823952318</v>
      </c>
      <c r="R366" s="117">
        <f t="shared" ref="R366:V366" si="205">R367+R370+R372+R381</f>
        <v>11662.162552454265</v>
      </c>
      <c r="S366" s="117">
        <f t="shared" si="205"/>
        <v>11314.898326358099</v>
      </c>
      <c r="T366" s="117">
        <f t="shared" si="205"/>
        <v>10518.837646501142</v>
      </c>
      <c r="U366" s="117">
        <f t="shared" si="205"/>
        <v>9582.151591096479</v>
      </c>
      <c r="V366" s="117">
        <f t="shared" si="205"/>
        <v>9747.8630303151076</v>
      </c>
      <c r="W366" s="117">
        <f t="shared" ref="W366:Y366" si="206">W367+W370+W372+W381</f>
        <v>9471.2754634488301</v>
      </c>
      <c r="X366" s="117">
        <f t="shared" si="206"/>
        <v>7920.1877926925035</v>
      </c>
      <c r="Y366" s="117">
        <f t="shared" si="206"/>
        <v>5965.0239153109378</v>
      </c>
      <c r="DA366" s="129" t="s">
        <v>3980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12602.674762475752</v>
      </c>
      <c r="D367" s="122">
        <f t="shared" si="207"/>
        <v>12187.896547810193</v>
      </c>
      <c r="E367" s="122">
        <f t="shared" si="207"/>
        <v>14145.619588923317</v>
      </c>
      <c r="F367" s="122">
        <f t="shared" si="207"/>
        <v>13791.586168926287</v>
      </c>
      <c r="G367" s="122">
        <f t="shared" si="207"/>
        <v>14930.196443184273</v>
      </c>
      <c r="H367" s="122">
        <f t="shared" si="207"/>
        <v>13675.749020896134</v>
      </c>
      <c r="I367" s="122">
        <f t="shared" si="207"/>
        <v>12608.324994269586</v>
      </c>
      <c r="J367" s="122">
        <f t="shared" si="207"/>
        <v>13252.416690997919</v>
      </c>
      <c r="K367" s="122">
        <f t="shared" si="207"/>
        <v>13472.585366785008</v>
      </c>
      <c r="L367" s="122">
        <f t="shared" si="207"/>
        <v>14239.687723698118</v>
      </c>
      <c r="M367" s="122">
        <f t="shared" si="207"/>
        <v>13073.500269125696</v>
      </c>
      <c r="N367" s="122">
        <f t="shared" si="207"/>
        <v>12073.882011587117</v>
      </c>
      <c r="O367" s="122">
        <f t="shared" si="207"/>
        <v>11217.044252316076</v>
      </c>
      <c r="P367" s="122">
        <f t="shared" si="207"/>
        <v>9098.0781914986019</v>
      </c>
      <c r="Q367" s="122">
        <f t="shared" si="207"/>
        <v>9021.8058338327519</v>
      </c>
      <c r="R367" s="122">
        <f t="shared" ref="R367:V367" si="208">SUM(R368:R369)</f>
        <v>8908.2850540192085</v>
      </c>
      <c r="S367" s="122">
        <f t="shared" si="208"/>
        <v>8525.8632958938379</v>
      </c>
      <c r="T367" s="122">
        <f t="shared" si="208"/>
        <v>7738.057115437131</v>
      </c>
      <c r="U367" s="122">
        <f t="shared" si="208"/>
        <v>7078.6214844642145</v>
      </c>
      <c r="V367" s="122">
        <f t="shared" si="208"/>
        <v>6959.0292523247617</v>
      </c>
      <c r="W367" s="122">
        <f t="shared" ref="W367:Y367" si="209">SUM(W368:W369)</f>
        <v>6305.4950551976171</v>
      </c>
      <c r="X367" s="122">
        <f t="shared" si="209"/>
        <v>4588.8891560936163</v>
      </c>
      <c r="Y367" s="122">
        <f t="shared" si="209"/>
        <v>3126.3529004902011</v>
      </c>
      <c r="DA367" s="130" t="s">
        <v>3981</v>
      </c>
    </row>
    <row r="368" spans="1:105" ht="12" customHeight="1" x14ac:dyDescent="0.25">
      <c r="A368" s="97" t="s">
        <v>212</v>
      </c>
      <c r="B368" s="98"/>
      <c r="C368" s="98">
        <v>12449.521524855325</v>
      </c>
      <c r="D368" s="98">
        <v>12038.240628401922</v>
      </c>
      <c r="E368" s="98">
        <v>13980.600947060475</v>
      </c>
      <c r="F368" s="98">
        <v>13622.021249602642</v>
      </c>
      <c r="G368" s="98">
        <v>14748.985864443439</v>
      </c>
      <c r="H368" s="98">
        <v>13514.500270250182</v>
      </c>
      <c r="I368" s="98">
        <v>12463.442367737884</v>
      </c>
      <c r="J368" s="98">
        <v>13100.29706878961</v>
      </c>
      <c r="K368" s="98">
        <v>13317.514178646272</v>
      </c>
      <c r="L368" s="98">
        <v>14079.824808877966</v>
      </c>
      <c r="M368" s="98">
        <v>12924.630783479201</v>
      </c>
      <c r="N368" s="98">
        <v>11932.940799586911</v>
      </c>
      <c r="O368" s="98">
        <v>11080.655837155004</v>
      </c>
      <c r="P368" s="98">
        <v>8981.5000716827217</v>
      </c>
      <c r="Q368" s="98">
        <v>8900.7550268753821</v>
      </c>
      <c r="R368" s="98">
        <v>8785.2323870125128</v>
      </c>
      <c r="S368" s="98">
        <v>8407.5684160678647</v>
      </c>
      <c r="T368" s="98">
        <v>7629.536074056884</v>
      </c>
      <c r="U368" s="98">
        <v>6977.6828579792136</v>
      </c>
      <c r="V368" s="98">
        <v>6858.7270666487066</v>
      </c>
      <c r="W368" s="98">
        <v>6214.0310533044112</v>
      </c>
      <c r="X368" s="98">
        <v>4522.3441291246127</v>
      </c>
      <c r="Y368" s="98">
        <v>3080.6722404756015</v>
      </c>
      <c r="DA368" s="63" t="s">
        <v>3982</v>
      </c>
    </row>
    <row r="369" spans="1:105" ht="12" customHeight="1" x14ac:dyDescent="0.25">
      <c r="A369" s="97" t="s">
        <v>53</v>
      </c>
      <c r="B369" s="98"/>
      <c r="C369" s="98">
        <v>153.15323762042667</v>
      </c>
      <c r="D369" s="98">
        <v>149.65591940827122</v>
      </c>
      <c r="E369" s="98">
        <v>165.01864186284158</v>
      </c>
      <c r="F369" s="98">
        <v>169.56491932364617</v>
      </c>
      <c r="G369" s="98">
        <v>181.21057874083513</v>
      </c>
      <c r="H369" s="98">
        <v>161.24875064595176</v>
      </c>
      <c r="I369" s="98">
        <v>144.88262653170233</v>
      </c>
      <c r="J369" s="98">
        <v>152.11962220830924</v>
      </c>
      <c r="K369" s="98">
        <v>155.07118813873652</v>
      </c>
      <c r="L369" s="98">
        <v>159.8629148201523</v>
      </c>
      <c r="M369" s="98">
        <v>148.86948564649535</v>
      </c>
      <c r="N369" s="98">
        <v>140.94121200020481</v>
      </c>
      <c r="O369" s="98">
        <v>136.38841516107288</v>
      </c>
      <c r="P369" s="98">
        <v>116.57811981588006</v>
      </c>
      <c r="Q369" s="98">
        <v>121.05080695737043</v>
      </c>
      <c r="R369" s="98">
        <v>123.05266700669507</v>
      </c>
      <c r="S369" s="98">
        <v>118.29487982597242</v>
      </c>
      <c r="T369" s="98">
        <v>108.5210413802466</v>
      </c>
      <c r="U369" s="98">
        <v>100.93862648500105</v>
      </c>
      <c r="V369" s="98">
        <v>100.30218567605542</v>
      </c>
      <c r="W369" s="98">
        <v>91.464001893206074</v>
      </c>
      <c r="X369" s="98">
        <v>66.545026969003217</v>
      </c>
      <c r="Y369" s="98">
        <v>45.680660014599511</v>
      </c>
      <c r="DA369" s="63" t="s">
        <v>3983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127.44287311950448</v>
      </c>
      <c r="D370" s="122">
        <f t="shared" si="210"/>
        <v>110.91744423207585</v>
      </c>
      <c r="E370" s="122">
        <f t="shared" si="210"/>
        <v>492.20303819795606</v>
      </c>
      <c r="F370" s="122">
        <f t="shared" si="210"/>
        <v>252.29053944028811</v>
      </c>
      <c r="G370" s="122">
        <f t="shared" si="210"/>
        <v>259.29237915863422</v>
      </c>
      <c r="H370" s="122">
        <f t="shared" si="210"/>
        <v>541.65263887037611</v>
      </c>
      <c r="I370" s="122">
        <f t="shared" si="210"/>
        <v>731.53671923544073</v>
      </c>
      <c r="J370" s="122">
        <f t="shared" si="210"/>
        <v>411.18901930543052</v>
      </c>
      <c r="K370" s="122">
        <f t="shared" si="210"/>
        <v>361.78306359310051</v>
      </c>
      <c r="L370" s="122">
        <f t="shared" si="210"/>
        <v>196.13066632325624</v>
      </c>
      <c r="M370" s="122">
        <f t="shared" si="210"/>
        <v>284.71949699010366</v>
      </c>
      <c r="N370" s="122">
        <f t="shared" si="210"/>
        <v>301.46886342578256</v>
      </c>
      <c r="O370" s="122">
        <f t="shared" si="210"/>
        <v>151.42354178939755</v>
      </c>
      <c r="P370" s="122">
        <f t="shared" si="210"/>
        <v>123.99224084078953</v>
      </c>
      <c r="Q370" s="122">
        <f t="shared" si="210"/>
        <v>99.813907660871536</v>
      </c>
      <c r="R370" s="122">
        <f t="shared" si="210"/>
        <v>138.36079083738159</v>
      </c>
      <c r="S370" s="122">
        <f t="shared" si="210"/>
        <v>72.429384349675999</v>
      </c>
      <c r="T370" s="122">
        <f t="shared" si="210"/>
        <v>168.30846519806596</v>
      </c>
      <c r="U370" s="122">
        <f t="shared" si="210"/>
        <v>27.161148670225888</v>
      </c>
      <c r="V370" s="122">
        <f t="shared" si="210"/>
        <v>219.91893402390116</v>
      </c>
      <c r="W370" s="122">
        <f t="shared" si="210"/>
        <v>453.07075302679334</v>
      </c>
      <c r="X370" s="122">
        <f t="shared" si="210"/>
        <v>602.45834785806574</v>
      </c>
      <c r="Y370" s="122">
        <f t="shared" si="210"/>
        <v>217.85440166471778</v>
      </c>
      <c r="DA370" s="130" t="s">
        <v>3984</v>
      </c>
    </row>
    <row r="371" spans="1:105" ht="12" customHeight="1" x14ac:dyDescent="0.25">
      <c r="A371" s="97" t="s">
        <v>53</v>
      </c>
      <c r="B371" s="98"/>
      <c r="C371" s="98">
        <f>RES_hhdet_in_fech!C67</f>
        <v>127.44287311950448</v>
      </c>
      <c r="D371" s="98">
        <f>RES_hhdet_in_fech!D67</f>
        <v>110.91744423207585</v>
      </c>
      <c r="E371" s="98">
        <f>RES_hhdet_in_fech!E67</f>
        <v>492.20303819795606</v>
      </c>
      <c r="F371" s="98">
        <f>RES_hhdet_in_fech!F67</f>
        <v>252.29053944028811</v>
      </c>
      <c r="G371" s="98">
        <f>RES_hhdet_in_fech!G67</f>
        <v>259.29237915863422</v>
      </c>
      <c r="H371" s="98">
        <f>RES_hhdet_in_fech!H67</f>
        <v>541.65263887037611</v>
      </c>
      <c r="I371" s="98">
        <f>RES_hhdet_in_fech!I67</f>
        <v>731.53671923544073</v>
      </c>
      <c r="J371" s="98">
        <f>RES_hhdet_in_fech!J67</f>
        <v>411.18901930543052</v>
      </c>
      <c r="K371" s="98">
        <f>RES_hhdet_in_fech!K67</f>
        <v>361.78306359310051</v>
      </c>
      <c r="L371" s="98">
        <f>RES_hhdet_in_fech!L67</f>
        <v>196.13066632325624</v>
      </c>
      <c r="M371" s="98">
        <f>RES_hhdet_in_fech!M67</f>
        <v>284.71949699010366</v>
      </c>
      <c r="N371" s="98">
        <f>RES_hhdet_in_fech!N67</f>
        <v>301.46886342578256</v>
      </c>
      <c r="O371" s="98">
        <f>RES_hhdet_in_fech!O67</f>
        <v>151.42354178939755</v>
      </c>
      <c r="P371" s="98">
        <f>RES_hhdet_in_fech!P67</f>
        <v>123.99224084078953</v>
      </c>
      <c r="Q371" s="98">
        <f>RES_hhdet_in_fech!Q67</f>
        <v>99.813907660871536</v>
      </c>
      <c r="R371" s="98">
        <f>RES_hhdet_in_fech!R67</f>
        <v>138.36079083738159</v>
      </c>
      <c r="S371" s="98">
        <f>RES_hhdet_in_fech!S67</f>
        <v>72.429384349675999</v>
      </c>
      <c r="T371" s="98">
        <f>RES_hhdet_in_fech!T67</f>
        <v>168.30846519806596</v>
      </c>
      <c r="U371" s="98">
        <f>RES_hhdet_in_fech!U67</f>
        <v>27.161148670225888</v>
      </c>
      <c r="V371" s="98">
        <f>RES_hhdet_in_fech!V67</f>
        <v>219.91893402390116</v>
      </c>
      <c r="W371" s="98">
        <f>RES_hhdet_in_fech!W67</f>
        <v>453.07075302679334</v>
      </c>
      <c r="X371" s="98">
        <f>RES_hhdet_in_fech!X67</f>
        <v>602.45834785806574</v>
      </c>
      <c r="Y371" s="98">
        <f>RES_hhdet_in_fech!Y67</f>
        <v>217.85440166471778</v>
      </c>
      <c r="DA371" s="63" t="s">
        <v>3985</v>
      </c>
    </row>
    <row r="372" spans="1:105" ht="12" customHeight="1" x14ac:dyDescent="0.25">
      <c r="A372" s="121" t="s">
        <v>55</v>
      </c>
      <c r="B372" s="122"/>
      <c r="C372" s="122">
        <v>1626.998109887508</v>
      </c>
      <c r="D372" s="122">
        <v>1679.6067970722049</v>
      </c>
      <c r="E372" s="122">
        <v>1562.8098238832949</v>
      </c>
      <c r="F372" s="122">
        <v>1677.2194815211287</v>
      </c>
      <c r="G372" s="122">
        <v>1755.3611239880615</v>
      </c>
      <c r="H372" s="122">
        <v>1802.1458502606331</v>
      </c>
      <c r="I372" s="122">
        <v>1707.8018510663328</v>
      </c>
      <c r="J372" s="122">
        <v>1796.5371188893537</v>
      </c>
      <c r="K372" s="122">
        <v>1727.699839730062</v>
      </c>
      <c r="L372" s="122">
        <v>1704.9343093968021</v>
      </c>
      <c r="M372" s="122">
        <v>1560.9070179974797</v>
      </c>
      <c r="N372" s="122">
        <v>1517.700182830117</v>
      </c>
      <c r="O372" s="122">
        <v>1431.6843451107657</v>
      </c>
      <c r="P372" s="122">
        <v>1385.9868392191838</v>
      </c>
      <c r="Q372" s="122">
        <v>1274.1637880492694</v>
      </c>
      <c r="R372" s="122">
        <v>1327.563393192175</v>
      </c>
      <c r="S372" s="122">
        <v>1368.7501580041267</v>
      </c>
      <c r="T372" s="122">
        <v>1349.3432853340246</v>
      </c>
      <c r="U372" s="122">
        <v>1342.6323322859923</v>
      </c>
      <c r="V372" s="122">
        <v>1379.8056361422341</v>
      </c>
      <c r="W372" s="122">
        <v>1453.465122207416</v>
      </c>
      <c r="X372" s="122">
        <v>1402.1352277906824</v>
      </c>
      <c r="Y372" s="122">
        <v>1399.7884868272863</v>
      </c>
      <c r="DA372" s="130" t="s">
        <v>3986</v>
      </c>
    </row>
    <row r="373" spans="1:105" ht="12" customHeight="1" x14ac:dyDescent="0.25">
      <c r="A373" s="97" t="s">
        <v>134</v>
      </c>
      <c r="B373" s="98"/>
      <c r="C373" s="98">
        <v>1627.20488264495</v>
      </c>
      <c r="D373" s="98">
        <v>1682.0996583871208</v>
      </c>
      <c r="E373" s="98">
        <v>1571.410783157281</v>
      </c>
      <c r="F373" s="98">
        <v>1692.3660765799675</v>
      </c>
      <c r="G373" s="98">
        <v>1765.0654529418609</v>
      </c>
      <c r="H373" s="98">
        <v>1815.4860791674971</v>
      </c>
      <c r="I373" s="98">
        <v>1708.3434990990183</v>
      </c>
      <c r="J373" s="98">
        <v>1809.6478979894316</v>
      </c>
      <c r="K373" s="98">
        <v>1728.4981268032168</v>
      </c>
      <c r="L373" s="98">
        <v>1713.4578823929744</v>
      </c>
      <c r="M373" s="98">
        <v>1568.4004032722416</v>
      </c>
      <c r="N373" s="98">
        <v>1522.8706579133302</v>
      </c>
      <c r="O373" s="98">
        <v>1435.5746459303684</v>
      </c>
      <c r="P373" s="98">
        <v>1393.5551312790092</v>
      </c>
      <c r="Q373" s="98">
        <v>1268.2297354929456</v>
      </c>
      <c r="R373" s="98">
        <v>1327.6243281596301</v>
      </c>
      <c r="S373" s="98">
        <v>1369.6416300424673</v>
      </c>
      <c r="T373" s="98">
        <v>1349.4163092476674</v>
      </c>
      <c r="U373" s="98">
        <v>1342.1012993810098</v>
      </c>
      <c r="V373" s="98">
        <v>1380.361628028747</v>
      </c>
      <c r="W373" s="98">
        <v>1453.3398164190523</v>
      </c>
      <c r="X373" s="98">
        <v>1404.9425925767259</v>
      </c>
      <c r="Y373" s="98">
        <v>1414.2803247694867</v>
      </c>
      <c r="DA373" s="63" t="s">
        <v>3987</v>
      </c>
    </row>
    <row r="374" spans="1:105" ht="12" customHeight="1" x14ac:dyDescent="0.25">
      <c r="A374" s="97" t="s">
        <v>133</v>
      </c>
      <c r="B374" s="98"/>
      <c r="C374" s="98">
        <v>1102.4156242566878</v>
      </c>
      <c r="D374" s="98">
        <v>1158.08992674407</v>
      </c>
      <c r="E374" s="98">
        <v>1056.5162926327439</v>
      </c>
      <c r="F374" s="98">
        <v>1169.1810690301515</v>
      </c>
      <c r="G374" s="98">
        <v>1225.2625779601333</v>
      </c>
      <c r="H374" s="98">
        <v>1267.7420157193035</v>
      </c>
      <c r="I374" s="98">
        <v>1195.8240939489938</v>
      </c>
      <c r="J374" s="98">
        <v>1277.9799807869206</v>
      </c>
      <c r="K374" s="98">
        <v>1216.8626368337684</v>
      </c>
      <c r="L374" s="98">
        <v>1216.9747532573954</v>
      </c>
      <c r="M374" s="98">
        <v>1135.6936698031518</v>
      </c>
      <c r="N374" s="98">
        <v>1121.4183332163602</v>
      </c>
      <c r="O374" s="98">
        <v>1079.6640219136805</v>
      </c>
      <c r="P374" s="98">
        <v>1087.0012146896561</v>
      </c>
      <c r="Q374" s="98">
        <v>1021.8588965907385</v>
      </c>
      <c r="R374" s="98">
        <v>1082.2202640369189</v>
      </c>
      <c r="S374" s="98">
        <v>1127.786661622375</v>
      </c>
      <c r="T374" s="98">
        <v>1124.1910873046393</v>
      </c>
      <c r="U374" s="98">
        <v>1120.7965126602264</v>
      </c>
      <c r="V374" s="98">
        <v>1157.9251597173691</v>
      </c>
      <c r="W374" s="98">
        <v>1233.8309074638598</v>
      </c>
      <c r="X374" s="98">
        <v>1205.8634117199331</v>
      </c>
      <c r="Y374" s="98">
        <v>1217.0171931371119</v>
      </c>
      <c r="DA374" s="63" t="s">
        <v>3988</v>
      </c>
    </row>
    <row r="375" spans="1:105" ht="12" customHeight="1" x14ac:dyDescent="0.25">
      <c r="A375" s="100" t="s">
        <v>212</v>
      </c>
      <c r="B375" s="101"/>
      <c r="C375" s="101">
        <v>467.82721874174962</v>
      </c>
      <c r="D375" s="101">
        <v>509.86419287253051</v>
      </c>
      <c r="E375" s="101">
        <v>403.55836531835786</v>
      </c>
      <c r="F375" s="101">
        <v>489.77246076765766</v>
      </c>
      <c r="G375" s="101">
        <v>506.20421795054324</v>
      </c>
      <c r="H375" s="101">
        <v>518.85194122965993</v>
      </c>
      <c r="I375" s="101">
        <v>475.10665443173366</v>
      </c>
      <c r="J375" s="101">
        <v>507.57322312100661</v>
      </c>
      <c r="K375" s="101">
        <v>450.98127021952433</v>
      </c>
      <c r="L375" s="101">
        <v>447.62903021937302</v>
      </c>
      <c r="M375" s="101">
        <v>427.91268351502583</v>
      </c>
      <c r="N375" s="101">
        <v>410.99629343920282</v>
      </c>
      <c r="O375" s="101">
        <v>376.20574222324018</v>
      </c>
      <c r="P375" s="101">
        <v>386.78347053132887</v>
      </c>
      <c r="Q375" s="101">
        <v>385.25080804754236</v>
      </c>
      <c r="R375" s="101">
        <v>393.70059090215631</v>
      </c>
      <c r="S375" s="101">
        <v>400.73655135017464</v>
      </c>
      <c r="T375" s="101">
        <v>407.49057655899185</v>
      </c>
      <c r="U375" s="101">
        <v>382.83498277209719</v>
      </c>
      <c r="V375" s="101">
        <v>385.79555964028862</v>
      </c>
      <c r="W375" s="101">
        <v>456.10097556747627</v>
      </c>
      <c r="X375" s="101">
        <v>493.11974395922368</v>
      </c>
      <c r="Y375" s="101">
        <v>504.91228962708868</v>
      </c>
      <c r="DA375" s="131" t="s">
        <v>3989</v>
      </c>
    </row>
    <row r="376" spans="1:105" ht="12" customHeight="1" x14ac:dyDescent="0.25">
      <c r="A376" s="103" t="s">
        <v>52</v>
      </c>
      <c r="B376" s="104"/>
      <c r="C376" s="104">
        <v>634.58840551493824</v>
      </c>
      <c r="D376" s="104">
        <v>648.22573387153955</v>
      </c>
      <c r="E376" s="104">
        <v>652.95792731438598</v>
      </c>
      <c r="F376" s="104">
        <v>679.40860826249389</v>
      </c>
      <c r="G376" s="104">
        <v>719.05836000959005</v>
      </c>
      <c r="H376" s="104">
        <v>748.89007448964355</v>
      </c>
      <c r="I376" s="104">
        <v>720.71743951726012</v>
      </c>
      <c r="J376" s="104">
        <v>770.40675766591403</v>
      </c>
      <c r="K376" s="104">
        <v>765.88136661424448</v>
      </c>
      <c r="L376" s="104">
        <v>769.34572303802224</v>
      </c>
      <c r="M376" s="104">
        <v>707.78098628812563</v>
      </c>
      <c r="N376" s="104">
        <v>710.42203977715735</v>
      </c>
      <c r="O376" s="104">
        <v>703.45827969044024</v>
      </c>
      <c r="P376" s="104">
        <v>700.21774415832704</v>
      </c>
      <c r="Q376" s="104">
        <v>636.60808854319635</v>
      </c>
      <c r="R376" s="104">
        <v>688.51967313476268</v>
      </c>
      <c r="S376" s="104">
        <v>727.0501102722003</v>
      </c>
      <c r="T376" s="104">
        <v>716.70051074564708</v>
      </c>
      <c r="U376" s="104">
        <v>737.96152988812923</v>
      </c>
      <c r="V376" s="104">
        <v>772.12960007708057</v>
      </c>
      <c r="W376" s="104">
        <v>777.7299318963835</v>
      </c>
      <c r="X376" s="104">
        <v>712.74366776070917</v>
      </c>
      <c r="Y376" s="104">
        <v>712.10490351002318</v>
      </c>
      <c r="DA376" s="132" t="s">
        <v>3990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1558.4525211914261</v>
      </c>
      <c r="E377" s="101">
        <v>1354.3570742415689</v>
      </c>
      <c r="F377" s="101">
        <v>1559.8463114316928</v>
      </c>
      <c r="G377" s="101">
        <v>1612.669894118244</v>
      </c>
      <c r="H377" s="101">
        <v>1678.6328715386471</v>
      </c>
      <c r="I377" s="101">
        <v>0</v>
      </c>
      <c r="J377" s="101">
        <v>1678.9933605885039</v>
      </c>
      <c r="K377" s="101">
        <v>0</v>
      </c>
      <c r="L377" s="101">
        <v>1597.8309913857215</v>
      </c>
      <c r="M377" s="101">
        <v>1527.3789135053516</v>
      </c>
      <c r="N377" s="101">
        <v>1508.4991697638964</v>
      </c>
      <c r="O377" s="101">
        <v>1441.1638570650778</v>
      </c>
      <c r="P377" s="101">
        <v>1399.5939610989594</v>
      </c>
      <c r="Q377" s="101">
        <v>1389.6614299292883</v>
      </c>
      <c r="R377" s="101">
        <v>1399.7067226918837</v>
      </c>
      <c r="S377" s="101">
        <v>1411.9139155849793</v>
      </c>
      <c r="T377" s="101">
        <v>1409.7243108425973</v>
      </c>
      <c r="U377" s="101">
        <v>1407.6496199322669</v>
      </c>
      <c r="V377" s="101">
        <v>0</v>
      </c>
      <c r="W377" s="101">
        <v>1499.6398284741497</v>
      </c>
      <c r="X377" s="101">
        <v>1428.2373333366511</v>
      </c>
      <c r="Y377" s="101">
        <v>1413.6087805259369</v>
      </c>
      <c r="DA377" s="131" t="s">
        <v>3991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1145.9334983163174</v>
      </c>
      <c r="E378" s="104">
        <v>973.50845926757336</v>
      </c>
      <c r="F378" s="104">
        <v>1142.1156136872805</v>
      </c>
      <c r="G378" s="104">
        <v>1180.8467977674266</v>
      </c>
      <c r="H378" s="104">
        <v>1230.4038508339106</v>
      </c>
      <c r="I378" s="104">
        <v>0</v>
      </c>
      <c r="J378" s="104">
        <v>1232.448571925027</v>
      </c>
      <c r="K378" s="104">
        <v>0</v>
      </c>
      <c r="L378" s="104">
        <v>1167.346430190828</v>
      </c>
      <c r="M378" s="104">
        <v>1128.2272061710814</v>
      </c>
      <c r="N378" s="104">
        <v>1121.6873678088407</v>
      </c>
      <c r="O378" s="104">
        <v>1081.2793873553451</v>
      </c>
      <c r="P378" s="104">
        <v>1074.6639052442331</v>
      </c>
      <c r="Q378" s="104">
        <v>1095.453797120387</v>
      </c>
      <c r="R378" s="104">
        <v>1110.6147330528991</v>
      </c>
      <c r="S378" s="104">
        <v>1128.6820247950238</v>
      </c>
      <c r="T378" s="104">
        <v>1140.8417659660779</v>
      </c>
      <c r="U378" s="104">
        <v>1142.9246260504267</v>
      </c>
      <c r="V378" s="104">
        <v>0</v>
      </c>
      <c r="W378" s="104">
        <v>1248.2880969985761</v>
      </c>
      <c r="X378" s="104">
        <v>1212.8234881269955</v>
      </c>
      <c r="Y378" s="104">
        <v>1212.5452256251283</v>
      </c>
      <c r="DA378" s="132" t="s">
        <v>3992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472.46756427601468</v>
      </c>
      <c r="E379" s="98">
        <v>347.57791241072658</v>
      </c>
      <c r="F379" s="98">
        <v>451.48528363957126</v>
      </c>
      <c r="G379" s="98">
        <v>462.35402419899066</v>
      </c>
      <c r="H379" s="98">
        <v>479.60525841820612</v>
      </c>
      <c r="I379" s="98">
        <v>0</v>
      </c>
      <c r="J379" s="98">
        <v>470.74512575390963</v>
      </c>
      <c r="K379" s="98">
        <v>0</v>
      </c>
      <c r="L379" s="98">
        <v>416.98243520426195</v>
      </c>
      <c r="M379" s="98">
        <v>416.71490160911418</v>
      </c>
      <c r="N379" s="98">
        <v>406.94355124086769</v>
      </c>
      <c r="O379" s="98">
        <v>377.45876644054005</v>
      </c>
      <c r="P379" s="98">
        <v>387.17161396141233</v>
      </c>
      <c r="Q379" s="98">
        <v>422.89705698778442</v>
      </c>
      <c r="R379" s="98">
        <v>414.64446451090146</v>
      </c>
      <c r="S379" s="98">
        <v>411.89080870964557</v>
      </c>
      <c r="T379" s="98">
        <v>424.98547728996169</v>
      </c>
      <c r="U379" s="98">
        <v>401.12681506128075</v>
      </c>
      <c r="V379" s="98">
        <v>0</v>
      </c>
      <c r="W379" s="98">
        <v>470.45456669399528</v>
      </c>
      <c r="X379" s="98">
        <v>501.46847828734678</v>
      </c>
      <c r="Y379" s="98">
        <v>504.74353314345012</v>
      </c>
      <c r="DA379" s="63" t="s">
        <v>3993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673.46593404030284</v>
      </c>
      <c r="E380" s="98">
        <v>625.93054685684672</v>
      </c>
      <c r="F380" s="98">
        <v>690.63033004770944</v>
      </c>
      <c r="G380" s="98">
        <v>718.49277356843595</v>
      </c>
      <c r="H380" s="98">
        <v>750.79859241570443</v>
      </c>
      <c r="I380" s="98">
        <v>0</v>
      </c>
      <c r="J380" s="98">
        <v>761.70344617111743</v>
      </c>
      <c r="K380" s="98">
        <v>0</v>
      </c>
      <c r="L380" s="98">
        <v>750.36399498656601</v>
      </c>
      <c r="M380" s="98">
        <v>711.5123045619672</v>
      </c>
      <c r="N380" s="98">
        <v>714.74381656797323</v>
      </c>
      <c r="O380" s="98">
        <v>703.8206209148052</v>
      </c>
      <c r="P380" s="98">
        <v>687.49229128282082</v>
      </c>
      <c r="Q380" s="98">
        <v>672.55674013260261</v>
      </c>
      <c r="R380" s="98">
        <v>695.97026854199748</v>
      </c>
      <c r="S380" s="98">
        <v>716.79121608537844</v>
      </c>
      <c r="T380" s="98">
        <v>715.85628867611638</v>
      </c>
      <c r="U380" s="98">
        <v>741.79781098914577</v>
      </c>
      <c r="V380" s="98">
        <v>0</v>
      </c>
      <c r="W380" s="98">
        <v>777.83353030458113</v>
      </c>
      <c r="X380" s="98">
        <v>711.35500983964869</v>
      </c>
      <c r="Y380" s="98">
        <v>707.80169248167817</v>
      </c>
      <c r="DA380" s="63" t="s">
        <v>3994</v>
      </c>
    </row>
    <row r="381" spans="1:105" ht="12" customHeight="1" x14ac:dyDescent="0.25">
      <c r="A381" s="121" t="s">
        <v>54</v>
      </c>
      <c r="B381" s="122"/>
      <c r="C381" s="122">
        <v>1164.7431890948376</v>
      </c>
      <c r="D381" s="122">
        <v>1341.686022240207</v>
      </c>
      <c r="E381" s="122">
        <v>1102.3079514570043</v>
      </c>
      <c r="F381" s="122">
        <v>1323.010012284966</v>
      </c>
      <c r="G381" s="122">
        <v>1391.7199351825643</v>
      </c>
      <c r="H381" s="122">
        <v>1567.0852867184765</v>
      </c>
      <c r="I381" s="122">
        <v>1378.2594870317296</v>
      </c>
      <c r="J381" s="122">
        <v>1568.9027021152583</v>
      </c>
      <c r="K381" s="122">
        <v>1399.5309169029906</v>
      </c>
      <c r="L381" s="122">
        <v>1394.862749882873</v>
      </c>
      <c r="M381" s="122">
        <v>1342.4604221820741</v>
      </c>
      <c r="N381" s="122">
        <v>1305.3200219230769</v>
      </c>
      <c r="O381" s="122">
        <v>1244.5474132535485</v>
      </c>
      <c r="P381" s="122">
        <v>1334.0914050754641</v>
      </c>
      <c r="Q381" s="122">
        <v>1264.5922944094257</v>
      </c>
      <c r="R381" s="122">
        <v>1287.9533144054997</v>
      </c>
      <c r="S381" s="122">
        <v>1347.8554881104596</v>
      </c>
      <c r="T381" s="122">
        <v>1263.1287805319205</v>
      </c>
      <c r="U381" s="122">
        <v>1133.736625676047</v>
      </c>
      <c r="V381" s="122">
        <v>1189.1092078242107</v>
      </c>
      <c r="W381" s="122">
        <v>1259.2445330170037</v>
      </c>
      <c r="X381" s="122">
        <v>1326.7050609501396</v>
      </c>
      <c r="Y381" s="122">
        <v>1221.0281263287329</v>
      </c>
      <c r="DA381" s="130" t="s">
        <v>3995</v>
      </c>
    </row>
    <row r="382" spans="1:105" ht="12" customHeight="1" x14ac:dyDescent="0.25">
      <c r="A382" s="97" t="s">
        <v>175</v>
      </c>
      <c r="B382" s="98"/>
      <c r="C382" s="98">
        <v>1649.9708199695035</v>
      </c>
      <c r="D382" s="98">
        <v>1417.415059529998</v>
      </c>
      <c r="E382" s="98">
        <v>1702.8221992092415</v>
      </c>
      <c r="F382" s="98">
        <v>1550.5658140563094</v>
      </c>
      <c r="G382" s="98">
        <v>1629.1797420369508</v>
      </c>
      <c r="H382" s="98">
        <v>1580.7500847933302</v>
      </c>
      <c r="I382" s="98">
        <v>1692.4359561641402</v>
      </c>
      <c r="J382" s="98">
        <v>1576.6793537515043</v>
      </c>
      <c r="K382" s="98">
        <v>1708.7507533559271</v>
      </c>
      <c r="L382" s="98">
        <v>1654.2030602572474</v>
      </c>
      <c r="M382" s="98">
        <v>1495.1883521711839</v>
      </c>
      <c r="N382" s="98">
        <v>1433.2870148370384</v>
      </c>
      <c r="O382" s="98">
        <v>1366.3423998272215</v>
      </c>
      <c r="P382" s="98">
        <v>1342.8686467368339</v>
      </c>
      <c r="Q382" s="98">
        <v>1284.7805102948396</v>
      </c>
      <c r="R382" s="98">
        <v>1313.230081073089</v>
      </c>
      <c r="S382" s="98">
        <v>1386.3470541241838</v>
      </c>
      <c r="T382" s="98">
        <v>1348.0094349747887</v>
      </c>
      <c r="U382" s="98">
        <v>1249.9259638018923</v>
      </c>
      <c r="V382" s="98">
        <v>1276.9658059421718</v>
      </c>
      <c r="W382" s="98">
        <v>1355.8120422210729</v>
      </c>
      <c r="X382" s="98">
        <v>1333.6690847223604</v>
      </c>
      <c r="Y382" s="98">
        <v>1255.2700537735375</v>
      </c>
      <c r="DA382" s="63" t="s">
        <v>3996</v>
      </c>
    </row>
    <row r="383" spans="1:105" ht="12" customHeight="1" x14ac:dyDescent="0.25">
      <c r="A383" s="109" t="s">
        <v>120</v>
      </c>
      <c r="B383" s="33"/>
      <c r="C383" s="33">
        <v>1075.6628483420038</v>
      </c>
      <c r="D383" s="33">
        <v>1329.0786656958865</v>
      </c>
      <c r="E383" s="33">
        <v>996.04117839871049</v>
      </c>
      <c r="F383" s="33">
        <v>1232.6465915195097</v>
      </c>
      <c r="G383" s="33">
        <v>1287.5400893440944</v>
      </c>
      <c r="H383" s="33">
        <v>1377.0472899623062</v>
      </c>
      <c r="I383" s="33">
        <v>1215.5149559624276</v>
      </c>
      <c r="J383" s="33">
        <v>1386.0375840053857</v>
      </c>
      <c r="K383" s="33">
        <v>1139.8010494900102</v>
      </c>
      <c r="L383" s="33">
        <v>1168.1066018627887</v>
      </c>
      <c r="M383" s="33">
        <v>1137.8203877257545</v>
      </c>
      <c r="N383" s="33">
        <v>1104.1763247478877</v>
      </c>
      <c r="O383" s="33">
        <v>1038.0409330999382</v>
      </c>
      <c r="P383" s="33">
        <v>1002.298269906736</v>
      </c>
      <c r="Q383" s="33">
        <v>1002.7334941869666</v>
      </c>
      <c r="R383" s="33">
        <v>998.83283054235199</v>
      </c>
      <c r="S383" s="33">
        <v>982.62710302866526</v>
      </c>
      <c r="T383" s="33">
        <v>955.69802663199812</v>
      </c>
      <c r="U383" s="33">
        <v>928.8710679039923</v>
      </c>
      <c r="V383" s="33">
        <v>917.77981611830398</v>
      </c>
      <c r="W383" s="33">
        <v>973.8935977082715</v>
      </c>
      <c r="X383" s="33">
        <v>922.58564595506391</v>
      </c>
      <c r="Y383" s="33">
        <v>886.62535663365372</v>
      </c>
      <c r="DA383" s="60" t="s">
        <v>3997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8510.2283559422049</v>
      </c>
      <c r="D385" s="117">
        <f t="shared" si="211"/>
        <v>8509.197516309383</v>
      </c>
      <c r="E385" s="117">
        <f t="shared" si="211"/>
        <v>10284.71615519188</v>
      </c>
      <c r="F385" s="117">
        <f t="shared" si="211"/>
        <v>9830.1969562692011</v>
      </c>
      <c r="G385" s="117">
        <f t="shared" si="211"/>
        <v>10645.817526994171</v>
      </c>
      <c r="H385" s="117">
        <f t="shared" si="211"/>
        <v>10841.209111352902</v>
      </c>
      <c r="I385" s="117">
        <f t="shared" si="211"/>
        <v>10879.376887210694</v>
      </c>
      <c r="J385" s="117">
        <f t="shared" si="211"/>
        <v>10512.602843095101</v>
      </c>
      <c r="K385" s="117">
        <f t="shared" si="211"/>
        <v>10587.696798333449</v>
      </c>
      <c r="L385" s="117">
        <f t="shared" si="211"/>
        <v>10653.140464625832</v>
      </c>
      <c r="M385" s="117">
        <f t="shared" si="211"/>
        <v>10372.669066740851</v>
      </c>
      <c r="N385" s="117">
        <f t="shared" si="211"/>
        <v>10136.137768708908</v>
      </c>
      <c r="O385" s="117">
        <f t="shared" si="211"/>
        <v>9443.5816219193202</v>
      </c>
      <c r="P385" s="117">
        <f t="shared" si="211"/>
        <v>8365.1870963730107</v>
      </c>
      <c r="Q385" s="117">
        <f t="shared" si="211"/>
        <v>8454.289743385867</v>
      </c>
      <c r="R385" s="117">
        <f t="shared" ref="R385:V385" si="212">R386+R389+R391+R400</f>
        <v>8751.9816224061324</v>
      </c>
      <c r="S385" s="117">
        <f t="shared" si="212"/>
        <v>8424.8313806291699</v>
      </c>
      <c r="T385" s="117">
        <f t="shared" si="212"/>
        <v>8276.1216924662767</v>
      </c>
      <c r="U385" s="117">
        <f t="shared" si="212"/>
        <v>7272.3510194154824</v>
      </c>
      <c r="V385" s="117">
        <f t="shared" si="212"/>
        <v>8035.9631801988635</v>
      </c>
      <c r="W385" s="117">
        <f t="shared" ref="W385:Y385" si="213">W386+W389+W391+W400</f>
        <v>8605.7157916123269</v>
      </c>
      <c r="X385" s="117">
        <f t="shared" si="213"/>
        <v>7853.2378436469544</v>
      </c>
      <c r="Y385" s="117">
        <f t="shared" si="213"/>
        <v>5184.7930496112585</v>
      </c>
      <c r="DA385" s="129" t="s">
        <v>4148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6505.2252810558157</v>
      </c>
      <c r="D386" s="122">
        <f t="shared" si="214"/>
        <v>6347.7255011609705</v>
      </c>
      <c r="E386" s="122">
        <f t="shared" si="214"/>
        <v>7432.0857940820206</v>
      </c>
      <c r="F386" s="122">
        <f t="shared" si="214"/>
        <v>7317.1750190607336</v>
      </c>
      <c r="G386" s="122">
        <f t="shared" si="214"/>
        <v>7996.4833432110472</v>
      </c>
      <c r="H386" s="122">
        <f t="shared" si="214"/>
        <v>7395.3872044110494</v>
      </c>
      <c r="I386" s="122">
        <f t="shared" si="214"/>
        <v>6887.3871975196143</v>
      </c>
      <c r="J386" s="122">
        <f t="shared" si="214"/>
        <v>7321.2723302249169</v>
      </c>
      <c r="K386" s="122">
        <f t="shared" si="214"/>
        <v>7537.3489365948762</v>
      </c>
      <c r="L386" s="122">
        <f t="shared" si="214"/>
        <v>8076.5743127731812</v>
      </c>
      <c r="M386" s="122">
        <f t="shared" si="214"/>
        <v>7606.0487238764636</v>
      </c>
      <c r="N386" s="122">
        <f t="shared" si="214"/>
        <v>7303.8492288838897</v>
      </c>
      <c r="O386" s="122">
        <f t="shared" si="214"/>
        <v>7154.4750203797221</v>
      </c>
      <c r="P386" s="122">
        <f t="shared" si="214"/>
        <v>6155.3610825551041</v>
      </c>
      <c r="Q386" s="122">
        <f t="shared" si="214"/>
        <v>6398.3447610995827</v>
      </c>
      <c r="R386" s="122">
        <f t="shared" ref="R386:V386" si="215">SUM(R387:R388)</f>
        <v>6465.7985514111206</v>
      </c>
      <c r="S386" s="122">
        <f t="shared" si="215"/>
        <v>6296.1123088899585</v>
      </c>
      <c r="T386" s="122">
        <f t="shared" si="215"/>
        <v>5794.2273190903261</v>
      </c>
      <c r="U386" s="122">
        <f t="shared" si="215"/>
        <v>5364.385878552006</v>
      </c>
      <c r="V386" s="122">
        <f t="shared" si="215"/>
        <v>5330.9417553780058</v>
      </c>
      <c r="W386" s="122">
        <f t="shared" ref="W386:Y386" si="216">SUM(W387:W388)</f>
        <v>4869.3392468447664</v>
      </c>
      <c r="X386" s="122">
        <f t="shared" si="216"/>
        <v>3561.0149877045278</v>
      </c>
      <c r="Y386" s="122">
        <f t="shared" si="216"/>
        <v>2434.4784392572569</v>
      </c>
      <c r="DA386" s="130" t="s">
        <v>4149</v>
      </c>
    </row>
    <row r="387" spans="1:105" ht="12" customHeight="1" x14ac:dyDescent="0.25">
      <c r="A387" s="97" t="s">
        <v>212</v>
      </c>
      <c r="B387" s="98"/>
      <c r="C387" s="98">
        <v>6352.0720434353889</v>
      </c>
      <c r="D387" s="98">
        <v>6198.0695817526994</v>
      </c>
      <c r="E387" s="98">
        <v>7267.0671522191788</v>
      </c>
      <c r="F387" s="98">
        <v>7147.6100997370877</v>
      </c>
      <c r="G387" s="98">
        <v>7815.2727644702118</v>
      </c>
      <c r="H387" s="98">
        <v>7234.1384537650974</v>
      </c>
      <c r="I387" s="98">
        <v>6742.5045709879123</v>
      </c>
      <c r="J387" s="98">
        <v>7169.1527080166079</v>
      </c>
      <c r="K387" s="98">
        <v>7382.2777484561393</v>
      </c>
      <c r="L387" s="98">
        <v>7916.7113979530286</v>
      </c>
      <c r="M387" s="98">
        <v>7457.1792382299682</v>
      </c>
      <c r="N387" s="98">
        <v>7162.9080168836845</v>
      </c>
      <c r="O387" s="98">
        <v>7018.0866052186493</v>
      </c>
      <c r="P387" s="98">
        <v>6038.7829627392239</v>
      </c>
      <c r="Q387" s="98">
        <v>6277.293954142212</v>
      </c>
      <c r="R387" s="98">
        <v>6342.7458844044259</v>
      </c>
      <c r="S387" s="98">
        <v>6177.8174290639863</v>
      </c>
      <c r="T387" s="98">
        <v>5685.7062777100791</v>
      </c>
      <c r="U387" s="98">
        <v>5263.4472520670051</v>
      </c>
      <c r="V387" s="98">
        <v>5230.6395697019507</v>
      </c>
      <c r="W387" s="98">
        <v>4777.8752449515605</v>
      </c>
      <c r="X387" s="98">
        <v>3494.4699607355246</v>
      </c>
      <c r="Y387" s="98">
        <v>2388.7977792426573</v>
      </c>
      <c r="DA387" s="63" t="s">
        <v>4150</v>
      </c>
    </row>
    <row r="388" spans="1:105" ht="12" customHeight="1" x14ac:dyDescent="0.25">
      <c r="A388" s="97" t="s">
        <v>53</v>
      </c>
      <c r="B388" s="98"/>
      <c r="C388" s="98">
        <v>153.15323762042667</v>
      </c>
      <c r="D388" s="98">
        <v>149.65591940827122</v>
      </c>
      <c r="E388" s="98">
        <v>165.01864186284158</v>
      </c>
      <c r="F388" s="98">
        <v>169.56491932364617</v>
      </c>
      <c r="G388" s="98">
        <v>181.21057874083513</v>
      </c>
      <c r="H388" s="98">
        <v>161.24875064595176</v>
      </c>
      <c r="I388" s="98">
        <v>144.88262653170233</v>
      </c>
      <c r="J388" s="98">
        <v>152.11962220830924</v>
      </c>
      <c r="K388" s="98">
        <v>155.07118813873652</v>
      </c>
      <c r="L388" s="98">
        <v>159.8629148201523</v>
      </c>
      <c r="M388" s="98">
        <v>148.86948564649535</v>
      </c>
      <c r="N388" s="98">
        <v>140.94121200020481</v>
      </c>
      <c r="O388" s="98">
        <v>136.38841516107288</v>
      </c>
      <c r="P388" s="98">
        <v>116.57811981588006</v>
      </c>
      <c r="Q388" s="98">
        <v>121.05080695737043</v>
      </c>
      <c r="R388" s="98">
        <v>123.05266700669507</v>
      </c>
      <c r="S388" s="98">
        <v>118.29487982597242</v>
      </c>
      <c r="T388" s="98">
        <v>108.5210413802466</v>
      </c>
      <c r="U388" s="98">
        <v>100.93862648500105</v>
      </c>
      <c r="V388" s="98">
        <v>100.30218567605542</v>
      </c>
      <c r="W388" s="98">
        <v>91.464001893206074</v>
      </c>
      <c r="X388" s="98">
        <v>66.545026969003217</v>
      </c>
      <c r="Y388" s="98">
        <v>45.680660014599511</v>
      </c>
      <c r="DA388" s="63" t="s">
        <v>4151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284.55922384110607</v>
      </c>
      <c r="D389" s="122">
        <f t="shared" si="217"/>
        <v>257.86043499585463</v>
      </c>
      <c r="E389" s="122">
        <f t="shared" si="217"/>
        <v>1190.2125235516696</v>
      </c>
      <c r="F389" s="122">
        <f t="shared" si="217"/>
        <v>633.80935620806906</v>
      </c>
      <c r="G389" s="122">
        <f t="shared" si="217"/>
        <v>676.131228786674</v>
      </c>
      <c r="H389" s="122">
        <f t="shared" si="217"/>
        <v>1464.7328584896193</v>
      </c>
      <c r="I389" s="122">
        <f t="shared" si="217"/>
        <v>2049.8435419766938</v>
      </c>
      <c r="J389" s="122">
        <f t="shared" si="217"/>
        <v>1193.2111099198983</v>
      </c>
      <c r="K389" s="122">
        <f t="shared" si="217"/>
        <v>1086.7405518824862</v>
      </c>
      <c r="L389" s="122">
        <f t="shared" si="217"/>
        <v>609.59980934787086</v>
      </c>
      <c r="M389" s="122">
        <f t="shared" si="217"/>
        <v>918.97037458392015</v>
      </c>
      <c r="N389" s="122">
        <f t="shared" si="217"/>
        <v>1014.801933679409</v>
      </c>
      <c r="O389" s="122">
        <f t="shared" si="217"/>
        <v>533.54932226879998</v>
      </c>
      <c r="P389" s="122">
        <f t="shared" si="217"/>
        <v>456.83859126002807</v>
      </c>
      <c r="Q389" s="122">
        <f t="shared" si="217"/>
        <v>380.078169859914</v>
      </c>
      <c r="R389" s="122">
        <f t="shared" si="217"/>
        <v>530.56076114918562</v>
      </c>
      <c r="S389" s="122">
        <f t="shared" si="217"/>
        <v>277.95428799179552</v>
      </c>
      <c r="T389" s="122">
        <f t="shared" si="217"/>
        <v>646.45473296929731</v>
      </c>
      <c r="U389" s="122">
        <f t="shared" si="217"/>
        <v>104.42271951866388</v>
      </c>
      <c r="V389" s="122">
        <f t="shared" si="217"/>
        <v>847.79792849798605</v>
      </c>
      <c r="W389" s="122">
        <f t="shared" si="217"/>
        <v>1762.2018609956135</v>
      </c>
      <c r="X389" s="122">
        <f t="shared" si="217"/>
        <v>2368.7066263181896</v>
      </c>
      <c r="Y389" s="122">
        <f t="shared" si="217"/>
        <v>866.9261942099281</v>
      </c>
      <c r="DA389" s="130" t="s">
        <v>4152</v>
      </c>
    </row>
    <row r="390" spans="1:105" ht="12" customHeight="1" x14ac:dyDescent="0.25">
      <c r="A390" s="97" t="s">
        <v>53</v>
      </c>
      <c r="B390" s="98"/>
      <c r="C390" s="98">
        <f>RES_hhdet_in_tesh!C67</f>
        <v>284.55922384110607</v>
      </c>
      <c r="D390" s="98">
        <f>RES_hhdet_in_tesh!D67</f>
        <v>257.86043499585463</v>
      </c>
      <c r="E390" s="98">
        <f>RES_hhdet_in_tesh!E67</f>
        <v>1190.2125235516696</v>
      </c>
      <c r="F390" s="98">
        <f>RES_hhdet_in_tesh!F67</f>
        <v>633.80935620806906</v>
      </c>
      <c r="G390" s="98">
        <f>RES_hhdet_in_tesh!G67</f>
        <v>676.131228786674</v>
      </c>
      <c r="H390" s="98">
        <f>RES_hhdet_in_tesh!H67</f>
        <v>1464.7328584896193</v>
      </c>
      <c r="I390" s="98">
        <f>RES_hhdet_in_tesh!I67</f>
        <v>2049.8435419766938</v>
      </c>
      <c r="J390" s="98">
        <f>RES_hhdet_in_tesh!J67</f>
        <v>1193.2111099198983</v>
      </c>
      <c r="K390" s="98">
        <f>RES_hhdet_in_tesh!K67</f>
        <v>1086.7405518824862</v>
      </c>
      <c r="L390" s="98">
        <f>RES_hhdet_in_tesh!L67</f>
        <v>609.59980934787086</v>
      </c>
      <c r="M390" s="98">
        <f>RES_hhdet_in_tesh!M67</f>
        <v>918.97037458392015</v>
      </c>
      <c r="N390" s="98">
        <f>RES_hhdet_in_tesh!N67</f>
        <v>1014.801933679409</v>
      </c>
      <c r="O390" s="98">
        <f>RES_hhdet_in_tesh!O67</f>
        <v>533.54932226879998</v>
      </c>
      <c r="P390" s="98">
        <f>RES_hhdet_in_tesh!P67</f>
        <v>456.83859126002807</v>
      </c>
      <c r="Q390" s="98">
        <f>RES_hhdet_in_tesh!Q67</f>
        <v>380.078169859914</v>
      </c>
      <c r="R390" s="98">
        <f>RES_hhdet_in_tesh!R67</f>
        <v>530.56076114918562</v>
      </c>
      <c r="S390" s="98">
        <f>RES_hhdet_in_tesh!S67</f>
        <v>277.95428799179552</v>
      </c>
      <c r="T390" s="98">
        <f>RES_hhdet_in_tesh!T67</f>
        <v>646.45473296929731</v>
      </c>
      <c r="U390" s="98">
        <f>RES_hhdet_in_tesh!U67</f>
        <v>104.42271951866388</v>
      </c>
      <c r="V390" s="98">
        <f>RES_hhdet_in_tesh!V67</f>
        <v>847.79792849798605</v>
      </c>
      <c r="W390" s="98">
        <f>RES_hhdet_in_tesh!W67</f>
        <v>1762.2018609956135</v>
      </c>
      <c r="X390" s="98">
        <f>RES_hhdet_in_tesh!X67</f>
        <v>2368.7066263181896</v>
      </c>
      <c r="Y390" s="98">
        <f>RES_hhdet_in_tesh!Y67</f>
        <v>866.9261942099281</v>
      </c>
      <c r="DA390" s="63" t="s">
        <v>4153</v>
      </c>
    </row>
    <row r="391" spans="1:105" ht="12" customHeight="1" x14ac:dyDescent="0.25">
      <c r="A391" s="121" t="s">
        <v>55</v>
      </c>
      <c r="B391" s="122"/>
      <c r="C391" s="122">
        <v>890.60176932782053</v>
      </c>
      <c r="D391" s="122">
        <v>930.72782172676614</v>
      </c>
      <c r="E391" s="122">
        <v>876.87175642060413</v>
      </c>
      <c r="F391" s="122">
        <v>957.38972821476216</v>
      </c>
      <c r="G391" s="122">
        <v>1007.5861520262424</v>
      </c>
      <c r="H391" s="122">
        <v>1048.2050882861431</v>
      </c>
      <c r="I391" s="122">
        <v>997.38049773530338</v>
      </c>
      <c r="J391" s="122">
        <v>1068.4322530213706</v>
      </c>
      <c r="K391" s="122">
        <v>1034.5213504311923</v>
      </c>
      <c r="L391" s="122">
        <v>1038.3439290546289</v>
      </c>
      <c r="M391" s="122">
        <v>972.10629796313845</v>
      </c>
      <c r="N391" s="122">
        <v>972.0614290121099</v>
      </c>
      <c r="O391" s="122">
        <v>951.74605493218053</v>
      </c>
      <c r="P391" s="122">
        <v>962.69603191627107</v>
      </c>
      <c r="Q391" s="122">
        <v>915.08223372938755</v>
      </c>
      <c r="R391" s="122">
        <v>973.29087515597519</v>
      </c>
      <c r="S391" s="122">
        <v>1021.1802873970884</v>
      </c>
      <c r="T391" s="122">
        <v>1021.8734605383704</v>
      </c>
      <c r="U391" s="122">
        <v>1029.0836011679944</v>
      </c>
      <c r="V391" s="122">
        <v>1068.317220298446</v>
      </c>
      <c r="W391" s="122">
        <v>1132.1838917827806</v>
      </c>
      <c r="X391" s="122">
        <v>1097.6259228419747</v>
      </c>
      <c r="Y391" s="122">
        <v>1104.9379845979665</v>
      </c>
      <c r="DA391" s="130" t="s">
        <v>4154</v>
      </c>
    </row>
    <row r="392" spans="1:105" ht="12" customHeight="1" x14ac:dyDescent="0.25">
      <c r="A392" s="97" t="s">
        <v>134</v>
      </c>
      <c r="B392" s="98"/>
      <c r="C392" s="98">
        <v>890.60175441917329</v>
      </c>
      <c r="D392" s="98">
        <v>930.09229207148906</v>
      </c>
      <c r="E392" s="98">
        <v>878.11215512878823</v>
      </c>
      <c r="F392" s="98">
        <v>955.71272177134119</v>
      </c>
      <c r="G392" s="98">
        <v>1007.617885970275</v>
      </c>
      <c r="H392" s="98">
        <v>1047.9385246962288</v>
      </c>
      <c r="I392" s="98">
        <v>997.37973835897299</v>
      </c>
      <c r="J392" s="98">
        <v>1069.2705103173114</v>
      </c>
      <c r="K392" s="98">
        <v>1034.519356800208</v>
      </c>
      <c r="L392" s="98">
        <v>1039.6781781002373</v>
      </c>
      <c r="M392" s="98">
        <v>971.65901422886543</v>
      </c>
      <c r="N392" s="98">
        <v>971.51484355864534</v>
      </c>
      <c r="O392" s="98">
        <v>951.64839890381154</v>
      </c>
      <c r="P392" s="98">
        <v>964.22808818910539</v>
      </c>
      <c r="Q392" s="98">
        <v>909.73074798115977</v>
      </c>
      <c r="R392" s="98">
        <v>972.95203957258889</v>
      </c>
      <c r="S392" s="98">
        <v>1021.8571484479197</v>
      </c>
      <c r="T392" s="98">
        <v>1021.7834177150838</v>
      </c>
      <c r="U392" s="98">
        <v>1028.6303127411929</v>
      </c>
      <c r="V392" s="98">
        <v>1068.3112229793901</v>
      </c>
      <c r="W392" s="98">
        <v>1132.0083164074056</v>
      </c>
      <c r="X392" s="98">
        <v>1097.8734628332847</v>
      </c>
      <c r="Y392" s="98">
        <v>1107.2725765784819</v>
      </c>
      <c r="DA392" s="63" t="s">
        <v>4155</v>
      </c>
    </row>
    <row r="393" spans="1:105" ht="12" customHeight="1" x14ac:dyDescent="0.25">
      <c r="A393" s="97" t="s">
        <v>133</v>
      </c>
      <c r="B393" s="98"/>
      <c r="C393" s="98">
        <v>890.63959256595172</v>
      </c>
      <c r="D393" s="98">
        <v>930.14764820609071</v>
      </c>
      <c r="E393" s="98">
        <v>878.46834743378611</v>
      </c>
      <c r="F393" s="98">
        <v>955.99284024782924</v>
      </c>
      <c r="G393" s="98">
        <v>1008.0337195977785</v>
      </c>
      <c r="H393" s="98">
        <v>1048.3828351707459</v>
      </c>
      <c r="I393" s="98">
        <v>998.09827711792116</v>
      </c>
      <c r="J393" s="98">
        <v>1070.3176297825246</v>
      </c>
      <c r="K393" s="98">
        <v>1035.7971081252319</v>
      </c>
      <c r="L393" s="98">
        <v>1040.9544619428275</v>
      </c>
      <c r="M393" s="98">
        <v>972.88243319719459</v>
      </c>
      <c r="N393" s="98">
        <v>972.61699221710035</v>
      </c>
      <c r="O393" s="98">
        <v>952.84662968678867</v>
      </c>
      <c r="P393" s="98">
        <v>967.84080259540372</v>
      </c>
      <c r="Q393" s="98">
        <v>912.95747222107673</v>
      </c>
      <c r="R393" s="98">
        <v>977.04390756949749</v>
      </c>
      <c r="S393" s="98">
        <v>1026.0301504954564</v>
      </c>
      <c r="T393" s="98">
        <v>1025.2540024662799</v>
      </c>
      <c r="U393" s="98">
        <v>1031.3787765883255</v>
      </c>
      <c r="V393" s="98">
        <v>1070.7105789817995</v>
      </c>
      <c r="W393" s="98">
        <v>1132.9875885234983</v>
      </c>
      <c r="X393" s="98">
        <v>1098.0854488074744</v>
      </c>
      <c r="Y393" s="98">
        <v>1107.4123415687764</v>
      </c>
      <c r="DA393" s="63" t="s">
        <v>4156</v>
      </c>
    </row>
    <row r="394" spans="1:105" ht="12" customHeight="1" x14ac:dyDescent="0.25">
      <c r="A394" s="100" t="s">
        <v>212</v>
      </c>
      <c r="B394" s="101"/>
      <c r="C394" s="101">
        <v>256.05118705101347</v>
      </c>
      <c r="D394" s="101">
        <v>281.92191433455122</v>
      </c>
      <c r="E394" s="101">
        <v>225.51042011940012</v>
      </c>
      <c r="F394" s="101">
        <v>276.58423198533541</v>
      </c>
      <c r="G394" s="101">
        <v>288.97535958818833</v>
      </c>
      <c r="H394" s="101">
        <v>299.49276068110248</v>
      </c>
      <c r="I394" s="101">
        <v>277.38083760066081</v>
      </c>
      <c r="J394" s="101">
        <v>299.91087211661039</v>
      </c>
      <c r="K394" s="101">
        <v>269.91574151098752</v>
      </c>
      <c r="L394" s="101">
        <v>271.60873890480525</v>
      </c>
      <c r="M394" s="101">
        <v>265.10144690906901</v>
      </c>
      <c r="N394" s="101">
        <v>262.19495243994288</v>
      </c>
      <c r="O394" s="101">
        <v>249.3883499963483</v>
      </c>
      <c r="P394" s="101">
        <v>267.62305843707668</v>
      </c>
      <c r="Q394" s="101">
        <v>276.34938367788044</v>
      </c>
      <c r="R394" s="101">
        <v>288.52423443473486</v>
      </c>
      <c r="S394" s="101">
        <v>298.98004022325597</v>
      </c>
      <c r="T394" s="101">
        <v>308.55349172063262</v>
      </c>
      <c r="U394" s="101">
        <v>293.41724670019613</v>
      </c>
      <c r="V394" s="101">
        <v>298.58097890471896</v>
      </c>
      <c r="W394" s="101">
        <v>355.25765662711495</v>
      </c>
      <c r="X394" s="101">
        <v>385.34178104676539</v>
      </c>
      <c r="Y394" s="101">
        <v>395.30743805875318</v>
      </c>
      <c r="DA394" s="131" t="s">
        <v>4157</v>
      </c>
    </row>
    <row r="395" spans="1:105" ht="12" customHeight="1" x14ac:dyDescent="0.25">
      <c r="A395" s="103" t="s">
        <v>52</v>
      </c>
      <c r="B395" s="104"/>
      <c r="C395" s="104">
        <v>634.58840551493824</v>
      </c>
      <c r="D395" s="104">
        <v>648.22573387153955</v>
      </c>
      <c r="E395" s="104">
        <v>652.95792731438598</v>
      </c>
      <c r="F395" s="104">
        <v>679.40860826249389</v>
      </c>
      <c r="G395" s="104">
        <v>719.05836000959005</v>
      </c>
      <c r="H395" s="104">
        <v>748.89007448964355</v>
      </c>
      <c r="I395" s="104">
        <v>720.71743951726012</v>
      </c>
      <c r="J395" s="104">
        <v>770.40675766591403</v>
      </c>
      <c r="K395" s="104">
        <v>765.88136661424448</v>
      </c>
      <c r="L395" s="104">
        <v>769.34572303802224</v>
      </c>
      <c r="M395" s="104">
        <v>707.78098628812563</v>
      </c>
      <c r="N395" s="104">
        <v>710.42203977715735</v>
      </c>
      <c r="O395" s="104">
        <v>703.45827969044024</v>
      </c>
      <c r="P395" s="104">
        <v>700.21774415832704</v>
      </c>
      <c r="Q395" s="104">
        <v>636.60808854319635</v>
      </c>
      <c r="R395" s="104">
        <v>688.51967313476268</v>
      </c>
      <c r="S395" s="104">
        <v>727.0501102722003</v>
      </c>
      <c r="T395" s="104">
        <v>716.70051074564708</v>
      </c>
      <c r="U395" s="104">
        <v>737.96152988812923</v>
      </c>
      <c r="V395" s="104">
        <v>772.12960007708057</v>
      </c>
      <c r="W395" s="104">
        <v>777.7299318963835</v>
      </c>
      <c r="X395" s="104">
        <v>712.74366776070917</v>
      </c>
      <c r="Y395" s="104">
        <v>712.10490351002318</v>
      </c>
      <c r="DA395" s="132" t="s">
        <v>4158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966.32274525569653</v>
      </c>
      <c r="E396" s="101">
        <v>841.69693612066885</v>
      </c>
      <c r="F396" s="101">
        <v>971.64584351546307</v>
      </c>
      <c r="G396" s="101">
        <v>1007.0531756903379</v>
      </c>
      <c r="H396" s="101">
        <v>1051.0232503437016</v>
      </c>
      <c r="I396" s="101">
        <v>0</v>
      </c>
      <c r="J396" s="101">
        <v>1057.623687880324</v>
      </c>
      <c r="K396" s="101">
        <v>0</v>
      </c>
      <c r="L396" s="101">
        <v>1014.5070988545932</v>
      </c>
      <c r="M396" s="101">
        <v>977.55928796784838</v>
      </c>
      <c r="N396" s="101">
        <v>978.15252335852222</v>
      </c>
      <c r="O396" s="101">
        <v>952.95795148865238</v>
      </c>
      <c r="P396" s="101">
        <v>948.72799273498561</v>
      </c>
      <c r="Q396" s="101">
        <v>964.27471812874921</v>
      </c>
      <c r="R396" s="101">
        <v>986.43152593970558</v>
      </c>
      <c r="S396" s="101">
        <v>1009.8758218711229</v>
      </c>
      <c r="T396" s="101">
        <v>1023.0130652727501</v>
      </c>
      <c r="U396" s="101">
        <v>1036.2219854230987</v>
      </c>
      <c r="V396" s="101">
        <v>0</v>
      </c>
      <c r="W396" s="101">
        <v>1133.4045010997779</v>
      </c>
      <c r="X396" s="101">
        <v>1095.9008736358985</v>
      </c>
      <c r="Y396" s="101">
        <v>1099.8763061767195</v>
      </c>
      <c r="DA396" s="131" t="s">
        <v>4159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966.42073859632274</v>
      </c>
      <c r="E397" s="104">
        <v>841.94098421005049</v>
      </c>
      <c r="F397" s="104">
        <v>971.8656004982621</v>
      </c>
      <c r="G397" s="104">
        <v>1007.2158966706901</v>
      </c>
      <c r="H397" s="104">
        <v>1051.0883616268804</v>
      </c>
      <c r="I397" s="104">
        <v>0</v>
      </c>
      <c r="J397" s="104">
        <v>1058.2330261195623</v>
      </c>
      <c r="K397" s="104">
        <v>0</v>
      </c>
      <c r="L397" s="104">
        <v>1015.1176785069515</v>
      </c>
      <c r="M397" s="104">
        <v>978.21987718891535</v>
      </c>
      <c r="N397" s="104">
        <v>978.61725414701675</v>
      </c>
      <c r="O397" s="104">
        <v>953.41217920654753</v>
      </c>
      <c r="P397" s="104">
        <v>949.9402285896922</v>
      </c>
      <c r="Q397" s="104">
        <v>966.00155456133973</v>
      </c>
      <c r="R397" s="104">
        <v>988.1874632006942</v>
      </c>
      <c r="S397" s="104">
        <v>1011.3973987820596</v>
      </c>
      <c r="T397" s="104">
        <v>1024.261054398675</v>
      </c>
      <c r="U397" s="104">
        <v>1037.081821174326</v>
      </c>
      <c r="V397" s="104">
        <v>0</v>
      </c>
      <c r="W397" s="104">
        <v>1133.3957882078371</v>
      </c>
      <c r="X397" s="104">
        <v>1096.1368178967768</v>
      </c>
      <c r="Y397" s="104">
        <v>1100.5238235608704</v>
      </c>
      <c r="DA397" s="132" t="s">
        <v>4160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292.95480455601995</v>
      </c>
      <c r="E398" s="98">
        <v>216.0104373532038</v>
      </c>
      <c r="F398" s="98">
        <v>281.23527045055283</v>
      </c>
      <c r="G398" s="98">
        <v>288.72312310225414</v>
      </c>
      <c r="H398" s="98">
        <v>300.28976921117601</v>
      </c>
      <c r="I398" s="98">
        <v>0</v>
      </c>
      <c r="J398" s="98">
        <v>296.52957994844479</v>
      </c>
      <c r="K398" s="98">
        <v>0</v>
      </c>
      <c r="L398" s="98">
        <v>264.75368352038555</v>
      </c>
      <c r="M398" s="98">
        <v>266.70757262694815</v>
      </c>
      <c r="N398" s="98">
        <v>263.87343757904375</v>
      </c>
      <c r="O398" s="98">
        <v>249.59155829174247</v>
      </c>
      <c r="P398" s="98">
        <v>262.44793730687132</v>
      </c>
      <c r="Q398" s="98">
        <v>293.44481442873712</v>
      </c>
      <c r="R398" s="98">
        <v>292.21719465869671</v>
      </c>
      <c r="S398" s="98">
        <v>294.60618269668106</v>
      </c>
      <c r="T398" s="98">
        <v>308.40476572255847</v>
      </c>
      <c r="U398" s="98">
        <v>295.28401018518019</v>
      </c>
      <c r="V398" s="98">
        <v>0</v>
      </c>
      <c r="W398" s="98">
        <v>355.56225790325584</v>
      </c>
      <c r="X398" s="98">
        <v>384.78180805712816</v>
      </c>
      <c r="Y398" s="98">
        <v>392.72213107919248</v>
      </c>
      <c r="DA398" s="63" t="s">
        <v>4161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673.46593404030284</v>
      </c>
      <c r="E399" s="98">
        <v>625.93054685684672</v>
      </c>
      <c r="F399" s="98">
        <v>690.63033004770944</v>
      </c>
      <c r="G399" s="98">
        <v>718.49277356843595</v>
      </c>
      <c r="H399" s="98">
        <v>750.79859241570443</v>
      </c>
      <c r="I399" s="98">
        <v>0</v>
      </c>
      <c r="J399" s="98">
        <v>761.70344617111743</v>
      </c>
      <c r="K399" s="98">
        <v>0</v>
      </c>
      <c r="L399" s="98">
        <v>750.36399498656601</v>
      </c>
      <c r="M399" s="98">
        <v>711.5123045619672</v>
      </c>
      <c r="N399" s="98">
        <v>714.74381656797323</v>
      </c>
      <c r="O399" s="98">
        <v>703.8206209148052</v>
      </c>
      <c r="P399" s="98">
        <v>687.49229128282082</v>
      </c>
      <c r="Q399" s="98">
        <v>672.55674013260261</v>
      </c>
      <c r="R399" s="98">
        <v>695.97026854199748</v>
      </c>
      <c r="S399" s="98">
        <v>716.79121608537844</v>
      </c>
      <c r="T399" s="98">
        <v>715.85628867611638</v>
      </c>
      <c r="U399" s="98">
        <v>741.79781098914577</v>
      </c>
      <c r="V399" s="98">
        <v>0</v>
      </c>
      <c r="W399" s="98">
        <v>777.83353030458113</v>
      </c>
      <c r="X399" s="98">
        <v>711.35500983964869</v>
      </c>
      <c r="Y399" s="98">
        <v>707.80169248167817</v>
      </c>
      <c r="DA399" s="63" t="s">
        <v>4162</v>
      </c>
    </row>
    <row r="400" spans="1:105" ht="12" customHeight="1" x14ac:dyDescent="0.25">
      <c r="A400" s="121" t="s">
        <v>54</v>
      </c>
      <c r="B400" s="122"/>
      <c r="C400" s="122">
        <v>829.84208171746218</v>
      </c>
      <c r="D400" s="122">
        <v>972.88375842579103</v>
      </c>
      <c r="E400" s="122">
        <v>785.54608113758752</v>
      </c>
      <c r="F400" s="122">
        <v>921.82285278563597</v>
      </c>
      <c r="G400" s="122">
        <v>965.61680297020678</v>
      </c>
      <c r="H400" s="122">
        <v>932.88396016609079</v>
      </c>
      <c r="I400" s="122">
        <v>944.7656499790827</v>
      </c>
      <c r="J400" s="122">
        <v>929.68714992891603</v>
      </c>
      <c r="K400" s="122">
        <v>929.08595942489342</v>
      </c>
      <c r="L400" s="122">
        <v>928.62241345015218</v>
      </c>
      <c r="M400" s="122">
        <v>875.54367031732875</v>
      </c>
      <c r="N400" s="122">
        <v>845.42517713349889</v>
      </c>
      <c r="O400" s="122">
        <v>803.81122433861651</v>
      </c>
      <c r="P400" s="122">
        <v>790.29139064160711</v>
      </c>
      <c r="Q400" s="122">
        <v>760.78457869698354</v>
      </c>
      <c r="R400" s="122">
        <v>782.33143468985031</v>
      </c>
      <c r="S400" s="122">
        <v>829.58449635032855</v>
      </c>
      <c r="T400" s="122">
        <v>813.56617986828348</v>
      </c>
      <c r="U400" s="122">
        <v>774.45882017681868</v>
      </c>
      <c r="V400" s="122">
        <v>788.90627602442544</v>
      </c>
      <c r="W400" s="122">
        <v>841.9907919891665</v>
      </c>
      <c r="X400" s="122">
        <v>825.89030678226209</v>
      </c>
      <c r="Y400" s="122">
        <v>778.45043154610744</v>
      </c>
      <c r="DA400" s="130" t="s">
        <v>4163</v>
      </c>
    </row>
    <row r="401" spans="1:105" ht="12" customHeight="1" x14ac:dyDescent="0.25">
      <c r="A401" s="97" t="s">
        <v>175</v>
      </c>
      <c r="B401" s="98"/>
      <c r="C401" s="98">
        <v>961.05657773976077</v>
      </c>
      <c r="D401" s="98">
        <v>826.38584441065927</v>
      </c>
      <c r="E401" s="98">
        <v>993.72887490743494</v>
      </c>
      <c r="F401" s="98">
        <v>905.73511022692014</v>
      </c>
      <c r="G401" s="98">
        <v>952.55933010508534</v>
      </c>
      <c r="H401" s="98">
        <v>925.11968731120305</v>
      </c>
      <c r="I401" s="98">
        <v>991.42137066140901</v>
      </c>
      <c r="J401" s="98">
        <v>924.48616099383264</v>
      </c>
      <c r="K401" s="98">
        <v>1002.8741959257443</v>
      </c>
      <c r="L401" s="98">
        <v>971.77779756617508</v>
      </c>
      <c r="M401" s="98">
        <v>878.99313884433695</v>
      </c>
      <c r="N401" s="98">
        <v>842.94011542210433</v>
      </c>
      <c r="O401" s="98">
        <v>803.76122122800552</v>
      </c>
      <c r="P401" s="98">
        <v>790.4801251093852</v>
      </c>
      <c r="Q401" s="98">
        <v>758.34075898456274</v>
      </c>
      <c r="R401" s="98">
        <v>780.64855185767783</v>
      </c>
      <c r="S401" s="98">
        <v>832.3262342723848</v>
      </c>
      <c r="T401" s="98">
        <v>818.07179574311988</v>
      </c>
      <c r="U401" s="98">
        <v>765.95632622037385</v>
      </c>
      <c r="V401" s="98">
        <v>787.89707952399249</v>
      </c>
      <c r="W401" s="98">
        <v>839.28634995693653</v>
      </c>
      <c r="X401" s="98">
        <v>826.12507043739868</v>
      </c>
      <c r="Y401" s="98">
        <v>777.61312122132972</v>
      </c>
      <c r="DA401" s="63" t="s">
        <v>4164</v>
      </c>
    </row>
    <row r="402" spans="1:105" ht="12" customHeight="1" x14ac:dyDescent="0.25">
      <c r="A402" s="109" t="s">
        <v>120</v>
      </c>
      <c r="B402" s="33"/>
      <c r="C402" s="33">
        <v>805.75311548050661</v>
      </c>
      <c r="D402" s="33">
        <v>997.27270487337728</v>
      </c>
      <c r="E402" s="33">
        <v>748.70613307142696</v>
      </c>
      <c r="F402" s="33">
        <v>928.21136689375055</v>
      </c>
      <c r="G402" s="33">
        <v>971.3454588136882</v>
      </c>
      <c r="H402" s="33">
        <v>1040.8626402408763</v>
      </c>
      <c r="I402" s="33">
        <v>920.5978203350827</v>
      </c>
      <c r="J402" s="33">
        <v>1051.9865019365775</v>
      </c>
      <c r="K402" s="33">
        <v>867.10737130181053</v>
      </c>
      <c r="L402" s="33">
        <v>890.88917925161945</v>
      </c>
      <c r="M402" s="33">
        <v>870.92173012424621</v>
      </c>
      <c r="N402" s="33">
        <v>849.33129768033814</v>
      </c>
      <c r="O402" s="33">
        <v>803.89600587732775</v>
      </c>
      <c r="P402" s="33">
        <v>783.15693961536806</v>
      </c>
      <c r="Q402" s="33">
        <v>792.48305574352833</v>
      </c>
      <c r="R402" s="33">
        <v>801.58056987875068</v>
      </c>
      <c r="S402" s="33">
        <v>803.56943338216786</v>
      </c>
      <c r="T402" s="33">
        <v>797.24720949421783</v>
      </c>
      <c r="U402" s="33">
        <v>789.45045533833377</v>
      </c>
      <c r="V402" s="33">
        <v>792.02299893926624</v>
      </c>
      <c r="W402" s="33">
        <v>849.98224863691223</v>
      </c>
      <c r="X402" s="33">
        <v>812.26706911406995</v>
      </c>
      <c r="Y402" s="33">
        <v>786.62750896534169</v>
      </c>
      <c r="DA402" s="60" t="s">
        <v>4165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2888.5911381407782</v>
      </c>
      <c r="D404" s="117">
        <f t="shared" si="218"/>
        <v>2798.4012702476839</v>
      </c>
      <c r="E404" s="117">
        <f t="shared" si="218"/>
        <v>3174.2257904338621</v>
      </c>
      <c r="F404" s="117">
        <f t="shared" si="218"/>
        <v>3139.0996831526609</v>
      </c>
      <c r="G404" s="117">
        <f t="shared" si="218"/>
        <v>3407.1940105095073</v>
      </c>
      <c r="H404" s="117">
        <f t="shared" si="218"/>
        <v>3353.7354959575628</v>
      </c>
      <c r="I404" s="117">
        <f t="shared" si="218"/>
        <v>2972.3975279163255</v>
      </c>
      <c r="J404" s="117">
        <f t="shared" si="218"/>
        <v>3286.2015188280375</v>
      </c>
      <c r="K404" s="117">
        <f t="shared" si="218"/>
        <v>3192.293148505908</v>
      </c>
      <c r="L404" s="117">
        <f t="shared" si="218"/>
        <v>3323.3039779658752</v>
      </c>
      <c r="M404" s="117">
        <f t="shared" si="218"/>
        <v>3073.5157604111432</v>
      </c>
      <c r="N404" s="117">
        <f t="shared" si="218"/>
        <v>2867.2379626810848</v>
      </c>
      <c r="O404" s="117">
        <f t="shared" si="218"/>
        <v>2679.7575651485104</v>
      </c>
      <c r="P404" s="117">
        <f t="shared" si="218"/>
        <v>2328.9992055439807</v>
      </c>
      <c r="Q404" s="117">
        <f t="shared" si="218"/>
        <v>2269.3115154438869</v>
      </c>
      <c r="R404" s="117">
        <f t="shared" ref="R404:V404" si="219">R405+R408+R410+R419</f>
        <v>2279.41056606645</v>
      </c>
      <c r="S404" s="117">
        <f t="shared" si="219"/>
        <v>2211.2375908476674</v>
      </c>
      <c r="T404" s="117">
        <f t="shared" si="219"/>
        <v>2011.0494284553474</v>
      </c>
      <c r="U404" s="117">
        <f t="shared" si="219"/>
        <v>1825.3035602729858</v>
      </c>
      <c r="V404" s="117">
        <f t="shared" si="219"/>
        <v>1858.2791469318072</v>
      </c>
      <c r="W404" s="117">
        <f t="shared" ref="W404:Y404" si="220">W405+W408+W410+W419</f>
        <v>1716.1397427961406</v>
      </c>
      <c r="X404" s="117">
        <f t="shared" si="220"/>
        <v>1425.0626659154582</v>
      </c>
      <c r="Y404" s="117">
        <f t="shared" si="220"/>
        <v>1045.5280143509585</v>
      </c>
      <c r="DA404" s="129" t="s">
        <v>4315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2509.1465544313537</v>
      </c>
      <c r="D405" s="122">
        <f t="shared" si="221"/>
        <v>2424.8323122946908</v>
      </c>
      <c r="E405" s="122">
        <f t="shared" si="221"/>
        <v>2817.0346534811697</v>
      </c>
      <c r="F405" s="122">
        <f t="shared" si="221"/>
        <v>2745.1428286761056</v>
      </c>
      <c r="G405" s="122">
        <f t="shared" si="221"/>
        <v>2971.8644877923562</v>
      </c>
      <c r="H405" s="122">
        <f t="shared" si="221"/>
        <v>2722.5754195063232</v>
      </c>
      <c r="I405" s="122">
        <f t="shared" si="221"/>
        <v>2511.9529174805853</v>
      </c>
      <c r="J405" s="122">
        <f t="shared" si="221"/>
        <v>2642.7697592969944</v>
      </c>
      <c r="K405" s="122">
        <f t="shared" si="221"/>
        <v>2686.6280998198554</v>
      </c>
      <c r="L405" s="122">
        <f t="shared" si="221"/>
        <v>2840.6201847445313</v>
      </c>
      <c r="M405" s="122">
        <f t="shared" si="221"/>
        <v>2608.2234673583262</v>
      </c>
      <c r="N405" s="122">
        <f t="shared" si="221"/>
        <v>2408.4822227487998</v>
      </c>
      <c r="O405" s="122">
        <f t="shared" si="221"/>
        <v>2236.9674548742846</v>
      </c>
      <c r="P405" s="122">
        <f t="shared" si="221"/>
        <v>1813.5286235503543</v>
      </c>
      <c r="Q405" s="122">
        <f t="shared" si="221"/>
        <v>1797.5242641139532</v>
      </c>
      <c r="R405" s="122">
        <f t="shared" ref="R405:V405" si="222">SUM(R406:R407)</f>
        <v>1774.2655328810474</v>
      </c>
      <c r="S405" s="122">
        <f t="shared" si="222"/>
        <v>1697.9925173090662</v>
      </c>
      <c r="T405" s="122">
        <f t="shared" si="222"/>
        <v>1540.8611055165284</v>
      </c>
      <c r="U405" s="122">
        <f t="shared" si="222"/>
        <v>1409.2128299974822</v>
      </c>
      <c r="V405" s="122">
        <f t="shared" si="222"/>
        <v>1385.1885183803729</v>
      </c>
      <c r="W405" s="122">
        <f t="shared" ref="W405:Y405" si="223">SUM(W406:W407)</f>
        <v>1254.985711525359</v>
      </c>
      <c r="X405" s="122">
        <f t="shared" si="223"/>
        <v>913.332620318007</v>
      </c>
      <c r="Y405" s="122">
        <f t="shared" si="223"/>
        <v>622.17256568645257</v>
      </c>
      <c r="DA405" s="130" t="s">
        <v>4316</v>
      </c>
    </row>
    <row r="406" spans="1:105" ht="12" customHeight="1" x14ac:dyDescent="0.25">
      <c r="A406" s="97" t="s">
        <v>212</v>
      </c>
      <c r="B406" s="98"/>
      <c r="C406" s="98">
        <v>2509.1465544313537</v>
      </c>
      <c r="D406" s="98">
        <v>2424.8323122946908</v>
      </c>
      <c r="E406" s="98">
        <v>2817.0346534811697</v>
      </c>
      <c r="F406" s="98">
        <v>2745.1428286761056</v>
      </c>
      <c r="G406" s="98">
        <v>2971.8644877923562</v>
      </c>
      <c r="H406" s="98">
        <v>2722.5754195063232</v>
      </c>
      <c r="I406" s="98">
        <v>2511.9529174805853</v>
      </c>
      <c r="J406" s="98">
        <v>2642.7697592969944</v>
      </c>
      <c r="K406" s="98">
        <v>2686.6280998198554</v>
      </c>
      <c r="L406" s="98">
        <v>2840.6201847445313</v>
      </c>
      <c r="M406" s="98">
        <v>2608.2234673583262</v>
      </c>
      <c r="N406" s="98">
        <v>2408.4822227487998</v>
      </c>
      <c r="O406" s="98">
        <v>2236.9674548742846</v>
      </c>
      <c r="P406" s="98">
        <v>1813.5286235503543</v>
      </c>
      <c r="Q406" s="98">
        <v>1797.5242641139532</v>
      </c>
      <c r="R406" s="98">
        <v>1774.2655328810474</v>
      </c>
      <c r="S406" s="98">
        <v>1697.9925173090662</v>
      </c>
      <c r="T406" s="98">
        <v>1540.8611055165284</v>
      </c>
      <c r="U406" s="98">
        <v>1409.2128299974822</v>
      </c>
      <c r="V406" s="98">
        <v>1385.1885183803729</v>
      </c>
      <c r="W406" s="98">
        <v>1254.985711525359</v>
      </c>
      <c r="X406" s="98">
        <v>913.332620318007</v>
      </c>
      <c r="Y406" s="98">
        <v>622.17256568645257</v>
      </c>
      <c r="DA406" s="63" t="s">
        <v>4317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4318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4319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4320</v>
      </c>
    </row>
    <row r="410" spans="1:105" ht="12" customHeight="1" x14ac:dyDescent="0.25">
      <c r="A410" s="121" t="s">
        <v>55</v>
      </c>
      <c r="B410" s="122"/>
      <c r="C410" s="122">
        <v>327.8639519842045</v>
      </c>
      <c r="D410" s="122">
        <v>332.82153921120499</v>
      </c>
      <c r="E410" s="122">
        <v>305.60318733550179</v>
      </c>
      <c r="F410" s="122">
        <v>305.14120987702091</v>
      </c>
      <c r="G410" s="122">
        <v>335.22555695831142</v>
      </c>
      <c r="H410" s="122">
        <v>334.07105873808609</v>
      </c>
      <c r="I410" s="122">
        <v>344.04656549731982</v>
      </c>
      <c r="J410" s="122">
        <v>338.33726197362688</v>
      </c>
      <c r="K410" s="122">
        <v>348.29897033088866</v>
      </c>
      <c r="L410" s="122">
        <v>327.00073595371754</v>
      </c>
      <c r="M410" s="122">
        <v>292.51067386075795</v>
      </c>
      <c r="N410" s="122">
        <v>281.95113803463079</v>
      </c>
      <c r="O410" s="122">
        <v>269.28406683088463</v>
      </c>
      <c r="P410" s="122">
        <v>251.30903622132743</v>
      </c>
      <c r="Q410" s="122">
        <v>230.89517369422504</v>
      </c>
      <c r="R410" s="122">
        <v>261.24811828706385</v>
      </c>
      <c r="S410" s="122">
        <v>259.95297803947807</v>
      </c>
      <c r="T410" s="122">
        <v>256.84715588814561</v>
      </c>
      <c r="U410" s="122">
        <v>255.01158929781244</v>
      </c>
      <c r="V410" s="122">
        <v>278.27576764353381</v>
      </c>
      <c r="W410" s="122">
        <v>256.56915936409519</v>
      </c>
      <c r="X410" s="122">
        <v>246.94516623762482</v>
      </c>
      <c r="Y410" s="122">
        <v>193.38903891753404</v>
      </c>
      <c r="DA410" s="130" t="s">
        <v>4321</v>
      </c>
    </row>
    <row r="411" spans="1:105" ht="12" customHeight="1" x14ac:dyDescent="0.25">
      <c r="A411" s="97" t="s">
        <v>134</v>
      </c>
      <c r="B411" s="98"/>
      <c r="C411" s="98">
        <v>327.95601955392402</v>
      </c>
      <c r="D411" s="98">
        <v>338.82107278482061</v>
      </c>
      <c r="E411" s="98">
        <v>316.63292928325768</v>
      </c>
      <c r="F411" s="98">
        <v>341.04972481625902</v>
      </c>
      <c r="G411" s="98">
        <v>355.65396742788113</v>
      </c>
      <c r="H411" s="98">
        <v>365.74032888793124</v>
      </c>
      <c r="I411" s="98">
        <v>344.30924539186032</v>
      </c>
      <c r="J411" s="98">
        <v>365.06673968300436</v>
      </c>
      <c r="K411" s="98">
        <v>348.70108457639742</v>
      </c>
      <c r="L411" s="98">
        <v>345.69201765678667</v>
      </c>
      <c r="M411" s="98">
        <v>316.50720291815804</v>
      </c>
      <c r="N411" s="98">
        <v>307.36823124581292</v>
      </c>
      <c r="O411" s="98">
        <v>289.81441253872845</v>
      </c>
      <c r="P411" s="98">
        <v>281.38418960079832</v>
      </c>
      <c r="Q411" s="98">
        <v>256.12138690886678</v>
      </c>
      <c r="R411" s="98">
        <v>268.12700931511887</v>
      </c>
      <c r="S411" s="98">
        <v>276.6128236033768</v>
      </c>
      <c r="T411" s="98">
        <v>272.52811781565896</v>
      </c>
      <c r="U411" s="98">
        <v>271.05077842298874</v>
      </c>
      <c r="V411" s="98">
        <v>278.77783439668582</v>
      </c>
      <c r="W411" s="98">
        <v>293.51650932399184</v>
      </c>
      <c r="X411" s="98">
        <v>283.74220599679558</v>
      </c>
      <c r="Y411" s="98">
        <v>285.62805439044558</v>
      </c>
      <c r="DA411" s="63" t="s">
        <v>4322</v>
      </c>
    </row>
    <row r="412" spans="1:105" ht="12" customHeight="1" x14ac:dyDescent="0.25">
      <c r="A412" s="97" t="s">
        <v>133</v>
      </c>
      <c r="B412" s="98"/>
      <c r="C412" s="98">
        <v>94.288527605779237</v>
      </c>
      <c r="D412" s="98">
        <v>102.7006526886054</v>
      </c>
      <c r="E412" s="98">
        <v>81.31538151391527</v>
      </c>
      <c r="F412" s="98">
        <v>98.700136618756474</v>
      </c>
      <c r="G412" s="98">
        <v>101.99822229978722</v>
      </c>
      <c r="H412" s="98">
        <v>104.52576960352977</v>
      </c>
      <c r="I412" s="98">
        <v>95.755691846701595</v>
      </c>
      <c r="J412" s="98">
        <v>102.39456079884449</v>
      </c>
      <c r="K412" s="98">
        <v>90.979362725738568</v>
      </c>
      <c r="L412" s="98">
        <v>90.309650565893747</v>
      </c>
      <c r="M412" s="98">
        <v>86.353871288207444</v>
      </c>
      <c r="N412" s="98">
        <v>82.953337571090316</v>
      </c>
      <c r="O412" s="98">
        <v>75.948573266606047</v>
      </c>
      <c r="P412" s="98">
        <v>78.098634896886608</v>
      </c>
      <c r="Q412" s="98">
        <v>77.802127251452532</v>
      </c>
      <c r="R412" s="98">
        <v>79.511771338599502</v>
      </c>
      <c r="S412" s="98">
        <v>80.932753910681285</v>
      </c>
      <c r="T412" s="98">
        <v>82.29679684185399</v>
      </c>
      <c r="U412" s="98">
        <v>77.317353120652768</v>
      </c>
      <c r="V412" s="98">
        <v>77.91527122495269</v>
      </c>
      <c r="W412" s="98">
        <v>92.114153025607521</v>
      </c>
      <c r="X412" s="98">
        <v>99.590463490004836</v>
      </c>
      <c r="Y412" s="98">
        <v>101.97208601308684</v>
      </c>
      <c r="DA412" s="63" t="s">
        <v>4323</v>
      </c>
    </row>
    <row r="413" spans="1:105" ht="12" customHeight="1" x14ac:dyDescent="0.25">
      <c r="A413" s="100" t="s">
        <v>212</v>
      </c>
      <c r="B413" s="101"/>
      <c r="C413" s="101">
        <v>94.288527605779237</v>
      </c>
      <c r="D413" s="101">
        <v>102.7006526886054</v>
      </c>
      <c r="E413" s="101">
        <v>81.31538151391527</v>
      </c>
      <c r="F413" s="101">
        <v>98.700136618756474</v>
      </c>
      <c r="G413" s="101">
        <v>101.99822229978722</v>
      </c>
      <c r="H413" s="101">
        <v>104.52576960352977</v>
      </c>
      <c r="I413" s="101">
        <v>95.755691846701595</v>
      </c>
      <c r="J413" s="101">
        <v>102.39456079884449</v>
      </c>
      <c r="K413" s="101">
        <v>90.979362725738568</v>
      </c>
      <c r="L413" s="101">
        <v>90.309650565893747</v>
      </c>
      <c r="M413" s="101">
        <v>86.353871288207444</v>
      </c>
      <c r="N413" s="101">
        <v>82.953337571090316</v>
      </c>
      <c r="O413" s="101">
        <v>75.948573266606047</v>
      </c>
      <c r="P413" s="101">
        <v>78.098634896886608</v>
      </c>
      <c r="Q413" s="101">
        <v>77.802127251452532</v>
      </c>
      <c r="R413" s="101">
        <v>79.511771338599502</v>
      </c>
      <c r="S413" s="101">
        <v>80.932753910681285</v>
      </c>
      <c r="T413" s="101">
        <v>82.29679684185399</v>
      </c>
      <c r="U413" s="101">
        <v>77.317353120652768</v>
      </c>
      <c r="V413" s="101">
        <v>77.91527122495269</v>
      </c>
      <c r="W413" s="101">
        <v>92.114153025607521</v>
      </c>
      <c r="X413" s="101">
        <v>99.590463490004836</v>
      </c>
      <c r="Y413" s="101">
        <v>101.97208601308684</v>
      </c>
      <c r="DA413" s="131" t="s">
        <v>4324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4325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4326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4327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4328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4329</v>
      </c>
    </row>
    <row r="419" spans="1:105" ht="12" customHeight="1" x14ac:dyDescent="0.25">
      <c r="A419" s="121" t="s">
        <v>54</v>
      </c>
      <c r="B419" s="122"/>
      <c r="C419" s="122">
        <v>51.58063172521976</v>
      </c>
      <c r="D419" s="122">
        <v>40.74741874178801</v>
      </c>
      <c r="E419" s="122">
        <v>51.587949617190588</v>
      </c>
      <c r="F419" s="122">
        <v>88.815644599534366</v>
      </c>
      <c r="G419" s="122">
        <v>100.10396575883989</v>
      </c>
      <c r="H419" s="122">
        <v>297.08901771315379</v>
      </c>
      <c r="I419" s="122">
        <v>116.3980449384203</v>
      </c>
      <c r="J419" s="122">
        <v>305.09449755741599</v>
      </c>
      <c r="K419" s="122">
        <v>157.36607835516426</v>
      </c>
      <c r="L419" s="122">
        <v>155.68305726762617</v>
      </c>
      <c r="M419" s="122">
        <v>172.78161919205934</v>
      </c>
      <c r="N419" s="122">
        <v>176.80460189765409</v>
      </c>
      <c r="O419" s="122">
        <v>173.50604344334144</v>
      </c>
      <c r="P419" s="122">
        <v>264.16154577229901</v>
      </c>
      <c r="Q419" s="122">
        <v>240.89207763570838</v>
      </c>
      <c r="R419" s="122">
        <v>243.89691489833899</v>
      </c>
      <c r="S419" s="122">
        <v>253.29209549912332</v>
      </c>
      <c r="T419" s="122">
        <v>213.34116705067339</v>
      </c>
      <c r="U419" s="122">
        <v>161.07914097769111</v>
      </c>
      <c r="V419" s="122">
        <v>194.81486090790057</v>
      </c>
      <c r="W419" s="122">
        <v>204.58487190668635</v>
      </c>
      <c r="X419" s="122">
        <v>264.78487935982633</v>
      </c>
      <c r="Y419" s="122">
        <v>229.96640974697198</v>
      </c>
      <c r="DA419" s="130" t="s">
        <v>4330</v>
      </c>
    </row>
    <row r="420" spans="1:105" ht="12" customHeight="1" x14ac:dyDescent="0.25">
      <c r="A420" s="97" t="s">
        <v>175</v>
      </c>
      <c r="B420" s="98"/>
      <c r="C420" s="98">
        <v>332.54439454345743</v>
      </c>
      <c r="D420" s="98">
        <v>285.50632458471671</v>
      </c>
      <c r="E420" s="98">
        <v>343.11179913178438</v>
      </c>
      <c r="F420" s="98">
        <v>312.47379128638266</v>
      </c>
      <c r="G420" s="98">
        <v>328.27351413107004</v>
      </c>
      <c r="H420" s="98">
        <v>318.45138474818248</v>
      </c>
      <c r="I420" s="98">
        <v>341.10314889731148</v>
      </c>
      <c r="J420" s="98">
        <v>318.06916242605411</v>
      </c>
      <c r="K420" s="98">
        <v>344.71731946156888</v>
      </c>
      <c r="L420" s="98">
        <v>333.73729193491118</v>
      </c>
      <c r="M420" s="98">
        <v>301.73282421642364</v>
      </c>
      <c r="N420" s="98">
        <v>289.28713829295162</v>
      </c>
      <c r="O420" s="98">
        <v>275.83777761417048</v>
      </c>
      <c r="P420" s="98">
        <v>271.14966420852096</v>
      </c>
      <c r="Q420" s="98">
        <v>259.46384709414997</v>
      </c>
      <c r="R420" s="98">
        <v>265.21994717352106</v>
      </c>
      <c r="S420" s="98">
        <v>279.98665105092022</v>
      </c>
      <c r="T420" s="98">
        <v>272.24398548750833</v>
      </c>
      <c r="U420" s="98">
        <v>252.4350476494302</v>
      </c>
      <c r="V420" s="98">
        <v>257.89601416808108</v>
      </c>
      <c r="W420" s="98">
        <v>273.81980004696794</v>
      </c>
      <c r="X420" s="98">
        <v>269.34780835052794</v>
      </c>
      <c r="Y420" s="98">
        <v>253.51434006010371</v>
      </c>
      <c r="DA420" s="63" t="s">
        <v>4331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4332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186.98761851412607</v>
      </c>
      <c r="D423" s="118">
        <f t="shared" si="225"/>
        <v>184.45279261291878</v>
      </c>
      <c r="E423" s="118">
        <f t="shared" si="225"/>
        <v>204.84407026325155</v>
      </c>
      <c r="F423" s="118">
        <f t="shared" si="225"/>
        <v>198.34392586431551</v>
      </c>
      <c r="G423" s="118">
        <f t="shared" si="225"/>
        <v>208.86425412606135</v>
      </c>
      <c r="H423" s="118">
        <f t="shared" si="225"/>
        <v>196.21579797026726</v>
      </c>
      <c r="I423" s="118">
        <f t="shared" si="225"/>
        <v>181.0118788153456</v>
      </c>
      <c r="J423" s="118">
        <f t="shared" si="225"/>
        <v>185.29634026582283</v>
      </c>
      <c r="K423" s="118">
        <f t="shared" si="225"/>
        <v>184.00170324550467</v>
      </c>
      <c r="L423" s="118">
        <f t="shared" si="225"/>
        <v>188.34411201073556</v>
      </c>
      <c r="M423" s="118">
        <f t="shared" si="225"/>
        <v>172.95774261510365</v>
      </c>
      <c r="N423" s="118">
        <f t="shared" si="225"/>
        <v>161.10915772103922</v>
      </c>
      <c r="O423" s="118">
        <f t="shared" si="225"/>
        <v>148.13636913281829</v>
      </c>
      <c r="P423" s="118">
        <f t="shared" si="225"/>
        <v>125.33533713198412</v>
      </c>
      <c r="Q423" s="118">
        <f t="shared" si="225"/>
        <v>121.59938779578762</v>
      </c>
      <c r="R423" s="118">
        <f t="shared" ref="R423:V423" si="226">R424+R427+R429+R438</f>
        <v>120.53497833701317</v>
      </c>
      <c r="S423" s="118">
        <f t="shared" si="226"/>
        <v>115.93111285760202</v>
      </c>
      <c r="T423" s="118">
        <f t="shared" si="226"/>
        <v>106.77116268986629</v>
      </c>
      <c r="U423" s="118">
        <f t="shared" si="226"/>
        <v>96.324042134603403</v>
      </c>
      <c r="V423" s="118">
        <f t="shared" si="226"/>
        <v>97.475238079976947</v>
      </c>
      <c r="W423" s="118">
        <f t="shared" ref="W423:Y423" si="227">W424+W427+W429+W438</f>
        <v>93.253949040847914</v>
      </c>
      <c r="X423" s="118">
        <f t="shared" si="227"/>
        <v>77.060758733416648</v>
      </c>
      <c r="Y423" s="118">
        <f t="shared" si="227"/>
        <v>57.57950355920272</v>
      </c>
      <c r="DA423" s="129" t="s">
        <v>4483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151.82099970602195</v>
      </c>
      <c r="D424" s="123">
        <f t="shared" si="228"/>
        <v>146.74124547583065</v>
      </c>
      <c r="E424" s="123">
        <f t="shared" si="228"/>
        <v>167.46554201726354</v>
      </c>
      <c r="F424" s="123">
        <f t="shared" si="228"/>
        <v>160.49403308060437</v>
      </c>
      <c r="G424" s="123">
        <f t="shared" si="228"/>
        <v>170.0636686256754</v>
      </c>
      <c r="H424" s="123">
        <f t="shared" si="228"/>
        <v>152.58168166636167</v>
      </c>
      <c r="I424" s="123">
        <f t="shared" si="228"/>
        <v>138.94236498961817</v>
      </c>
      <c r="J424" s="123">
        <f t="shared" si="228"/>
        <v>144.20211091719418</v>
      </c>
      <c r="K424" s="123">
        <f t="shared" si="228"/>
        <v>146.15241329999438</v>
      </c>
      <c r="L424" s="123">
        <f t="shared" si="228"/>
        <v>152.94366755385221</v>
      </c>
      <c r="M424" s="123">
        <f t="shared" si="228"/>
        <v>139.04934776296409</v>
      </c>
      <c r="N424" s="123">
        <f t="shared" si="228"/>
        <v>127.98825289242407</v>
      </c>
      <c r="O424" s="123">
        <f t="shared" si="228"/>
        <v>118.31169486627054</v>
      </c>
      <c r="P424" s="123">
        <f t="shared" si="228"/>
        <v>95.48622515609415</v>
      </c>
      <c r="Q424" s="123">
        <f t="shared" si="228"/>
        <v>94.083251069233626</v>
      </c>
      <c r="R424" s="123">
        <f t="shared" ref="R424:V424" si="229">SUM(R425:R426)</f>
        <v>92.072112798682795</v>
      </c>
      <c r="S424" s="123">
        <f t="shared" si="229"/>
        <v>87.35498909983518</v>
      </c>
      <c r="T424" s="123">
        <f t="shared" si="229"/>
        <v>78.544928911478436</v>
      </c>
      <c r="U424" s="123">
        <f t="shared" si="229"/>
        <v>71.157445970484503</v>
      </c>
      <c r="V424" s="123">
        <f t="shared" si="229"/>
        <v>69.587870804741129</v>
      </c>
      <c r="W424" s="123">
        <f t="shared" ref="W424:Y424" si="230">SUM(W425:W426)</f>
        <v>62.083751742196789</v>
      </c>
      <c r="X424" s="123">
        <f t="shared" si="230"/>
        <v>44.648345388778495</v>
      </c>
      <c r="Y424" s="123">
        <f t="shared" si="230"/>
        <v>30.178227366204233</v>
      </c>
      <c r="DA424" s="130" t="s">
        <v>4484</v>
      </c>
    </row>
    <row r="425" spans="1:105" ht="12" customHeight="1" x14ac:dyDescent="0.25">
      <c r="A425" s="97" t="s">
        <v>212</v>
      </c>
      <c r="B425" s="99"/>
      <c r="C425" s="99">
        <v>149.97600425212201</v>
      </c>
      <c r="D425" s="99">
        <v>144.93940084081478</v>
      </c>
      <c r="E425" s="99">
        <v>165.5119382087635</v>
      </c>
      <c r="F425" s="99">
        <v>158.52078957997242</v>
      </c>
      <c r="G425" s="99">
        <v>167.99957416236936</v>
      </c>
      <c r="H425" s="99">
        <v>150.78261343963672</v>
      </c>
      <c r="I425" s="99">
        <v>137.3457742620337</v>
      </c>
      <c r="J425" s="99">
        <v>142.54686786637274</v>
      </c>
      <c r="K425" s="99">
        <v>144.47018024948804</v>
      </c>
      <c r="L425" s="99">
        <v>151.22663407861998</v>
      </c>
      <c r="M425" s="99">
        <v>137.46597648099467</v>
      </c>
      <c r="N425" s="99">
        <v>126.49421647007578</v>
      </c>
      <c r="O425" s="99">
        <v>116.87313902260439</v>
      </c>
      <c r="P425" s="99">
        <v>94.262713513007284</v>
      </c>
      <c r="Q425" s="99">
        <v>92.820881464648011</v>
      </c>
      <c r="R425" s="99">
        <v>90.800294601564431</v>
      </c>
      <c r="S425" s="99">
        <v>86.142953722404144</v>
      </c>
      <c r="T425" s="99">
        <v>77.443389164038933</v>
      </c>
      <c r="U425" s="99">
        <v>70.142766081722939</v>
      </c>
      <c r="V425" s="99">
        <v>68.584883852799976</v>
      </c>
      <c r="W425" s="99">
        <v>61.183199392670339</v>
      </c>
      <c r="X425" s="99">
        <v>44.000884696887027</v>
      </c>
      <c r="Y425" s="99">
        <v>29.737278635194787</v>
      </c>
      <c r="DA425" s="63" t="s">
        <v>4485</v>
      </c>
    </row>
    <row r="426" spans="1:105" ht="12" customHeight="1" x14ac:dyDescent="0.25">
      <c r="A426" s="97" t="s">
        <v>53</v>
      </c>
      <c r="B426" s="99"/>
      <c r="C426" s="99">
        <v>1.8449954538999271</v>
      </c>
      <c r="D426" s="99">
        <v>1.8018446350158714</v>
      </c>
      <c r="E426" s="99">
        <v>1.9536038085000471</v>
      </c>
      <c r="F426" s="99">
        <v>1.9732435006319491</v>
      </c>
      <c r="G426" s="99">
        <v>2.0640944633060436</v>
      </c>
      <c r="H426" s="99">
        <v>1.7990682267249545</v>
      </c>
      <c r="I426" s="99">
        <v>1.5965907275844688</v>
      </c>
      <c r="J426" s="99">
        <v>1.6552430508214333</v>
      </c>
      <c r="K426" s="99">
        <v>1.6822330505063385</v>
      </c>
      <c r="L426" s="99">
        <v>1.7170334752322347</v>
      </c>
      <c r="M426" s="99">
        <v>1.583371281969421</v>
      </c>
      <c r="N426" s="99">
        <v>1.4940364223482883</v>
      </c>
      <c r="O426" s="99">
        <v>1.438555843666149</v>
      </c>
      <c r="P426" s="99">
        <v>1.2235116430868669</v>
      </c>
      <c r="Q426" s="99">
        <v>1.2623696045856114</v>
      </c>
      <c r="R426" s="99">
        <v>1.2718181971183646</v>
      </c>
      <c r="S426" s="99">
        <v>1.2120353774310395</v>
      </c>
      <c r="T426" s="99">
        <v>1.1015397474395048</v>
      </c>
      <c r="U426" s="99">
        <v>1.0146798887615658</v>
      </c>
      <c r="V426" s="99">
        <v>1.0029869519411481</v>
      </c>
      <c r="W426" s="99">
        <v>0.90055234952644947</v>
      </c>
      <c r="X426" s="99">
        <v>0.64746069189146982</v>
      </c>
      <c r="Y426" s="99">
        <v>0.44094873100944709</v>
      </c>
      <c r="DA426" s="63" t="s">
        <v>4486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1.5352696762452938</v>
      </c>
      <c r="D427" s="123">
        <f t="shared" si="231"/>
        <v>1.3354366643795601</v>
      </c>
      <c r="E427" s="123">
        <f t="shared" si="231"/>
        <v>5.827036988815169</v>
      </c>
      <c r="F427" s="123">
        <f t="shared" si="231"/>
        <v>2.9359296085959534</v>
      </c>
      <c r="G427" s="123">
        <f t="shared" si="231"/>
        <v>2.9534918320868542</v>
      </c>
      <c r="H427" s="123">
        <f t="shared" si="231"/>
        <v>6.0432719547268281</v>
      </c>
      <c r="I427" s="123">
        <f t="shared" si="231"/>
        <v>8.061454784320194</v>
      </c>
      <c r="J427" s="123">
        <f t="shared" si="231"/>
        <v>4.4742273015073044</v>
      </c>
      <c r="K427" s="123">
        <f t="shared" si="231"/>
        <v>3.924671204203678</v>
      </c>
      <c r="L427" s="123">
        <f t="shared" si="231"/>
        <v>2.1065731221997095</v>
      </c>
      <c r="M427" s="123">
        <f t="shared" si="231"/>
        <v>3.0282678346952574</v>
      </c>
      <c r="N427" s="123">
        <f t="shared" si="231"/>
        <v>3.1956973816956133</v>
      </c>
      <c r="O427" s="123">
        <f t="shared" si="231"/>
        <v>1.5971387353721165</v>
      </c>
      <c r="P427" s="123">
        <f t="shared" si="231"/>
        <v>1.3013243871211571</v>
      </c>
      <c r="Q427" s="123">
        <f t="shared" si="231"/>
        <v>1.0409021328570931</v>
      </c>
      <c r="R427" s="123">
        <f t="shared" si="231"/>
        <v>1.4300362262371411</v>
      </c>
      <c r="S427" s="123">
        <f t="shared" si="231"/>
        <v>0.74210292386706633</v>
      </c>
      <c r="T427" s="123">
        <f t="shared" si="231"/>
        <v>1.7084102943372155</v>
      </c>
      <c r="U427" s="123">
        <f t="shared" si="231"/>
        <v>0.27303592560214207</v>
      </c>
      <c r="V427" s="123">
        <f t="shared" si="231"/>
        <v>2.1991128091980943</v>
      </c>
      <c r="W427" s="123">
        <f t="shared" si="231"/>
        <v>4.4609236715489011</v>
      </c>
      <c r="X427" s="123">
        <f t="shared" si="231"/>
        <v>5.8617167428855268</v>
      </c>
      <c r="Y427" s="123">
        <f t="shared" si="231"/>
        <v>2.1029166813303077</v>
      </c>
      <c r="DA427" s="130" t="s">
        <v>4487</v>
      </c>
    </row>
    <row r="428" spans="1:105" ht="12" customHeight="1" x14ac:dyDescent="0.25">
      <c r="A428" s="97" t="s">
        <v>53</v>
      </c>
      <c r="B428" s="99"/>
      <c r="C428" s="99">
        <f>RES_hhdet_in_fecs!C67</f>
        <v>1.5352696762452938</v>
      </c>
      <c r="D428" s="99">
        <f>RES_hhdet_in_fecs!D67</f>
        <v>1.3354366643795601</v>
      </c>
      <c r="E428" s="99">
        <f>RES_hhdet_in_fecs!E67</f>
        <v>5.827036988815169</v>
      </c>
      <c r="F428" s="99">
        <f>RES_hhdet_in_fecs!F67</f>
        <v>2.9359296085959534</v>
      </c>
      <c r="G428" s="99">
        <f>RES_hhdet_in_fecs!G67</f>
        <v>2.9534918320868542</v>
      </c>
      <c r="H428" s="99">
        <f>RES_hhdet_in_fecs!H67</f>
        <v>6.0432719547268281</v>
      </c>
      <c r="I428" s="99">
        <f>RES_hhdet_in_fecs!I67</f>
        <v>8.061454784320194</v>
      </c>
      <c r="J428" s="99">
        <f>RES_hhdet_in_fecs!J67</f>
        <v>4.4742273015073044</v>
      </c>
      <c r="K428" s="99">
        <f>RES_hhdet_in_fecs!K67</f>
        <v>3.924671204203678</v>
      </c>
      <c r="L428" s="99">
        <f>RES_hhdet_in_fecs!L67</f>
        <v>2.1065731221997095</v>
      </c>
      <c r="M428" s="99">
        <f>RES_hhdet_in_fecs!M67</f>
        <v>3.0282678346952574</v>
      </c>
      <c r="N428" s="99">
        <f>RES_hhdet_in_fecs!N67</f>
        <v>3.1956973816956133</v>
      </c>
      <c r="O428" s="99">
        <f>RES_hhdet_in_fecs!O67</f>
        <v>1.5971387353721165</v>
      </c>
      <c r="P428" s="99">
        <f>RES_hhdet_in_fecs!P67</f>
        <v>1.3013243871211571</v>
      </c>
      <c r="Q428" s="99">
        <f>RES_hhdet_in_fecs!Q67</f>
        <v>1.0409021328570931</v>
      </c>
      <c r="R428" s="99">
        <f>RES_hhdet_in_fecs!R67</f>
        <v>1.4300362262371411</v>
      </c>
      <c r="S428" s="99">
        <f>RES_hhdet_in_fecs!S67</f>
        <v>0.74210292386706633</v>
      </c>
      <c r="T428" s="99">
        <f>RES_hhdet_in_fecs!T67</f>
        <v>1.7084102943372155</v>
      </c>
      <c r="U428" s="99">
        <f>RES_hhdet_in_fecs!U67</f>
        <v>0.27303592560214207</v>
      </c>
      <c r="V428" s="99">
        <f>RES_hhdet_in_fecs!V67</f>
        <v>2.1991128091980943</v>
      </c>
      <c r="W428" s="99">
        <f>RES_hhdet_in_fecs!W67</f>
        <v>4.4609236715489011</v>
      </c>
      <c r="X428" s="99">
        <f>RES_hhdet_in_fecs!X67</f>
        <v>5.8617167428855268</v>
      </c>
      <c r="Y428" s="99">
        <f>RES_hhdet_in_fecs!Y67</f>
        <v>2.1029166813303077</v>
      </c>
      <c r="DA428" s="63" t="s">
        <v>4488</v>
      </c>
    </row>
    <row r="429" spans="1:105" ht="12" customHeight="1" x14ac:dyDescent="0.25">
      <c r="A429" s="121" t="s">
        <v>55</v>
      </c>
      <c r="B429" s="123"/>
      <c r="C429" s="123">
        <v>19.600004302134739</v>
      </c>
      <c r="D429" s="123">
        <v>20.222324036408818</v>
      </c>
      <c r="E429" s="123">
        <v>18.501614056655157</v>
      </c>
      <c r="F429" s="123">
        <v>19.517966653986605</v>
      </c>
      <c r="G429" s="123">
        <v>19.994589732580273</v>
      </c>
      <c r="H429" s="123">
        <v>20.106719128924485</v>
      </c>
      <c r="I429" s="123">
        <v>18.819789958511468</v>
      </c>
      <c r="J429" s="123">
        <v>19.548468096457899</v>
      </c>
      <c r="K429" s="123">
        <v>18.742319618704219</v>
      </c>
      <c r="L429" s="123">
        <v>18.312122518219152</v>
      </c>
      <c r="M429" s="123">
        <v>16.60175915426036</v>
      </c>
      <c r="N429" s="123">
        <v>16.088263462283521</v>
      </c>
      <c r="O429" s="123">
        <v>15.100680497769003</v>
      </c>
      <c r="P429" s="123">
        <v>14.54622048827075</v>
      </c>
      <c r="Q429" s="123">
        <v>13.287525112191137</v>
      </c>
      <c r="R429" s="123">
        <v>13.721110824831994</v>
      </c>
      <c r="S429" s="123">
        <v>14.024052577811471</v>
      </c>
      <c r="T429" s="123">
        <v>13.696470682842017</v>
      </c>
      <c r="U429" s="123">
        <v>13.496736314061785</v>
      </c>
      <c r="V429" s="123">
        <v>13.797576193754804</v>
      </c>
      <c r="W429" s="123">
        <v>14.310782424400598</v>
      </c>
      <c r="X429" s="123">
        <v>13.642303355495315</v>
      </c>
      <c r="Y429" s="123">
        <v>13.511953565269376</v>
      </c>
      <c r="DA429" s="130" t="s">
        <v>4489</v>
      </c>
    </row>
    <row r="430" spans="1:105" ht="12" customHeight="1" x14ac:dyDescent="0.25">
      <c r="A430" s="97" t="s">
        <v>134</v>
      </c>
      <c r="B430" s="99"/>
      <c r="C430" s="99">
        <v>19.602495237379713</v>
      </c>
      <c r="D430" s="99">
        <v>20.252337876181276</v>
      </c>
      <c r="E430" s="99">
        <v>18.603438108803029</v>
      </c>
      <c r="F430" s="99">
        <v>19.694229057647537</v>
      </c>
      <c r="G430" s="99">
        <v>20.105127714428924</v>
      </c>
      <c r="H430" s="99">
        <v>20.255557379561679</v>
      </c>
      <c r="I430" s="99">
        <v>18.825758860700102</v>
      </c>
      <c r="J430" s="99">
        <v>19.691129021335438</v>
      </c>
      <c r="K430" s="99">
        <v>18.750979543957719</v>
      </c>
      <c r="L430" s="99">
        <v>18.403671331647697</v>
      </c>
      <c r="M430" s="99">
        <v>16.681458570143107</v>
      </c>
      <c r="N430" s="99">
        <v>16.143072683699565</v>
      </c>
      <c r="O430" s="99">
        <v>15.141713418131406</v>
      </c>
      <c r="P430" s="99">
        <v>14.625651289420254</v>
      </c>
      <c r="Q430" s="99">
        <v>13.225642273345173</v>
      </c>
      <c r="R430" s="99">
        <v>13.721740621831405</v>
      </c>
      <c r="S430" s="99">
        <v>14.033186495103994</v>
      </c>
      <c r="T430" s="99">
        <v>13.697211910002833</v>
      </c>
      <c r="U430" s="99">
        <v>13.491398135529739</v>
      </c>
      <c r="V430" s="99">
        <v>13.803135919136647</v>
      </c>
      <c r="W430" s="99">
        <v>14.309548666640337</v>
      </c>
      <c r="X430" s="99">
        <v>13.669618068999155</v>
      </c>
      <c r="Y430" s="99">
        <v>13.651841157711463</v>
      </c>
      <c r="DA430" s="63" t="s">
        <v>4490</v>
      </c>
    </row>
    <row r="431" spans="1:105" ht="12" customHeight="1" x14ac:dyDescent="0.25">
      <c r="A431" s="97" t="s">
        <v>133</v>
      </c>
      <c r="B431" s="99"/>
      <c r="C431" s="99">
        <v>13.280501585626048</v>
      </c>
      <c r="D431" s="99">
        <v>13.943304946575992</v>
      </c>
      <c r="E431" s="99">
        <v>12.507764151550974</v>
      </c>
      <c r="F431" s="99">
        <v>13.605874108442041</v>
      </c>
      <c r="G431" s="99">
        <v>13.956457293150773</v>
      </c>
      <c r="H431" s="99">
        <v>14.144322799577029</v>
      </c>
      <c r="I431" s="99">
        <v>13.177850967543673</v>
      </c>
      <c r="J431" s="99">
        <v>13.905947514053919</v>
      </c>
      <c r="K431" s="99">
        <v>13.200689116901842</v>
      </c>
      <c r="L431" s="99">
        <v>13.071114036712309</v>
      </c>
      <c r="M431" s="99">
        <v>12.079203028556352</v>
      </c>
      <c r="N431" s="99">
        <v>11.887508350019841</v>
      </c>
      <c r="O431" s="99">
        <v>11.387748630158688</v>
      </c>
      <c r="P431" s="99">
        <v>11.408304099627422</v>
      </c>
      <c r="Q431" s="99">
        <v>10.65638175948564</v>
      </c>
      <c r="R431" s="99">
        <v>11.185352244478439</v>
      </c>
      <c r="S431" s="99">
        <v>11.555169032608051</v>
      </c>
      <c r="T431" s="99">
        <v>11.411069693335083</v>
      </c>
      <c r="U431" s="99">
        <v>11.266744163191269</v>
      </c>
      <c r="V431" s="99">
        <v>11.578848643157153</v>
      </c>
      <c r="W431" s="99">
        <v>12.148269260427632</v>
      </c>
      <c r="X431" s="99">
        <v>11.732644713518118</v>
      </c>
      <c r="Y431" s="99">
        <v>11.747688994838914</v>
      </c>
      <c r="DA431" s="63" t="s">
        <v>4491</v>
      </c>
    </row>
    <row r="432" spans="1:105" ht="12" customHeight="1" x14ac:dyDescent="0.25">
      <c r="A432" s="100" t="s">
        <v>212</v>
      </c>
      <c r="B432" s="102"/>
      <c r="C432" s="102">
        <v>5.6357874322472332</v>
      </c>
      <c r="D432" s="102">
        <v>6.1387218370414276</v>
      </c>
      <c r="E432" s="102">
        <v>4.7776005822014058</v>
      </c>
      <c r="F432" s="102">
        <v>5.6995298842071556</v>
      </c>
      <c r="G432" s="102">
        <v>5.7659620692907607</v>
      </c>
      <c r="H432" s="102">
        <v>5.7888823206474838</v>
      </c>
      <c r="I432" s="102">
        <v>5.2356234645801578</v>
      </c>
      <c r="J432" s="102">
        <v>5.5230024776395421</v>
      </c>
      <c r="K432" s="102">
        <v>4.8923053149233136</v>
      </c>
      <c r="L432" s="102">
        <v>4.8078319492490333</v>
      </c>
      <c r="M432" s="102">
        <v>4.5512661733584237</v>
      </c>
      <c r="N432" s="102">
        <v>4.3567344365352945</v>
      </c>
      <c r="O432" s="102">
        <v>3.9680274036241379</v>
      </c>
      <c r="P432" s="102">
        <v>4.0593730649974322</v>
      </c>
      <c r="Q432" s="102">
        <v>4.0175602496605434</v>
      </c>
      <c r="R432" s="102">
        <v>4.069115996473057</v>
      </c>
      <c r="S432" s="102">
        <v>4.1058994098532562</v>
      </c>
      <c r="T432" s="102">
        <v>4.1362215205250923</v>
      </c>
      <c r="U432" s="102">
        <v>3.8484272201876046</v>
      </c>
      <c r="V432" s="102">
        <v>3.8578213408605353</v>
      </c>
      <c r="W432" s="102">
        <v>4.4907591693635087</v>
      </c>
      <c r="X432" s="102">
        <v>4.7978889655857007</v>
      </c>
      <c r="Y432" s="102">
        <v>4.8738444959197924</v>
      </c>
      <c r="DA432" s="131" t="s">
        <v>4492</v>
      </c>
    </row>
    <row r="433" spans="1:105" ht="12" customHeight="1" x14ac:dyDescent="0.25">
      <c r="A433" s="103" t="s">
        <v>52</v>
      </c>
      <c r="B433" s="105"/>
      <c r="C433" s="105">
        <v>7.644714153378815</v>
      </c>
      <c r="D433" s="105">
        <v>7.8045831095345646</v>
      </c>
      <c r="E433" s="105">
        <v>7.7301635693495676</v>
      </c>
      <c r="F433" s="105">
        <v>7.9063442242348847</v>
      </c>
      <c r="G433" s="105">
        <v>8.1904952238600117</v>
      </c>
      <c r="H433" s="105">
        <v>8.3554404789295464</v>
      </c>
      <c r="I433" s="105">
        <v>7.9422275029635152</v>
      </c>
      <c r="J433" s="105">
        <v>8.3829450364143767</v>
      </c>
      <c r="K433" s="105">
        <v>8.3083838019785325</v>
      </c>
      <c r="L433" s="105">
        <v>8.2632820874632742</v>
      </c>
      <c r="M433" s="105">
        <v>7.5279368551979244</v>
      </c>
      <c r="N433" s="105">
        <v>7.5307739134845457</v>
      </c>
      <c r="O433" s="105">
        <v>7.4197212265345494</v>
      </c>
      <c r="P433" s="105">
        <v>7.3489310346299881</v>
      </c>
      <c r="Q433" s="105">
        <v>6.6388215098251004</v>
      </c>
      <c r="R433" s="105">
        <v>7.1162362480053831</v>
      </c>
      <c r="S433" s="105">
        <v>7.4492696227547937</v>
      </c>
      <c r="T433" s="105">
        <v>7.2748481728099881</v>
      </c>
      <c r="U433" s="105">
        <v>7.4183169430036653</v>
      </c>
      <c r="V433" s="105">
        <v>7.7210273022966192</v>
      </c>
      <c r="W433" s="105">
        <v>7.6575100910641245</v>
      </c>
      <c r="X433" s="105">
        <v>6.9347557479324156</v>
      </c>
      <c r="Y433" s="105">
        <v>6.8738444989191212</v>
      </c>
      <c r="DA433" s="132" t="s">
        <v>4493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18.763636783220562</v>
      </c>
      <c r="E434" s="102">
        <v>16.033807504648365</v>
      </c>
      <c r="F434" s="102">
        <v>18.152083628468308</v>
      </c>
      <c r="G434" s="102">
        <v>18.369253178924374</v>
      </c>
      <c r="H434" s="102">
        <v>18.728672634196752</v>
      </c>
      <c r="I434" s="102">
        <v>0</v>
      </c>
      <c r="J434" s="102">
        <v>18.269451712703773</v>
      </c>
      <c r="K434" s="102">
        <v>0</v>
      </c>
      <c r="L434" s="102">
        <v>17.161762020036328</v>
      </c>
      <c r="M434" s="102">
        <v>16.245155263535793</v>
      </c>
      <c r="N434" s="102">
        <v>15.990728834559331</v>
      </c>
      <c r="O434" s="102">
        <v>15.200665583018905</v>
      </c>
      <c r="P434" s="102">
        <v>14.689030065875036</v>
      </c>
      <c r="Q434" s="102">
        <v>14.491983935518068</v>
      </c>
      <c r="R434" s="102">
        <v>14.466752520297591</v>
      </c>
      <c r="S434" s="102">
        <v>14.466303343760213</v>
      </c>
      <c r="T434" s="102">
        <v>14.309366566837452</v>
      </c>
      <c r="U434" s="102">
        <v>14.150318956245881</v>
      </c>
      <c r="V434" s="102">
        <v>0</v>
      </c>
      <c r="W434" s="102">
        <v>14.765417465033883</v>
      </c>
      <c r="X434" s="102">
        <v>13.896268048070903</v>
      </c>
      <c r="Y434" s="102">
        <v>13.645358839331752</v>
      </c>
      <c r="DA434" s="131" t="s">
        <v>4494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13.796942574608966</v>
      </c>
      <c r="E435" s="105">
        <v>11.525060515362279</v>
      </c>
      <c r="F435" s="105">
        <v>13.290910765434589</v>
      </c>
      <c r="G435" s="105">
        <v>13.450535582529776</v>
      </c>
      <c r="H435" s="105">
        <v>13.727737208554256</v>
      </c>
      <c r="I435" s="105">
        <v>0</v>
      </c>
      <c r="J435" s="105">
        <v>13.410511441976677</v>
      </c>
      <c r="K435" s="105">
        <v>0</v>
      </c>
      <c r="L435" s="105">
        <v>12.538073011401325</v>
      </c>
      <c r="M435" s="105">
        <v>11.999789950439308</v>
      </c>
      <c r="N435" s="105">
        <v>11.890360230419711</v>
      </c>
      <c r="O435" s="105">
        <v>11.404786685722415</v>
      </c>
      <c r="P435" s="105">
        <v>11.278821467940782</v>
      </c>
      <c r="Q435" s="105">
        <v>11.423860868599281</v>
      </c>
      <c r="R435" s="105">
        <v>11.47882497668726</v>
      </c>
      <c r="S435" s="105">
        <v>11.56434281800346</v>
      </c>
      <c r="T435" s="105">
        <v>11.580081934041024</v>
      </c>
      <c r="U435" s="105">
        <v>11.489185783561526</v>
      </c>
      <c r="V435" s="105">
        <v>0</v>
      </c>
      <c r="W435" s="105">
        <v>12.290614398772219</v>
      </c>
      <c r="X435" s="105">
        <v>11.800363911952484</v>
      </c>
      <c r="Y435" s="105">
        <v>11.704521746403922</v>
      </c>
      <c r="DA435" s="132" t="s">
        <v>4495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5.6884695859394308</v>
      </c>
      <c r="E436" s="99">
        <v>4.1148656040962921</v>
      </c>
      <c r="F436" s="99">
        <v>5.2539782705426594</v>
      </c>
      <c r="G436" s="99">
        <v>5.2664827189879047</v>
      </c>
      <c r="H436" s="99">
        <v>5.3510032067468165</v>
      </c>
      <c r="I436" s="99">
        <v>0</v>
      </c>
      <c r="J436" s="99">
        <v>5.1222688223956059</v>
      </c>
      <c r="K436" s="99">
        <v>0</v>
      </c>
      <c r="L436" s="99">
        <v>4.4786672420870843</v>
      </c>
      <c r="M436" s="99">
        <v>4.4321669085589228</v>
      </c>
      <c r="N436" s="99">
        <v>4.3137736561590643</v>
      </c>
      <c r="O436" s="99">
        <v>3.9812436676882315</v>
      </c>
      <c r="P436" s="99">
        <v>4.063446711121121</v>
      </c>
      <c r="Q436" s="99">
        <v>4.4101514399494341</v>
      </c>
      <c r="R436" s="99">
        <v>4.2855826543822255</v>
      </c>
      <c r="S436" s="99">
        <v>4.220184614323121</v>
      </c>
      <c r="T436" s="99">
        <v>4.3138030133633976</v>
      </c>
      <c r="U436" s="99">
        <v>4.032304839675442</v>
      </c>
      <c r="V436" s="99">
        <v>0</v>
      </c>
      <c r="W436" s="99">
        <v>4.6320842802877094</v>
      </c>
      <c r="X436" s="99">
        <v>4.8791193377218871</v>
      </c>
      <c r="Y436" s="99">
        <v>4.8722155142613346</v>
      </c>
      <c r="DA436" s="63" t="s">
        <v>4496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8.1084729886695381</v>
      </c>
      <c r="E437" s="99">
        <v>7.4101949112659868</v>
      </c>
      <c r="F437" s="99">
        <v>8.0369324948919303</v>
      </c>
      <c r="G437" s="99">
        <v>8.1840528635418721</v>
      </c>
      <c r="H437" s="99">
        <v>8.3767340018074385</v>
      </c>
      <c r="I437" s="99">
        <v>0</v>
      </c>
      <c r="J437" s="99">
        <v>8.2882426195810712</v>
      </c>
      <c r="K437" s="99">
        <v>0</v>
      </c>
      <c r="L437" s="99">
        <v>8.0594057693142407</v>
      </c>
      <c r="M437" s="99">
        <v>7.5676230418803829</v>
      </c>
      <c r="N437" s="99">
        <v>7.5765865742606504</v>
      </c>
      <c r="O437" s="99">
        <v>7.4235430180341853</v>
      </c>
      <c r="P437" s="99">
        <v>7.2153747568196627</v>
      </c>
      <c r="Q437" s="99">
        <v>7.0137094286498467</v>
      </c>
      <c r="R437" s="99">
        <v>7.1932423223050339</v>
      </c>
      <c r="S437" s="99">
        <v>7.3441582036803412</v>
      </c>
      <c r="T437" s="99">
        <v>7.2662789206776273</v>
      </c>
      <c r="U437" s="99">
        <v>7.456880943886083</v>
      </c>
      <c r="V437" s="99">
        <v>0</v>
      </c>
      <c r="W437" s="99">
        <v>7.6585301184845127</v>
      </c>
      <c r="X437" s="99">
        <v>6.921244574230597</v>
      </c>
      <c r="Y437" s="99">
        <v>6.8323062321425869</v>
      </c>
      <c r="DA437" s="63" t="s">
        <v>4497</v>
      </c>
    </row>
    <row r="438" spans="1:105" ht="12" customHeight="1" x14ac:dyDescent="0.25">
      <c r="A438" s="121" t="s">
        <v>54</v>
      </c>
      <c r="B438" s="123"/>
      <c r="C438" s="123">
        <v>14.031344829724089</v>
      </c>
      <c r="D438" s="123">
        <v>16.153786436299761</v>
      </c>
      <c r="E438" s="123">
        <v>13.049877200517679</v>
      </c>
      <c r="F438" s="123">
        <v>15.395996521128579</v>
      </c>
      <c r="G438" s="123">
        <v>15.852503935718836</v>
      </c>
      <c r="H438" s="123">
        <v>17.484125220254267</v>
      </c>
      <c r="I438" s="123">
        <v>15.188269082895749</v>
      </c>
      <c r="J438" s="123">
        <v>17.071533950663461</v>
      </c>
      <c r="K438" s="123">
        <v>15.1822991226024</v>
      </c>
      <c r="L438" s="123">
        <v>14.981748816464492</v>
      </c>
      <c r="M438" s="123">
        <v>14.278367863183933</v>
      </c>
      <c r="N438" s="123">
        <v>13.836943984636012</v>
      </c>
      <c r="O438" s="123">
        <v>13.126855033406624</v>
      </c>
      <c r="P438" s="123">
        <v>14.001567100498068</v>
      </c>
      <c r="Q438" s="123">
        <v>13.187709481505763</v>
      </c>
      <c r="R438" s="123">
        <v>13.311718487261247</v>
      </c>
      <c r="S438" s="123">
        <v>13.809968256088297</v>
      </c>
      <c r="T438" s="123">
        <v>12.821352801208619</v>
      </c>
      <c r="U438" s="123">
        <v>11.396823924454972</v>
      </c>
      <c r="V438" s="123">
        <v>11.89067827228291</v>
      </c>
      <c r="W438" s="123">
        <v>12.398491202701615</v>
      </c>
      <c r="X438" s="123">
        <v>12.908393246257315</v>
      </c>
      <c r="Y438" s="123">
        <v>11.786405946398803</v>
      </c>
      <c r="DA438" s="130" t="s">
        <v>4498</v>
      </c>
    </row>
    <row r="439" spans="1:105" ht="12" customHeight="1" x14ac:dyDescent="0.25">
      <c r="A439" s="97" t="s">
        <v>175</v>
      </c>
      <c r="B439" s="99"/>
      <c r="C439" s="99">
        <v>19.876750300610382</v>
      </c>
      <c r="D439" s="99">
        <v>17.065557651865763</v>
      </c>
      <c r="E439" s="99">
        <v>20.159176539209437</v>
      </c>
      <c r="F439" s="99">
        <v>18.044085575559414</v>
      </c>
      <c r="G439" s="99">
        <v>18.557310001632086</v>
      </c>
      <c r="H439" s="99">
        <v>17.636584721134739</v>
      </c>
      <c r="I439" s="99">
        <v>18.650459474179655</v>
      </c>
      <c r="J439" s="99">
        <v>17.156153202228051</v>
      </c>
      <c r="K439" s="99">
        <v>18.536757387847061</v>
      </c>
      <c r="L439" s="99">
        <v>17.767235337155562</v>
      </c>
      <c r="M439" s="99">
        <v>15.902777440803009</v>
      </c>
      <c r="N439" s="99">
        <v>15.193448200532538</v>
      </c>
      <c r="O439" s="99">
        <v>14.411486792327484</v>
      </c>
      <c r="P439" s="99">
        <v>14.093686079461134</v>
      </c>
      <c r="Q439" s="99">
        <v>13.398240833961214</v>
      </c>
      <c r="R439" s="99">
        <v>13.572968020442074</v>
      </c>
      <c r="S439" s="99">
        <v>14.204348298656402</v>
      </c>
      <c r="T439" s="99">
        <v>13.682931472665379</v>
      </c>
      <c r="U439" s="99">
        <v>12.564810737732357</v>
      </c>
      <c r="V439" s="99">
        <v>12.769213679665247</v>
      </c>
      <c r="W439" s="99">
        <v>13.349292561723511</v>
      </c>
      <c r="X439" s="99">
        <v>12.976150851224716</v>
      </c>
      <c r="Y439" s="99">
        <v>12.116938264655117</v>
      </c>
      <c r="DA439" s="63" t="s">
        <v>4499</v>
      </c>
    </row>
    <row r="440" spans="1:105" ht="12" customHeight="1" x14ac:dyDescent="0.25">
      <c r="A440" s="109" t="s">
        <v>120</v>
      </c>
      <c r="B440" s="110"/>
      <c r="C440" s="110">
        <v>12.958218160811187</v>
      </c>
      <c r="D440" s="110">
        <v>16.001994927878741</v>
      </c>
      <c r="E440" s="110">
        <v>11.791818291414268</v>
      </c>
      <c r="F440" s="110">
        <v>14.344428582243937</v>
      </c>
      <c r="G440" s="110">
        <v>14.665834567531419</v>
      </c>
      <c r="H440" s="110">
        <v>15.363852533086817</v>
      </c>
      <c r="I440" s="110">
        <v>13.39484211728594</v>
      </c>
      <c r="J440" s="110">
        <v>15.081743208384891</v>
      </c>
      <c r="K440" s="110">
        <v>12.364714680192355</v>
      </c>
      <c r="L440" s="110">
        <v>12.546237758110394</v>
      </c>
      <c r="M440" s="110">
        <v>12.101822735132719</v>
      </c>
      <c r="N440" s="110">
        <v>11.7047357721432</v>
      </c>
      <c r="O440" s="110">
        <v>10.948729395469805</v>
      </c>
      <c r="P440" s="110">
        <v>10.51932905603155</v>
      </c>
      <c r="Q440" s="110">
        <v>10.456933880724348</v>
      </c>
      <c r="R440" s="110">
        <v>10.32349643989342</v>
      </c>
      <c r="S440" s="110">
        <v>10.067881327115817</v>
      </c>
      <c r="T440" s="110">
        <v>9.7007856678775628</v>
      </c>
      <c r="U440" s="110">
        <v>9.3374243802961914</v>
      </c>
      <c r="V440" s="110">
        <v>9.1774787769291457</v>
      </c>
      <c r="W440" s="110">
        <v>9.5889327981623893</v>
      </c>
      <c r="X440" s="110">
        <v>8.9764474952793289</v>
      </c>
      <c r="Y440" s="110">
        <v>8.5584649119224352</v>
      </c>
      <c r="DA440" s="60" t="s">
        <v>4500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102.52040944297651</v>
      </c>
      <c r="D442" s="118">
        <f t="shared" si="232"/>
        <v>102.45001970971188</v>
      </c>
      <c r="E442" s="118">
        <f t="shared" si="232"/>
        <v>121.75752038260558</v>
      </c>
      <c r="F442" s="118">
        <f t="shared" si="232"/>
        <v>114.39496053347379</v>
      </c>
      <c r="G442" s="118">
        <f t="shared" si="232"/>
        <v>121.26208727726643</v>
      </c>
      <c r="H442" s="118">
        <f t="shared" si="232"/>
        <v>120.95644011742144</v>
      </c>
      <c r="I442" s="118">
        <f t="shared" si="232"/>
        <v>119.88954559859943</v>
      </c>
      <c r="J442" s="118">
        <f t="shared" si="232"/>
        <v>114.38966616844728</v>
      </c>
      <c r="K442" s="118">
        <f t="shared" si="232"/>
        <v>114.85675512437452</v>
      </c>
      <c r="L442" s="118">
        <f t="shared" si="232"/>
        <v>114.4217770249725</v>
      </c>
      <c r="M442" s="118">
        <f t="shared" si="232"/>
        <v>110.32338995682332</v>
      </c>
      <c r="N442" s="118">
        <f t="shared" si="232"/>
        <v>107.44734484310528</v>
      </c>
      <c r="O442" s="118">
        <f t="shared" si="232"/>
        <v>99.606110323273739</v>
      </c>
      <c r="P442" s="118">
        <f t="shared" si="232"/>
        <v>87.794380499334665</v>
      </c>
      <c r="Q442" s="118">
        <f t="shared" si="232"/>
        <v>88.164950475453196</v>
      </c>
      <c r="R442" s="118">
        <f t="shared" ref="R442:V442" si="233">R443+R446+R448+R457</f>
        <v>90.456629335925015</v>
      </c>
      <c r="S442" s="118">
        <f t="shared" si="233"/>
        <v>86.319828019909011</v>
      </c>
      <c r="T442" s="118">
        <f t="shared" si="233"/>
        <v>84.006538114158957</v>
      </c>
      <c r="U442" s="118">
        <f t="shared" si="233"/>
        <v>73.10490126901081</v>
      </c>
      <c r="V442" s="118">
        <f t="shared" si="233"/>
        <v>80.356835314138777</v>
      </c>
      <c r="W442" s="118">
        <f t="shared" ref="W442:Y442" si="234">W443+W446+W448+W457</f>
        <v>84.731669455510769</v>
      </c>
      <c r="X442" s="118">
        <f t="shared" si="234"/>
        <v>76.40935828614775</v>
      </c>
      <c r="Y442" s="118">
        <f t="shared" si="234"/>
        <v>50.048049109667168</v>
      </c>
      <c r="DA442" s="129" t="s">
        <v>4651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78.366682001778884</v>
      </c>
      <c r="D443" s="123">
        <f t="shared" si="235"/>
        <v>76.426079129003639</v>
      </c>
      <c r="E443" s="123">
        <f t="shared" si="235"/>
        <v>87.986126588569135</v>
      </c>
      <c r="F443" s="123">
        <f t="shared" si="235"/>
        <v>85.150679202632475</v>
      </c>
      <c r="G443" s="123">
        <f t="shared" si="235"/>
        <v>91.084621600634364</v>
      </c>
      <c r="H443" s="123">
        <f t="shared" si="235"/>
        <v>82.511064988014098</v>
      </c>
      <c r="I443" s="123">
        <f t="shared" si="235"/>
        <v>75.898255022576123</v>
      </c>
      <c r="J443" s="123">
        <f t="shared" si="235"/>
        <v>79.66418120064256</v>
      </c>
      <c r="K443" s="123">
        <f t="shared" si="235"/>
        <v>81.766172340117436</v>
      </c>
      <c r="L443" s="123">
        <f t="shared" si="235"/>
        <v>86.747751821200779</v>
      </c>
      <c r="M443" s="123">
        <f t="shared" si="235"/>
        <v>80.897700870975456</v>
      </c>
      <c r="N443" s="123">
        <f t="shared" si="235"/>
        <v>77.423889126745493</v>
      </c>
      <c r="O443" s="123">
        <f t="shared" si="235"/>
        <v>75.46177464395268</v>
      </c>
      <c r="P443" s="123">
        <f t="shared" si="235"/>
        <v>64.601796321680524</v>
      </c>
      <c r="Q443" s="123">
        <f t="shared" si="235"/>
        <v>66.724676597291449</v>
      </c>
      <c r="R443" s="123">
        <f t="shared" ref="R443:V443" si="236">SUM(R444:R445)</f>
        <v>66.827647515667493</v>
      </c>
      <c r="S443" s="123">
        <f t="shared" si="236"/>
        <v>64.509223644168188</v>
      </c>
      <c r="T443" s="123">
        <f t="shared" si="236"/>
        <v>58.814139788006258</v>
      </c>
      <c r="U443" s="123">
        <f t="shared" si="236"/>
        <v>53.925188563290831</v>
      </c>
      <c r="V443" s="123">
        <f t="shared" si="236"/>
        <v>53.307562404184054</v>
      </c>
      <c r="W443" s="123">
        <f t="shared" ref="W443:Y443" si="237">SUM(W444:W445)</f>
        <v>47.943396403182419</v>
      </c>
      <c r="X443" s="123">
        <f t="shared" si="237"/>
        <v>34.647476044288446</v>
      </c>
      <c r="Y443" s="123">
        <f t="shared" si="237"/>
        <v>23.499664368186956</v>
      </c>
      <c r="DA443" s="130" t="s">
        <v>4652</v>
      </c>
    </row>
    <row r="444" spans="1:105" ht="12" customHeight="1" x14ac:dyDescent="0.25">
      <c r="A444" s="97" t="s">
        <v>212</v>
      </c>
      <c r="B444" s="99"/>
      <c r="C444" s="99">
        <v>76.521686547878957</v>
      </c>
      <c r="D444" s="99">
        <v>74.624234493987771</v>
      </c>
      <c r="E444" s="99">
        <v>86.032522780069087</v>
      </c>
      <c r="F444" s="99">
        <v>83.177435702000523</v>
      </c>
      <c r="G444" s="99">
        <v>89.020527137328315</v>
      </c>
      <c r="H444" s="99">
        <v>80.711996761289143</v>
      </c>
      <c r="I444" s="99">
        <v>74.301664294991653</v>
      </c>
      <c r="J444" s="99">
        <v>78.00893814982112</v>
      </c>
      <c r="K444" s="99">
        <v>80.083939289611095</v>
      </c>
      <c r="L444" s="99">
        <v>85.030718345968552</v>
      </c>
      <c r="M444" s="99">
        <v>79.314329589006036</v>
      </c>
      <c r="N444" s="99">
        <v>75.929852704397206</v>
      </c>
      <c r="O444" s="99">
        <v>74.023218800286529</v>
      </c>
      <c r="P444" s="99">
        <v>63.378284678593651</v>
      </c>
      <c r="Q444" s="99">
        <v>65.462306992705834</v>
      </c>
      <c r="R444" s="99">
        <v>65.555829318549129</v>
      </c>
      <c r="S444" s="99">
        <v>63.297188266737152</v>
      </c>
      <c r="T444" s="99">
        <v>57.712600040566755</v>
      </c>
      <c r="U444" s="99">
        <v>52.910508674529268</v>
      </c>
      <c r="V444" s="99">
        <v>52.304575452242908</v>
      </c>
      <c r="W444" s="99">
        <v>47.042844053655969</v>
      </c>
      <c r="X444" s="99">
        <v>34.000015352396979</v>
      </c>
      <c r="Y444" s="99">
        <v>23.05871563717751</v>
      </c>
      <c r="DA444" s="63" t="s">
        <v>4653</v>
      </c>
    </row>
    <row r="445" spans="1:105" ht="12" customHeight="1" x14ac:dyDescent="0.25">
      <c r="A445" s="97" t="s">
        <v>53</v>
      </c>
      <c r="B445" s="99"/>
      <c r="C445" s="99">
        <v>1.8449954538999271</v>
      </c>
      <c r="D445" s="99">
        <v>1.8018446350158714</v>
      </c>
      <c r="E445" s="99">
        <v>1.9536038085000471</v>
      </c>
      <c r="F445" s="99">
        <v>1.9732435006319491</v>
      </c>
      <c r="G445" s="99">
        <v>2.0640944633060436</v>
      </c>
      <c r="H445" s="99">
        <v>1.7990682267249545</v>
      </c>
      <c r="I445" s="99">
        <v>1.5965907275844688</v>
      </c>
      <c r="J445" s="99">
        <v>1.6552430508214333</v>
      </c>
      <c r="K445" s="99">
        <v>1.6822330505063385</v>
      </c>
      <c r="L445" s="99">
        <v>1.7170334752322347</v>
      </c>
      <c r="M445" s="99">
        <v>1.583371281969421</v>
      </c>
      <c r="N445" s="99">
        <v>1.4940364223482883</v>
      </c>
      <c r="O445" s="99">
        <v>1.438555843666149</v>
      </c>
      <c r="P445" s="99">
        <v>1.2235116430868669</v>
      </c>
      <c r="Q445" s="99">
        <v>1.2623696045856114</v>
      </c>
      <c r="R445" s="99">
        <v>1.2718181971183646</v>
      </c>
      <c r="S445" s="99">
        <v>1.2120353774310395</v>
      </c>
      <c r="T445" s="99">
        <v>1.1015397474395048</v>
      </c>
      <c r="U445" s="99">
        <v>1.0146798887615658</v>
      </c>
      <c r="V445" s="99">
        <v>1.0029869519411481</v>
      </c>
      <c r="W445" s="99">
        <v>0.90055234952644947</v>
      </c>
      <c r="X445" s="99">
        <v>0.64746069189146982</v>
      </c>
      <c r="Y445" s="99">
        <v>0.44094873100944709</v>
      </c>
      <c r="DA445" s="63" t="s">
        <v>4654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3.4280076772083183</v>
      </c>
      <c r="D446" s="123">
        <f t="shared" si="238"/>
        <v>3.104617867553995</v>
      </c>
      <c r="E446" s="123">
        <f t="shared" si="238"/>
        <v>14.090551786674087</v>
      </c>
      <c r="F446" s="123">
        <f t="shared" si="238"/>
        <v>7.3757012816440808</v>
      </c>
      <c r="G446" s="123">
        <f t="shared" si="238"/>
        <v>7.7015300955627524</v>
      </c>
      <c r="H446" s="123">
        <f t="shared" si="238"/>
        <v>16.342169075992466</v>
      </c>
      <c r="I446" s="123">
        <f t="shared" si="238"/>
        <v>22.589052051750102</v>
      </c>
      <c r="J446" s="123">
        <f t="shared" si="238"/>
        <v>12.983561023792483</v>
      </c>
      <c r="K446" s="123">
        <f t="shared" si="238"/>
        <v>11.789107284498504</v>
      </c>
      <c r="L446" s="123">
        <f t="shared" si="238"/>
        <v>6.5475052817786796</v>
      </c>
      <c r="M446" s="123">
        <f t="shared" si="238"/>
        <v>9.7741407097493767</v>
      </c>
      <c r="N446" s="123">
        <f t="shared" si="238"/>
        <v>10.757329448708768</v>
      </c>
      <c r="O446" s="123">
        <f t="shared" si="238"/>
        <v>5.6276077006059539</v>
      </c>
      <c r="P446" s="123">
        <f t="shared" si="238"/>
        <v>4.7946161449578275</v>
      </c>
      <c r="Q446" s="123">
        <f t="shared" si="238"/>
        <v>3.9636177656101856</v>
      </c>
      <c r="R446" s="123">
        <f t="shared" si="238"/>
        <v>5.4836424688770959</v>
      </c>
      <c r="S446" s="123">
        <f t="shared" si="238"/>
        <v>2.8478868303541338</v>
      </c>
      <c r="T446" s="123">
        <f t="shared" si="238"/>
        <v>6.5618204011788119</v>
      </c>
      <c r="U446" s="123">
        <f t="shared" si="238"/>
        <v>1.0497035388243816</v>
      </c>
      <c r="V446" s="123">
        <f t="shared" si="238"/>
        <v>8.4776842541847923</v>
      </c>
      <c r="W446" s="123">
        <f t="shared" si="238"/>
        <v>17.350596884142679</v>
      </c>
      <c r="X446" s="123">
        <f t="shared" si="238"/>
        <v>23.046717403514741</v>
      </c>
      <c r="Y446" s="123">
        <f t="shared" si="238"/>
        <v>8.3683117777533003</v>
      </c>
      <c r="DA446" s="130" t="s">
        <v>4655</v>
      </c>
    </row>
    <row r="447" spans="1:105" ht="12" customHeight="1" x14ac:dyDescent="0.25">
      <c r="A447" s="97" t="s">
        <v>53</v>
      </c>
      <c r="B447" s="99"/>
      <c r="C447" s="99">
        <f>RES_hhdet_in_tess!C67</f>
        <v>3.4280076772083183</v>
      </c>
      <c r="D447" s="99">
        <f>RES_hhdet_in_tess!D67</f>
        <v>3.104617867553995</v>
      </c>
      <c r="E447" s="99">
        <f>RES_hhdet_in_tess!E67</f>
        <v>14.090551786674087</v>
      </c>
      <c r="F447" s="99">
        <f>RES_hhdet_in_tess!F67</f>
        <v>7.3757012816440808</v>
      </c>
      <c r="G447" s="99">
        <f>RES_hhdet_in_tess!G67</f>
        <v>7.7015300955627524</v>
      </c>
      <c r="H447" s="99">
        <f>RES_hhdet_in_tess!H67</f>
        <v>16.342169075992466</v>
      </c>
      <c r="I447" s="99">
        <f>RES_hhdet_in_tess!I67</f>
        <v>22.589052051750102</v>
      </c>
      <c r="J447" s="99">
        <f>RES_hhdet_in_tess!J67</f>
        <v>12.983561023792483</v>
      </c>
      <c r="K447" s="99">
        <f>RES_hhdet_in_tess!K67</f>
        <v>11.789107284498504</v>
      </c>
      <c r="L447" s="99">
        <f>RES_hhdet_in_tess!L67</f>
        <v>6.5475052817786796</v>
      </c>
      <c r="M447" s="99">
        <f>RES_hhdet_in_tess!M67</f>
        <v>9.7741407097493767</v>
      </c>
      <c r="N447" s="99">
        <f>RES_hhdet_in_tess!N67</f>
        <v>10.757329448708768</v>
      </c>
      <c r="O447" s="99">
        <f>RES_hhdet_in_tess!O67</f>
        <v>5.6276077006059539</v>
      </c>
      <c r="P447" s="99">
        <f>RES_hhdet_in_tess!P67</f>
        <v>4.7946161449578275</v>
      </c>
      <c r="Q447" s="99">
        <f>RES_hhdet_in_tess!Q67</f>
        <v>3.9636177656101856</v>
      </c>
      <c r="R447" s="99">
        <f>RES_hhdet_in_tess!R67</f>
        <v>5.4836424688770959</v>
      </c>
      <c r="S447" s="99">
        <f>RES_hhdet_in_tess!S67</f>
        <v>2.8478868303541338</v>
      </c>
      <c r="T447" s="99">
        <f>RES_hhdet_in_tess!T67</f>
        <v>6.5618204011788119</v>
      </c>
      <c r="U447" s="99">
        <f>RES_hhdet_in_tess!U67</f>
        <v>1.0497035388243816</v>
      </c>
      <c r="V447" s="99">
        <f>RES_hhdet_in_tess!V67</f>
        <v>8.4776842541847923</v>
      </c>
      <c r="W447" s="99">
        <f>RES_hhdet_in_tess!W67</f>
        <v>17.350596884142679</v>
      </c>
      <c r="X447" s="99">
        <f>RES_hhdet_in_tess!X67</f>
        <v>23.046717403514741</v>
      </c>
      <c r="Y447" s="99">
        <f>RES_hhdet_in_tess!Y67</f>
        <v>8.3683117777533003</v>
      </c>
      <c r="DA447" s="63" t="s">
        <v>4656</v>
      </c>
    </row>
    <row r="448" spans="1:105" ht="12" customHeight="1" x14ac:dyDescent="0.25">
      <c r="A448" s="121" t="s">
        <v>55</v>
      </c>
      <c r="B448" s="123"/>
      <c r="C448" s="123">
        <v>10.728837608496669</v>
      </c>
      <c r="D448" s="123">
        <v>11.205884397150653</v>
      </c>
      <c r="E448" s="123">
        <v>10.381008979174975</v>
      </c>
      <c r="F448" s="123">
        <v>11.141237623365649</v>
      </c>
      <c r="G448" s="123">
        <v>11.476995505188704</v>
      </c>
      <c r="H448" s="123">
        <v>11.694927631207479</v>
      </c>
      <c r="I448" s="123">
        <v>10.991024201299433</v>
      </c>
      <c r="J448" s="123">
        <v>11.625818131899813</v>
      </c>
      <c r="K448" s="123">
        <v>11.222626382360684</v>
      </c>
      <c r="L448" s="123">
        <v>11.152500797303203</v>
      </c>
      <c r="M448" s="123">
        <v>10.339292760582451</v>
      </c>
      <c r="N448" s="123">
        <v>10.304262033037624</v>
      </c>
      <c r="O448" s="123">
        <v>10.038534778719704</v>
      </c>
      <c r="P448" s="123">
        <v>10.103695321758281</v>
      </c>
      <c r="Q448" s="123">
        <v>9.5428690364955067</v>
      </c>
      <c r="R448" s="123">
        <v>10.059506032854035</v>
      </c>
      <c r="S448" s="123">
        <v>10.462892704073916</v>
      </c>
      <c r="T448" s="123">
        <v>10.372497529695298</v>
      </c>
      <c r="U448" s="123">
        <v>10.344805257625071</v>
      </c>
      <c r="V448" s="123">
        <v>10.682800432226012</v>
      </c>
      <c r="W448" s="123">
        <v>11.147455203539671</v>
      </c>
      <c r="X448" s="123">
        <v>10.679530414381064</v>
      </c>
      <c r="Y448" s="123">
        <v>10.665804784714009</v>
      </c>
      <c r="DA448" s="130" t="s">
        <v>4657</v>
      </c>
    </row>
    <row r="449" spans="1:105" ht="12" customHeight="1" x14ac:dyDescent="0.25">
      <c r="A449" s="97" t="s">
        <v>134</v>
      </c>
      <c r="B449" s="99"/>
      <c r="C449" s="99">
        <v>10.728837428896245</v>
      </c>
      <c r="D449" s="99">
        <v>11.198232673755532</v>
      </c>
      <c r="E449" s="99">
        <v>10.395693669419737</v>
      </c>
      <c r="F449" s="99">
        <v>11.121722135856807</v>
      </c>
      <c r="G449" s="99">
        <v>11.477356973369158</v>
      </c>
      <c r="H449" s="99">
        <v>11.691953554924124</v>
      </c>
      <c r="I449" s="99">
        <v>10.991015833055172</v>
      </c>
      <c r="J449" s="99">
        <v>11.634939371775141</v>
      </c>
      <c r="K449" s="99">
        <v>11.222604755184337</v>
      </c>
      <c r="L449" s="99">
        <v>11.166831514831928</v>
      </c>
      <c r="M449" s="99">
        <v>10.334535464507541</v>
      </c>
      <c r="N449" s="99">
        <v>10.29846799619196</v>
      </c>
      <c r="O449" s="99">
        <v>10.037504752451612</v>
      </c>
      <c r="P449" s="99">
        <v>10.11977457136908</v>
      </c>
      <c r="Q449" s="99">
        <v>9.4870614535661755</v>
      </c>
      <c r="R449" s="99">
        <v>10.056003977423099</v>
      </c>
      <c r="S449" s="99">
        <v>10.469827742516996</v>
      </c>
      <c r="T449" s="99">
        <v>10.371583552575652</v>
      </c>
      <c r="U449" s="99">
        <v>10.340248601105159</v>
      </c>
      <c r="V449" s="99">
        <v>10.682740461122499</v>
      </c>
      <c r="W449" s="99">
        <v>11.14572649264205</v>
      </c>
      <c r="X449" s="99">
        <v>10.681938895094717</v>
      </c>
      <c r="Y449" s="99">
        <v>10.688340259702857</v>
      </c>
      <c r="DA449" s="63" t="s">
        <v>4658</v>
      </c>
    </row>
    <row r="450" spans="1:105" ht="12" customHeight="1" x14ac:dyDescent="0.25">
      <c r="A450" s="97" t="s">
        <v>133</v>
      </c>
      <c r="B450" s="99"/>
      <c r="C450" s="99">
        <v>10.729293254772831</v>
      </c>
      <c r="D450" s="99">
        <v>11.19889915694271</v>
      </c>
      <c r="E450" s="99">
        <v>10.399910518108751</v>
      </c>
      <c r="F450" s="99">
        <v>11.124981901882361</v>
      </c>
      <c r="G450" s="99">
        <v>11.482093561564785</v>
      </c>
      <c r="H450" s="99">
        <v>11.696910770743179</v>
      </c>
      <c r="I450" s="99">
        <v>10.998934051736111</v>
      </c>
      <c r="J450" s="99">
        <v>11.646333281337977</v>
      </c>
      <c r="K450" s="99">
        <v>11.236465972958463</v>
      </c>
      <c r="L450" s="99">
        <v>11.180539647728732</v>
      </c>
      <c r="M450" s="99">
        <v>10.347547711119779</v>
      </c>
      <c r="N450" s="99">
        <v>10.310151237844313</v>
      </c>
      <c r="O450" s="99">
        <v>10.050143083154969</v>
      </c>
      <c r="P450" s="99">
        <v>10.157690761355973</v>
      </c>
      <c r="Q450" s="99">
        <v>9.5207111144419194</v>
      </c>
      <c r="R450" s="99">
        <v>10.09829572375633</v>
      </c>
      <c r="S450" s="99">
        <v>10.51258382899468</v>
      </c>
      <c r="T450" s="99">
        <v>10.406811624493102</v>
      </c>
      <c r="U450" s="99">
        <v>10.367877379975932</v>
      </c>
      <c r="V450" s="99">
        <v>10.706733186178866</v>
      </c>
      <c r="W450" s="99">
        <v>11.155368382202083</v>
      </c>
      <c r="X450" s="99">
        <v>10.684001447200739</v>
      </c>
      <c r="Y450" s="99">
        <v>10.689689390715635</v>
      </c>
      <c r="DA450" s="63" t="s">
        <v>4659</v>
      </c>
    </row>
    <row r="451" spans="1:105" ht="12" customHeight="1" x14ac:dyDescent="0.25">
      <c r="A451" s="100" t="s">
        <v>212</v>
      </c>
      <c r="B451" s="102"/>
      <c r="C451" s="102">
        <v>3.0845791013940151</v>
      </c>
      <c r="D451" s="102">
        <v>3.3943160474081457</v>
      </c>
      <c r="E451" s="102">
        <v>2.6697469487591832</v>
      </c>
      <c r="F451" s="102">
        <v>3.2186376776474774</v>
      </c>
      <c r="G451" s="102">
        <v>3.2915983377047717</v>
      </c>
      <c r="H451" s="102">
        <v>3.3414702918136334</v>
      </c>
      <c r="I451" s="102">
        <v>3.0567065487725933</v>
      </c>
      <c r="J451" s="102">
        <v>3.2633882449235969</v>
      </c>
      <c r="K451" s="102">
        <v>2.928082170979931</v>
      </c>
      <c r="L451" s="102">
        <v>2.9172575602654591</v>
      </c>
      <c r="M451" s="102">
        <v>2.8196108559218547</v>
      </c>
      <c r="N451" s="102">
        <v>2.7793773243597664</v>
      </c>
      <c r="O451" s="102">
        <v>2.6304218566204178</v>
      </c>
      <c r="P451" s="102">
        <v>2.8087597267259841</v>
      </c>
      <c r="Q451" s="102">
        <v>2.8818896046168208</v>
      </c>
      <c r="R451" s="102">
        <v>2.9820594757509462</v>
      </c>
      <c r="S451" s="102">
        <v>3.0633142062398862</v>
      </c>
      <c r="T451" s="102">
        <v>3.1319634516831121</v>
      </c>
      <c r="U451" s="102">
        <v>2.9495604369722646</v>
      </c>
      <c r="V451" s="102">
        <v>2.9857058838822472</v>
      </c>
      <c r="W451" s="102">
        <v>3.4978582911379603</v>
      </c>
      <c r="X451" s="102">
        <v>3.7492456992683247</v>
      </c>
      <c r="Y451" s="102">
        <v>3.8158448917965146</v>
      </c>
      <c r="DA451" s="131" t="s">
        <v>4660</v>
      </c>
    </row>
    <row r="452" spans="1:105" ht="12" customHeight="1" x14ac:dyDescent="0.25">
      <c r="A452" s="103" t="s">
        <v>52</v>
      </c>
      <c r="B452" s="105"/>
      <c r="C452" s="105">
        <v>7.644714153378815</v>
      </c>
      <c r="D452" s="105">
        <v>7.8045831095345646</v>
      </c>
      <c r="E452" s="105">
        <v>7.7301635693495676</v>
      </c>
      <c r="F452" s="105">
        <v>7.9063442242348847</v>
      </c>
      <c r="G452" s="105">
        <v>8.1904952238600117</v>
      </c>
      <c r="H452" s="105">
        <v>8.3554404789295464</v>
      </c>
      <c r="I452" s="105">
        <v>7.9422275029635152</v>
      </c>
      <c r="J452" s="105">
        <v>8.3829450364143767</v>
      </c>
      <c r="K452" s="105">
        <v>8.3083838019785325</v>
      </c>
      <c r="L452" s="105">
        <v>8.2632820874632742</v>
      </c>
      <c r="M452" s="105">
        <v>7.5279368551979244</v>
      </c>
      <c r="N452" s="105">
        <v>7.5307739134845457</v>
      </c>
      <c r="O452" s="105">
        <v>7.4197212265345494</v>
      </c>
      <c r="P452" s="105">
        <v>7.3489310346299881</v>
      </c>
      <c r="Q452" s="105">
        <v>6.6388215098251004</v>
      </c>
      <c r="R452" s="105">
        <v>7.1162362480053831</v>
      </c>
      <c r="S452" s="105">
        <v>7.4492696227547937</v>
      </c>
      <c r="T452" s="105">
        <v>7.2748481728099881</v>
      </c>
      <c r="U452" s="105">
        <v>7.4183169430036653</v>
      </c>
      <c r="V452" s="105">
        <v>7.7210273022966192</v>
      </c>
      <c r="W452" s="105">
        <v>7.6575100910641245</v>
      </c>
      <c r="X452" s="105">
        <v>6.9347557479324156</v>
      </c>
      <c r="Y452" s="105">
        <v>6.8738444989191212</v>
      </c>
      <c r="DA452" s="132" t="s">
        <v>4661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11.634444271347373</v>
      </c>
      <c r="E453" s="102">
        <v>9.9645853428783298</v>
      </c>
      <c r="F453" s="102">
        <v>11.307137427249463</v>
      </c>
      <c r="G453" s="102">
        <v>11.470924593039657</v>
      </c>
      <c r="H453" s="102">
        <v>11.726370143445278</v>
      </c>
      <c r="I453" s="102">
        <v>0</v>
      </c>
      <c r="J453" s="102">
        <v>11.508208042686149</v>
      </c>
      <c r="K453" s="102">
        <v>0</v>
      </c>
      <c r="L453" s="102">
        <v>10.896477469798301</v>
      </c>
      <c r="M453" s="102">
        <v>10.397290594972949</v>
      </c>
      <c r="N453" s="102">
        <v>10.368830207784741</v>
      </c>
      <c r="O453" s="102">
        <v>10.051317249072282</v>
      </c>
      <c r="P453" s="102">
        <v>9.957097841919115</v>
      </c>
      <c r="Q453" s="102">
        <v>10.055869310022596</v>
      </c>
      <c r="R453" s="102">
        <v>10.195322014703633</v>
      </c>
      <c r="S453" s="102">
        <v>10.347068484457846</v>
      </c>
      <c r="T453" s="102">
        <v>10.384065055175366</v>
      </c>
      <c r="U453" s="102">
        <v>10.416563465499861</v>
      </c>
      <c r="V453" s="102">
        <v>0</v>
      </c>
      <c r="W453" s="102">
        <v>11.159473293340282</v>
      </c>
      <c r="X453" s="102">
        <v>10.662746266813835</v>
      </c>
      <c r="Y453" s="102">
        <v>10.616945143108273</v>
      </c>
      <c r="DA453" s="131" t="s">
        <v>4662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11.635624102895452</v>
      </c>
      <c r="E454" s="105">
        <v>9.9674745514640453</v>
      </c>
      <c r="F454" s="105">
        <v>11.309694760687043</v>
      </c>
      <c r="G454" s="105">
        <v>11.47277808016465</v>
      </c>
      <c r="H454" s="105">
        <v>11.727096596458397</v>
      </c>
      <c r="I454" s="105">
        <v>0</v>
      </c>
      <c r="J454" s="105">
        <v>11.514838369999991</v>
      </c>
      <c r="K454" s="105">
        <v>0</v>
      </c>
      <c r="L454" s="105">
        <v>10.903035499242305</v>
      </c>
      <c r="M454" s="105">
        <v>10.404316601661113</v>
      </c>
      <c r="N454" s="105">
        <v>10.373756550582165</v>
      </c>
      <c r="O454" s="105">
        <v>10.056108212712131</v>
      </c>
      <c r="P454" s="105">
        <v>9.9698205096439292</v>
      </c>
      <c r="Q454" s="105">
        <v>10.07387749914075</v>
      </c>
      <c r="R454" s="105">
        <v>10.213470609251381</v>
      </c>
      <c r="S454" s="105">
        <v>10.362658381909458</v>
      </c>
      <c r="T454" s="105">
        <v>10.396732733342606</v>
      </c>
      <c r="U454" s="105">
        <v>10.425206916226211</v>
      </c>
      <c r="V454" s="105">
        <v>0</v>
      </c>
      <c r="W454" s="105">
        <v>11.159387506417055</v>
      </c>
      <c r="X454" s="105">
        <v>10.665041924977253</v>
      </c>
      <c r="Y454" s="105">
        <v>10.623195533727776</v>
      </c>
      <c r="DA454" s="132" t="s">
        <v>4663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3.5271511142259158</v>
      </c>
      <c r="E455" s="99">
        <v>2.5572796401980584</v>
      </c>
      <c r="F455" s="99">
        <v>3.2727622657951132</v>
      </c>
      <c r="G455" s="99">
        <v>3.2887252166227783</v>
      </c>
      <c r="H455" s="99">
        <v>3.3503625946509579</v>
      </c>
      <c r="I455" s="99">
        <v>0</v>
      </c>
      <c r="J455" s="99">
        <v>3.2265957504189182</v>
      </c>
      <c r="K455" s="99">
        <v>0</v>
      </c>
      <c r="L455" s="99">
        <v>2.8436297299280642</v>
      </c>
      <c r="M455" s="99">
        <v>2.836693559780731</v>
      </c>
      <c r="N455" s="99">
        <v>2.7971699763215172</v>
      </c>
      <c r="O455" s="99">
        <v>2.6325651946779463</v>
      </c>
      <c r="P455" s="99">
        <v>2.7544457528242656</v>
      </c>
      <c r="Q455" s="99">
        <v>3.0601680704909029</v>
      </c>
      <c r="R455" s="99">
        <v>3.0202282869463466</v>
      </c>
      <c r="S455" s="99">
        <v>3.0185001782291159</v>
      </c>
      <c r="T455" s="99">
        <v>3.1304538126649768</v>
      </c>
      <c r="U455" s="99">
        <v>2.9683259723401272</v>
      </c>
      <c r="V455" s="99">
        <v>0</v>
      </c>
      <c r="W455" s="99">
        <v>3.5008573879325411</v>
      </c>
      <c r="X455" s="99">
        <v>3.7437973507466547</v>
      </c>
      <c r="Y455" s="99">
        <v>3.7908893015851906</v>
      </c>
      <c r="DA455" s="63" t="s">
        <v>4664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8.1084729886695381</v>
      </c>
      <c r="E456" s="99">
        <v>7.4101949112659868</v>
      </c>
      <c r="F456" s="99">
        <v>8.0369324948919303</v>
      </c>
      <c r="G456" s="99">
        <v>8.1840528635418721</v>
      </c>
      <c r="H456" s="99">
        <v>8.3767340018074385</v>
      </c>
      <c r="I456" s="99">
        <v>0</v>
      </c>
      <c r="J456" s="99">
        <v>8.2882426195810712</v>
      </c>
      <c r="K456" s="99">
        <v>0</v>
      </c>
      <c r="L456" s="99">
        <v>8.0594057693142407</v>
      </c>
      <c r="M456" s="99">
        <v>7.5676230418803829</v>
      </c>
      <c r="N456" s="99">
        <v>7.5765865742606504</v>
      </c>
      <c r="O456" s="99">
        <v>7.4235430180341853</v>
      </c>
      <c r="P456" s="99">
        <v>7.2153747568196627</v>
      </c>
      <c r="Q456" s="99">
        <v>7.0137094286498467</v>
      </c>
      <c r="R456" s="99">
        <v>7.1932423223050339</v>
      </c>
      <c r="S456" s="99">
        <v>7.3441582036803412</v>
      </c>
      <c r="T456" s="99">
        <v>7.2662789206776273</v>
      </c>
      <c r="U456" s="99">
        <v>7.456880943886083</v>
      </c>
      <c r="V456" s="99">
        <v>0</v>
      </c>
      <c r="W456" s="99">
        <v>7.6585301184845127</v>
      </c>
      <c r="X456" s="99">
        <v>6.921244574230597</v>
      </c>
      <c r="Y456" s="99">
        <v>6.8323062321425869</v>
      </c>
      <c r="DA456" s="63" t="s">
        <v>4665</v>
      </c>
    </row>
    <row r="457" spans="1:105" ht="12" customHeight="1" x14ac:dyDescent="0.25">
      <c r="A457" s="121" t="s">
        <v>54</v>
      </c>
      <c r="B457" s="123"/>
      <c r="C457" s="123">
        <v>9.9968821554926546</v>
      </c>
      <c r="D457" s="123">
        <v>11.713438316003584</v>
      </c>
      <c r="E457" s="123">
        <v>9.2998330281873756</v>
      </c>
      <c r="F457" s="123">
        <v>10.727342425831578</v>
      </c>
      <c r="G457" s="123">
        <v>10.99894007588059</v>
      </c>
      <c r="H457" s="123">
        <v>10.408278422207406</v>
      </c>
      <c r="I457" s="123">
        <v>10.411214322973759</v>
      </c>
      <c r="J457" s="123">
        <v>10.116105812112417</v>
      </c>
      <c r="K457" s="123">
        <v>10.07884911739789</v>
      </c>
      <c r="L457" s="123">
        <v>9.9740191246898267</v>
      </c>
      <c r="M457" s="123">
        <v>9.3122556155160403</v>
      </c>
      <c r="N457" s="123">
        <v>8.961864234613401</v>
      </c>
      <c r="O457" s="123">
        <v>8.4781931999954079</v>
      </c>
      <c r="P457" s="123">
        <v>8.2942727109380279</v>
      </c>
      <c r="Q457" s="123">
        <v>7.9337870760560572</v>
      </c>
      <c r="R457" s="123">
        <v>8.0858333185263973</v>
      </c>
      <c r="S457" s="123">
        <v>8.4998248413127708</v>
      </c>
      <c r="T457" s="123">
        <v>8.2580803952785953</v>
      </c>
      <c r="U457" s="123">
        <v>7.7852039092705274</v>
      </c>
      <c r="V457" s="123">
        <v>7.8887882235439086</v>
      </c>
      <c r="W457" s="123">
        <v>8.2902209646460161</v>
      </c>
      <c r="X457" s="123">
        <v>8.0356344239634989</v>
      </c>
      <c r="Y457" s="123">
        <v>7.5142681790129107</v>
      </c>
      <c r="DA457" s="130" t="s">
        <v>4666</v>
      </c>
    </row>
    <row r="458" spans="1:105" ht="12" customHeight="1" x14ac:dyDescent="0.25">
      <c r="A458" s="97" t="s">
        <v>175</v>
      </c>
      <c r="B458" s="99"/>
      <c r="C458" s="99">
        <v>11.577587548394009</v>
      </c>
      <c r="D458" s="99">
        <v>9.949615799307379</v>
      </c>
      <c r="E458" s="99">
        <v>11.764443657518552</v>
      </c>
      <c r="F458" s="99">
        <v>10.540127796942246</v>
      </c>
      <c r="G458" s="99">
        <v>10.850207823972646</v>
      </c>
      <c r="H458" s="99">
        <v>10.321651663606827</v>
      </c>
      <c r="I458" s="99">
        <v>10.925355271501315</v>
      </c>
      <c r="J458" s="99">
        <v>10.059512844898713</v>
      </c>
      <c r="K458" s="99">
        <v>10.879313805069309</v>
      </c>
      <c r="L458" s="99">
        <v>10.437536502982844</v>
      </c>
      <c r="M458" s="99">
        <v>9.3489440569384268</v>
      </c>
      <c r="N458" s="99">
        <v>8.9355215300494493</v>
      </c>
      <c r="O458" s="99">
        <v>8.4776657925401189</v>
      </c>
      <c r="P458" s="99">
        <v>8.2962535184784389</v>
      </c>
      <c r="Q458" s="99">
        <v>7.9083018785461086</v>
      </c>
      <c r="R458" s="99">
        <v>8.0684397823955756</v>
      </c>
      <c r="S458" s="99">
        <v>8.5279163644798359</v>
      </c>
      <c r="T458" s="99">
        <v>8.3038145212112475</v>
      </c>
      <c r="U458" s="99">
        <v>7.699733065032289</v>
      </c>
      <c r="V458" s="99">
        <v>7.8786966097365285</v>
      </c>
      <c r="W458" s="99">
        <v>8.263593093834869</v>
      </c>
      <c r="X458" s="99">
        <v>8.0379185952308205</v>
      </c>
      <c r="Y458" s="99">
        <v>7.5061857448919103</v>
      </c>
      <c r="DA458" s="63" t="s">
        <v>4667</v>
      </c>
    </row>
    <row r="459" spans="1:105" ht="12" customHeight="1" x14ac:dyDescent="0.25">
      <c r="A459" s="109" t="s">
        <v>120</v>
      </c>
      <c r="B459" s="110"/>
      <c r="C459" s="110">
        <v>9.7066889223173849</v>
      </c>
      <c r="D459" s="110">
        <v>12.007079172202447</v>
      </c>
      <c r="E459" s="110">
        <v>8.8636964678900547</v>
      </c>
      <c r="F459" s="110">
        <v>10.801686187458778</v>
      </c>
      <c r="G459" s="110">
        <v>11.06419281604002</v>
      </c>
      <c r="H459" s="110">
        <v>11.613007213643302</v>
      </c>
      <c r="I459" s="110">
        <v>10.144887478691928</v>
      </c>
      <c r="J459" s="110">
        <v>11.446868731398634</v>
      </c>
      <c r="K459" s="110">
        <v>9.406497079499724</v>
      </c>
      <c r="L459" s="110">
        <v>9.5687392239664657</v>
      </c>
      <c r="M459" s="110">
        <v>9.2630968014251192</v>
      </c>
      <c r="N459" s="110">
        <v>9.0032707635075351</v>
      </c>
      <c r="O459" s="110">
        <v>8.4790874326749499</v>
      </c>
      <c r="P459" s="110">
        <v>8.2193951617768057</v>
      </c>
      <c r="Q459" s="110">
        <v>8.2643523563792574</v>
      </c>
      <c r="R459" s="110">
        <v>8.2847839061695172</v>
      </c>
      <c r="S459" s="110">
        <v>8.2332775764616333</v>
      </c>
      <c r="T459" s="110">
        <v>8.092435150119778</v>
      </c>
      <c r="U459" s="110">
        <v>7.9359064819898073</v>
      </c>
      <c r="V459" s="110">
        <v>7.9199543680833449</v>
      </c>
      <c r="W459" s="110">
        <v>8.3689046534339724</v>
      </c>
      <c r="X459" s="110">
        <v>7.9030849114272996</v>
      </c>
      <c r="Y459" s="110">
        <v>7.5932003115658331</v>
      </c>
      <c r="DA459" s="60" t="s">
        <v>4668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34.798072837701106</v>
      </c>
      <c r="D461" s="118">
        <f t="shared" si="239"/>
        <v>33.692515039526803</v>
      </c>
      <c r="E461" s="118">
        <f t="shared" si="239"/>
        <v>37.578660951439019</v>
      </c>
      <c r="F461" s="118">
        <f t="shared" si="239"/>
        <v>36.530009109926809</v>
      </c>
      <c r="G461" s="118">
        <f t="shared" si="239"/>
        <v>38.809932297387334</v>
      </c>
      <c r="H461" s="118">
        <f t="shared" si="239"/>
        <v>37.417957952831969</v>
      </c>
      <c r="I461" s="118">
        <f t="shared" si="239"/>
        <v>32.755496261850119</v>
      </c>
      <c r="J461" s="118">
        <f t="shared" si="239"/>
        <v>35.757794745179346</v>
      </c>
      <c r="K461" s="118">
        <f t="shared" si="239"/>
        <v>34.630424295950284</v>
      </c>
      <c r="L461" s="118">
        <f t="shared" si="239"/>
        <v>35.694483520204962</v>
      </c>
      <c r="M461" s="118">
        <f t="shared" si="239"/>
        <v>32.689819331218864</v>
      </c>
      <c r="N461" s="118">
        <f t="shared" si="239"/>
        <v>30.393934371580524</v>
      </c>
      <c r="O461" s="118">
        <f t="shared" si="239"/>
        <v>28.264723953279177</v>
      </c>
      <c r="P461" s="118">
        <f t="shared" si="239"/>
        <v>24.44333164082272</v>
      </c>
      <c r="Q461" s="118">
        <f t="shared" si="239"/>
        <v>23.665351371356966</v>
      </c>
      <c r="R461" s="118">
        <f t="shared" ref="R461:V461" si="240">R462+R465+R467+R476</f>
        <v>23.558984190642978</v>
      </c>
      <c r="S461" s="118">
        <f t="shared" si="240"/>
        <v>22.656079383617769</v>
      </c>
      <c r="T461" s="118">
        <f t="shared" si="240"/>
        <v>20.413100089475289</v>
      </c>
      <c r="U461" s="118">
        <f t="shared" si="240"/>
        <v>18.348761797042041</v>
      </c>
      <c r="V461" s="118">
        <f t="shared" si="240"/>
        <v>18.582144794496458</v>
      </c>
      <c r="W461" s="118">
        <f t="shared" ref="W461:Y461" si="241">W462+W465+W467+W476</f>
        <v>16.8970703828954</v>
      </c>
      <c r="X461" s="118">
        <f t="shared" si="241"/>
        <v>13.865379603679585</v>
      </c>
      <c r="Y461" s="118">
        <f t="shared" si="241"/>
        <v>10.092329029736854</v>
      </c>
      <c r="DA461" s="129" t="s">
        <v>4819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30.227007003063687</v>
      </c>
      <c r="D462" s="123">
        <f t="shared" si="242"/>
        <v>29.194776324228993</v>
      </c>
      <c r="E462" s="123">
        <f t="shared" si="242"/>
        <v>33.349987405008797</v>
      </c>
      <c r="F462" s="123">
        <f t="shared" si="242"/>
        <v>31.945494779214872</v>
      </c>
      <c r="G462" s="123">
        <f t="shared" si="242"/>
        <v>33.851274454131705</v>
      </c>
      <c r="H462" s="123">
        <f t="shared" si="242"/>
        <v>30.376042682344714</v>
      </c>
      <c r="I462" s="123">
        <f t="shared" si="242"/>
        <v>27.681446921454661</v>
      </c>
      <c r="J462" s="123">
        <f t="shared" si="242"/>
        <v>28.756489238496396</v>
      </c>
      <c r="K462" s="123">
        <f t="shared" si="242"/>
        <v>29.144902016824307</v>
      </c>
      <c r="L462" s="123">
        <f t="shared" si="242"/>
        <v>30.510140223039933</v>
      </c>
      <c r="M462" s="123">
        <f t="shared" si="242"/>
        <v>27.740984777635685</v>
      </c>
      <c r="N462" s="123">
        <f t="shared" si="242"/>
        <v>25.530929614539151</v>
      </c>
      <c r="O462" s="123">
        <f t="shared" si="242"/>
        <v>23.594398398866772</v>
      </c>
      <c r="P462" s="123">
        <f t="shared" si="242"/>
        <v>19.033360543896052</v>
      </c>
      <c r="Q462" s="123">
        <f t="shared" si="242"/>
        <v>18.74535206792698</v>
      </c>
      <c r="R462" s="123">
        <f t="shared" ref="R462:V462" si="243">SUM(R463:R464)</f>
        <v>18.338027497731957</v>
      </c>
      <c r="S462" s="123">
        <f t="shared" si="243"/>
        <v>17.397430933776743</v>
      </c>
      <c r="T462" s="123">
        <f t="shared" si="243"/>
        <v>15.640466875569304</v>
      </c>
      <c r="U462" s="123">
        <f t="shared" si="243"/>
        <v>14.166033037864768</v>
      </c>
      <c r="V462" s="123">
        <f t="shared" si="243"/>
        <v>13.851403142911485</v>
      </c>
      <c r="W462" s="123">
        <f t="shared" ref="W462:Y462" si="244">SUM(W463:W464)</f>
        <v>12.356558949343704</v>
      </c>
      <c r="X462" s="123">
        <f t="shared" si="244"/>
        <v>8.8864186733833073</v>
      </c>
      <c r="Y462" s="123">
        <f t="shared" si="244"/>
        <v>6.0057407931639402</v>
      </c>
      <c r="DA462" s="130" t="s">
        <v>4820</v>
      </c>
    </row>
    <row r="463" spans="1:105" ht="12" customHeight="1" x14ac:dyDescent="0.25">
      <c r="A463" s="97" t="s">
        <v>212</v>
      </c>
      <c r="B463" s="99"/>
      <c r="C463" s="99">
        <v>30.227007003063687</v>
      </c>
      <c r="D463" s="99">
        <v>29.194776324228993</v>
      </c>
      <c r="E463" s="99">
        <v>33.349987405008797</v>
      </c>
      <c r="F463" s="99">
        <v>31.945494779214872</v>
      </c>
      <c r="G463" s="99">
        <v>33.851274454131705</v>
      </c>
      <c r="H463" s="99">
        <v>30.376042682344714</v>
      </c>
      <c r="I463" s="99">
        <v>27.681446921454661</v>
      </c>
      <c r="J463" s="99">
        <v>28.756489238496396</v>
      </c>
      <c r="K463" s="99">
        <v>29.144902016824307</v>
      </c>
      <c r="L463" s="99">
        <v>30.510140223039933</v>
      </c>
      <c r="M463" s="99">
        <v>27.740984777635685</v>
      </c>
      <c r="N463" s="99">
        <v>25.530929614539151</v>
      </c>
      <c r="O463" s="99">
        <v>23.594398398866772</v>
      </c>
      <c r="P463" s="99">
        <v>19.033360543896052</v>
      </c>
      <c r="Q463" s="99">
        <v>18.74535206792698</v>
      </c>
      <c r="R463" s="99">
        <v>18.338027497731957</v>
      </c>
      <c r="S463" s="99">
        <v>17.397430933776743</v>
      </c>
      <c r="T463" s="99">
        <v>15.640466875569304</v>
      </c>
      <c r="U463" s="99">
        <v>14.166033037864768</v>
      </c>
      <c r="V463" s="99">
        <v>13.851403142911485</v>
      </c>
      <c r="W463" s="99">
        <v>12.356558949343704</v>
      </c>
      <c r="X463" s="99">
        <v>8.8864186733833073</v>
      </c>
      <c r="Y463" s="99">
        <v>6.0057407931639402</v>
      </c>
      <c r="DA463" s="63" t="s">
        <v>4821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4822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4823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4824</v>
      </c>
    </row>
    <row r="467" spans="1:105" ht="12" customHeight="1" x14ac:dyDescent="0.25">
      <c r="A467" s="121" t="s">
        <v>55</v>
      </c>
      <c r="B467" s="123"/>
      <c r="C467" s="123">
        <v>3.9496879746526647</v>
      </c>
      <c r="D467" s="123">
        <v>4.0071432337362678</v>
      </c>
      <c r="E467" s="123">
        <v>3.6179400334940377</v>
      </c>
      <c r="F467" s="123">
        <v>3.5509580139954955</v>
      </c>
      <c r="G467" s="123">
        <v>3.81841513273866</v>
      </c>
      <c r="H467" s="123">
        <v>3.7272637762241509</v>
      </c>
      <c r="I467" s="123">
        <v>3.7913555923153326</v>
      </c>
      <c r="J467" s="123">
        <v>3.68151323008746</v>
      </c>
      <c r="K467" s="123">
        <v>3.7783939517104002</v>
      </c>
      <c r="L467" s="123">
        <v>3.5122042575651258</v>
      </c>
      <c r="M467" s="123">
        <v>3.1111345528555669</v>
      </c>
      <c r="N467" s="123">
        <v>2.9888012425043997</v>
      </c>
      <c r="O467" s="123">
        <v>2.8402717891271347</v>
      </c>
      <c r="P467" s="123">
        <v>2.6375406664248584</v>
      </c>
      <c r="Q467" s="123">
        <v>2.407873656057093</v>
      </c>
      <c r="R467" s="123">
        <v>2.7001455464784128</v>
      </c>
      <c r="S467" s="123">
        <v>2.6634475331131395</v>
      </c>
      <c r="T467" s="123">
        <v>2.6071197587962187</v>
      </c>
      <c r="U467" s="123">
        <v>2.563489717190317</v>
      </c>
      <c r="V467" s="123">
        <v>2.78266083741484</v>
      </c>
      <c r="W467" s="123">
        <v>2.5261737350082489</v>
      </c>
      <c r="X467" s="123">
        <v>2.4026932661090115</v>
      </c>
      <c r="Y467" s="123">
        <v>1.8667561124241525</v>
      </c>
      <c r="DA467" s="130" t="s">
        <v>4825</v>
      </c>
    </row>
    <row r="468" spans="1:105" ht="12" customHeight="1" x14ac:dyDescent="0.25">
      <c r="A468" s="97" t="s">
        <v>134</v>
      </c>
      <c r="B468" s="99"/>
      <c r="C468" s="99">
        <v>3.9507970876575436</v>
      </c>
      <c r="D468" s="99">
        <v>4.079377111453633</v>
      </c>
      <c r="E468" s="99">
        <v>3.7485176799506026</v>
      </c>
      <c r="F468" s="99">
        <v>3.9688289038223856</v>
      </c>
      <c r="G468" s="99">
        <v>4.0511066744653021</v>
      </c>
      <c r="H468" s="99">
        <v>4.0806009491443547</v>
      </c>
      <c r="I468" s="99">
        <v>3.7942502960764801</v>
      </c>
      <c r="J468" s="99">
        <v>3.972361850326255</v>
      </c>
      <c r="K468" s="99">
        <v>3.7827561409861348</v>
      </c>
      <c r="L468" s="99">
        <v>3.7129609897645302</v>
      </c>
      <c r="M468" s="99">
        <v>3.3663608996883605</v>
      </c>
      <c r="N468" s="99">
        <v>3.2582331742212371</v>
      </c>
      <c r="O468" s="99">
        <v>3.0568154651836799</v>
      </c>
      <c r="P468" s="99">
        <v>2.9531856638353715</v>
      </c>
      <c r="Q468" s="99">
        <v>2.6709434000875825</v>
      </c>
      <c r="R468" s="99">
        <v>2.7712427359850702</v>
      </c>
      <c r="S468" s="99">
        <v>2.8341423445512035</v>
      </c>
      <c r="T468" s="99">
        <v>2.7662889173441729</v>
      </c>
      <c r="U468" s="99">
        <v>2.7247227674515861</v>
      </c>
      <c r="V468" s="99">
        <v>2.7876813302288381</v>
      </c>
      <c r="W468" s="99">
        <v>2.8899564487146829</v>
      </c>
      <c r="X468" s="99">
        <v>2.7607160652150693</v>
      </c>
      <c r="Y468" s="99">
        <v>2.7571258402114074</v>
      </c>
      <c r="DA468" s="63" t="s">
        <v>4826</v>
      </c>
    </row>
    <row r="469" spans="1:105" ht="12" customHeight="1" x14ac:dyDescent="0.25">
      <c r="A469" s="97" t="s">
        <v>133</v>
      </c>
      <c r="B469" s="99"/>
      <c r="C469" s="99">
        <v>1.13586828127477</v>
      </c>
      <c r="D469" s="99">
        <v>1.2365071878965352</v>
      </c>
      <c r="E469" s="99">
        <v>0.96266723093780593</v>
      </c>
      <c r="F469" s="99">
        <v>1.1485831141918696</v>
      </c>
      <c r="G469" s="99">
        <v>1.1618194002743769</v>
      </c>
      <c r="H469" s="99">
        <v>1.1662043284947741</v>
      </c>
      <c r="I469" s="99">
        <v>1.0552172705291663</v>
      </c>
      <c r="J469" s="99">
        <v>1.1141750337251506</v>
      </c>
      <c r="K469" s="99">
        <v>0.98695633101305047</v>
      </c>
      <c r="L469" s="99">
        <v>0.96998539863116429</v>
      </c>
      <c r="M469" s="99">
        <v>0.9184571256550873</v>
      </c>
      <c r="N469" s="99">
        <v>0.8793404422148825</v>
      </c>
      <c r="O469" s="99">
        <v>0.80106703902785747</v>
      </c>
      <c r="P469" s="99">
        <v>0.81966143609492992</v>
      </c>
      <c r="Q469" s="99">
        <v>0.8113538693626654</v>
      </c>
      <c r="R469" s="99">
        <v>0.82179866664769874</v>
      </c>
      <c r="S469" s="99">
        <v>0.82922744481396382</v>
      </c>
      <c r="T469" s="99">
        <v>0.83535129828524757</v>
      </c>
      <c r="U469" s="99">
        <v>0.7772283613890888</v>
      </c>
      <c r="V469" s="99">
        <v>0.77912559800019376</v>
      </c>
      <c r="W469" s="99">
        <v>0.90695372184465428</v>
      </c>
      <c r="X469" s="99">
        <v>0.9689816554896884</v>
      </c>
      <c r="Y469" s="99">
        <v>0.98432163439596143</v>
      </c>
      <c r="DA469" s="63" t="s">
        <v>4827</v>
      </c>
    </row>
    <row r="470" spans="1:105" ht="12" customHeight="1" x14ac:dyDescent="0.25">
      <c r="A470" s="100" t="s">
        <v>212</v>
      </c>
      <c r="B470" s="102"/>
      <c r="C470" s="102">
        <v>1.13586828127477</v>
      </c>
      <c r="D470" s="102">
        <v>1.2365071878965352</v>
      </c>
      <c r="E470" s="102">
        <v>0.96266723093780593</v>
      </c>
      <c r="F470" s="102">
        <v>1.1485831141918696</v>
      </c>
      <c r="G470" s="102">
        <v>1.1618194002743769</v>
      </c>
      <c r="H470" s="102">
        <v>1.1662043284947741</v>
      </c>
      <c r="I470" s="102">
        <v>1.0552172705291663</v>
      </c>
      <c r="J470" s="102">
        <v>1.1141750337251506</v>
      </c>
      <c r="K470" s="102">
        <v>0.98695633101305047</v>
      </c>
      <c r="L470" s="102">
        <v>0.96998539863116429</v>
      </c>
      <c r="M470" s="102">
        <v>0.9184571256550873</v>
      </c>
      <c r="N470" s="102">
        <v>0.8793404422148825</v>
      </c>
      <c r="O470" s="102">
        <v>0.80106703902785747</v>
      </c>
      <c r="P470" s="102">
        <v>0.81966143609492992</v>
      </c>
      <c r="Q470" s="102">
        <v>0.8113538693626654</v>
      </c>
      <c r="R470" s="102">
        <v>0.82179866664769874</v>
      </c>
      <c r="S470" s="102">
        <v>0.82922744481396382</v>
      </c>
      <c r="T470" s="102">
        <v>0.83535129828524757</v>
      </c>
      <c r="U470" s="102">
        <v>0.7772283613890888</v>
      </c>
      <c r="V470" s="102">
        <v>0.77912559800019376</v>
      </c>
      <c r="W470" s="102">
        <v>0.90695372184465428</v>
      </c>
      <c r="X470" s="102">
        <v>0.9689816554896884</v>
      </c>
      <c r="Y470" s="102">
        <v>0.98432163439596143</v>
      </c>
      <c r="DA470" s="131" t="s">
        <v>4828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4829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4830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4831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4832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4833</v>
      </c>
    </row>
    <row r="476" spans="1:105" ht="12" customHeight="1" x14ac:dyDescent="0.25">
      <c r="A476" s="121" t="s">
        <v>54</v>
      </c>
      <c r="B476" s="123"/>
      <c r="C476" s="123">
        <v>0.62137785998475126</v>
      </c>
      <c r="D476" s="123">
        <v>0.49059548156154037</v>
      </c>
      <c r="E476" s="123">
        <v>0.61073351293618894</v>
      </c>
      <c r="F476" s="123">
        <v>1.0335563167164412</v>
      </c>
      <c r="G476" s="123">
        <v>1.140242710516973</v>
      </c>
      <c r="H476" s="123">
        <v>3.3146514942631011</v>
      </c>
      <c r="I476" s="123">
        <v>1.2826937480801246</v>
      </c>
      <c r="J476" s="123">
        <v>3.3197922765954955</v>
      </c>
      <c r="K476" s="123">
        <v>1.7071283274155766</v>
      </c>
      <c r="L476" s="123">
        <v>1.6721390395999067</v>
      </c>
      <c r="M476" s="123">
        <v>1.8377000007276092</v>
      </c>
      <c r="N476" s="123">
        <v>1.8742035145369731</v>
      </c>
      <c r="O476" s="123">
        <v>1.8300537652852664</v>
      </c>
      <c r="P476" s="123">
        <v>2.7724304305018119</v>
      </c>
      <c r="Q476" s="123">
        <v>2.5121256473728955</v>
      </c>
      <c r="R476" s="123">
        <v>2.5208111464326057</v>
      </c>
      <c r="S476" s="123">
        <v>2.5952009167278867</v>
      </c>
      <c r="T476" s="123">
        <v>2.1655134551097683</v>
      </c>
      <c r="U476" s="123">
        <v>1.6192390419869549</v>
      </c>
      <c r="V476" s="123">
        <v>1.9480808141701333</v>
      </c>
      <c r="W476" s="123">
        <v>2.0143376985434456</v>
      </c>
      <c r="X476" s="123">
        <v>2.5762676641872657</v>
      </c>
      <c r="Y476" s="123">
        <v>2.2198321241487617</v>
      </c>
      <c r="DA476" s="130" t="s">
        <v>4834</v>
      </c>
    </row>
    <row r="477" spans="1:105" ht="12" customHeight="1" x14ac:dyDescent="0.25">
      <c r="A477" s="97" t="s">
        <v>175</v>
      </c>
      <c r="B477" s="99"/>
      <c r="C477" s="99">
        <v>4.0060719948551187</v>
      </c>
      <c r="D477" s="99">
        <v>3.4374720442072917</v>
      </c>
      <c r="E477" s="99">
        <v>4.0619926934212298</v>
      </c>
      <c r="F477" s="99">
        <v>3.6362879788643552</v>
      </c>
      <c r="G477" s="99">
        <v>3.7392272994008606</v>
      </c>
      <c r="H477" s="99">
        <v>3.5529935318069534</v>
      </c>
      <c r="I477" s="99">
        <v>3.758919462715189</v>
      </c>
      <c r="J477" s="99">
        <v>3.4609721161768818</v>
      </c>
      <c r="K477" s="99">
        <v>3.7395397226297922</v>
      </c>
      <c r="L477" s="99">
        <v>3.5845593259091402</v>
      </c>
      <c r="M477" s="99">
        <v>3.2092210610997021</v>
      </c>
      <c r="N477" s="99">
        <v>3.0665659461332564</v>
      </c>
      <c r="O477" s="99">
        <v>2.9093970072320561</v>
      </c>
      <c r="P477" s="99">
        <v>2.8457721886592711</v>
      </c>
      <c r="Q477" s="99">
        <v>2.7058000049173629</v>
      </c>
      <c r="R477" s="99">
        <v>2.7411966214084815</v>
      </c>
      <c r="S477" s="99">
        <v>2.8687101823966477</v>
      </c>
      <c r="T477" s="99">
        <v>2.7634048402195002</v>
      </c>
      <c r="U477" s="99">
        <v>2.537589176592427</v>
      </c>
      <c r="V477" s="99">
        <v>2.5788703947451941</v>
      </c>
      <c r="W477" s="99">
        <v>2.6960231257656808</v>
      </c>
      <c r="X477" s="99">
        <v>2.6206634259133441</v>
      </c>
      <c r="Y477" s="99">
        <v>2.4471368519297481</v>
      </c>
      <c r="DA477" s="63" t="s">
        <v>4835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4836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795668</v>
      </c>
      <c r="C5" s="120">
        <v>788945</v>
      </c>
      <c r="D5" s="120">
        <v>792409</v>
      </c>
      <c r="E5" s="120">
        <v>796159</v>
      </c>
      <c r="F5" s="120">
        <v>798000</v>
      </c>
      <c r="G5" s="120">
        <v>808286</v>
      </c>
      <c r="H5" s="120">
        <v>818575</v>
      </c>
      <c r="I5" s="120">
        <v>832416</v>
      </c>
      <c r="J5" s="120">
        <v>840978</v>
      </c>
      <c r="K5" s="120">
        <v>855483</v>
      </c>
      <c r="L5" s="120">
        <v>874668</v>
      </c>
      <c r="M5" s="120">
        <v>900811</v>
      </c>
      <c r="N5" s="120">
        <v>930975</v>
      </c>
      <c r="O5" s="120">
        <v>951326</v>
      </c>
      <c r="P5" s="120">
        <v>962531</v>
      </c>
      <c r="Q5" s="120">
        <v>965226</v>
      </c>
      <c r="R5" s="120">
        <v>947560</v>
      </c>
      <c r="S5" s="120">
        <v>933511</v>
      </c>
      <c r="T5" s="120">
        <v>911879</v>
      </c>
      <c r="U5" s="120">
        <v>908151</v>
      </c>
      <c r="V5" s="120">
        <v>886289</v>
      </c>
      <c r="W5" s="120">
        <v>876936</v>
      </c>
      <c r="X5" s="120">
        <v>870631</v>
      </c>
      <c r="Y5" s="120">
        <v>867236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204</v>
      </c>
      <c r="B7" s="52">
        <v>795668</v>
      </c>
      <c r="C7" s="52">
        <v>788945</v>
      </c>
      <c r="D7" s="52">
        <v>792409</v>
      </c>
      <c r="E7" s="52">
        <v>796159</v>
      </c>
      <c r="F7" s="52">
        <v>798000</v>
      </c>
      <c r="G7" s="52">
        <v>808286</v>
      </c>
      <c r="H7" s="52">
        <v>818575</v>
      </c>
      <c r="I7" s="52">
        <v>832416</v>
      </c>
      <c r="J7" s="52">
        <v>840978</v>
      </c>
      <c r="K7" s="52">
        <v>855483</v>
      </c>
      <c r="L7" s="52">
        <v>874668</v>
      </c>
      <c r="M7" s="52">
        <v>900811</v>
      </c>
      <c r="N7" s="52">
        <v>930975</v>
      </c>
      <c r="O7" s="52">
        <v>951326</v>
      </c>
      <c r="P7" s="52">
        <v>962531</v>
      </c>
      <c r="Q7" s="52">
        <v>965226</v>
      </c>
      <c r="R7" s="52">
        <v>947560</v>
      </c>
      <c r="S7" s="52">
        <v>933511</v>
      </c>
      <c r="T7" s="52">
        <v>911879</v>
      </c>
      <c r="U7" s="52">
        <v>908151</v>
      </c>
      <c r="V7" s="52">
        <v>886289</v>
      </c>
      <c r="W7" s="52">
        <v>876936</v>
      </c>
      <c r="X7" s="52">
        <v>870631</v>
      </c>
      <c r="Y7" s="52">
        <v>867236</v>
      </c>
      <c r="DA7" s="63" t="s">
        <v>1093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38031</v>
      </c>
      <c r="C9" s="52">
        <v>42193</v>
      </c>
      <c r="D9" s="52">
        <v>46292</v>
      </c>
      <c r="E9" s="52">
        <v>56579</v>
      </c>
      <c r="F9" s="52">
        <v>71037</v>
      </c>
      <c r="G9" s="52">
        <v>84038</v>
      </c>
      <c r="H9" s="52">
        <v>105906</v>
      </c>
      <c r="I9" s="52">
        <v>134528</v>
      </c>
      <c r="J9" s="52">
        <v>149230</v>
      </c>
      <c r="K9" s="52">
        <v>161577</v>
      </c>
      <c r="L9" s="52">
        <v>169633</v>
      </c>
      <c r="M9" s="52">
        <v>178432</v>
      </c>
      <c r="N9" s="52">
        <v>190477</v>
      </c>
      <c r="O9" s="52">
        <v>199991</v>
      </c>
      <c r="P9" s="52">
        <v>208806</v>
      </c>
      <c r="Q9" s="52">
        <v>218583</v>
      </c>
      <c r="R9" s="52">
        <v>225592</v>
      </c>
      <c r="S9" s="52">
        <v>224430</v>
      </c>
      <c r="T9" s="52">
        <v>223613</v>
      </c>
      <c r="U9" s="52">
        <v>218828</v>
      </c>
      <c r="V9" s="52">
        <v>220618</v>
      </c>
      <c r="W9" s="52">
        <v>230238</v>
      </c>
      <c r="X9" s="52">
        <v>260916</v>
      </c>
      <c r="Y9" s="52">
        <v>272541</v>
      </c>
      <c r="DA9" s="63" t="s">
        <v>1094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132</v>
      </c>
      <c r="B11" s="52">
        <v>117092</v>
      </c>
      <c r="C11" s="52">
        <v>116886</v>
      </c>
      <c r="D11" s="52">
        <v>119675</v>
      </c>
      <c r="E11" s="52">
        <v>123815</v>
      </c>
      <c r="F11" s="52">
        <v>125656</v>
      </c>
      <c r="G11" s="52">
        <v>127929</v>
      </c>
      <c r="H11" s="52">
        <v>129796</v>
      </c>
      <c r="I11" s="52">
        <v>137153</v>
      </c>
      <c r="J11" s="52">
        <v>143690</v>
      </c>
      <c r="K11" s="52">
        <v>155445</v>
      </c>
      <c r="L11" s="52">
        <v>165224</v>
      </c>
      <c r="M11" s="52">
        <v>174029</v>
      </c>
      <c r="N11" s="52">
        <v>175761</v>
      </c>
      <c r="O11" s="52">
        <v>173159</v>
      </c>
      <c r="P11" s="52">
        <v>168146</v>
      </c>
      <c r="Q11" s="52">
        <v>161191</v>
      </c>
      <c r="R11" s="52">
        <v>152245</v>
      </c>
      <c r="S11" s="52">
        <v>139837</v>
      </c>
      <c r="T11" s="52">
        <v>128306</v>
      </c>
      <c r="U11" s="52">
        <v>118539</v>
      </c>
      <c r="V11" s="52">
        <v>112808</v>
      </c>
      <c r="W11" s="52">
        <v>115099</v>
      </c>
      <c r="X11" s="52">
        <v>122773</v>
      </c>
      <c r="Y11" s="52">
        <v>150385</v>
      </c>
      <c r="DA11" s="63" t="s">
        <v>1095</v>
      </c>
    </row>
    <row r="12" spans="1:105" ht="12" customHeight="1" x14ac:dyDescent="0.25">
      <c r="A12" s="97" t="s">
        <v>131</v>
      </c>
      <c r="B12" s="52">
        <v>18</v>
      </c>
      <c r="C12" s="52">
        <v>21</v>
      </c>
      <c r="D12" s="52">
        <v>21</v>
      </c>
      <c r="E12" s="52">
        <v>36</v>
      </c>
      <c r="F12" s="52">
        <v>34</v>
      </c>
      <c r="G12" s="52">
        <v>36</v>
      </c>
      <c r="H12" s="52">
        <v>39</v>
      </c>
      <c r="I12" s="52">
        <v>58</v>
      </c>
      <c r="J12" s="52">
        <v>67</v>
      </c>
      <c r="K12" s="52">
        <v>93</v>
      </c>
      <c r="L12" s="52">
        <v>115</v>
      </c>
      <c r="M12" s="52">
        <v>147</v>
      </c>
      <c r="N12" s="52">
        <v>169</v>
      </c>
      <c r="O12" s="52">
        <v>191</v>
      </c>
      <c r="P12" s="52">
        <v>216</v>
      </c>
      <c r="Q12" s="52">
        <v>225</v>
      </c>
      <c r="R12" s="52">
        <v>243</v>
      </c>
      <c r="S12" s="52">
        <v>234</v>
      </c>
      <c r="T12" s="52">
        <v>233</v>
      </c>
      <c r="U12" s="52">
        <v>221</v>
      </c>
      <c r="V12" s="52">
        <v>227</v>
      </c>
      <c r="W12" s="52">
        <v>214</v>
      </c>
      <c r="X12" s="52">
        <v>211</v>
      </c>
      <c r="Y12" s="52">
        <v>372</v>
      </c>
      <c r="DA12" s="63" t="s">
        <v>1096</v>
      </c>
    </row>
    <row r="13" spans="1:105" ht="12" customHeight="1" x14ac:dyDescent="0.25">
      <c r="A13" s="97" t="s">
        <v>124</v>
      </c>
      <c r="B13" s="52">
        <v>26691</v>
      </c>
      <c r="C13" s="52">
        <v>27250</v>
      </c>
      <c r="D13" s="52">
        <v>28443</v>
      </c>
      <c r="E13" s="52">
        <v>29667</v>
      </c>
      <c r="F13" s="52">
        <v>29989</v>
      </c>
      <c r="G13" s="52">
        <v>29936</v>
      </c>
      <c r="H13" s="52">
        <v>30541</v>
      </c>
      <c r="I13" s="52">
        <v>31161</v>
      </c>
      <c r="J13" s="52">
        <v>31314</v>
      </c>
      <c r="K13" s="52">
        <v>31636</v>
      </c>
      <c r="L13" s="52">
        <v>31739</v>
      </c>
      <c r="M13" s="52">
        <v>31628</v>
      </c>
      <c r="N13" s="52">
        <v>29447</v>
      </c>
      <c r="O13" s="52">
        <v>28095</v>
      </c>
      <c r="P13" s="52">
        <v>26866</v>
      </c>
      <c r="Q13" s="52">
        <v>26641</v>
      </c>
      <c r="R13" s="52">
        <v>26303</v>
      </c>
      <c r="S13" s="52">
        <v>25805</v>
      </c>
      <c r="T13" s="52">
        <v>24957</v>
      </c>
      <c r="U13" s="52">
        <v>24361</v>
      </c>
      <c r="V13" s="52">
        <v>23149</v>
      </c>
      <c r="W13" s="52">
        <v>21586</v>
      </c>
      <c r="X13" s="52">
        <v>19716</v>
      </c>
      <c r="Y13" s="52">
        <v>17734</v>
      </c>
      <c r="DA13" s="63" t="s">
        <v>1097</v>
      </c>
    </row>
    <row r="14" spans="1:105" ht="12" customHeight="1" x14ac:dyDescent="0.25">
      <c r="A14" s="97" t="s">
        <v>123</v>
      </c>
      <c r="B14" s="52">
        <v>4</v>
      </c>
      <c r="C14" s="52">
        <v>5</v>
      </c>
      <c r="D14" s="52">
        <v>5</v>
      </c>
      <c r="E14" s="52">
        <v>9</v>
      </c>
      <c r="F14" s="52">
        <v>9</v>
      </c>
      <c r="G14" s="52">
        <v>10</v>
      </c>
      <c r="H14" s="52">
        <v>11</v>
      </c>
      <c r="I14" s="52">
        <v>14</v>
      </c>
      <c r="J14" s="52">
        <v>16</v>
      </c>
      <c r="K14" s="52">
        <v>23</v>
      </c>
      <c r="L14" s="52">
        <v>25</v>
      </c>
      <c r="M14" s="52">
        <v>27</v>
      </c>
      <c r="N14" s="52">
        <v>28</v>
      </c>
      <c r="O14" s="52">
        <v>33</v>
      </c>
      <c r="P14" s="52">
        <v>34</v>
      </c>
      <c r="Q14" s="52">
        <v>37</v>
      </c>
      <c r="R14" s="52">
        <v>42</v>
      </c>
      <c r="S14" s="52">
        <v>43</v>
      </c>
      <c r="T14" s="52">
        <v>44</v>
      </c>
      <c r="U14" s="52">
        <v>49</v>
      </c>
      <c r="V14" s="52">
        <v>48</v>
      </c>
      <c r="W14" s="52">
        <v>45</v>
      </c>
      <c r="X14" s="52">
        <v>41</v>
      </c>
      <c r="Y14" s="52">
        <v>35</v>
      </c>
      <c r="DA14" s="63" t="s">
        <v>1098</v>
      </c>
    </row>
    <row r="15" spans="1:105" ht="12" customHeight="1" x14ac:dyDescent="0.25">
      <c r="A15" s="97" t="s">
        <v>122</v>
      </c>
      <c r="B15" s="52">
        <v>641765</v>
      </c>
      <c r="C15" s="52">
        <v>633480</v>
      </c>
      <c r="D15" s="52">
        <v>631788</v>
      </c>
      <c r="E15" s="52">
        <v>626316</v>
      </c>
      <c r="F15" s="52">
        <v>624914</v>
      </c>
      <c r="G15" s="52">
        <v>631265</v>
      </c>
      <c r="H15" s="52">
        <v>636848</v>
      </c>
      <c r="I15" s="52">
        <v>636628</v>
      </c>
      <c r="J15" s="52">
        <v>633248</v>
      </c>
      <c r="K15" s="52">
        <v>629108</v>
      </c>
      <c r="L15" s="52">
        <v>633166</v>
      </c>
      <c r="M15" s="52">
        <v>639857</v>
      </c>
      <c r="N15" s="52">
        <v>660043</v>
      </c>
      <c r="O15" s="52">
        <v>671822</v>
      </c>
      <c r="P15" s="52">
        <v>676317</v>
      </c>
      <c r="Q15" s="52">
        <v>674625</v>
      </c>
      <c r="R15" s="52">
        <v>660476</v>
      </c>
      <c r="S15" s="52">
        <v>651953</v>
      </c>
      <c r="T15" s="52">
        <v>633743</v>
      </c>
      <c r="U15" s="52">
        <v>632327</v>
      </c>
      <c r="V15" s="52">
        <v>614352</v>
      </c>
      <c r="W15" s="52">
        <v>605043</v>
      </c>
      <c r="X15" s="52">
        <v>593551</v>
      </c>
      <c r="Y15" s="52">
        <v>566967</v>
      </c>
      <c r="DA15" s="63" t="s">
        <v>1099</v>
      </c>
    </row>
    <row r="16" spans="1:105" ht="12" customHeight="1" x14ac:dyDescent="0.25">
      <c r="A16" s="97" t="s">
        <v>121</v>
      </c>
      <c r="B16" s="52">
        <v>10098</v>
      </c>
      <c r="C16" s="52">
        <v>11303</v>
      </c>
      <c r="D16" s="52">
        <v>12477</v>
      </c>
      <c r="E16" s="52">
        <v>16316</v>
      </c>
      <c r="F16" s="52">
        <v>17398</v>
      </c>
      <c r="G16" s="52">
        <v>19110</v>
      </c>
      <c r="H16" s="52">
        <v>21340</v>
      </c>
      <c r="I16" s="52">
        <v>27402</v>
      </c>
      <c r="J16" s="52">
        <v>32643</v>
      </c>
      <c r="K16" s="52">
        <v>39178</v>
      </c>
      <c r="L16" s="52">
        <v>44399</v>
      </c>
      <c r="M16" s="52">
        <v>55123</v>
      </c>
      <c r="N16" s="52">
        <v>65527</v>
      </c>
      <c r="O16" s="52">
        <v>78026</v>
      </c>
      <c r="P16" s="52">
        <v>90952</v>
      </c>
      <c r="Q16" s="52">
        <v>102507</v>
      </c>
      <c r="R16" s="52">
        <v>108251</v>
      </c>
      <c r="S16" s="52">
        <v>115639</v>
      </c>
      <c r="T16" s="52">
        <v>124596</v>
      </c>
      <c r="U16" s="52">
        <v>132654</v>
      </c>
      <c r="V16" s="52">
        <v>135705</v>
      </c>
      <c r="W16" s="52">
        <v>134949</v>
      </c>
      <c r="X16" s="52">
        <v>134339</v>
      </c>
      <c r="Y16" s="52">
        <v>131743</v>
      </c>
      <c r="DA16" s="63" t="s">
        <v>1100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X17" s="126"/>
      <c r="Y17" s="126"/>
      <c r="DA17" s="134"/>
    </row>
    <row r="18" spans="1:105" ht="12" customHeight="1" x14ac:dyDescent="0.25">
      <c r="A18" s="97" t="s">
        <v>202</v>
      </c>
      <c r="B18" s="52">
        <v>116018</v>
      </c>
      <c r="C18" s="52">
        <v>120594</v>
      </c>
      <c r="D18" s="52">
        <v>123162</v>
      </c>
      <c r="E18" s="52">
        <v>126260</v>
      </c>
      <c r="F18" s="52">
        <v>128450</v>
      </c>
      <c r="G18" s="52">
        <v>129067</v>
      </c>
      <c r="H18" s="52">
        <v>130117</v>
      </c>
      <c r="I18" s="52">
        <v>132104</v>
      </c>
      <c r="J18" s="52">
        <v>132746</v>
      </c>
      <c r="K18" s="52">
        <v>142052</v>
      </c>
      <c r="L18" s="52">
        <v>151288</v>
      </c>
      <c r="M18" s="52">
        <v>162847</v>
      </c>
      <c r="N18" s="52">
        <v>170896</v>
      </c>
      <c r="O18" s="52">
        <v>171741</v>
      </c>
      <c r="P18" s="52">
        <v>171538</v>
      </c>
      <c r="Q18" s="52">
        <v>165373</v>
      </c>
      <c r="R18" s="52">
        <v>156300</v>
      </c>
      <c r="S18" s="52">
        <v>141649</v>
      </c>
      <c r="T18" s="52">
        <v>130968</v>
      </c>
      <c r="U18" s="52">
        <v>124314</v>
      </c>
      <c r="V18" s="52">
        <v>125789</v>
      </c>
      <c r="W18" s="52">
        <v>122293</v>
      </c>
      <c r="X18" s="52">
        <v>116915</v>
      </c>
      <c r="Y18" s="52">
        <v>106260</v>
      </c>
      <c r="DA18" s="63" t="s">
        <v>1101</v>
      </c>
    </row>
    <row r="19" spans="1:105" ht="12" customHeight="1" x14ac:dyDescent="0.25">
      <c r="A19" s="97" t="s">
        <v>50</v>
      </c>
      <c r="B19" s="52">
        <v>190547</v>
      </c>
      <c r="C19" s="52">
        <v>205052</v>
      </c>
      <c r="D19" s="52">
        <v>220156</v>
      </c>
      <c r="E19" s="52">
        <v>237717</v>
      </c>
      <c r="F19" s="52">
        <v>245500</v>
      </c>
      <c r="G19" s="52">
        <v>252792</v>
      </c>
      <c r="H19" s="52">
        <v>265111</v>
      </c>
      <c r="I19" s="52">
        <v>280319</v>
      </c>
      <c r="J19" s="52">
        <v>301484</v>
      </c>
      <c r="K19" s="52">
        <v>312166</v>
      </c>
      <c r="L19" s="52">
        <v>322654</v>
      </c>
      <c r="M19" s="52">
        <v>326465</v>
      </c>
      <c r="N19" s="52">
        <v>315868</v>
      </c>
      <c r="O19" s="52">
        <v>310303</v>
      </c>
      <c r="P19" s="52">
        <v>301268</v>
      </c>
      <c r="Q19" s="52">
        <v>297441</v>
      </c>
      <c r="R19" s="52">
        <v>290957</v>
      </c>
      <c r="S19" s="52">
        <v>285384</v>
      </c>
      <c r="T19" s="52">
        <v>278023</v>
      </c>
      <c r="U19" s="52">
        <v>274587</v>
      </c>
      <c r="V19" s="52">
        <v>261331</v>
      </c>
      <c r="W19" s="52">
        <v>247304</v>
      </c>
      <c r="X19" s="52">
        <v>230067</v>
      </c>
      <c r="Y19" s="52">
        <v>217564</v>
      </c>
      <c r="DA19" s="63" t="s">
        <v>1102</v>
      </c>
    </row>
    <row r="20" spans="1:105" ht="12" customHeight="1" x14ac:dyDescent="0.25">
      <c r="A20" s="109" t="s">
        <v>120</v>
      </c>
      <c r="B20" s="36">
        <v>489103</v>
      </c>
      <c r="C20" s="36">
        <v>463299</v>
      </c>
      <c r="D20" s="36">
        <v>449091</v>
      </c>
      <c r="E20" s="36">
        <v>432182</v>
      </c>
      <c r="F20" s="36">
        <v>424050</v>
      </c>
      <c r="G20" s="36">
        <v>426427</v>
      </c>
      <c r="H20" s="36">
        <v>423347</v>
      </c>
      <c r="I20" s="36">
        <v>419993</v>
      </c>
      <c r="J20" s="36">
        <v>406748</v>
      </c>
      <c r="K20" s="36">
        <v>401265</v>
      </c>
      <c r="L20" s="36">
        <v>400726</v>
      </c>
      <c r="M20" s="36">
        <v>411499</v>
      </c>
      <c r="N20" s="36">
        <v>444211</v>
      </c>
      <c r="O20" s="36">
        <v>469282</v>
      </c>
      <c r="P20" s="36">
        <v>489725</v>
      </c>
      <c r="Q20" s="36">
        <v>502412</v>
      </c>
      <c r="R20" s="36">
        <v>500303</v>
      </c>
      <c r="S20" s="36">
        <v>506478</v>
      </c>
      <c r="T20" s="36">
        <v>502888</v>
      </c>
      <c r="U20" s="36">
        <v>509250</v>
      </c>
      <c r="V20" s="36">
        <v>499169</v>
      </c>
      <c r="W20" s="36">
        <v>507339</v>
      </c>
      <c r="X20" s="36">
        <v>523649</v>
      </c>
      <c r="Y20" s="36">
        <v>543412</v>
      </c>
      <c r="DA20" s="60" t="s">
        <v>1103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X22" s="120"/>
      <c r="Y22" s="120"/>
      <c r="DA22" s="129" t="s">
        <v>1175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X23" s="128"/>
      <c r="Y23" s="128"/>
      <c r="DA23" s="133"/>
    </row>
    <row r="24" spans="1:105" ht="12" customHeight="1" x14ac:dyDescent="0.25">
      <c r="A24" s="97" t="s">
        <v>204</v>
      </c>
      <c r="B24" s="52"/>
      <c r="C24" s="52">
        <v>62162</v>
      </c>
      <c r="D24" s="52">
        <v>62175</v>
      </c>
      <c r="E24" s="52">
        <v>62272</v>
      </c>
      <c r="F24" s="52">
        <v>62548</v>
      </c>
      <c r="G24" s="52">
        <v>63096</v>
      </c>
      <c r="H24" s="52">
        <v>64010</v>
      </c>
      <c r="I24" s="52">
        <v>65412</v>
      </c>
      <c r="J24" s="52">
        <v>67387</v>
      </c>
      <c r="K24" s="52">
        <v>70072</v>
      </c>
      <c r="L24" s="52">
        <v>73568</v>
      </c>
      <c r="M24" s="52">
        <v>77999</v>
      </c>
      <c r="N24" s="52">
        <v>83506</v>
      </c>
      <c r="O24" s="52">
        <v>77808</v>
      </c>
      <c r="P24" s="52">
        <v>36303</v>
      </c>
      <c r="Q24" s="52">
        <v>45743</v>
      </c>
      <c r="R24" s="52">
        <v>57095</v>
      </c>
      <c r="S24" s="52">
        <v>70018</v>
      </c>
      <c r="T24" s="52">
        <v>73611</v>
      </c>
      <c r="U24" s="52">
        <v>75620</v>
      </c>
      <c r="V24" s="52">
        <v>77725</v>
      </c>
      <c r="W24" s="52">
        <v>80315</v>
      </c>
      <c r="X24" s="52">
        <v>81330</v>
      </c>
      <c r="Y24" s="52">
        <v>82143</v>
      </c>
      <c r="DA24" s="63" t="s">
        <v>1176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X25" s="126"/>
      <c r="Y25" s="126"/>
      <c r="DA25" s="134"/>
    </row>
    <row r="26" spans="1:105" ht="12" customHeight="1" x14ac:dyDescent="0.25">
      <c r="A26" s="97" t="s">
        <v>53</v>
      </c>
      <c r="B26" s="52"/>
      <c r="C26" s="52">
        <v>5942</v>
      </c>
      <c r="D26" s="52">
        <v>5963</v>
      </c>
      <c r="E26" s="52">
        <v>6100</v>
      </c>
      <c r="F26" s="52">
        <v>6486</v>
      </c>
      <c r="G26" s="52">
        <v>7311</v>
      </c>
      <c r="H26" s="52">
        <v>8804</v>
      </c>
      <c r="I26" s="52">
        <v>7670</v>
      </c>
      <c r="J26" s="52">
        <v>15489</v>
      </c>
      <c r="K26" s="52">
        <v>22397</v>
      </c>
      <c r="L26" s="52">
        <v>19363</v>
      </c>
      <c r="M26" s="52">
        <v>22109</v>
      </c>
      <c r="N26" s="52">
        <v>19584</v>
      </c>
      <c r="O26" s="52">
        <v>30795</v>
      </c>
      <c r="P26" s="52">
        <v>27652</v>
      </c>
      <c r="Q26" s="52">
        <v>30051</v>
      </c>
      <c r="R26" s="52">
        <v>29445</v>
      </c>
      <c r="S26" s="52">
        <v>32345</v>
      </c>
      <c r="T26" s="52">
        <v>34366</v>
      </c>
      <c r="U26" s="52">
        <v>35070</v>
      </c>
      <c r="V26" s="52">
        <v>37650</v>
      </c>
      <c r="W26" s="52">
        <v>38083</v>
      </c>
      <c r="X26" s="52">
        <v>40874</v>
      </c>
      <c r="Y26" s="52">
        <v>42996</v>
      </c>
      <c r="DA26" s="63" t="s">
        <v>1177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X27" s="126"/>
      <c r="Y27" s="126"/>
      <c r="DA27" s="134"/>
    </row>
    <row r="28" spans="1:105" ht="12" customHeight="1" x14ac:dyDescent="0.25">
      <c r="A28" s="97" t="s">
        <v>132</v>
      </c>
      <c r="B28" s="52"/>
      <c r="C28" s="52">
        <v>9148</v>
      </c>
      <c r="D28" s="52">
        <v>9150</v>
      </c>
      <c r="E28" s="52">
        <v>9165</v>
      </c>
      <c r="F28" s="52">
        <v>9214</v>
      </c>
      <c r="G28" s="52">
        <v>9309</v>
      </c>
      <c r="H28" s="52">
        <v>9472</v>
      </c>
      <c r="I28" s="52">
        <v>9719</v>
      </c>
      <c r="J28" s="52">
        <v>17063</v>
      </c>
      <c r="K28" s="52">
        <v>14729</v>
      </c>
      <c r="L28" s="52">
        <v>16912</v>
      </c>
      <c r="M28" s="52">
        <v>20160</v>
      </c>
      <c r="N28" s="52">
        <v>25032</v>
      </c>
      <c r="O28" s="52">
        <v>25604</v>
      </c>
      <c r="P28" s="52">
        <v>10905</v>
      </c>
      <c r="Q28" s="52">
        <v>15339</v>
      </c>
      <c r="R28" s="52">
        <v>19272</v>
      </c>
      <c r="S28" s="52">
        <v>29296</v>
      </c>
      <c r="T28" s="52">
        <v>28116</v>
      </c>
      <c r="U28" s="52">
        <v>24768</v>
      </c>
      <c r="V28" s="52">
        <v>17541</v>
      </c>
      <c r="W28" s="52">
        <v>9411</v>
      </c>
      <c r="X28" s="52">
        <v>9511</v>
      </c>
      <c r="Y28" s="52">
        <v>10755</v>
      </c>
      <c r="DA28" s="63" t="s">
        <v>1178</v>
      </c>
    </row>
    <row r="29" spans="1:105" ht="12" customHeight="1" x14ac:dyDescent="0.25">
      <c r="A29" s="97" t="s">
        <v>131</v>
      </c>
      <c r="B29" s="52"/>
      <c r="C29" s="52">
        <v>1</v>
      </c>
      <c r="D29" s="52">
        <v>2</v>
      </c>
      <c r="E29" s="52">
        <v>1</v>
      </c>
      <c r="F29" s="52">
        <v>2</v>
      </c>
      <c r="G29" s="52">
        <v>1</v>
      </c>
      <c r="H29" s="52">
        <v>1</v>
      </c>
      <c r="I29" s="52">
        <v>2</v>
      </c>
      <c r="J29" s="52">
        <v>3</v>
      </c>
      <c r="K29" s="52">
        <v>4</v>
      </c>
      <c r="L29" s="52">
        <v>6</v>
      </c>
      <c r="M29" s="52">
        <v>7</v>
      </c>
      <c r="N29" s="52">
        <v>10</v>
      </c>
      <c r="O29" s="52">
        <v>12</v>
      </c>
      <c r="P29" s="52">
        <v>1</v>
      </c>
      <c r="Q29" s="52">
        <v>0</v>
      </c>
      <c r="R29" s="52">
        <v>4</v>
      </c>
      <c r="S29" s="52">
        <v>13</v>
      </c>
      <c r="T29" s="52">
        <v>14</v>
      </c>
      <c r="U29" s="52">
        <v>17</v>
      </c>
      <c r="V29" s="52">
        <v>27</v>
      </c>
      <c r="W29" s="52">
        <v>21</v>
      </c>
      <c r="X29" s="52">
        <v>27</v>
      </c>
      <c r="Y29" s="52">
        <v>27</v>
      </c>
      <c r="DA29" s="63" t="s">
        <v>1179</v>
      </c>
    </row>
    <row r="30" spans="1:105" ht="12" customHeight="1" x14ac:dyDescent="0.25">
      <c r="A30" s="97" t="s">
        <v>124</v>
      </c>
      <c r="B30" s="52"/>
      <c r="C30" s="52">
        <v>4170</v>
      </c>
      <c r="D30" s="52">
        <v>4180</v>
      </c>
      <c r="E30" s="52">
        <v>4245</v>
      </c>
      <c r="F30" s="52">
        <v>4432</v>
      </c>
      <c r="G30" s="52">
        <v>4794</v>
      </c>
      <c r="H30" s="52">
        <v>5401</v>
      </c>
      <c r="I30" s="52">
        <v>3793</v>
      </c>
      <c r="J30" s="52">
        <v>4059</v>
      </c>
      <c r="K30" s="52">
        <v>5198</v>
      </c>
      <c r="L30" s="52">
        <v>5347</v>
      </c>
      <c r="M30" s="52">
        <v>5250</v>
      </c>
      <c r="N30" s="52">
        <v>5070</v>
      </c>
      <c r="O30" s="52">
        <v>4969</v>
      </c>
      <c r="P30" s="52">
        <v>4236</v>
      </c>
      <c r="Q30" s="52">
        <v>4589</v>
      </c>
      <c r="R30" s="52">
        <v>4707</v>
      </c>
      <c r="S30" s="52">
        <v>4793</v>
      </c>
      <c r="T30" s="52">
        <v>4448</v>
      </c>
      <c r="U30" s="52">
        <v>3955</v>
      </c>
      <c r="V30" s="52">
        <v>3495</v>
      </c>
      <c r="W30" s="52">
        <v>3832</v>
      </c>
      <c r="X30" s="52">
        <v>3775</v>
      </c>
      <c r="Y30" s="52">
        <v>4044</v>
      </c>
      <c r="DA30" s="63" t="s">
        <v>1180</v>
      </c>
    </row>
    <row r="31" spans="1:105" ht="12" customHeight="1" x14ac:dyDescent="0.25">
      <c r="A31" s="97" t="s">
        <v>123</v>
      </c>
      <c r="B31" s="52"/>
      <c r="C31" s="52">
        <v>1</v>
      </c>
      <c r="D31" s="52">
        <v>0</v>
      </c>
      <c r="E31" s="52">
        <v>1</v>
      </c>
      <c r="F31" s="52">
        <v>0</v>
      </c>
      <c r="G31" s="52">
        <v>1</v>
      </c>
      <c r="H31" s="52">
        <v>1</v>
      </c>
      <c r="I31" s="52">
        <v>0</v>
      </c>
      <c r="J31" s="52">
        <v>2</v>
      </c>
      <c r="K31" s="52">
        <v>2</v>
      </c>
      <c r="L31" s="52">
        <v>1</v>
      </c>
      <c r="M31" s="52">
        <v>2</v>
      </c>
      <c r="N31" s="52">
        <v>2</v>
      </c>
      <c r="O31" s="52">
        <v>5</v>
      </c>
      <c r="P31" s="52">
        <v>1</v>
      </c>
      <c r="Q31" s="52">
        <v>5</v>
      </c>
      <c r="R31" s="52">
        <v>6</v>
      </c>
      <c r="S31" s="52">
        <v>5</v>
      </c>
      <c r="T31" s="52">
        <v>4</v>
      </c>
      <c r="U31" s="52">
        <v>4</v>
      </c>
      <c r="V31" s="52">
        <v>5</v>
      </c>
      <c r="W31" s="52">
        <v>6</v>
      </c>
      <c r="X31" s="52">
        <v>8</v>
      </c>
      <c r="Y31" s="52">
        <v>8</v>
      </c>
      <c r="DA31" s="63" t="s">
        <v>1181</v>
      </c>
    </row>
    <row r="32" spans="1:105" ht="12" customHeight="1" x14ac:dyDescent="0.25">
      <c r="A32" s="97" t="s">
        <v>122</v>
      </c>
      <c r="B32" s="52"/>
      <c r="C32" s="52">
        <v>100276</v>
      </c>
      <c r="D32" s="52">
        <v>100456</v>
      </c>
      <c r="E32" s="52">
        <v>101726</v>
      </c>
      <c r="F32" s="52">
        <v>105226</v>
      </c>
      <c r="G32" s="52">
        <v>112109</v>
      </c>
      <c r="H32" s="52">
        <v>123596</v>
      </c>
      <c r="I32" s="52">
        <v>80903</v>
      </c>
      <c r="J32" s="52">
        <v>79816</v>
      </c>
      <c r="K32" s="52">
        <v>101895</v>
      </c>
      <c r="L32" s="52">
        <v>106005</v>
      </c>
      <c r="M32" s="52">
        <v>107548</v>
      </c>
      <c r="N32" s="52">
        <v>109979</v>
      </c>
      <c r="O32" s="52">
        <v>105747</v>
      </c>
      <c r="P32" s="52">
        <v>84171</v>
      </c>
      <c r="Q32" s="52">
        <v>90028</v>
      </c>
      <c r="R32" s="52">
        <v>97614</v>
      </c>
      <c r="S32" s="52">
        <v>106535</v>
      </c>
      <c r="T32" s="52">
        <v>112176</v>
      </c>
      <c r="U32" s="52">
        <v>112496</v>
      </c>
      <c r="V32" s="52">
        <v>111268</v>
      </c>
      <c r="W32" s="52">
        <v>102035</v>
      </c>
      <c r="X32" s="52">
        <v>90867</v>
      </c>
      <c r="Y32" s="52">
        <v>91332</v>
      </c>
      <c r="DA32" s="63" t="s">
        <v>1182</v>
      </c>
    </row>
    <row r="33" spans="1:105" ht="12" customHeight="1" x14ac:dyDescent="0.25">
      <c r="A33" s="97" t="s">
        <v>121</v>
      </c>
      <c r="B33" s="52"/>
      <c r="C33" s="52">
        <v>1578</v>
      </c>
      <c r="D33" s="52">
        <v>1583</v>
      </c>
      <c r="E33" s="52">
        <v>1621</v>
      </c>
      <c r="F33" s="52">
        <v>1729</v>
      </c>
      <c r="G33" s="52">
        <v>1961</v>
      </c>
      <c r="H33" s="52">
        <v>2358</v>
      </c>
      <c r="I33" s="52">
        <v>2008</v>
      </c>
      <c r="J33" s="52">
        <v>2744</v>
      </c>
      <c r="K33" s="52">
        <v>3584</v>
      </c>
      <c r="L33" s="52">
        <v>4137</v>
      </c>
      <c r="M33" s="52">
        <v>4928</v>
      </c>
      <c r="N33" s="52">
        <v>5004</v>
      </c>
      <c r="O33" s="52">
        <v>6185</v>
      </c>
      <c r="P33" s="52">
        <v>7049</v>
      </c>
      <c r="Q33" s="52">
        <v>9553</v>
      </c>
      <c r="R33" s="52">
        <v>10886</v>
      </c>
      <c r="S33" s="52">
        <v>12489</v>
      </c>
      <c r="T33" s="52">
        <v>14348</v>
      </c>
      <c r="U33" s="52">
        <v>17165</v>
      </c>
      <c r="V33" s="52">
        <v>18496</v>
      </c>
      <c r="W33" s="52">
        <v>20346</v>
      </c>
      <c r="X33" s="52">
        <v>20290</v>
      </c>
      <c r="Y33" s="52">
        <v>20312</v>
      </c>
      <c r="DA33" s="63" t="s">
        <v>1183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X34" s="126"/>
      <c r="Y34" s="126"/>
      <c r="DA34" s="134"/>
    </row>
    <row r="35" spans="1:105" ht="12" customHeight="1" x14ac:dyDescent="0.25">
      <c r="A35" s="97" t="s">
        <v>202</v>
      </c>
      <c r="B35" s="52"/>
      <c r="C35" s="52">
        <v>18128</v>
      </c>
      <c r="D35" s="52">
        <v>18172</v>
      </c>
      <c r="E35" s="52">
        <v>18478</v>
      </c>
      <c r="F35" s="52">
        <v>19295</v>
      </c>
      <c r="G35" s="52">
        <v>20876</v>
      </c>
      <c r="H35" s="52">
        <v>23468</v>
      </c>
      <c r="I35" s="52">
        <v>16456</v>
      </c>
      <c r="J35" s="52">
        <v>19571</v>
      </c>
      <c r="K35" s="52">
        <v>21483</v>
      </c>
      <c r="L35" s="52">
        <v>21628</v>
      </c>
      <c r="M35" s="52">
        <v>22672</v>
      </c>
      <c r="N35" s="52">
        <v>24269</v>
      </c>
      <c r="O35" s="52">
        <v>25004</v>
      </c>
      <c r="P35" s="52">
        <v>17279</v>
      </c>
      <c r="Q35" s="52">
        <v>21611</v>
      </c>
      <c r="R35" s="52">
        <v>27410</v>
      </c>
      <c r="S35" s="52">
        <v>31850</v>
      </c>
      <c r="T35" s="52">
        <v>30971</v>
      </c>
      <c r="U35" s="52">
        <v>29267</v>
      </c>
      <c r="V35" s="52">
        <v>25376</v>
      </c>
      <c r="W35" s="52">
        <v>21254</v>
      </c>
      <c r="X35" s="52">
        <v>18729</v>
      </c>
      <c r="Y35" s="52">
        <v>18825</v>
      </c>
      <c r="DA35" s="63" t="s">
        <v>1184</v>
      </c>
    </row>
    <row r="36" spans="1:105" ht="12" customHeight="1" x14ac:dyDescent="0.25">
      <c r="A36" s="97" t="s">
        <v>50</v>
      </c>
      <c r="B36" s="52"/>
      <c r="C36" s="52">
        <v>29773</v>
      </c>
      <c r="D36" s="52">
        <v>29859</v>
      </c>
      <c r="E36" s="52">
        <v>30467</v>
      </c>
      <c r="F36" s="52">
        <v>32124</v>
      </c>
      <c r="G36" s="52">
        <v>35375</v>
      </c>
      <c r="H36" s="52">
        <v>40708</v>
      </c>
      <c r="I36" s="52">
        <v>30777</v>
      </c>
      <c r="J36" s="52">
        <v>35672</v>
      </c>
      <c r="K36" s="52">
        <v>44513</v>
      </c>
      <c r="L36" s="52">
        <v>45636</v>
      </c>
      <c r="M36" s="52">
        <v>47148</v>
      </c>
      <c r="N36" s="52">
        <v>48258</v>
      </c>
      <c r="O36" s="52">
        <v>50377</v>
      </c>
      <c r="P36" s="52">
        <v>43374</v>
      </c>
      <c r="Q36" s="52">
        <v>50565</v>
      </c>
      <c r="R36" s="52">
        <v>53596</v>
      </c>
      <c r="S36" s="52">
        <v>52090</v>
      </c>
      <c r="T36" s="52">
        <v>49663</v>
      </c>
      <c r="U36" s="52">
        <v>45340</v>
      </c>
      <c r="V36" s="52">
        <v>41831</v>
      </c>
      <c r="W36" s="52">
        <v>43212</v>
      </c>
      <c r="X36" s="52">
        <v>41559</v>
      </c>
      <c r="Y36" s="52">
        <v>44093</v>
      </c>
      <c r="DA36" s="63" t="s">
        <v>1185</v>
      </c>
    </row>
    <row r="37" spans="1:105" ht="12" customHeight="1" x14ac:dyDescent="0.25">
      <c r="A37" s="109" t="s">
        <v>120</v>
      </c>
      <c r="B37" s="36"/>
      <c r="C37" s="36">
        <v>76422</v>
      </c>
      <c r="D37" s="36">
        <v>76522</v>
      </c>
      <c r="E37" s="36">
        <v>77235</v>
      </c>
      <c r="F37" s="36">
        <v>79272</v>
      </c>
      <c r="G37" s="36">
        <v>83354</v>
      </c>
      <c r="H37" s="36">
        <v>90334</v>
      </c>
      <c r="I37" s="36">
        <v>55331</v>
      </c>
      <c r="J37" s="36">
        <v>49519</v>
      </c>
      <c r="K37" s="36">
        <v>61265</v>
      </c>
      <c r="L37" s="36">
        <v>67601</v>
      </c>
      <c r="M37" s="36">
        <v>71066</v>
      </c>
      <c r="N37" s="36">
        <v>76249</v>
      </c>
      <c r="O37" s="36">
        <v>72778</v>
      </c>
      <c r="P37" s="36">
        <v>50834</v>
      </c>
      <c r="Q37" s="36">
        <v>54692</v>
      </c>
      <c r="R37" s="36">
        <v>60342</v>
      </c>
      <c r="S37" s="36">
        <v>75069</v>
      </c>
      <c r="T37" s="36">
        <v>83939</v>
      </c>
      <c r="U37" s="36">
        <v>90108</v>
      </c>
      <c r="V37" s="36">
        <v>91215</v>
      </c>
      <c r="W37" s="36">
        <v>80863</v>
      </c>
      <c r="X37" s="36">
        <v>71608</v>
      </c>
      <c r="Y37" s="36">
        <v>71901</v>
      </c>
      <c r="DA37" s="60" t="s">
        <v>1186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DA39" s="129" t="s">
        <v>1262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X40" s="128"/>
      <c r="Y40" s="128"/>
      <c r="DA40" s="133"/>
    </row>
    <row r="41" spans="1:105" ht="12" customHeight="1" x14ac:dyDescent="0.25">
      <c r="A41" s="97" t="s">
        <v>204</v>
      </c>
      <c r="B41" s="52"/>
      <c r="C41" s="52">
        <v>55439</v>
      </c>
      <c r="D41" s="52">
        <v>65639</v>
      </c>
      <c r="E41" s="52">
        <v>66022</v>
      </c>
      <c r="F41" s="52">
        <v>64389</v>
      </c>
      <c r="G41" s="52">
        <v>73382</v>
      </c>
      <c r="H41" s="52">
        <v>74299</v>
      </c>
      <c r="I41" s="52">
        <v>79253</v>
      </c>
      <c r="J41" s="52">
        <v>75949</v>
      </c>
      <c r="K41" s="52">
        <v>84577</v>
      </c>
      <c r="L41" s="52">
        <v>92753</v>
      </c>
      <c r="M41" s="52">
        <v>104142</v>
      </c>
      <c r="N41" s="52">
        <v>113670</v>
      </c>
      <c r="O41" s="52">
        <v>98159</v>
      </c>
      <c r="P41" s="52">
        <v>47508</v>
      </c>
      <c r="Q41" s="52">
        <v>48438</v>
      </c>
      <c r="R41" s="52">
        <v>39429</v>
      </c>
      <c r="S41" s="52">
        <v>55969</v>
      </c>
      <c r="T41" s="52">
        <v>51979</v>
      </c>
      <c r="U41" s="52">
        <v>71892</v>
      </c>
      <c r="V41" s="52">
        <v>55863</v>
      </c>
      <c r="W41" s="52">
        <v>70962</v>
      </c>
      <c r="X41" s="52">
        <v>75025</v>
      </c>
      <c r="Y41" s="52">
        <v>78748</v>
      </c>
      <c r="DA41" s="63" t="s">
        <v>1263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X42" s="126"/>
      <c r="Y42" s="126"/>
      <c r="DA42" s="134"/>
    </row>
    <row r="43" spans="1:105" ht="12" customHeight="1" x14ac:dyDescent="0.25">
      <c r="A43" s="97" t="s">
        <v>53</v>
      </c>
      <c r="B43" s="52"/>
      <c r="C43" s="52">
        <v>10104</v>
      </c>
      <c r="D43" s="52">
        <v>10062</v>
      </c>
      <c r="E43" s="52">
        <v>16387</v>
      </c>
      <c r="F43" s="52">
        <v>20944</v>
      </c>
      <c r="G43" s="52">
        <v>20312</v>
      </c>
      <c r="H43" s="52">
        <v>30672</v>
      </c>
      <c r="I43" s="52">
        <v>36292</v>
      </c>
      <c r="J43" s="52">
        <v>30191</v>
      </c>
      <c r="K43" s="52">
        <v>34744</v>
      </c>
      <c r="L43" s="52">
        <v>27419</v>
      </c>
      <c r="M43" s="52">
        <v>30908</v>
      </c>
      <c r="N43" s="52">
        <v>31629</v>
      </c>
      <c r="O43" s="52">
        <v>40309</v>
      </c>
      <c r="P43" s="52">
        <v>36467</v>
      </c>
      <c r="Q43" s="52">
        <v>39828</v>
      </c>
      <c r="R43" s="52">
        <v>36454</v>
      </c>
      <c r="S43" s="52">
        <v>31183</v>
      </c>
      <c r="T43" s="52">
        <v>33549</v>
      </c>
      <c r="U43" s="52">
        <v>30285</v>
      </c>
      <c r="V43" s="52">
        <v>39440</v>
      </c>
      <c r="W43" s="52">
        <v>47703</v>
      </c>
      <c r="X43" s="52">
        <v>71552</v>
      </c>
      <c r="Y43" s="52">
        <v>54621</v>
      </c>
      <c r="DA43" s="63" t="s">
        <v>1264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X44" s="126"/>
      <c r="Y44" s="126"/>
      <c r="DA44" s="134"/>
    </row>
    <row r="45" spans="1:105" ht="12" customHeight="1" x14ac:dyDescent="0.25">
      <c r="A45" s="97" t="s">
        <v>132</v>
      </c>
      <c r="B45" s="52"/>
      <c r="C45" s="52">
        <v>8942</v>
      </c>
      <c r="D45" s="52">
        <v>11939</v>
      </c>
      <c r="E45" s="52">
        <v>13305</v>
      </c>
      <c r="F45" s="52">
        <v>11055</v>
      </c>
      <c r="G45" s="52">
        <v>11582</v>
      </c>
      <c r="H45" s="52">
        <v>11339</v>
      </c>
      <c r="I45" s="52">
        <v>17076</v>
      </c>
      <c r="J45" s="52">
        <v>23600</v>
      </c>
      <c r="K45" s="52">
        <v>26484</v>
      </c>
      <c r="L45" s="52">
        <v>26691</v>
      </c>
      <c r="M45" s="52">
        <v>28965</v>
      </c>
      <c r="N45" s="52">
        <v>26764</v>
      </c>
      <c r="O45" s="52">
        <v>23002</v>
      </c>
      <c r="P45" s="52">
        <v>5892</v>
      </c>
      <c r="Q45" s="52">
        <v>8384</v>
      </c>
      <c r="R45" s="52">
        <v>10326</v>
      </c>
      <c r="S45" s="52">
        <v>16888</v>
      </c>
      <c r="T45" s="52">
        <v>16585</v>
      </c>
      <c r="U45" s="52">
        <v>15001</v>
      </c>
      <c r="V45" s="52">
        <v>11810</v>
      </c>
      <c r="W45" s="52">
        <v>11702</v>
      </c>
      <c r="X45" s="52">
        <v>17185</v>
      </c>
      <c r="Y45" s="52">
        <v>38367</v>
      </c>
      <c r="DA45" s="63" t="s">
        <v>1265</v>
      </c>
    </row>
    <row r="46" spans="1:105" ht="12" customHeight="1" x14ac:dyDescent="0.25">
      <c r="A46" s="97" t="s">
        <v>131</v>
      </c>
      <c r="B46" s="52"/>
      <c r="C46" s="52">
        <v>4</v>
      </c>
      <c r="D46" s="52">
        <v>2</v>
      </c>
      <c r="E46" s="52">
        <v>16</v>
      </c>
      <c r="F46" s="52">
        <v>0</v>
      </c>
      <c r="G46" s="52">
        <v>3</v>
      </c>
      <c r="H46" s="52">
        <v>4</v>
      </c>
      <c r="I46" s="52">
        <v>21</v>
      </c>
      <c r="J46" s="52">
        <v>12</v>
      </c>
      <c r="K46" s="52">
        <v>30</v>
      </c>
      <c r="L46" s="52">
        <v>28</v>
      </c>
      <c r="M46" s="52">
        <v>39</v>
      </c>
      <c r="N46" s="52">
        <v>32</v>
      </c>
      <c r="O46" s="52">
        <v>34</v>
      </c>
      <c r="P46" s="52">
        <v>26</v>
      </c>
      <c r="Q46" s="52">
        <v>9</v>
      </c>
      <c r="R46" s="52">
        <v>22</v>
      </c>
      <c r="S46" s="52">
        <v>4</v>
      </c>
      <c r="T46" s="52">
        <v>13</v>
      </c>
      <c r="U46" s="52">
        <v>5</v>
      </c>
      <c r="V46" s="52">
        <v>33</v>
      </c>
      <c r="W46" s="52">
        <v>8</v>
      </c>
      <c r="X46" s="52">
        <v>24</v>
      </c>
      <c r="Y46" s="52">
        <v>188</v>
      </c>
      <c r="DA46" s="63" t="s">
        <v>1266</v>
      </c>
    </row>
    <row r="47" spans="1:105" ht="12" customHeight="1" x14ac:dyDescent="0.25">
      <c r="A47" s="97" t="s">
        <v>124</v>
      </c>
      <c r="B47" s="52"/>
      <c r="C47" s="52">
        <v>4729</v>
      </c>
      <c r="D47" s="52">
        <v>5373</v>
      </c>
      <c r="E47" s="52">
        <v>5469</v>
      </c>
      <c r="F47" s="52">
        <v>4754</v>
      </c>
      <c r="G47" s="52">
        <v>4741</v>
      </c>
      <c r="H47" s="52">
        <v>6006</v>
      </c>
      <c r="I47" s="52">
        <v>4413</v>
      </c>
      <c r="J47" s="52">
        <v>4212</v>
      </c>
      <c r="K47" s="52">
        <v>5520</v>
      </c>
      <c r="L47" s="52">
        <v>5450</v>
      </c>
      <c r="M47" s="52">
        <v>5139</v>
      </c>
      <c r="N47" s="52">
        <v>2889</v>
      </c>
      <c r="O47" s="52">
        <v>3617</v>
      </c>
      <c r="P47" s="52">
        <v>3007</v>
      </c>
      <c r="Q47" s="52">
        <v>4364</v>
      </c>
      <c r="R47" s="52">
        <v>4369</v>
      </c>
      <c r="S47" s="52">
        <v>4295</v>
      </c>
      <c r="T47" s="52">
        <v>3600</v>
      </c>
      <c r="U47" s="52">
        <v>3359</v>
      </c>
      <c r="V47" s="52">
        <v>2283</v>
      </c>
      <c r="W47" s="52">
        <v>2269</v>
      </c>
      <c r="X47" s="52">
        <v>1905</v>
      </c>
      <c r="Y47" s="52">
        <v>2062</v>
      </c>
      <c r="DA47" s="63" t="s">
        <v>1267</v>
      </c>
    </row>
    <row r="48" spans="1:105" ht="12" customHeight="1" x14ac:dyDescent="0.25">
      <c r="A48" s="97" t="s">
        <v>123</v>
      </c>
      <c r="B48" s="52"/>
      <c r="C48" s="52">
        <v>2</v>
      </c>
      <c r="D48" s="52">
        <v>0</v>
      </c>
      <c r="E48" s="52">
        <v>5</v>
      </c>
      <c r="F48" s="52">
        <v>0</v>
      </c>
      <c r="G48" s="52">
        <v>2</v>
      </c>
      <c r="H48" s="52">
        <v>2</v>
      </c>
      <c r="I48" s="52">
        <v>3</v>
      </c>
      <c r="J48" s="52">
        <v>4</v>
      </c>
      <c r="K48" s="52">
        <v>9</v>
      </c>
      <c r="L48" s="52">
        <v>3</v>
      </c>
      <c r="M48" s="52">
        <v>4</v>
      </c>
      <c r="N48" s="52">
        <v>3</v>
      </c>
      <c r="O48" s="52">
        <v>10</v>
      </c>
      <c r="P48" s="52">
        <v>2</v>
      </c>
      <c r="Q48" s="52">
        <v>8</v>
      </c>
      <c r="R48" s="52">
        <v>11</v>
      </c>
      <c r="S48" s="52">
        <v>6</v>
      </c>
      <c r="T48" s="52">
        <v>5</v>
      </c>
      <c r="U48" s="52">
        <v>9</v>
      </c>
      <c r="V48" s="52">
        <v>4</v>
      </c>
      <c r="W48" s="52">
        <v>3</v>
      </c>
      <c r="X48" s="52">
        <v>4</v>
      </c>
      <c r="Y48" s="52">
        <v>2</v>
      </c>
      <c r="DA48" s="63" t="s">
        <v>1268</v>
      </c>
    </row>
    <row r="49" spans="1:105" ht="12" customHeight="1" x14ac:dyDescent="0.25">
      <c r="A49" s="97" t="s">
        <v>122</v>
      </c>
      <c r="B49" s="52"/>
      <c r="C49" s="52">
        <v>91991</v>
      </c>
      <c r="D49" s="52">
        <v>98764</v>
      </c>
      <c r="E49" s="52">
        <v>96254</v>
      </c>
      <c r="F49" s="52">
        <v>103824</v>
      </c>
      <c r="G49" s="52">
        <v>118460</v>
      </c>
      <c r="H49" s="52">
        <v>129179</v>
      </c>
      <c r="I49" s="52">
        <v>80683</v>
      </c>
      <c r="J49" s="52">
        <v>76436</v>
      </c>
      <c r="K49" s="52">
        <v>97755</v>
      </c>
      <c r="L49" s="52">
        <v>110063</v>
      </c>
      <c r="M49" s="52">
        <v>114239</v>
      </c>
      <c r="N49" s="52">
        <v>130165</v>
      </c>
      <c r="O49" s="52">
        <v>117526</v>
      </c>
      <c r="P49" s="52">
        <v>88666</v>
      </c>
      <c r="Q49" s="52">
        <v>88336</v>
      </c>
      <c r="R49" s="52">
        <v>83465</v>
      </c>
      <c r="S49" s="52">
        <v>98012</v>
      </c>
      <c r="T49" s="52">
        <v>93966</v>
      </c>
      <c r="U49" s="52">
        <v>111080</v>
      </c>
      <c r="V49" s="52">
        <v>93293</v>
      </c>
      <c r="W49" s="52">
        <v>92726</v>
      </c>
      <c r="X49" s="52">
        <v>79375</v>
      </c>
      <c r="Y49" s="52">
        <v>64748</v>
      </c>
      <c r="DA49" s="63" t="s">
        <v>1269</v>
      </c>
    </row>
    <row r="50" spans="1:105" ht="12" customHeight="1" x14ac:dyDescent="0.25">
      <c r="A50" s="97" t="s">
        <v>121</v>
      </c>
      <c r="B50" s="52"/>
      <c r="C50" s="52">
        <v>2783</v>
      </c>
      <c r="D50" s="52">
        <v>2757</v>
      </c>
      <c r="E50" s="52">
        <v>5460</v>
      </c>
      <c r="F50" s="52">
        <v>2811</v>
      </c>
      <c r="G50" s="52">
        <v>3673</v>
      </c>
      <c r="H50" s="52">
        <v>4588</v>
      </c>
      <c r="I50" s="52">
        <v>8070</v>
      </c>
      <c r="J50" s="52">
        <v>7985</v>
      </c>
      <c r="K50" s="52">
        <v>10119</v>
      </c>
      <c r="L50" s="52">
        <v>9358</v>
      </c>
      <c r="M50" s="52">
        <v>15652</v>
      </c>
      <c r="N50" s="52">
        <v>15408</v>
      </c>
      <c r="O50" s="52">
        <v>18684</v>
      </c>
      <c r="P50" s="52">
        <v>19975</v>
      </c>
      <c r="Q50" s="52">
        <v>21108</v>
      </c>
      <c r="R50" s="52">
        <v>16630</v>
      </c>
      <c r="S50" s="52">
        <v>19877</v>
      </c>
      <c r="T50" s="52">
        <v>23305</v>
      </c>
      <c r="U50" s="52">
        <v>25223</v>
      </c>
      <c r="V50" s="52">
        <v>21547</v>
      </c>
      <c r="W50" s="52">
        <v>19590</v>
      </c>
      <c r="X50" s="52">
        <v>19680</v>
      </c>
      <c r="Y50" s="52">
        <v>17716</v>
      </c>
      <c r="DA50" s="63" t="s">
        <v>1270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X51" s="126"/>
      <c r="Y51" s="126"/>
      <c r="DA51" s="134"/>
    </row>
    <row r="52" spans="1:105" ht="12" customHeight="1" x14ac:dyDescent="0.25">
      <c r="A52" s="97" t="s">
        <v>202</v>
      </c>
      <c r="B52" s="52"/>
      <c r="C52" s="52">
        <v>22704</v>
      </c>
      <c r="D52" s="52">
        <v>20740</v>
      </c>
      <c r="E52" s="52">
        <v>21576</v>
      </c>
      <c r="F52" s="52">
        <v>21485</v>
      </c>
      <c r="G52" s="52">
        <v>21493</v>
      </c>
      <c r="H52" s="52">
        <v>24518</v>
      </c>
      <c r="I52" s="52">
        <v>18443</v>
      </c>
      <c r="J52" s="52">
        <v>20213</v>
      </c>
      <c r="K52" s="52">
        <v>30789</v>
      </c>
      <c r="L52" s="52">
        <v>30864</v>
      </c>
      <c r="M52" s="52">
        <v>34231</v>
      </c>
      <c r="N52" s="52">
        <v>32318</v>
      </c>
      <c r="O52" s="52">
        <v>25849</v>
      </c>
      <c r="P52" s="52">
        <v>17076</v>
      </c>
      <c r="Q52" s="52">
        <v>15446</v>
      </c>
      <c r="R52" s="52">
        <v>18337</v>
      </c>
      <c r="S52" s="52">
        <v>17199</v>
      </c>
      <c r="T52" s="52">
        <v>20290</v>
      </c>
      <c r="U52" s="52">
        <v>22613</v>
      </c>
      <c r="V52" s="52">
        <v>26851</v>
      </c>
      <c r="W52" s="52">
        <v>17758</v>
      </c>
      <c r="X52" s="52">
        <v>13351</v>
      </c>
      <c r="Y52" s="52">
        <v>8170</v>
      </c>
      <c r="DA52" s="63" t="s">
        <v>1271</v>
      </c>
    </row>
    <row r="53" spans="1:105" ht="12" customHeight="1" x14ac:dyDescent="0.25">
      <c r="A53" s="97" t="s">
        <v>50</v>
      </c>
      <c r="B53" s="52"/>
      <c r="C53" s="52">
        <v>44278</v>
      </c>
      <c r="D53" s="52">
        <v>44963</v>
      </c>
      <c r="E53" s="52">
        <v>48028</v>
      </c>
      <c r="F53" s="52">
        <v>39907</v>
      </c>
      <c r="G53" s="52">
        <v>42667</v>
      </c>
      <c r="H53" s="52">
        <v>53027</v>
      </c>
      <c r="I53" s="52">
        <v>45985</v>
      </c>
      <c r="J53" s="52">
        <v>56837</v>
      </c>
      <c r="K53" s="52">
        <v>55195</v>
      </c>
      <c r="L53" s="52">
        <v>56124</v>
      </c>
      <c r="M53" s="52">
        <v>50959</v>
      </c>
      <c r="N53" s="52">
        <v>37661</v>
      </c>
      <c r="O53" s="52">
        <v>44812</v>
      </c>
      <c r="P53" s="52">
        <v>34339</v>
      </c>
      <c r="Q53" s="52">
        <v>46738</v>
      </c>
      <c r="R53" s="52">
        <v>47112</v>
      </c>
      <c r="S53" s="52">
        <v>46517</v>
      </c>
      <c r="T53" s="52">
        <v>42302</v>
      </c>
      <c r="U53" s="52">
        <v>41904</v>
      </c>
      <c r="V53" s="52">
        <v>28575</v>
      </c>
      <c r="W53" s="52">
        <v>29185</v>
      </c>
      <c r="X53" s="52">
        <v>24322</v>
      </c>
      <c r="Y53" s="52">
        <v>31590</v>
      </c>
      <c r="DA53" s="63" t="s">
        <v>1272</v>
      </c>
    </row>
    <row r="54" spans="1:105" ht="12" customHeight="1" x14ac:dyDescent="0.25">
      <c r="A54" s="109" t="s">
        <v>120</v>
      </c>
      <c r="B54" s="36"/>
      <c r="C54" s="36">
        <v>50618</v>
      </c>
      <c r="D54" s="36">
        <v>62314</v>
      </c>
      <c r="E54" s="36">
        <v>60326</v>
      </c>
      <c r="F54" s="36">
        <v>71140</v>
      </c>
      <c r="G54" s="36">
        <v>85731</v>
      </c>
      <c r="H54" s="36">
        <v>87254</v>
      </c>
      <c r="I54" s="36">
        <v>51977</v>
      </c>
      <c r="J54" s="36">
        <v>36274</v>
      </c>
      <c r="K54" s="36">
        <v>55782</v>
      </c>
      <c r="L54" s="36">
        <v>67062</v>
      </c>
      <c r="M54" s="36">
        <v>81839</v>
      </c>
      <c r="N54" s="36">
        <v>108961</v>
      </c>
      <c r="O54" s="36">
        <v>97849</v>
      </c>
      <c r="P54" s="36">
        <v>71277</v>
      </c>
      <c r="Q54" s="36">
        <v>67379</v>
      </c>
      <c r="R54" s="36">
        <v>58233</v>
      </c>
      <c r="S54" s="36">
        <v>81244</v>
      </c>
      <c r="T54" s="36">
        <v>80349</v>
      </c>
      <c r="U54" s="36">
        <v>96470</v>
      </c>
      <c r="V54" s="36">
        <v>81134</v>
      </c>
      <c r="W54" s="36">
        <v>89033</v>
      </c>
      <c r="X54" s="36">
        <v>87918</v>
      </c>
      <c r="Y54" s="36">
        <v>91664</v>
      </c>
      <c r="DA54" s="60" t="s">
        <v>1273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DA56" s="129" t="s">
        <v>1349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X57" s="128"/>
      <c r="Y57" s="128"/>
      <c r="DA57" s="133"/>
    </row>
    <row r="58" spans="1:105" ht="12" customHeight="1" x14ac:dyDescent="0.25">
      <c r="A58" s="108" t="s">
        <v>204</v>
      </c>
      <c r="B58" s="52"/>
      <c r="C58" s="52">
        <v>20459</v>
      </c>
      <c r="D58" s="52">
        <v>20314</v>
      </c>
      <c r="E58" s="52">
        <v>20097</v>
      </c>
      <c r="F58" s="52">
        <v>19585</v>
      </c>
      <c r="G58" s="52">
        <v>21300</v>
      </c>
      <c r="H58" s="52">
        <v>21148</v>
      </c>
      <c r="I58" s="52">
        <v>21610</v>
      </c>
      <c r="J58" s="52">
        <v>20446</v>
      </c>
      <c r="K58" s="52">
        <v>22898</v>
      </c>
      <c r="L58" s="52">
        <v>23412</v>
      </c>
      <c r="M58" s="52">
        <v>24967</v>
      </c>
      <c r="N58" s="52">
        <v>25301</v>
      </c>
      <c r="O58" s="52">
        <v>24642</v>
      </c>
      <c r="P58" s="52">
        <v>29674</v>
      </c>
      <c r="Q58" s="52">
        <v>24445</v>
      </c>
      <c r="R58" s="52">
        <v>17437</v>
      </c>
      <c r="S58" s="52">
        <v>17901</v>
      </c>
      <c r="T58" s="52">
        <v>17069</v>
      </c>
      <c r="U58" s="52">
        <v>19253</v>
      </c>
      <c r="V58" s="52">
        <v>17207</v>
      </c>
      <c r="W58" s="52">
        <v>18683</v>
      </c>
      <c r="X58" s="52">
        <v>21754</v>
      </c>
      <c r="Y58" s="52">
        <v>23331</v>
      </c>
      <c r="DA58" s="63" t="s">
        <v>1350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DA59" s="134"/>
    </row>
    <row r="60" spans="1:105" ht="12" customHeight="1" x14ac:dyDescent="0.25">
      <c r="A60" s="108" t="s">
        <v>53</v>
      </c>
      <c r="B60" s="52"/>
      <c r="C60" s="52">
        <v>2654</v>
      </c>
      <c r="D60" s="52">
        <v>2583</v>
      </c>
      <c r="E60" s="52">
        <v>5419</v>
      </c>
      <c r="F60" s="52">
        <v>7042</v>
      </c>
      <c r="G60" s="52">
        <v>6727</v>
      </c>
      <c r="H60" s="52">
        <v>10425</v>
      </c>
      <c r="I60" s="52">
        <v>13675</v>
      </c>
      <c r="J60" s="52">
        <v>7724</v>
      </c>
      <c r="K60" s="52">
        <v>8566</v>
      </c>
      <c r="L60" s="52">
        <v>3931</v>
      </c>
      <c r="M60" s="52">
        <v>4994</v>
      </c>
      <c r="N60" s="52">
        <v>5537</v>
      </c>
      <c r="O60" s="52">
        <v>3517</v>
      </c>
      <c r="P60" s="52">
        <v>4689</v>
      </c>
      <c r="Q60" s="52">
        <v>2073</v>
      </c>
      <c r="R60" s="52">
        <v>2514</v>
      </c>
      <c r="S60" s="52">
        <v>1138</v>
      </c>
      <c r="T60" s="52">
        <v>2543</v>
      </c>
      <c r="U60" s="52">
        <v>470</v>
      </c>
      <c r="V60" s="52">
        <v>3705</v>
      </c>
      <c r="W60" s="52">
        <v>8913</v>
      </c>
      <c r="X60" s="52">
        <v>18300</v>
      </c>
      <c r="Y60" s="52">
        <v>8923</v>
      </c>
      <c r="DA60" s="63" t="s">
        <v>1351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DA61" s="134"/>
    </row>
    <row r="62" spans="1:105" ht="12" customHeight="1" x14ac:dyDescent="0.25">
      <c r="A62" s="108" t="s">
        <v>132</v>
      </c>
      <c r="B62" s="52"/>
      <c r="C62" s="52">
        <v>232</v>
      </c>
      <c r="D62" s="52">
        <v>444</v>
      </c>
      <c r="E62" s="52">
        <v>564</v>
      </c>
      <c r="F62" s="52">
        <v>434</v>
      </c>
      <c r="G62" s="52">
        <v>467</v>
      </c>
      <c r="H62" s="52">
        <v>446</v>
      </c>
      <c r="I62" s="52">
        <v>898</v>
      </c>
      <c r="J62" s="52">
        <v>2887</v>
      </c>
      <c r="K62" s="52">
        <v>2686</v>
      </c>
      <c r="L62" s="52">
        <v>2505</v>
      </c>
      <c r="M62" s="52">
        <v>2722</v>
      </c>
      <c r="N62" s="52">
        <v>2277</v>
      </c>
      <c r="O62" s="52">
        <v>1946</v>
      </c>
      <c r="P62" s="52">
        <v>567</v>
      </c>
      <c r="Q62" s="52">
        <v>682</v>
      </c>
      <c r="R62" s="52">
        <v>705</v>
      </c>
      <c r="S62" s="52">
        <v>1013</v>
      </c>
      <c r="T62" s="52">
        <v>945</v>
      </c>
      <c r="U62" s="52">
        <v>907</v>
      </c>
      <c r="V62" s="52">
        <v>811</v>
      </c>
      <c r="W62" s="52">
        <v>1055</v>
      </c>
      <c r="X62" s="52">
        <v>2036</v>
      </c>
      <c r="Y62" s="52">
        <v>5201</v>
      </c>
      <c r="DA62" s="63" t="s">
        <v>1352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1</v>
      </c>
      <c r="F63" s="52">
        <v>0</v>
      </c>
      <c r="G63" s="52">
        <v>0</v>
      </c>
      <c r="H63" s="52">
        <v>0</v>
      </c>
      <c r="I63" s="52">
        <v>1</v>
      </c>
      <c r="J63" s="52">
        <v>2</v>
      </c>
      <c r="K63" s="52">
        <v>3</v>
      </c>
      <c r="L63" s="52">
        <v>2</v>
      </c>
      <c r="M63" s="52">
        <v>4</v>
      </c>
      <c r="N63" s="52">
        <v>3</v>
      </c>
      <c r="O63" s="52">
        <v>3</v>
      </c>
      <c r="P63" s="52">
        <v>3</v>
      </c>
      <c r="Q63" s="52">
        <v>1</v>
      </c>
      <c r="R63" s="52">
        <v>2</v>
      </c>
      <c r="S63" s="52">
        <v>0</v>
      </c>
      <c r="T63" s="52">
        <v>1</v>
      </c>
      <c r="U63" s="52">
        <v>1</v>
      </c>
      <c r="V63" s="52">
        <v>3</v>
      </c>
      <c r="W63" s="52">
        <v>1</v>
      </c>
      <c r="X63" s="52">
        <v>4</v>
      </c>
      <c r="Y63" s="52">
        <v>26</v>
      </c>
      <c r="DA63" s="63" t="s">
        <v>1353</v>
      </c>
    </row>
    <row r="64" spans="1:105" ht="12" customHeight="1" x14ac:dyDescent="0.25">
      <c r="A64" s="108" t="s">
        <v>124</v>
      </c>
      <c r="B64" s="52"/>
      <c r="C64" s="52">
        <v>962</v>
      </c>
      <c r="D64" s="52">
        <v>999</v>
      </c>
      <c r="E64" s="52">
        <v>997</v>
      </c>
      <c r="F64" s="52">
        <v>817</v>
      </c>
      <c r="G64" s="52">
        <v>779</v>
      </c>
      <c r="H64" s="52">
        <v>890</v>
      </c>
      <c r="I64" s="52">
        <v>981</v>
      </c>
      <c r="J64" s="52">
        <v>834</v>
      </c>
      <c r="K64" s="52">
        <v>984</v>
      </c>
      <c r="L64" s="52">
        <v>912</v>
      </c>
      <c r="M64" s="52">
        <v>846</v>
      </c>
      <c r="N64" s="52">
        <v>448</v>
      </c>
      <c r="O64" s="52">
        <v>587</v>
      </c>
      <c r="P64" s="52">
        <v>784</v>
      </c>
      <c r="Q64" s="52">
        <v>911</v>
      </c>
      <c r="R64" s="52">
        <v>700</v>
      </c>
      <c r="S64" s="52">
        <v>594</v>
      </c>
      <c r="T64" s="52">
        <v>480</v>
      </c>
      <c r="U64" s="52">
        <v>441</v>
      </c>
      <c r="V64" s="52">
        <v>320</v>
      </c>
      <c r="W64" s="52">
        <v>349</v>
      </c>
      <c r="X64" s="52">
        <v>372</v>
      </c>
      <c r="Y64" s="52">
        <v>442</v>
      </c>
      <c r="DA64" s="63" t="s">
        <v>1354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1</v>
      </c>
      <c r="F65" s="52">
        <v>0</v>
      </c>
      <c r="G65" s="52">
        <v>0</v>
      </c>
      <c r="H65" s="52">
        <v>0</v>
      </c>
      <c r="I65" s="52">
        <v>1</v>
      </c>
      <c r="J65" s="52">
        <v>1</v>
      </c>
      <c r="K65" s="52">
        <v>2</v>
      </c>
      <c r="L65" s="52">
        <v>1</v>
      </c>
      <c r="M65" s="52">
        <v>1</v>
      </c>
      <c r="N65" s="52">
        <v>1</v>
      </c>
      <c r="O65" s="52">
        <v>2</v>
      </c>
      <c r="P65" s="52">
        <v>1</v>
      </c>
      <c r="Q65" s="52">
        <v>2</v>
      </c>
      <c r="R65" s="52">
        <v>2</v>
      </c>
      <c r="S65" s="52">
        <v>1</v>
      </c>
      <c r="T65" s="52">
        <v>1</v>
      </c>
      <c r="U65" s="52">
        <v>2</v>
      </c>
      <c r="V65" s="52">
        <v>1</v>
      </c>
      <c r="W65" s="52">
        <v>1</v>
      </c>
      <c r="X65" s="52">
        <v>1</v>
      </c>
      <c r="Y65" s="52">
        <v>1</v>
      </c>
      <c r="DA65" s="63" t="s">
        <v>1355</v>
      </c>
    </row>
    <row r="66" spans="1:105" ht="12" customHeight="1" x14ac:dyDescent="0.25">
      <c r="A66" s="108" t="s">
        <v>122</v>
      </c>
      <c r="B66" s="52"/>
      <c r="C66" s="52">
        <v>18699</v>
      </c>
      <c r="D66" s="52">
        <v>18358</v>
      </c>
      <c r="E66" s="52">
        <v>17539</v>
      </c>
      <c r="F66" s="52">
        <v>17851</v>
      </c>
      <c r="G66" s="52">
        <v>19451</v>
      </c>
      <c r="H66" s="52">
        <v>19133</v>
      </c>
      <c r="I66" s="52">
        <v>17935</v>
      </c>
      <c r="J66" s="52">
        <v>15140</v>
      </c>
      <c r="K66" s="52">
        <v>17420</v>
      </c>
      <c r="L66" s="52">
        <v>18425</v>
      </c>
      <c r="M66" s="52">
        <v>18816</v>
      </c>
      <c r="N66" s="52">
        <v>20183</v>
      </c>
      <c r="O66" s="52">
        <v>19073</v>
      </c>
      <c r="P66" s="52">
        <v>23112</v>
      </c>
      <c r="Q66" s="52">
        <v>18442</v>
      </c>
      <c r="R66" s="52">
        <v>13364</v>
      </c>
      <c r="S66" s="52">
        <v>13546</v>
      </c>
      <c r="T66" s="52">
        <v>12534</v>
      </c>
      <c r="U66" s="52">
        <v>14589</v>
      </c>
      <c r="V66" s="52">
        <v>13057</v>
      </c>
      <c r="W66" s="52">
        <v>14264</v>
      </c>
      <c r="X66" s="52">
        <v>15498</v>
      </c>
      <c r="Y66" s="52">
        <v>13866</v>
      </c>
      <c r="DA66" s="63" t="s">
        <v>1356</v>
      </c>
    </row>
    <row r="67" spans="1:105" ht="12" customHeight="1" x14ac:dyDescent="0.25">
      <c r="A67" s="108" t="s">
        <v>121</v>
      </c>
      <c r="B67" s="52"/>
      <c r="C67" s="52">
        <v>566</v>
      </c>
      <c r="D67" s="52">
        <v>513</v>
      </c>
      <c r="E67" s="52">
        <v>995</v>
      </c>
      <c r="F67" s="52">
        <v>483</v>
      </c>
      <c r="G67" s="52">
        <v>603</v>
      </c>
      <c r="H67" s="52">
        <v>679</v>
      </c>
      <c r="I67" s="52">
        <v>1794</v>
      </c>
      <c r="J67" s="52">
        <v>1582</v>
      </c>
      <c r="K67" s="52">
        <v>1803</v>
      </c>
      <c r="L67" s="52">
        <v>1567</v>
      </c>
      <c r="M67" s="52">
        <v>2578</v>
      </c>
      <c r="N67" s="52">
        <v>2389</v>
      </c>
      <c r="O67" s="52">
        <v>3031</v>
      </c>
      <c r="P67" s="52">
        <v>5207</v>
      </c>
      <c r="Q67" s="52">
        <v>4407</v>
      </c>
      <c r="R67" s="52">
        <v>2664</v>
      </c>
      <c r="S67" s="52">
        <v>2747</v>
      </c>
      <c r="T67" s="52">
        <v>3108</v>
      </c>
      <c r="U67" s="52">
        <v>3313</v>
      </c>
      <c r="V67" s="52">
        <v>3015</v>
      </c>
      <c r="W67" s="52">
        <v>3013</v>
      </c>
      <c r="X67" s="52">
        <v>3843</v>
      </c>
      <c r="Y67" s="52">
        <v>3795</v>
      </c>
      <c r="DA67" s="63" t="s">
        <v>1357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X68" s="126"/>
      <c r="Y68" s="126"/>
      <c r="DA68" s="134"/>
    </row>
    <row r="69" spans="1:105" ht="12" customHeight="1" x14ac:dyDescent="0.25">
      <c r="A69" s="108" t="s">
        <v>202</v>
      </c>
      <c r="B69" s="52"/>
      <c r="C69" s="52">
        <v>589</v>
      </c>
      <c r="D69" s="52">
        <v>779</v>
      </c>
      <c r="E69" s="52">
        <v>986</v>
      </c>
      <c r="F69" s="52">
        <v>970</v>
      </c>
      <c r="G69" s="52">
        <v>972</v>
      </c>
      <c r="H69" s="52">
        <v>1094</v>
      </c>
      <c r="I69" s="52">
        <v>957</v>
      </c>
      <c r="J69" s="52">
        <v>2397</v>
      </c>
      <c r="K69" s="52">
        <v>3178</v>
      </c>
      <c r="L69" s="52">
        <v>2915</v>
      </c>
      <c r="M69" s="52">
        <v>3219</v>
      </c>
      <c r="N69" s="52">
        <v>2775</v>
      </c>
      <c r="O69" s="52">
        <v>2035</v>
      </c>
      <c r="P69" s="52">
        <v>1837</v>
      </c>
      <c r="Q69" s="52">
        <v>1131</v>
      </c>
      <c r="R69" s="52">
        <v>1066</v>
      </c>
      <c r="S69" s="52">
        <v>909</v>
      </c>
      <c r="T69" s="52">
        <v>1137</v>
      </c>
      <c r="U69" s="52">
        <v>1393</v>
      </c>
      <c r="V69" s="52">
        <v>1937</v>
      </c>
      <c r="W69" s="52">
        <v>1351</v>
      </c>
      <c r="X69" s="52">
        <v>1250</v>
      </c>
      <c r="Y69" s="52">
        <v>679</v>
      </c>
      <c r="DA69" s="63" t="s">
        <v>1358</v>
      </c>
    </row>
    <row r="70" spans="1:105" ht="12" customHeight="1" x14ac:dyDescent="0.25">
      <c r="A70" s="108" t="s">
        <v>50</v>
      </c>
      <c r="B70" s="52"/>
      <c r="C70" s="52">
        <v>9271</v>
      </c>
      <c r="D70" s="52">
        <v>8188</v>
      </c>
      <c r="E70" s="52">
        <v>8471</v>
      </c>
      <c r="F70" s="52">
        <v>6690</v>
      </c>
      <c r="G70" s="52">
        <v>6755</v>
      </c>
      <c r="H70" s="52">
        <v>7581</v>
      </c>
      <c r="I70" s="52">
        <v>9696</v>
      </c>
      <c r="J70" s="52">
        <v>11018</v>
      </c>
      <c r="K70" s="52">
        <v>9808</v>
      </c>
      <c r="L70" s="52">
        <v>9339</v>
      </c>
      <c r="M70" s="52">
        <v>8346</v>
      </c>
      <c r="N70" s="52">
        <v>5786</v>
      </c>
      <c r="O70" s="52">
        <v>7101</v>
      </c>
      <c r="P70" s="52">
        <v>9052</v>
      </c>
      <c r="Q70" s="52">
        <v>9548</v>
      </c>
      <c r="R70" s="52">
        <v>7322</v>
      </c>
      <c r="S70" s="52">
        <v>6187</v>
      </c>
      <c r="T70" s="52">
        <v>5495</v>
      </c>
      <c r="U70" s="52">
        <v>5408</v>
      </c>
      <c r="V70" s="52">
        <v>3978</v>
      </c>
      <c r="W70" s="52">
        <v>4281</v>
      </c>
      <c r="X70" s="52">
        <v>4444</v>
      </c>
      <c r="Y70" s="52">
        <v>5804</v>
      </c>
      <c r="DA70" s="63" t="s">
        <v>1359</v>
      </c>
    </row>
    <row r="71" spans="1:105" ht="12" customHeight="1" x14ac:dyDescent="0.25">
      <c r="A71" s="115" t="s">
        <v>120</v>
      </c>
      <c r="B71" s="36"/>
      <c r="C71" s="36">
        <v>10599</v>
      </c>
      <c r="D71" s="36">
        <v>11347</v>
      </c>
      <c r="E71" s="36">
        <v>10640</v>
      </c>
      <c r="F71" s="36">
        <v>11925</v>
      </c>
      <c r="G71" s="36">
        <v>13573</v>
      </c>
      <c r="H71" s="36">
        <v>12473</v>
      </c>
      <c r="I71" s="36">
        <v>10957</v>
      </c>
      <c r="J71" s="36">
        <v>7031</v>
      </c>
      <c r="K71" s="36">
        <v>9912</v>
      </c>
      <c r="L71" s="36">
        <v>11158</v>
      </c>
      <c r="M71" s="36">
        <v>13402</v>
      </c>
      <c r="N71" s="36">
        <v>16740</v>
      </c>
      <c r="O71" s="36">
        <v>15506</v>
      </c>
      <c r="P71" s="36">
        <v>18785</v>
      </c>
      <c r="Q71" s="36">
        <v>13766</v>
      </c>
      <c r="R71" s="36">
        <v>9049</v>
      </c>
      <c r="S71" s="36">
        <v>10805</v>
      </c>
      <c r="T71" s="36">
        <v>10437</v>
      </c>
      <c r="U71" s="36">
        <v>12452</v>
      </c>
      <c r="V71" s="36">
        <v>11292</v>
      </c>
      <c r="W71" s="36">
        <v>13051</v>
      </c>
      <c r="X71" s="36">
        <v>16060</v>
      </c>
      <c r="Y71" s="36">
        <v>16848</v>
      </c>
      <c r="DA71" s="60" t="s">
        <v>1360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DA73" s="129" t="s">
        <v>1436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X74" s="128"/>
      <c r="Y74" s="128"/>
      <c r="DA74" s="133"/>
    </row>
    <row r="75" spans="1:105" ht="12" customHeight="1" x14ac:dyDescent="0.25">
      <c r="A75" s="108" t="s">
        <v>204</v>
      </c>
      <c r="B75" s="52"/>
      <c r="C75" s="52">
        <v>34980</v>
      </c>
      <c r="D75" s="52">
        <v>45325</v>
      </c>
      <c r="E75" s="52">
        <v>45925</v>
      </c>
      <c r="F75" s="52">
        <v>44804</v>
      </c>
      <c r="G75" s="52">
        <v>52082</v>
      </c>
      <c r="H75" s="52">
        <v>53151</v>
      </c>
      <c r="I75" s="52">
        <v>57643</v>
      </c>
      <c r="J75" s="52">
        <v>55503</v>
      </c>
      <c r="K75" s="52">
        <v>61679</v>
      </c>
      <c r="L75" s="52">
        <v>69341</v>
      </c>
      <c r="M75" s="52">
        <v>79175</v>
      </c>
      <c r="N75" s="52">
        <v>88369</v>
      </c>
      <c r="O75" s="52">
        <v>73517</v>
      </c>
      <c r="P75" s="52">
        <v>17834</v>
      </c>
      <c r="Q75" s="52">
        <v>23993</v>
      </c>
      <c r="R75" s="52">
        <v>21992</v>
      </c>
      <c r="S75" s="52">
        <v>38068</v>
      </c>
      <c r="T75" s="52">
        <v>34910</v>
      </c>
      <c r="U75" s="52">
        <v>52639</v>
      </c>
      <c r="V75" s="52">
        <v>38656</v>
      </c>
      <c r="W75" s="52">
        <v>52279</v>
      </c>
      <c r="X75" s="52">
        <v>53271</v>
      </c>
      <c r="Y75" s="52">
        <v>55417</v>
      </c>
      <c r="DA75" s="63" t="s">
        <v>1437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X76" s="126"/>
      <c r="Y76" s="126"/>
      <c r="DA76" s="134"/>
    </row>
    <row r="77" spans="1:105" ht="12" customHeight="1" x14ac:dyDescent="0.25">
      <c r="A77" s="108" t="s">
        <v>53</v>
      </c>
      <c r="B77" s="52"/>
      <c r="C77" s="52">
        <v>7450</v>
      </c>
      <c r="D77" s="52">
        <v>7479</v>
      </c>
      <c r="E77" s="52">
        <v>10968</v>
      </c>
      <c r="F77" s="52">
        <v>13902</v>
      </c>
      <c r="G77" s="52">
        <v>13585</v>
      </c>
      <c r="H77" s="52">
        <v>20247</v>
      </c>
      <c r="I77" s="52">
        <v>22617</v>
      </c>
      <c r="J77" s="52">
        <v>22467</v>
      </c>
      <c r="K77" s="52">
        <v>26178</v>
      </c>
      <c r="L77" s="52">
        <v>23488</v>
      </c>
      <c r="M77" s="52">
        <v>25914</v>
      </c>
      <c r="N77" s="52">
        <v>26092</v>
      </c>
      <c r="O77" s="52">
        <v>36792</v>
      </c>
      <c r="P77" s="52">
        <v>31778</v>
      </c>
      <c r="Q77" s="52">
        <v>37755</v>
      </c>
      <c r="R77" s="52">
        <v>33940</v>
      </c>
      <c r="S77" s="52">
        <v>30045</v>
      </c>
      <c r="T77" s="52">
        <v>31006</v>
      </c>
      <c r="U77" s="52">
        <v>29815</v>
      </c>
      <c r="V77" s="52">
        <v>35735</v>
      </c>
      <c r="W77" s="52">
        <v>38790</v>
      </c>
      <c r="X77" s="52">
        <v>53252</v>
      </c>
      <c r="Y77" s="52">
        <v>45698</v>
      </c>
      <c r="DA77" s="63" t="s">
        <v>1438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X78" s="126"/>
      <c r="Y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8710</v>
      </c>
      <c r="D79" s="52">
        <f t="shared" si="0"/>
        <v>11495</v>
      </c>
      <c r="E79" s="52">
        <f t="shared" si="0"/>
        <v>12741</v>
      </c>
      <c r="F79" s="52">
        <f t="shared" si="0"/>
        <v>10621</v>
      </c>
      <c r="G79" s="52">
        <f t="shared" si="0"/>
        <v>11115</v>
      </c>
      <c r="H79" s="52">
        <f t="shared" si="0"/>
        <v>10893</v>
      </c>
      <c r="I79" s="52">
        <f t="shared" si="0"/>
        <v>16178</v>
      </c>
      <c r="J79" s="52">
        <f t="shared" si="0"/>
        <v>20713</v>
      </c>
      <c r="K79" s="52">
        <f t="shared" si="0"/>
        <v>23798</v>
      </c>
      <c r="L79" s="52">
        <f t="shared" si="0"/>
        <v>24186</v>
      </c>
      <c r="M79" s="52">
        <f t="shared" si="0"/>
        <v>26243</v>
      </c>
      <c r="N79" s="52">
        <f t="shared" si="0"/>
        <v>24487</v>
      </c>
      <c r="O79" s="52">
        <f t="shared" si="0"/>
        <v>21056</v>
      </c>
      <c r="P79" s="52">
        <f t="shared" si="0"/>
        <v>5325</v>
      </c>
      <c r="Q79" s="52">
        <f t="shared" si="0"/>
        <v>7702</v>
      </c>
      <c r="R79" s="52">
        <f t="shared" ref="R79:V79" si="1">R45-R62</f>
        <v>9621</v>
      </c>
      <c r="S79" s="52">
        <f t="shared" si="1"/>
        <v>15875</v>
      </c>
      <c r="T79" s="52">
        <f t="shared" si="1"/>
        <v>15640</v>
      </c>
      <c r="U79" s="52">
        <f t="shared" si="1"/>
        <v>14094</v>
      </c>
      <c r="V79" s="52">
        <f t="shared" si="1"/>
        <v>10999</v>
      </c>
      <c r="W79" s="52">
        <f t="shared" ref="W79:Y79" si="2">W45-W62</f>
        <v>10647</v>
      </c>
      <c r="X79" s="52">
        <f t="shared" si="2"/>
        <v>15149</v>
      </c>
      <c r="Y79" s="52">
        <f t="shared" si="2"/>
        <v>33166</v>
      </c>
      <c r="DA79" s="63" t="s">
        <v>1439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4</v>
      </c>
      <c r="D80" s="52">
        <f t="shared" si="3"/>
        <v>2</v>
      </c>
      <c r="E80" s="52">
        <f t="shared" si="3"/>
        <v>15</v>
      </c>
      <c r="F80" s="52">
        <f t="shared" si="3"/>
        <v>0</v>
      </c>
      <c r="G80" s="52">
        <f t="shared" si="3"/>
        <v>3</v>
      </c>
      <c r="H80" s="52">
        <f t="shared" si="3"/>
        <v>4</v>
      </c>
      <c r="I80" s="52">
        <f t="shared" si="3"/>
        <v>20</v>
      </c>
      <c r="J80" s="52">
        <f t="shared" si="3"/>
        <v>10</v>
      </c>
      <c r="K80" s="52">
        <f t="shared" si="3"/>
        <v>27</v>
      </c>
      <c r="L80" s="52">
        <f t="shared" si="3"/>
        <v>26</v>
      </c>
      <c r="M80" s="52">
        <f t="shared" si="3"/>
        <v>35</v>
      </c>
      <c r="N80" s="52">
        <f t="shared" si="3"/>
        <v>29</v>
      </c>
      <c r="O80" s="52">
        <f t="shared" si="3"/>
        <v>31</v>
      </c>
      <c r="P80" s="52">
        <f t="shared" si="3"/>
        <v>23</v>
      </c>
      <c r="Q80" s="52">
        <f t="shared" si="3"/>
        <v>8</v>
      </c>
      <c r="R80" s="52">
        <f t="shared" ref="R80:V80" si="4">R46-R63</f>
        <v>20</v>
      </c>
      <c r="S80" s="52">
        <f t="shared" si="4"/>
        <v>4</v>
      </c>
      <c r="T80" s="52">
        <f t="shared" si="4"/>
        <v>12</v>
      </c>
      <c r="U80" s="52">
        <f t="shared" si="4"/>
        <v>4</v>
      </c>
      <c r="V80" s="52">
        <f t="shared" si="4"/>
        <v>30</v>
      </c>
      <c r="W80" s="52">
        <f t="shared" ref="W80:Y80" si="5">W46-W63</f>
        <v>7</v>
      </c>
      <c r="X80" s="52">
        <f t="shared" si="5"/>
        <v>20</v>
      </c>
      <c r="Y80" s="52">
        <f t="shared" si="5"/>
        <v>162</v>
      </c>
      <c r="DA80" s="63" t="s">
        <v>1440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3767</v>
      </c>
      <c r="D81" s="52">
        <f t="shared" si="6"/>
        <v>4374</v>
      </c>
      <c r="E81" s="52">
        <f t="shared" si="6"/>
        <v>4472</v>
      </c>
      <c r="F81" s="52">
        <f t="shared" si="6"/>
        <v>3937</v>
      </c>
      <c r="G81" s="52">
        <f t="shared" si="6"/>
        <v>3962</v>
      </c>
      <c r="H81" s="52">
        <f t="shared" si="6"/>
        <v>5116</v>
      </c>
      <c r="I81" s="52">
        <f t="shared" si="6"/>
        <v>3432</v>
      </c>
      <c r="J81" s="52">
        <f t="shared" si="6"/>
        <v>3378</v>
      </c>
      <c r="K81" s="52">
        <f t="shared" si="6"/>
        <v>4536</v>
      </c>
      <c r="L81" s="52">
        <f t="shared" si="6"/>
        <v>4538</v>
      </c>
      <c r="M81" s="52">
        <f t="shared" si="6"/>
        <v>4293</v>
      </c>
      <c r="N81" s="52">
        <f t="shared" si="6"/>
        <v>2441</v>
      </c>
      <c r="O81" s="52">
        <f t="shared" si="6"/>
        <v>3030</v>
      </c>
      <c r="P81" s="52">
        <f t="shared" si="6"/>
        <v>2223</v>
      </c>
      <c r="Q81" s="52">
        <f t="shared" si="6"/>
        <v>3453</v>
      </c>
      <c r="R81" s="52">
        <f t="shared" ref="R81:V81" si="7">R47-R64</f>
        <v>3669</v>
      </c>
      <c r="S81" s="52">
        <f t="shared" si="7"/>
        <v>3701</v>
      </c>
      <c r="T81" s="52">
        <f t="shared" si="7"/>
        <v>3120</v>
      </c>
      <c r="U81" s="52">
        <f t="shared" si="7"/>
        <v>2918</v>
      </c>
      <c r="V81" s="52">
        <f t="shared" si="7"/>
        <v>1963</v>
      </c>
      <c r="W81" s="52">
        <f t="shared" ref="W81:Y81" si="8">W47-W64</f>
        <v>1920</v>
      </c>
      <c r="X81" s="52">
        <f t="shared" si="8"/>
        <v>1533</v>
      </c>
      <c r="Y81" s="52">
        <f t="shared" si="8"/>
        <v>1620</v>
      </c>
      <c r="DA81" s="63" t="s">
        <v>1441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2</v>
      </c>
      <c r="D82" s="52">
        <f t="shared" si="9"/>
        <v>0</v>
      </c>
      <c r="E82" s="52">
        <f t="shared" si="9"/>
        <v>4</v>
      </c>
      <c r="F82" s="52">
        <f t="shared" si="9"/>
        <v>0</v>
      </c>
      <c r="G82" s="52">
        <f t="shared" si="9"/>
        <v>2</v>
      </c>
      <c r="H82" s="52">
        <f t="shared" si="9"/>
        <v>2</v>
      </c>
      <c r="I82" s="52">
        <f t="shared" si="9"/>
        <v>2</v>
      </c>
      <c r="J82" s="52">
        <f t="shared" si="9"/>
        <v>3</v>
      </c>
      <c r="K82" s="52">
        <f t="shared" si="9"/>
        <v>7</v>
      </c>
      <c r="L82" s="52">
        <f t="shared" si="9"/>
        <v>2</v>
      </c>
      <c r="M82" s="52">
        <f t="shared" si="9"/>
        <v>3</v>
      </c>
      <c r="N82" s="52">
        <f t="shared" si="9"/>
        <v>2</v>
      </c>
      <c r="O82" s="52">
        <f t="shared" si="9"/>
        <v>8</v>
      </c>
      <c r="P82" s="52">
        <f t="shared" si="9"/>
        <v>1</v>
      </c>
      <c r="Q82" s="52">
        <f t="shared" si="9"/>
        <v>6</v>
      </c>
      <c r="R82" s="52">
        <f t="shared" ref="R82:V82" si="10">R48-R65</f>
        <v>9</v>
      </c>
      <c r="S82" s="52">
        <f t="shared" si="10"/>
        <v>5</v>
      </c>
      <c r="T82" s="52">
        <f t="shared" si="10"/>
        <v>4</v>
      </c>
      <c r="U82" s="52">
        <f t="shared" si="10"/>
        <v>7</v>
      </c>
      <c r="V82" s="52">
        <f t="shared" si="10"/>
        <v>3</v>
      </c>
      <c r="W82" s="52">
        <f t="shared" ref="W82:Y82" si="11">W48-W65</f>
        <v>2</v>
      </c>
      <c r="X82" s="52">
        <f t="shared" si="11"/>
        <v>3</v>
      </c>
      <c r="Y82" s="52">
        <f t="shared" si="11"/>
        <v>1</v>
      </c>
      <c r="DA82" s="63" t="s">
        <v>1442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73292</v>
      </c>
      <c r="D83" s="52">
        <f t="shared" si="12"/>
        <v>80406</v>
      </c>
      <c r="E83" s="52">
        <f t="shared" si="12"/>
        <v>78715</v>
      </c>
      <c r="F83" s="52">
        <f t="shared" si="12"/>
        <v>85973</v>
      </c>
      <c r="G83" s="52">
        <f t="shared" si="12"/>
        <v>99009</v>
      </c>
      <c r="H83" s="52">
        <f t="shared" si="12"/>
        <v>110046</v>
      </c>
      <c r="I83" s="52">
        <f t="shared" si="12"/>
        <v>62748</v>
      </c>
      <c r="J83" s="52">
        <f t="shared" si="12"/>
        <v>61296</v>
      </c>
      <c r="K83" s="52">
        <f t="shared" si="12"/>
        <v>80335</v>
      </c>
      <c r="L83" s="52">
        <f t="shared" si="12"/>
        <v>91638</v>
      </c>
      <c r="M83" s="52">
        <f t="shared" si="12"/>
        <v>95423</v>
      </c>
      <c r="N83" s="52">
        <f t="shared" si="12"/>
        <v>109982</v>
      </c>
      <c r="O83" s="52">
        <f t="shared" si="12"/>
        <v>98453</v>
      </c>
      <c r="P83" s="52">
        <f t="shared" si="12"/>
        <v>65554</v>
      </c>
      <c r="Q83" s="52">
        <f t="shared" si="12"/>
        <v>69894</v>
      </c>
      <c r="R83" s="52">
        <f t="shared" ref="R83:V83" si="13">R49-R66</f>
        <v>70101</v>
      </c>
      <c r="S83" s="52">
        <f t="shared" si="13"/>
        <v>84466</v>
      </c>
      <c r="T83" s="52">
        <f t="shared" si="13"/>
        <v>81432</v>
      </c>
      <c r="U83" s="52">
        <f t="shared" si="13"/>
        <v>96491</v>
      </c>
      <c r="V83" s="52">
        <f t="shared" si="13"/>
        <v>80236</v>
      </c>
      <c r="W83" s="52">
        <f t="shared" ref="W83:Y83" si="14">W49-W66</f>
        <v>78462</v>
      </c>
      <c r="X83" s="52">
        <f t="shared" si="14"/>
        <v>63877</v>
      </c>
      <c r="Y83" s="52">
        <f t="shared" si="14"/>
        <v>50882</v>
      </c>
      <c r="DA83" s="63" t="s">
        <v>1443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2217</v>
      </c>
      <c r="D84" s="52">
        <f t="shared" si="15"/>
        <v>2244</v>
      </c>
      <c r="E84" s="52">
        <f t="shared" si="15"/>
        <v>4465</v>
      </c>
      <c r="F84" s="52">
        <f t="shared" si="15"/>
        <v>2328</v>
      </c>
      <c r="G84" s="52">
        <f t="shared" si="15"/>
        <v>3070</v>
      </c>
      <c r="H84" s="52">
        <f t="shared" si="15"/>
        <v>3909</v>
      </c>
      <c r="I84" s="52">
        <f t="shared" si="15"/>
        <v>6276</v>
      </c>
      <c r="J84" s="52">
        <f t="shared" si="15"/>
        <v>6403</v>
      </c>
      <c r="K84" s="52">
        <f t="shared" si="15"/>
        <v>8316</v>
      </c>
      <c r="L84" s="52">
        <f t="shared" si="15"/>
        <v>7791</v>
      </c>
      <c r="M84" s="52">
        <f t="shared" si="15"/>
        <v>13074</v>
      </c>
      <c r="N84" s="52">
        <f t="shared" si="15"/>
        <v>13019</v>
      </c>
      <c r="O84" s="52">
        <f t="shared" si="15"/>
        <v>15653</v>
      </c>
      <c r="P84" s="52">
        <f t="shared" si="15"/>
        <v>14768</v>
      </c>
      <c r="Q84" s="52">
        <f t="shared" si="15"/>
        <v>16701</v>
      </c>
      <c r="R84" s="52">
        <f t="shared" ref="R84:V84" si="16">R50-R67</f>
        <v>13966</v>
      </c>
      <c r="S84" s="52">
        <f t="shared" si="16"/>
        <v>17130</v>
      </c>
      <c r="T84" s="52">
        <f t="shared" si="16"/>
        <v>20197</v>
      </c>
      <c r="U84" s="52">
        <f t="shared" si="16"/>
        <v>21910</v>
      </c>
      <c r="V84" s="52">
        <f t="shared" si="16"/>
        <v>18532</v>
      </c>
      <c r="W84" s="52">
        <f t="shared" ref="W84:Y84" si="17">W50-W67</f>
        <v>16577</v>
      </c>
      <c r="X84" s="52">
        <f t="shared" si="17"/>
        <v>15837</v>
      </c>
      <c r="Y84" s="52">
        <f t="shared" si="17"/>
        <v>13921</v>
      </c>
      <c r="DA84" s="63" t="s">
        <v>1444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DA85" s="134"/>
    </row>
    <row r="86" spans="1:105" ht="12" customHeight="1" x14ac:dyDescent="0.25">
      <c r="A86" s="108" t="s">
        <v>202</v>
      </c>
      <c r="B86" s="52"/>
      <c r="C86" s="52">
        <v>22115</v>
      </c>
      <c r="D86" s="52">
        <v>19961</v>
      </c>
      <c r="E86" s="52">
        <v>20590</v>
      </c>
      <c r="F86" s="52">
        <v>20515</v>
      </c>
      <c r="G86" s="52">
        <v>20521</v>
      </c>
      <c r="H86" s="52">
        <v>23424</v>
      </c>
      <c r="I86" s="52">
        <v>17486</v>
      </c>
      <c r="J86" s="52">
        <v>17816</v>
      </c>
      <c r="K86" s="52">
        <v>27611</v>
      </c>
      <c r="L86" s="52">
        <v>27949</v>
      </c>
      <c r="M86" s="52">
        <v>31012</v>
      </c>
      <c r="N86" s="52">
        <v>29543</v>
      </c>
      <c r="O86" s="52">
        <v>23814</v>
      </c>
      <c r="P86" s="52">
        <v>15239</v>
      </c>
      <c r="Q86" s="52">
        <v>14315</v>
      </c>
      <c r="R86" s="52">
        <v>17271</v>
      </c>
      <c r="S86" s="52">
        <v>16290</v>
      </c>
      <c r="T86" s="52">
        <v>19153</v>
      </c>
      <c r="U86" s="52">
        <v>21220</v>
      </c>
      <c r="V86" s="52">
        <v>24914</v>
      </c>
      <c r="W86" s="52">
        <v>16407</v>
      </c>
      <c r="X86" s="52">
        <v>12101</v>
      </c>
      <c r="Y86" s="52">
        <v>7491</v>
      </c>
      <c r="DA86" s="63" t="s">
        <v>1445</v>
      </c>
    </row>
    <row r="87" spans="1:105" ht="12" customHeight="1" x14ac:dyDescent="0.25">
      <c r="A87" s="108" t="s">
        <v>50</v>
      </c>
      <c r="B87" s="52"/>
      <c r="C87" s="52">
        <v>35007</v>
      </c>
      <c r="D87" s="52">
        <v>36775</v>
      </c>
      <c r="E87" s="52">
        <v>39557</v>
      </c>
      <c r="F87" s="52">
        <v>33217</v>
      </c>
      <c r="G87" s="52">
        <v>35912</v>
      </c>
      <c r="H87" s="52">
        <v>45446</v>
      </c>
      <c r="I87" s="52">
        <v>36289</v>
      </c>
      <c r="J87" s="52">
        <v>45819</v>
      </c>
      <c r="K87" s="52">
        <v>45387</v>
      </c>
      <c r="L87" s="52">
        <v>46785</v>
      </c>
      <c r="M87" s="52">
        <v>42613</v>
      </c>
      <c r="N87" s="52">
        <v>31875</v>
      </c>
      <c r="O87" s="52">
        <v>37711</v>
      </c>
      <c r="P87" s="52">
        <v>25287</v>
      </c>
      <c r="Q87" s="52">
        <v>37190</v>
      </c>
      <c r="R87" s="52">
        <v>39790</v>
      </c>
      <c r="S87" s="52">
        <v>40330</v>
      </c>
      <c r="T87" s="52">
        <v>36807</v>
      </c>
      <c r="U87" s="52">
        <v>36496</v>
      </c>
      <c r="V87" s="52">
        <v>24597</v>
      </c>
      <c r="W87" s="52">
        <v>24904</v>
      </c>
      <c r="X87" s="52">
        <v>19878</v>
      </c>
      <c r="Y87" s="52">
        <v>25786</v>
      </c>
      <c r="DA87" s="63" t="s">
        <v>1446</v>
      </c>
    </row>
    <row r="88" spans="1:105" ht="12" customHeight="1" x14ac:dyDescent="0.25">
      <c r="A88" s="115" t="s">
        <v>120</v>
      </c>
      <c r="B88" s="36"/>
      <c r="C88" s="36">
        <v>40019</v>
      </c>
      <c r="D88" s="36">
        <v>50967</v>
      </c>
      <c r="E88" s="36">
        <v>49686</v>
      </c>
      <c r="F88" s="36">
        <v>59215</v>
      </c>
      <c r="G88" s="36">
        <v>72158</v>
      </c>
      <c r="H88" s="36">
        <v>74781</v>
      </c>
      <c r="I88" s="36">
        <v>41020</v>
      </c>
      <c r="J88" s="36">
        <v>29243</v>
      </c>
      <c r="K88" s="36">
        <v>45870</v>
      </c>
      <c r="L88" s="36">
        <v>55904</v>
      </c>
      <c r="M88" s="36">
        <v>68437</v>
      </c>
      <c r="N88" s="36">
        <v>92221</v>
      </c>
      <c r="O88" s="36">
        <v>82343</v>
      </c>
      <c r="P88" s="36">
        <v>52492</v>
      </c>
      <c r="Q88" s="36">
        <v>53613</v>
      </c>
      <c r="R88" s="36">
        <v>49184</v>
      </c>
      <c r="S88" s="36">
        <v>70439</v>
      </c>
      <c r="T88" s="36">
        <v>69912</v>
      </c>
      <c r="U88" s="36">
        <v>84018</v>
      </c>
      <c r="V88" s="36">
        <v>69842</v>
      </c>
      <c r="W88" s="36">
        <v>75982</v>
      </c>
      <c r="X88" s="36">
        <v>71858</v>
      </c>
      <c r="Y88" s="36">
        <v>74816</v>
      </c>
      <c r="DA88" s="60" t="s">
        <v>1447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X91" s="140">
        <v>2022</v>
      </c>
      <c r="Y91" s="140">
        <v>2023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X92" s="120"/>
      <c r="Y92" s="120"/>
      <c r="DA92" s="129" t="s">
        <v>1523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X93" s="128">
        <f>RES_hhdet_numvin!X82</f>
        <v>0</v>
      </c>
      <c r="Y93" s="128">
        <f>RES_hhdet_numvin!Y82</f>
        <v>0</v>
      </c>
      <c r="DA93" s="133"/>
    </row>
    <row r="94" spans="1:105" ht="12" customHeight="1" x14ac:dyDescent="0.25">
      <c r="A94" s="97" t="s">
        <v>204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0</v>
      </c>
      <c r="I94" s="52">
        <f>RES_hhdet_numvin!I83</f>
        <v>0</v>
      </c>
      <c r="J94" s="52">
        <f>RES_hhdet_numvin!J83</f>
        <v>13369</v>
      </c>
      <c r="K94" s="52">
        <f>RES_hhdet_numvin!K83</f>
        <v>27917</v>
      </c>
      <c r="L94" s="52">
        <f>RES_hhdet_numvin!L83</f>
        <v>43001</v>
      </c>
      <c r="M94" s="52">
        <f>RES_hhdet_numvin!M83</f>
        <v>60206</v>
      </c>
      <c r="N94" s="52">
        <f>RES_hhdet_numvin!N83</f>
        <v>76732</v>
      </c>
      <c r="O94" s="52">
        <f>RES_hhdet_numvin!O83</f>
        <v>74193</v>
      </c>
      <c r="P94" s="52">
        <f>RES_hhdet_numvin!P83</f>
        <v>39053</v>
      </c>
      <c r="Q94" s="52">
        <f>RES_hhdet_numvin!Q83</f>
        <v>42384</v>
      </c>
      <c r="R94" s="52">
        <f>RES_hhdet_numvin!R83</f>
        <v>36125</v>
      </c>
      <c r="S94" s="52">
        <f>RES_hhdet_numvin!S83</f>
        <v>53018</v>
      </c>
      <c r="T94" s="52">
        <f>RES_hhdet_numvin!T83</f>
        <v>50395</v>
      </c>
      <c r="U94" s="52">
        <f>RES_hhdet_numvin!U83</f>
        <v>70767</v>
      </c>
      <c r="V94" s="52">
        <f>RES_hhdet_numvin!V83</f>
        <v>55495</v>
      </c>
      <c r="W94" s="52">
        <f>RES_hhdet_numvin!W83</f>
        <v>70824</v>
      </c>
      <c r="X94" s="52">
        <f>RES_hhdet_numvin!X83</f>
        <v>75009</v>
      </c>
      <c r="Y94" s="52">
        <f>RES_hhdet_numvin!Y83</f>
        <v>78748</v>
      </c>
      <c r="DA94" s="63" t="s">
        <v>1524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X95" s="138">
        <f>RES_hhdet_numvin!X84</f>
        <v>0</v>
      </c>
      <c r="Y95" s="138">
        <f>RES_hhdet_numvin!Y84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X96" s="150">
        <f>RES_hhdet_numvin!X85</f>
        <v>0</v>
      </c>
      <c r="Y96" s="150">
        <f>RES_hhdet_numvin!Y85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0</v>
      </c>
      <c r="Q97" s="138">
        <f>RES_hhdet_numvin!Q86</f>
        <v>0</v>
      </c>
      <c r="R97" s="138">
        <f>RES_hhdet_numvin!R86</f>
        <v>10604</v>
      </c>
      <c r="S97" s="138">
        <f>RES_hhdet_numvin!S86</f>
        <v>16142</v>
      </c>
      <c r="T97" s="138">
        <f>RES_hhdet_numvin!T86</f>
        <v>22984</v>
      </c>
      <c r="U97" s="138">
        <f>RES_hhdet_numvin!U86</f>
        <v>24920</v>
      </c>
      <c r="V97" s="138">
        <f>RES_hhdet_numvin!V86</f>
        <v>33847</v>
      </c>
      <c r="W97" s="138">
        <f>RES_hhdet_numvin!W86</f>
        <v>42523</v>
      </c>
      <c r="X97" s="138">
        <f>RES_hhdet_numvin!X86</f>
        <v>66900</v>
      </c>
      <c r="Y97" s="138">
        <f>RES_hhdet_numvin!Y86</f>
        <v>54621</v>
      </c>
      <c r="DA97" s="63" t="s">
        <v>1525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X98" s="149">
        <f>RES_hhdet_numvin!X87</f>
        <v>0</v>
      </c>
      <c r="Y98" s="149">
        <f>RES_hhdet_numvin!Y87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0</v>
      </c>
      <c r="I99" s="138">
        <f>RES_hhdet_numvin!I88</f>
        <v>0</v>
      </c>
      <c r="J99" s="138">
        <f>RES_hhdet_numvin!J88</f>
        <v>1819</v>
      </c>
      <c r="K99" s="138">
        <f>RES_hhdet_numvin!K88</f>
        <v>3309</v>
      </c>
      <c r="L99" s="138">
        <f>RES_hhdet_numvin!L88</f>
        <v>4364</v>
      </c>
      <c r="M99" s="138">
        <f>RES_hhdet_numvin!M88</f>
        <v>5821</v>
      </c>
      <c r="N99" s="138">
        <f>RES_hhdet_numvin!N88</f>
        <v>6556</v>
      </c>
      <c r="O99" s="138">
        <f>RES_hhdet_numvin!O88</f>
        <v>6491</v>
      </c>
      <c r="P99" s="138">
        <f>RES_hhdet_numvin!P88</f>
        <v>2030</v>
      </c>
      <c r="Q99" s="138">
        <f>RES_hhdet_numvin!Q88</f>
        <v>3478</v>
      </c>
      <c r="R99" s="138">
        <f>RES_hhdet_numvin!R88</f>
        <v>5490</v>
      </c>
      <c r="S99" s="138">
        <f>RES_hhdet_numvin!S88</f>
        <v>10218</v>
      </c>
      <c r="T99" s="138">
        <f>RES_hhdet_numvin!T88</f>
        <v>11501</v>
      </c>
      <c r="U99" s="138">
        <f>RES_hhdet_numvin!U88</f>
        <v>12179</v>
      </c>
      <c r="V99" s="138">
        <f>RES_hhdet_numvin!V88</f>
        <v>10525</v>
      </c>
      <c r="W99" s="138">
        <f>RES_hhdet_numvin!W88</f>
        <v>11132</v>
      </c>
      <c r="X99" s="138">
        <f>RES_hhdet_numvin!X88</f>
        <v>17105</v>
      </c>
      <c r="Y99" s="138">
        <f>RES_hhdet_numvin!Y88</f>
        <v>38367</v>
      </c>
      <c r="DA99" s="63" t="s">
        <v>1526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1</v>
      </c>
      <c r="K100" s="138">
        <f>RES_hhdet_numvin!K89</f>
        <v>4</v>
      </c>
      <c r="L100" s="138">
        <f>RES_hhdet_numvin!L89</f>
        <v>4</v>
      </c>
      <c r="M100" s="138">
        <f>RES_hhdet_numvin!M89</f>
        <v>11</v>
      </c>
      <c r="N100" s="138">
        <f>RES_hhdet_numvin!N89</f>
        <v>13</v>
      </c>
      <c r="O100" s="138">
        <f>RES_hhdet_numvin!O89</f>
        <v>18</v>
      </c>
      <c r="P100" s="138">
        <f>RES_hhdet_numvin!P89</f>
        <v>19</v>
      </c>
      <c r="Q100" s="138">
        <f>RES_hhdet_numvin!Q89</f>
        <v>7</v>
      </c>
      <c r="R100" s="138">
        <f>RES_hhdet_numvin!R89</f>
        <v>22</v>
      </c>
      <c r="S100" s="138">
        <f>RES_hhdet_numvin!S89</f>
        <v>4</v>
      </c>
      <c r="T100" s="138">
        <f>RES_hhdet_numvin!T89</f>
        <v>13</v>
      </c>
      <c r="U100" s="138">
        <f>RES_hhdet_numvin!U89</f>
        <v>5</v>
      </c>
      <c r="V100" s="138">
        <f>RES_hhdet_numvin!V89</f>
        <v>31</v>
      </c>
      <c r="W100" s="138">
        <f>RES_hhdet_numvin!W89</f>
        <v>8</v>
      </c>
      <c r="X100" s="138">
        <f>RES_hhdet_numvin!X89</f>
        <v>24</v>
      </c>
      <c r="Y100" s="138">
        <f>RES_hhdet_numvin!Y89</f>
        <v>188</v>
      </c>
      <c r="DA100" s="63" t="s">
        <v>1527</v>
      </c>
    </row>
    <row r="101" spans="1:105" ht="12" hidden="1" customHeight="1" x14ac:dyDescent="0.25">
      <c r="A101" s="108" t="s">
        <v>202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X101" s="138">
        <f>RES_hhdet_numvin!X90</f>
        <v>0</v>
      </c>
      <c r="Y101" s="138">
        <f>RES_hhdet_numvin!Y90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X102" s="138">
        <f>RES_hhdet_numvin!X91</f>
        <v>0</v>
      </c>
      <c r="Y102" s="138">
        <f>RES_hhdet_numvin!Y91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0</v>
      </c>
      <c r="Q103" s="138">
        <f>RES_hhdet_numvin!Q92</f>
        <v>0</v>
      </c>
      <c r="R103" s="138">
        <f>RES_hhdet_numvin!R92</f>
        <v>1421</v>
      </c>
      <c r="S103" s="138">
        <f>RES_hhdet_numvin!S92</f>
        <v>2465</v>
      </c>
      <c r="T103" s="138">
        <f>RES_hhdet_numvin!T92</f>
        <v>2684</v>
      </c>
      <c r="U103" s="138">
        <f>RES_hhdet_numvin!U92</f>
        <v>2890</v>
      </c>
      <c r="V103" s="138">
        <f>RES_hhdet_numvin!V92</f>
        <v>2112</v>
      </c>
      <c r="W103" s="138">
        <f>RES_hhdet_numvin!W92</f>
        <v>2203</v>
      </c>
      <c r="X103" s="138">
        <f>RES_hhdet_numvin!X92</f>
        <v>1897</v>
      </c>
      <c r="Y103" s="138">
        <f>RES_hhdet_numvin!Y92</f>
        <v>2062</v>
      </c>
      <c r="DA103" s="63" t="s">
        <v>1528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0</v>
      </c>
      <c r="Q104" s="138">
        <f>RES_hhdet_numvin!Q93</f>
        <v>0</v>
      </c>
      <c r="R104" s="138">
        <f>RES_hhdet_numvin!R93</f>
        <v>2</v>
      </c>
      <c r="S104" s="138">
        <f>RES_hhdet_numvin!S93</f>
        <v>6</v>
      </c>
      <c r="T104" s="138">
        <f>RES_hhdet_numvin!T93</f>
        <v>5</v>
      </c>
      <c r="U104" s="138">
        <f>RES_hhdet_numvin!U93</f>
        <v>9</v>
      </c>
      <c r="V104" s="138">
        <f>RES_hhdet_numvin!V93</f>
        <v>4</v>
      </c>
      <c r="W104" s="138">
        <f>RES_hhdet_numvin!W93</f>
        <v>3</v>
      </c>
      <c r="X104" s="138">
        <f>RES_hhdet_numvin!X93</f>
        <v>4</v>
      </c>
      <c r="Y104" s="138">
        <f>RES_hhdet_numvin!Y93</f>
        <v>2</v>
      </c>
      <c r="DA104" s="63" t="s">
        <v>1529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X105" s="138">
        <f>RES_hhdet_numvin!X94</f>
        <v>0</v>
      </c>
      <c r="Y105" s="138">
        <f>RES_hhdet_numvin!Y94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X106" s="138">
        <f>RES_hhdet_numvin!X95</f>
        <v>0</v>
      </c>
      <c r="Y106" s="138">
        <f>RES_hhdet_numvin!Y95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0</v>
      </c>
      <c r="Q107" s="138">
        <f>RES_hhdet_numvin!Q96</f>
        <v>0</v>
      </c>
      <c r="R107" s="138">
        <f>RES_hhdet_numvin!R96</f>
        <v>27200</v>
      </c>
      <c r="S107" s="138">
        <f>RES_hhdet_numvin!S96</f>
        <v>56115</v>
      </c>
      <c r="T107" s="138">
        <f>RES_hhdet_numvin!T96</f>
        <v>69683</v>
      </c>
      <c r="U107" s="138">
        <f>RES_hhdet_numvin!U96</f>
        <v>95137</v>
      </c>
      <c r="V107" s="138">
        <f>RES_hhdet_numvin!V96</f>
        <v>85696</v>
      </c>
      <c r="W107" s="138">
        <f>RES_hhdet_numvin!W96</f>
        <v>89511</v>
      </c>
      <c r="X107" s="138">
        <f>RES_hhdet_numvin!X96</f>
        <v>78877</v>
      </c>
      <c r="Y107" s="138">
        <f>RES_hhdet_numvin!Y96</f>
        <v>64748</v>
      </c>
      <c r="DA107" s="63" t="s">
        <v>1530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0</v>
      </c>
      <c r="Q108" s="138">
        <f>RES_hhdet_numvin!Q97</f>
        <v>0</v>
      </c>
      <c r="R108" s="138">
        <f>RES_hhdet_numvin!R97</f>
        <v>5419</v>
      </c>
      <c r="S108" s="138">
        <f>RES_hhdet_numvin!S97</f>
        <v>11388</v>
      </c>
      <c r="T108" s="138">
        <f>RES_hhdet_numvin!T97</f>
        <v>17292</v>
      </c>
      <c r="U108" s="138">
        <f>RES_hhdet_numvin!U97</f>
        <v>21621</v>
      </c>
      <c r="V108" s="138">
        <f>RES_hhdet_numvin!V97</f>
        <v>19810</v>
      </c>
      <c r="W108" s="138">
        <f>RES_hhdet_numvin!W97</f>
        <v>18930</v>
      </c>
      <c r="X108" s="138">
        <f>RES_hhdet_numvin!X97</f>
        <v>19567</v>
      </c>
      <c r="Y108" s="138">
        <f>RES_hhdet_numvin!Y97</f>
        <v>17716</v>
      </c>
      <c r="DA108" s="63" t="s">
        <v>1531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X109" s="138">
        <f>RES_hhdet_numvin!X98</f>
        <v>0</v>
      </c>
      <c r="Y109" s="138">
        <f>RES_hhdet_numvin!Y98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X110" s="148">
        <f>RES_hhdet_numvin!X99</f>
        <v>0</v>
      </c>
      <c r="Y110" s="148">
        <f>RES_hhdet_numvin!Y99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X111" s="150">
        <f>RES_hhdet_numvin!X100</f>
        <v>0</v>
      </c>
      <c r="Y111" s="150">
        <f>RES_hhdet_numvin!Y100</f>
        <v>0</v>
      </c>
      <c r="DA111" s="134"/>
    </row>
    <row r="112" spans="1:105" ht="12" customHeight="1" x14ac:dyDescent="0.25">
      <c r="A112" s="97" t="s">
        <v>202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5382</v>
      </c>
      <c r="S112" s="138">
        <f>RES_hhdet_numvin!S101</f>
        <v>8808</v>
      </c>
      <c r="T112" s="138">
        <f>RES_hhdet_numvin!T101</f>
        <v>13452</v>
      </c>
      <c r="U112" s="138">
        <f>RES_hhdet_numvin!U101</f>
        <v>17294</v>
      </c>
      <c r="V112" s="138">
        <f>RES_hhdet_numvin!V101</f>
        <v>23141</v>
      </c>
      <c r="W112" s="138">
        <f>RES_hhdet_numvin!W101</f>
        <v>16714</v>
      </c>
      <c r="X112" s="138">
        <f>RES_hhdet_numvin!X101</f>
        <v>13299</v>
      </c>
      <c r="Y112" s="138">
        <f>RES_hhdet_numvin!Y101</f>
        <v>8170</v>
      </c>
      <c r="DA112" s="63" t="s">
        <v>1532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0</v>
      </c>
      <c r="Q113" s="138">
        <f>RES_hhdet_numvin!Q102</f>
        <v>0</v>
      </c>
      <c r="R113" s="138">
        <f>RES_hhdet_numvin!R102</f>
        <v>15004</v>
      </c>
      <c r="S113" s="138">
        <f>RES_hhdet_numvin!S102</f>
        <v>26113</v>
      </c>
      <c r="T113" s="138">
        <f>RES_hhdet_numvin!T102</f>
        <v>30996</v>
      </c>
      <c r="U113" s="138">
        <f>RES_hhdet_numvin!U102</f>
        <v>35578</v>
      </c>
      <c r="V113" s="138">
        <f>RES_hhdet_numvin!V102</f>
        <v>26049</v>
      </c>
      <c r="W113" s="138">
        <f>RES_hhdet_numvin!W102</f>
        <v>28023</v>
      </c>
      <c r="X113" s="138">
        <f>RES_hhdet_numvin!X102</f>
        <v>24211</v>
      </c>
      <c r="Y113" s="138">
        <f>RES_hhdet_numvin!Y102</f>
        <v>31590</v>
      </c>
      <c r="DA113" s="63" t="s">
        <v>1533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0</v>
      </c>
      <c r="Q114" s="39">
        <f>RES_hhdet_numvin!Q103</f>
        <v>0</v>
      </c>
      <c r="R114" s="39">
        <f>RES_hhdet_numvin!R103</f>
        <v>18538</v>
      </c>
      <c r="S114" s="39">
        <f>RES_hhdet_numvin!S103</f>
        <v>45609</v>
      </c>
      <c r="T114" s="39">
        <f>RES_hhdet_numvin!T103</f>
        <v>58863</v>
      </c>
      <c r="U114" s="39">
        <f>RES_hhdet_numvin!U103</f>
        <v>81904</v>
      </c>
      <c r="V114" s="39">
        <f>RES_hhdet_numvin!V103</f>
        <v>73922</v>
      </c>
      <c r="W114" s="39">
        <f>RES_hhdet_numvin!W103</f>
        <v>85432</v>
      </c>
      <c r="X114" s="39">
        <f>RES_hhdet_numvin!X103</f>
        <v>87480</v>
      </c>
      <c r="Y114" s="39">
        <f>RES_hhdet_numvin!Y103</f>
        <v>91664</v>
      </c>
      <c r="DA114" s="60" t="s">
        <v>1534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1120.863917639228</v>
      </c>
      <c r="C118" s="117">
        <f t="shared" si="18"/>
        <v>1212.0220749892464</v>
      </c>
      <c r="D118" s="117">
        <f t="shared" si="18"/>
        <v>1179.0327034475924</v>
      </c>
      <c r="E118" s="117">
        <f t="shared" si="18"/>
        <v>1318.6771663808768</v>
      </c>
      <c r="F118" s="117">
        <f t="shared" si="18"/>
        <v>1304.6500654590964</v>
      </c>
      <c r="G118" s="117">
        <f t="shared" si="18"/>
        <v>1380.1889542621602</v>
      </c>
      <c r="H118" s="117">
        <f t="shared" si="18"/>
        <v>1295.9283560056388</v>
      </c>
      <c r="I118" s="117">
        <f t="shared" si="18"/>
        <v>1255.2262033655718</v>
      </c>
      <c r="J118" s="117">
        <f t="shared" si="18"/>
        <v>1271.0763771350141</v>
      </c>
      <c r="K118" s="117">
        <f t="shared" si="18"/>
        <v>1311.2766437365569</v>
      </c>
      <c r="L118" s="117">
        <f t="shared" si="18"/>
        <v>1398.6384057863022</v>
      </c>
      <c r="M118" s="117">
        <f t="shared" si="18"/>
        <v>1368.9830917357585</v>
      </c>
      <c r="N118" s="117">
        <f t="shared" si="18"/>
        <v>1370.8099954791619</v>
      </c>
      <c r="O118" s="117">
        <f t="shared" si="18"/>
        <v>1358.3875190439926</v>
      </c>
      <c r="P118" s="117">
        <f t="shared" si="18"/>
        <v>1213.1016211438091</v>
      </c>
      <c r="Q118" s="117">
        <f t="shared" si="18"/>
        <v>1376.1433925945087</v>
      </c>
      <c r="R118" s="117">
        <f t="shared" ref="R118:V118" si="19">R119+R122+R124+R137</f>
        <v>1339.8607476937241</v>
      </c>
      <c r="S118" s="117">
        <f t="shared" si="19"/>
        <v>1306.9363726964518</v>
      </c>
      <c r="T118" s="117">
        <f t="shared" si="19"/>
        <v>1250.5951264847297</v>
      </c>
      <c r="U118" s="117">
        <f t="shared" si="19"/>
        <v>1219.0584254511036</v>
      </c>
      <c r="V118" s="117">
        <f t="shared" si="19"/>
        <v>1226.331264158682</v>
      </c>
      <c r="W118" s="117">
        <f t="shared" ref="W118:Y118" si="20">W119+W122+W124+W137</f>
        <v>1325.5735021759615</v>
      </c>
      <c r="X118" s="117">
        <f t="shared" si="20"/>
        <v>1211.002505172956</v>
      </c>
      <c r="Y118" s="117">
        <f t="shared" si="20"/>
        <v>1170.3156185746645</v>
      </c>
      <c r="DA118" s="129" t="s">
        <v>1646</v>
      </c>
    </row>
    <row r="119" spans="1:105" ht="12" customHeight="1" x14ac:dyDescent="0.25">
      <c r="A119" s="121" t="s">
        <v>57</v>
      </c>
      <c r="B119" s="122">
        <f t="shared" ref="B119:Q119" si="21">SUM(B120:B121)</f>
        <v>917.04717526811851</v>
      </c>
      <c r="C119" s="122">
        <f t="shared" si="21"/>
        <v>1012.2404873894391</v>
      </c>
      <c r="D119" s="122">
        <f t="shared" si="21"/>
        <v>968.05958578675109</v>
      </c>
      <c r="E119" s="122">
        <f t="shared" si="21"/>
        <v>1114.953986261472</v>
      </c>
      <c r="F119" s="122">
        <f t="shared" si="21"/>
        <v>1089.3388731777429</v>
      </c>
      <c r="G119" s="122">
        <f t="shared" si="21"/>
        <v>1154.4859306972569</v>
      </c>
      <c r="H119" s="122">
        <f t="shared" si="21"/>
        <v>1057.4181022870287</v>
      </c>
      <c r="I119" s="122">
        <f t="shared" si="21"/>
        <v>1015.1067038654369</v>
      </c>
      <c r="J119" s="122">
        <f t="shared" si="21"/>
        <v>1020.9977256446142</v>
      </c>
      <c r="K119" s="122">
        <f t="shared" si="21"/>
        <v>1063.0316362401836</v>
      </c>
      <c r="L119" s="122">
        <f t="shared" si="21"/>
        <v>1145.9668118849042</v>
      </c>
      <c r="M119" s="122">
        <f t="shared" si="21"/>
        <v>1116.4592818623628</v>
      </c>
      <c r="N119" s="122">
        <f t="shared" si="21"/>
        <v>1114.8145587152169</v>
      </c>
      <c r="O119" s="122">
        <f t="shared" si="21"/>
        <v>1112.5956915663257</v>
      </c>
      <c r="P119" s="122">
        <f t="shared" si="21"/>
        <v>975.30177365267161</v>
      </c>
      <c r="Q119" s="122">
        <f t="shared" si="21"/>
        <v>1126.2710025884717</v>
      </c>
      <c r="R119" s="122">
        <f t="shared" ref="R119:V119" si="22">SUM(R120:R121)</f>
        <v>1093.1008634979946</v>
      </c>
      <c r="S119" s="122">
        <f t="shared" si="22"/>
        <v>1060.6099258681638</v>
      </c>
      <c r="T119" s="122">
        <f t="shared" si="22"/>
        <v>1013.032113623623</v>
      </c>
      <c r="U119" s="122">
        <f t="shared" si="22"/>
        <v>983.76936217596642</v>
      </c>
      <c r="V119" s="122">
        <f t="shared" si="22"/>
        <v>995.51456039445986</v>
      </c>
      <c r="W119" s="122">
        <f t="shared" ref="W119:Y119" si="23">SUM(W120:W121)</f>
        <v>1083.6235395832771</v>
      </c>
      <c r="X119" s="122">
        <f t="shared" si="23"/>
        <v>980.36417642690174</v>
      </c>
      <c r="Y119" s="122">
        <f t="shared" si="23"/>
        <v>941.64808806329177</v>
      </c>
      <c r="DA119" s="130" t="s">
        <v>1647</v>
      </c>
    </row>
    <row r="120" spans="1:105" ht="12" customHeight="1" x14ac:dyDescent="0.25">
      <c r="A120" s="97" t="s">
        <v>199</v>
      </c>
      <c r="B120" s="98">
        <v>913.32469481020814</v>
      </c>
      <c r="C120" s="98">
        <v>1008.1013876893277</v>
      </c>
      <c r="D120" s="98">
        <v>964.01899305689369</v>
      </c>
      <c r="E120" s="98">
        <v>1110.4849365789519</v>
      </c>
      <c r="F120" s="98">
        <v>1084.6780261163499</v>
      </c>
      <c r="G120" s="98">
        <v>1149.5337494757937</v>
      </c>
      <c r="H120" s="98">
        <v>1052.9388112603447</v>
      </c>
      <c r="I120" s="98">
        <v>1010.8389536825659</v>
      </c>
      <c r="J120" s="98">
        <v>1016.6325049728372</v>
      </c>
      <c r="K120" s="98">
        <v>1058.3846359258823</v>
      </c>
      <c r="L120" s="98">
        <v>1140.9798079678997</v>
      </c>
      <c r="M120" s="98">
        <v>1111.4727142447698</v>
      </c>
      <c r="N120" s="98">
        <v>1109.7103085888978</v>
      </c>
      <c r="O120" s="98">
        <v>1107.3953090665891</v>
      </c>
      <c r="P120" s="98">
        <v>970.74321677653541</v>
      </c>
      <c r="Q120" s="98">
        <v>1120.9718735072142</v>
      </c>
      <c r="R120" s="98">
        <v>1087.8828030954428</v>
      </c>
      <c r="S120" s="98">
        <v>1055.5510556988618</v>
      </c>
      <c r="T120" s="98">
        <v>1008.1564249546205</v>
      </c>
      <c r="U120" s="98">
        <v>978.94227094678536</v>
      </c>
      <c r="V120" s="98">
        <v>990.56702493551313</v>
      </c>
      <c r="W120" s="98">
        <v>1078.1676937040224</v>
      </c>
      <c r="X120" s="98">
        <v>975.38107385115268</v>
      </c>
      <c r="Y120" s="98">
        <v>936.77020158593768</v>
      </c>
      <c r="DA120" s="63" t="s">
        <v>1648</v>
      </c>
    </row>
    <row r="121" spans="1:105" ht="12" customHeight="1" x14ac:dyDescent="0.25">
      <c r="A121" s="97" t="s">
        <v>53</v>
      </c>
      <c r="B121" s="98">
        <v>3.7224804579103643</v>
      </c>
      <c r="C121" s="98">
        <v>4.1390997001113465</v>
      </c>
      <c r="D121" s="98">
        <v>4.0405927298574023</v>
      </c>
      <c r="E121" s="98">
        <v>4.4690496825201409</v>
      </c>
      <c r="F121" s="98">
        <v>4.6608470613929844</v>
      </c>
      <c r="G121" s="98">
        <v>4.9521812214632774</v>
      </c>
      <c r="H121" s="98">
        <v>4.4792910266840114</v>
      </c>
      <c r="I121" s="98">
        <v>4.2677501828709845</v>
      </c>
      <c r="J121" s="98">
        <v>4.3652206717770294</v>
      </c>
      <c r="K121" s="98">
        <v>4.6470003143013896</v>
      </c>
      <c r="L121" s="98">
        <v>4.9870039170045617</v>
      </c>
      <c r="M121" s="98">
        <v>4.9865676175930131</v>
      </c>
      <c r="N121" s="98">
        <v>5.1042501263190223</v>
      </c>
      <c r="O121" s="98">
        <v>5.2003824997366479</v>
      </c>
      <c r="P121" s="98">
        <v>4.5585568761361568</v>
      </c>
      <c r="Q121" s="98">
        <v>5.2991290812573251</v>
      </c>
      <c r="R121" s="98">
        <v>5.2180604025519068</v>
      </c>
      <c r="S121" s="98">
        <v>5.0588701693020415</v>
      </c>
      <c r="T121" s="98">
        <v>4.8756886690024777</v>
      </c>
      <c r="U121" s="98">
        <v>4.8270912291810353</v>
      </c>
      <c r="V121" s="98">
        <v>4.9475354589466791</v>
      </c>
      <c r="W121" s="98">
        <v>5.4558458792545874</v>
      </c>
      <c r="X121" s="98">
        <v>4.983102575749017</v>
      </c>
      <c r="Y121" s="98">
        <v>4.8778864773541004</v>
      </c>
      <c r="DA121" s="63" t="s">
        <v>1649</v>
      </c>
    </row>
    <row r="122" spans="1:105" ht="12" customHeight="1" x14ac:dyDescent="0.25">
      <c r="A122" s="121" t="s">
        <v>92</v>
      </c>
      <c r="B122" s="122">
        <f t="shared" ref="B122:Y122" si="24">B123</f>
        <v>4.4357036541227393</v>
      </c>
      <c r="C122" s="122">
        <f t="shared" si="24"/>
        <v>4.2041630888217938</v>
      </c>
      <c r="D122" s="122">
        <f t="shared" si="24"/>
        <v>4.0792128161800374</v>
      </c>
      <c r="E122" s="122">
        <f t="shared" si="24"/>
        <v>10.123102004977001</v>
      </c>
      <c r="F122" s="122">
        <f t="shared" si="24"/>
        <v>4.7525170073931449</v>
      </c>
      <c r="G122" s="122">
        <f t="shared" si="24"/>
        <v>6.4539858572380107</v>
      </c>
      <c r="H122" s="122">
        <f t="shared" si="24"/>
        <v>10.670002762824113</v>
      </c>
      <c r="I122" s="122">
        <f t="shared" si="24"/>
        <v>14.325746220908446</v>
      </c>
      <c r="J122" s="122">
        <f t="shared" si="24"/>
        <v>15.230838438169689</v>
      </c>
      <c r="K122" s="122">
        <f t="shared" si="24"/>
        <v>14.944576150981861</v>
      </c>
      <c r="L122" s="122">
        <f t="shared" si="24"/>
        <v>19.291183803942733</v>
      </c>
      <c r="M122" s="122">
        <f t="shared" si="24"/>
        <v>25.157688733009557</v>
      </c>
      <c r="N122" s="122">
        <f t="shared" si="24"/>
        <v>26.65612695077067</v>
      </c>
      <c r="O122" s="122">
        <f t="shared" si="24"/>
        <v>21.993211613616499</v>
      </c>
      <c r="P122" s="122">
        <f t="shared" si="24"/>
        <v>17.346907565096586</v>
      </c>
      <c r="Q122" s="122">
        <f t="shared" si="24"/>
        <v>27.43705689029704</v>
      </c>
      <c r="R122" s="122">
        <f t="shared" si="24"/>
        <v>22.919507635403498</v>
      </c>
      <c r="S122" s="122">
        <f t="shared" si="24"/>
        <v>27.051731839568628</v>
      </c>
      <c r="T122" s="122">
        <f t="shared" si="24"/>
        <v>27.004949320338465</v>
      </c>
      <c r="U122" s="122">
        <f t="shared" si="24"/>
        <v>26.482532608264606</v>
      </c>
      <c r="V122" s="122">
        <f t="shared" si="24"/>
        <v>25.32735932147018</v>
      </c>
      <c r="W122" s="122">
        <f t="shared" si="24"/>
        <v>26.706728516455641</v>
      </c>
      <c r="X122" s="122">
        <f t="shared" si="24"/>
        <v>25.619025470307719</v>
      </c>
      <c r="Y122" s="122">
        <f t="shared" si="24"/>
        <v>25.11847869975896</v>
      </c>
      <c r="DA122" s="130" t="s">
        <v>1650</v>
      </c>
    </row>
    <row r="123" spans="1:105" ht="12" customHeight="1" x14ac:dyDescent="0.25">
      <c r="A123" s="97" t="s">
        <v>53</v>
      </c>
      <c r="B123" s="98">
        <v>4.4357036541227393</v>
      </c>
      <c r="C123" s="98">
        <v>4.2041630888217938</v>
      </c>
      <c r="D123" s="98">
        <v>4.0792128161800374</v>
      </c>
      <c r="E123" s="98">
        <v>10.123102004977001</v>
      </c>
      <c r="F123" s="98">
        <v>4.7525170073931449</v>
      </c>
      <c r="G123" s="98">
        <v>6.4539858572380107</v>
      </c>
      <c r="H123" s="98">
        <v>10.670002762824113</v>
      </c>
      <c r="I123" s="98">
        <v>14.325746220908446</v>
      </c>
      <c r="J123" s="98">
        <v>15.230838438169689</v>
      </c>
      <c r="K123" s="98">
        <v>14.944576150981861</v>
      </c>
      <c r="L123" s="98">
        <v>19.291183803942733</v>
      </c>
      <c r="M123" s="98">
        <v>25.157688733009557</v>
      </c>
      <c r="N123" s="98">
        <v>26.65612695077067</v>
      </c>
      <c r="O123" s="98">
        <v>21.993211613616499</v>
      </c>
      <c r="P123" s="98">
        <v>17.346907565096586</v>
      </c>
      <c r="Q123" s="98">
        <v>27.43705689029704</v>
      </c>
      <c r="R123" s="98">
        <v>22.919507635403498</v>
      </c>
      <c r="S123" s="98">
        <v>27.051731839568628</v>
      </c>
      <c r="T123" s="98">
        <v>27.004949320338465</v>
      </c>
      <c r="U123" s="98">
        <v>26.482532608264606</v>
      </c>
      <c r="V123" s="98">
        <v>25.32735932147018</v>
      </c>
      <c r="W123" s="98">
        <v>26.706728516455641</v>
      </c>
      <c r="X123" s="98">
        <v>25.619025470307719</v>
      </c>
      <c r="Y123" s="98">
        <v>25.11847869975896</v>
      </c>
      <c r="DA123" s="63" t="s">
        <v>1651</v>
      </c>
    </row>
    <row r="124" spans="1:105" ht="12" customHeight="1" x14ac:dyDescent="0.25">
      <c r="A124" s="121" t="s">
        <v>55</v>
      </c>
      <c r="B124" s="122">
        <v>109.20725206736569</v>
      </c>
      <c r="C124" s="122">
        <v>105.95447675815032</v>
      </c>
      <c r="D124" s="122">
        <v>112.4707008392355</v>
      </c>
      <c r="E124" s="122">
        <v>102.79737006012415</v>
      </c>
      <c r="F124" s="122">
        <v>114.26959909809229</v>
      </c>
      <c r="G124" s="122">
        <v>118.80554326547396</v>
      </c>
      <c r="H124" s="122">
        <v>123.99045787795528</v>
      </c>
      <c r="I124" s="122">
        <v>122.18464510538452</v>
      </c>
      <c r="J124" s="122">
        <v>126.47479090066095</v>
      </c>
      <c r="K124" s="122">
        <v>123.39027468499116</v>
      </c>
      <c r="L124" s="122">
        <v>125.86201167037471</v>
      </c>
      <c r="M124" s="122">
        <v>123.72039774164742</v>
      </c>
      <c r="N124" s="122">
        <v>125.98440540388425</v>
      </c>
      <c r="O124" s="122">
        <v>123.88203324493007</v>
      </c>
      <c r="P124" s="122">
        <v>123.85119398164156</v>
      </c>
      <c r="Q124" s="122">
        <v>125.08962266462373</v>
      </c>
      <c r="R124" s="122">
        <v>125.38750969084575</v>
      </c>
      <c r="S124" s="122">
        <v>124.47917806620406</v>
      </c>
      <c r="T124" s="122">
        <v>121.34097916317812</v>
      </c>
      <c r="U124" s="122">
        <v>120.65801848644405</v>
      </c>
      <c r="V124" s="122">
        <v>118.8493524517777</v>
      </c>
      <c r="W124" s="122">
        <v>125.57092504532235</v>
      </c>
      <c r="X124" s="122">
        <v>120.2285115256242</v>
      </c>
      <c r="Y124" s="122">
        <v>126.77559237249449</v>
      </c>
      <c r="DA124" s="130" t="s">
        <v>1652</v>
      </c>
    </row>
    <row r="125" spans="1:105" ht="12" customHeight="1" x14ac:dyDescent="0.25">
      <c r="A125" s="97" t="s">
        <v>132</v>
      </c>
      <c r="B125" s="98">
        <v>20.445732528670916</v>
      </c>
      <c r="C125" s="98">
        <v>20.785394490113021</v>
      </c>
      <c r="D125" s="98">
        <v>20.162313232912986</v>
      </c>
      <c r="E125" s="98">
        <v>21.989720840130254</v>
      </c>
      <c r="F125" s="98">
        <v>21.956836274381278</v>
      </c>
      <c r="G125" s="98">
        <v>22.523881249434286</v>
      </c>
      <c r="H125" s="98">
        <v>22.832939268708998</v>
      </c>
      <c r="I125" s="98">
        <v>23.935819721807484</v>
      </c>
      <c r="J125" s="98">
        <v>23.366922173483463</v>
      </c>
      <c r="K125" s="98">
        <v>24.8671315852941</v>
      </c>
      <c r="L125" s="98">
        <v>25.364664242447628</v>
      </c>
      <c r="M125" s="98">
        <v>25.24592996598081</v>
      </c>
      <c r="N125" s="98">
        <v>24.246520455888408</v>
      </c>
      <c r="O125" s="98">
        <v>22.365237981748248</v>
      </c>
      <c r="P125" s="98">
        <v>21.696610172023988</v>
      </c>
      <c r="Q125" s="98">
        <v>20.831317929584948</v>
      </c>
      <c r="R125" s="98">
        <v>20.668590006611311</v>
      </c>
      <c r="S125" s="98">
        <v>18.823356728197528</v>
      </c>
      <c r="T125" s="98">
        <v>17.124751221693362</v>
      </c>
      <c r="U125" s="98">
        <v>15.561517837771776</v>
      </c>
      <c r="V125" s="98">
        <v>15.56076343543549</v>
      </c>
      <c r="W125" s="98">
        <v>15.564514189109508</v>
      </c>
      <c r="X125" s="98">
        <v>15.017210599627136</v>
      </c>
      <c r="Y125" s="98">
        <v>24.978191272391449</v>
      </c>
      <c r="DA125" s="63" t="s">
        <v>1653</v>
      </c>
    </row>
    <row r="126" spans="1:105" ht="12" customHeight="1" x14ac:dyDescent="0.25">
      <c r="A126" s="97" t="s">
        <v>131</v>
      </c>
      <c r="B126" s="98">
        <v>1.9036753609016285E-3</v>
      </c>
      <c r="C126" s="98">
        <v>2.2203274832059113E-3</v>
      </c>
      <c r="D126" s="98">
        <v>2.1588807040098523E-3</v>
      </c>
      <c r="E126" s="98">
        <v>3.6994360055364471E-3</v>
      </c>
      <c r="F126" s="98">
        <v>3.5943647632025537E-3</v>
      </c>
      <c r="G126" s="98">
        <v>3.8988488351814972E-3</v>
      </c>
      <c r="H126" s="98">
        <v>4.2942415950229977E-3</v>
      </c>
      <c r="I126" s="98">
        <v>6.3598259227990329E-3</v>
      </c>
      <c r="J126" s="98">
        <v>7.1090586080462294E-3</v>
      </c>
      <c r="K126" s="98">
        <v>9.8581109887162024E-3</v>
      </c>
      <c r="L126" s="98">
        <v>1.2064211609223273E-2</v>
      </c>
      <c r="M126" s="98">
        <v>1.5150005815845618E-2</v>
      </c>
      <c r="N126" s="98">
        <v>1.7129002878428883E-2</v>
      </c>
      <c r="O126" s="98">
        <v>1.8551842344375413E-2</v>
      </c>
      <c r="P126" s="98">
        <v>2.1095129041822393E-2</v>
      </c>
      <c r="Q126" s="98">
        <v>2.2333633436249084E-2</v>
      </c>
      <c r="R126" s="98">
        <v>2.5347367965248158E-2</v>
      </c>
      <c r="S126" s="98">
        <v>2.4491950304616886E-2</v>
      </c>
      <c r="T126" s="98">
        <v>2.461482391602E-2</v>
      </c>
      <c r="U126" s="98">
        <v>2.3162583224794267E-2</v>
      </c>
      <c r="V126" s="98">
        <v>2.5092827401535213E-2</v>
      </c>
      <c r="W126" s="98">
        <v>2.3743659513102422E-2</v>
      </c>
      <c r="X126" s="98">
        <v>2.1656456792816414E-2</v>
      </c>
      <c r="Y126" s="98">
        <v>5.2090182530638282E-2</v>
      </c>
      <c r="DA126" s="63" t="s">
        <v>1654</v>
      </c>
    </row>
    <row r="127" spans="1:105" ht="12" customHeight="1" x14ac:dyDescent="0.25">
      <c r="A127" s="100" t="s">
        <v>199</v>
      </c>
      <c r="B127" s="101">
        <v>9.5431863729337422E-4</v>
      </c>
      <c r="C127" s="101">
        <v>1.0470548959470407E-3</v>
      </c>
      <c r="D127" s="101">
        <v>1.0458454893402973E-3</v>
      </c>
      <c r="E127" s="101">
        <v>1.4959890187232964E-3</v>
      </c>
      <c r="F127" s="101">
        <v>1.5887036881227674E-3</v>
      </c>
      <c r="G127" s="101">
        <v>1.6932566363100409E-3</v>
      </c>
      <c r="H127" s="101">
        <v>1.8374435565789882E-3</v>
      </c>
      <c r="I127" s="101">
        <v>2.5613034037291317E-3</v>
      </c>
      <c r="J127" s="101">
        <v>2.8394808544332929E-3</v>
      </c>
      <c r="K127" s="101">
        <v>3.6036851959164212E-3</v>
      </c>
      <c r="L127" s="101">
        <v>4.3287832522224375E-3</v>
      </c>
      <c r="M127" s="101">
        <v>5.5508785782748416E-3</v>
      </c>
      <c r="N127" s="101">
        <v>6.1307335641647091E-3</v>
      </c>
      <c r="O127" s="101">
        <v>6.3823488144417176E-3</v>
      </c>
      <c r="P127" s="101">
        <v>7.5791850028262995E-3</v>
      </c>
      <c r="Q127" s="101">
        <v>8.7030888539565525E-3</v>
      </c>
      <c r="R127" s="101">
        <v>9.6129168624052297E-3</v>
      </c>
      <c r="S127" s="101">
        <v>9.1406444975867147E-3</v>
      </c>
      <c r="T127" s="101">
        <v>9.4085184422647156E-3</v>
      </c>
      <c r="U127" s="101">
        <v>8.3923561711067227E-3</v>
      </c>
      <c r="V127" s="101">
        <v>8.7884896624238814E-3</v>
      </c>
      <c r="W127" s="101">
        <v>9.1936545897375547E-3</v>
      </c>
      <c r="X127" s="101">
        <v>9.1579873605718287E-3</v>
      </c>
      <c r="Y127" s="101">
        <v>2.1808727608515963E-2</v>
      </c>
      <c r="DA127" s="131" t="s">
        <v>1655</v>
      </c>
    </row>
    <row r="128" spans="1:105" ht="12" customHeight="1" x14ac:dyDescent="0.25">
      <c r="A128" s="103" t="s">
        <v>52</v>
      </c>
      <c r="B128" s="104">
        <v>9.493567236082542E-4</v>
      </c>
      <c r="C128" s="104">
        <v>1.1732725872588708E-3</v>
      </c>
      <c r="D128" s="104">
        <v>1.1130352146695552E-3</v>
      </c>
      <c r="E128" s="104">
        <v>2.2034469868131507E-3</v>
      </c>
      <c r="F128" s="104">
        <v>2.0056610750797863E-3</v>
      </c>
      <c r="G128" s="104">
        <v>2.2055921988714563E-3</v>
      </c>
      <c r="H128" s="104">
        <v>2.4567980384440093E-3</v>
      </c>
      <c r="I128" s="104">
        <v>3.7985225190699007E-3</v>
      </c>
      <c r="J128" s="104">
        <v>4.269577753612936E-3</v>
      </c>
      <c r="K128" s="104">
        <v>6.2544257927997816E-3</v>
      </c>
      <c r="L128" s="104">
        <v>7.7354283570008351E-3</v>
      </c>
      <c r="M128" s="104">
        <v>9.5991272375707763E-3</v>
      </c>
      <c r="N128" s="104">
        <v>1.0998269314264172E-2</v>
      </c>
      <c r="O128" s="104">
        <v>1.2169493529933696E-2</v>
      </c>
      <c r="P128" s="104">
        <v>1.3515944038996093E-2</v>
      </c>
      <c r="Q128" s="104">
        <v>1.3630544582292532E-2</v>
      </c>
      <c r="R128" s="104">
        <v>1.5734451102842929E-2</v>
      </c>
      <c r="S128" s="104">
        <v>1.5351305807030169E-2</v>
      </c>
      <c r="T128" s="104">
        <v>1.5206305473755285E-2</v>
      </c>
      <c r="U128" s="104">
        <v>1.4770227053687543E-2</v>
      </c>
      <c r="V128" s="104">
        <v>1.630433773911133E-2</v>
      </c>
      <c r="W128" s="104">
        <v>1.4550004923364866E-2</v>
      </c>
      <c r="X128" s="104">
        <v>1.2498469432244587E-2</v>
      </c>
      <c r="Y128" s="104">
        <v>3.0281454922122322E-2</v>
      </c>
      <c r="DA128" s="132" t="s">
        <v>1656</v>
      </c>
    </row>
    <row r="129" spans="1:105" ht="12" customHeight="1" x14ac:dyDescent="0.25">
      <c r="A129" s="106" t="s">
        <v>124</v>
      </c>
      <c r="B129" s="101">
        <v>3.7570195658796282</v>
      </c>
      <c r="C129" s="101">
        <v>3.9975369431522969</v>
      </c>
      <c r="D129" s="101">
        <v>4.0456635684608404</v>
      </c>
      <c r="E129" s="101">
        <v>4.5119955172175485</v>
      </c>
      <c r="F129" s="101">
        <v>4.5906548742233193</v>
      </c>
      <c r="G129" s="101">
        <v>4.636312650772628</v>
      </c>
      <c r="H129" s="101">
        <v>4.8450820210729777</v>
      </c>
      <c r="I129" s="101">
        <v>4.8036864464470534</v>
      </c>
      <c r="J129" s="101">
        <v>5.3567373747259692</v>
      </c>
      <c r="K129" s="101">
        <v>5.7772406187563679</v>
      </c>
      <c r="L129" s="101">
        <v>5.3798164360543206</v>
      </c>
      <c r="M129" s="101">
        <v>4.7844187276888306</v>
      </c>
      <c r="N129" s="101">
        <v>4.3399895545707379</v>
      </c>
      <c r="O129" s="101">
        <v>4.1785360807865262</v>
      </c>
      <c r="P129" s="101">
        <v>3.7155716659146689</v>
      </c>
      <c r="Q129" s="101">
        <v>3.7091413926102965</v>
      </c>
      <c r="R129" s="101">
        <v>3.8313806911635129</v>
      </c>
      <c r="S129" s="101">
        <v>3.6747362990792269</v>
      </c>
      <c r="T129" s="101">
        <v>3.3778786924938351</v>
      </c>
      <c r="U129" s="101">
        <v>3.4628199130771997</v>
      </c>
      <c r="V129" s="101">
        <v>3.2356204901423249</v>
      </c>
      <c r="W129" s="101">
        <v>3.2124320349822519</v>
      </c>
      <c r="X129" s="101">
        <v>2.917828776906088</v>
      </c>
      <c r="Y129" s="101">
        <v>2.460924121086506</v>
      </c>
      <c r="DA129" s="131" t="s">
        <v>1657</v>
      </c>
    </row>
    <row r="130" spans="1:105" ht="12" customHeight="1" x14ac:dyDescent="0.25">
      <c r="A130" s="107" t="s">
        <v>123</v>
      </c>
      <c r="B130" s="104">
        <v>3.7948382293759059E-4</v>
      </c>
      <c r="C130" s="104">
        <v>4.8886444537305179E-4</v>
      </c>
      <c r="D130" s="104">
        <v>4.8272176274982638E-4</v>
      </c>
      <c r="E130" s="104">
        <v>9.0018961053875998E-4</v>
      </c>
      <c r="F130" s="104">
        <v>9.3290818401632961E-4</v>
      </c>
      <c r="G130" s="104">
        <v>1.0518835145489705E-3</v>
      </c>
      <c r="H130" s="104">
        <v>1.1922662176523024E-3</v>
      </c>
      <c r="I130" s="104">
        <v>1.4727828741775847E-3</v>
      </c>
      <c r="J130" s="104">
        <v>1.8714760937123946E-3</v>
      </c>
      <c r="K130" s="104">
        <v>2.8432060167556295E-3</v>
      </c>
      <c r="L130" s="104">
        <v>2.8842216181534717E-3</v>
      </c>
      <c r="M130" s="104">
        <v>2.8151176792250111E-3</v>
      </c>
      <c r="N130" s="104">
        <v>2.8537741386847988E-3</v>
      </c>
      <c r="O130" s="104">
        <v>3.3907809779354253E-3</v>
      </c>
      <c r="P130" s="104">
        <v>3.3223415911293646E-3</v>
      </c>
      <c r="Q130" s="104">
        <v>3.7480801951281393E-3</v>
      </c>
      <c r="R130" s="104">
        <v>4.4991361897716627E-3</v>
      </c>
      <c r="S130" s="104">
        <v>4.6113329252019091E-3</v>
      </c>
      <c r="T130" s="104">
        <v>4.6168087046240909E-3</v>
      </c>
      <c r="U130" s="104">
        <v>5.470328532606315E-3</v>
      </c>
      <c r="V130" s="104">
        <v>5.3221908686523749E-3</v>
      </c>
      <c r="W130" s="104">
        <v>5.4439522759365203E-3</v>
      </c>
      <c r="X130" s="104">
        <v>5.0290893291158947E-3</v>
      </c>
      <c r="Y130" s="104">
        <v>4.0629225733959974E-3</v>
      </c>
      <c r="DA130" s="132" t="s">
        <v>1658</v>
      </c>
    </row>
    <row r="131" spans="1:105" ht="12" customHeight="1" x14ac:dyDescent="0.25">
      <c r="A131" s="108" t="s">
        <v>50</v>
      </c>
      <c r="B131" s="98">
        <v>1.7093306667672394E-4</v>
      </c>
      <c r="C131" s="98">
        <v>2.0906409583082406E-4</v>
      </c>
      <c r="D131" s="98">
        <v>2.1537598740817887E-4</v>
      </c>
      <c r="E131" s="98">
        <v>3.4720511197265766E-4</v>
      </c>
      <c r="F131" s="98">
        <v>3.9680164202086227E-4</v>
      </c>
      <c r="G131" s="98">
        <v>4.4204350865472661E-4</v>
      </c>
      <c r="H131" s="98">
        <v>4.976112285626983E-4</v>
      </c>
      <c r="I131" s="98">
        <v>5.9983014282174747E-4</v>
      </c>
      <c r="J131" s="98">
        <v>7.6378174824966703E-4</v>
      </c>
      <c r="K131" s="98">
        <v>1.0885956162576221E-3</v>
      </c>
      <c r="L131" s="98">
        <v>1.1026707752847809E-3</v>
      </c>
      <c r="M131" s="98">
        <v>1.1098616958039736E-3</v>
      </c>
      <c r="N131" s="98">
        <v>1.1084498828712393E-3</v>
      </c>
      <c r="O131" s="98">
        <v>1.2636176103239666E-3</v>
      </c>
      <c r="P131" s="98">
        <v>1.2887380139512611E-3</v>
      </c>
      <c r="Q131" s="98">
        <v>1.5425959144098316E-3</v>
      </c>
      <c r="R131" s="98">
        <v>1.7656336044248704E-3</v>
      </c>
      <c r="S131" s="98">
        <v>1.7574890717731596E-3</v>
      </c>
      <c r="T131" s="98">
        <v>1.7869690343610381E-3</v>
      </c>
      <c r="U131" s="98">
        <v>1.9846714002204934E-3</v>
      </c>
      <c r="V131" s="98">
        <v>1.8709830724310261E-3</v>
      </c>
      <c r="W131" s="98">
        <v>2.1064285524158622E-3</v>
      </c>
      <c r="X131" s="98">
        <v>2.1307565342727998E-3</v>
      </c>
      <c r="Y131" s="98">
        <v>1.7323788198537462E-3</v>
      </c>
      <c r="DA131" s="63" t="s">
        <v>1659</v>
      </c>
    </row>
    <row r="132" spans="1:105" ht="12" customHeight="1" x14ac:dyDescent="0.25">
      <c r="A132" s="108" t="s">
        <v>52</v>
      </c>
      <c r="B132" s="98">
        <v>2.0855075626086662E-4</v>
      </c>
      <c r="C132" s="98">
        <v>2.7980034954222771E-4</v>
      </c>
      <c r="D132" s="98">
        <v>2.6734577534164754E-4</v>
      </c>
      <c r="E132" s="98">
        <v>5.5298449856610232E-4</v>
      </c>
      <c r="F132" s="98">
        <v>5.3610654199546734E-4</v>
      </c>
      <c r="G132" s="98">
        <v>6.0984000589424392E-4</v>
      </c>
      <c r="H132" s="98">
        <v>6.9465498908960412E-4</v>
      </c>
      <c r="I132" s="98">
        <v>8.729527313558373E-4</v>
      </c>
      <c r="J132" s="98">
        <v>1.1076943454627276E-3</v>
      </c>
      <c r="K132" s="98">
        <v>1.7546104004980074E-3</v>
      </c>
      <c r="L132" s="98">
        <v>1.7815508428686909E-3</v>
      </c>
      <c r="M132" s="98">
        <v>1.7052559834210372E-3</v>
      </c>
      <c r="N132" s="98">
        <v>1.7453242558135595E-3</v>
      </c>
      <c r="O132" s="98">
        <v>2.1271633676114587E-3</v>
      </c>
      <c r="P132" s="98">
        <v>2.0336035771781036E-3</v>
      </c>
      <c r="Q132" s="98">
        <v>2.2054842807183077E-3</v>
      </c>
      <c r="R132" s="98">
        <v>2.7335025853467924E-3</v>
      </c>
      <c r="S132" s="98">
        <v>2.8538438534287495E-3</v>
      </c>
      <c r="T132" s="98">
        <v>2.8298396702630528E-3</v>
      </c>
      <c r="U132" s="98">
        <v>3.4856571323858216E-3</v>
      </c>
      <c r="V132" s="98">
        <v>3.4512077962213488E-3</v>
      </c>
      <c r="W132" s="98">
        <v>3.3375237235206577E-3</v>
      </c>
      <c r="X132" s="98">
        <v>2.8983327948430945E-3</v>
      </c>
      <c r="Y132" s="98">
        <v>2.3305437535422508E-3</v>
      </c>
      <c r="DA132" s="63" t="s">
        <v>1660</v>
      </c>
    </row>
    <row r="133" spans="1:105" ht="12" customHeight="1" x14ac:dyDescent="0.25">
      <c r="A133" s="106" t="s">
        <v>122</v>
      </c>
      <c r="B133" s="101">
        <v>84.048082554724914</v>
      </c>
      <c r="C133" s="101">
        <v>80.144910135038558</v>
      </c>
      <c r="D133" s="101">
        <v>87.016066025661033</v>
      </c>
      <c r="E133" s="101">
        <v>74.910477604105992</v>
      </c>
      <c r="F133" s="101">
        <v>85.986560871284794</v>
      </c>
      <c r="G133" s="101">
        <v>89.670781246639038</v>
      </c>
      <c r="H133" s="101">
        <v>94.010032258298097</v>
      </c>
      <c r="I133" s="101">
        <v>90.599296967447629</v>
      </c>
      <c r="J133" s="101">
        <v>94.20167867688707</v>
      </c>
      <c r="K133" s="101">
        <v>88.738262782791594</v>
      </c>
      <c r="L133" s="101">
        <v>90.503332342165862</v>
      </c>
      <c r="M133" s="101">
        <v>88.123248278302583</v>
      </c>
      <c r="N133" s="101">
        <v>90.771493107586295</v>
      </c>
      <c r="O133" s="101">
        <v>89.669443801041496</v>
      </c>
      <c r="P133" s="101">
        <v>89.477871461461334</v>
      </c>
      <c r="Q133" s="101">
        <v>90.159107837853767</v>
      </c>
      <c r="R133" s="101">
        <v>89.685740120226598</v>
      </c>
      <c r="S133" s="101">
        <v>89.743231676168918</v>
      </c>
      <c r="T133" s="101">
        <v>87.418776190577319</v>
      </c>
      <c r="U133" s="101">
        <v>87.238996589578846</v>
      </c>
      <c r="V133" s="101">
        <v>85.105787383513402</v>
      </c>
      <c r="W133" s="101">
        <v>90.394308910122788</v>
      </c>
      <c r="X133" s="101">
        <v>86.124867063995623</v>
      </c>
      <c r="Y133" s="101">
        <v>83.150632544897945</v>
      </c>
      <c r="DA133" s="131" t="s">
        <v>1661</v>
      </c>
    </row>
    <row r="134" spans="1:105" ht="12" customHeight="1" x14ac:dyDescent="0.25">
      <c r="A134" s="107" t="s">
        <v>121</v>
      </c>
      <c r="B134" s="104">
        <v>0.95413425890639014</v>
      </c>
      <c r="C134" s="104">
        <v>1.023925997917865</v>
      </c>
      <c r="D134" s="104">
        <v>1.2440164097338819</v>
      </c>
      <c r="E134" s="104">
        <v>1.3805764730542778</v>
      </c>
      <c r="F134" s="104">
        <v>1.731019805255688</v>
      </c>
      <c r="G134" s="104">
        <v>1.9696173862782735</v>
      </c>
      <c r="H134" s="104">
        <v>2.296917822062519</v>
      </c>
      <c r="I134" s="104">
        <v>2.8380093608853785</v>
      </c>
      <c r="J134" s="104">
        <v>3.5404721408626889</v>
      </c>
      <c r="K134" s="104">
        <v>3.994938381143629</v>
      </c>
      <c r="L134" s="104">
        <v>4.599250216479521</v>
      </c>
      <c r="M134" s="104">
        <v>5.5488356461801303</v>
      </c>
      <c r="N134" s="104">
        <v>6.6064195088217019</v>
      </c>
      <c r="O134" s="104">
        <v>7.6468727580314964</v>
      </c>
      <c r="P134" s="104">
        <v>8.9367232116086051</v>
      </c>
      <c r="Q134" s="104">
        <v>10.363973790943344</v>
      </c>
      <c r="R134" s="104">
        <v>11.171952368689308</v>
      </c>
      <c r="S134" s="104">
        <v>12.208750079528571</v>
      </c>
      <c r="T134" s="104">
        <v>13.390341425792958</v>
      </c>
      <c r="U134" s="104">
        <v>14.366051234258824</v>
      </c>
      <c r="V134" s="104">
        <v>14.916766124416295</v>
      </c>
      <c r="W134" s="104">
        <v>16.370482299318773</v>
      </c>
      <c r="X134" s="104">
        <v>16.141919538973429</v>
      </c>
      <c r="Y134" s="104">
        <v>16.129691329014548</v>
      </c>
      <c r="DA134" s="132" t="s">
        <v>1662</v>
      </c>
    </row>
    <row r="135" spans="1:105" ht="12" customHeight="1" x14ac:dyDescent="0.25">
      <c r="A135" s="108" t="s">
        <v>53</v>
      </c>
      <c r="B135" s="98">
        <v>0.40156848634605224</v>
      </c>
      <c r="C135" s="98">
        <v>0.40986288878690941</v>
      </c>
      <c r="D135" s="98">
        <v>0.51860275270479195</v>
      </c>
      <c r="E135" s="98">
        <v>0.49698108114858658</v>
      </c>
      <c r="F135" s="98">
        <v>0.68872082258076839</v>
      </c>
      <c r="G135" s="98">
        <v>0.77520597085337828</v>
      </c>
      <c r="H135" s="98">
        <v>0.89887134435238358</v>
      </c>
      <c r="I135" s="98">
        <v>1.0825433431160756</v>
      </c>
      <c r="J135" s="98">
        <v>1.3575342174835401</v>
      </c>
      <c r="K135" s="98">
        <v>1.4354272506261552</v>
      </c>
      <c r="L135" s="98">
        <v>1.6512410548753718</v>
      </c>
      <c r="M135" s="98">
        <v>2.0632846259085045</v>
      </c>
      <c r="N135" s="98">
        <v>2.4234970995587792</v>
      </c>
      <c r="O135" s="98">
        <v>2.7170020236699495</v>
      </c>
      <c r="P135" s="98">
        <v>3.3015393629094896</v>
      </c>
      <c r="Q135" s="98">
        <v>4.118982681069812</v>
      </c>
      <c r="R135" s="98">
        <v>4.3032539317427032</v>
      </c>
      <c r="S135" s="98">
        <v>4.5970395155040276</v>
      </c>
      <c r="T135" s="98">
        <v>5.1370478327835487</v>
      </c>
      <c r="U135" s="98">
        <v>5.1858236462681333</v>
      </c>
      <c r="V135" s="98">
        <v>5.2304358562751192</v>
      </c>
      <c r="W135" s="98">
        <v>6.3245515929321261</v>
      </c>
      <c r="X135" s="98">
        <v>6.8372970592058087</v>
      </c>
      <c r="Y135" s="98">
        <v>6.8825717900526069</v>
      </c>
      <c r="DA135" s="63" t="s">
        <v>1663</v>
      </c>
    </row>
    <row r="136" spans="1:105" ht="12" customHeight="1" x14ac:dyDescent="0.25">
      <c r="A136" s="108" t="s">
        <v>52</v>
      </c>
      <c r="B136" s="98">
        <v>0.5525657725603379</v>
      </c>
      <c r="C136" s="98">
        <v>0.61406310913095563</v>
      </c>
      <c r="D136" s="98">
        <v>0.72541365702909</v>
      </c>
      <c r="E136" s="98">
        <v>0.88359539190569114</v>
      </c>
      <c r="F136" s="98">
        <v>1.0422989826749196</v>
      </c>
      <c r="G136" s="98">
        <v>1.1944114154248953</v>
      </c>
      <c r="H136" s="98">
        <v>1.3980464777101356</v>
      </c>
      <c r="I136" s="98">
        <v>1.7554660177693029</v>
      </c>
      <c r="J136" s="98">
        <v>2.1829379233791486</v>
      </c>
      <c r="K136" s="98">
        <v>2.5595111305174738</v>
      </c>
      <c r="L136" s="98">
        <v>2.9480091616041495</v>
      </c>
      <c r="M136" s="98">
        <v>3.4855510202716253</v>
      </c>
      <c r="N136" s="98">
        <v>4.1829224092629227</v>
      </c>
      <c r="O136" s="98">
        <v>4.9298707343615469</v>
      </c>
      <c r="P136" s="98">
        <v>5.6351838486991159</v>
      </c>
      <c r="Q136" s="98">
        <v>6.2449911098735322</v>
      </c>
      <c r="R136" s="98">
        <v>6.8686984369466035</v>
      </c>
      <c r="S136" s="98">
        <v>7.6117105640245439</v>
      </c>
      <c r="T136" s="98">
        <v>8.2532935930094098</v>
      </c>
      <c r="U136" s="98">
        <v>9.1802275879906912</v>
      </c>
      <c r="V136" s="98">
        <v>9.6863302681411767</v>
      </c>
      <c r="W136" s="98">
        <v>10.045930706386649</v>
      </c>
      <c r="X136" s="98">
        <v>9.3046224797676214</v>
      </c>
      <c r="Y136" s="98">
        <v>9.2471195389619396</v>
      </c>
      <c r="DA136" s="63" t="s">
        <v>1664</v>
      </c>
    </row>
    <row r="137" spans="1:105" ht="12" customHeight="1" x14ac:dyDescent="0.25">
      <c r="A137" s="121" t="s">
        <v>54</v>
      </c>
      <c r="B137" s="122">
        <v>90.173786649620922</v>
      </c>
      <c r="C137" s="122">
        <v>89.622947752835174</v>
      </c>
      <c r="D137" s="122">
        <v>94.42320400542576</v>
      </c>
      <c r="E137" s="122">
        <v>90.80270805430348</v>
      </c>
      <c r="F137" s="122">
        <v>96.289076175867933</v>
      </c>
      <c r="G137" s="122">
        <v>100.44349444219132</v>
      </c>
      <c r="H137" s="122">
        <v>103.84979307783044</v>
      </c>
      <c r="I137" s="122">
        <v>103.60910817384175</v>
      </c>
      <c r="J137" s="122">
        <v>108.37302215156927</v>
      </c>
      <c r="K137" s="122">
        <v>109.91015666040016</v>
      </c>
      <c r="L137" s="122">
        <v>107.5183984270807</v>
      </c>
      <c r="M137" s="122">
        <v>103.64572339873868</v>
      </c>
      <c r="N137" s="122">
        <v>103.35490440929026</v>
      </c>
      <c r="O137" s="122">
        <v>99.916582619120476</v>
      </c>
      <c r="P137" s="122">
        <v>96.601745944399539</v>
      </c>
      <c r="Q137" s="122">
        <v>97.345710451116275</v>
      </c>
      <c r="R137" s="122">
        <v>98.452866869480317</v>
      </c>
      <c r="S137" s="122">
        <v>94.79553692251524</v>
      </c>
      <c r="T137" s="122">
        <v>89.217084377589998</v>
      </c>
      <c r="U137" s="122">
        <v>88.148512180428455</v>
      </c>
      <c r="V137" s="122">
        <v>86.639991990974011</v>
      </c>
      <c r="W137" s="122">
        <v>89.672309030906419</v>
      </c>
      <c r="X137" s="122">
        <v>84.790791750122224</v>
      </c>
      <c r="Y137" s="122">
        <v>76.773459439119364</v>
      </c>
      <c r="DA137" s="130" t="s">
        <v>1665</v>
      </c>
    </row>
    <row r="138" spans="1:105" ht="12" customHeight="1" x14ac:dyDescent="0.25">
      <c r="A138" s="97" t="s">
        <v>202</v>
      </c>
      <c r="B138" s="98">
        <v>14.207982057015009</v>
      </c>
      <c r="C138" s="98">
        <v>17.113890456119275</v>
      </c>
      <c r="D138" s="98">
        <v>15.172763943809867</v>
      </c>
      <c r="E138" s="98">
        <v>18.641645388115933</v>
      </c>
      <c r="F138" s="98">
        <v>17.396223024239841</v>
      </c>
      <c r="G138" s="98">
        <v>17.966471374971711</v>
      </c>
      <c r="H138" s="98">
        <v>17.519619250089317</v>
      </c>
      <c r="I138" s="98">
        <v>19.822837261268553</v>
      </c>
      <c r="J138" s="98">
        <v>17.750699838860747</v>
      </c>
      <c r="K138" s="98">
        <v>20.470596129509577</v>
      </c>
      <c r="L138" s="98">
        <v>20.548103563580796</v>
      </c>
      <c r="M138" s="98">
        <v>21.278470430877963</v>
      </c>
      <c r="N138" s="98">
        <v>22.355354925002459</v>
      </c>
      <c r="O138" s="98">
        <v>20.085005254609733</v>
      </c>
      <c r="P138" s="98">
        <v>20.113212955001437</v>
      </c>
      <c r="Q138" s="98">
        <v>19.31011751218114</v>
      </c>
      <c r="R138" s="98">
        <v>19.149828030954481</v>
      </c>
      <c r="S138" s="98">
        <v>16.526249164039356</v>
      </c>
      <c r="T138" s="98">
        <v>14.713886500429947</v>
      </c>
      <c r="U138" s="98">
        <v>13.185583261679579</v>
      </c>
      <c r="V138" s="98">
        <v>15.240207318238326</v>
      </c>
      <c r="W138" s="98">
        <v>15.368228718830686</v>
      </c>
      <c r="X138" s="98">
        <v>14.455670201586027</v>
      </c>
      <c r="Y138" s="98">
        <v>10.924811311741674</v>
      </c>
      <c r="DA138" s="63" t="s">
        <v>1666</v>
      </c>
    </row>
    <row r="139" spans="1:105" ht="12" customHeight="1" x14ac:dyDescent="0.25">
      <c r="A139" s="97" t="s">
        <v>50</v>
      </c>
      <c r="B139" s="98">
        <v>22.892381768750017</v>
      </c>
      <c r="C139" s="98">
        <v>29.002256569761308</v>
      </c>
      <c r="D139" s="98">
        <v>27.191438142926412</v>
      </c>
      <c r="E139" s="98">
        <v>34.66162684491438</v>
      </c>
      <c r="F139" s="98">
        <v>33.448721908454033</v>
      </c>
      <c r="G139" s="98">
        <v>34.869410155345037</v>
      </c>
      <c r="H139" s="98">
        <v>35.931381815989852</v>
      </c>
      <c r="I139" s="98">
        <v>39.675423700327521</v>
      </c>
      <c r="J139" s="98">
        <v>41.853324959483416</v>
      </c>
      <c r="K139" s="98">
        <v>49.852826898437456</v>
      </c>
      <c r="L139" s="98">
        <v>46.442484913487888</v>
      </c>
      <c r="M139" s="98">
        <v>41.799707425368261</v>
      </c>
      <c r="N139" s="98">
        <v>38.466687940502368</v>
      </c>
      <c r="O139" s="98">
        <v>37.489988536024903</v>
      </c>
      <c r="P139" s="98">
        <v>33.605971520212648</v>
      </c>
      <c r="Q139" s="98">
        <v>33.727387366032737</v>
      </c>
      <c r="R139" s="98">
        <v>34.928049740013492</v>
      </c>
      <c r="S139" s="98">
        <v>33.684952653251308</v>
      </c>
      <c r="T139" s="98">
        <v>31.141331562969579</v>
      </c>
      <c r="U139" s="98">
        <v>32.223274261247617</v>
      </c>
      <c r="V139" s="98">
        <v>30.086073220728235</v>
      </c>
      <c r="W139" s="98">
        <v>29.998281609930149</v>
      </c>
      <c r="X139" s="98">
        <v>27.253117251518589</v>
      </c>
      <c r="Y139" s="98">
        <v>23.099832507813588</v>
      </c>
      <c r="DA139" s="63" t="s">
        <v>1667</v>
      </c>
    </row>
    <row r="140" spans="1:105" ht="12" customHeight="1" x14ac:dyDescent="0.25">
      <c r="A140" s="109" t="s">
        <v>120</v>
      </c>
      <c r="B140" s="33">
        <v>53.0734228238559</v>
      </c>
      <c r="C140" s="33">
        <v>43.506800726954594</v>
      </c>
      <c r="D140" s="33">
        <v>52.059001918689489</v>
      </c>
      <c r="E140" s="33">
        <v>37.49943582127316</v>
      </c>
      <c r="F140" s="33">
        <v>45.444131243174056</v>
      </c>
      <c r="G140" s="33">
        <v>47.607612911874575</v>
      </c>
      <c r="H140" s="33">
        <v>50.398792011751269</v>
      </c>
      <c r="I140" s="33">
        <v>44.110847212245673</v>
      </c>
      <c r="J140" s="33">
        <v>48.76899735322511</v>
      </c>
      <c r="K140" s="33">
        <v>39.586733632453132</v>
      </c>
      <c r="L140" s="33">
        <v>40.527809950012013</v>
      </c>
      <c r="M140" s="33">
        <v>40.567545542492454</v>
      </c>
      <c r="N140" s="33">
        <v>42.53286154378543</v>
      </c>
      <c r="O140" s="33">
        <v>42.341588828485847</v>
      </c>
      <c r="P140" s="33">
        <v>42.882561469185447</v>
      </c>
      <c r="Q140" s="33">
        <v>44.308205572902402</v>
      </c>
      <c r="R140" s="33">
        <v>44.374989098512344</v>
      </c>
      <c r="S140" s="33">
        <v>44.584335105224575</v>
      </c>
      <c r="T140" s="33">
        <v>43.361866314190479</v>
      </c>
      <c r="U140" s="33">
        <v>42.739654657501262</v>
      </c>
      <c r="V140" s="33">
        <v>41.31371145200746</v>
      </c>
      <c r="W140" s="33">
        <v>44.30579870214558</v>
      </c>
      <c r="X140" s="33">
        <v>43.082004297017605</v>
      </c>
      <c r="Y140" s="33">
        <v>42.748815619564091</v>
      </c>
      <c r="DA140" s="60" t="s">
        <v>1668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516.97281330182511</v>
      </c>
      <c r="C142" s="117">
        <f t="shared" si="25"/>
        <v>560.21856703716935</v>
      </c>
      <c r="D142" s="117">
        <f t="shared" si="25"/>
        <v>558.35702783863849</v>
      </c>
      <c r="E142" s="117">
        <f t="shared" si="25"/>
        <v>635.76106233192445</v>
      </c>
      <c r="F142" s="117">
        <f t="shared" si="25"/>
        <v>636.92140157745996</v>
      </c>
      <c r="G142" s="117">
        <f t="shared" si="25"/>
        <v>691.04124068538488</v>
      </c>
      <c r="H142" s="117">
        <f t="shared" si="25"/>
        <v>677.17010535067311</v>
      </c>
      <c r="I142" s="117">
        <f t="shared" si="25"/>
        <v>680.17656506999333</v>
      </c>
      <c r="J142" s="117">
        <f t="shared" si="25"/>
        <v>708.55760571968847</v>
      </c>
      <c r="K142" s="117">
        <f t="shared" si="25"/>
        <v>746.27854835578125</v>
      </c>
      <c r="L142" s="117">
        <f t="shared" si="25"/>
        <v>825.73415409326515</v>
      </c>
      <c r="M142" s="117">
        <f t="shared" si="25"/>
        <v>849.24525231830069</v>
      </c>
      <c r="N142" s="117">
        <f t="shared" si="25"/>
        <v>883.53841794807204</v>
      </c>
      <c r="O142" s="117">
        <f t="shared" si="25"/>
        <v>890.95566946499457</v>
      </c>
      <c r="P142" s="117">
        <f t="shared" si="25"/>
        <v>798.47966081184632</v>
      </c>
      <c r="Q142" s="117">
        <f t="shared" si="25"/>
        <v>935.39304241948469</v>
      </c>
      <c r="R142" s="117">
        <f t="shared" ref="R142:V142" si="26">R143+R146+R148+R161</f>
        <v>910.25424102183888</v>
      </c>
      <c r="S142" s="117">
        <f t="shared" si="26"/>
        <v>914.54740710110514</v>
      </c>
      <c r="T142" s="117">
        <f t="shared" si="26"/>
        <v>890.91152395475672</v>
      </c>
      <c r="U142" s="117">
        <f t="shared" si="26"/>
        <v>882.53812632012136</v>
      </c>
      <c r="V142" s="117">
        <f t="shared" si="26"/>
        <v>895.06158035924102</v>
      </c>
      <c r="W142" s="117">
        <f t="shared" ref="W142:Y142" si="27">W143+W146+W148+W161</f>
        <v>978.7450177295965</v>
      </c>
      <c r="X142" s="117">
        <f t="shared" si="27"/>
        <v>911.02649405225088</v>
      </c>
      <c r="Y142" s="117">
        <f t="shared" si="27"/>
        <v>895.0000893921698</v>
      </c>
      <c r="DA142" s="129" t="s">
        <v>1814</v>
      </c>
    </row>
    <row r="143" spans="1:105" ht="12" customHeight="1" x14ac:dyDescent="0.25">
      <c r="A143" s="121" t="s">
        <v>57</v>
      </c>
      <c r="B143" s="122">
        <f t="shared" ref="B143:Q143" si="28">SUM(B144:B145)</f>
        <v>386.73439775936129</v>
      </c>
      <c r="C143" s="122">
        <f t="shared" si="28"/>
        <v>433.31480467656354</v>
      </c>
      <c r="D143" s="122">
        <f t="shared" si="28"/>
        <v>422.39816572466361</v>
      </c>
      <c r="E143" s="122">
        <f t="shared" si="28"/>
        <v>496.48746322138936</v>
      </c>
      <c r="F143" s="122">
        <f t="shared" si="28"/>
        <v>495.82844325734624</v>
      </c>
      <c r="G143" s="122">
        <f t="shared" si="28"/>
        <v>538.89792674240732</v>
      </c>
      <c r="H143" s="122">
        <f t="shared" si="28"/>
        <v>506.86785732459714</v>
      </c>
      <c r="I143" s="122">
        <f t="shared" si="28"/>
        <v>500.795971072518</v>
      </c>
      <c r="J143" s="122">
        <f t="shared" si="28"/>
        <v>518.6797638229848</v>
      </c>
      <c r="K143" s="122">
        <f t="shared" si="28"/>
        <v>557.70665357890425</v>
      </c>
      <c r="L143" s="122">
        <f t="shared" si="28"/>
        <v>622.4014742430752</v>
      </c>
      <c r="M143" s="122">
        <f t="shared" si="28"/>
        <v>629.45518095460545</v>
      </c>
      <c r="N143" s="122">
        <f t="shared" si="28"/>
        <v>653.62418320907443</v>
      </c>
      <c r="O143" s="122">
        <f t="shared" si="28"/>
        <v>674.18562439717152</v>
      </c>
      <c r="P143" s="122">
        <f t="shared" si="28"/>
        <v>594.89522643655334</v>
      </c>
      <c r="Q143" s="122">
        <f t="shared" si="28"/>
        <v>692.28734047976093</v>
      </c>
      <c r="R143" s="122">
        <f t="shared" ref="R143:V143" si="29">SUM(R144:R145)</f>
        <v>677.62996231319983</v>
      </c>
      <c r="S143" s="122">
        <f t="shared" si="29"/>
        <v>665.54342261280237</v>
      </c>
      <c r="T143" s="122">
        <f t="shared" si="29"/>
        <v>643.50146393163482</v>
      </c>
      <c r="U143" s="122">
        <f t="shared" si="29"/>
        <v>634.09907932892645</v>
      </c>
      <c r="V143" s="122">
        <f t="shared" si="29"/>
        <v>649.96774537865667</v>
      </c>
      <c r="W143" s="122">
        <f t="shared" ref="W143:Y143" si="30">SUM(W144:W145)</f>
        <v>717.9588642032802</v>
      </c>
      <c r="X143" s="122">
        <f t="shared" si="30"/>
        <v>659.1755740255669</v>
      </c>
      <c r="Y143" s="122">
        <f t="shared" si="30"/>
        <v>642.5812592382332</v>
      </c>
      <c r="DA143" s="130" t="s">
        <v>1815</v>
      </c>
    </row>
    <row r="144" spans="1:105" ht="12" customHeight="1" x14ac:dyDescent="0.25">
      <c r="A144" s="97" t="s">
        <v>199</v>
      </c>
      <c r="B144" s="98">
        <v>383.01191730145092</v>
      </c>
      <c r="C144" s="98">
        <v>429.17570497645221</v>
      </c>
      <c r="D144" s="98">
        <v>418.35757299480622</v>
      </c>
      <c r="E144" s="98">
        <v>492.0184135388692</v>
      </c>
      <c r="F144" s="98">
        <v>491.16759619595325</v>
      </c>
      <c r="G144" s="98">
        <v>533.945745520944</v>
      </c>
      <c r="H144" s="98">
        <v>502.38856629791314</v>
      </c>
      <c r="I144" s="98">
        <v>496.528220889647</v>
      </c>
      <c r="J144" s="98">
        <v>514.31454315120777</v>
      </c>
      <c r="K144" s="98">
        <v>553.05965326460284</v>
      </c>
      <c r="L144" s="98">
        <v>617.41447032607061</v>
      </c>
      <c r="M144" s="98">
        <v>624.46861333701247</v>
      </c>
      <c r="N144" s="98">
        <v>648.51993308275541</v>
      </c>
      <c r="O144" s="98">
        <v>668.98524189743489</v>
      </c>
      <c r="P144" s="98">
        <v>590.33666956041714</v>
      </c>
      <c r="Q144" s="98">
        <v>686.98821139850361</v>
      </c>
      <c r="R144" s="98">
        <v>672.41190191064788</v>
      </c>
      <c r="S144" s="98">
        <v>660.48455244350032</v>
      </c>
      <c r="T144" s="98">
        <v>638.62577526263237</v>
      </c>
      <c r="U144" s="98">
        <v>629.27198809974539</v>
      </c>
      <c r="V144" s="98">
        <v>645.02020991970994</v>
      </c>
      <c r="W144" s="98">
        <v>712.50301832402556</v>
      </c>
      <c r="X144" s="98">
        <v>654.19247144981784</v>
      </c>
      <c r="Y144" s="98">
        <v>637.70337276087912</v>
      </c>
      <c r="DA144" s="63" t="s">
        <v>1816</v>
      </c>
    </row>
    <row r="145" spans="1:105" ht="12" customHeight="1" x14ac:dyDescent="0.25">
      <c r="A145" s="97" t="s">
        <v>53</v>
      </c>
      <c r="B145" s="98">
        <v>3.7224804579103643</v>
      </c>
      <c r="C145" s="98">
        <v>4.1390997001113465</v>
      </c>
      <c r="D145" s="98">
        <v>4.0405927298574023</v>
      </c>
      <c r="E145" s="98">
        <v>4.4690496825201409</v>
      </c>
      <c r="F145" s="98">
        <v>4.6608470613929844</v>
      </c>
      <c r="G145" s="98">
        <v>4.9521812214632774</v>
      </c>
      <c r="H145" s="98">
        <v>4.4792910266840114</v>
      </c>
      <c r="I145" s="98">
        <v>4.2677501828709845</v>
      </c>
      <c r="J145" s="98">
        <v>4.3652206717770294</v>
      </c>
      <c r="K145" s="98">
        <v>4.6470003143013896</v>
      </c>
      <c r="L145" s="98">
        <v>4.9870039170045617</v>
      </c>
      <c r="M145" s="98">
        <v>4.9865676175930131</v>
      </c>
      <c r="N145" s="98">
        <v>5.1042501263190223</v>
      </c>
      <c r="O145" s="98">
        <v>5.2003824997366479</v>
      </c>
      <c r="P145" s="98">
        <v>4.5585568761361568</v>
      </c>
      <c r="Q145" s="98">
        <v>5.2991290812573251</v>
      </c>
      <c r="R145" s="98">
        <v>5.2180604025519068</v>
      </c>
      <c r="S145" s="98">
        <v>5.0588701693020415</v>
      </c>
      <c r="T145" s="98">
        <v>4.8756886690024777</v>
      </c>
      <c r="U145" s="98">
        <v>4.8270912291810353</v>
      </c>
      <c r="V145" s="98">
        <v>4.9475354589466791</v>
      </c>
      <c r="W145" s="98">
        <v>5.4558458792545874</v>
      </c>
      <c r="X145" s="98">
        <v>4.983102575749017</v>
      </c>
      <c r="Y145" s="98">
        <v>4.8778864773541004</v>
      </c>
      <c r="DA145" s="63" t="s">
        <v>1817</v>
      </c>
    </row>
    <row r="146" spans="1:105" ht="12" customHeight="1" x14ac:dyDescent="0.25">
      <c r="A146" s="121" t="s">
        <v>92</v>
      </c>
      <c r="B146" s="122">
        <f t="shared" ref="B146:Y146" si="31">B147</f>
        <v>7.6748772308294333</v>
      </c>
      <c r="C146" s="122">
        <f t="shared" si="31"/>
        <v>7.6918986898280552</v>
      </c>
      <c r="D146" s="122">
        <f t="shared" si="31"/>
        <v>7.8872143665489789</v>
      </c>
      <c r="E146" s="122">
        <f t="shared" si="31"/>
        <v>21.066399104690202</v>
      </c>
      <c r="F146" s="122">
        <f t="shared" si="31"/>
        <v>10.602666734822181</v>
      </c>
      <c r="G146" s="122">
        <f t="shared" si="31"/>
        <v>15.233367610038011</v>
      </c>
      <c r="H146" s="122">
        <f t="shared" si="31"/>
        <v>26.717978065984745</v>
      </c>
      <c r="I146" s="122">
        <f t="shared" si="31"/>
        <v>37.324959174319268</v>
      </c>
      <c r="J146" s="122">
        <f t="shared" si="31"/>
        <v>40.642671537311074</v>
      </c>
      <c r="K146" s="122">
        <f t="shared" si="31"/>
        <v>41.072464254955953</v>
      </c>
      <c r="L146" s="122">
        <f t="shared" si="31"/>
        <v>54.457024913822444</v>
      </c>
      <c r="M146" s="122">
        <f t="shared" si="31"/>
        <v>73.240584186519754</v>
      </c>
      <c r="N146" s="122">
        <f t="shared" si="31"/>
        <v>80.249453250787667</v>
      </c>
      <c r="O146" s="122">
        <f t="shared" si="31"/>
        <v>69.008614504813778</v>
      </c>
      <c r="P146" s="122">
        <f t="shared" si="31"/>
        <v>56.655585431702058</v>
      </c>
      <c r="Q146" s="122">
        <f t="shared" si="31"/>
        <v>93.447061660350329</v>
      </c>
      <c r="R146" s="122">
        <f t="shared" si="31"/>
        <v>80.681851726059648</v>
      </c>
      <c r="S146" s="122">
        <f t="shared" si="31"/>
        <v>97.794413825070549</v>
      </c>
      <c r="T146" s="122">
        <f t="shared" si="31"/>
        <v>99.699608197788208</v>
      </c>
      <c r="U146" s="122">
        <f t="shared" si="31"/>
        <v>99.415109015889826</v>
      </c>
      <c r="V146" s="122">
        <f t="shared" si="31"/>
        <v>96.315314700461897</v>
      </c>
      <c r="W146" s="122">
        <f t="shared" si="31"/>
        <v>102.55525145566993</v>
      </c>
      <c r="X146" s="122">
        <f t="shared" si="31"/>
        <v>99.192724861649921</v>
      </c>
      <c r="Y146" s="122">
        <f t="shared" si="31"/>
        <v>97.870974368907653</v>
      </c>
      <c r="DA146" s="130" t="s">
        <v>1818</v>
      </c>
    </row>
    <row r="147" spans="1:105" ht="12" customHeight="1" x14ac:dyDescent="0.25">
      <c r="A147" s="97" t="s">
        <v>53</v>
      </c>
      <c r="B147" s="98">
        <v>7.6748772308294333</v>
      </c>
      <c r="C147" s="98">
        <v>7.6918986898280552</v>
      </c>
      <c r="D147" s="98">
        <v>7.8872143665489789</v>
      </c>
      <c r="E147" s="98">
        <v>21.066399104690202</v>
      </c>
      <c r="F147" s="98">
        <v>10.602666734822181</v>
      </c>
      <c r="G147" s="98">
        <v>15.233367610038011</v>
      </c>
      <c r="H147" s="98">
        <v>26.717978065984745</v>
      </c>
      <c r="I147" s="98">
        <v>37.324959174319268</v>
      </c>
      <c r="J147" s="98">
        <v>40.642671537311074</v>
      </c>
      <c r="K147" s="98">
        <v>41.072464254955953</v>
      </c>
      <c r="L147" s="98">
        <v>54.457024913822444</v>
      </c>
      <c r="M147" s="98">
        <v>73.240584186519754</v>
      </c>
      <c r="N147" s="98">
        <v>80.249453250787667</v>
      </c>
      <c r="O147" s="98">
        <v>69.008614504813778</v>
      </c>
      <c r="P147" s="98">
        <v>56.655585431702058</v>
      </c>
      <c r="Q147" s="98">
        <v>93.447061660350329</v>
      </c>
      <c r="R147" s="98">
        <v>80.681851726059648</v>
      </c>
      <c r="S147" s="98">
        <v>97.794413825070549</v>
      </c>
      <c r="T147" s="98">
        <v>99.699608197788208</v>
      </c>
      <c r="U147" s="98">
        <v>99.415109015889826</v>
      </c>
      <c r="V147" s="98">
        <v>96.315314700461897</v>
      </c>
      <c r="W147" s="98">
        <v>102.55525145566993</v>
      </c>
      <c r="X147" s="98">
        <v>99.192724861649921</v>
      </c>
      <c r="Y147" s="98">
        <v>97.870974368907653</v>
      </c>
      <c r="DA147" s="63" t="s">
        <v>1819</v>
      </c>
    </row>
    <row r="148" spans="1:105" ht="12" customHeight="1" x14ac:dyDescent="0.25">
      <c r="A148" s="121" t="s">
        <v>55</v>
      </c>
      <c r="B148" s="122">
        <v>62.092719410568918</v>
      </c>
      <c r="C148" s="122">
        <v>60.470650335310751</v>
      </c>
      <c r="D148" s="122">
        <v>65.036056791133518</v>
      </c>
      <c r="E148" s="122">
        <v>59.462856550202631</v>
      </c>
      <c r="F148" s="122">
        <v>67.096916576410536</v>
      </c>
      <c r="G148" s="122">
        <v>70.532493789030241</v>
      </c>
      <c r="H148" s="122">
        <v>74.514348434403502</v>
      </c>
      <c r="I148" s="122">
        <v>74.06718644790341</v>
      </c>
      <c r="J148" s="122">
        <v>77.614878992345467</v>
      </c>
      <c r="K148" s="122">
        <v>76.461136962363781</v>
      </c>
      <c r="L148" s="122">
        <v>78.983277843539753</v>
      </c>
      <c r="M148" s="122">
        <v>78.809626967647986</v>
      </c>
      <c r="N148" s="122">
        <v>81.607663810662956</v>
      </c>
      <c r="O148" s="122">
        <v>81.590668661539723</v>
      </c>
      <c r="P148" s="122">
        <v>82.470978743726761</v>
      </c>
      <c r="Q148" s="122">
        <v>84.323970740037737</v>
      </c>
      <c r="R148" s="122">
        <v>85.708664799189194</v>
      </c>
      <c r="S148" s="122">
        <v>86.663830239169982</v>
      </c>
      <c r="T148" s="122">
        <v>86.158953877436446</v>
      </c>
      <c r="U148" s="122">
        <v>87.518075608952785</v>
      </c>
      <c r="V148" s="122">
        <v>87.788451321009333</v>
      </c>
      <c r="W148" s="122">
        <v>94.018952635503211</v>
      </c>
      <c r="X148" s="122">
        <v>91.051148135746601</v>
      </c>
      <c r="Y148" s="122">
        <v>97.288490371955021</v>
      </c>
      <c r="DA148" s="130" t="s">
        <v>1820</v>
      </c>
    </row>
    <row r="149" spans="1:105" ht="12" customHeight="1" x14ac:dyDescent="0.25">
      <c r="A149" s="97" t="s">
        <v>132</v>
      </c>
      <c r="B149" s="98">
        <v>8.868382819285527</v>
      </c>
      <c r="C149" s="98">
        <v>9.1654992716832986</v>
      </c>
      <c r="D149" s="98">
        <v>9.1012790206764933</v>
      </c>
      <c r="E149" s="98">
        <v>10.19655415570022</v>
      </c>
      <c r="F149" s="98">
        <v>10.43097019010712</v>
      </c>
      <c r="G149" s="98">
        <v>10.986529802021424</v>
      </c>
      <c r="H149" s="98">
        <v>11.445137391666666</v>
      </c>
      <c r="I149" s="98">
        <v>12.441618514010779</v>
      </c>
      <c r="J149" s="98">
        <v>12.71941449314685</v>
      </c>
      <c r="K149" s="98">
        <v>14.138525127498427</v>
      </c>
      <c r="L149" s="98">
        <v>15.039983854572904</v>
      </c>
      <c r="M149" s="98">
        <v>15.627238916333974</v>
      </c>
      <c r="N149" s="98">
        <v>15.662941362084339</v>
      </c>
      <c r="O149" s="98">
        <v>14.944701473149557</v>
      </c>
      <c r="P149" s="98">
        <v>14.542123472206079</v>
      </c>
      <c r="Q149" s="98">
        <v>14.021930024682169</v>
      </c>
      <c r="R149" s="98">
        <v>14.003678531785939</v>
      </c>
      <c r="S149" s="98">
        <v>12.943775491974389</v>
      </c>
      <c r="T149" s="98">
        <v>11.977149332653823</v>
      </c>
      <c r="U149" s="98">
        <v>11.069197276692341</v>
      </c>
      <c r="V149" s="98">
        <v>11.230378901166034</v>
      </c>
      <c r="W149" s="98">
        <v>11.394360134239689</v>
      </c>
      <c r="X149" s="98">
        <v>11.192425119470288</v>
      </c>
      <c r="Y149" s="98">
        <v>19.140428312494862</v>
      </c>
      <c r="DA149" s="63" t="s">
        <v>1821</v>
      </c>
    </row>
    <row r="150" spans="1:105" ht="12" customHeight="1" x14ac:dyDescent="0.25">
      <c r="A150" s="97" t="s">
        <v>131</v>
      </c>
      <c r="B150" s="98">
        <v>1.3632945952510803E-3</v>
      </c>
      <c r="C150" s="98">
        <v>1.6466996805694293E-3</v>
      </c>
      <c r="D150" s="98">
        <v>1.5970623401378764E-3</v>
      </c>
      <c r="E150" s="98">
        <v>2.9646539149809281E-3</v>
      </c>
      <c r="F150" s="98">
        <v>2.8223614582074982E-3</v>
      </c>
      <c r="G150" s="98">
        <v>3.0916955115174102E-3</v>
      </c>
      <c r="H150" s="98">
        <v>3.439072888817141E-3</v>
      </c>
      <c r="I150" s="98">
        <v>5.2612005409189465E-3</v>
      </c>
      <c r="J150" s="98">
        <v>5.9306348509128286E-3</v>
      </c>
      <c r="K150" s="98">
        <v>8.4577484263071972E-3</v>
      </c>
      <c r="L150" s="98">
        <v>1.0466957409626266E-2</v>
      </c>
      <c r="M150" s="98">
        <v>1.3198269013844268E-2</v>
      </c>
      <c r="N150" s="98">
        <v>1.5058829638317627E-2</v>
      </c>
      <c r="O150" s="98">
        <v>1.6483877927316475E-2</v>
      </c>
      <c r="P150" s="98">
        <v>1.8675126594177163E-2</v>
      </c>
      <c r="Q150" s="98">
        <v>1.9568249264387026E-2</v>
      </c>
      <c r="R150" s="98">
        <v>2.2343509670960222E-2</v>
      </c>
      <c r="S150" s="98">
        <v>2.1659079998100898E-2</v>
      </c>
      <c r="T150" s="98">
        <v>2.1754100854157497E-2</v>
      </c>
      <c r="U150" s="98">
        <v>2.0647159286233542E-2</v>
      </c>
      <c r="V150" s="98">
        <v>2.2600344665603851E-2</v>
      </c>
      <c r="W150" s="98">
        <v>2.1193857543592955E-2</v>
      </c>
      <c r="X150" s="98">
        <v>1.9237655595642451E-2</v>
      </c>
      <c r="Y150" s="98">
        <v>4.724675286786921E-2</v>
      </c>
      <c r="DA150" s="63" t="s">
        <v>1822</v>
      </c>
    </row>
    <row r="151" spans="1:105" ht="12" customHeight="1" x14ac:dyDescent="0.25">
      <c r="A151" s="100" t="s">
        <v>199</v>
      </c>
      <c r="B151" s="101">
        <v>4.1393787164282613E-4</v>
      </c>
      <c r="C151" s="101">
        <v>4.7342709331055856E-4</v>
      </c>
      <c r="D151" s="101">
        <v>4.8402712546832133E-4</v>
      </c>
      <c r="E151" s="101">
        <v>7.6120692816777718E-4</v>
      </c>
      <c r="F151" s="101">
        <v>8.1670038312771191E-4</v>
      </c>
      <c r="G151" s="101">
        <v>8.8610331264595411E-4</v>
      </c>
      <c r="H151" s="101">
        <v>9.822748503731315E-4</v>
      </c>
      <c r="I151" s="101">
        <v>1.462678021849046E-3</v>
      </c>
      <c r="J151" s="101">
        <v>1.6610570972998928E-3</v>
      </c>
      <c r="K151" s="101">
        <v>2.2033226335074155E-3</v>
      </c>
      <c r="L151" s="101">
        <v>2.7315290526254308E-3</v>
      </c>
      <c r="M151" s="101">
        <v>3.5991417762734914E-3</v>
      </c>
      <c r="N151" s="101">
        <v>4.0605603240534555E-3</v>
      </c>
      <c r="O151" s="101">
        <v>4.3143843973827804E-3</v>
      </c>
      <c r="P151" s="101">
        <v>5.1591825551810687E-3</v>
      </c>
      <c r="Q151" s="101">
        <v>5.937704682094494E-3</v>
      </c>
      <c r="R151" s="101">
        <v>6.6090585681172929E-3</v>
      </c>
      <c r="S151" s="101">
        <v>6.3077741910707273E-3</v>
      </c>
      <c r="T151" s="101">
        <v>6.547795380402211E-3</v>
      </c>
      <c r="U151" s="101">
        <v>5.8769322325459986E-3</v>
      </c>
      <c r="V151" s="101">
        <v>6.2960069264925197E-3</v>
      </c>
      <c r="W151" s="101">
        <v>6.6438526202280898E-3</v>
      </c>
      <c r="X151" s="101">
        <v>6.7391861633978641E-3</v>
      </c>
      <c r="Y151" s="101">
        <v>1.6965297945746891E-2</v>
      </c>
      <c r="DA151" s="131" t="s">
        <v>1823</v>
      </c>
    </row>
    <row r="152" spans="1:105" ht="12" customHeight="1" x14ac:dyDescent="0.25">
      <c r="A152" s="103" t="s">
        <v>52</v>
      </c>
      <c r="B152" s="104">
        <v>9.493567236082542E-4</v>
      </c>
      <c r="C152" s="104">
        <v>1.1732725872588708E-3</v>
      </c>
      <c r="D152" s="104">
        <v>1.1130352146695552E-3</v>
      </c>
      <c r="E152" s="104">
        <v>2.2034469868131507E-3</v>
      </c>
      <c r="F152" s="104">
        <v>2.0056610750797863E-3</v>
      </c>
      <c r="G152" s="104">
        <v>2.2055921988714563E-3</v>
      </c>
      <c r="H152" s="104">
        <v>2.4567980384440093E-3</v>
      </c>
      <c r="I152" s="104">
        <v>3.7985225190699007E-3</v>
      </c>
      <c r="J152" s="104">
        <v>4.269577753612936E-3</v>
      </c>
      <c r="K152" s="104">
        <v>6.2544257927997816E-3</v>
      </c>
      <c r="L152" s="104">
        <v>7.7354283570008351E-3</v>
      </c>
      <c r="M152" s="104">
        <v>9.5991272375707763E-3</v>
      </c>
      <c r="N152" s="104">
        <v>1.0998269314264172E-2</v>
      </c>
      <c r="O152" s="104">
        <v>1.2169493529933696E-2</v>
      </c>
      <c r="P152" s="104">
        <v>1.3515944038996093E-2</v>
      </c>
      <c r="Q152" s="104">
        <v>1.3630544582292532E-2</v>
      </c>
      <c r="R152" s="104">
        <v>1.5734451102842929E-2</v>
      </c>
      <c r="S152" s="104">
        <v>1.5351305807030169E-2</v>
      </c>
      <c r="T152" s="104">
        <v>1.5206305473755285E-2</v>
      </c>
      <c r="U152" s="104">
        <v>1.4770227053687543E-2</v>
      </c>
      <c r="V152" s="104">
        <v>1.630433773911133E-2</v>
      </c>
      <c r="W152" s="104">
        <v>1.4550004923364866E-2</v>
      </c>
      <c r="X152" s="104">
        <v>1.2498469432244587E-2</v>
      </c>
      <c r="Y152" s="104">
        <v>3.0281454922122322E-2</v>
      </c>
      <c r="DA152" s="132" t="s">
        <v>1824</v>
      </c>
    </row>
    <row r="153" spans="1:105" ht="12" customHeight="1" x14ac:dyDescent="0.25">
      <c r="A153" s="106" t="s">
        <v>124</v>
      </c>
      <c r="B153" s="101">
        <v>1.998258333144713</v>
      </c>
      <c r="C153" s="101">
        <v>2.1401221635366614</v>
      </c>
      <c r="D153" s="101">
        <v>2.1822592708641109</v>
      </c>
      <c r="E153" s="101">
        <v>2.4526968200570241</v>
      </c>
      <c r="F153" s="101">
        <v>2.5138607716287664</v>
      </c>
      <c r="G153" s="101">
        <v>2.5589764902254539</v>
      </c>
      <c r="H153" s="101">
        <v>2.6994444697201696</v>
      </c>
      <c r="I153" s="101">
        <v>2.6909549475091765</v>
      </c>
      <c r="J153" s="101">
        <v>3.0113510439460067</v>
      </c>
      <c r="K153" s="101">
        <v>3.2664256155311877</v>
      </c>
      <c r="L153" s="101">
        <v>3.0616192757042957</v>
      </c>
      <c r="M153" s="101">
        <v>2.7454175517199841</v>
      </c>
      <c r="N153" s="101">
        <v>2.5114171795869242</v>
      </c>
      <c r="O153" s="101">
        <v>2.4532049650095904</v>
      </c>
      <c r="P153" s="101">
        <v>2.218568610298068</v>
      </c>
      <c r="Q153" s="101">
        <v>2.2783472753545295</v>
      </c>
      <c r="R153" s="101">
        <v>2.4300845794963566</v>
      </c>
      <c r="S153" s="101">
        <v>2.4149137021587981</v>
      </c>
      <c r="T153" s="101">
        <v>2.2946233395100468</v>
      </c>
      <c r="U153" s="101">
        <v>2.4210804832139763</v>
      </c>
      <c r="V153" s="101">
        <v>2.3064917037667527</v>
      </c>
      <c r="W153" s="101">
        <v>2.3312532356250091</v>
      </c>
      <c r="X153" s="101">
        <v>2.1468619077411875</v>
      </c>
      <c r="Y153" s="101">
        <v>1.8355454033014629</v>
      </c>
      <c r="DA153" s="131" t="s">
        <v>1825</v>
      </c>
    </row>
    <row r="154" spans="1:105" ht="12" customHeight="1" x14ac:dyDescent="0.25">
      <c r="A154" s="107" t="s">
        <v>123</v>
      </c>
      <c r="B154" s="104">
        <v>2.9946548771416778E-4</v>
      </c>
      <c r="C154" s="104">
        <v>3.9269129897038493E-4</v>
      </c>
      <c r="D154" s="104">
        <v>3.8364503565180231E-4</v>
      </c>
      <c r="E154" s="104">
        <v>7.4400775077578375E-4</v>
      </c>
      <c r="F154" s="104">
        <v>7.544165193754548E-4</v>
      </c>
      <c r="G154" s="104">
        <v>8.5489152456003829E-4</v>
      </c>
      <c r="H154" s="104">
        <v>9.7248597490520337E-4</v>
      </c>
      <c r="I154" s="104">
        <v>1.2090187607815587E-3</v>
      </c>
      <c r="J154" s="104">
        <v>1.5384004745822423E-3</v>
      </c>
      <c r="K154" s="104">
        <v>2.3739728591503865E-3</v>
      </c>
      <c r="L154" s="104">
        <v>2.4109369141915291E-3</v>
      </c>
      <c r="M154" s="104">
        <v>2.3430728108048151E-3</v>
      </c>
      <c r="N154" s="104">
        <v>2.3870501448826935E-3</v>
      </c>
      <c r="O154" s="104">
        <v>2.8798356142558774E-3</v>
      </c>
      <c r="P154" s="104">
        <v>2.8067850491877632E-3</v>
      </c>
      <c r="Q154" s="104">
        <v>3.1636186171705065E-3</v>
      </c>
      <c r="R154" s="104">
        <v>3.8782577207928043E-3</v>
      </c>
      <c r="S154" s="104">
        <v>4.0241692072922955E-3</v>
      </c>
      <c r="T154" s="104">
        <v>4.0468254216843545E-3</v>
      </c>
      <c r="U154" s="104">
        <v>4.8720793423988364E-3</v>
      </c>
      <c r="V154" s="104">
        <v>4.7830896649123317E-3</v>
      </c>
      <c r="W154" s="104">
        <v>4.8630148077433242E-3</v>
      </c>
      <c r="X154" s="104">
        <v>4.4641437882791783E-3</v>
      </c>
      <c r="Y154" s="104">
        <v>3.6202007690609864E-3</v>
      </c>
      <c r="DA154" s="132" t="s">
        <v>1826</v>
      </c>
    </row>
    <row r="155" spans="1:105" ht="12" customHeight="1" x14ac:dyDescent="0.25">
      <c r="A155" s="108" t="s">
        <v>50</v>
      </c>
      <c r="B155" s="98">
        <v>9.0914731453301158E-5</v>
      </c>
      <c r="C155" s="98">
        <v>1.1289094942815725E-4</v>
      </c>
      <c r="D155" s="98">
        <v>1.1629926031015478E-4</v>
      </c>
      <c r="E155" s="98">
        <v>1.9102325220968143E-4</v>
      </c>
      <c r="F155" s="98">
        <v>2.1830997737998746E-4</v>
      </c>
      <c r="G155" s="98">
        <v>2.4505151866579438E-4</v>
      </c>
      <c r="H155" s="98">
        <v>2.778309858155992E-4</v>
      </c>
      <c r="I155" s="98">
        <v>3.360660294257214E-4</v>
      </c>
      <c r="J155" s="98">
        <v>4.3070612911951461E-4</v>
      </c>
      <c r="K155" s="98">
        <v>6.1936245865237935E-4</v>
      </c>
      <c r="L155" s="98">
        <v>6.2938607132283816E-4</v>
      </c>
      <c r="M155" s="98">
        <v>6.3781682738377774E-4</v>
      </c>
      <c r="N155" s="98">
        <v>6.4172588906913407E-4</v>
      </c>
      <c r="O155" s="98">
        <v>7.5267224664441856E-4</v>
      </c>
      <c r="P155" s="98">
        <v>7.7318147200965939E-4</v>
      </c>
      <c r="Q155" s="98">
        <v>9.5813433645219903E-4</v>
      </c>
      <c r="R155" s="98">
        <v>1.1447551354460122E-3</v>
      </c>
      <c r="S155" s="98">
        <v>1.1703253538635459E-3</v>
      </c>
      <c r="T155" s="98">
        <v>1.2169857514213022E-3</v>
      </c>
      <c r="U155" s="98">
        <v>1.3864222100130146E-3</v>
      </c>
      <c r="V155" s="98">
        <v>1.3318818686909831E-3</v>
      </c>
      <c r="W155" s="98">
        <v>1.5254910842226663E-3</v>
      </c>
      <c r="X155" s="98">
        <v>1.5658109934360838E-3</v>
      </c>
      <c r="Y155" s="98">
        <v>1.2896570155187354E-3</v>
      </c>
      <c r="DA155" s="63" t="s">
        <v>1827</v>
      </c>
    </row>
    <row r="156" spans="1:105" ht="12" customHeight="1" x14ac:dyDescent="0.25">
      <c r="A156" s="108" t="s">
        <v>52</v>
      </c>
      <c r="B156" s="98">
        <v>2.0855075626086662E-4</v>
      </c>
      <c r="C156" s="98">
        <v>2.7980034954222771E-4</v>
      </c>
      <c r="D156" s="98">
        <v>2.6734577534164754E-4</v>
      </c>
      <c r="E156" s="98">
        <v>5.5298449856610232E-4</v>
      </c>
      <c r="F156" s="98">
        <v>5.3610654199546734E-4</v>
      </c>
      <c r="G156" s="98">
        <v>6.0984000589424392E-4</v>
      </c>
      <c r="H156" s="98">
        <v>6.9465498908960412E-4</v>
      </c>
      <c r="I156" s="98">
        <v>8.729527313558373E-4</v>
      </c>
      <c r="J156" s="98">
        <v>1.1076943454627276E-3</v>
      </c>
      <c r="K156" s="98">
        <v>1.7546104004980074E-3</v>
      </c>
      <c r="L156" s="98">
        <v>1.7815508428686909E-3</v>
      </c>
      <c r="M156" s="98">
        <v>1.7052559834210372E-3</v>
      </c>
      <c r="N156" s="98">
        <v>1.7453242558135595E-3</v>
      </c>
      <c r="O156" s="98">
        <v>2.1271633676114587E-3</v>
      </c>
      <c r="P156" s="98">
        <v>2.0336035771781036E-3</v>
      </c>
      <c r="Q156" s="98">
        <v>2.2054842807183077E-3</v>
      </c>
      <c r="R156" s="98">
        <v>2.7335025853467924E-3</v>
      </c>
      <c r="S156" s="98">
        <v>2.8538438534287495E-3</v>
      </c>
      <c r="T156" s="98">
        <v>2.8298396702630528E-3</v>
      </c>
      <c r="U156" s="98">
        <v>3.4856571323858216E-3</v>
      </c>
      <c r="V156" s="98">
        <v>3.4512077962213488E-3</v>
      </c>
      <c r="W156" s="98">
        <v>3.3375237235206577E-3</v>
      </c>
      <c r="X156" s="98">
        <v>2.8983327948430945E-3</v>
      </c>
      <c r="Y156" s="98">
        <v>2.3305437535422508E-3</v>
      </c>
      <c r="DA156" s="63" t="s">
        <v>1828</v>
      </c>
    </row>
    <row r="157" spans="1:105" ht="12" customHeight="1" x14ac:dyDescent="0.25">
      <c r="A157" s="106" t="s">
        <v>122</v>
      </c>
      <c r="B157" s="101">
        <v>50.430898842409718</v>
      </c>
      <c r="C157" s="101">
        <v>48.301152488131549</v>
      </c>
      <c r="D157" s="101">
        <v>52.709572293029808</v>
      </c>
      <c r="E157" s="101">
        <v>45.621370202204048</v>
      </c>
      <c r="F157" s="101">
        <v>52.681769710678502</v>
      </c>
      <c r="G157" s="101">
        <v>55.308660583267489</v>
      </c>
      <c r="H157" s="101">
        <v>58.408145189069842</v>
      </c>
      <c r="I157" s="101">
        <v>56.496746429134468</v>
      </c>
      <c r="J157" s="101">
        <v>58.84389326709892</v>
      </c>
      <c r="K157" s="101">
        <v>55.584372050189138</v>
      </c>
      <c r="L157" s="101">
        <v>56.880630760413474</v>
      </c>
      <c r="M157" s="101">
        <v>55.629333126366369</v>
      </c>
      <c r="N157" s="101">
        <v>57.688660429840354</v>
      </c>
      <c r="O157" s="101">
        <v>57.495278175789885</v>
      </c>
      <c r="P157" s="101">
        <v>57.902407867383488</v>
      </c>
      <c r="Q157" s="101">
        <v>59.031203690918012</v>
      </c>
      <c r="R157" s="101">
        <v>59.496019511448758</v>
      </c>
      <c r="S157" s="101">
        <v>60.53928116981178</v>
      </c>
      <c r="T157" s="101">
        <v>60.052407819634311</v>
      </c>
      <c r="U157" s="101">
        <v>61.167720453589453</v>
      </c>
      <c r="V157" s="101">
        <v>60.794323030130109</v>
      </c>
      <c r="W157" s="101">
        <v>65.629168828308934</v>
      </c>
      <c r="X157" s="101">
        <v>63.350537255990503</v>
      </c>
      <c r="Y157" s="101">
        <v>61.883787287045472</v>
      </c>
      <c r="DA157" s="131" t="s">
        <v>1829</v>
      </c>
    </row>
    <row r="158" spans="1:105" ht="12" customHeight="1" x14ac:dyDescent="0.25">
      <c r="A158" s="107" t="s">
        <v>121</v>
      </c>
      <c r="B158" s="104">
        <v>0.79351665564599705</v>
      </c>
      <c r="C158" s="104">
        <v>0.86183702097970916</v>
      </c>
      <c r="D158" s="104">
        <v>1.0409654991873114</v>
      </c>
      <c r="E158" s="104">
        <v>1.1885267105755815</v>
      </c>
      <c r="F158" s="104">
        <v>1.4667391260185623</v>
      </c>
      <c r="G158" s="104">
        <v>1.6743803264797987</v>
      </c>
      <c r="H158" s="104">
        <v>1.9572098250830985</v>
      </c>
      <c r="I158" s="104">
        <v>2.4313963379472967</v>
      </c>
      <c r="J158" s="104">
        <v>3.032751152828201</v>
      </c>
      <c r="K158" s="104">
        <v>3.4609824478595845</v>
      </c>
      <c r="L158" s="104">
        <v>3.9881660585252448</v>
      </c>
      <c r="M158" s="104">
        <v>4.792096031403001</v>
      </c>
      <c r="N158" s="104">
        <v>5.7271989593681374</v>
      </c>
      <c r="O158" s="104">
        <v>6.6781203340491047</v>
      </c>
      <c r="P158" s="104">
        <v>7.7863968821957634</v>
      </c>
      <c r="Q158" s="104">
        <v>8.9697578812014669</v>
      </c>
      <c r="R158" s="104">
        <v>9.7526604090663795</v>
      </c>
      <c r="S158" s="104">
        <v>10.740176626019611</v>
      </c>
      <c r="T158" s="104">
        <v>11.808972459362424</v>
      </c>
      <c r="U158" s="104">
        <v>12.834558156828381</v>
      </c>
      <c r="V158" s="104">
        <v>13.429874251615924</v>
      </c>
      <c r="W158" s="104">
        <v>14.638113564978241</v>
      </c>
      <c r="X158" s="104">
        <v>14.337622053160702</v>
      </c>
      <c r="Y158" s="104">
        <v>14.377862415476304</v>
      </c>
      <c r="DA158" s="132" t="s">
        <v>1830</v>
      </c>
    </row>
    <row r="159" spans="1:105" ht="12" customHeight="1" x14ac:dyDescent="0.25">
      <c r="A159" s="108" t="s">
        <v>53</v>
      </c>
      <c r="B159" s="98">
        <v>0.24095088308565912</v>
      </c>
      <c r="C159" s="98">
        <v>0.24777391184875355</v>
      </c>
      <c r="D159" s="98">
        <v>0.3155518421582213</v>
      </c>
      <c r="E159" s="98">
        <v>0.30493131866989043</v>
      </c>
      <c r="F159" s="98">
        <v>0.42444014334364277</v>
      </c>
      <c r="G159" s="98">
        <v>0.47996891105490341</v>
      </c>
      <c r="H159" s="98">
        <v>0.55916334737296292</v>
      </c>
      <c r="I159" s="98">
        <v>0.6759303201779937</v>
      </c>
      <c r="J159" s="98">
        <v>0.84981322944905235</v>
      </c>
      <c r="K159" s="98">
        <v>0.9014713173421105</v>
      </c>
      <c r="L159" s="98">
        <v>1.040156896921095</v>
      </c>
      <c r="M159" s="98">
        <v>1.3065450111313759</v>
      </c>
      <c r="N159" s="98">
        <v>1.5442765501052149</v>
      </c>
      <c r="O159" s="98">
        <v>1.7482495996875573</v>
      </c>
      <c r="P159" s="98">
        <v>2.1512130334966475</v>
      </c>
      <c r="Q159" s="98">
        <v>2.7247667713279338</v>
      </c>
      <c r="R159" s="98">
        <v>2.8839619721197756</v>
      </c>
      <c r="S159" s="98">
        <v>3.1284660619950677</v>
      </c>
      <c r="T159" s="98">
        <v>3.5556788663530141</v>
      </c>
      <c r="U159" s="98">
        <v>3.6543305688376893</v>
      </c>
      <c r="V159" s="98">
        <v>3.7435439834747477</v>
      </c>
      <c r="W159" s="98">
        <v>4.5921828585915927</v>
      </c>
      <c r="X159" s="98">
        <v>5.0329995733930808</v>
      </c>
      <c r="Y159" s="98">
        <v>5.1307428765143639</v>
      </c>
      <c r="DA159" s="63" t="s">
        <v>1831</v>
      </c>
    </row>
    <row r="160" spans="1:105" ht="12" customHeight="1" x14ac:dyDescent="0.25">
      <c r="A160" s="108" t="s">
        <v>52</v>
      </c>
      <c r="B160" s="98">
        <v>0.5525657725603379</v>
      </c>
      <c r="C160" s="98">
        <v>0.61406310913095563</v>
      </c>
      <c r="D160" s="98">
        <v>0.72541365702909</v>
      </c>
      <c r="E160" s="98">
        <v>0.88359539190569114</v>
      </c>
      <c r="F160" s="98">
        <v>1.0422989826749196</v>
      </c>
      <c r="G160" s="98">
        <v>1.1944114154248953</v>
      </c>
      <c r="H160" s="98">
        <v>1.3980464777101356</v>
      </c>
      <c r="I160" s="98">
        <v>1.7554660177693029</v>
      </c>
      <c r="J160" s="98">
        <v>2.1829379233791486</v>
      </c>
      <c r="K160" s="98">
        <v>2.5595111305174738</v>
      </c>
      <c r="L160" s="98">
        <v>2.9480091616041495</v>
      </c>
      <c r="M160" s="98">
        <v>3.4855510202716253</v>
      </c>
      <c r="N160" s="98">
        <v>4.1829224092629227</v>
      </c>
      <c r="O160" s="98">
        <v>4.9298707343615469</v>
      </c>
      <c r="P160" s="98">
        <v>5.6351838486991159</v>
      </c>
      <c r="Q160" s="98">
        <v>6.2449911098735322</v>
      </c>
      <c r="R160" s="98">
        <v>6.8686984369466035</v>
      </c>
      <c r="S160" s="98">
        <v>7.6117105640245439</v>
      </c>
      <c r="T160" s="98">
        <v>8.2532935930094098</v>
      </c>
      <c r="U160" s="98">
        <v>9.1802275879906912</v>
      </c>
      <c r="V160" s="98">
        <v>9.6863302681411767</v>
      </c>
      <c r="W160" s="98">
        <v>10.045930706386649</v>
      </c>
      <c r="X160" s="98">
        <v>9.3046224797676214</v>
      </c>
      <c r="Y160" s="98">
        <v>9.2471195389619396</v>
      </c>
      <c r="DA160" s="63" t="s">
        <v>1832</v>
      </c>
    </row>
    <row r="161" spans="1:105" ht="12" customHeight="1" x14ac:dyDescent="0.25">
      <c r="A161" s="121" t="s">
        <v>54</v>
      </c>
      <c r="B161" s="122">
        <v>60.470818901065506</v>
      </c>
      <c r="C161" s="122">
        <v>58.741213335467044</v>
      </c>
      <c r="D161" s="122">
        <v>63.035590956292388</v>
      </c>
      <c r="E161" s="122">
        <v>58.744343455642294</v>
      </c>
      <c r="F161" s="122">
        <v>63.393375008881002</v>
      </c>
      <c r="G161" s="122">
        <v>66.377452543909243</v>
      </c>
      <c r="H161" s="122">
        <v>69.069921525687789</v>
      </c>
      <c r="I161" s="122">
        <v>67.988448375252631</v>
      </c>
      <c r="J161" s="122">
        <v>71.620291367047145</v>
      </c>
      <c r="K161" s="122">
        <v>71.038293559557204</v>
      </c>
      <c r="L161" s="122">
        <v>69.892377092827658</v>
      </c>
      <c r="M161" s="122">
        <v>67.739860209527478</v>
      </c>
      <c r="N161" s="122">
        <v>68.057117677546955</v>
      </c>
      <c r="O161" s="122">
        <v>66.17076190146966</v>
      </c>
      <c r="P161" s="122">
        <v>64.457870199864132</v>
      </c>
      <c r="Q161" s="122">
        <v>65.334669539335749</v>
      </c>
      <c r="R161" s="122">
        <v>66.233762183390127</v>
      </c>
      <c r="S161" s="122">
        <v>64.545740424062103</v>
      </c>
      <c r="T161" s="122">
        <v>61.551497947897296</v>
      </c>
      <c r="U161" s="122">
        <v>61.50586236635224</v>
      </c>
      <c r="V161" s="122">
        <v>60.99006895911316</v>
      </c>
      <c r="W161" s="122">
        <v>64.211949435143211</v>
      </c>
      <c r="X161" s="122">
        <v>61.607047029287344</v>
      </c>
      <c r="Y161" s="122">
        <v>57.259365413073837</v>
      </c>
      <c r="DA161" s="130" t="s">
        <v>1833</v>
      </c>
    </row>
    <row r="162" spans="1:105" ht="12" customHeight="1" x14ac:dyDescent="0.25">
      <c r="A162" s="97" t="s">
        <v>202</v>
      </c>
      <c r="B162" s="98">
        <v>8.1778862265523014</v>
      </c>
      <c r="C162" s="98">
        <v>9.8699814444676601</v>
      </c>
      <c r="D162" s="98">
        <v>8.7663472768805502</v>
      </c>
      <c r="E162" s="98">
        <v>10.790488501187721</v>
      </c>
      <c r="F162" s="98">
        <v>10.087958012872074</v>
      </c>
      <c r="G162" s="98">
        <v>10.437691925792748</v>
      </c>
      <c r="H162" s="98">
        <v>10.197865057921746</v>
      </c>
      <c r="I162" s="98">
        <v>11.549550825808499</v>
      </c>
      <c r="J162" s="98">
        <v>10.346334975053693</v>
      </c>
      <c r="K162" s="98">
        <v>11.938909439952033</v>
      </c>
      <c r="L162" s="98">
        <v>11.990855481925935</v>
      </c>
      <c r="M162" s="98">
        <v>12.423735962439334</v>
      </c>
      <c r="N162" s="98">
        <v>13.058321057473602</v>
      </c>
      <c r="O162" s="98">
        <v>11.736177716477417</v>
      </c>
      <c r="P162" s="98">
        <v>11.754937363258223</v>
      </c>
      <c r="Q162" s="98">
        <v>11.289034408153023</v>
      </c>
      <c r="R162" s="98">
        <v>11.204320727556471</v>
      </c>
      <c r="S162" s="98">
        <v>9.6838134042202508</v>
      </c>
      <c r="T162" s="98">
        <v>8.6455535077344869</v>
      </c>
      <c r="U162" s="98">
        <v>7.7792062475950061</v>
      </c>
      <c r="V162" s="98">
        <v>9.0361539273696927</v>
      </c>
      <c r="W162" s="98">
        <v>9.1450066216415369</v>
      </c>
      <c r="X162" s="98">
        <v>8.624933826167819</v>
      </c>
      <c r="Y162" s="98">
        <v>6.5316726684635755</v>
      </c>
      <c r="DA162" s="63" t="s">
        <v>1834</v>
      </c>
    </row>
    <row r="163" spans="1:105" ht="12" customHeight="1" x14ac:dyDescent="0.25">
      <c r="A163" s="97" t="s">
        <v>50</v>
      </c>
      <c r="B163" s="98">
        <v>13.208753075573471</v>
      </c>
      <c r="C163" s="98">
        <v>16.772812918600138</v>
      </c>
      <c r="D163" s="98">
        <v>15.759682518251914</v>
      </c>
      <c r="E163" s="98">
        <v>20.131214025557288</v>
      </c>
      <c r="F163" s="98">
        <v>19.461218360471971</v>
      </c>
      <c r="G163" s="98">
        <v>20.324289425894271</v>
      </c>
      <c r="H163" s="98">
        <v>20.983313891837046</v>
      </c>
      <c r="I163" s="98">
        <v>23.193442660708754</v>
      </c>
      <c r="J163" s="98">
        <v>24.481746100531808</v>
      </c>
      <c r="K163" s="98">
        <v>29.181943075286934</v>
      </c>
      <c r="L163" s="98">
        <v>27.204835691315751</v>
      </c>
      <c r="M163" s="98">
        <v>24.500696815927576</v>
      </c>
      <c r="N163" s="98">
        <v>22.558357662731986</v>
      </c>
      <c r="O163" s="98">
        <v>21.996585437776101</v>
      </c>
      <c r="P163" s="98">
        <v>19.725157062475567</v>
      </c>
      <c r="Q163" s="98">
        <v>19.810639688171815</v>
      </c>
      <c r="R163" s="98">
        <v>20.546796240696267</v>
      </c>
      <c r="S163" s="98">
        <v>19.867065499589632</v>
      </c>
      <c r="T163" s="98">
        <v>18.43250895537096</v>
      </c>
      <c r="U163" s="98">
        <v>19.158500969914087</v>
      </c>
      <c r="V163" s="98">
        <v>17.959647761106005</v>
      </c>
      <c r="W163" s="98">
        <v>17.987910651747395</v>
      </c>
      <c r="X163" s="98">
        <v>16.409212216489106</v>
      </c>
      <c r="Y163" s="98">
        <v>13.972505478756849</v>
      </c>
      <c r="DA163" s="63" t="s">
        <v>1835</v>
      </c>
    </row>
    <row r="164" spans="1:105" ht="12" customHeight="1" x14ac:dyDescent="0.25">
      <c r="A164" s="109" t="s">
        <v>120</v>
      </c>
      <c r="B164" s="33">
        <v>39.084179598939734</v>
      </c>
      <c r="C164" s="33">
        <v>32.098418972399244</v>
      </c>
      <c r="D164" s="33">
        <v>38.509561161159922</v>
      </c>
      <c r="E164" s="33">
        <v>27.822640928897286</v>
      </c>
      <c r="F164" s="33">
        <v>33.844198635536955</v>
      </c>
      <c r="G164" s="33">
        <v>35.615471192222223</v>
      </c>
      <c r="H164" s="33">
        <v>37.888742575928994</v>
      </c>
      <c r="I164" s="33">
        <v>33.245454888735374</v>
      </c>
      <c r="J164" s="33">
        <v>36.792210291461643</v>
      </c>
      <c r="K164" s="33">
        <v>29.917441044318235</v>
      </c>
      <c r="L164" s="33">
        <v>30.696685919585974</v>
      </c>
      <c r="M164" s="33">
        <v>30.815427431160572</v>
      </c>
      <c r="N164" s="33">
        <v>32.440438957341378</v>
      </c>
      <c r="O164" s="33">
        <v>32.437998747216149</v>
      </c>
      <c r="P164" s="33">
        <v>32.977775774130343</v>
      </c>
      <c r="Q164" s="33">
        <v>34.234995443010916</v>
      </c>
      <c r="R164" s="33">
        <v>34.482645215137381</v>
      </c>
      <c r="S164" s="33">
        <v>34.994861520252215</v>
      </c>
      <c r="T164" s="33">
        <v>34.47343548479185</v>
      </c>
      <c r="U164" s="33">
        <v>34.568155148843147</v>
      </c>
      <c r="V164" s="33">
        <v>33.994267270637458</v>
      </c>
      <c r="W164" s="33">
        <v>37.079032161754277</v>
      </c>
      <c r="X164" s="33">
        <v>36.572900986630415</v>
      </c>
      <c r="Y164" s="33">
        <v>36.755187265853415</v>
      </c>
      <c r="DA164" s="60" t="s">
        <v>1836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0.46122709917424864</v>
      </c>
      <c r="C166" s="119">
        <f t="shared" si="32"/>
        <v>0.46221812176328542</v>
      </c>
      <c r="D166" s="119">
        <f t="shared" si="32"/>
        <v>0.47357212925982017</v>
      </c>
      <c r="E166" s="119">
        <f t="shared" si="32"/>
        <v>0.48212032371560459</v>
      </c>
      <c r="F166" s="119">
        <f t="shared" si="32"/>
        <v>0.4881932852648363</v>
      </c>
      <c r="G166" s="119">
        <f t="shared" si="32"/>
        <v>0.50068596662173037</v>
      </c>
      <c r="H166" s="119">
        <f t="shared" si="32"/>
        <v>0.52253668361565397</v>
      </c>
      <c r="I166" s="119">
        <f t="shared" si="32"/>
        <v>0.54187569001210445</v>
      </c>
      <c r="J166" s="119">
        <f t="shared" si="32"/>
        <v>0.55744691543773794</v>
      </c>
      <c r="K166" s="119">
        <f t="shared" si="32"/>
        <v>0.5691236490182715</v>
      </c>
      <c r="L166" s="119">
        <f t="shared" si="32"/>
        <v>0.59038429852714125</v>
      </c>
      <c r="M166" s="119">
        <f t="shared" si="32"/>
        <v>0.62034751009344258</v>
      </c>
      <c r="N166" s="119">
        <f t="shared" si="32"/>
        <v>0.64453747847033627</v>
      </c>
      <c r="O166" s="119">
        <f t="shared" si="32"/>
        <v>0.65589211986578932</v>
      </c>
      <c r="P166" s="119">
        <f t="shared" si="32"/>
        <v>0.65821333258047743</v>
      </c>
      <c r="Q166" s="119">
        <f t="shared" si="32"/>
        <v>0.67972062174127335</v>
      </c>
      <c r="R166" s="119">
        <f t="shared" ref="R166:V166" si="33">IF(R142=0,"",R142/R118)</f>
        <v>0.6793648090584351</v>
      </c>
      <c r="S166" s="119">
        <f t="shared" si="33"/>
        <v>0.69976429320290812</v>
      </c>
      <c r="T166" s="119">
        <f t="shared" si="33"/>
        <v>0.71239004941511352</v>
      </c>
      <c r="U166" s="119">
        <f t="shared" si="33"/>
        <v>0.72395063919397018</v>
      </c>
      <c r="V166" s="119">
        <f t="shared" si="33"/>
        <v>0.72986933181817981</v>
      </c>
      <c r="W166" s="119">
        <f t="shared" ref="W166:Y166" si="34">IF(W142=0,"",W142/W118)</f>
        <v>0.73835590114238292</v>
      </c>
      <c r="X166" s="119">
        <f t="shared" si="34"/>
        <v>0.75229117211622742</v>
      </c>
      <c r="Y166" s="119">
        <f t="shared" si="34"/>
        <v>0.76475104252833659</v>
      </c>
      <c r="DA166" s="129" t="s">
        <v>1982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0.42171701542648682</v>
      </c>
      <c r="C167" s="124">
        <f t="shared" si="35"/>
        <v>0.42807495854476174</v>
      </c>
      <c r="D167" s="124">
        <f t="shared" si="35"/>
        <v>0.43633488261094661</v>
      </c>
      <c r="E167" s="124">
        <f t="shared" si="35"/>
        <v>0.44529861262360315</v>
      </c>
      <c r="F167" s="124">
        <f t="shared" si="35"/>
        <v>0.4551645548193376</v>
      </c>
      <c r="G167" s="124">
        <f t="shared" si="35"/>
        <v>0.46678604945574131</v>
      </c>
      <c r="H167" s="124">
        <f t="shared" si="35"/>
        <v>0.47934478918823298</v>
      </c>
      <c r="I167" s="124">
        <f t="shared" si="35"/>
        <v>0.4933431817222082</v>
      </c>
      <c r="J167" s="124">
        <f t="shared" si="35"/>
        <v>0.50801265350078295</v>
      </c>
      <c r="K167" s="124">
        <f t="shared" si="35"/>
        <v>0.5246378701874258</v>
      </c>
      <c r="L167" s="124">
        <f t="shared" si="35"/>
        <v>0.54312347250208703</v>
      </c>
      <c r="M167" s="124">
        <f t="shared" si="35"/>
        <v>0.56379591372523041</v>
      </c>
      <c r="N167" s="124">
        <f t="shared" si="35"/>
        <v>0.586307541554133</v>
      </c>
      <c r="O167" s="124">
        <f t="shared" si="35"/>
        <v>0.60595742865770474</v>
      </c>
      <c r="P167" s="124">
        <f t="shared" si="35"/>
        <v>0.60996016054453506</v>
      </c>
      <c r="Q167" s="124">
        <f t="shared" si="35"/>
        <v>0.61467208059934031</v>
      </c>
      <c r="R167" s="124">
        <f t="shared" ref="R167:V167" si="36">IF(R143=0,"",R143/R119)</f>
        <v>0.61991531151548029</v>
      </c>
      <c r="S167" s="124">
        <f t="shared" si="36"/>
        <v>0.62751008300061006</v>
      </c>
      <c r="T167" s="124">
        <f t="shared" si="36"/>
        <v>0.6352231634886929</v>
      </c>
      <c r="U167" s="124">
        <f t="shared" si="36"/>
        <v>0.64456071078121802</v>
      </c>
      <c r="V167" s="124">
        <f t="shared" si="36"/>
        <v>0.65289627217618529</v>
      </c>
      <c r="W167" s="124">
        <f t="shared" ref="W167:Y167" si="37">IF(W143=0,"",W143/W119)</f>
        <v>0.6625537725762044</v>
      </c>
      <c r="X167" s="124">
        <f t="shared" si="37"/>
        <v>0.6723782752120141</v>
      </c>
      <c r="Y167" s="124">
        <f t="shared" si="37"/>
        <v>0.68240064136894718</v>
      </c>
      <c r="DA167" s="130" t="s">
        <v>1983</v>
      </c>
    </row>
    <row r="168" spans="1:105" ht="12" customHeight="1" x14ac:dyDescent="0.25">
      <c r="A168" s="97" t="s">
        <v>199</v>
      </c>
      <c r="B168" s="111">
        <f t="shared" ref="B168:Q168" si="38">IF(B144=0,"",B144/B120)</f>
        <v>0.41936008024073196</v>
      </c>
      <c r="C168" s="111">
        <f t="shared" si="38"/>
        <v>0.42572672770560033</v>
      </c>
      <c r="D168" s="111">
        <f t="shared" si="38"/>
        <v>0.43397233457838724</v>
      </c>
      <c r="E168" s="111">
        <f t="shared" si="38"/>
        <v>0.44306626531524168</v>
      </c>
      <c r="F168" s="111">
        <f t="shared" si="38"/>
        <v>0.45282340415299177</v>
      </c>
      <c r="G168" s="111">
        <f t="shared" si="38"/>
        <v>0.46448896847476817</v>
      </c>
      <c r="H168" s="111">
        <f t="shared" si="38"/>
        <v>0.47712987775288201</v>
      </c>
      <c r="I168" s="111">
        <f t="shared" si="38"/>
        <v>0.49120408258976922</v>
      </c>
      <c r="J168" s="111">
        <f t="shared" si="38"/>
        <v>0.50590015628602136</v>
      </c>
      <c r="K168" s="111">
        <f t="shared" si="38"/>
        <v>0.52255071973978762</v>
      </c>
      <c r="L168" s="111">
        <f t="shared" si="38"/>
        <v>0.5411265528227831</v>
      </c>
      <c r="M168" s="111">
        <f t="shared" si="38"/>
        <v>0.56183890556533378</v>
      </c>
      <c r="N168" s="111">
        <f t="shared" si="38"/>
        <v>0.58440471180934617</v>
      </c>
      <c r="O168" s="111">
        <f t="shared" si="38"/>
        <v>0.60410698548227992</v>
      </c>
      <c r="P168" s="111">
        <f t="shared" si="38"/>
        <v>0.60812855486201389</v>
      </c>
      <c r="Q168" s="111">
        <f t="shared" si="38"/>
        <v>0.61285053410760926</v>
      </c>
      <c r="R168" s="111">
        <f t="shared" ref="R168:V168" si="39">IF(R144=0,"",R144/R120)</f>
        <v>0.61809222463796543</v>
      </c>
      <c r="S168" s="111">
        <f t="shared" si="39"/>
        <v>0.62572487505704322</v>
      </c>
      <c r="T168" s="111">
        <f t="shared" si="39"/>
        <v>0.63345901435025664</v>
      </c>
      <c r="U168" s="111">
        <f t="shared" si="39"/>
        <v>0.64280806619081232</v>
      </c>
      <c r="V168" s="111">
        <f t="shared" si="39"/>
        <v>0.6511626105883157</v>
      </c>
      <c r="W168" s="111">
        <f t="shared" ref="W168:Y168" si="40">IF(W144=0,"",W144/W120)</f>
        <v>0.66084619534113143</v>
      </c>
      <c r="X168" s="111">
        <f t="shared" si="40"/>
        <v>0.67070449590213232</v>
      </c>
      <c r="Y168" s="111">
        <f t="shared" si="40"/>
        <v>0.68074685945523994</v>
      </c>
      <c r="DA168" s="63" t="s">
        <v>1984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:Y169" si="43">IF(W145=0,"",W145/W121)</f>
        <v>1</v>
      </c>
      <c r="X169" s="111">
        <f t="shared" si="43"/>
        <v>1</v>
      </c>
      <c r="Y169" s="111">
        <f t="shared" si="43"/>
        <v>1</v>
      </c>
      <c r="DA169" s="63" t="s">
        <v>1985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1.7302502216747646</v>
      </c>
      <c r="C170" s="124">
        <f t="shared" si="44"/>
        <v>1.8295909381535649</v>
      </c>
      <c r="D170" s="124">
        <f t="shared" si="44"/>
        <v>1.9335138228789273</v>
      </c>
      <c r="E170" s="124">
        <f t="shared" si="44"/>
        <v>2.0810221110419467</v>
      </c>
      <c r="F170" s="124">
        <f t="shared" si="44"/>
        <v>2.2309581887510102</v>
      </c>
      <c r="G170" s="124">
        <f t="shared" si="44"/>
        <v>2.3603038412230335</v>
      </c>
      <c r="H170" s="124">
        <f t="shared" si="44"/>
        <v>2.5040272865789857</v>
      </c>
      <c r="I170" s="124">
        <f t="shared" si="44"/>
        <v>2.6054460688297998</v>
      </c>
      <c r="J170" s="124">
        <f t="shared" si="44"/>
        <v>2.6684461070414427</v>
      </c>
      <c r="K170" s="124">
        <f t="shared" si="44"/>
        <v>2.7483191118978296</v>
      </c>
      <c r="L170" s="124">
        <f t="shared" si="44"/>
        <v>2.82289700141121</v>
      </c>
      <c r="M170" s="124">
        <f t="shared" si="44"/>
        <v>2.9112604485967877</v>
      </c>
      <c r="N170" s="124">
        <f t="shared" si="44"/>
        <v>3.0105443824976805</v>
      </c>
      <c r="O170" s="124">
        <f t="shared" si="44"/>
        <v>3.1377233901613972</v>
      </c>
      <c r="P170" s="124">
        <f t="shared" si="44"/>
        <v>3.2660337422733368</v>
      </c>
      <c r="Q170" s="124">
        <f t="shared" si="44"/>
        <v>3.4058704632200314</v>
      </c>
      <c r="R170" s="124">
        <f t="shared" ref="R170:V170" si="45">IF(R146=0,"",R146/R122)</f>
        <v>3.5202262199311525</v>
      </c>
      <c r="S170" s="124">
        <f t="shared" si="45"/>
        <v>3.6150888381211308</v>
      </c>
      <c r="T170" s="124">
        <f t="shared" si="45"/>
        <v>3.6919013257581121</v>
      </c>
      <c r="U170" s="124">
        <f t="shared" si="45"/>
        <v>3.7539879771493077</v>
      </c>
      <c r="V170" s="124">
        <f t="shared" si="45"/>
        <v>3.8028170832169912</v>
      </c>
      <c r="W170" s="124">
        <f t="shared" ref="W170:Y170" si="46">IF(W146=0,"",W146/W122)</f>
        <v>3.8400529436796949</v>
      </c>
      <c r="X170" s="124">
        <f t="shared" si="46"/>
        <v>3.8718383326724757</v>
      </c>
      <c r="Y170" s="124">
        <f t="shared" si="46"/>
        <v>3.8963734841890258</v>
      </c>
      <c r="DA170" s="130" t="s">
        <v>1986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1.7302502216747646</v>
      </c>
      <c r="C171" s="111">
        <f t="shared" si="47"/>
        <v>1.8295909381535649</v>
      </c>
      <c r="D171" s="111">
        <f t="shared" si="47"/>
        <v>1.9335138228789273</v>
      </c>
      <c r="E171" s="111">
        <f t="shared" si="47"/>
        <v>2.0810221110419467</v>
      </c>
      <c r="F171" s="111">
        <f t="shared" si="47"/>
        <v>2.2309581887510102</v>
      </c>
      <c r="G171" s="111">
        <f t="shared" si="47"/>
        <v>2.3603038412230335</v>
      </c>
      <c r="H171" s="111">
        <f t="shared" si="47"/>
        <v>2.5040272865789857</v>
      </c>
      <c r="I171" s="111">
        <f t="shared" si="47"/>
        <v>2.6054460688297998</v>
      </c>
      <c r="J171" s="111">
        <f t="shared" si="47"/>
        <v>2.6684461070414427</v>
      </c>
      <c r="K171" s="111">
        <f t="shared" si="47"/>
        <v>2.7483191118978296</v>
      </c>
      <c r="L171" s="111">
        <f t="shared" si="47"/>
        <v>2.82289700141121</v>
      </c>
      <c r="M171" s="111">
        <f t="shared" si="47"/>
        <v>2.9112604485967877</v>
      </c>
      <c r="N171" s="111">
        <f t="shared" si="47"/>
        <v>3.0105443824976805</v>
      </c>
      <c r="O171" s="111">
        <f t="shared" si="47"/>
        <v>3.1377233901613972</v>
      </c>
      <c r="P171" s="111">
        <f t="shared" si="47"/>
        <v>3.2660337422733368</v>
      </c>
      <c r="Q171" s="111">
        <f t="shared" si="47"/>
        <v>3.4058704632200314</v>
      </c>
      <c r="R171" s="111">
        <f t="shared" ref="R171:V171" si="48">IF(R147=0,"",R147/R123)</f>
        <v>3.5202262199311525</v>
      </c>
      <c r="S171" s="111">
        <f t="shared" si="48"/>
        <v>3.6150888381211308</v>
      </c>
      <c r="T171" s="111">
        <f t="shared" si="48"/>
        <v>3.6919013257581121</v>
      </c>
      <c r="U171" s="111">
        <f t="shared" si="48"/>
        <v>3.7539879771493077</v>
      </c>
      <c r="V171" s="111">
        <f t="shared" si="48"/>
        <v>3.8028170832169912</v>
      </c>
      <c r="W171" s="111">
        <f t="shared" ref="W171:Y171" si="49">IF(W147=0,"",W147/W123)</f>
        <v>3.8400529436796949</v>
      </c>
      <c r="X171" s="111">
        <f t="shared" si="49"/>
        <v>3.8718383326724757</v>
      </c>
      <c r="Y171" s="111">
        <f t="shared" si="49"/>
        <v>3.8963734841890258</v>
      </c>
      <c r="DA171" s="63" t="s">
        <v>1987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0.5685768869293254</v>
      </c>
      <c r="C172" s="124">
        <f t="shared" si="50"/>
        <v>0.57072293861957257</v>
      </c>
      <c r="D172" s="124">
        <f t="shared" si="50"/>
        <v>0.57824887998248897</v>
      </c>
      <c r="E172" s="124">
        <f t="shared" si="50"/>
        <v>0.57844725517222839</v>
      </c>
      <c r="F172" s="124">
        <f t="shared" si="50"/>
        <v>0.58718081717266402</v>
      </c>
      <c r="G172" s="124">
        <f t="shared" si="50"/>
        <v>0.59368015877359881</v>
      </c>
      <c r="H172" s="124">
        <f t="shared" si="50"/>
        <v>0.60096841087358932</v>
      </c>
      <c r="I172" s="124">
        <f t="shared" si="50"/>
        <v>0.6061906255407159</v>
      </c>
      <c r="J172" s="124">
        <f t="shared" si="50"/>
        <v>0.6136786504221835</v>
      </c>
      <c r="K172" s="124">
        <f t="shared" si="50"/>
        <v>0.61966907163117202</v>
      </c>
      <c r="L172" s="124">
        <f t="shared" si="50"/>
        <v>0.62753865757677829</v>
      </c>
      <c r="M172" s="124">
        <f t="shared" si="50"/>
        <v>0.63699784680791305</v>
      </c>
      <c r="N172" s="124">
        <f t="shared" si="50"/>
        <v>0.64776004259450104</v>
      </c>
      <c r="O172" s="124">
        <f t="shared" si="50"/>
        <v>0.6586158341478372</v>
      </c>
      <c r="P172" s="124">
        <f t="shared" si="50"/>
        <v>0.6658876357377016</v>
      </c>
      <c r="Q172" s="124">
        <f t="shared" si="50"/>
        <v>0.67410844276121695</v>
      </c>
      <c r="R172" s="124">
        <f t="shared" ref="R172:V172" si="51">IF(R148=0,"",R148/R124)</f>
        <v>0.683550259595327</v>
      </c>
      <c r="S172" s="124">
        <f t="shared" si="51"/>
        <v>0.69621145950271268</v>
      </c>
      <c r="T172" s="124">
        <f t="shared" si="51"/>
        <v>0.71005652395116048</v>
      </c>
      <c r="U172" s="124">
        <f t="shared" si="51"/>
        <v>0.72533990452350627</v>
      </c>
      <c r="V172" s="124">
        <f t="shared" si="51"/>
        <v>0.73865317319779999</v>
      </c>
      <c r="W172" s="124">
        <f t="shared" ref="W172:Y172" si="52">IF(W148=0,"",W148/W124)</f>
        <v>0.74873186290193305</v>
      </c>
      <c r="X172" s="124">
        <f t="shared" si="52"/>
        <v>0.75731743644136318</v>
      </c>
      <c r="Y172" s="124">
        <f t="shared" si="52"/>
        <v>0.76740710535274093</v>
      </c>
      <c r="DA172" s="130" t="s">
        <v>1988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0.43375226624184055</v>
      </c>
      <c r="C173" s="111">
        <f t="shared" si="53"/>
        <v>0.44095863930044954</v>
      </c>
      <c r="D173" s="111">
        <f t="shared" si="53"/>
        <v>0.4514005370087969</v>
      </c>
      <c r="E173" s="111">
        <f t="shared" si="53"/>
        <v>0.46369638931895696</v>
      </c>
      <c r="F173" s="111">
        <f t="shared" si="53"/>
        <v>0.47506708433572153</v>
      </c>
      <c r="G173" s="111">
        <f t="shared" si="53"/>
        <v>0.48777249712668258</v>
      </c>
      <c r="H173" s="111">
        <f t="shared" si="53"/>
        <v>0.50125554388661009</v>
      </c>
      <c r="I173" s="111">
        <f t="shared" si="53"/>
        <v>0.51979078463209893</v>
      </c>
      <c r="J173" s="111">
        <f t="shared" si="53"/>
        <v>0.5443341831120877</v>
      </c>
      <c r="K173" s="111">
        <f t="shared" si="53"/>
        <v>0.56856276643743076</v>
      </c>
      <c r="L173" s="111">
        <f t="shared" si="53"/>
        <v>0.59295024411967467</v>
      </c>
      <c r="M173" s="111">
        <f t="shared" si="53"/>
        <v>0.61900032747424494</v>
      </c>
      <c r="N173" s="111">
        <f t="shared" si="53"/>
        <v>0.64598717950395657</v>
      </c>
      <c r="O173" s="111">
        <f t="shared" si="53"/>
        <v>0.66821115363697814</v>
      </c>
      <c r="P173" s="111">
        <f t="shared" si="53"/>
        <v>0.67024864054371791</v>
      </c>
      <c r="Q173" s="111">
        <f t="shared" si="53"/>
        <v>0.67311775817928521</v>
      </c>
      <c r="R173" s="111">
        <f t="shared" ref="R173:V173" si="54">IF(R149=0,"",R149/R125)</f>
        <v>0.67753429369427465</v>
      </c>
      <c r="S173" s="111">
        <f t="shared" si="54"/>
        <v>0.6876443813331401</v>
      </c>
      <c r="T173" s="111">
        <f t="shared" si="54"/>
        <v>0.69940574187620086</v>
      </c>
      <c r="U173" s="111">
        <f t="shared" si="54"/>
        <v>0.71131861249579231</v>
      </c>
      <c r="V173" s="111">
        <f t="shared" si="54"/>
        <v>0.72171130598848643</v>
      </c>
      <c r="W173" s="111">
        <f t="shared" ref="W173:Y173" si="55">IF(W149=0,"",W149/W125)</f>
        <v>0.73207297033480967</v>
      </c>
      <c r="X173" s="111">
        <f t="shared" si="55"/>
        <v>0.74530652981241308</v>
      </c>
      <c r="Y173" s="111">
        <f t="shared" si="55"/>
        <v>0.76628560105754728</v>
      </c>
      <c r="DA173" s="63" t="s">
        <v>1989</v>
      </c>
    </row>
    <row r="174" spans="1:105" ht="12" customHeight="1" x14ac:dyDescent="0.25">
      <c r="A174" s="97" t="s">
        <v>131</v>
      </c>
      <c r="B174" s="111">
        <f t="shared" ref="B174:Q174" si="56">IF(B150=0,"",B150/B126)</f>
        <v>0.71613817316277584</v>
      </c>
      <c r="C174" s="111">
        <f t="shared" si="56"/>
        <v>0.7416472088125371</v>
      </c>
      <c r="D174" s="111">
        <f t="shared" si="56"/>
        <v>0.73976405327609429</v>
      </c>
      <c r="E174" s="111">
        <f t="shared" si="56"/>
        <v>0.8013799699586992</v>
      </c>
      <c r="F174" s="111">
        <f t="shared" si="56"/>
        <v>0.78521843055594442</v>
      </c>
      <c r="G174" s="111">
        <f t="shared" si="56"/>
        <v>0.79297650209449255</v>
      </c>
      <c r="H174" s="111">
        <f t="shared" si="56"/>
        <v>0.80085687139796868</v>
      </c>
      <c r="I174" s="111">
        <f t="shared" si="56"/>
        <v>0.82725543195424933</v>
      </c>
      <c r="J174" s="111">
        <f t="shared" si="56"/>
        <v>0.83423631424284106</v>
      </c>
      <c r="K174" s="111">
        <f t="shared" si="56"/>
        <v>0.85794818459521416</v>
      </c>
      <c r="L174" s="111">
        <f t="shared" si="56"/>
        <v>0.86760393042377659</v>
      </c>
      <c r="M174" s="111">
        <f t="shared" si="56"/>
        <v>0.87117253777156978</v>
      </c>
      <c r="N174" s="111">
        <f t="shared" si="56"/>
        <v>0.87914222124871655</v>
      </c>
      <c r="O174" s="111">
        <f t="shared" si="56"/>
        <v>0.88853050933316557</v>
      </c>
      <c r="P174" s="111">
        <f t="shared" si="56"/>
        <v>0.88528145796845203</v>
      </c>
      <c r="Q174" s="111">
        <f t="shared" si="56"/>
        <v>0.87617849197015818</v>
      </c>
      <c r="R174" s="111">
        <f t="shared" ref="R174:V174" si="57">IF(R150=0,"",R150/R126)</f>
        <v>0.8814922993816835</v>
      </c>
      <c r="S174" s="111">
        <f t="shared" si="57"/>
        <v>0.88433463765513298</v>
      </c>
      <c r="T174" s="111">
        <f t="shared" si="57"/>
        <v>0.8837804783157247</v>
      </c>
      <c r="U174" s="111">
        <f t="shared" si="57"/>
        <v>0.89140140742729845</v>
      </c>
      <c r="V174" s="111">
        <f t="shared" si="57"/>
        <v>0.90066951419835339</v>
      </c>
      <c r="W174" s="111">
        <f t="shared" ref="W174:Y174" si="58">IF(W150=0,"",W150/W126)</f>
        <v>0.89261124772689682</v>
      </c>
      <c r="X174" s="111">
        <f t="shared" si="58"/>
        <v>0.88831039073869666</v>
      </c>
      <c r="Y174" s="111">
        <f t="shared" si="58"/>
        <v>0.90701837798475227</v>
      </c>
      <c r="DA174" s="63" t="s">
        <v>1990</v>
      </c>
    </row>
    <row r="175" spans="1:105" ht="12" customHeight="1" x14ac:dyDescent="0.25">
      <c r="A175" s="100" t="s">
        <v>199</v>
      </c>
      <c r="B175" s="112">
        <f t="shared" ref="B175:Q175" si="59">IF(B151=0,"",B151/B127)</f>
        <v>0.43375226624184055</v>
      </c>
      <c r="C175" s="112">
        <f t="shared" si="59"/>
        <v>0.45215116718627535</v>
      </c>
      <c r="D175" s="112">
        <f t="shared" si="59"/>
        <v>0.46280940196399173</v>
      </c>
      <c r="E175" s="112">
        <f t="shared" si="59"/>
        <v>0.50883189558263242</v>
      </c>
      <c r="F175" s="112">
        <f t="shared" si="59"/>
        <v>0.51406715376404488</v>
      </c>
      <c r="G175" s="112">
        <f t="shared" si="59"/>
        <v>0.52331306055115068</v>
      </c>
      <c r="H175" s="112">
        <f t="shared" si="59"/>
        <v>0.53458776834590915</v>
      </c>
      <c r="I175" s="112">
        <f t="shared" si="59"/>
        <v>0.57106784761206297</v>
      </c>
      <c r="J175" s="112">
        <f t="shared" si="59"/>
        <v>0.58498619376372185</v>
      </c>
      <c r="K175" s="112">
        <f t="shared" si="59"/>
        <v>0.61140818737556457</v>
      </c>
      <c r="L175" s="112">
        <f t="shared" si="59"/>
        <v>0.63101543631759305</v>
      </c>
      <c r="M175" s="112">
        <f t="shared" si="59"/>
        <v>0.64839137183794593</v>
      </c>
      <c r="N175" s="112">
        <f t="shared" si="59"/>
        <v>0.66232862373732804</v>
      </c>
      <c r="O175" s="112">
        <f t="shared" si="59"/>
        <v>0.67598693252558806</v>
      </c>
      <c r="P175" s="112">
        <f t="shared" si="59"/>
        <v>0.68070413286615838</v>
      </c>
      <c r="Q175" s="112">
        <f t="shared" si="59"/>
        <v>0.68225256362804176</v>
      </c>
      <c r="R175" s="112">
        <f t="shared" ref="R175:V175" si="60">IF(R151=0,"",R151/R127)</f>
        <v>0.68751854018049341</v>
      </c>
      <c r="S175" s="112">
        <f t="shared" si="60"/>
        <v>0.69007980703506044</v>
      </c>
      <c r="T175" s="112">
        <f t="shared" si="60"/>
        <v>0.69594330080582778</v>
      </c>
      <c r="U175" s="112">
        <f t="shared" si="60"/>
        <v>0.70027202286518209</v>
      </c>
      <c r="V175" s="112">
        <f t="shared" si="60"/>
        <v>0.71639236869240053</v>
      </c>
      <c r="W175" s="112">
        <f t="shared" ref="W175:Y175" si="61">IF(W151=0,"",W151/W127)</f>
        <v>0.72265632294303406</v>
      </c>
      <c r="X175" s="112">
        <f t="shared" si="61"/>
        <v>0.73588070151879603</v>
      </c>
      <c r="Y175" s="112">
        <f t="shared" si="61"/>
        <v>0.77791323961156778</v>
      </c>
      <c r="DA175" s="131" t="s">
        <v>1991</v>
      </c>
    </row>
    <row r="176" spans="1:105" ht="12" customHeight="1" x14ac:dyDescent="0.25">
      <c r="A176" s="103" t="s">
        <v>52</v>
      </c>
      <c r="B176" s="113">
        <f t="shared" ref="B176:Q176" si="62">IF(B152=0,"",B152/B128)</f>
        <v>1</v>
      </c>
      <c r="C176" s="113">
        <f t="shared" si="62"/>
        <v>1</v>
      </c>
      <c r="D176" s="113">
        <f t="shared" si="62"/>
        <v>1</v>
      </c>
      <c r="E176" s="113">
        <f t="shared" si="62"/>
        <v>1</v>
      </c>
      <c r="F176" s="113">
        <f t="shared" si="62"/>
        <v>1</v>
      </c>
      <c r="G176" s="113">
        <f t="shared" si="62"/>
        <v>1</v>
      </c>
      <c r="H176" s="113">
        <f t="shared" si="62"/>
        <v>1</v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:Y176" si="64">IF(W152=0,"",W152/W128)</f>
        <v>1</v>
      </c>
      <c r="X176" s="113">
        <f t="shared" si="64"/>
        <v>1</v>
      </c>
      <c r="Y176" s="113">
        <f t="shared" si="64"/>
        <v>1</v>
      </c>
      <c r="DA176" s="132" t="s">
        <v>1992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0.5318732836241864</v>
      </c>
      <c r="C177" s="112">
        <f t="shared" si="65"/>
        <v>0.53536019653368039</v>
      </c>
      <c r="D177" s="112">
        <f t="shared" si="65"/>
        <v>0.53940700553465559</v>
      </c>
      <c r="E177" s="112">
        <f t="shared" si="65"/>
        <v>0.54359469345606748</v>
      </c>
      <c r="F177" s="112">
        <f t="shared" si="65"/>
        <v>0.54760395640808868</v>
      </c>
      <c r="G177" s="112">
        <f t="shared" si="65"/>
        <v>0.55194217538349322</v>
      </c>
      <c r="H177" s="112">
        <f t="shared" si="65"/>
        <v>0.55715144923849169</v>
      </c>
      <c r="I177" s="112">
        <f t="shared" si="65"/>
        <v>0.56018538626714187</v>
      </c>
      <c r="J177" s="112">
        <f t="shared" si="65"/>
        <v>0.56216141156258503</v>
      </c>
      <c r="K177" s="112">
        <f t="shared" si="65"/>
        <v>0.56539545971591043</v>
      </c>
      <c r="L177" s="112">
        <f t="shared" si="65"/>
        <v>0.56909363211465946</v>
      </c>
      <c r="M177" s="112">
        <f t="shared" si="65"/>
        <v>0.57382468132052278</v>
      </c>
      <c r="N177" s="112">
        <f t="shared" si="65"/>
        <v>0.57866894562959958</v>
      </c>
      <c r="O177" s="112">
        <f t="shared" si="65"/>
        <v>0.58709675292496777</v>
      </c>
      <c r="P177" s="112">
        <f t="shared" si="65"/>
        <v>0.59710020685388099</v>
      </c>
      <c r="Q177" s="112">
        <f t="shared" si="65"/>
        <v>0.61425193439475489</v>
      </c>
      <c r="R177" s="112">
        <f t="shared" ref="R177:V177" si="66">IF(R153=0,"",R153/R129)</f>
        <v>0.63425818924780064</v>
      </c>
      <c r="S177" s="112">
        <f t="shared" si="66"/>
        <v>0.65716652995315594</v>
      </c>
      <c r="T177" s="112">
        <f t="shared" si="66"/>
        <v>0.67930898306355758</v>
      </c>
      <c r="U177" s="112">
        <f t="shared" si="66"/>
        <v>0.69916442205696683</v>
      </c>
      <c r="V177" s="112">
        <f t="shared" si="66"/>
        <v>0.7128437067306671</v>
      </c>
      <c r="W177" s="112">
        <f t="shared" ref="W177:Y177" si="67">IF(W153=0,"",W153/W129)</f>
        <v>0.72569729421151441</v>
      </c>
      <c r="X177" s="112">
        <f t="shared" si="67"/>
        <v>0.73577377971356039</v>
      </c>
      <c r="Y177" s="112">
        <f t="shared" si="67"/>
        <v>0.74587647281504299</v>
      </c>
      <c r="DA177" s="131" t="s">
        <v>1993</v>
      </c>
    </row>
    <row r="178" spans="1:105" ht="12" customHeight="1" x14ac:dyDescent="0.25">
      <c r="A178" s="107" t="s">
        <v>123</v>
      </c>
      <c r="B178" s="113">
        <f t="shared" ref="B178:Q178" si="68">IF(B154=0,"",B154/B130)</f>
        <v>0.78913900834033046</v>
      </c>
      <c r="C178" s="113">
        <f t="shared" si="68"/>
        <v>0.80327236453189543</v>
      </c>
      <c r="D178" s="113">
        <f t="shared" si="68"/>
        <v>0.79475396648033203</v>
      </c>
      <c r="E178" s="113">
        <f t="shared" si="68"/>
        <v>0.82650115271881219</v>
      </c>
      <c r="F178" s="113">
        <f t="shared" si="68"/>
        <v>0.80867177745998797</v>
      </c>
      <c r="G178" s="113">
        <f t="shared" si="68"/>
        <v>0.8127245200972667</v>
      </c>
      <c r="H178" s="113">
        <f t="shared" si="68"/>
        <v>0.8156617712612293</v>
      </c>
      <c r="I178" s="113">
        <f t="shared" si="68"/>
        <v>0.82090767212151738</v>
      </c>
      <c r="J178" s="113">
        <f t="shared" si="68"/>
        <v>0.82202518095251775</v>
      </c>
      <c r="K178" s="113">
        <f t="shared" si="68"/>
        <v>0.83496336359730872</v>
      </c>
      <c r="L178" s="113">
        <f t="shared" si="68"/>
        <v>0.83590556946697192</v>
      </c>
      <c r="M178" s="113">
        <f t="shared" si="68"/>
        <v>0.83231789139623191</v>
      </c>
      <c r="N178" s="113">
        <f t="shared" si="68"/>
        <v>0.83645377275119559</v>
      </c>
      <c r="O178" s="113">
        <f t="shared" si="68"/>
        <v>0.84931336851174277</v>
      </c>
      <c r="P178" s="113">
        <f t="shared" si="68"/>
        <v>0.84482133224406097</v>
      </c>
      <c r="Q178" s="113">
        <f t="shared" si="68"/>
        <v>0.8440637479642692</v>
      </c>
      <c r="R178" s="113">
        <f t="shared" ref="R178:V178" si="69">IF(R154=0,"",R154/R130)</f>
        <v>0.8620005168124576</v>
      </c>
      <c r="S178" s="113">
        <f t="shared" si="69"/>
        <v>0.87266941523552988</v>
      </c>
      <c r="T178" s="113">
        <f t="shared" si="69"/>
        <v>0.87654171541288817</v>
      </c>
      <c r="U178" s="113">
        <f t="shared" si="69"/>
        <v>0.89063742942648361</v>
      </c>
      <c r="V178" s="113">
        <f t="shared" si="69"/>
        <v>0.89870690152896593</v>
      </c>
      <c r="W178" s="113">
        <f t="shared" ref="W178:Y178" si="70">IF(W154=0,"",W154/W130)</f>
        <v>0.8932875530961083</v>
      </c>
      <c r="X178" s="113">
        <f t="shared" si="70"/>
        <v>0.88766444501871022</v>
      </c>
      <c r="Y178" s="113">
        <f t="shared" si="70"/>
        <v>0.89103365955483582</v>
      </c>
      <c r="DA178" s="132" t="s">
        <v>1994</v>
      </c>
    </row>
    <row r="179" spans="1:105" ht="12" customHeight="1" x14ac:dyDescent="0.25">
      <c r="A179" s="108" t="s">
        <v>50</v>
      </c>
      <c r="B179" s="111">
        <f t="shared" ref="B179:Q179" si="71">IF(B155=0,"",B155/B131)</f>
        <v>0.5318732836241864</v>
      </c>
      <c r="C179" s="111">
        <f t="shared" si="71"/>
        <v>0.53998248230776702</v>
      </c>
      <c r="D179" s="111">
        <f t="shared" si="71"/>
        <v>0.53998248230776702</v>
      </c>
      <c r="E179" s="111">
        <f t="shared" si="71"/>
        <v>0.55017407757730385</v>
      </c>
      <c r="F179" s="111">
        <f t="shared" si="71"/>
        <v>0.55017407757730397</v>
      </c>
      <c r="G179" s="111">
        <f t="shared" si="71"/>
        <v>0.55436063163004246</v>
      </c>
      <c r="H179" s="111">
        <f t="shared" si="71"/>
        <v>0.5583294143463905</v>
      </c>
      <c r="I179" s="111">
        <f t="shared" si="71"/>
        <v>0.56026865846518603</v>
      </c>
      <c r="J179" s="111">
        <f t="shared" si="71"/>
        <v>0.56391257071349166</v>
      </c>
      <c r="K179" s="111">
        <f t="shared" si="71"/>
        <v>0.56895549587240279</v>
      </c>
      <c r="L179" s="111">
        <f t="shared" si="71"/>
        <v>0.5707833067039344</v>
      </c>
      <c r="M179" s="111">
        <f t="shared" si="71"/>
        <v>0.57468135876312865</v>
      </c>
      <c r="N179" s="111">
        <f t="shared" si="71"/>
        <v>0.57893992230560665</v>
      </c>
      <c r="O179" s="111">
        <f t="shared" si="71"/>
        <v>0.59564874729107986</v>
      </c>
      <c r="P179" s="111">
        <f t="shared" si="71"/>
        <v>0.59995240587269616</v>
      </c>
      <c r="Q179" s="111">
        <f t="shared" si="71"/>
        <v>0.62111816030497091</v>
      </c>
      <c r="R179" s="111">
        <f t="shared" ref="R179:V179" si="72">IF(R155=0,"",R155/R131)</f>
        <v>0.64835373124816553</v>
      </c>
      <c r="S179" s="111">
        <f t="shared" si="72"/>
        <v>0.66590761368591922</v>
      </c>
      <c r="T179" s="111">
        <f t="shared" si="72"/>
        <v>0.68103348632252969</v>
      </c>
      <c r="U179" s="111">
        <f t="shared" si="72"/>
        <v>0.69856511756000794</v>
      </c>
      <c r="V179" s="111">
        <f t="shared" si="72"/>
        <v>0.71186206241857009</v>
      </c>
      <c r="W179" s="111">
        <f t="shared" ref="W179:Y179" si="73">IF(W155=0,"",W155/W131)</f>
        <v>0.72420737103714294</v>
      </c>
      <c r="X179" s="111">
        <f t="shared" si="73"/>
        <v>0.73486152371250391</v>
      </c>
      <c r="Y179" s="111">
        <f t="shared" si="73"/>
        <v>0.74444284398929161</v>
      </c>
      <c r="DA179" s="63" t="s">
        <v>1995</v>
      </c>
    </row>
    <row r="180" spans="1:105" ht="12" customHeight="1" x14ac:dyDescent="0.25">
      <c r="A180" s="108" t="s">
        <v>52</v>
      </c>
      <c r="B180" s="111">
        <f t="shared" ref="B180:Q180" si="74">IF(B156=0,"",B156/B132)</f>
        <v>1</v>
      </c>
      <c r="C180" s="111">
        <f t="shared" si="74"/>
        <v>1</v>
      </c>
      <c r="D180" s="111">
        <f t="shared" si="74"/>
        <v>1</v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:Y180" si="76">IF(W156=0,"",W156/W132)</f>
        <v>1</v>
      </c>
      <c r="X180" s="111">
        <f t="shared" si="76"/>
        <v>1</v>
      </c>
      <c r="Y180" s="111">
        <f t="shared" si="76"/>
        <v>1</v>
      </c>
      <c r="DA180" s="63" t="s">
        <v>1996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0.60002438258568758</v>
      </c>
      <c r="C181" s="112">
        <f t="shared" si="77"/>
        <v>0.60267273875218641</v>
      </c>
      <c r="D181" s="112">
        <f t="shared" si="77"/>
        <v>0.60574529165092061</v>
      </c>
      <c r="E181" s="112">
        <f t="shared" si="77"/>
        <v>0.6090118720549107</v>
      </c>
      <c r="F181" s="112">
        <f t="shared" si="77"/>
        <v>0.61267445955349953</v>
      </c>
      <c r="G181" s="112">
        <f t="shared" si="77"/>
        <v>0.61679690769216444</v>
      </c>
      <c r="H181" s="112">
        <f t="shared" si="77"/>
        <v>0.62129693806071706</v>
      </c>
      <c r="I181" s="112">
        <f t="shared" si="77"/>
        <v>0.62358923656365428</v>
      </c>
      <c r="J181" s="112">
        <f t="shared" si="77"/>
        <v>0.62465864827031592</v>
      </c>
      <c r="K181" s="112">
        <f t="shared" si="77"/>
        <v>0.62638562337247194</v>
      </c>
      <c r="L181" s="112">
        <f t="shared" si="77"/>
        <v>0.62849211502362068</v>
      </c>
      <c r="M181" s="112">
        <f t="shared" si="77"/>
        <v>0.63126739212657057</v>
      </c>
      <c r="N181" s="112">
        <f t="shared" si="77"/>
        <v>0.6355371984623549</v>
      </c>
      <c r="O181" s="112">
        <f t="shared" si="77"/>
        <v>0.64119142194480838</v>
      </c>
      <c r="P181" s="112">
        <f t="shared" si="77"/>
        <v>0.64711427441948488</v>
      </c>
      <c r="Q181" s="112">
        <f t="shared" si="77"/>
        <v>0.65474476297039685</v>
      </c>
      <c r="R181" s="112">
        <f t="shared" ref="R181:V181" si="78">IF(R157=0,"",R157/R133)</f>
        <v>0.66338326953306559</v>
      </c>
      <c r="S181" s="112">
        <f t="shared" si="78"/>
        <v>0.67458325312222767</v>
      </c>
      <c r="T181" s="112">
        <f t="shared" si="78"/>
        <v>0.68695090959311822</v>
      </c>
      <c r="U181" s="112">
        <f t="shared" si="78"/>
        <v>0.70115112329130402</v>
      </c>
      <c r="V181" s="112">
        <f t="shared" si="78"/>
        <v>0.71433829471751198</v>
      </c>
      <c r="W181" s="112">
        <f t="shared" ref="W181:Y181" si="79">IF(W157=0,"",W157/W133)</f>
        <v>0.72603208785591444</v>
      </c>
      <c r="X181" s="112">
        <f t="shared" si="79"/>
        <v>0.73556615430149219</v>
      </c>
      <c r="Y181" s="112">
        <f t="shared" si="79"/>
        <v>0.74423711994771358</v>
      </c>
      <c r="DA181" s="131" t="s">
        <v>1997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0.83166142315810998</v>
      </c>
      <c r="C182" s="113">
        <f t="shared" si="80"/>
        <v>0.84169854338325145</v>
      </c>
      <c r="D182" s="113">
        <f t="shared" si="80"/>
        <v>0.83677794845969367</v>
      </c>
      <c r="E182" s="113">
        <f t="shared" si="80"/>
        <v>0.86089161576553552</v>
      </c>
      <c r="F182" s="113">
        <f t="shared" si="80"/>
        <v>0.84732659994142068</v>
      </c>
      <c r="G182" s="113">
        <f t="shared" si="80"/>
        <v>0.85010435942772344</v>
      </c>
      <c r="H182" s="113">
        <f t="shared" si="80"/>
        <v>0.85210267702377807</v>
      </c>
      <c r="I182" s="113">
        <f t="shared" si="80"/>
        <v>0.85672597541706841</v>
      </c>
      <c r="J182" s="113">
        <f t="shared" si="80"/>
        <v>0.85659511843785496</v>
      </c>
      <c r="K182" s="113">
        <f t="shared" si="80"/>
        <v>0.86634188507028009</v>
      </c>
      <c r="L182" s="113">
        <f t="shared" si="80"/>
        <v>0.86713396114768715</v>
      </c>
      <c r="M182" s="113">
        <f t="shared" si="80"/>
        <v>0.8636219086254473</v>
      </c>
      <c r="N182" s="113">
        <f t="shared" si="80"/>
        <v>0.86691421150601755</v>
      </c>
      <c r="O182" s="113">
        <f t="shared" si="80"/>
        <v>0.87331390822935917</v>
      </c>
      <c r="P182" s="113">
        <f t="shared" si="80"/>
        <v>0.87128097154015094</v>
      </c>
      <c r="Q182" s="113">
        <f t="shared" si="80"/>
        <v>0.86547477465060496</v>
      </c>
      <c r="R182" s="113">
        <f t="shared" ref="R182:V182" si="81">IF(R158=0,"",R158/R134)</f>
        <v>0.87295936173155741</v>
      </c>
      <c r="S182" s="113">
        <f t="shared" si="81"/>
        <v>0.87971140010708881</v>
      </c>
      <c r="T182" s="113">
        <f t="shared" si="81"/>
        <v>0.88190226700385377</v>
      </c>
      <c r="U182" s="113">
        <f t="shared" si="81"/>
        <v>0.89339498708049425</v>
      </c>
      <c r="V182" s="113">
        <f t="shared" si="81"/>
        <v>0.90032076252998472</v>
      </c>
      <c r="W182" s="113">
        <f t="shared" ref="W182:Y182" si="82">IF(W158=0,"",W158/W134)</f>
        <v>0.89417729406710134</v>
      </c>
      <c r="X182" s="113">
        <f t="shared" si="82"/>
        <v>0.88822286708489728</v>
      </c>
      <c r="Y182" s="113">
        <f t="shared" si="82"/>
        <v>0.8913910453830568</v>
      </c>
      <c r="DA182" s="132" t="s">
        <v>1998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0.60002438258568758</v>
      </c>
      <c r="C183" s="111">
        <f t="shared" si="83"/>
        <v>0.60452877932447535</v>
      </c>
      <c r="D183" s="111">
        <f t="shared" si="83"/>
        <v>0.60846542081091726</v>
      </c>
      <c r="E183" s="111">
        <f t="shared" si="83"/>
        <v>0.61356725685644875</v>
      </c>
      <c r="F183" s="111">
        <f t="shared" si="83"/>
        <v>0.61627313917006976</v>
      </c>
      <c r="G183" s="111">
        <f t="shared" si="83"/>
        <v>0.6191501731166158</v>
      </c>
      <c r="H183" s="111">
        <f t="shared" si="83"/>
        <v>0.62207272585358409</v>
      </c>
      <c r="I183" s="111">
        <f t="shared" si="83"/>
        <v>0.62439099965489064</v>
      </c>
      <c r="J183" s="111">
        <f t="shared" si="83"/>
        <v>0.62599764963888005</v>
      </c>
      <c r="K183" s="111">
        <f t="shared" si="83"/>
        <v>0.62801602585493277</v>
      </c>
      <c r="L183" s="111">
        <f t="shared" si="83"/>
        <v>0.62992431895390433</v>
      </c>
      <c r="M183" s="111">
        <f t="shared" si="83"/>
        <v>0.63323547063027164</v>
      </c>
      <c r="N183" s="111">
        <f t="shared" si="83"/>
        <v>0.63720998485468172</v>
      </c>
      <c r="O183" s="111">
        <f t="shared" si="83"/>
        <v>0.64344803001881301</v>
      </c>
      <c r="P183" s="111">
        <f t="shared" si="83"/>
        <v>0.65157879311209721</v>
      </c>
      <c r="Q183" s="111">
        <f t="shared" si="83"/>
        <v>0.66151450061941941</v>
      </c>
      <c r="R183" s="111">
        <f t="shared" ref="R183:V183" si="84">IF(R159=0,"",R159/R135)</f>
        <v>0.67018168526992961</v>
      </c>
      <c r="S183" s="111">
        <f t="shared" si="84"/>
        <v>0.68053930174930355</v>
      </c>
      <c r="T183" s="111">
        <f t="shared" si="84"/>
        <v>0.69216386183158085</v>
      </c>
      <c r="U183" s="111">
        <f t="shared" si="84"/>
        <v>0.70467698442993709</v>
      </c>
      <c r="V183" s="111">
        <f t="shared" si="84"/>
        <v>0.71572314169257989</v>
      </c>
      <c r="W183" s="111">
        <f t="shared" ref="W183:Y183" si="85">IF(W159=0,"",W159/W135)</f>
        <v>0.72608829117996176</v>
      </c>
      <c r="X183" s="111">
        <f t="shared" si="85"/>
        <v>0.73610953711841398</v>
      </c>
      <c r="Y183" s="111">
        <f t="shared" si="85"/>
        <v>0.74546884987525097</v>
      </c>
      <c r="DA183" s="63" t="s">
        <v>1999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:Y184" si="88">IF(W160=0,"",W160/W136)</f>
        <v>1</v>
      </c>
      <c r="X184" s="111">
        <f t="shared" si="88"/>
        <v>1</v>
      </c>
      <c r="Y184" s="111">
        <f t="shared" si="88"/>
        <v>1</v>
      </c>
      <c r="DA184" s="63" t="s">
        <v>2000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0.67060307820975507</v>
      </c>
      <c r="C185" s="124">
        <f t="shared" si="89"/>
        <v>0.65542603550002965</v>
      </c>
      <c r="D185" s="124">
        <f t="shared" si="89"/>
        <v>0.66758580817348911</v>
      </c>
      <c r="E185" s="124">
        <f t="shared" si="89"/>
        <v>0.6469448402410084</v>
      </c>
      <c r="F185" s="124">
        <f t="shared" si="89"/>
        <v>0.6583651804187598</v>
      </c>
      <c r="G185" s="124">
        <f t="shared" si="89"/>
        <v>0.66084372026813287</v>
      </c>
      <c r="H185" s="124">
        <f t="shared" si="89"/>
        <v>0.66509445496846775</v>
      </c>
      <c r="I185" s="124">
        <f t="shared" si="89"/>
        <v>0.65620146311053484</v>
      </c>
      <c r="J185" s="124">
        <f t="shared" si="89"/>
        <v>0.66086826726009196</v>
      </c>
      <c r="K185" s="124">
        <f t="shared" si="89"/>
        <v>0.64633056414477652</v>
      </c>
      <c r="L185" s="124">
        <f t="shared" si="89"/>
        <v>0.65005039244728779</v>
      </c>
      <c r="M185" s="124">
        <f t="shared" si="89"/>
        <v>0.65357120379123945</v>
      </c>
      <c r="N185" s="124">
        <f t="shared" si="89"/>
        <v>0.6584798086410838</v>
      </c>
      <c r="O185" s="124">
        <f t="shared" si="89"/>
        <v>0.66226005901053442</v>
      </c>
      <c r="P185" s="124">
        <f t="shared" si="89"/>
        <v>0.66725367714330697</v>
      </c>
      <c r="Q185" s="124">
        <f t="shared" si="89"/>
        <v>0.67116125853480324</v>
      </c>
      <c r="R185" s="124">
        <f t="shared" ref="R185:V185" si="90">IF(R161=0,"",R161/R137)</f>
        <v>0.6727458964825952</v>
      </c>
      <c r="S185" s="124">
        <f t="shared" si="90"/>
        <v>0.68089429649858979</v>
      </c>
      <c r="T185" s="124">
        <f t="shared" si="90"/>
        <v>0.68990707752110891</v>
      </c>
      <c r="U185" s="124">
        <f t="shared" si="90"/>
        <v>0.69775269990329269</v>
      </c>
      <c r="V185" s="124">
        <f t="shared" si="90"/>
        <v>0.70394822942120061</v>
      </c>
      <c r="W185" s="124">
        <f t="shared" ref="W185:Y185" si="91">IF(W161=0,"",W161/W137)</f>
        <v>0.71607333556016661</v>
      </c>
      <c r="X185" s="124">
        <f t="shared" si="91"/>
        <v>0.72657709354622857</v>
      </c>
      <c r="Y185" s="124">
        <f t="shared" si="91"/>
        <v>0.74582239528335936</v>
      </c>
      <c r="DA185" s="130" t="s">
        <v>2001</v>
      </c>
    </row>
    <row r="186" spans="1:105" ht="12" customHeight="1" x14ac:dyDescent="0.25">
      <c r="A186" s="97" t="s">
        <v>202</v>
      </c>
      <c r="B186" s="111">
        <f t="shared" ref="B186:Q186" si="92">IF(B162=0,"",B162/B138)</f>
        <v>0.57558393540584285</v>
      </c>
      <c r="C186" s="111">
        <f t="shared" si="92"/>
        <v>0.57672342064913307</v>
      </c>
      <c r="D186" s="111">
        <f t="shared" si="92"/>
        <v>0.57776864580148002</v>
      </c>
      <c r="E186" s="111">
        <f t="shared" si="92"/>
        <v>0.57883777298256445</v>
      </c>
      <c r="F186" s="111">
        <f t="shared" si="92"/>
        <v>0.5798935779804355</v>
      </c>
      <c r="G186" s="111">
        <f t="shared" si="92"/>
        <v>0.58095391732474699</v>
      </c>
      <c r="H186" s="111">
        <f t="shared" si="92"/>
        <v>0.58208257339095748</v>
      </c>
      <c r="I186" s="111">
        <f t="shared" si="92"/>
        <v>0.58263863409578287</v>
      </c>
      <c r="J186" s="111">
        <f t="shared" si="92"/>
        <v>0.58286913017384046</v>
      </c>
      <c r="K186" s="111">
        <f t="shared" si="92"/>
        <v>0.58322236267176353</v>
      </c>
      <c r="L186" s="111">
        <f t="shared" si="92"/>
        <v>0.58355046950310197</v>
      </c>
      <c r="M186" s="111">
        <f t="shared" si="92"/>
        <v>0.58386414581805646</v>
      </c>
      <c r="N186" s="111">
        <f t="shared" si="92"/>
        <v>0.58412497145679587</v>
      </c>
      <c r="O186" s="111">
        <f t="shared" si="92"/>
        <v>0.58432534956812288</v>
      </c>
      <c r="P186" s="111">
        <f t="shared" si="92"/>
        <v>0.58443856730185872</v>
      </c>
      <c r="Q186" s="111">
        <f t="shared" si="92"/>
        <v>0.58461759235963817</v>
      </c>
      <c r="R186" s="111">
        <f t="shared" ref="R186:V186" si="93">IF(R162=0,"",R162/R138)</f>
        <v>0.58508727647294789</v>
      </c>
      <c r="S186" s="111">
        <f t="shared" si="93"/>
        <v>0.58596559377138946</v>
      </c>
      <c r="T186" s="111">
        <f t="shared" si="93"/>
        <v>0.58757783047204148</v>
      </c>
      <c r="U186" s="111">
        <f t="shared" si="93"/>
        <v>0.58997816730665364</v>
      </c>
      <c r="V186" s="111">
        <f t="shared" si="93"/>
        <v>0.59291542028801059</v>
      </c>
      <c r="W186" s="111">
        <f t="shared" ref="W186:Y186" si="94">IF(W162=0,"",W162/W138)</f>
        <v>0.59505924781274</v>
      </c>
      <c r="X186" s="111">
        <f t="shared" si="94"/>
        <v>0.59664710842818758</v>
      </c>
      <c r="Y186" s="111">
        <f t="shared" si="94"/>
        <v>0.59787510118765352</v>
      </c>
      <c r="DA186" s="63" t="s">
        <v>2002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0.57699339496445512</v>
      </c>
      <c r="C187" s="111">
        <f t="shared" si="95"/>
        <v>0.57832785798081709</v>
      </c>
      <c r="D187" s="111">
        <f t="shared" si="95"/>
        <v>0.57958253018520989</v>
      </c>
      <c r="E187" s="111">
        <f t="shared" si="95"/>
        <v>0.58079253220369198</v>
      </c>
      <c r="F187" s="111">
        <f t="shared" si="95"/>
        <v>0.58182248080316712</v>
      </c>
      <c r="G187" s="111">
        <f t="shared" si="95"/>
        <v>0.58286874757412022</v>
      </c>
      <c r="H187" s="111">
        <f t="shared" si="95"/>
        <v>0.58398293723564076</v>
      </c>
      <c r="I187" s="111">
        <f t="shared" si="95"/>
        <v>0.5845795834693831</v>
      </c>
      <c r="J187" s="111">
        <f t="shared" si="95"/>
        <v>0.58494148611207442</v>
      </c>
      <c r="K187" s="111">
        <f t="shared" si="95"/>
        <v>0.5853618518913235</v>
      </c>
      <c r="L187" s="111">
        <f t="shared" si="95"/>
        <v>0.58577476510984205</v>
      </c>
      <c r="M187" s="111">
        <f t="shared" si="95"/>
        <v>0.58614517481187178</v>
      </c>
      <c r="N187" s="111">
        <f t="shared" si="95"/>
        <v>0.58643878302243502</v>
      </c>
      <c r="O187" s="111">
        <f t="shared" si="95"/>
        <v>0.58673225297572784</v>
      </c>
      <c r="P187" s="111">
        <f t="shared" si="95"/>
        <v>0.58695393021480347</v>
      </c>
      <c r="Q187" s="111">
        <f t="shared" si="95"/>
        <v>0.5873754605766871</v>
      </c>
      <c r="R187" s="111">
        <f t="shared" ref="R187:V187" si="96">IF(R163=0,"",R163/R139)</f>
        <v>0.58826062129537982</v>
      </c>
      <c r="S187" s="111">
        <f t="shared" si="96"/>
        <v>0.5897905128173615</v>
      </c>
      <c r="T187" s="111">
        <f t="shared" si="96"/>
        <v>0.59189854865709124</v>
      </c>
      <c r="U187" s="111">
        <f t="shared" si="96"/>
        <v>0.59455475612403863</v>
      </c>
      <c r="V187" s="111">
        <f t="shared" si="96"/>
        <v>0.59694223401452229</v>
      </c>
      <c r="W187" s="111">
        <f t="shared" ref="W187:Y187" si="97">IF(W163=0,"",W163/W139)</f>
        <v>0.59963136841121478</v>
      </c>
      <c r="X187" s="111">
        <f t="shared" si="97"/>
        <v>0.6021040479534413</v>
      </c>
      <c r="Y187" s="111">
        <f t="shared" si="97"/>
        <v>0.60487475283773628</v>
      </c>
      <c r="DA187" s="63" t="s">
        <v>2003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0.73641716549270386</v>
      </c>
      <c r="C188" s="45">
        <f t="shared" si="98"/>
        <v>0.73777934566704884</v>
      </c>
      <c r="D188" s="45">
        <f t="shared" si="98"/>
        <v>0.73972914850168814</v>
      </c>
      <c r="E188" s="45">
        <f t="shared" si="98"/>
        <v>0.74194825387516106</v>
      </c>
      <c r="F188" s="45">
        <f t="shared" si="98"/>
        <v>0.74474300002424465</v>
      </c>
      <c r="G188" s="45">
        <f t="shared" si="98"/>
        <v>0.74810453651917508</v>
      </c>
      <c r="H188" s="45">
        <f t="shared" si="98"/>
        <v>0.75177878404495568</v>
      </c>
      <c r="I188" s="45">
        <f t="shared" si="98"/>
        <v>0.75367980870487694</v>
      </c>
      <c r="J188" s="45">
        <f t="shared" si="98"/>
        <v>0.7544180173519307</v>
      </c>
      <c r="K188" s="45">
        <f t="shared" si="98"/>
        <v>0.75574411675612385</v>
      </c>
      <c r="L188" s="45">
        <f t="shared" si="98"/>
        <v>0.75742276618075377</v>
      </c>
      <c r="M188" s="45">
        <f t="shared" si="98"/>
        <v>0.75960788406296287</v>
      </c>
      <c r="N188" s="45">
        <f t="shared" si="98"/>
        <v>0.76271470528606655</v>
      </c>
      <c r="O188" s="45">
        <f t="shared" si="98"/>
        <v>0.76610253995459587</v>
      </c>
      <c r="P188" s="45">
        <f t="shared" si="98"/>
        <v>0.76902532508062782</v>
      </c>
      <c r="Q188" s="45">
        <f t="shared" si="98"/>
        <v>0.7726558771756723</v>
      </c>
      <c r="R188" s="45">
        <f t="shared" ref="R188:V188" si="99">IF(R164=0,"",R164/R140)</f>
        <v>0.77707388589067616</v>
      </c>
      <c r="S188" s="45">
        <f t="shared" si="99"/>
        <v>0.7849138366123436</v>
      </c>
      <c r="T188" s="45">
        <f t="shared" si="99"/>
        <v>0.7950173370077056</v>
      </c>
      <c r="U188" s="45">
        <f t="shared" si="99"/>
        <v>0.80880754479320693</v>
      </c>
      <c r="V188" s="45">
        <f t="shared" si="99"/>
        <v>0.82283256758781609</v>
      </c>
      <c r="W188" s="45">
        <f t="shared" ref="W188:Y188" si="100">IF(W164=0,"",W164/W140)</f>
        <v>0.83688892307359908</v>
      </c>
      <c r="X188" s="45">
        <f t="shared" si="100"/>
        <v>0.84891363768705186</v>
      </c>
      <c r="Y188" s="45">
        <f t="shared" si="100"/>
        <v>0.85979428279253478</v>
      </c>
      <c r="DA188" s="60" t="s">
        <v>2004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70.404726806516706</v>
      </c>
      <c r="C190" s="117">
        <f t="shared" si="101"/>
        <v>87.181743208125994</v>
      </c>
      <c r="D190" s="117">
        <f t="shared" si="101"/>
        <v>82.524955883476167</v>
      </c>
      <c r="E190" s="117">
        <f t="shared" si="101"/>
        <v>103.49256631979031</v>
      </c>
      <c r="F190" s="117">
        <f t="shared" si="101"/>
        <v>100.4961670710247</v>
      </c>
      <c r="G190" s="117">
        <f t="shared" si="101"/>
        <v>104.37018333621418</v>
      </c>
      <c r="H190" s="117">
        <f t="shared" si="101"/>
        <v>107.72746376296675</v>
      </c>
      <c r="I190" s="117">
        <f t="shared" si="101"/>
        <v>117.50964698048676</v>
      </c>
      <c r="J190" s="117">
        <f t="shared" si="101"/>
        <v>124.72490295962591</v>
      </c>
      <c r="K190" s="117">
        <f t="shared" si="101"/>
        <v>146.97032690467447</v>
      </c>
      <c r="L190" s="117">
        <f t="shared" si="101"/>
        <v>136.91073783787942</v>
      </c>
      <c r="M190" s="117">
        <f t="shared" si="101"/>
        <v>123.07217473848407</v>
      </c>
      <c r="N190" s="117">
        <f t="shared" si="101"/>
        <v>113.09263970062962</v>
      </c>
      <c r="O190" s="117">
        <f t="shared" si="101"/>
        <v>110.0861967787024</v>
      </c>
      <c r="P190" s="117">
        <f t="shared" si="101"/>
        <v>98.602099833696656</v>
      </c>
      <c r="Q190" s="117">
        <f t="shared" si="101"/>
        <v>98.906547519921773</v>
      </c>
      <c r="R190" s="117">
        <f t="shared" ref="R190:V190" si="102">R191+R194+R196+R209</f>
        <v>102.40207205662099</v>
      </c>
      <c r="S190" s="117">
        <f t="shared" si="102"/>
        <v>98.704114399304686</v>
      </c>
      <c r="T190" s="117">
        <f t="shared" si="102"/>
        <v>91.200014554281722</v>
      </c>
      <c r="U190" s="117">
        <f t="shared" si="102"/>
        <v>94.283293410618697</v>
      </c>
      <c r="V190" s="117">
        <f t="shared" si="102"/>
        <v>88.036552516838938</v>
      </c>
      <c r="W190" s="117">
        <f t="shared" ref="W190:Y190" si="103">W191+W194+W196+W209</f>
        <v>87.743979537740572</v>
      </c>
      <c r="X190" s="117">
        <f t="shared" si="103"/>
        <v>79.713370504340944</v>
      </c>
      <c r="Y190" s="117">
        <f t="shared" si="103"/>
        <v>67.532793284816321</v>
      </c>
      <c r="DA190" s="129" t="s">
        <v>2150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:Y191" si="106">SUM(W192:W193)</f>
        <v>0</v>
      </c>
      <c r="X191" s="122">
        <f t="shared" si="106"/>
        <v>0</v>
      </c>
      <c r="Y191" s="122">
        <f t="shared" si="106"/>
        <v>0</v>
      </c>
      <c r="DA191" s="130" t="s">
        <v>2151</v>
      </c>
    </row>
    <row r="192" spans="1:105" ht="12" customHeight="1" x14ac:dyDescent="0.25">
      <c r="A192" s="97" t="s">
        <v>199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X192" s="98">
        <v>0</v>
      </c>
      <c r="Y192" s="98">
        <v>0</v>
      </c>
      <c r="DA192" s="63" t="s">
        <v>2152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X193" s="98">
        <v>0</v>
      </c>
      <c r="Y193" s="98">
        <v>0</v>
      </c>
      <c r="DA193" s="63" t="s">
        <v>2153</v>
      </c>
    </row>
    <row r="194" spans="1:105" ht="12" customHeight="1" x14ac:dyDescent="0.25">
      <c r="A194" s="121" t="s">
        <v>92</v>
      </c>
      <c r="B194" s="122">
        <f t="shared" ref="B194:Y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X194" s="122">
        <f t="shared" si="107"/>
        <v>0</v>
      </c>
      <c r="Y194" s="122">
        <f t="shared" si="107"/>
        <v>0</v>
      </c>
      <c r="DA194" s="130" t="s">
        <v>2154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2155</v>
      </c>
    </row>
    <row r="196" spans="1:105" ht="12" customHeight="1" x14ac:dyDescent="0.25">
      <c r="A196" s="121" t="s">
        <v>55</v>
      </c>
      <c r="B196" s="122">
        <v>9.9260118692036752</v>
      </c>
      <c r="C196" s="122">
        <v>10.56152844236542</v>
      </c>
      <c r="D196" s="122">
        <v>10.688689443672651</v>
      </c>
      <c r="E196" s="122">
        <v>11.921026477714872</v>
      </c>
      <c r="F196" s="122">
        <v>12.128965363759709</v>
      </c>
      <c r="G196" s="122">
        <v>12.24970683358465</v>
      </c>
      <c r="H196" s="122">
        <v>12.80139533965218</v>
      </c>
      <c r="I196" s="122">
        <v>12.692303628963517</v>
      </c>
      <c r="J196" s="122">
        <v>14.153825866255472</v>
      </c>
      <c r="K196" s="122">
        <v>15.265599224237983</v>
      </c>
      <c r="L196" s="122">
        <v>14.215693065495218</v>
      </c>
      <c r="M196" s="122">
        <v>12.642748242860458</v>
      </c>
      <c r="N196" s="122">
        <v>11.468620057904262</v>
      </c>
      <c r="O196" s="122">
        <v>11.042490773043447</v>
      </c>
      <c r="P196" s="122">
        <v>9.8194649688152289</v>
      </c>
      <c r="Q196" s="122">
        <v>9.8031476773109567</v>
      </c>
      <c r="R196" s="122">
        <v>10.126677347531732</v>
      </c>
      <c r="S196" s="122">
        <v>9.7128215852975153</v>
      </c>
      <c r="T196" s="122">
        <v>8.9286400249540261</v>
      </c>
      <c r="U196" s="122">
        <v>9.1535660594370309</v>
      </c>
      <c r="V196" s="122">
        <v>8.5530341883350474</v>
      </c>
      <c r="W196" s="122">
        <v>8.4923953022891059</v>
      </c>
      <c r="X196" s="122">
        <v>7.7141558285777139</v>
      </c>
      <c r="Y196" s="122">
        <v>6.5060202975328156</v>
      </c>
      <c r="DA196" s="130" t="s">
        <v>2156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X197" s="98">
        <v>0</v>
      </c>
      <c r="Y197" s="98">
        <v>0</v>
      </c>
      <c r="DA197" s="63" t="s">
        <v>2157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X198" s="98">
        <v>0</v>
      </c>
      <c r="Y198" s="98">
        <v>0</v>
      </c>
      <c r="DA198" s="63" t="s">
        <v>2158</v>
      </c>
    </row>
    <row r="199" spans="1:105" ht="12" customHeight="1" x14ac:dyDescent="0.25">
      <c r="A199" s="100" t="s">
        <v>199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X199" s="101">
        <v>0</v>
      </c>
      <c r="Y199" s="101">
        <v>0</v>
      </c>
      <c r="DA199" s="131" t="s">
        <v>2159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X200" s="104">
        <v>0</v>
      </c>
      <c r="Y200" s="104">
        <v>0</v>
      </c>
      <c r="DA200" s="132" t="s">
        <v>2160</v>
      </c>
    </row>
    <row r="201" spans="1:105" ht="12" customHeight="1" x14ac:dyDescent="0.25">
      <c r="A201" s="106" t="s">
        <v>124</v>
      </c>
      <c r="B201" s="101">
        <v>9.9255602861260677</v>
      </c>
      <c r="C201" s="101">
        <v>10.560976122035315</v>
      </c>
      <c r="D201" s="101">
        <v>10.688120448140497</v>
      </c>
      <c r="E201" s="101">
        <v>11.92010920666794</v>
      </c>
      <c r="F201" s="101">
        <v>12.127917065088262</v>
      </c>
      <c r="G201" s="101">
        <v>12.248539011746805</v>
      </c>
      <c r="H201" s="101">
        <v>12.800080715077687</v>
      </c>
      <c r="I201" s="101">
        <v>12.690718955224236</v>
      </c>
      <c r="J201" s="101">
        <v>14.151808053557199</v>
      </c>
      <c r="K201" s="101">
        <v>15.262723295266383</v>
      </c>
      <c r="L201" s="101">
        <v>14.21277995177198</v>
      </c>
      <c r="M201" s="101">
        <v>12.639816131654275</v>
      </c>
      <c r="N201" s="101">
        <v>11.465691676525442</v>
      </c>
      <c r="O201" s="101">
        <v>11.039152458576366</v>
      </c>
      <c r="P201" s="101">
        <v>9.8160602894873215</v>
      </c>
      <c r="Q201" s="101">
        <v>9.7990723382084788</v>
      </c>
      <c r="R201" s="101">
        <v>10.122012771668704</v>
      </c>
      <c r="S201" s="101">
        <v>9.7081785262374787</v>
      </c>
      <c r="T201" s="101">
        <v>8.9239190836416427</v>
      </c>
      <c r="U201" s="101">
        <v>9.1483228140171935</v>
      </c>
      <c r="V201" s="101">
        <v>8.5480912927886976</v>
      </c>
      <c r="W201" s="101">
        <v>8.4868303902041919</v>
      </c>
      <c r="X201" s="101">
        <v>7.7085266451079093</v>
      </c>
      <c r="Y201" s="101">
        <v>6.5014435765141059</v>
      </c>
      <c r="DA201" s="131" t="s">
        <v>2161</v>
      </c>
    </row>
    <row r="202" spans="1:105" ht="12" customHeight="1" x14ac:dyDescent="0.25">
      <c r="A202" s="107" t="s">
        <v>123</v>
      </c>
      <c r="B202" s="104">
        <v>4.5158307760769011E-4</v>
      </c>
      <c r="C202" s="104">
        <v>5.5232033010385595E-4</v>
      </c>
      <c r="D202" s="104">
        <v>5.6899553215483548E-4</v>
      </c>
      <c r="E202" s="104">
        <v>9.1727104693129478E-4</v>
      </c>
      <c r="F202" s="104">
        <v>1.0482986714469692E-3</v>
      </c>
      <c r="G202" s="104">
        <v>1.1678218378444697E-3</v>
      </c>
      <c r="H202" s="104">
        <v>1.3146245744919188E-3</v>
      </c>
      <c r="I202" s="104">
        <v>1.5846737392806044E-3</v>
      </c>
      <c r="J202" s="104">
        <v>2.0178126982737469E-3</v>
      </c>
      <c r="K202" s="104">
        <v>2.8759289715990176E-3</v>
      </c>
      <c r="L202" s="104">
        <v>2.9131137232382247E-3</v>
      </c>
      <c r="M202" s="104">
        <v>2.9321112061830011E-3</v>
      </c>
      <c r="N202" s="104">
        <v>2.9283813788209476E-3</v>
      </c>
      <c r="O202" s="104">
        <v>3.3383144670806665E-3</v>
      </c>
      <c r="P202" s="104">
        <v>3.4046793279078305E-3</v>
      </c>
      <c r="Q202" s="104">
        <v>4.075339102478634E-3</v>
      </c>
      <c r="R202" s="104">
        <v>4.6645758630288166E-3</v>
      </c>
      <c r="S202" s="104">
        <v>4.6430590600366152E-3</v>
      </c>
      <c r="T202" s="104">
        <v>4.7209413123826243E-3</v>
      </c>
      <c r="U202" s="104">
        <v>5.2432454198376357E-3</v>
      </c>
      <c r="V202" s="104">
        <v>4.9428955463498136E-3</v>
      </c>
      <c r="W202" s="104">
        <v>5.5649120849137366E-3</v>
      </c>
      <c r="X202" s="104">
        <v>5.6291834698045098E-3</v>
      </c>
      <c r="Y202" s="104">
        <v>4.5767210187100732E-3</v>
      </c>
      <c r="DA202" s="132" t="s">
        <v>2162</v>
      </c>
    </row>
    <row r="203" spans="1:105" ht="12" customHeight="1" x14ac:dyDescent="0.25">
      <c r="A203" s="108" t="s">
        <v>50</v>
      </c>
      <c r="B203" s="98">
        <v>4.5158307760769011E-4</v>
      </c>
      <c r="C203" s="98">
        <v>5.5232033010385595E-4</v>
      </c>
      <c r="D203" s="98">
        <v>5.6899553215483548E-4</v>
      </c>
      <c r="E203" s="98">
        <v>9.1727104693129478E-4</v>
      </c>
      <c r="F203" s="98">
        <v>1.0482986714469692E-3</v>
      </c>
      <c r="G203" s="98">
        <v>1.1678218378444697E-3</v>
      </c>
      <c r="H203" s="98">
        <v>1.3146245744919188E-3</v>
      </c>
      <c r="I203" s="98">
        <v>1.5846737392806044E-3</v>
      </c>
      <c r="J203" s="98">
        <v>2.0178126982737469E-3</v>
      </c>
      <c r="K203" s="98">
        <v>2.8759289715990176E-3</v>
      </c>
      <c r="L203" s="98">
        <v>2.9131137232382247E-3</v>
      </c>
      <c r="M203" s="98">
        <v>2.9321112061830011E-3</v>
      </c>
      <c r="N203" s="98">
        <v>2.9283813788209476E-3</v>
      </c>
      <c r="O203" s="98">
        <v>3.3383144670806665E-3</v>
      </c>
      <c r="P203" s="98">
        <v>3.4046793279078305E-3</v>
      </c>
      <c r="Q203" s="98">
        <v>4.075339102478634E-3</v>
      </c>
      <c r="R203" s="98">
        <v>4.6645758630288166E-3</v>
      </c>
      <c r="S203" s="98">
        <v>4.6430590600366152E-3</v>
      </c>
      <c r="T203" s="98">
        <v>4.7209413123826243E-3</v>
      </c>
      <c r="U203" s="98">
        <v>5.2432454198376357E-3</v>
      </c>
      <c r="V203" s="98">
        <v>4.9428955463498136E-3</v>
      </c>
      <c r="W203" s="98">
        <v>5.5649120849137366E-3</v>
      </c>
      <c r="X203" s="98">
        <v>5.6291834698045098E-3</v>
      </c>
      <c r="Y203" s="98">
        <v>4.5767210187100732E-3</v>
      </c>
      <c r="DA203" s="63" t="s">
        <v>2163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X204" s="98">
        <v>0</v>
      </c>
      <c r="Y204" s="98">
        <v>0</v>
      </c>
      <c r="DA204" s="63" t="s">
        <v>2164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X205" s="101">
        <v>0</v>
      </c>
      <c r="Y205" s="101">
        <v>0</v>
      </c>
      <c r="DA205" s="131" t="s">
        <v>2165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X206" s="104">
        <v>0</v>
      </c>
      <c r="Y206" s="104">
        <v>0</v>
      </c>
      <c r="DA206" s="132" t="s">
        <v>2166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2167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X208" s="98">
        <v>0</v>
      </c>
      <c r="Y208" s="98">
        <v>0</v>
      </c>
      <c r="DA208" s="63" t="s">
        <v>2168</v>
      </c>
    </row>
    <row r="209" spans="1:105" ht="12" customHeight="1" x14ac:dyDescent="0.25">
      <c r="A209" s="121" t="s">
        <v>54</v>
      </c>
      <c r="B209" s="122">
        <v>60.478714937313029</v>
      </c>
      <c r="C209" s="122">
        <v>76.620214765760579</v>
      </c>
      <c r="D209" s="122">
        <v>71.836266439803524</v>
      </c>
      <c r="E209" s="122">
        <v>91.571539842075438</v>
      </c>
      <c r="F209" s="122">
        <v>88.367201707264996</v>
      </c>
      <c r="G209" s="122">
        <v>92.120476502629529</v>
      </c>
      <c r="H209" s="122">
        <v>94.926068423314575</v>
      </c>
      <c r="I209" s="122">
        <v>104.81734335152325</v>
      </c>
      <c r="J209" s="122">
        <v>110.57107709337043</v>
      </c>
      <c r="K209" s="122">
        <v>131.70472768043649</v>
      </c>
      <c r="L209" s="122">
        <v>122.69504477238419</v>
      </c>
      <c r="M209" s="122">
        <v>110.4294264956236</v>
      </c>
      <c r="N209" s="122">
        <v>101.62401964272536</v>
      </c>
      <c r="O209" s="122">
        <v>99.043706005658962</v>
      </c>
      <c r="P209" s="122">
        <v>88.78263486488143</v>
      </c>
      <c r="Q209" s="122">
        <v>89.103399842610813</v>
      </c>
      <c r="R209" s="122">
        <v>92.275394709089255</v>
      </c>
      <c r="S209" s="122">
        <v>88.991292814007167</v>
      </c>
      <c r="T209" s="122">
        <v>82.271374529327701</v>
      </c>
      <c r="U209" s="122">
        <v>85.129727351181671</v>
      </c>
      <c r="V209" s="122">
        <v>79.483518328503891</v>
      </c>
      <c r="W209" s="122">
        <v>79.25158423545146</v>
      </c>
      <c r="X209" s="122">
        <v>71.999214675763227</v>
      </c>
      <c r="Y209" s="122">
        <v>61.026772987283501</v>
      </c>
      <c r="DA209" s="130" t="s">
        <v>2169</v>
      </c>
    </row>
    <row r="210" spans="1:105" ht="12" customHeight="1" x14ac:dyDescent="0.25">
      <c r="A210" s="97" t="s">
        <v>202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X210" s="98">
        <v>0</v>
      </c>
      <c r="Y210" s="98">
        <v>0</v>
      </c>
      <c r="DA210" s="63" t="s">
        <v>2170</v>
      </c>
    </row>
    <row r="211" spans="1:105" ht="12" customHeight="1" x14ac:dyDescent="0.25">
      <c r="A211" s="97" t="s">
        <v>50</v>
      </c>
      <c r="B211" s="98">
        <v>60.478714937313029</v>
      </c>
      <c r="C211" s="98">
        <v>76.620214765760579</v>
      </c>
      <c r="D211" s="98">
        <v>71.836266439803524</v>
      </c>
      <c r="E211" s="98">
        <v>91.571539842075438</v>
      </c>
      <c r="F211" s="98">
        <v>88.367201707264996</v>
      </c>
      <c r="G211" s="98">
        <v>92.120476502629529</v>
      </c>
      <c r="H211" s="98">
        <v>94.926068423314575</v>
      </c>
      <c r="I211" s="98">
        <v>104.81734335152325</v>
      </c>
      <c r="J211" s="98">
        <v>110.57107709337043</v>
      </c>
      <c r="K211" s="98">
        <v>131.70472768043649</v>
      </c>
      <c r="L211" s="98">
        <v>122.69504477238419</v>
      </c>
      <c r="M211" s="98">
        <v>110.4294264956236</v>
      </c>
      <c r="N211" s="98">
        <v>101.62401964272536</v>
      </c>
      <c r="O211" s="98">
        <v>99.043706005658962</v>
      </c>
      <c r="P211" s="98">
        <v>88.78263486488143</v>
      </c>
      <c r="Q211" s="98">
        <v>89.103399842610813</v>
      </c>
      <c r="R211" s="98">
        <v>92.275394709089255</v>
      </c>
      <c r="S211" s="98">
        <v>88.991292814007167</v>
      </c>
      <c r="T211" s="98">
        <v>82.271374529327701</v>
      </c>
      <c r="U211" s="98">
        <v>85.129727351181671</v>
      </c>
      <c r="V211" s="98">
        <v>79.483518328503891</v>
      </c>
      <c r="W211" s="98">
        <v>79.25158423545146</v>
      </c>
      <c r="X211" s="98">
        <v>71.999214675763227</v>
      </c>
      <c r="Y211" s="98">
        <v>61.026772987283501</v>
      </c>
      <c r="DA211" s="63" t="s">
        <v>2171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X212" s="33">
        <v>0</v>
      </c>
      <c r="Y212" s="33">
        <v>0</v>
      </c>
      <c r="DA212" s="60" t="s">
        <v>2172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16383.274634827865</v>
      </c>
      <c r="C214" s="117">
        <f t="shared" si="108"/>
        <v>17866.665904625715</v>
      </c>
      <c r="D214" s="117">
        <f t="shared" si="108"/>
        <v>17304.384908671531</v>
      </c>
      <c r="E214" s="117">
        <f t="shared" si="108"/>
        <v>19262.75460681798</v>
      </c>
      <c r="F214" s="117">
        <f t="shared" si="108"/>
        <v>19013.885039209636</v>
      </c>
      <c r="G214" s="117">
        <f t="shared" si="108"/>
        <v>19858.809305207466</v>
      </c>
      <c r="H214" s="117">
        <f t="shared" si="108"/>
        <v>18412.05360577293</v>
      </c>
      <c r="I214" s="117">
        <f t="shared" si="108"/>
        <v>17537.241890042478</v>
      </c>
      <c r="J214" s="117">
        <f t="shared" si="108"/>
        <v>17577.88939315917</v>
      </c>
      <c r="K214" s="117">
        <f t="shared" si="108"/>
        <v>17826.359339292729</v>
      </c>
      <c r="L214" s="117">
        <f t="shared" si="108"/>
        <v>18596.958685232225</v>
      </c>
      <c r="M214" s="117">
        <f t="shared" si="108"/>
        <v>17674.37715224045</v>
      </c>
      <c r="N214" s="117">
        <f t="shared" si="108"/>
        <v>17124.541741102235</v>
      </c>
      <c r="O214" s="117">
        <f t="shared" si="108"/>
        <v>16606.344036094499</v>
      </c>
      <c r="P214" s="117">
        <f t="shared" si="108"/>
        <v>14657.576591198103</v>
      </c>
      <c r="Q214" s="117">
        <f t="shared" si="108"/>
        <v>16581.14022609641</v>
      </c>
      <c r="R214" s="117">
        <f t="shared" ref="R214:V214" si="109">R215+R218+R220+R233</f>
        <v>16444.953876987223</v>
      </c>
      <c r="S214" s="117">
        <f t="shared" si="109"/>
        <v>16282.261285040813</v>
      </c>
      <c r="T214" s="117">
        <f t="shared" si="109"/>
        <v>15949.946562008125</v>
      </c>
      <c r="U214" s="117">
        <f t="shared" si="109"/>
        <v>15611.555223741794</v>
      </c>
      <c r="V214" s="117">
        <f t="shared" si="109"/>
        <v>16092.078996992483</v>
      </c>
      <c r="W214" s="117">
        <f t="shared" ref="W214:Y214" si="110">W215+W218+W220+W233</f>
        <v>17579.868804914418</v>
      </c>
      <c r="X214" s="117">
        <f t="shared" si="110"/>
        <v>16176.726001212313</v>
      </c>
      <c r="Y214" s="117">
        <f t="shared" si="110"/>
        <v>15694.425328311267</v>
      </c>
      <c r="DA214" s="129" t="s">
        <v>2318</v>
      </c>
    </row>
    <row r="215" spans="1:105" ht="12" customHeight="1" x14ac:dyDescent="0.25">
      <c r="A215" s="121" t="s">
        <v>57</v>
      </c>
      <c r="B215" s="122">
        <f t="shared" ref="B215:Q215" si="111">SUM(B216:B217)</f>
        <v>13404.156819638614</v>
      </c>
      <c r="C215" s="122">
        <f t="shared" si="111"/>
        <v>14921.64456120411</v>
      </c>
      <c r="D215" s="122">
        <f t="shared" si="111"/>
        <v>14207.982219661708</v>
      </c>
      <c r="E215" s="122">
        <f t="shared" si="111"/>
        <v>16286.840769520812</v>
      </c>
      <c r="F215" s="122">
        <f t="shared" si="111"/>
        <v>15875.953753204447</v>
      </c>
      <c r="G215" s="122">
        <f t="shared" si="111"/>
        <v>16611.287804080606</v>
      </c>
      <c r="H215" s="122">
        <f t="shared" si="111"/>
        <v>15023.391295358573</v>
      </c>
      <c r="I215" s="122">
        <f t="shared" si="111"/>
        <v>14182.441190408439</v>
      </c>
      <c r="J215" s="122">
        <f t="shared" si="111"/>
        <v>14119.517453782217</v>
      </c>
      <c r="K215" s="122">
        <f t="shared" si="111"/>
        <v>14451.5530168026</v>
      </c>
      <c r="L215" s="122">
        <f t="shared" si="111"/>
        <v>15237.31749900698</v>
      </c>
      <c r="M215" s="122">
        <f t="shared" si="111"/>
        <v>14414.146194994601</v>
      </c>
      <c r="N215" s="122">
        <f t="shared" si="111"/>
        <v>13926.575168890648</v>
      </c>
      <c r="O215" s="122">
        <f t="shared" si="111"/>
        <v>13601.528700904179</v>
      </c>
      <c r="P215" s="122">
        <f t="shared" si="111"/>
        <v>11784.305780884533</v>
      </c>
      <c r="Q215" s="122">
        <f t="shared" si="111"/>
        <v>13570.429889066316</v>
      </c>
      <c r="R215" s="122">
        <f t="shared" ref="R215:V215" si="112">SUM(R216:R217)</f>
        <v>13416.314579004684</v>
      </c>
      <c r="S215" s="122">
        <f t="shared" si="112"/>
        <v>13213.441981772841</v>
      </c>
      <c r="T215" s="122">
        <f t="shared" si="112"/>
        <v>12920.095189649872</v>
      </c>
      <c r="U215" s="122">
        <f t="shared" si="112"/>
        <v>12598.38692255637</v>
      </c>
      <c r="V215" s="122">
        <f t="shared" si="112"/>
        <v>13063.272067449296</v>
      </c>
      <c r="W215" s="122">
        <f t="shared" ref="W215:Y215" si="113">SUM(W216:W217)</f>
        <v>14371.107772235959</v>
      </c>
      <c r="X215" s="122">
        <f t="shared" si="113"/>
        <v>13095.829773859266</v>
      </c>
      <c r="Y215" s="122">
        <f t="shared" si="113"/>
        <v>12627.897439884973</v>
      </c>
      <c r="DA215" s="130" t="s">
        <v>2319</v>
      </c>
    </row>
    <row r="216" spans="1:105" ht="12" customHeight="1" x14ac:dyDescent="0.25">
      <c r="A216" s="97" t="s">
        <v>199</v>
      </c>
      <c r="B216" s="98">
        <v>13349.746628798342</v>
      </c>
      <c r="C216" s="98">
        <v>14860.629243897713</v>
      </c>
      <c r="D216" s="98">
        <v>14148.679393156404</v>
      </c>
      <c r="E216" s="98">
        <v>16221.558523376876</v>
      </c>
      <c r="F216" s="98">
        <v>15808.02687184605</v>
      </c>
      <c r="G216" s="98">
        <v>16540.033486171331</v>
      </c>
      <c r="H216" s="98">
        <v>14959.751244489276</v>
      </c>
      <c r="I216" s="98">
        <v>14122.814832161133</v>
      </c>
      <c r="J216" s="98">
        <v>14059.150218952333</v>
      </c>
      <c r="K216" s="98">
        <v>14388.378630338666</v>
      </c>
      <c r="L216" s="98">
        <v>15171.007932914745</v>
      </c>
      <c r="M216" s="98">
        <v>14349.766673216329</v>
      </c>
      <c r="N216" s="98">
        <v>13862.811449167679</v>
      </c>
      <c r="O216" s="98">
        <v>13537.953808099885</v>
      </c>
      <c r="P216" s="98">
        <v>11729.225979330648</v>
      </c>
      <c r="Q216" s="98">
        <v>13506.580727092827</v>
      </c>
      <c r="R216" s="98">
        <v>13352.270040947275</v>
      </c>
      <c r="S216" s="98">
        <v>13150.416843269939</v>
      </c>
      <c r="T216" s="98">
        <v>12857.91121653447</v>
      </c>
      <c r="U216" s="98">
        <v>12536.570031978288</v>
      </c>
      <c r="V216" s="98">
        <v>12998.349861049859</v>
      </c>
      <c r="W216" s="98">
        <v>14298.751879017149</v>
      </c>
      <c r="X216" s="98">
        <v>13029.264853754237</v>
      </c>
      <c r="Y216" s="98">
        <v>12562.482927881749</v>
      </c>
      <c r="DA216" s="63" t="s">
        <v>2320</v>
      </c>
    </row>
    <row r="217" spans="1:105" ht="12" customHeight="1" x14ac:dyDescent="0.25">
      <c r="A217" s="97" t="s">
        <v>53</v>
      </c>
      <c r="B217" s="98">
        <v>54.410190840271994</v>
      </c>
      <c r="C217" s="98">
        <v>61.015317306396462</v>
      </c>
      <c r="D217" s="98">
        <v>59.302826505304196</v>
      </c>
      <c r="E217" s="98">
        <v>65.282246143935112</v>
      </c>
      <c r="F217" s="98">
        <v>67.9268813583965</v>
      </c>
      <c r="G217" s="98">
        <v>71.254317909277063</v>
      </c>
      <c r="H217" s="98">
        <v>63.640050869297319</v>
      </c>
      <c r="I217" s="98">
        <v>59.626358247306101</v>
      </c>
      <c r="J217" s="98">
        <v>60.367234829884794</v>
      </c>
      <c r="K217" s="98">
        <v>63.174386463933438</v>
      </c>
      <c r="L217" s="98">
        <v>66.309566092235059</v>
      </c>
      <c r="M217" s="98">
        <v>64.379521778271751</v>
      </c>
      <c r="N217" s="98">
        <v>63.763719722968105</v>
      </c>
      <c r="O217" s="98">
        <v>63.574892804293384</v>
      </c>
      <c r="P217" s="98">
        <v>55.079801553886064</v>
      </c>
      <c r="Q217" s="98">
        <v>63.849161973488791</v>
      </c>
      <c r="R217" s="98">
        <v>64.044538057409213</v>
      </c>
      <c r="S217" s="98">
        <v>63.025138502902209</v>
      </c>
      <c r="T217" s="98">
        <v>62.183973115401074</v>
      </c>
      <c r="U217" s="98">
        <v>61.816890578081662</v>
      </c>
      <c r="V217" s="98">
        <v>64.922206399436163</v>
      </c>
      <c r="W217" s="98">
        <v>72.35589321881055</v>
      </c>
      <c r="X217" s="98">
        <v>66.564920105028492</v>
      </c>
      <c r="Y217" s="98">
        <v>65.414512003224246</v>
      </c>
      <c r="DA217" s="63" t="s">
        <v>2321</v>
      </c>
    </row>
    <row r="218" spans="1:105" ht="12" customHeight="1" x14ac:dyDescent="0.25">
      <c r="A218" s="121" t="s">
        <v>92</v>
      </c>
      <c r="B218" s="122">
        <f t="shared" ref="B218:Y218" si="114">B219</f>
        <v>64.835124068641008</v>
      </c>
      <c r="C218" s="122">
        <f t="shared" si="114"/>
        <v>61.974430059126384</v>
      </c>
      <c r="D218" s="122">
        <f t="shared" si="114"/>
        <v>59.869644403551497</v>
      </c>
      <c r="E218" s="122">
        <f t="shared" si="114"/>
        <v>147.87457821601279</v>
      </c>
      <c r="F218" s="122">
        <f t="shared" si="114"/>
        <v>69.262873177922657</v>
      </c>
      <c r="G218" s="122">
        <f t="shared" si="114"/>
        <v>92.862990970619393</v>
      </c>
      <c r="H218" s="122">
        <f t="shared" si="114"/>
        <v>151.59531152508254</v>
      </c>
      <c r="I218" s="122">
        <f t="shared" si="114"/>
        <v>200.15043986319967</v>
      </c>
      <c r="J218" s="122">
        <f t="shared" si="114"/>
        <v>210.62935182122894</v>
      </c>
      <c r="K218" s="122">
        <f t="shared" si="114"/>
        <v>203.16642251911384</v>
      </c>
      <c r="L218" s="122">
        <f t="shared" si="114"/>
        <v>256.5047168066672</v>
      </c>
      <c r="M218" s="122">
        <f t="shared" si="114"/>
        <v>324.80056300922297</v>
      </c>
      <c r="N218" s="122">
        <f t="shared" si="114"/>
        <v>332.99579090465687</v>
      </c>
      <c r="O218" s="122">
        <f t="shared" si="114"/>
        <v>268.86792862421493</v>
      </c>
      <c r="P218" s="122">
        <f t="shared" si="114"/>
        <v>209.59796098211206</v>
      </c>
      <c r="Q218" s="122">
        <f t="shared" si="114"/>
        <v>330.588868963491</v>
      </c>
      <c r="R218" s="122">
        <f t="shared" si="114"/>
        <v>281.3055361135365</v>
      </c>
      <c r="S218" s="122">
        <f t="shared" si="114"/>
        <v>337.01974727044797</v>
      </c>
      <c r="T218" s="122">
        <f t="shared" si="114"/>
        <v>344.41802102640412</v>
      </c>
      <c r="U218" s="122">
        <f t="shared" si="114"/>
        <v>339.14167823866006</v>
      </c>
      <c r="V218" s="122">
        <f t="shared" si="114"/>
        <v>332.34891655960774</v>
      </c>
      <c r="W218" s="122">
        <f t="shared" si="114"/>
        <v>354.18691061420571</v>
      </c>
      <c r="X218" s="122">
        <f t="shared" si="114"/>
        <v>342.22221149910672</v>
      </c>
      <c r="Y218" s="122">
        <f t="shared" si="114"/>
        <v>336.84937811414272</v>
      </c>
      <c r="DA218" s="130" t="s">
        <v>2322</v>
      </c>
    </row>
    <row r="219" spans="1:105" ht="12" customHeight="1" x14ac:dyDescent="0.25">
      <c r="A219" s="97" t="s">
        <v>53</v>
      </c>
      <c r="B219" s="98">
        <f>RES_hhdet_fech!B86</f>
        <v>64.835124068641008</v>
      </c>
      <c r="C219" s="98">
        <f>RES_hhdet_fech!C86</f>
        <v>61.974430059126384</v>
      </c>
      <c r="D219" s="98">
        <f>RES_hhdet_fech!D86</f>
        <v>59.869644403551497</v>
      </c>
      <c r="E219" s="98">
        <f>RES_hhdet_fech!E86</f>
        <v>147.87457821601279</v>
      </c>
      <c r="F219" s="98">
        <f>RES_hhdet_fech!F86</f>
        <v>69.262873177922657</v>
      </c>
      <c r="G219" s="98">
        <f>RES_hhdet_fech!G86</f>
        <v>92.862990970619393</v>
      </c>
      <c r="H219" s="98">
        <f>RES_hhdet_fech!H86</f>
        <v>151.59531152508254</v>
      </c>
      <c r="I219" s="98">
        <f>RES_hhdet_fech!I86</f>
        <v>200.15043986319967</v>
      </c>
      <c r="J219" s="98">
        <f>RES_hhdet_fech!J86</f>
        <v>210.62935182122894</v>
      </c>
      <c r="K219" s="98">
        <f>RES_hhdet_fech!K86</f>
        <v>203.16642251911384</v>
      </c>
      <c r="L219" s="98">
        <f>RES_hhdet_fech!L86</f>
        <v>256.5047168066672</v>
      </c>
      <c r="M219" s="98">
        <f>RES_hhdet_fech!M86</f>
        <v>324.80056300922297</v>
      </c>
      <c r="N219" s="98">
        <f>RES_hhdet_fech!N86</f>
        <v>332.99579090465687</v>
      </c>
      <c r="O219" s="98">
        <f>RES_hhdet_fech!O86</f>
        <v>268.86792862421493</v>
      </c>
      <c r="P219" s="98">
        <f>RES_hhdet_fech!P86</f>
        <v>209.59796098211206</v>
      </c>
      <c r="Q219" s="98">
        <f>RES_hhdet_fech!Q86</f>
        <v>330.588868963491</v>
      </c>
      <c r="R219" s="98">
        <f>RES_hhdet_fech!R86</f>
        <v>281.3055361135365</v>
      </c>
      <c r="S219" s="98">
        <f>RES_hhdet_fech!S86</f>
        <v>337.01974727044797</v>
      </c>
      <c r="T219" s="98">
        <f>RES_hhdet_fech!T86</f>
        <v>344.41802102640412</v>
      </c>
      <c r="U219" s="98">
        <f>RES_hhdet_fech!U86</f>
        <v>339.14167823866006</v>
      </c>
      <c r="V219" s="98">
        <f>RES_hhdet_fech!V86</f>
        <v>332.34891655960774</v>
      </c>
      <c r="W219" s="98">
        <f>RES_hhdet_fech!W86</f>
        <v>354.18691061420571</v>
      </c>
      <c r="X219" s="98">
        <f>RES_hhdet_fech!X86</f>
        <v>342.22221149910672</v>
      </c>
      <c r="Y219" s="98">
        <f>RES_hhdet_fech!Y86</f>
        <v>336.84937811414272</v>
      </c>
      <c r="DA219" s="63" t="s">
        <v>2323</v>
      </c>
    </row>
    <row r="220" spans="1:105" ht="12" customHeight="1" x14ac:dyDescent="0.25">
      <c r="A220" s="121" t="s">
        <v>55</v>
      </c>
      <c r="B220" s="122">
        <v>1596.2440886694737</v>
      </c>
      <c r="C220" s="122">
        <v>1561.8966654168394</v>
      </c>
      <c r="D220" s="122">
        <v>1650.7059495289793</v>
      </c>
      <c r="E220" s="122">
        <v>1501.6264512481098</v>
      </c>
      <c r="F220" s="122">
        <v>1665.3576911163073</v>
      </c>
      <c r="G220" s="122">
        <v>1709.4301623156437</v>
      </c>
      <c r="H220" s="122">
        <v>1761.6089241921877</v>
      </c>
      <c r="I220" s="122">
        <v>1707.0880696378035</v>
      </c>
      <c r="J220" s="122">
        <v>1749.037214023062</v>
      </c>
      <c r="K220" s="122">
        <v>1677.448756534551</v>
      </c>
      <c r="L220" s="122">
        <v>1673.5209196248841</v>
      </c>
      <c r="M220" s="122">
        <v>1597.3031254451371</v>
      </c>
      <c r="N220" s="122">
        <v>1573.8324174625247</v>
      </c>
      <c r="O220" s="122">
        <v>1514.463019657338</v>
      </c>
      <c r="P220" s="122">
        <v>1496.4602553128068</v>
      </c>
      <c r="Q220" s="122">
        <v>1507.2038171263246</v>
      </c>
      <c r="R220" s="122">
        <v>1538.9597890418929</v>
      </c>
      <c r="S220" s="122">
        <v>1550.8042657343653</v>
      </c>
      <c r="T220" s="122">
        <v>1547.5689073525782</v>
      </c>
      <c r="U220" s="122">
        <v>1545.1755875370332</v>
      </c>
      <c r="V220" s="122">
        <v>1559.5567236129239</v>
      </c>
      <c r="W220" s="122">
        <v>1665.3323141906581</v>
      </c>
      <c r="X220" s="122">
        <v>1606.0277994270928</v>
      </c>
      <c r="Y220" s="122">
        <v>1700.1140857760874</v>
      </c>
      <c r="DA220" s="130" t="s">
        <v>2324</v>
      </c>
    </row>
    <row r="221" spans="1:105" ht="12" customHeight="1" x14ac:dyDescent="0.25">
      <c r="A221" s="97" t="s">
        <v>132</v>
      </c>
      <c r="B221" s="98">
        <v>2030.7439390260884</v>
      </c>
      <c r="C221" s="98">
        <v>2068.1188330511304</v>
      </c>
      <c r="D221" s="98">
        <v>1959.3708201276627</v>
      </c>
      <c r="E221" s="98">
        <v>2065.5046106749169</v>
      </c>
      <c r="F221" s="98">
        <v>2032.1990662686562</v>
      </c>
      <c r="G221" s="98">
        <v>2047.6415740834427</v>
      </c>
      <c r="H221" s="98">
        <v>2045.8803329462055</v>
      </c>
      <c r="I221" s="98">
        <v>2029.657268631536</v>
      </c>
      <c r="J221" s="98">
        <v>1891.2750008881112</v>
      </c>
      <c r="K221" s="98">
        <v>1860.4956115473021</v>
      </c>
      <c r="L221" s="98">
        <v>1785.4006992910588</v>
      </c>
      <c r="M221" s="98">
        <v>1687.1335553520209</v>
      </c>
      <c r="N221" s="98">
        <v>1604.3777226004756</v>
      </c>
      <c r="O221" s="98">
        <v>1502.1322468236253</v>
      </c>
      <c r="P221" s="98">
        <v>1500.669515187034</v>
      </c>
      <c r="Q221" s="98">
        <v>1502.988550980346</v>
      </c>
      <c r="R221" s="98">
        <v>1578.8741947314495</v>
      </c>
      <c r="S221" s="98">
        <v>1565.505829994474</v>
      </c>
      <c r="T221" s="98">
        <v>1552.2333850972971</v>
      </c>
      <c r="U221" s="98">
        <v>1526.7587245825066</v>
      </c>
      <c r="V221" s="98">
        <v>1604.2450779564813</v>
      </c>
      <c r="W221" s="98">
        <v>1572.6922042706155</v>
      </c>
      <c r="X221" s="98">
        <v>1422.5453420024239</v>
      </c>
      <c r="Y221" s="98">
        <v>1931.6844399236129</v>
      </c>
      <c r="DA221" s="63" t="s">
        <v>2325</v>
      </c>
    </row>
    <row r="222" spans="1:105" ht="12" customHeight="1" x14ac:dyDescent="0.25">
      <c r="A222" s="97" t="s">
        <v>131</v>
      </c>
      <c r="B222" s="98">
        <v>1229.9858026269967</v>
      </c>
      <c r="C222" s="98">
        <v>1229.6385061754643</v>
      </c>
      <c r="D222" s="98">
        <v>1195.6086946492658</v>
      </c>
      <c r="E222" s="98">
        <v>1195.1233540108024</v>
      </c>
      <c r="F222" s="98">
        <v>1229.4841822366382</v>
      </c>
      <c r="G222" s="98">
        <v>1259.5447764766893</v>
      </c>
      <c r="H222" s="98">
        <v>1280.5648653876274</v>
      </c>
      <c r="I222" s="98">
        <v>1275.2547496922887</v>
      </c>
      <c r="J222" s="98">
        <v>1234.005247933995</v>
      </c>
      <c r="K222" s="98">
        <v>1232.7938795566606</v>
      </c>
      <c r="L222" s="98">
        <v>1220.0589653501449</v>
      </c>
      <c r="M222" s="98">
        <v>1198.602500940711</v>
      </c>
      <c r="N222" s="98">
        <v>1178.7591921664373</v>
      </c>
      <c r="O222" s="98">
        <v>1129.6226516496652</v>
      </c>
      <c r="P222" s="98">
        <v>1135.8164386870112</v>
      </c>
      <c r="Q222" s="98">
        <v>1154.4006971714525</v>
      </c>
      <c r="R222" s="98">
        <v>1213.1271170199016</v>
      </c>
      <c r="S222" s="98">
        <v>1217.2708634303178</v>
      </c>
      <c r="T222" s="98">
        <v>1228.6283353790241</v>
      </c>
      <c r="U222" s="98">
        <v>1218.9178411961871</v>
      </c>
      <c r="V222" s="98">
        <v>1285.5928752416498</v>
      </c>
      <c r="W222" s="98">
        <v>1290.3680380251456</v>
      </c>
      <c r="X222" s="98">
        <v>1193.6710545045255</v>
      </c>
      <c r="Y222" s="98">
        <v>1628.5183409444173</v>
      </c>
      <c r="DA222" s="63" t="s">
        <v>2326</v>
      </c>
    </row>
    <row r="223" spans="1:105" ht="12" customHeight="1" x14ac:dyDescent="0.25">
      <c r="A223" s="100" t="s">
        <v>199</v>
      </c>
      <c r="B223" s="101">
        <v>616.59587509566347</v>
      </c>
      <c r="C223" s="101">
        <v>579.86897332686112</v>
      </c>
      <c r="D223" s="101">
        <v>579.19919242988851</v>
      </c>
      <c r="E223" s="101">
        <v>483.28756354866488</v>
      </c>
      <c r="F223" s="101">
        <v>543.43011449611129</v>
      </c>
      <c r="G223" s="101">
        <v>547.01596334127157</v>
      </c>
      <c r="H223" s="101">
        <v>547.93509135932391</v>
      </c>
      <c r="I223" s="101">
        <v>513.58549285120353</v>
      </c>
      <c r="J223" s="101">
        <v>492.88301995610743</v>
      </c>
      <c r="K223" s="101">
        <v>450.6543960054621</v>
      </c>
      <c r="L223" s="101">
        <v>437.77173237692995</v>
      </c>
      <c r="M223" s="101">
        <v>439.16134602269665</v>
      </c>
      <c r="N223" s="101">
        <v>421.89604349843523</v>
      </c>
      <c r="O223" s="101">
        <v>388.6215534657444</v>
      </c>
      <c r="P223" s="101">
        <v>408.08297029106421</v>
      </c>
      <c r="Q223" s="101">
        <v>449.85299276228761</v>
      </c>
      <c r="R223" s="101">
        <v>460.07499222128735</v>
      </c>
      <c r="S223" s="101">
        <v>454.29784404672432</v>
      </c>
      <c r="T223" s="101">
        <v>469.61832396368516</v>
      </c>
      <c r="U223" s="101">
        <v>441.6429966967022</v>
      </c>
      <c r="V223" s="101">
        <v>450.26491089863316</v>
      </c>
      <c r="W223" s="101">
        <v>499.63646204975589</v>
      </c>
      <c r="X223" s="101">
        <v>504.7743744239354</v>
      </c>
      <c r="Y223" s="101">
        <v>681.81586582537807</v>
      </c>
      <c r="DA223" s="131" t="s">
        <v>2327</v>
      </c>
    </row>
    <row r="224" spans="1:105" ht="12" customHeight="1" x14ac:dyDescent="0.25">
      <c r="A224" s="103" t="s">
        <v>52</v>
      </c>
      <c r="B224" s="104">
        <v>613.38992753133311</v>
      </c>
      <c r="C224" s="104">
        <v>649.76953284860326</v>
      </c>
      <c r="D224" s="104">
        <v>616.40950221937749</v>
      </c>
      <c r="E224" s="104">
        <v>711.83579046213731</v>
      </c>
      <c r="F224" s="104">
        <v>686.05406774052688</v>
      </c>
      <c r="G224" s="104">
        <v>712.52881313541775</v>
      </c>
      <c r="H224" s="104">
        <v>732.62977402830336</v>
      </c>
      <c r="I224" s="104">
        <v>761.66925684108526</v>
      </c>
      <c r="J224" s="104">
        <v>741.12222797788729</v>
      </c>
      <c r="K224" s="104">
        <v>782.1394835511984</v>
      </c>
      <c r="L224" s="104">
        <v>782.28723297321483</v>
      </c>
      <c r="M224" s="104">
        <v>759.44115491801449</v>
      </c>
      <c r="N224" s="104">
        <v>756.86314866800183</v>
      </c>
      <c r="O224" s="104">
        <v>741.00109818392082</v>
      </c>
      <c r="P224" s="104">
        <v>727.73346839594694</v>
      </c>
      <c r="Q224" s="104">
        <v>704.54770440916502</v>
      </c>
      <c r="R224" s="104">
        <v>753.05212479861427</v>
      </c>
      <c r="S224" s="104">
        <v>762.97301938359351</v>
      </c>
      <c r="T224" s="104">
        <v>759.01001141533879</v>
      </c>
      <c r="U224" s="104">
        <v>777.27484449948474</v>
      </c>
      <c r="V224" s="104">
        <v>835.32796434301656</v>
      </c>
      <c r="W224" s="104">
        <v>790.73157597538977</v>
      </c>
      <c r="X224" s="104">
        <v>688.89668008059039</v>
      </c>
      <c r="Y224" s="104">
        <v>946.70247511903915</v>
      </c>
      <c r="DA224" s="132" t="s">
        <v>2328</v>
      </c>
    </row>
    <row r="225" spans="1:105" ht="12" customHeight="1" x14ac:dyDescent="0.25">
      <c r="A225" s="106" t="s">
        <v>124</v>
      </c>
      <c r="B225" s="101">
        <v>1637.0363624884819</v>
      </c>
      <c r="C225" s="101">
        <v>1706.1047577563747</v>
      </c>
      <c r="D225" s="101">
        <v>1654.2230883240015</v>
      </c>
      <c r="E225" s="101">
        <v>1768.7837619321162</v>
      </c>
      <c r="F225" s="101">
        <v>1780.2966483449666</v>
      </c>
      <c r="G225" s="101">
        <v>1801.1864019403281</v>
      </c>
      <c r="H225" s="101">
        <v>1845.0052030083734</v>
      </c>
      <c r="I225" s="101">
        <v>1792.8459732415274</v>
      </c>
      <c r="J225" s="101">
        <v>1989.4889080942396</v>
      </c>
      <c r="K225" s="101">
        <v>2123.8243898133951</v>
      </c>
      <c r="L225" s="101">
        <v>1971.30549643378</v>
      </c>
      <c r="M225" s="101">
        <v>1759.2889149810644</v>
      </c>
      <c r="N225" s="101">
        <v>1714.065219535358</v>
      </c>
      <c r="O225" s="101">
        <v>1729.7161281205658</v>
      </c>
      <c r="P225" s="101">
        <v>1608.4306735125288</v>
      </c>
      <c r="Q225" s="101">
        <v>1619.2077773378533</v>
      </c>
      <c r="R225" s="101">
        <v>1694.0636976098413</v>
      </c>
      <c r="S225" s="101">
        <v>1656.1590063278979</v>
      </c>
      <c r="T225" s="101">
        <v>1574.0966139240816</v>
      </c>
      <c r="U225" s="101">
        <v>1653.1585562615585</v>
      </c>
      <c r="V225" s="101">
        <v>1625.5676832846016</v>
      </c>
      <c r="W225" s="101">
        <v>1730.7784937850265</v>
      </c>
      <c r="X225" s="101">
        <v>1721.1578756044737</v>
      </c>
      <c r="Y225" s="101">
        <v>1613.8799779088793</v>
      </c>
      <c r="DA225" s="131" t="s">
        <v>2329</v>
      </c>
    </row>
    <row r="226" spans="1:105" ht="12" customHeight="1" x14ac:dyDescent="0.25">
      <c r="A226" s="107" t="s">
        <v>123</v>
      </c>
      <c r="B226" s="104">
        <v>1103.3492151910448</v>
      </c>
      <c r="C226" s="104">
        <v>1137.0986999377185</v>
      </c>
      <c r="D226" s="104">
        <v>1122.8108201560963</v>
      </c>
      <c r="E226" s="104">
        <v>1163.2450189517533</v>
      </c>
      <c r="F226" s="104">
        <v>1205.5246866788793</v>
      </c>
      <c r="G226" s="104">
        <v>1223.3405274204529</v>
      </c>
      <c r="H226" s="104">
        <v>1260.5505555723887</v>
      </c>
      <c r="I226" s="104">
        <v>1223.4617733346652</v>
      </c>
      <c r="J226" s="104">
        <v>1360.3291856171968</v>
      </c>
      <c r="K226" s="104">
        <v>1437.6733032551292</v>
      </c>
      <c r="L226" s="104">
        <v>1341.7398967649951</v>
      </c>
      <c r="M226" s="104">
        <v>1212.5858744217362</v>
      </c>
      <c r="N226" s="104">
        <v>1185.3354726037217</v>
      </c>
      <c r="O226" s="104">
        <v>1194.9934173754241</v>
      </c>
      <c r="P226" s="104">
        <v>1136.4362560245445</v>
      </c>
      <c r="Q226" s="104">
        <v>1178.112774847034</v>
      </c>
      <c r="R226" s="104">
        <v>1245.83223540582</v>
      </c>
      <c r="S226" s="104">
        <v>1247.2046958162373</v>
      </c>
      <c r="T226" s="104">
        <v>1220.3064826085949</v>
      </c>
      <c r="U226" s="104">
        <v>1298.3657313104377</v>
      </c>
      <c r="V226" s="104">
        <v>1289.5224958838983</v>
      </c>
      <c r="W226" s="104">
        <v>1406.959221536483</v>
      </c>
      <c r="X226" s="104">
        <v>1426.544119454094</v>
      </c>
      <c r="Y226" s="104">
        <v>1350.0511293884415</v>
      </c>
      <c r="DA226" s="132" t="s">
        <v>2330</v>
      </c>
    </row>
    <row r="227" spans="1:105" ht="12" customHeight="1" x14ac:dyDescent="0.25">
      <c r="A227" s="108" t="s">
        <v>50</v>
      </c>
      <c r="B227" s="98">
        <v>496.98789136257489</v>
      </c>
      <c r="C227" s="98">
        <v>486.28308690249668</v>
      </c>
      <c r="D227" s="98">
        <v>500.96454671142402</v>
      </c>
      <c r="E227" s="98">
        <v>448.66616136022321</v>
      </c>
      <c r="F227" s="98">
        <v>512.75589963362529</v>
      </c>
      <c r="G227" s="98">
        <v>514.09660056544703</v>
      </c>
      <c r="H227" s="98">
        <v>526.11078074401655</v>
      </c>
      <c r="I227" s="98">
        <v>498.28746864406594</v>
      </c>
      <c r="J227" s="98">
        <v>555.17385825897668</v>
      </c>
      <c r="K227" s="98">
        <v>550.45073987287583</v>
      </c>
      <c r="L227" s="98">
        <v>512.96244466248004</v>
      </c>
      <c r="M227" s="98">
        <v>478.06264897037829</v>
      </c>
      <c r="N227" s="98">
        <v>460.40257634973256</v>
      </c>
      <c r="O227" s="98">
        <v>445.32947903235549</v>
      </c>
      <c r="P227" s="98">
        <v>440.82420888979908</v>
      </c>
      <c r="Q227" s="98">
        <v>484.8754185023335</v>
      </c>
      <c r="R227" s="98">
        <v>488.91235284431525</v>
      </c>
      <c r="S227" s="98">
        <v>475.33948615632198</v>
      </c>
      <c r="T227" s="98">
        <v>472.32840612770161</v>
      </c>
      <c r="U227" s="98">
        <v>471.0556813176396</v>
      </c>
      <c r="V227" s="98">
        <v>453.32360692443405</v>
      </c>
      <c r="W227" s="98">
        <v>544.39475699103286</v>
      </c>
      <c r="X227" s="98">
        <v>604.40728033152834</v>
      </c>
      <c r="Y227" s="98">
        <v>575.64473356854489</v>
      </c>
      <c r="DA227" s="63" t="s">
        <v>2331</v>
      </c>
    </row>
    <row r="228" spans="1:105" ht="12" customHeight="1" x14ac:dyDescent="0.25">
      <c r="A228" s="108" t="s">
        <v>52</v>
      </c>
      <c r="B228" s="98">
        <v>606.36132382846972</v>
      </c>
      <c r="C228" s="98">
        <v>650.81561303522165</v>
      </c>
      <c r="D228" s="98">
        <v>621.84627344467219</v>
      </c>
      <c r="E228" s="98">
        <v>714.57885759152998</v>
      </c>
      <c r="F228" s="98">
        <v>692.76878704525393</v>
      </c>
      <c r="G228" s="98">
        <v>709.24392685500572</v>
      </c>
      <c r="H228" s="98">
        <v>734.43977482837238</v>
      </c>
      <c r="I228" s="98">
        <v>725.17430469059912</v>
      </c>
      <c r="J228" s="98">
        <v>805.15532735822012</v>
      </c>
      <c r="K228" s="98">
        <v>887.22256338225338</v>
      </c>
      <c r="L228" s="98">
        <v>828.7774521025151</v>
      </c>
      <c r="M228" s="98">
        <v>734.5232254513578</v>
      </c>
      <c r="N228" s="98">
        <v>724.93289625398916</v>
      </c>
      <c r="O228" s="98">
        <v>749.66393834306859</v>
      </c>
      <c r="P228" s="98">
        <v>695.61204713474535</v>
      </c>
      <c r="Q228" s="98">
        <v>693.2373563447004</v>
      </c>
      <c r="R228" s="98">
        <v>756.91988256150466</v>
      </c>
      <c r="S228" s="98">
        <v>771.86520965991531</v>
      </c>
      <c r="T228" s="98">
        <v>747.97807648089326</v>
      </c>
      <c r="U228" s="98">
        <v>827.31004999279799</v>
      </c>
      <c r="V228" s="98">
        <v>836.19888895946417</v>
      </c>
      <c r="W228" s="98">
        <v>862.56446454544994</v>
      </c>
      <c r="X228" s="98">
        <v>822.13683912256556</v>
      </c>
      <c r="Y228" s="98">
        <v>774.40639581989637</v>
      </c>
      <c r="DA228" s="63" t="s">
        <v>2332</v>
      </c>
    </row>
    <row r="229" spans="1:105" ht="12" customHeight="1" x14ac:dyDescent="0.25">
      <c r="A229" s="106" t="s">
        <v>122</v>
      </c>
      <c r="B229" s="101">
        <v>1523.1107961815474</v>
      </c>
      <c r="C229" s="101">
        <v>1471.3729002817743</v>
      </c>
      <c r="D229" s="101">
        <v>1601.7981472874412</v>
      </c>
      <c r="E229" s="101">
        <v>1391.0052665679189</v>
      </c>
      <c r="F229" s="101">
        <v>1600.2581202102083</v>
      </c>
      <c r="G229" s="101">
        <v>1652.0339095283471</v>
      </c>
      <c r="H229" s="101">
        <v>1716.7937642326065</v>
      </c>
      <c r="I229" s="101">
        <v>1655.0792986350205</v>
      </c>
      <c r="J229" s="101">
        <v>1730.0734041200233</v>
      </c>
      <c r="K229" s="101">
        <v>1640.4591837393043</v>
      </c>
      <c r="L229" s="101">
        <v>1662.3661964467281</v>
      </c>
      <c r="M229" s="101">
        <v>1601.7225371866825</v>
      </c>
      <c r="N229" s="101">
        <v>1599.3995313051253</v>
      </c>
      <c r="O229" s="101">
        <v>1552.2796684331752</v>
      </c>
      <c r="P229" s="101">
        <v>1538.6684721762063</v>
      </c>
      <c r="Q229" s="101">
        <v>1554.2715199618149</v>
      </c>
      <c r="R229" s="101">
        <v>1579.2324892929271</v>
      </c>
      <c r="S229" s="101">
        <v>1600.9034154208118</v>
      </c>
      <c r="T229" s="101">
        <v>1604.2470955835634</v>
      </c>
      <c r="U229" s="101">
        <v>1604.5329874207523</v>
      </c>
      <c r="V229" s="101">
        <v>1611.0964191054329</v>
      </c>
      <c r="W229" s="101">
        <v>1737.539005698319</v>
      </c>
      <c r="X229" s="101">
        <v>1687.5250887527257</v>
      </c>
      <c r="Y229" s="101">
        <v>1705.6404631965584</v>
      </c>
      <c r="DA229" s="131" t="s">
        <v>2333</v>
      </c>
    </row>
    <row r="230" spans="1:105" ht="12" customHeight="1" x14ac:dyDescent="0.25">
      <c r="A230" s="107" t="s">
        <v>121</v>
      </c>
      <c r="B230" s="104">
        <v>1098.8890306081717</v>
      </c>
      <c r="C230" s="104">
        <v>1053.5485584167716</v>
      </c>
      <c r="D230" s="104">
        <v>1159.5664699210586</v>
      </c>
      <c r="E230" s="104">
        <v>984.0711192462154</v>
      </c>
      <c r="F230" s="104">
        <v>1157.1307239408927</v>
      </c>
      <c r="G230" s="104">
        <v>1198.6734799799226</v>
      </c>
      <c r="H230" s="104">
        <v>1251.7879227079241</v>
      </c>
      <c r="I230" s="104">
        <v>1204.5124030033192</v>
      </c>
      <c r="J230" s="104">
        <v>1261.3942039099677</v>
      </c>
      <c r="K230" s="104">
        <v>1185.8985495099394</v>
      </c>
      <c r="L230" s="104">
        <v>1204.7406477095617</v>
      </c>
      <c r="M230" s="104">
        <v>1170.7083896935021</v>
      </c>
      <c r="N230" s="104">
        <v>1172.5343581668076</v>
      </c>
      <c r="O230" s="104">
        <v>1139.7884061198356</v>
      </c>
      <c r="P230" s="104">
        <v>1142.7356292440857</v>
      </c>
      <c r="Q230" s="104">
        <v>1175.8515534419221</v>
      </c>
      <c r="R230" s="104">
        <v>1200.2642566614318</v>
      </c>
      <c r="S230" s="104">
        <v>1227.8536084272371</v>
      </c>
      <c r="T230" s="104">
        <v>1249.8769686183512</v>
      </c>
      <c r="U230" s="104">
        <v>1259.495950777437</v>
      </c>
      <c r="V230" s="104">
        <v>1278.3758153860322</v>
      </c>
      <c r="W230" s="104">
        <v>1410.819710713509</v>
      </c>
      <c r="X230" s="104">
        <v>1397.4387500149694</v>
      </c>
      <c r="Y230" s="104">
        <v>1423.8958438508246</v>
      </c>
      <c r="DA230" s="132" t="s">
        <v>2334</v>
      </c>
    </row>
    <row r="231" spans="1:105" ht="12" customHeight="1" x14ac:dyDescent="0.25">
      <c r="A231" s="108" t="s">
        <v>53</v>
      </c>
      <c r="B231" s="98">
        <v>462.49173065999088</v>
      </c>
      <c r="C231" s="98">
        <v>421.72037482011473</v>
      </c>
      <c r="D231" s="98">
        <v>483.39745242900779</v>
      </c>
      <c r="E231" s="98">
        <v>354.24675004646127</v>
      </c>
      <c r="F231" s="98">
        <v>460.38758286092292</v>
      </c>
      <c r="G231" s="98">
        <v>471.77631821165829</v>
      </c>
      <c r="H231" s="98">
        <v>489.87224624265326</v>
      </c>
      <c r="I231" s="98">
        <v>459.45475076417637</v>
      </c>
      <c r="J231" s="98">
        <v>483.66029315116782</v>
      </c>
      <c r="K231" s="98">
        <v>426.10697138144326</v>
      </c>
      <c r="L231" s="98">
        <v>432.53076574248456</v>
      </c>
      <c r="M231" s="98">
        <v>435.31738474531329</v>
      </c>
      <c r="N231" s="98">
        <v>430.13217861139077</v>
      </c>
      <c r="O231" s="98">
        <v>404.97697607568648</v>
      </c>
      <c r="P231" s="98">
        <v>422.16666802970099</v>
      </c>
      <c r="Q231" s="98">
        <v>467.32192514503316</v>
      </c>
      <c r="R231" s="98">
        <v>462.32222544057453</v>
      </c>
      <c r="S231" s="98">
        <v>462.33164905708145</v>
      </c>
      <c r="T231" s="98">
        <v>479.50067654878706</v>
      </c>
      <c r="U231" s="98">
        <v>454.64990883123306</v>
      </c>
      <c r="V231" s="98">
        <v>448.25149411207872</v>
      </c>
      <c r="W231" s="98">
        <v>545.0543170071702</v>
      </c>
      <c r="X231" s="98">
        <v>591.91868927536723</v>
      </c>
      <c r="Y231" s="98">
        <v>607.57922560069085</v>
      </c>
      <c r="DA231" s="63" t="s">
        <v>2335</v>
      </c>
    </row>
    <row r="232" spans="1:105" ht="12" customHeight="1" x14ac:dyDescent="0.25">
      <c r="A232" s="108" t="s">
        <v>52</v>
      </c>
      <c r="B232" s="98">
        <v>636.39729994818083</v>
      </c>
      <c r="C232" s="98">
        <v>631.82818359665691</v>
      </c>
      <c r="D232" s="98">
        <v>676.16901749205067</v>
      </c>
      <c r="E232" s="98">
        <v>629.82436919975419</v>
      </c>
      <c r="F232" s="98">
        <v>696.74314107996986</v>
      </c>
      <c r="G232" s="98">
        <v>726.89716176826437</v>
      </c>
      <c r="H232" s="98">
        <v>761.91567646527074</v>
      </c>
      <c r="I232" s="98">
        <v>745.05765223914295</v>
      </c>
      <c r="J232" s="98">
        <v>777.73391075879965</v>
      </c>
      <c r="K232" s="98">
        <v>759.7915781284961</v>
      </c>
      <c r="L232" s="98">
        <v>772.20988196707708</v>
      </c>
      <c r="M232" s="98">
        <v>735.39100494818877</v>
      </c>
      <c r="N232" s="98">
        <v>742.40217955541675</v>
      </c>
      <c r="O232" s="98">
        <v>734.81143004414923</v>
      </c>
      <c r="P232" s="98">
        <v>720.56896121438467</v>
      </c>
      <c r="Q232" s="98">
        <v>708.52962829688886</v>
      </c>
      <c r="R232" s="98">
        <v>737.94203122085707</v>
      </c>
      <c r="S232" s="98">
        <v>765.52195937015563</v>
      </c>
      <c r="T232" s="98">
        <v>770.37629206956433</v>
      </c>
      <c r="U232" s="98">
        <v>804.84604194620397</v>
      </c>
      <c r="V232" s="98">
        <v>830.12432127395368</v>
      </c>
      <c r="W232" s="98">
        <v>865.76539370633884</v>
      </c>
      <c r="X232" s="98">
        <v>805.52006073960229</v>
      </c>
      <c r="Y232" s="98">
        <v>816.31661825013362</v>
      </c>
      <c r="DA232" s="63" t="s">
        <v>2336</v>
      </c>
    </row>
    <row r="233" spans="1:105" ht="12" customHeight="1" x14ac:dyDescent="0.25">
      <c r="A233" s="121" t="s">
        <v>54</v>
      </c>
      <c r="B233" s="122">
        <v>1318.038602451137</v>
      </c>
      <c r="C233" s="122">
        <v>1321.1502479456401</v>
      </c>
      <c r="D233" s="122">
        <v>1385.8270950772915</v>
      </c>
      <c r="E233" s="122">
        <v>1326.4128078330452</v>
      </c>
      <c r="F233" s="122">
        <v>1403.3107217109573</v>
      </c>
      <c r="G233" s="122">
        <v>1445.2283478405973</v>
      </c>
      <c r="H233" s="122">
        <v>1475.4580746970869</v>
      </c>
      <c r="I233" s="122">
        <v>1447.5621901330339</v>
      </c>
      <c r="J233" s="122">
        <v>1498.7053735326617</v>
      </c>
      <c r="K233" s="122">
        <v>1494.1911434364611</v>
      </c>
      <c r="L233" s="122">
        <v>1429.6155497936913</v>
      </c>
      <c r="M233" s="122">
        <v>1338.1272687914902</v>
      </c>
      <c r="N233" s="122">
        <v>1291.1383638444056</v>
      </c>
      <c r="O233" s="122">
        <v>1221.4843869087686</v>
      </c>
      <c r="P233" s="122">
        <v>1167.2125940186515</v>
      </c>
      <c r="Q233" s="122">
        <v>1172.9176509402796</v>
      </c>
      <c r="R233" s="122">
        <v>1208.3739728271096</v>
      </c>
      <c r="S233" s="122">
        <v>1180.9952902631596</v>
      </c>
      <c r="T233" s="122">
        <v>1137.8644439792688</v>
      </c>
      <c r="U233" s="122">
        <v>1128.8510354097314</v>
      </c>
      <c r="V233" s="122">
        <v>1136.9012893706542</v>
      </c>
      <c r="W233" s="122">
        <v>1189.2418078735982</v>
      </c>
      <c r="X233" s="122">
        <v>1132.6462164268462</v>
      </c>
      <c r="Y233" s="122">
        <v>1029.5644245360643</v>
      </c>
      <c r="DA233" s="130" t="s">
        <v>2337</v>
      </c>
    </row>
    <row r="234" spans="1:105" ht="12" customHeight="1" x14ac:dyDescent="0.25">
      <c r="A234" s="97" t="s">
        <v>202</v>
      </c>
      <c r="B234" s="98">
        <v>1424.2516792487766</v>
      </c>
      <c r="C234" s="98">
        <v>1650.4514818703019</v>
      </c>
      <c r="D234" s="98">
        <v>1432.7409807124659</v>
      </c>
      <c r="E234" s="98">
        <v>1717.1102159336949</v>
      </c>
      <c r="F234" s="98">
        <v>1575.072586780143</v>
      </c>
      <c r="G234" s="98">
        <v>1618.9270850869782</v>
      </c>
      <c r="H234" s="98">
        <v>1565.9227608885753</v>
      </c>
      <c r="I234" s="98">
        <v>1745.1371445872439</v>
      </c>
      <c r="J234" s="98">
        <v>1555.1552523311473</v>
      </c>
      <c r="K234" s="98">
        <v>1675.9569241277586</v>
      </c>
      <c r="L234" s="98">
        <v>1579.5994688570452</v>
      </c>
      <c r="M234" s="98">
        <v>1519.6387474814439</v>
      </c>
      <c r="N234" s="98">
        <v>1521.3508670640542</v>
      </c>
      <c r="O234" s="98">
        <v>1360.1214102113718</v>
      </c>
      <c r="P234" s="98">
        <v>1363.6434298328459</v>
      </c>
      <c r="Q234" s="98">
        <v>1358.0008022268851</v>
      </c>
      <c r="R234" s="98">
        <v>1424.9040307101768</v>
      </c>
      <c r="S234" s="98">
        <v>1356.877053687479</v>
      </c>
      <c r="T234" s="98">
        <v>1306.5977948811947</v>
      </c>
      <c r="U234" s="98">
        <v>1233.5564243233546</v>
      </c>
      <c r="V234" s="98">
        <v>1409.0549341445733</v>
      </c>
      <c r="W234" s="98">
        <v>1461.51047075467</v>
      </c>
      <c r="X234" s="98">
        <v>1437.9630025612239</v>
      </c>
      <c r="Y234" s="98">
        <v>1195.704456574023</v>
      </c>
      <c r="DA234" s="63" t="s">
        <v>2338</v>
      </c>
    </row>
    <row r="235" spans="1:105" ht="12" customHeight="1" x14ac:dyDescent="0.25">
      <c r="A235" s="97" t="s">
        <v>50</v>
      </c>
      <c r="B235" s="98">
        <v>1397.2321787829917</v>
      </c>
      <c r="C235" s="98">
        <v>1644.9302806425883</v>
      </c>
      <c r="D235" s="98">
        <v>1436.4197460084401</v>
      </c>
      <c r="E235" s="98">
        <v>1695.7757341980346</v>
      </c>
      <c r="F235" s="98">
        <v>1584.5565612844007</v>
      </c>
      <c r="G235" s="98">
        <v>1604.2091526102995</v>
      </c>
      <c r="H235" s="98">
        <v>1576.2528545400303</v>
      </c>
      <c r="I235" s="98">
        <v>1646.071716989605</v>
      </c>
      <c r="J235" s="98">
        <v>1614.5273688779241</v>
      </c>
      <c r="K235" s="98">
        <v>1857.3078965320619</v>
      </c>
      <c r="L235" s="98">
        <v>1674.010238657708</v>
      </c>
      <c r="M235" s="98">
        <v>1489.0741652459924</v>
      </c>
      <c r="N235" s="98">
        <v>1416.3118161638488</v>
      </c>
      <c r="O235" s="98">
        <v>1405.1058696627799</v>
      </c>
      <c r="P235" s="98">
        <v>1297.3082065804304</v>
      </c>
      <c r="Q235" s="98">
        <v>1318.7472980085486</v>
      </c>
      <c r="R235" s="98">
        <v>1396.1280136802241</v>
      </c>
      <c r="S235" s="98">
        <v>1372.732876956356</v>
      </c>
      <c r="T235" s="98">
        <v>1302.6752681516859</v>
      </c>
      <c r="U235" s="98">
        <v>1364.8012457192431</v>
      </c>
      <c r="V235" s="98">
        <v>1338.9189631427937</v>
      </c>
      <c r="W235" s="98">
        <v>1410.7334095828926</v>
      </c>
      <c r="X235" s="98">
        <v>1377.6584805085529</v>
      </c>
      <c r="Y235" s="98">
        <v>1234.8139033381995</v>
      </c>
      <c r="DA235" s="63" t="s">
        <v>2339</v>
      </c>
    </row>
    <row r="236" spans="1:105" ht="12" customHeight="1" x14ac:dyDescent="0.25">
      <c r="A236" s="109" t="s">
        <v>120</v>
      </c>
      <c r="B236" s="33">
        <v>1261.9916611459021</v>
      </c>
      <c r="C236" s="33">
        <v>1092.1329259387176</v>
      </c>
      <c r="D236" s="33">
        <v>1348.1592646353608</v>
      </c>
      <c r="E236" s="33">
        <v>1009.1082891036806</v>
      </c>
      <c r="F236" s="33">
        <v>1246.3512471598026</v>
      </c>
      <c r="G236" s="33">
        <v>1298.4087268514922</v>
      </c>
      <c r="H236" s="33">
        <v>1384.5331397096641</v>
      </c>
      <c r="I236" s="33">
        <v>1221.4707223177938</v>
      </c>
      <c r="J236" s="33">
        <v>1394.4344882286036</v>
      </c>
      <c r="K236" s="33">
        <v>1147.3557677480715</v>
      </c>
      <c r="L236" s="33">
        <v>1176.2112508762589</v>
      </c>
      <c r="M236" s="33">
        <v>1146.5411936825781</v>
      </c>
      <c r="N236" s="33">
        <v>1113.563553703588</v>
      </c>
      <c r="O236" s="33">
        <v>1049.3321245547249</v>
      </c>
      <c r="P236" s="33">
        <v>1018.376006711168</v>
      </c>
      <c r="Q236" s="33">
        <v>1025.6610726114322</v>
      </c>
      <c r="R236" s="33">
        <v>1031.5371349276311</v>
      </c>
      <c r="S236" s="33">
        <v>1023.7677002234288</v>
      </c>
      <c r="T236" s="33">
        <v>1002.804809886168</v>
      </c>
      <c r="U236" s="33">
        <v>976.06712551151622</v>
      </c>
      <c r="V236" s="33">
        <v>962.55669760511319</v>
      </c>
      <c r="W236" s="33">
        <v>1015.6452370228843</v>
      </c>
      <c r="X236" s="33">
        <v>956.83121704484256</v>
      </c>
      <c r="Y236" s="33">
        <v>914.90200005802296</v>
      </c>
      <c r="DA236" s="60" t="s">
        <v>2340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7556.4102347967073</v>
      </c>
      <c r="C238" s="117">
        <f t="shared" si="115"/>
        <v>8258.2967566082298</v>
      </c>
      <c r="D238" s="117">
        <f t="shared" si="115"/>
        <v>8194.8744067310781</v>
      </c>
      <c r="E238" s="117">
        <f t="shared" si="115"/>
        <v>9286.9654866933379</v>
      </c>
      <c r="F238" s="117">
        <f t="shared" si="115"/>
        <v>9282.4510029396733</v>
      </c>
      <c r="G238" s="117">
        <f t="shared" si="115"/>
        <v>9943.0271329344141</v>
      </c>
      <c r="H238" s="117">
        <f t="shared" si="115"/>
        <v>9620.9734297142368</v>
      </c>
      <c r="I238" s="117">
        <f t="shared" si="115"/>
        <v>9503.0050500759517</v>
      </c>
      <c r="J238" s="117">
        <f t="shared" si="115"/>
        <v>9798.740222122311</v>
      </c>
      <c r="K238" s="117">
        <f t="shared" si="115"/>
        <v>10145.402675889218</v>
      </c>
      <c r="L238" s="117">
        <f t="shared" si="115"/>
        <v>10979.35240811905</v>
      </c>
      <c r="M238" s="117">
        <f t="shared" si="115"/>
        <v>10964.255858844794</v>
      </c>
      <c r="N238" s="117">
        <f t="shared" si="115"/>
        <v>11037.408953770058</v>
      </c>
      <c r="O238" s="117">
        <f t="shared" si="115"/>
        <v>10891.970193054627</v>
      </c>
      <c r="P238" s="117">
        <f t="shared" si="115"/>
        <v>9647.8123356460947</v>
      </c>
      <c r="Q238" s="117">
        <f t="shared" si="115"/>
        <v>11270.54294366149</v>
      </c>
      <c r="R238" s="117">
        <f t="shared" ref="R238:V238" si="116">R239+R242+R244+R257</f>
        <v>11172.122950614192</v>
      </c>
      <c r="S238" s="117">
        <f t="shared" si="116"/>
        <v>11393.745059871657</v>
      </c>
      <c r="T238" s="117">
        <f t="shared" si="116"/>
        <v>11362.583219477387</v>
      </c>
      <c r="U238" s="117">
        <f t="shared" si="116"/>
        <v>11301.995383039837</v>
      </c>
      <c r="V238" s="117">
        <f t="shared" si="116"/>
        <v>11745.114945100269</v>
      </c>
      <c r="W238" s="117">
        <f t="shared" ref="W238:Y238" si="117">W239+W242+W244+W257</f>
        <v>12980.199873417452</v>
      </c>
      <c r="X238" s="117">
        <f t="shared" si="117"/>
        <v>12169.608164455063</v>
      </c>
      <c r="Y238" s="117">
        <f t="shared" si="117"/>
        <v>12002.32813170917</v>
      </c>
      <c r="DA238" s="129" t="s">
        <v>2486</v>
      </c>
    </row>
    <row r="239" spans="1:105" ht="12" customHeight="1" x14ac:dyDescent="0.25">
      <c r="A239" s="121" t="s">
        <v>57</v>
      </c>
      <c r="B239" s="122">
        <f t="shared" ref="B239:Q239" si="118">SUM(B240:B241)</f>
        <v>5652.7610082865867</v>
      </c>
      <c r="C239" s="122">
        <f t="shared" si="118"/>
        <v>6387.582376957118</v>
      </c>
      <c r="D239" s="122">
        <f t="shared" si="118"/>
        <v>6199.4382539545095</v>
      </c>
      <c r="E239" s="122">
        <f t="shared" si="118"/>
        <v>7252.5075986891534</v>
      </c>
      <c r="F239" s="122">
        <f t="shared" si="118"/>
        <v>7226.171422409695</v>
      </c>
      <c r="G239" s="122">
        <f t="shared" si="118"/>
        <v>7753.9174104391232</v>
      </c>
      <c r="H239" s="122">
        <f t="shared" si="118"/>
        <v>7201.3843333659906</v>
      </c>
      <c r="I239" s="122">
        <f t="shared" si="118"/>
        <v>6996.8106614642011</v>
      </c>
      <c r="J239" s="122">
        <f t="shared" si="118"/>
        <v>7172.8935278465242</v>
      </c>
      <c r="K239" s="122">
        <f t="shared" si="118"/>
        <v>7581.8319956359819</v>
      </c>
      <c r="L239" s="122">
        <f t="shared" si="118"/>
        <v>8275.7447916774872</v>
      </c>
      <c r="M239" s="122">
        <f t="shared" si="118"/>
        <v>8126.6367245760339</v>
      </c>
      <c r="N239" s="122">
        <f t="shared" si="118"/>
        <v>8165.2560495411117</v>
      </c>
      <c r="O239" s="122">
        <f t="shared" si="118"/>
        <v>8241.9473574138665</v>
      </c>
      <c r="P239" s="122">
        <f t="shared" si="118"/>
        <v>7187.9570460142213</v>
      </c>
      <c r="Q239" s="122">
        <f t="shared" si="118"/>
        <v>8341.3643745398695</v>
      </c>
      <c r="R239" s="122">
        <f t="shared" ref="R239:V239" si="119">SUM(R240:R241)</f>
        <v>8316.978831633367</v>
      </c>
      <c r="S239" s="122">
        <f t="shared" si="119"/>
        <v>8291.5680747060196</v>
      </c>
      <c r="T239" s="122">
        <f t="shared" si="119"/>
        <v>8207.1437389444363</v>
      </c>
      <c r="U239" s="122">
        <f t="shared" si="119"/>
        <v>8120.425229499735</v>
      </c>
      <c r="V239" s="122">
        <f t="shared" si="119"/>
        <v>8528.9616352609337</v>
      </c>
      <c r="W239" s="122">
        <f t="shared" ref="W239:Y239" si="120">SUM(W240:W241)</f>
        <v>9521.6316705941463</v>
      </c>
      <c r="X239" s="122">
        <f t="shared" si="120"/>
        <v>8805.3514358176344</v>
      </c>
      <c r="Y239" s="122">
        <f t="shared" si="120"/>
        <v>8617.2853121187909</v>
      </c>
      <c r="DA239" s="130" t="s">
        <v>2487</v>
      </c>
    </row>
    <row r="240" spans="1:105" ht="12" customHeight="1" x14ac:dyDescent="0.25">
      <c r="A240" s="97" t="s">
        <v>199</v>
      </c>
      <c r="B240" s="98">
        <v>5598.350817446315</v>
      </c>
      <c r="C240" s="98">
        <v>6326.5670596507216</v>
      </c>
      <c r="D240" s="98">
        <v>6140.1354274492051</v>
      </c>
      <c r="E240" s="98">
        <v>7187.2253525452179</v>
      </c>
      <c r="F240" s="98">
        <v>7158.2445410512983</v>
      </c>
      <c r="G240" s="98">
        <v>7682.6630925298459</v>
      </c>
      <c r="H240" s="98">
        <v>7137.7442824966929</v>
      </c>
      <c r="I240" s="98">
        <v>6937.1843032168954</v>
      </c>
      <c r="J240" s="98">
        <v>7112.5262930166391</v>
      </c>
      <c r="K240" s="98">
        <v>7518.6576091720481</v>
      </c>
      <c r="L240" s="98">
        <v>8209.4352255852518</v>
      </c>
      <c r="M240" s="98">
        <v>8062.2572027977621</v>
      </c>
      <c r="N240" s="98">
        <v>8101.4923298181438</v>
      </c>
      <c r="O240" s="98">
        <v>8178.3724646095734</v>
      </c>
      <c r="P240" s="98">
        <v>7132.8772444603355</v>
      </c>
      <c r="Q240" s="98">
        <v>8277.5152125663808</v>
      </c>
      <c r="R240" s="98">
        <v>8252.9342935759578</v>
      </c>
      <c r="S240" s="98">
        <v>8228.5429362031173</v>
      </c>
      <c r="T240" s="98">
        <v>8144.959765829035</v>
      </c>
      <c r="U240" s="98">
        <v>8058.6083389216537</v>
      </c>
      <c r="V240" s="98">
        <v>8464.0394288614971</v>
      </c>
      <c r="W240" s="98">
        <v>9449.2757773753365</v>
      </c>
      <c r="X240" s="98">
        <v>8738.7865157126053</v>
      </c>
      <c r="Y240" s="98">
        <v>8551.8708001155665</v>
      </c>
      <c r="DA240" s="63" t="s">
        <v>2488</v>
      </c>
    </row>
    <row r="241" spans="1:105" ht="12" customHeight="1" x14ac:dyDescent="0.25">
      <c r="A241" s="97" t="s">
        <v>53</v>
      </c>
      <c r="B241" s="98">
        <v>54.410190840271994</v>
      </c>
      <c r="C241" s="98">
        <v>61.015317306396462</v>
      </c>
      <c r="D241" s="98">
        <v>59.302826505304196</v>
      </c>
      <c r="E241" s="98">
        <v>65.282246143935112</v>
      </c>
      <c r="F241" s="98">
        <v>67.9268813583965</v>
      </c>
      <c r="G241" s="98">
        <v>71.254317909277063</v>
      </c>
      <c r="H241" s="98">
        <v>63.640050869297319</v>
      </c>
      <c r="I241" s="98">
        <v>59.626358247306101</v>
      </c>
      <c r="J241" s="98">
        <v>60.367234829884794</v>
      </c>
      <c r="K241" s="98">
        <v>63.174386463933438</v>
      </c>
      <c r="L241" s="98">
        <v>66.309566092235059</v>
      </c>
      <c r="M241" s="98">
        <v>64.379521778271751</v>
      </c>
      <c r="N241" s="98">
        <v>63.763719722968105</v>
      </c>
      <c r="O241" s="98">
        <v>63.574892804293384</v>
      </c>
      <c r="P241" s="98">
        <v>55.079801553886064</v>
      </c>
      <c r="Q241" s="98">
        <v>63.849161973488791</v>
      </c>
      <c r="R241" s="98">
        <v>64.044538057409213</v>
      </c>
      <c r="S241" s="98">
        <v>63.025138502902209</v>
      </c>
      <c r="T241" s="98">
        <v>62.183973115401074</v>
      </c>
      <c r="U241" s="98">
        <v>61.816890578081662</v>
      </c>
      <c r="V241" s="98">
        <v>64.922206399436163</v>
      </c>
      <c r="W241" s="98">
        <v>72.35589321881055</v>
      </c>
      <c r="X241" s="98">
        <v>66.564920105028492</v>
      </c>
      <c r="Y241" s="98">
        <v>65.414512003224246</v>
      </c>
      <c r="DA241" s="63" t="s">
        <v>2489</v>
      </c>
    </row>
    <row r="242" spans="1:105" ht="12" customHeight="1" x14ac:dyDescent="0.25">
      <c r="A242" s="121" t="s">
        <v>92</v>
      </c>
      <c r="B242" s="122">
        <f t="shared" ref="B242:Y242" si="121">B243</f>
        <v>112.18098779207696</v>
      </c>
      <c r="C242" s="122">
        <f t="shared" si="121"/>
        <v>113.38785563340954</v>
      </c>
      <c r="D242" s="122">
        <f t="shared" si="121"/>
        <v>115.75878502511283</v>
      </c>
      <c r="E242" s="122">
        <f t="shared" si="121"/>
        <v>307.73026692852437</v>
      </c>
      <c r="F242" s="122">
        <f t="shared" si="121"/>
        <v>154.52257409270925</v>
      </c>
      <c r="G242" s="122">
        <f t="shared" si="121"/>
        <v>219.18487429541284</v>
      </c>
      <c r="H242" s="122">
        <f t="shared" si="121"/>
        <v>379.59879657624845</v>
      </c>
      <c r="I242" s="122">
        <f t="shared" si="121"/>
        <v>521.48117671612874</v>
      </c>
      <c r="J242" s="122">
        <f t="shared" si="121"/>
        <v>562.05307389602069</v>
      </c>
      <c r="K242" s="122">
        <f t="shared" si="121"/>
        <v>558.3661619051901</v>
      </c>
      <c r="L242" s="122">
        <f t="shared" si="121"/>
        <v>724.08639592137251</v>
      </c>
      <c r="M242" s="122">
        <f t="shared" si="121"/>
        <v>945.57903277071978</v>
      </c>
      <c r="N242" s="122">
        <f t="shared" si="121"/>
        <v>1002.4986077033869</v>
      </c>
      <c r="O242" s="122">
        <f t="shared" si="121"/>
        <v>843.63318850844439</v>
      </c>
      <c r="P242" s="122">
        <f t="shared" si="121"/>
        <v>684.55401287926827</v>
      </c>
      <c r="Q242" s="122">
        <f t="shared" si="121"/>
        <v>1125.9428642720713</v>
      </c>
      <c r="R242" s="122">
        <f t="shared" si="121"/>
        <v>990.25912403866107</v>
      </c>
      <c r="S242" s="122">
        <f t="shared" si="121"/>
        <v>1218.3563265838006</v>
      </c>
      <c r="T242" s="122">
        <f t="shared" si="121"/>
        <v>1271.5573484423667</v>
      </c>
      <c r="U242" s="122">
        <f t="shared" si="121"/>
        <v>1273.1337826581689</v>
      </c>
      <c r="V242" s="122">
        <f t="shared" si="121"/>
        <v>1263.8621374815345</v>
      </c>
      <c r="W242" s="122">
        <f t="shared" si="121"/>
        <v>1360.0964887168975</v>
      </c>
      <c r="X242" s="122">
        <f t="shared" si="121"/>
        <v>1325.0290767741885</v>
      </c>
      <c r="Y242" s="122">
        <f t="shared" si="121"/>
        <v>1312.4909850495092</v>
      </c>
      <c r="DA242" s="130" t="s">
        <v>2490</v>
      </c>
    </row>
    <row r="243" spans="1:105" ht="12" customHeight="1" x14ac:dyDescent="0.25">
      <c r="A243" s="97" t="s">
        <v>53</v>
      </c>
      <c r="B243" s="98">
        <f>RES_hhdet_tesh!B86</f>
        <v>112.18098779207696</v>
      </c>
      <c r="C243" s="98">
        <f>RES_hhdet_tesh!C86</f>
        <v>113.38785563340954</v>
      </c>
      <c r="D243" s="98">
        <f>RES_hhdet_tesh!D86</f>
        <v>115.75878502511283</v>
      </c>
      <c r="E243" s="98">
        <f>RES_hhdet_tesh!E86</f>
        <v>307.73026692852437</v>
      </c>
      <c r="F243" s="98">
        <f>RES_hhdet_tesh!F86</f>
        <v>154.52257409270925</v>
      </c>
      <c r="G243" s="98">
        <f>RES_hhdet_tesh!G86</f>
        <v>219.18487429541284</v>
      </c>
      <c r="H243" s="98">
        <f>RES_hhdet_tesh!H86</f>
        <v>379.59879657624845</v>
      </c>
      <c r="I243" s="98">
        <f>RES_hhdet_tesh!I86</f>
        <v>521.48117671612874</v>
      </c>
      <c r="J243" s="98">
        <f>RES_hhdet_tesh!J86</f>
        <v>562.05307389602069</v>
      </c>
      <c r="K243" s="98">
        <f>RES_hhdet_tesh!K86</f>
        <v>558.3661619051901</v>
      </c>
      <c r="L243" s="98">
        <f>RES_hhdet_tesh!L86</f>
        <v>724.08639592137251</v>
      </c>
      <c r="M243" s="98">
        <f>RES_hhdet_tesh!M86</f>
        <v>945.57903277071978</v>
      </c>
      <c r="N243" s="98">
        <f>RES_hhdet_tesh!N86</f>
        <v>1002.4986077033869</v>
      </c>
      <c r="O243" s="98">
        <f>RES_hhdet_tesh!O86</f>
        <v>843.63318850844439</v>
      </c>
      <c r="P243" s="98">
        <f>RES_hhdet_tesh!P86</f>
        <v>684.55401287926827</v>
      </c>
      <c r="Q243" s="98">
        <f>RES_hhdet_tesh!Q86</f>
        <v>1125.9428642720713</v>
      </c>
      <c r="R243" s="98">
        <f>RES_hhdet_tesh!R86</f>
        <v>990.25912403866107</v>
      </c>
      <c r="S243" s="98">
        <f>RES_hhdet_tesh!S86</f>
        <v>1218.3563265838006</v>
      </c>
      <c r="T243" s="98">
        <f>RES_hhdet_tesh!T86</f>
        <v>1271.5573484423667</v>
      </c>
      <c r="U243" s="98">
        <f>RES_hhdet_tesh!U86</f>
        <v>1273.1337826581689</v>
      </c>
      <c r="V243" s="98">
        <f>RES_hhdet_tesh!V86</f>
        <v>1263.8621374815345</v>
      </c>
      <c r="W243" s="98">
        <f>RES_hhdet_tesh!W86</f>
        <v>1360.0964887168975</v>
      </c>
      <c r="X243" s="98">
        <f>RES_hhdet_tesh!X86</f>
        <v>1325.0290767741885</v>
      </c>
      <c r="Y243" s="98">
        <f>RES_hhdet_tesh!Y86</f>
        <v>1312.4909850495092</v>
      </c>
      <c r="DA243" s="63" t="s">
        <v>2491</v>
      </c>
    </row>
    <row r="244" spans="1:105" ht="12" customHeight="1" x14ac:dyDescent="0.25">
      <c r="A244" s="121" t="s">
        <v>55</v>
      </c>
      <c r="B244" s="122">
        <v>907.58749471502756</v>
      </c>
      <c r="C244" s="122">
        <v>891.41025470680984</v>
      </c>
      <c r="D244" s="122">
        <v>954.5188664955632</v>
      </c>
      <c r="E244" s="122">
        <v>868.61169901848325</v>
      </c>
      <c r="F244" s="122">
        <v>977.8660899544542</v>
      </c>
      <c r="G244" s="122">
        <v>1014.85477017593</v>
      </c>
      <c r="H244" s="122">
        <v>1058.6713157525123</v>
      </c>
      <c r="I244" s="122">
        <v>1034.8207847868334</v>
      </c>
      <c r="J244" s="122">
        <v>1073.3467970398485</v>
      </c>
      <c r="K244" s="122">
        <v>1039.4631136706291</v>
      </c>
      <c r="L244" s="122">
        <v>1050.1990713280552</v>
      </c>
      <c r="M244" s="122">
        <v>1017.478651608102</v>
      </c>
      <c r="N244" s="122">
        <v>1019.4657537721315</v>
      </c>
      <c r="O244" s="122">
        <v>997.44932497767013</v>
      </c>
      <c r="P244" s="122">
        <v>996.47438138568236</v>
      </c>
      <c r="Q244" s="122">
        <v>1016.0188180867889</v>
      </c>
      <c r="R244" s="122">
        <v>1051.9563633063556</v>
      </c>
      <c r="S244" s="122">
        <v>1079.6877012499551</v>
      </c>
      <c r="T244" s="122">
        <v>1098.8613989296668</v>
      </c>
      <c r="U244" s="122">
        <v>1120.7775131361645</v>
      </c>
      <c r="V244" s="122">
        <v>1151.9715226786507</v>
      </c>
      <c r="W244" s="122">
        <v>1246.8873659547589</v>
      </c>
      <c r="X244" s="122">
        <v>1216.2728559156899</v>
      </c>
      <c r="Y244" s="122">
        <v>1304.6796293348489</v>
      </c>
      <c r="DA244" s="130" t="s">
        <v>2492</v>
      </c>
    </row>
    <row r="245" spans="1:105" ht="12" customHeight="1" x14ac:dyDescent="0.25">
      <c r="A245" s="97" t="s">
        <v>132</v>
      </c>
      <c r="B245" s="98">
        <v>880.83978570944805</v>
      </c>
      <c r="C245" s="98">
        <v>911.9548665338599</v>
      </c>
      <c r="D245" s="98">
        <v>884.4610404049937</v>
      </c>
      <c r="E245" s="98">
        <v>957.7670300916169</v>
      </c>
      <c r="F245" s="98">
        <v>965.43088520202616</v>
      </c>
      <c r="G245" s="98">
        <v>998.78324381109178</v>
      </c>
      <c r="H245" s="98">
        <v>1025.5088590178689</v>
      </c>
      <c r="I245" s="98">
        <v>1054.9971441962286</v>
      </c>
      <c r="J245" s="98">
        <v>1029.4856326487427</v>
      </c>
      <c r="K245" s="98">
        <v>1057.8085318460337</v>
      </c>
      <c r="L245" s="98">
        <v>1058.6537804960712</v>
      </c>
      <c r="M245" s="98">
        <v>1044.3362232556879</v>
      </c>
      <c r="N245" s="98">
        <v>1036.4074398816624</v>
      </c>
      <c r="O245" s="98">
        <v>1003.7415215653206</v>
      </c>
      <c r="P245" s="98">
        <v>1005.8217024595097</v>
      </c>
      <c r="Q245" s="98">
        <v>1011.6882840050228</v>
      </c>
      <c r="R245" s="98">
        <v>1069.7414123594895</v>
      </c>
      <c r="S245" s="98">
        <v>1076.5112879399742</v>
      </c>
      <c r="T245" s="98">
        <v>1085.6409422689817</v>
      </c>
      <c r="U245" s="98">
        <v>1086.0118975858741</v>
      </c>
      <c r="V245" s="98">
        <v>1157.8018103375734</v>
      </c>
      <c r="W245" s="98">
        <v>1151.3254534027888</v>
      </c>
      <c r="X245" s="98">
        <v>1060.2323323486389</v>
      </c>
      <c r="Y245" s="98">
        <v>1480.2219721003776</v>
      </c>
      <c r="DA245" s="63" t="s">
        <v>2493</v>
      </c>
    </row>
    <row r="246" spans="1:105" ht="12" customHeight="1" x14ac:dyDescent="0.25">
      <c r="A246" s="97" t="s">
        <v>131</v>
      </c>
      <c r="B246" s="98">
        <v>880.83978570944805</v>
      </c>
      <c r="C246" s="98">
        <v>911.95796595345053</v>
      </c>
      <c r="D246" s="98">
        <v>884.46833408588111</v>
      </c>
      <c r="E246" s="98">
        <v>957.74791753411648</v>
      </c>
      <c r="F246" s="98">
        <v>965.41363996921166</v>
      </c>
      <c r="G246" s="98">
        <v>998.7894110818745</v>
      </c>
      <c r="H246" s="98">
        <v>1025.5491717164962</v>
      </c>
      <c r="I246" s="98">
        <v>1054.9614188084024</v>
      </c>
      <c r="J246" s="98">
        <v>1029.4519897927792</v>
      </c>
      <c r="K246" s="98">
        <v>1057.6732709457281</v>
      </c>
      <c r="L246" s="98">
        <v>1058.5279536865519</v>
      </c>
      <c r="M246" s="98">
        <v>1044.1895825238696</v>
      </c>
      <c r="N246" s="98">
        <v>1036.2969745185444</v>
      </c>
      <c r="O246" s="98">
        <v>1003.7041900245581</v>
      </c>
      <c r="P246" s="98">
        <v>1005.5172328253723</v>
      </c>
      <c r="Q246" s="98">
        <v>1011.4610619769827</v>
      </c>
      <c r="R246" s="98">
        <v>1069.3622118241456</v>
      </c>
      <c r="S246" s="98">
        <v>1076.474787939801</v>
      </c>
      <c r="T246" s="98">
        <v>1085.8377379135266</v>
      </c>
      <c r="U246" s="98">
        <v>1086.5450791805254</v>
      </c>
      <c r="V246" s="98">
        <v>1157.8943104007612</v>
      </c>
      <c r="W246" s="98">
        <v>1151.797024448533</v>
      </c>
      <c r="X246" s="98">
        <v>1060.3504008403872</v>
      </c>
      <c r="Y246" s="98">
        <v>1477.0960641218248</v>
      </c>
      <c r="DA246" s="63" t="s">
        <v>2494</v>
      </c>
    </row>
    <row r="247" spans="1:105" ht="12" customHeight="1" x14ac:dyDescent="0.25">
      <c r="A247" s="100" t="s">
        <v>199</v>
      </c>
      <c r="B247" s="101">
        <v>267.44985817811488</v>
      </c>
      <c r="C247" s="101">
        <v>262.18843310484743</v>
      </c>
      <c r="D247" s="101">
        <v>268.05883186650368</v>
      </c>
      <c r="E247" s="101">
        <v>245.91212707197914</v>
      </c>
      <c r="F247" s="101">
        <v>279.35957222868501</v>
      </c>
      <c r="G247" s="101">
        <v>286.26059794645681</v>
      </c>
      <c r="H247" s="101">
        <v>292.91939768819282</v>
      </c>
      <c r="I247" s="101">
        <v>293.29216196731733</v>
      </c>
      <c r="J247" s="101">
        <v>288.32976181489181</v>
      </c>
      <c r="K247" s="101">
        <v>275.5337873945295</v>
      </c>
      <c r="L247" s="101">
        <v>276.24072071333705</v>
      </c>
      <c r="M247" s="101">
        <v>284.74842760585517</v>
      </c>
      <c r="N247" s="101">
        <v>279.43382585054252</v>
      </c>
      <c r="O247" s="101">
        <v>262.70309184063734</v>
      </c>
      <c r="P247" s="101">
        <v>277.7837644294251</v>
      </c>
      <c r="Q247" s="101">
        <v>306.91335756781763</v>
      </c>
      <c r="R247" s="101">
        <v>316.31008702553135</v>
      </c>
      <c r="S247" s="101">
        <v>313.50176855620748</v>
      </c>
      <c r="T247" s="101">
        <v>326.82772649818759</v>
      </c>
      <c r="U247" s="101">
        <v>309.27023468104056</v>
      </c>
      <c r="V247" s="101">
        <v>322.56634605774451</v>
      </c>
      <c r="W247" s="101">
        <v>361.06544847314342</v>
      </c>
      <c r="X247" s="101">
        <v>371.45372075979697</v>
      </c>
      <c r="Y247" s="101">
        <v>530.39358900278592</v>
      </c>
      <c r="DA247" s="131" t="s">
        <v>2495</v>
      </c>
    </row>
    <row r="248" spans="1:105" ht="12" customHeight="1" x14ac:dyDescent="0.25">
      <c r="A248" s="103" t="s">
        <v>52</v>
      </c>
      <c r="B248" s="104">
        <v>613.38992753133311</v>
      </c>
      <c r="C248" s="104">
        <v>649.76953284860326</v>
      </c>
      <c r="D248" s="104">
        <v>616.40950221937749</v>
      </c>
      <c r="E248" s="104">
        <v>711.83579046213731</v>
      </c>
      <c r="F248" s="104">
        <v>686.05406774052688</v>
      </c>
      <c r="G248" s="104">
        <v>712.52881313541775</v>
      </c>
      <c r="H248" s="104">
        <v>732.62977402830336</v>
      </c>
      <c r="I248" s="104">
        <v>761.66925684108526</v>
      </c>
      <c r="J248" s="104">
        <v>741.12222797788729</v>
      </c>
      <c r="K248" s="104">
        <v>782.1394835511984</v>
      </c>
      <c r="L248" s="104">
        <v>782.28723297321483</v>
      </c>
      <c r="M248" s="104">
        <v>759.44115491801449</v>
      </c>
      <c r="N248" s="104">
        <v>756.86314866800183</v>
      </c>
      <c r="O248" s="104">
        <v>741.00109818392082</v>
      </c>
      <c r="P248" s="104">
        <v>727.73346839594694</v>
      </c>
      <c r="Q248" s="104">
        <v>704.54770440916502</v>
      </c>
      <c r="R248" s="104">
        <v>753.05212479861427</v>
      </c>
      <c r="S248" s="104">
        <v>762.97301938359351</v>
      </c>
      <c r="T248" s="104">
        <v>759.01001141533879</v>
      </c>
      <c r="U248" s="104">
        <v>777.27484449948474</v>
      </c>
      <c r="V248" s="104">
        <v>835.32796434301656</v>
      </c>
      <c r="W248" s="104">
        <v>790.73157597538977</v>
      </c>
      <c r="X248" s="104">
        <v>688.89668008059039</v>
      </c>
      <c r="Y248" s="104">
        <v>946.70247511903915</v>
      </c>
      <c r="DA248" s="132" t="s">
        <v>2496</v>
      </c>
    </row>
    <row r="249" spans="1:105" ht="12" customHeight="1" x14ac:dyDescent="0.25">
      <c r="A249" s="106" t="s">
        <v>124</v>
      </c>
      <c r="B249" s="101">
        <v>870.69590552894283</v>
      </c>
      <c r="C249" s="101">
        <v>913.3805784194999</v>
      </c>
      <c r="D249" s="101">
        <v>892.29952255913975</v>
      </c>
      <c r="E249" s="101">
        <v>961.50146685755851</v>
      </c>
      <c r="F249" s="101">
        <v>974.89748821376349</v>
      </c>
      <c r="G249" s="101">
        <v>994.15074095811167</v>
      </c>
      <c r="H249" s="101">
        <v>1027.9473227086728</v>
      </c>
      <c r="I249" s="101">
        <v>1004.3261140377948</v>
      </c>
      <c r="J249" s="101">
        <v>1118.4138928623636</v>
      </c>
      <c r="K249" s="101">
        <v>1200.8006672344077</v>
      </c>
      <c r="L249" s="101">
        <v>1121.8574049730919</v>
      </c>
      <c r="M249" s="101">
        <v>1009.5234009897374</v>
      </c>
      <c r="N249" s="101">
        <v>991.87631332889362</v>
      </c>
      <c r="O249" s="101">
        <v>1015.5107223015319</v>
      </c>
      <c r="P249" s="101">
        <v>960.39428786445808</v>
      </c>
      <c r="Q249" s="101">
        <v>994.60150941680797</v>
      </c>
      <c r="R249" s="101">
        <v>1074.4737733164516</v>
      </c>
      <c r="S249" s="101">
        <v>1088.3722672391716</v>
      </c>
      <c r="T249" s="101">
        <v>1069.2979700485573</v>
      </c>
      <c r="U249" s="101">
        <v>1155.8296465571425</v>
      </c>
      <c r="V249" s="101">
        <v>1158.7756928941785</v>
      </c>
      <c r="W249" s="101">
        <v>1256.0212698192745</v>
      </c>
      <c r="X249" s="101">
        <v>1266.3828356172658</v>
      </c>
      <c r="Y249" s="101">
        <v>1203.7551054694945</v>
      </c>
      <c r="DA249" s="131" t="s">
        <v>2497</v>
      </c>
    </row>
    <row r="250" spans="1:105" ht="12" customHeight="1" x14ac:dyDescent="0.25">
      <c r="A250" s="107" t="s">
        <v>123</v>
      </c>
      <c r="B250" s="104">
        <v>870.69590552894283</v>
      </c>
      <c r="C250" s="104">
        <v>913.39996140511539</v>
      </c>
      <c r="D250" s="104">
        <v>892.35835292609227</v>
      </c>
      <c r="E250" s="104">
        <v>961.42334905804046</v>
      </c>
      <c r="F250" s="104">
        <v>974.87379114850432</v>
      </c>
      <c r="G250" s="104">
        <v>994.23884306332457</v>
      </c>
      <c r="H250" s="104">
        <v>1028.1828989225014</v>
      </c>
      <c r="I250" s="104">
        <v>1004.3491562778235</v>
      </c>
      <c r="J250" s="104">
        <v>1118.2248449619674</v>
      </c>
      <c r="K250" s="104">
        <v>1200.4045370399563</v>
      </c>
      <c r="L250" s="104">
        <v>1121.5678524818993</v>
      </c>
      <c r="M250" s="104">
        <v>1009.2569181355555</v>
      </c>
      <c r="N250" s="104">
        <v>991.47832803520453</v>
      </c>
      <c r="O250" s="104">
        <v>1014.9238846604803</v>
      </c>
      <c r="P250" s="104">
        <v>960.08559182510839</v>
      </c>
      <c r="Q250" s="104">
        <v>994.40228426197268</v>
      </c>
      <c r="R250" s="104">
        <v>1073.9080307814361</v>
      </c>
      <c r="S250" s="104">
        <v>1088.3973925769628</v>
      </c>
      <c r="T250" s="104">
        <v>1069.6495375952056</v>
      </c>
      <c r="U250" s="104">
        <v>1156.3731173897647</v>
      </c>
      <c r="V250" s="104">
        <v>1158.9027667277171</v>
      </c>
      <c r="W250" s="104">
        <v>1256.8191603123303</v>
      </c>
      <c r="X250" s="104">
        <v>1266.2924940899229</v>
      </c>
      <c r="Y250" s="104">
        <v>1202.9409984051222</v>
      </c>
      <c r="DA250" s="132" t="s">
        <v>2498</v>
      </c>
    </row>
    <row r="251" spans="1:105" ht="12" customHeight="1" x14ac:dyDescent="0.25">
      <c r="A251" s="108" t="s">
        <v>50</v>
      </c>
      <c r="B251" s="98">
        <v>264.33458170047311</v>
      </c>
      <c r="C251" s="98">
        <v>262.58434836989375</v>
      </c>
      <c r="D251" s="98">
        <v>270.51207948142002</v>
      </c>
      <c r="E251" s="98">
        <v>246.84449146651053</v>
      </c>
      <c r="F251" s="98">
        <v>282.10500410325051</v>
      </c>
      <c r="G251" s="98">
        <v>284.99491620831884</v>
      </c>
      <c r="H251" s="98">
        <v>293.74312409412897</v>
      </c>
      <c r="I251" s="98">
        <v>279.17485158722428</v>
      </c>
      <c r="J251" s="98">
        <v>313.06951760374716</v>
      </c>
      <c r="K251" s="98">
        <v>313.18197365770311</v>
      </c>
      <c r="L251" s="98">
        <v>292.79040037938432</v>
      </c>
      <c r="M251" s="98">
        <v>274.73369268419759</v>
      </c>
      <c r="N251" s="98">
        <v>266.54543178121531</v>
      </c>
      <c r="O251" s="98">
        <v>265.25994631741173</v>
      </c>
      <c r="P251" s="98">
        <v>264.47354469036293</v>
      </c>
      <c r="Q251" s="98">
        <v>301.16492791727228</v>
      </c>
      <c r="R251" s="98">
        <v>316.98814821993147</v>
      </c>
      <c r="S251" s="98">
        <v>316.53218291704741</v>
      </c>
      <c r="T251" s="98">
        <v>321.67146111431236</v>
      </c>
      <c r="U251" s="98">
        <v>329.06306739696657</v>
      </c>
      <c r="V251" s="98">
        <v>322.70387776825277</v>
      </c>
      <c r="W251" s="98">
        <v>394.25469576688022</v>
      </c>
      <c r="X251" s="98">
        <v>444.15565496735746</v>
      </c>
      <c r="Y251" s="98">
        <v>428.53460258522551</v>
      </c>
      <c r="DA251" s="63" t="s">
        <v>2499</v>
      </c>
    </row>
    <row r="252" spans="1:105" ht="12" customHeight="1" x14ac:dyDescent="0.25">
      <c r="A252" s="108" t="s">
        <v>52</v>
      </c>
      <c r="B252" s="98">
        <v>606.36132382846972</v>
      </c>
      <c r="C252" s="98">
        <v>650.81561303522165</v>
      </c>
      <c r="D252" s="98">
        <v>621.84627344467219</v>
      </c>
      <c r="E252" s="98">
        <v>714.57885759152998</v>
      </c>
      <c r="F252" s="98">
        <v>692.76878704525393</v>
      </c>
      <c r="G252" s="98">
        <v>709.24392685500572</v>
      </c>
      <c r="H252" s="98">
        <v>734.43977482837238</v>
      </c>
      <c r="I252" s="98">
        <v>725.17430469059912</v>
      </c>
      <c r="J252" s="98">
        <v>805.15532735822012</v>
      </c>
      <c r="K252" s="98">
        <v>887.22256338225338</v>
      </c>
      <c r="L252" s="98">
        <v>828.7774521025151</v>
      </c>
      <c r="M252" s="98">
        <v>734.5232254513578</v>
      </c>
      <c r="N252" s="98">
        <v>724.93289625398916</v>
      </c>
      <c r="O252" s="98">
        <v>749.66393834306859</v>
      </c>
      <c r="P252" s="98">
        <v>695.61204713474535</v>
      </c>
      <c r="Q252" s="98">
        <v>693.2373563447004</v>
      </c>
      <c r="R252" s="98">
        <v>756.91988256150466</v>
      </c>
      <c r="S252" s="98">
        <v>771.86520965991531</v>
      </c>
      <c r="T252" s="98">
        <v>747.97807648089326</v>
      </c>
      <c r="U252" s="98">
        <v>827.31004999279799</v>
      </c>
      <c r="V252" s="98">
        <v>836.19888895946417</v>
      </c>
      <c r="W252" s="98">
        <v>862.56446454544994</v>
      </c>
      <c r="X252" s="98">
        <v>822.13683912256556</v>
      </c>
      <c r="Y252" s="98">
        <v>774.40639581989637</v>
      </c>
      <c r="DA252" s="63" t="s">
        <v>2500</v>
      </c>
    </row>
    <row r="253" spans="1:105" ht="12" customHeight="1" x14ac:dyDescent="0.25">
      <c r="A253" s="106" t="s">
        <v>122</v>
      </c>
      <c r="B253" s="101">
        <v>913.90361508842807</v>
      </c>
      <c r="C253" s="101">
        <v>886.75633553856471</v>
      </c>
      <c r="D253" s="101">
        <v>970.28168589453537</v>
      </c>
      <c r="E253" s="101">
        <v>847.13872143076821</v>
      </c>
      <c r="F253" s="101">
        <v>980.43727894588858</v>
      </c>
      <c r="G253" s="101">
        <v>1018.9694067996813</v>
      </c>
      <c r="H253" s="101">
        <v>1066.6387089994507</v>
      </c>
      <c r="I253" s="101">
        <v>1032.089636288121</v>
      </c>
      <c r="J253" s="101">
        <v>1080.705314026038</v>
      </c>
      <c r="K253" s="101">
        <v>1027.5600484236406</v>
      </c>
      <c r="L253" s="101">
        <v>1044.7840467485757</v>
      </c>
      <c r="M253" s="101">
        <v>1011.1152089601908</v>
      </c>
      <c r="N253" s="101">
        <v>1016.4778973476626</v>
      </c>
      <c r="O253" s="101">
        <v>995.30840785868349</v>
      </c>
      <c r="P253" s="101">
        <v>995.69433194444309</v>
      </c>
      <c r="Q253" s="101">
        <v>1017.6511379290367</v>
      </c>
      <c r="R253" s="101">
        <v>1047.636412099984</v>
      </c>
      <c r="S253" s="101">
        <v>1079.9426339090562</v>
      </c>
      <c r="T253" s="101">
        <v>1102.039001523247</v>
      </c>
      <c r="U253" s="101">
        <v>1125.0201064880123</v>
      </c>
      <c r="V253" s="101">
        <v>1150.8678686492649</v>
      </c>
      <c r="W253" s="101">
        <v>1261.5090720382402</v>
      </c>
      <c r="X253" s="101">
        <v>1241.2863398211266</v>
      </c>
      <c r="Y253" s="101">
        <v>1269.4009459956908</v>
      </c>
      <c r="DA253" s="131" t="s">
        <v>2501</v>
      </c>
    </row>
    <row r="254" spans="1:105" ht="12" customHeight="1" x14ac:dyDescent="0.25">
      <c r="A254" s="107" t="s">
        <v>121</v>
      </c>
      <c r="B254" s="104">
        <v>913.90361508842807</v>
      </c>
      <c r="C254" s="104">
        <v>886.77028700292124</v>
      </c>
      <c r="D254" s="104">
        <v>970.29965180319243</v>
      </c>
      <c r="E254" s="104">
        <v>847.17857587607341</v>
      </c>
      <c r="F254" s="104">
        <v>980.46764200459131</v>
      </c>
      <c r="G254" s="104">
        <v>1018.9975508613322</v>
      </c>
      <c r="H254" s="104">
        <v>1066.6518400054561</v>
      </c>
      <c r="I254" s="104">
        <v>1031.9370633649755</v>
      </c>
      <c r="J254" s="104">
        <v>1080.5041174950823</v>
      </c>
      <c r="K254" s="104">
        <v>1027.3935848845517</v>
      </c>
      <c r="L254" s="104">
        <v>1044.6715300040225</v>
      </c>
      <c r="M254" s="104">
        <v>1011.0494139509261</v>
      </c>
      <c r="N254" s="104">
        <v>1016.4866985738922</v>
      </c>
      <c r="O254" s="104">
        <v>995.39306750302558</v>
      </c>
      <c r="P254" s="104">
        <v>995.64380926133265</v>
      </c>
      <c r="Q254" s="104">
        <v>1017.6698582377112</v>
      </c>
      <c r="R254" s="104">
        <v>1047.7819194043657</v>
      </c>
      <c r="S254" s="104">
        <v>1080.156816996066</v>
      </c>
      <c r="T254" s="104">
        <v>1102.2693321004283</v>
      </c>
      <c r="U254" s="104">
        <v>1125.2273686727428</v>
      </c>
      <c r="V254" s="104">
        <v>1150.9482889082435</v>
      </c>
      <c r="W254" s="104">
        <v>1261.5229513423365</v>
      </c>
      <c r="X254" s="104">
        <v>1241.2370531138313</v>
      </c>
      <c r="Y254" s="104">
        <v>1269.2480047667764</v>
      </c>
      <c r="DA254" s="132" t="s">
        <v>2502</v>
      </c>
    </row>
    <row r="255" spans="1:105" ht="12" customHeight="1" x14ac:dyDescent="0.25">
      <c r="A255" s="108" t="s">
        <v>53</v>
      </c>
      <c r="B255" s="98">
        <v>277.50631514024712</v>
      </c>
      <c r="C255" s="98">
        <v>254.94210340626418</v>
      </c>
      <c r="D255" s="98">
        <v>294.13063431114159</v>
      </c>
      <c r="E255" s="98">
        <v>217.35420667631931</v>
      </c>
      <c r="F255" s="98">
        <v>283.72450092462157</v>
      </c>
      <c r="G255" s="98">
        <v>292.10038909306786</v>
      </c>
      <c r="H255" s="98">
        <v>304.73616354018549</v>
      </c>
      <c r="I255" s="98">
        <v>286.87941112583269</v>
      </c>
      <c r="J255" s="98">
        <v>302.77020673628277</v>
      </c>
      <c r="K255" s="98">
        <v>267.60200675605557</v>
      </c>
      <c r="L255" s="98">
        <v>272.46164803694529</v>
      </c>
      <c r="M255" s="98">
        <v>275.65840900273753</v>
      </c>
      <c r="N255" s="98">
        <v>274.08451901847553</v>
      </c>
      <c r="O255" s="98">
        <v>260.58163745887646</v>
      </c>
      <c r="P255" s="98">
        <v>275.07484804694792</v>
      </c>
      <c r="Q255" s="98">
        <v>309.14022994082228</v>
      </c>
      <c r="R255" s="98">
        <v>309.83988818350861</v>
      </c>
      <c r="S255" s="98">
        <v>314.63485762591029</v>
      </c>
      <c r="T255" s="98">
        <v>331.8930400308642</v>
      </c>
      <c r="U255" s="98">
        <v>320.38132672653916</v>
      </c>
      <c r="V255" s="98">
        <v>320.82396763428989</v>
      </c>
      <c r="W255" s="98">
        <v>395.7575576359975</v>
      </c>
      <c r="X255" s="98">
        <v>435.71699237422888</v>
      </c>
      <c r="Y255" s="98">
        <v>452.93138651664265</v>
      </c>
      <c r="DA255" s="63" t="s">
        <v>2503</v>
      </c>
    </row>
    <row r="256" spans="1:105" ht="12" customHeight="1" x14ac:dyDescent="0.25">
      <c r="A256" s="108" t="s">
        <v>52</v>
      </c>
      <c r="B256" s="98">
        <v>636.39729994818083</v>
      </c>
      <c r="C256" s="98">
        <v>631.82818359665691</v>
      </c>
      <c r="D256" s="98">
        <v>676.16901749205067</v>
      </c>
      <c r="E256" s="98">
        <v>629.82436919975419</v>
      </c>
      <c r="F256" s="98">
        <v>696.74314107996986</v>
      </c>
      <c r="G256" s="98">
        <v>726.89716176826437</v>
      </c>
      <c r="H256" s="98">
        <v>761.91567646527074</v>
      </c>
      <c r="I256" s="98">
        <v>745.05765223914295</v>
      </c>
      <c r="J256" s="98">
        <v>777.73391075879965</v>
      </c>
      <c r="K256" s="98">
        <v>759.7915781284961</v>
      </c>
      <c r="L256" s="98">
        <v>772.20988196707708</v>
      </c>
      <c r="M256" s="98">
        <v>735.39100494818877</v>
      </c>
      <c r="N256" s="98">
        <v>742.40217955541675</v>
      </c>
      <c r="O256" s="98">
        <v>734.81143004414923</v>
      </c>
      <c r="P256" s="98">
        <v>720.56896121438467</v>
      </c>
      <c r="Q256" s="98">
        <v>708.52962829688886</v>
      </c>
      <c r="R256" s="98">
        <v>737.94203122085707</v>
      </c>
      <c r="S256" s="98">
        <v>765.52195937015563</v>
      </c>
      <c r="T256" s="98">
        <v>770.37629206956433</v>
      </c>
      <c r="U256" s="98">
        <v>804.84604194620397</v>
      </c>
      <c r="V256" s="98">
        <v>830.12432127395368</v>
      </c>
      <c r="W256" s="98">
        <v>865.76539370633884</v>
      </c>
      <c r="X256" s="98">
        <v>805.52006073960229</v>
      </c>
      <c r="Y256" s="98">
        <v>816.31661825013362</v>
      </c>
      <c r="DA256" s="63" t="s">
        <v>2504</v>
      </c>
    </row>
    <row r="257" spans="1:105" ht="12" customHeight="1" x14ac:dyDescent="0.25">
      <c r="A257" s="121" t="s">
        <v>54</v>
      </c>
      <c r="B257" s="122">
        <v>883.88074400301616</v>
      </c>
      <c r="C257" s="122">
        <v>865.91626931089195</v>
      </c>
      <c r="D257" s="122">
        <v>925.15850125589236</v>
      </c>
      <c r="E257" s="122">
        <v>858.11592205717682</v>
      </c>
      <c r="F257" s="122">
        <v>923.89091648281453</v>
      </c>
      <c r="G257" s="122">
        <v>955.07007802394764</v>
      </c>
      <c r="H257" s="122">
        <v>981.31898401948376</v>
      </c>
      <c r="I257" s="122">
        <v>949.89242710878705</v>
      </c>
      <c r="J257" s="122">
        <v>990.44682333991875</v>
      </c>
      <c r="K257" s="122">
        <v>965.74140467741654</v>
      </c>
      <c r="L257" s="122">
        <v>929.32214919213425</v>
      </c>
      <c r="M257" s="122">
        <v>874.56144988993765</v>
      </c>
      <c r="N257" s="122">
        <v>850.18854275342642</v>
      </c>
      <c r="O257" s="122">
        <v>808.94032215464745</v>
      </c>
      <c r="P257" s="122">
        <v>778.82689536692317</v>
      </c>
      <c r="Q257" s="122">
        <v>787.21688676276312</v>
      </c>
      <c r="R257" s="122">
        <v>812.9286316358091</v>
      </c>
      <c r="S257" s="122">
        <v>804.1329573318817</v>
      </c>
      <c r="T257" s="122">
        <v>785.02073316091889</v>
      </c>
      <c r="U257" s="122">
        <v>787.65885774576759</v>
      </c>
      <c r="V257" s="122">
        <v>800.31964967915212</v>
      </c>
      <c r="W257" s="122">
        <v>851.58434815165015</v>
      </c>
      <c r="X257" s="122">
        <v>822.95479594755045</v>
      </c>
      <c r="Y257" s="122">
        <v>767.87220520602091</v>
      </c>
      <c r="DA257" s="130" t="s">
        <v>2505</v>
      </c>
    </row>
    <row r="258" spans="1:105" ht="12" customHeight="1" x14ac:dyDescent="0.25">
      <c r="A258" s="97" t="s">
        <v>202</v>
      </c>
      <c r="B258" s="98">
        <v>819.77638655039107</v>
      </c>
      <c r="C258" s="98">
        <v>951.85402423967105</v>
      </c>
      <c r="D258" s="98">
        <v>827.79281621052598</v>
      </c>
      <c r="E258" s="98">
        <v>993.92825335667033</v>
      </c>
      <c r="F258" s="98">
        <v>913.37447792683702</v>
      </c>
      <c r="G258" s="98">
        <v>940.52203194441381</v>
      </c>
      <c r="H258" s="98">
        <v>911.49635038949498</v>
      </c>
      <c r="I258" s="98">
        <v>1016.7843222321264</v>
      </c>
      <c r="J258" s="98">
        <v>906.45198921153531</v>
      </c>
      <c r="K258" s="98">
        <v>977.45555702589286</v>
      </c>
      <c r="L258" s="98">
        <v>921.77601167837918</v>
      </c>
      <c r="M258" s="98">
        <v>887.26257925027448</v>
      </c>
      <c r="N258" s="98">
        <v>888.6590317995624</v>
      </c>
      <c r="O258" s="98">
        <v>794.75341847684797</v>
      </c>
      <c r="P258" s="98">
        <v>796.96581244210097</v>
      </c>
      <c r="Q258" s="98">
        <v>793.91115942033866</v>
      </c>
      <c r="R258" s="98">
        <v>833.69321856354293</v>
      </c>
      <c r="S258" s="98">
        <v>795.08326843875716</v>
      </c>
      <c r="T258" s="98">
        <v>767.72789761584568</v>
      </c>
      <c r="U258" s="98">
        <v>727.77135849164154</v>
      </c>
      <c r="V258" s="98">
        <v>835.45039848722479</v>
      </c>
      <c r="W258" s="98">
        <v>869.68532139771753</v>
      </c>
      <c r="X258" s="98">
        <v>857.9564675048689</v>
      </c>
      <c r="Y258" s="98">
        <v>714.88192296472209</v>
      </c>
      <c r="DA258" s="63" t="s">
        <v>2506</v>
      </c>
    </row>
    <row r="259" spans="1:105" ht="12" customHeight="1" x14ac:dyDescent="0.25">
      <c r="A259" s="97" t="s">
        <v>50</v>
      </c>
      <c r="B259" s="98">
        <v>806.19373838958086</v>
      </c>
      <c r="C259" s="98">
        <v>951.30900573181259</v>
      </c>
      <c r="D259" s="98">
        <v>832.52379079956836</v>
      </c>
      <c r="E259" s="98">
        <v>984.89388271445148</v>
      </c>
      <c r="F259" s="98">
        <v>921.93062945942575</v>
      </c>
      <c r="G259" s="98">
        <v>935.04337962890588</v>
      </c>
      <c r="H259" s="98">
        <v>920.50477182035013</v>
      </c>
      <c r="I259" s="98">
        <v>962.25991867851576</v>
      </c>
      <c r="J259" s="98">
        <v>944.40403852007057</v>
      </c>
      <c r="K259" s="98">
        <v>1087.1971898463864</v>
      </c>
      <c r="L259" s="98">
        <v>980.59295434118962</v>
      </c>
      <c r="M259" s="98">
        <v>872.81363689595423</v>
      </c>
      <c r="N259" s="98">
        <v>830.58017785142204</v>
      </c>
      <c r="O259" s="98">
        <v>824.42093257666238</v>
      </c>
      <c r="P259" s="98">
        <v>761.46015055230168</v>
      </c>
      <c r="Q259" s="98">
        <v>774.59980155203289</v>
      </c>
      <c r="R259" s="98">
        <v>821.28713273541314</v>
      </c>
      <c r="S259" s="98">
        <v>809.6248274613414</v>
      </c>
      <c r="T259" s="98">
        <v>771.05160059047012</v>
      </c>
      <c r="U259" s="98">
        <v>811.44907180638859</v>
      </c>
      <c r="V259" s="98">
        <v>799.2572770228669</v>
      </c>
      <c r="W259" s="98">
        <v>845.9200048516085</v>
      </c>
      <c r="X259" s="98">
        <v>829.49374781158656</v>
      </c>
      <c r="Y259" s="98">
        <v>746.90775458229371</v>
      </c>
      <c r="DA259" s="63" t="s">
        <v>2507</v>
      </c>
    </row>
    <row r="260" spans="1:105" ht="12" customHeight="1" x14ac:dyDescent="0.25">
      <c r="A260" s="109" t="s">
        <v>120</v>
      </c>
      <c r="B260" s="33">
        <v>929.35232197649384</v>
      </c>
      <c r="C260" s="33">
        <v>805.75311548050661</v>
      </c>
      <c r="D260" s="33">
        <v>997.27270487337739</v>
      </c>
      <c r="E260" s="33">
        <v>748.70613307142685</v>
      </c>
      <c r="F260" s="33">
        <v>928.21136689375021</v>
      </c>
      <c r="G260" s="33">
        <v>971.34545881368786</v>
      </c>
      <c r="H260" s="33">
        <v>1040.8626402408761</v>
      </c>
      <c r="I260" s="33">
        <v>920.59782033508282</v>
      </c>
      <c r="J260" s="33">
        <v>1051.9865019365773</v>
      </c>
      <c r="K260" s="33">
        <v>867.10737130181076</v>
      </c>
      <c r="L260" s="33">
        <v>890.88917925162059</v>
      </c>
      <c r="M260" s="33">
        <v>870.92173012424678</v>
      </c>
      <c r="N260" s="33">
        <v>849.33129768033712</v>
      </c>
      <c r="O260" s="33">
        <v>803.89600587732707</v>
      </c>
      <c r="P260" s="33">
        <v>783.15693961536749</v>
      </c>
      <c r="Q260" s="33">
        <v>792.48305574352719</v>
      </c>
      <c r="R260" s="33">
        <v>801.58056987874897</v>
      </c>
      <c r="S260" s="33">
        <v>803.56943338216729</v>
      </c>
      <c r="T260" s="33">
        <v>797.24720949421987</v>
      </c>
      <c r="U260" s="33">
        <v>789.4504553383324</v>
      </c>
      <c r="V260" s="33">
        <v>792.02299893926443</v>
      </c>
      <c r="W260" s="33">
        <v>849.98224863691189</v>
      </c>
      <c r="X260" s="33">
        <v>812.26706911406643</v>
      </c>
      <c r="Y260" s="33">
        <v>786.6275089653434</v>
      </c>
      <c r="DA260" s="60" t="s">
        <v>2508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88.485055081411716</v>
      </c>
      <c r="C262" s="117">
        <f t="shared" si="122"/>
        <v>110.50420904895272</v>
      </c>
      <c r="D262" s="117">
        <f t="shared" si="122"/>
        <v>104.14439498223288</v>
      </c>
      <c r="E262" s="117">
        <f t="shared" si="122"/>
        <v>129.98982153036053</v>
      </c>
      <c r="F262" s="117">
        <f t="shared" si="122"/>
        <v>125.93504645491818</v>
      </c>
      <c r="G262" s="117">
        <f t="shared" si="122"/>
        <v>129.12531373327533</v>
      </c>
      <c r="H262" s="117">
        <f t="shared" si="122"/>
        <v>131.60365728609688</v>
      </c>
      <c r="I262" s="117">
        <f t="shared" si="122"/>
        <v>141.16697298044099</v>
      </c>
      <c r="J262" s="117">
        <f t="shared" si="122"/>
        <v>148.30935287204409</v>
      </c>
      <c r="K262" s="117">
        <f t="shared" si="122"/>
        <v>171.79806834814306</v>
      </c>
      <c r="L262" s="117">
        <f t="shared" si="122"/>
        <v>156.52880617317589</v>
      </c>
      <c r="M262" s="117">
        <f t="shared" si="122"/>
        <v>136.62374764349465</v>
      </c>
      <c r="N262" s="117">
        <f t="shared" si="122"/>
        <v>121.4776333420657</v>
      </c>
      <c r="O262" s="117">
        <f t="shared" si="122"/>
        <v>115.71868820856615</v>
      </c>
      <c r="P262" s="117">
        <f t="shared" si="122"/>
        <v>102.44044070652961</v>
      </c>
      <c r="Q262" s="117">
        <f t="shared" si="122"/>
        <v>102.46983351041285</v>
      </c>
      <c r="R262" s="117">
        <f t="shared" ref="R262:V262" si="123">R263+R266+R268+R281</f>
        <v>108.06922206152748</v>
      </c>
      <c r="S262" s="117">
        <f t="shared" si="123"/>
        <v>105.73428100933431</v>
      </c>
      <c r="T262" s="117">
        <f t="shared" si="123"/>
        <v>100.01328526513028</v>
      </c>
      <c r="U262" s="117">
        <f t="shared" si="123"/>
        <v>103.81896117564007</v>
      </c>
      <c r="V262" s="117">
        <f t="shared" si="123"/>
        <v>99.331654253679034</v>
      </c>
      <c r="W262" s="117">
        <f t="shared" ref="W262:Y262" si="124">W263+W266+W268+W281</f>
        <v>100.05744950343077</v>
      </c>
      <c r="X262" s="117">
        <f t="shared" si="124"/>
        <v>91.558157823855254</v>
      </c>
      <c r="Y262" s="117">
        <f t="shared" si="124"/>
        <v>77.87129833726496</v>
      </c>
      <c r="DA262" s="129" t="s">
        <v>2654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:Y263" si="127">SUM(W264:W265)</f>
        <v>0</v>
      </c>
      <c r="X263" s="122">
        <f t="shared" si="127"/>
        <v>0</v>
      </c>
      <c r="Y263" s="122">
        <f t="shared" si="127"/>
        <v>0</v>
      </c>
      <c r="DA263" s="130" t="s">
        <v>2655</v>
      </c>
    </row>
    <row r="264" spans="1:105" ht="12" customHeight="1" x14ac:dyDescent="0.25">
      <c r="A264" s="97" t="s">
        <v>199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X264" s="98">
        <v>0</v>
      </c>
      <c r="Y264" s="98">
        <v>0</v>
      </c>
      <c r="DA264" s="63" t="s">
        <v>2656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X265" s="98">
        <v>0</v>
      </c>
      <c r="Y265" s="98">
        <v>0</v>
      </c>
      <c r="DA265" s="63" t="s">
        <v>2657</v>
      </c>
    </row>
    <row r="266" spans="1:105" ht="12" customHeight="1" x14ac:dyDescent="0.25">
      <c r="A266" s="121" t="s">
        <v>92</v>
      </c>
      <c r="B266" s="122">
        <f t="shared" ref="B266:Y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X266" s="122">
        <f t="shared" si="128"/>
        <v>0</v>
      </c>
      <c r="Y266" s="122">
        <f t="shared" si="128"/>
        <v>0</v>
      </c>
      <c r="DA266" s="130" t="s">
        <v>2658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X267" s="98">
        <v>0</v>
      </c>
      <c r="Y267" s="98">
        <v>0</v>
      </c>
      <c r="DA267" s="63" t="s">
        <v>2659</v>
      </c>
    </row>
    <row r="268" spans="1:105" ht="12" customHeight="1" x14ac:dyDescent="0.25">
      <c r="A268" s="121" t="s">
        <v>55</v>
      </c>
      <c r="B268" s="122">
        <v>12.475067326075292</v>
      </c>
      <c r="C268" s="122">
        <v>13.386900788224045</v>
      </c>
      <c r="D268" s="122">
        <v>13.488854169592535</v>
      </c>
      <c r="E268" s="122">
        <v>14.973173044222161</v>
      </c>
      <c r="F268" s="122">
        <v>15.199204716490865</v>
      </c>
      <c r="G268" s="122">
        <v>15.155163931559683</v>
      </c>
      <c r="H268" s="122">
        <v>15.638634626823661</v>
      </c>
      <c r="I268" s="122">
        <v>15.247548856537497</v>
      </c>
      <c r="J268" s="122">
        <v>16.830197539359496</v>
      </c>
      <c r="K268" s="122">
        <v>17.844421483814386</v>
      </c>
      <c r="L268" s="122">
        <v>16.252673089098053</v>
      </c>
      <c r="M268" s="122">
        <v>14.034851087365118</v>
      </c>
      <c r="N268" s="122">
        <v>12.318934512639181</v>
      </c>
      <c r="O268" s="122">
        <v>11.607472909437403</v>
      </c>
      <c r="P268" s="122">
        <v>10.201712951390894</v>
      </c>
      <c r="Q268" s="122">
        <v>10.156323676849729</v>
      </c>
      <c r="R268" s="122">
        <v>10.6871093625013</v>
      </c>
      <c r="S268" s="122">
        <v>10.404613963089364</v>
      </c>
      <c r="T268" s="122">
        <v>9.7914745541393398</v>
      </c>
      <c r="U268" s="122">
        <v>10.079343698830955</v>
      </c>
      <c r="V268" s="122">
        <v>9.6503896452906979</v>
      </c>
      <c r="W268" s="122">
        <v>9.6841677183843586</v>
      </c>
      <c r="X268" s="122">
        <v>8.8604194297902481</v>
      </c>
      <c r="Y268" s="122">
        <v>7.5020182482424804</v>
      </c>
      <c r="DA268" s="130" t="s">
        <v>2660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X269" s="98">
        <v>0</v>
      </c>
      <c r="Y269" s="98">
        <v>0</v>
      </c>
      <c r="DA269" s="63" t="s">
        <v>2661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X270" s="98">
        <v>0</v>
      </c>
      <c r="Y270" s="98">
        <v>0</v>
      </c>
      <c r="DA270" s="63" t="s">
        <v>2662</v>
      </c>
    </row>
    <row r="271" spans="1:105" ht="12" customHeight="1" x14ac:dyDescent="0.25">
      <c r="A271" s="100" t="s">
        <v>199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X271" s="101">
        <v>0</v>
      </c>
      <c r="Y271" s="101">
        <v>0</v>
      </c>
      <c r="DA271" s="131" t="s">
        <v>2663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X272" s="104">
        <v>0</v>
      </c>
      <c r="Y272" s="104">
        <v>0</v>
      </c>
      <c r="DA272" s="132" t="s">
        <v>2664</v>
      </c>
    </row>
    <row r="273" spans="1:105" ht="12" customHeight="1" x14ac:dyDescent="0.25">
      <c r="A273" s="106" t="s">
        <v>124</v>
      </c>
      <c r="B273" s="101">
        <v>371.86918010288366</v>
      </c>
      <c r="C273" s="101">
        <v>387.55875677193819</v>
      </c>
      <c r="D273" s="101">
        <v>375.7733167436802</v>
      </c>
      <c r="E273" s="101">
        <v>401.79691936049954</v>
      </c>
      <c r="F273" s="101">
        <v>404.41218663804273</v>
      </c>
      <c r="G273" s="101">
        <v>409.15750306476502</v>
      </c>
      <c r="H273" s="101">
        <v>419.1113819153822</v>
      </c>
      <c r="I273" s="101">
        <v>407.26289128154542</v>
      </c>
      <c r="J273" s="101">
        <v>451.93230036268756</v>
      </c>
      <c r="K273" s="101">
        <v>482.44794839001082</v>
      </c>
      <c r="L273" s="101">
        <v>447.80175656989763</v>
      </c>
      <c r="M273" s="101">
        <v>399.64006992709864</v>
      </c>
      <c r="N273" s="101">
        <v>389.36705526965198</v>
      </c>
      <c r="O273" s="101">
        <v>392.92231566386783</v>
      </c>
      <c r="P273" s="101">
        <v>365.37111179510612</v>
      </c>
      <c r="Q273" s="101">
        <v>367.81923870006676</v>
      </c>
      <c r="R273" s="101">
        <v>384.82350954905161</v>
      </c>
      <c r="S273" s="101">
        <v>376.21307987744541</v>
      </c>
      <c r="T273" s="101">
        <v>357.57178681899438</v>
      </c>
      <c r="U273" s="101">
        <v>375.53149764037573</v>
      </c>
      <c r="V273" s="101">
        <v>369.2639549349301</v>
      </c>
      <c r="W273" s="101">
        <v>393.16364264820675</v>
      </c>
      <c r="X273" s="101">
        <v>390.97822302231231</v>
      </c>
      <c r="Y273" s="101">
        <v>366.60897578178111</v>
      </c>
      <c r="DA273" s="131" t="s">
        <v>2665</v>
      </c>
    </row>
    <row r="274" spans="1:105" ht="12" customHeight="1" x14ac:dyDescent="0.25">
      <c r="A274" s="107" t="s">
        <v>123</v>
      </c>
      <c r="B274" s="104">
        <v>112.89576940192252</v>
      </c>
      <c r="C274" s="104">
        <v>110.46406602077118</v>
      </c>
      <c r="D274" s="104">
        <v>113.7991064309671</v>
      </c>
      <c r="E274" s="104">
        <v>101.91900521458831</v>
      </c>
      <c r="F274" s="104">
        <v>116.47763016077435</v>
      </c>
      <c r="G274" s="104">
        <v>116.78218378444697</v>
      </c>
      <c r="H274" s="104">
        <v>119.5113249538108</v>
      </c>
      <c r="I274" s="104">
        <v>113.19098137718603</v>
      </c>
      <c r="J274" s="104">
        <v>126.11329364210918</v>
      </c>
      <c r="K274" s="104">
        <v>125.0403900695225</v>
      </c>
      <c r="L274" s="104">
        <v>116.52454892952899</v>
      </c>
      <c r="M274" s="104">
        <v>108.59671134011116</v>
      </c>
      <c r="N274" s="104">
        <v>104.58504924360527</v>
      </c>
      <c r="O274" s="104">
        <v>101.16104445698988</v>
      </c>
      <c r="P274" s="104">
        <v>100.13762729140679</v>
      </c>
      <c r="Q274" s="104">
        <v>110.1443000669901</v>
      </c>
      <c r="R274" s="104">
        <v>111.06133007211467</v>
      </c>
      <c r="S274" s="104">
        <v>107.97811767527011</v>
      </c>
      <c r="T274" s="104">
        <v>107.29412073596873</v>
      </c>
      <c r="U274" s="104">
        <v>107.005008568115</v>
      </c>
      <c r="V274" s="104">
        <v>102.97699054895445</v>
      </c>
      <c r="W274" s="104">
        <v>123.66471299808303</v>
      </c>
      <c r="X274" s="104">
        <v>137.29715780011</v>
      </c>
      <c r="Y274" s="104">
        <v>130.76345767743064</v>
      </c>
      <c r="DA274" s="132" t="s">
        <v>2666</v>
      </c>
    </row>
    <row r="275" spans="1:105" ht="12" customHeight="1" x14ac:dyDescent="0.25">
      <c r="A275" s="108" t="s">
        <v>50</v>
      </c>
      <c r="B275" s="98">
        <v>112.89576940192252</v>
      </c>
      <c r="C275" s="98">
        <v>110.46406602077118</v>
      </c>
      <c r="D275" s="98">
        <v>113.7991064309671</v>
      </c>
      <c r="E275" s="98">
        <v>101.91900521458831</v>
      </c>
      <c r="F275" s="98">
        <v>116.47763016077435</v>
      </c>
      <c r="G275" s="98">
        <v>116.78218378444697</v>
      </c>
      <c r="H275" s="98">
        <v>119.5113249538108</v>
      </c>
      <c r="I275" s="98">
        <v>113.19098137718603</v>
      </c>
      <c r="J275" s="98">
        <v>126.11329364210918</v>
      </c>
      <c r="K275" s="98">
        <v>125.0403900695225</v>
      </c>
      <c r="L275" s="98">
        <v>116.52454892952899</v>
      </c>
      <c r="M275" s="98">
        <v>108.59671134011116</v>
      </c>
      <c r="N275" s="98">
        <v>104.58504924360527</v>
      </c>
      <c r="O275" s="98">
        <v>101.16104445698988</v>
      </c>
      <c r="P275" s="98">
        <v>100.13762729140679</v>
      </c>
      <c r="Q275" s="98">
        <v>110.1443000669901</v>
      </c>
      <c r="R275" s="98">
        <v>111.06133007211467</v>
      </c>
      <c r="S275" s="98">
        <v>107.97811767527011</v>
      </c>
      <c r="T275" s="98">
        <v>107.29412073596873</v>
      </c>
      <c r="U275" s="98">
        <v>107.005008568115</v>
      </c>
      <c r="V275" s="98">
        <v>102.97699054895445</v>
      </c>
      <c r="W275" s="98">
        <v>123.66471299808303</v>
      </c>
      <c r="X275" s="98">
        <v>137.29715780011</v>
      </c>
      <c r="Y275" s="98">
        <v>130.76345767743064</v>
      </c>
      <c r="DA275" s="63" t="s">
        <v>2667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X276" s="98">
        <v>0</v>
      </c>
      <c r="Y276" s="98">
        <v>0</v>
      </c>
      <c r="DA276" s="63" t="s">
        <v>2668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X277" s="101">
        <v>0</v>
      </c>
      <c r="Y277" s="101">
        <v>0</v>
      </c>
      <c r="DA277" s="131" t="s">
        <v>2669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X278" s="104">
        <v>0</v>
      </c>
      <c r="Y278" s="104">
        <v>0</v>
      </c>
      <c r="DA278" s="132" t="s">
        <v>2670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X279" s="98">
        <v>0</v>
      </c>
      <c r="Y279" s="98">
        <v>0</v>
      </c>
      <c r="DA279" s="63" t="s">
        <v>2671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X280" s="98">
        <v>0</v>
      </c>
      <c r="Y280" s="98">
        <v>0</v>
      </c>
      <c r="DA280" s="63" t="s">
        <v>2672</v>
      </c>
    </row>
    <row r="281" spans="1:105" ht="12" customHeight="1" x14ac:dyDescent="0.25">
      <c r="A281" s="121" t="s">
        <v>54</v>
      </c>
      <c r="B281" s="122">
        <v>76.009987755336425</v>
      </c>
      <c r="C281" s="122">
        <v>97.117308260728677</v>
      </c>
      <c r="D281" s="122">
        <v>90.655540812640353</v>
      </c>
      <c r="E281" s="122">
        <v>115.01664848613837</v>
      </c>
      <c r="F281" s="122">
        <v>110.73584173842731</v>
      </c>
      <c r="G281" s="122">
        <v>113.97014980171565</v>
      </c>
      <c r="H281" s="122">
        <v>115.96502265927322</v>
      </c>
      <c r="I281" s="122">
        <v>125.9194241239035</v>
      </c>
      <c r="J281" s="122">
        <v>131.4791553326846</v>
      </c>
      <c r="K281" s="122">
        <v>153.95364686432868</v>
      </c>
      <c r="L281" s="122">
        <v>140.27613308407783</v>
      </c>
      <c r="M281" s="122">
        <v>122.58889655612954</v>
      </c>
      <c r="N281" s="122">
        <v>109.15869882942653</v>
      </c>
      <c r="O281" s="122">
        <v>104.11121529912874</v>
      </c>
      <c r="P281" s="122">
        <v>92.238727755138726</v>
      </c>
      <c r="Q281" s="122">
        <v>92.313509833563131</v>
      </c>
      <c r="R281" s="122">
        <v>97.38211269902618</v>
      </c>
      <c r="S281" s="122">
        <v>95.32966704624495</v>
      </c>
      <c r="T281" s="122">
        <v>90.221810710990937</v>
      </c>
      <c r="U281" s="122">
        <v>93.739617476809116</v>
      </c>
      <c r="V281" s="122">
        <v>89.681264608388332</v>
      </c>
      <c r="W281" s="122">
        <v>90.373281785046416</v>
      </c>
      <c r="X281" s="122">
        <v>82.697738394065013</v>
      </c>
      <c r="Y281" s="122">
        <v>70.369280089022482</v>
      </c>
      <c r="DA281" s="130" t="s">
        <v>2673</v>
      </c>
    </row>
    <row r="282" spans="1:105" ht="12" customHeight="1" x14ac:dyDescent="0.25">
      <c r="A282" s="97" t="s">
        <v>202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X282" s="98">
        <v>0</v>
      </c>
      <c r="Y282" s="98">
        <v>0</v>
      </c>
      <c r="DA282" s="63" t="s">
        <v>2674</v>
      </c>
    </row>
    <row r="283" spans="1:105" ht="12" customHeight="1" x14ac:dyDescent="0.25">
      <c r="A283" s="97" t="s">
        <v>50</v>
      </c>
      <c r="B283" s="98">
        <v>317.39526173234441</v>
      </c>
      <c r="C283" s="98">
        <v>373.66236255077047</v>
      </c>
      <c r="D283" s="98">
        <v>326.29710950327734</v>
      </c>
      <c r="E283" s="98">
        <v>385.2124157804256</v>
      </c>
      <c r="F283" s="98">
        <v>359.94786846136452</v>
      </c>
      <c r="G283" s="98">
        <v>364.41215110695566</v>
      </c>
      <c r="H283" s="98">
        <v>358.06159843731331</v>
      </c>
      <c r="I283" s="98">
        <v>373.92165123135874</v>
      </c>
      <c r="J283" s="98">
        <v>366.75603711430932</v>
      </c>
      <c r="K283" s="98">
        <v>421.90606177622323</v>
      </c>
      <c r="L283" s="98">
        <v>380.26816581348504</v>
      </c>
      <c r="M283" s="98">
        <v>338.25808737727965</v>
      </c>
      <c r="N283" s="98">
        <v>321.72939215977993</v>
      </c>
      <c r="O283" s="98">
        <v>319.18384935259718</v>
      </c>
      <c r="P283" s="98">
        <v>294.69653220681062</v>
      </c>
      <c r="Q283" s="98">
        <v>299.56663621562194</v>
      </c>
      <c r="R283" s="98">
        <v>317.14443958759972</v>
      </c>
      <c r="S283" s="98">
        <v>311.83000032940589</v>
      </c>
      <c r="T283" s="98">
        <v>295.91571391333707</v>
      </c>
      <c r="U283" s="98">
        <v>310.0282509775833</v>
      </c>
      <c r="V283" s="98">
        <v>304.14883166751702</v>
      </c>
      <c r="W283" s="98">
        <v>320.46220132084989</v>
      </c>
      <c r="X283" s="98">
        <v>312.94890043232283</v>
      </c>
      <c r="Y283" s="98">
        <v>280.50032628230542</v>
      </c>
      <c r="DA283" s="63" t="s">
        <v>2675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X284" s="33">
        <v>0</v>
      </c>
      <c r="Y284" s="33">
        <v>0</v>
      </c>
      <c r="DA284" s="60" t="s">
        <v>2676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208.38336199387436</v>
      </c>
      <c r="C286" s="118">
        <f t="shared" si="129"/>
        <v>226.9514688999185</v>
      </c>
      <c r="D286" s="118">
        <f t="shared" si="129"/>
        <v>219.51870110732824</v>
      </c>
      <c r="E286" s="118">
        <f t="shared" si="129"/>
        <v>243.93699363998883</v>
      </c>
      <c r="F286" s="118">
        <f t="shared" si="129"/>
        <v>240.26210313570186</v>
      </c>
      <c r="G286" s="118">
        <f t="shared" si="129"/>
        <v>250.25812847771735</v>
      </c>
      <c r="H286" s="118">
        <f t="shared" si="129"/>
        <v>231.27430561480958</v>
      </c>
      <c r="I286" s="118">
        <f t="shared" si="129"/>
        <v>219.5042884418811</v>
      </c>
      <c r="J286" s="118">
        <f t="shared" si="129"/>
        <v>219.1580115001795</v>
      </c>
      <c r="K286" s="118">
        <f t="shared" si="129"/>
        <v>221.38203167747264</v>
      </c>
      <c r="L286" s="118">
        <f t="shared" si="129"/>
        <v>229.98355953659032</v>
      </c>
      <c r="M286" s="118">
        <f t="shared" si="129"/>
        <v>217.58936954665526</v>
      </c>
      <c r="N286" s="118">
        <f t="shared" si="129"/>
        <v>209.85958016056662</v>
      </c>
      <c r="O286" s="118">
        <f t="shared" si="129"/>
        <v>202.52253145426167</v>
      </c>
      <c r="P286" s="118">
        <f t="shared" si="129"/>
        <v>177.85455619039743</v>
      </c>
      <c r="Q286" s="118">
        <f t="shared" si="129"/>
        <v>200.13394411076607</v>
      </c>
      <c r="R286" s="118">
        <f t="shared" ref="R286:V286" si="130">R287+R290+R292+R305</f>
        <v>197.34811144778158</v>
      </c>
      <c r="S286" s="118">
        <f t="shared" si="130"/>
        <v>194.27876492631788</v>
      </c>
      <c r="T286" s="118">
        <f t="shared" si="130"/>
        <v>189.09803931108576</v>
      </c>
      <c r="U286" s="118">
        <f t="shared" si="130"/>
        <v>183.99746186504868</v>
      </c>
      <c r="V286" s="118">
        <f t="shared" si="130"/>
        <v>188.36788149773966</v>
      </c>
      <c r="W286" s="118">
        <f t="shared" ref="W286:Y286" si="131">W287+W290+W292+W305</f>
        <v>204.46074919306272</v>
      </c>
      <c r="X286" s="118">
        <f t="shared" si="131"/>
        <v>186.80624959996103</v>
      </c>
      <c r="Y286" s="118">
        <f t="shared" si="131"/>
        <v>179.8876307441376</v>
      </c>
      <c r="DA286" s="129" t="s">
        <v>2822</v>
      </c>
    </row>
    <row r="287" spans="1:105" ht="12" customHeight="1" x14ac:dyDescent="0.25">
      <c r="A287" s="121" t="s">
        <v>57</v>
      </c>
      <c r="B287" s="123">
        <f t="shared" ref="B287:Q287" si="132">SUM(B288:B289)</f>
        <v>170.49114569755</v>
      </c>
      <c r="C287" s="123">
        <f t="shared" si="132"/>
        <v>189.54231134366171</v>
      </c>
      <c r="D287" s="123">
        <f t="shared" si="132"/>
        <v>180.23858222508727</v>
      </c>
      <c r="E287" s="123">
        <f t="shared" si="132"/>
        <v>206.25102973610501</v>
      </c>
      <c r="F287" s="123">
        <f t="shared" si="132"/>
        <v>200.61076577270583</v>
      </c>
      <c r="G287" s="123">
        <f t="shared" si="132"/>
        <v>209.33328547365866</v>
      </c>
      <c r="H287" s="123">
        <f t="shared" si="132"/>
        <v>188.70922626057438</v>
      </c>
      <c r="I287" s="123">
        <f t="shared" si="132"/>
        <v>177.5140402001885</v>
      </c>
      <c r="J287" s="123">
        <f t="shared" si="132"/>
        <v>176.03964271826885</v>
      </c>
      <c r="K287" s="123">
        <f t="shared" si="132"/>
        <v>179.47097928754104</v>
      </c>
      <c r="L287" s="123">
        <f t="shared" si="132"/>
        <v>188.43578541654657</v>
      </c>
      <c r="M287" s="123">
        <f t="shared" si="132"/>
        <v>177.45264549391044</v>
      </c>
      <c r="N287" s="123">
        <f t="shared" si="132"/>
        <v>170.66881334424815</v>
      </c>
      <c r="O287" s="123">
        <f t="shared" si="132"/>
        <v>165.87733086630328</v>
      </c>
      <c r="P287" s="123">
        <f t="shared" si="132"/>
        <v>142.99038191140957</v>
      </c>
      <c r="Q287" s="123">
        <f t="shared" si="132"/>
        <v>163.79474631684329</v>
      </c>
      <c r="R287" s="123">
        <f t="shared" ref="R287:V287" si="133">SUM(R288:R289)</f>
        <v>161.00284406762827</v>
      </c>
      <c r="S287" s="123">
        <f t="shared" si="133"/>
        <v>157.66183478475918</v>
      </c>
      <c r="T287" s="123">
        <f t="shared" si="133"/>
        <v>153.17698141352164</v>
      </c>
      <c r="U287" s="123">
        <f t="shared" si="133"/>
        <v>148.48432357456031</v>
      </c>
      <c r="V287" s="123">
        <f t="shared" si="133"/>
        <v>152.91379598831901</v>
      </c>
      <c r="W287" s="123">
        <f t="shared" ref="W287:Y287" si="134">SUM(W288:W289)</f>
        <v>167.14160352688222</v>
      </c>
      <c r="X287" s="123">
        <f t="shared" si="134"/>
        <v>151.22855176448061</v>
      </c>
      <c r="Y287" s="123">
        <f t="shared" si="134"/>
        <v>144.73945392846662</v>
      </c>
      <c r="DA287" s="130" t="s">
        <v>2823</v>
      </c>
    </row>
    <row r="288" spans="1:105" ht="12" customHeight="1" x14ac:dyDescent="0.25">
      <c r="A288" s="97" t="s">
        <v>199</v>
      </c>
      <c r="B288" s="99">
        <v>169.7990875622416</v>
      </c>
      <c r="C288" s="99">
        <v>188.76726377955541</v>
      </c>
      <c r="D288" s="99">
        <v>179.48628276369965</v>
      </c>
      <c r="E288" s="99">
        <v>205.42431750374439</v>
      </c>
      <c r="F288" s="99">
        <v>199.75243222640728</v>
      </c>
      <c r="G288" s="99">
        <v>208.43534783943929</v>
      </c>
      <c r="H288" s="99">
        <v>187.90984185244551</v>
      </c>
      <c r="I288" s="99">
        <v>176.7677289260715</v>
      </c>
      <c r="J288" s="99">
        <v>175.28699472685352</v>
      </c>
      <c r="K288" s="99">
        <v>178.68642907405263</v>
      </c>
      <c r="L288" s="99">
        <v>187.61575294245557</v>
      </c>
      <c r="M288" s="99">
        <v>176.66006879178471</v>
      </c>
      <c r="N288" s="99">
        <v>169.88739521038823</v>
      </c>
      <c r="O288" s="99">
        <v>165.1020037865033</v>
      </c>
      <c r="P288" s="99">
        <v>142.32204539619707</v>
      </c>
      <c r="Q288" s="99">
        <v>163.02408854303047</v>
      </c>
      <c r="R288" s="99">
        <v>160.23427586556951</v>
      </c>
      <c r="S288" s="99">
        <v>156.90982338699936</v>
      </c>
      <c r="T288" s="99">
        <v>152.439745878156</v>
      </c>
      <c r="U288" s="99">
        <v>147.75575100099257</v>
      </c>
      <c r="V288" s="99">
        <v>152.15384082752803</v>
      </c>
      <c r="W288" s="99">
        <v>166.30007619239404</v>
      </c>
      <c r="X288" s="99">
        <v>150.4598706927477</v>
      </c>
      <c r="Y288" s="99">
        <v>143.98968059593707</v>
      </c>
      <c r="DA288" s="63" t="s">
        <v>2824</v>
      </c>
    </row>
    <row r="289" spans="1:105" ht="12" customHeight="1" x14ac:dyDescent="0.25">
      <c r="A289" s="97" t="s">
        <v>53</v>
      </c>
      <c r="B289" s="99">
        <v>0.692058135308388</v>
      </c>
      <c r="C289" s="99">
        <v>0.77504756410630293</v>
      </c>
      <c r="D289" s="99">
        <v>0.75229946138761794</v>
      </c>
      <c r="E289" s="99">
        <v>0.82671223236061875</v>
      </c>
      <c r="F289" s="99">
        <v>0.85833354629854441</v>
      </c>
      <c r="G289" s="99">
        <v>0.89793763421938866</v>
      </c>
      <c r="H289" s="99">
        <v>0.79938440812887401</v>
      </c>
      <c r="I289" s="99">
        <v>0.74631127411699938</v>
      </c>
      <c r="J289" s="99">
        <v>0.75264799141532102</v>
      </c>
      <c r="K289" s="99">
        <v>0.7845502134884208</v>
      </c>
      <c r="L289" s="99">
        <v>0.82003247409099578</v>
      </c>
      <c r="M289" s="99">
        <v>0.79257670212574272</v>
      </c>
      <c r="N289" s="99">
        <v>0.78141813385990333</v>
      </c>
      <c r="O289" s="99">
        <v>0.77532707979997151</v>
      </c>
      <c r="P289" s="99">
        <v>0.66833651521249404</v>
      </c>
      <c r="Q289" s="99">
        <v>0.77065777381280764</v>
      </c>
      <c r="R289" s="99">
        <v>0.76856820205875853</v>
      </c>
      <c r="S289" s="99">
        <v>0.75201139775980874</v>
      </c>
      <c r="T289" s="99">
        <v>0.73723553536565301</v>
      </c>
      <c r="U289" s="99">
        <v>0.72857257356774097</v>
      </c>
      <c r="V289" s="99">
        <v>0.75995516079099334</v>
      </c>
      <c r="W289" s="99">
        <v>0.84152733448816364</v>
      </c>
      <c r="X289" s="99">
        <v>0.76868107173290412</v>
      </c>
      <c r="Y289" s="99">
        <v>0.74977333252953993</v>
      </c>
      <c r="DA289" s="63" t="s">
        <v>2825</v>
      </c>
    </row>
    <row r="290" spans="1:105" ht="12" customHeight="1" x14ac:dyDescent="0.25">
      <c r="A290" s="121" t="s">
        <v>92</v>
      </c>
      <c r="B290" s="123">
        <f t="shared" ref="B290:Y290" si="135">B291</f>
        <v>0.82465571931464643</v>
      </c>
      <c r="C290" s="123">
        <f t="shared" si="135"/>
        <v>0.78723070164492703</v>
      </c>
      <c r="D290" s="123">
        <f t="shared" si="135"/>
        <v>0.75948995844627276</v>
      </c>
      <c r="E290" s="123">
        <f t="shared" si="135"/>
        <v>1.8726335242327163</v>
      </c>
      <c r="F290" s="123">
        <f t="shared" si="135"/>
        <v>0.8752153252547924</v>
      </c>
      <c r="G290" s="123">
        <f t="shared" si="135"/>
        <v>1.1702473178518487</v>
      </c>
      <c r="H290" s="123">
        <f t="shared" si="135"/>
        <v>1.9041928270527861</v>
      </c>
      <c r="I290" s="123">
        <f t="shared" si="135"/>
        <v>2.5051761365307113</v>
      </c>
      <c r="J290" s="123">
        <f t="shared" si="135"/>
        <v>2.6260894511417776</v>
      </c>
      <c r="K290" s="123">
        <f t="shared" si="135"/>
        <v>2.5230836274452528</v>
      </c>
      <c r="L290" s="123">
        <f t="shared" si="135"/>
        <v>3.1721244751684914</v>
      </c>
      <c r="M290" s="123">
        <f t="shared" si="135"/>
        <v>3.9986217972392191</v>
      </c>
      <c r="N290" s="123">
        <f t="shared" si="135"/>
        <v>4.0808307708904028</v>
      </c>
      <c r="O290" s="123">
        <f t="shared" si="135"/>
        <v>3.2789766015618325</v>
      </c>
      <c r="P290" s="123">
        <f t="shared" si="135"/>
        <v>2.5432548209416312</v>
      </c>
      <c r="Q290" s="123">
        <f t="shared" si="135"/>
        <v>3.9901993061159202</v>
      </c>
      <c r="R290" s="123">
        <f t="shared" si="135"/>
        <v>3.3758146545791785</v>
      </c>
      <c r="S290" s="123">
        <f t="shared" si="135"/>
        <v>4.0212952678531035</v>
      </c>
      <c r="T290" s="123">
        <f t="shared" si="135"/>
        <v>4.0833222999398897</v>
      </c>
      <c r="U290" s="123">
        <f t="shared" si="135"/>
        <v>3.9971166942847405</v>
      </c>
      <c r="V290" s="123">
        <f t="shared" si="135"/>
        <v>3.8903525978279547</v>
      </c>
      <c r="W290" s="123">
        <f t="shared" si="135"/>
        <v>4.1193322829754395</v>
      </c>
      <c r="X290" s="123">
        <f t="shared" si="135"/>
        <v>3.9519274700679121</v>
      </c>
      <c r="Y290" s="123">
        <f t="shared" si="135"/>
        <v>3.860927385297857</v>
      </c>
      <c r="DA290" s="130" t="s">
        <v>2826</v>
      </c>
    </row>
    <row r="291" spans="1:105" ht="12" customHeight="1" x14ac:dyDescent="0.25">
      <c r="A291" s="97" t="s">
        <v>53</v>
      </c>
      <c r="B291" s="99">
        <f>RES_hhdet_fecs!B86</f>
        <v>0.82465571931464643</v>
      </c>
      <c r="C291" s="99">
        <f>RES_hhdet_fecs!C86</f>
        <v>0.78723070164492703</v>
      </c>
      <c r="D291" s="99">
        <f>RES_hhdet_fecs!D86</f>
        <v>0.75948995844627276</v>
      </c>
      <c r="E291" s="99">
        <f>RES_hhdet_fecs!E86</f>
        <v>1.8726335242327163</v>
      </c>
      <c r="F291" s="99">
        <f>RES_hhdet_fecs!F86</f>
        <v>0.8752153252547924</v>
      </c>
      <c r="G291" s="99">
        <f>RES_hhdet_fecs!G86</f>
        <v>1.1702473178518487</v>
      </c>
      <c r="H291" s="99">
        <f>RES_hhdet_fecs!H86</f>
        <v>1.9041928270527861</v>
      </c>
      <c r="I291" s="99">
        <f>RES_hhdet_fecs!I86</f>
        <v>2.5051761365307113</v>
      </c>
      <c r="J291" s="99">
        <f>RES_hhdet_fecs!J86</f>
        <v>2.6260894511417776</v>
      </c>
      <c r="K291" s="99">
        <f>RES_hhdet_fecs!K86</f>
        <v>2.5230836274452528</v>
      </c>
      <c r="L291" s="99">
        <f>RES_hhdet_fecs!L86</f>
        <v>3.1721244751684914</v>
      </c>
      <c r="M291" s="99">
        <f>RES_hhdet_fecs!M86</f>
        <v>3.9986217972392191</v>
      </c>
      <c r="N291" s="99">
        <f>RES_hhdet_fecs!N86</f>
        <v>4.0808307708904028</v>
      </c>
      <c r="O291" s="99">
        <f>RES_hhdet_fecs!O86</f>
        <v>3.2789766015618325</v>
      </c>
      <c r="P291" s="99">
        <f>RES_hhdet_fecs!P86</f>
        <v>2.5432548209416312</v>
      </c>
      <c r="Q291" s="99">
        <f>RES_hhdet_fecs!Q86</f>
        <v>3.9901993061159202</v>
      </c>
      <c r="R291" s="99">
        <f>RES_hhdet_fecs!R86</f>
        <v>3.3758146545791785</v>
      </c>
      <c r="S291" s="99">
        <f>RES_hhdet_fecs!S86</f>
        <v>4.0212952678531035</v>
      </c>
      <c r="T291" s="99">
        <f>RES_hhdet_fecs!T86</f>
        <v>4.0833222999398897</v>
      </c>
      <c r="U291" s="99">
        <f>RES_hhdet_fecs!U86</f>
        <v>3.9971166942847405</v>
      </c>
      <c r="V291" s="99">
        <f>RES_hhdet_fecs!V86</f>
        <v>3.8903525978279547</v>
      </c>
      <c r="W291" s="99">
        <f>RES_hhdet_fecs!W86</f>
        <v>4.1193322829754395</v>
      </c>
      <c r="X291" s="99">
        <f>RES_hhdet_fecs!X86</f>
        <v>3.9519274700679121</v>
      </c>
      <c r="Y291" s="99">
        <f>RES_hhdet_fecs!Y86</f>
        <v>3.860927385297857</v>
      </c>
      <c r="DA291" s="63" t="s">
        <v>2827</v>
      </c>
    </row>
    <row r="292" spans="1:105" ht="12" customHeight="1" x14ac:dyDescent="0.25">
      <c r="A292" s="121" t="s">
        <v>55</v>
      </c>
      <c r="B292" s="123">
        <v>20.303066216852677</v>
      </c>
      <c r="C292" s="123">
        <v>19.840005089839511</v>
      </c>
      <c r="D292" s="123">
        <v>20.940404866350097</v>
      </c>
      <c r="E292" s="123">
        <v>19.016088278365849</v>
      </c>
      <c r="F292" s="123">
        <v>21.043692044824351</v>
      </c>
      <c r="G292" s="123">
        <v>21.542016271453608</v>
      </c>
      <c r="H292" s="123">
        <v>22.12761756133812</v>
      </c>
      <c r="I292" s="123">
        <v>21.366709450830459</v>
      </c>
      <c r="J292" s="123">
        <v>21.806686189201073</v>
      </c>
      <c r="K292" s="123">
        <v>20.831904411234813</v>
      </c>
      <c r="L292" s="123">
        <v>20.695980701398909</v>
      </c>
      <c r="M292" s="123">
        <v>19.664408937683682</v>
      </c>
      <c r="N292" s="123">
        <v>19.287161978707413</v>
      </c>
      <c r="O292" s="123">
        <v>18.469621240425806</v>
      </c>
      <c r="P292" s="123">
        <v>18.157999919649264</v>
      </c>
      <c r="Q292" s="123">
        <v>18.191912039049612</v>
      </c>
      <c r="R292" s="123">
        <v>18.468328353690392</v>
      </c>
      <c r="S292" s="123">
        <v>18.504084421378483</v>
      </c>
      <c r="T292" s="123">
        <v>18.347537713777005</v>
      </c>
      <c r="U292" s="123">
        <v>18.211407010255968</v>
      </c>
      <c r="V292" s="123">
        <v>18.255589980475889</v>
      </c>
      <c r="W292" s="123">
        <v>19.368466078635016</v>
      </c>
      <c r="X292" s="123">
        <v>18.546152660419043</v>
      </c>
      <c r="Y292" s="123">
        <v>19.486504824952604</v>
      </c>
      <c r="DA292" s="130" t="s">
        <v>2828</v>
      </c>
    </row>
    <row r="293" spans="1:105" ht="12" customHeight="1" x14ac:dyDescent="0.25">
      <c r="A293" s="97" t="s">
        <v>132</v>
      </c>
      <c r="B293" s="99">
        <v>25.829588943308696</v>
      </c>
      <c r="C293" s="99">
        <v>26.270296289528783</v>
      </c>
      <c r="D293" s="99">
        <v>24.856043118093446</v>
      </c>
      <c r="E293" s="99">
        <v>26.156850116298422</v>
      </c>
      <c r="F293" s="99">
        <v>25.679150822951058</v>
      </c>
      <c r="G293" s="99">
        <v>25.804112434319791</v>
      </c>
      <c r="H293" s="99">
        <v>25.698358450617057</v>
      </c>
      <c r="I293" s="99">
        <v>25.404135799986857</v>
      </c>
      <c r="J293" s="99">
        <v>23.580081722208693</v>
      </c>
      <c r="K293" s="99">
        <v>23.105127108231251</v>
      </c>
      <c r="L293" s="99">
        <v>22.079567684803287</v>
      </c>
      <c r="M293" s="99">
        <v>20.770311931672136</v>
      </c>
      <c r="N293" s="99">
        <v>19.661491698535244</v>
      </c>
      <c r="O293" s="99">
        <v>18.31924140223607</v>
      </c>
      <c r="P293" s="99">
        <v>18.209074941646438</v>
      </c>
      <c r="Q293" s="99">
        <v>18.141033883038148</v>
      </c>
      <c r="R293" s="99">
        <v>18.947322253054111</v>
      </c>
      <c r="S293" s="99">
        <v>18.679502423641036</v>
      </c>
      <c r="T293" s="99">
        <v>18.402838437983661</v>
      </c>
      <c r="U293" s="99">
        <v>17.99434625041598</v>
      </c>
      <c r="V293" s="99">
        <v>18.778695207394641</v>
      </c>
      <c r="W293" s="99">
        <v>18.291025371325269</v>
      </c>
      <c r="X293" s="99">
        <v>16.427326531057748</v>
      </c>
      <c r="Y293" s="99">
        <v>22.14073659749381</v>
      </c>
      <c r="DA293" s="63" t="s">
        <v>2829</v>
      </c>
    </row>
    <row r="294" spans="1:105" ht="12" customHeight="1" x14ac:dyDescent="0.25">
      <c r="A294" s="97" t="s">
        <v>131</v>
      </c>
      <c r="B294" s="99">
        <v>15.644526657160593</v>
      </c>
      <c r="C294" s="99">
        <v>15.619493120995328</v>
      </c>
      <c r="D294" s="99">
        <v>15.167165378441885</v>
      </c>
      <c r="E294" s="99">
        <v>15.134636969478269</v>
      </c>
      <c r="F294" s="99">
        <v>15.535933597320849</v>
      </c>
      <c r="G294" s="99">
        <v>15.872619231621552</v>
      </c>
      <c r="H294" s="99">
        <v>16.0852100682776</v>
      </c>
      <c r="I294" s="99">
        <v>15.961682467998223</v>
      </c>
      <c r="J294" s="99">
        <v>15.385358860162638</v>
      </c>
      <c r="K294" s="99">
        <v>15.309823419425992</v>
      </c>
      <c r="L294" s="99">
        <v>15.088139326704754</v>
      </c>
      <c r="M294" s="99">
        <v>14.75600301330412</v>
      </c>
      <c r="N294" s="99">
        <v>14.445578335373007</v>
      </c>
      <c r="O294" s="99">
        <v>13.77630371278091</v>
      </c>
      <c r="P294" s="99">
        <v>13.781959613824805</v>
      </c>
      <c r="Q294" s="99">
        <v>13.933587284035161</v>
      </c>
      <c r="R294" s="99">
        <v>14.558164606651362</v>
      </c>
      <c r="S294" s="99">
        <v>14.524387969704657</v>
      </c>
      <c r="T294" s="99">
        <v>14.566268818455887</v>
      </c>
      <c r="U294" s="99">
        <v>14.366140066624814</v>
      </c>
      <c r="V294" s="99">
        <v>15.048671239006266</v>
      </c>
      <c r="W294" s="99">
        <v>15.007484908854986</v>
      </c>
      <c r="X294" s="99">
        <v>13.784322793828009</v>
      </c>
      <c r="Y294" s="99">
        <v>18.665882939173954</v>
      </c>
      <c r="DA294" s="63" t="s">
        <v>2830</v>
      </c>
    </row>
    <row r="295" spans="1:105" ht="12" customHeight="1" x14ac:dyDescent="0.25">
      <c r="A295" s="100" t="s">
        <v>199</v>
      </c>
      <c r="B295" s="102">
        <v>7.8426519916138462</v>
      </c>
      <c r="C295" s="102">
        <v>7.3657903477081721</v>
      </c>
      <c r="D295" s="102">
        <v>7.3475627753118227</v>
      </c>
      <c r="E295" s="102">
        <v>6.1201898545667524</v>
      </c>
      <c r="F295" s="102">
        <v>6.8668587165044874</v>
      </c>
      <c r="G295" s="102">
        <v>6.8934239273512228</v>
      </c>
      <c r="H295" s="102">
        <v>6.882627570472744</v>
      </c>
      <c r="I295" s="102">
        <v>6.4282752595427191</v>
      </c>
      <c r="J295" s="102">
        <v>6.1451781917470649</v>
      </c>
      <c r="K295" s="102">
        <v>5.5965878322764606</v>
      </c>
      <c r="L295" s="102">
        <v>5.4138046430406828</v>
      </c>
      <c r="M295" s="102">
        <v>5.4065181243586879</v>
      </c>
      <c r="N295" s="102">
        <v>5.1702946507161185</v>
      </c>
      <c r="O295" s="102">
        <v>4.7394309436503823</v>
      </c>
      <c r="P295" s="102">
        <v>4.9516654488137153</v>
      </c>
      <c r="Q295" s="102">
        <v>5.4297142707865449</v>
      </c>
      <c r="R295" s="102">
        <v>5.5211423223436746</v>
      </c>
      <c r="S295" s="102">
        <v>5.4206490428436407</v>
      </c>
      <c r="T295" s="102">
        <v>5.5676615555325482</v>
      </c>
      <c r="U295" s="102">
        <v>5.2051950800575346</v>
      </c>
      <c r="V295" s="102">
        <v>5.2706332969528411</v>
      </c>
      <c r="W295" s="102">
        <v>5.8109674473968091</v>
      </c>
      <c r="X295" s="102">
        <v>5.8290538996107886</v>
      </c>
      <c r="Y295" s="102">
        <v>7.8148921124139896</v>
      </c>
      <c r="DA295" s="131" t="s">
        <v>2831</v>
      </c>
    </row>
    <row r="296" spans="1:105" ht="12" customHeight="1" x14ac:dyDescent="0.25">
      <c r="A296" s="103" t="s">
        <v>52</v>
      </c>
      <c r="B296" s="105">
        <v>7.8018746655467455</v>
      </c>
      <c r="C296" s="105">
        <v>8.2537027732871575</v>
      </c>
      <c r="D296" s="105">
        <v>7.8196026031300656</v>
      </c>
      <c r="E296" s="105">
        <v>9.0144471149115137</v>
      </c>
      <c r="F296" s="105">
        <v>8.6690748808163605</v>
      </c>
      <c r="G296" s="105">
        <v>8.9791953042703305</v>
      </c>
      <c r="H296" s="105">
        <v>9.2025824978048529</v>
      </c>
      <c r="I296" s="105">
        <v>9.5334072084555057</v>
      </c>
      <c r="J296" s="105">
        <v>9.2401806684155705</v>
      </c>
      <c r="K296" s="105">
        <v>9.7132355871495299</v>
      </c>
      <c r="L296" s="105">
        <v>9.6743346836640693</v>
      </c>
      <c r="M296" s="105">
        <v>9.3494848889454332</v>
      </c>
      <c r="N296" s="105">
        <v>9.2752836846568858</v>
      </c>
      <c r="O296" s="105">
        <v>9.0368727691305288</v>
      </c>
      <c r="P296" s="105">
        <v>8.8302941650110895</v>
      </c>
      <c r="Q296" s="105">
        <v>8.5038730132486187</v>
      </c>
      <c r="R296" s="105">
        <v>9.0370222843076871</v>
      </c>
      <c r="S296" s="105">
        <v>9.1037389268610163</v>
      </c>
      <c r="T296" s="105">
        <v>8.998607262923338</v>
      </c>
      <c r="U296" s="105">
        <v>9.1609449865672783</v>
      </c>
      <c r="V296" s="105">
        <v>9.7780379420534231</v>
      </c>
      <c r="W296" s="105">
        <v>9.1965174614581784</v>
      </c>
      <c r="X296" s="105">
        <v>7.9552688942172232</v>
      </c>
      <c r="Y296" s="105">
        <v>10.850990826759965</v>
      </c>
      <c r="DA296" s="132" t="s">
        <v>2832</v>
      </c>
    </row>
    <row r="297" spans="1:105" ht="12" customHeight="1" x14ac:dyDescent="0.25">
      <c r="A297" s="106" t="s">
        <v>124</v>
      </c>
      <c r="B297" s="102">
        <v>20.821914331850959</v>
      </c>
      <c r="C297" s="102">
        <v>21.671809555116898</v>
      </c>
      <c r="D297" s="102">
        <v>20.98502232856978</v>
      </c>
      <c r="E297" s="102">
        <v>22.399277885844654</v>
      </c>
      <c r="F297" s="102">
        <v>22.496076738380385</v>
      </c>
      <c r="G297" s="102">
        <v>22.698316452985896</v>
      </c>
      <c r="H297" s="102">
        <v>23.175160485503024</v>
      </c>
      <c r="I297" s="102">
        <v>22.440095318849487</v>
      </c>
      <c r="J297" s="102">
        <v>24.804595321283617</v>
      </c>
      <c r="K297" s="102">
        <v>26.375355135285446</v>
      </c>
      <c r="L297" s="102">
        <v>24.378602043349364</v>
      </c>
      <c r="M297" s="102">
        <v>21.658617023040268</v>
      </c>
      <c r="N297" s="102">
        <v>21.005701219796055</v>
      </c>
      <c r="O297" s="102">
        <v>21.094738745797208</v>
      </c>
      <c r="P297" s="102">
        <v>19.516645321326603</v>
      </c>
      <c r="Q297" s="102">
        <v>19.543797012429138</v>
      </c>
      <c r="R297" s="102">
        <v>20.329656981488391</v>
      </c>
      <c r="S297" s="102">
        <v>19.76116957210316</v>
      </c>
      <c r="T297" s="102">
        <v>18.662042673438734</v>
      </c>
      <c r="U297" s="102">
        <v>19.484092010898937</v>
      </c>
      <c r="V297" s="102">
        <v>19.02828968144744</v>
      </c>
      <c r="W297" s="102">
        <v>20.129630741476394</v>
      </c>
      <c r="X297" s="102">
        <v>19.875656402105871</v>
      </c>
      <c r="Y297" s="102">
        <v>18.498099768439737</v>
      </c>
      <c r="DA297" s="131" t="s">
        <v>2833</v>
      </c>
    </row>
    <row r="298" spans="1:105" ht="12" customHeight="1" x14ac:dyDescent="0.25">
      <c r="A298" s="107" t="s">
        <v>123</v>
      </c>
      <c r="B298" s="105">
        <v>14.033801180750844</v>
      </c>
      <c r="C298" s="105">
        <v>14.444005479961374</v>
      </c>
      <c r="D298" s="105">
        <v>14.243671423790728</v>
      </c>
      <c r="E298" s="105">
        <v>14.730940542083596</v>
      </c>
      <c r="F298" s="105">
        <v>15.233178069930906</v>
      </c>
      <c r="G298" s="105">
        <v>15.416378000211015</v>
      </c>
      <c r="H298" s="105">
        <v>15.833809778880893</v>
      </c>
      <c r="I298" s="105">
        <v>15.313417450445924</v>
      </c>
      <c r="J298" s="105">
        <v>16.960343340284428</v>
      </c>
      <c r="K298" s="105">
        <v>17.854180469791402</v>
      </c>
      <c r="L298" s="105">
        <v>16.592934503603086</v>
      </c>
      <c r="M298" s="105">
        <v>14.928152413176239</v>
      </c>
      <c r="N298" s="105">
        <v>14.526170007398552</v>
      </c>
      <c r="O298" s="105">
        <v>14.573532345953186</v>
      </c>
      <c r="P298" s="105">
        <v>13.789480457178426</v>
      </c>
      <c r="Q298" s="105">
        <v>14.219791463214953</v>
      </c>
      <c r="R298" s="105">
        <v>14.950643259763861</v>
      </c>
      <c r="S298" s="105">
        <v>14.881556294401104</v>
      </c>
      <c r="T298" s="105">
        <v>14.467607294029717</v>
      </c>
      <c r="U298" s="105">
        <v>15.302511230294932</v>
      </c>
      <c r="V298" s="105">
        <v>15.094669914230796</v>
      </c>
      <c r="W298" s="105">
        <v>16.363485968622278</v>
      </c>
      <c r="X298" s="105">
        <v>16.473503774751894</v>
      </c>
      <c r="Y298" s="105">
        <v>15.474124981883968</v>
      </c>
      <c r="DA298" s="132" t="s">
        <v>2834</v>
      </c>
    </row>
    <row r="299" spans="1:105" ht="12" customHeight="1" x14ac:dyDescent="0.25">
      <c r="A299" s="108" t="s">
        <v>50</v>
      </c>
      <c r="B299" s="99">
        <v>6.3213252527807517</v>
      </c>
      <c r="C299" s="99">
        <v>6.1770148645996246</v>
      </c>
      <c r="D299" s="99">
        <v>6.3550994256839974</v>
      </c>
      <c r="E299" s="99">
        <v>5.6817561550344875</v>
      </c>
      <c r="F299" s="99">
        <v>6.4792550595085876</v>
      </c>
      <c r="G299" s="99">
        <v>6.4785784050269521</v>
      </c>
      <c r="H299" s="99">
        <v>6.6084918118469629</v>
      </c>
      <c r="I299" s="99">
        <v>6.2367980626602924</v>
      </c>
      <c r="J299" s="99">
        <v>6.921809330548566</v>
      </c>
      <c r="K299" s="99">
        <v>6.8359388931885032</v>
      </c>
      <c r="L299" s="99">
        <v>6.3436678506873418</v>
      </c>
      <c r="M299" s="99">
        <v>5.8854323123959453</v>
      </c>
      <c r="N299" s="99">
        <v>5.6421884356584879</v>
      </c>
      <c r="O299" s="99">
        <v>5.431011981253099</v>
      </c>
      <c r="P299" s="99">
        <v>5.3489465698687964</v>
      </c>
      <c r="Q299" s="99">
        <v>5.8524340656924663</v>
      </c>
      <c r="R299" s="99">
        <v>5.8672058443616386</v>
      </c>
      <c r="S299" s="99">
        <v>5.6717163958058494</v>
      </c>
      <c r="T299" s="99">
        <v>5.5997915204572033</v>
      </c>
      <c r="U299" s="99">
        <v>5.551852363033376</v>
      </c>
      <c r="V299" s="99">
        <v>5.3064372530876174</v>
      </c>
      <c r="W299" s="99">
        <v>6.3315239212732992</v>
      </c>
      <c r="X299" s="99">
        <v>6.9795987928078684</v>
      </c>
      <c r="Y299" s="99">
        <v>6.5979712608647691</v>
      </c>
      <c r="DA299" s="63" t="s">
        <v>2835</v>
      </c>
    </row>
    <row r="300" spans="1:105" ht="12" customHeight="1" x14ac:dyDescent="0.25">
      <c r="A300" s="108" t="s">
        <v>52</v>
      </c>
      <c r="B300" s="99">
        <v>7.7124759279700896</v>
      </c>
      <c r="C300" s="99">
        <v>8.2669906153617472</v>
      </c>
      <c r="D300" s="99">
        <v>7.8885719981067304</v>
      </c>
      <c r="E300" s="99">
        <v>9.0491843870491078</v>
      </c>
      <c r="F300" s="99">
        <v>8.7539230104223176</v>
      </c>
      <c r="G300" s="99">
        <v>8.9377995951840621</v>
      </c>
      <c r="H300" s="99">
        <v>9.2253179670339325</v>
      </c>
      <c r="I300" s="99">
        <v>9.0766193877856303</v>
      </c>
      <c r="J300" s="99">
        <v>10.03853400973586</v>
      </c>
      <c r="K300" s="99">
        <v>11.018241576602898</v>
      </c>
      <c r="L300" s="99">
        <v>10.249266652915743</v>
      </c>
      <c r="M300" s="99">
        <v>9.0427201007802935</v>
      </c>
      <c r="N300" s="99">
        <v>8.8839815717400636</v>
      </c>
      <c r="O300" s="99">
        <v>9.1425203647000863</v>
      </c>
      <c r="P300" s="99">
        <v>8.4405338873096287</v>
      </c>
      <c r="Q300" s="99">
        <v>8.3673573975224862</v>
      </c>
      <c r="R300" s="99">
        <v>9.083437415402221</v>
      </c>
      <c r="S300" s="99">
        <v>9.2098398985952539</v>
      </c>
      <c r="T300" s="99">
        <v>8.8678157735725129</v>
      </c>
      <c r="U300" s="99">
        <v>9.7506588672615546</v>
      </c>
      <c r="V300" s="99">
        <v>9.7882326611431765</v>
      </c>
      <c r="W300" s="99">
        <v>10.031962047348976</v>
      </c>
      <c r="X300" s="99">
        <v>9.4939049819440235</v>
      </c>
      <c r="Y300" s="99">
        <v>8.876153721019195</v>
      </c>
      <c r="DA300" s="63" t="s">
        <v>2836</v>
      </c>
    </row>
    <row r="301" spans="1:105" ht="12" customHeight="1" x14ac:dyDescent="0.25">
      <c r="A301" s="106" t="s">
        <v>122</v>
      </c>
      <c r="B301" s="102">
        <v>19.372863818248035</v>
      </c>
      <c r="C301" s="102">
        <v>18.69012622730169</v>
      </c>
      <c r="D301" s="102">
        <v>20.319973843881542</v>
      </c>
      <c r="E301" s="102">
        <v>17.615219099757891</v>
      </c>
      <c r="F301" s="102">
        <v>20.221084787713195</v>
      </c>
      <c r="G301" s="102">
        <v>20.818716169044333</v>
      </c>
      <c r="H301" s="102">
        <v>21.564693119416059</v>
      </c>
      <c r="I301" s="102">
        <v>20.71574344698098</v>
      </c>
      <c r="J301" s="102">
        <v>21.570248766262523</v>
      </c>
      <c r="K301" s="102">
        <v>20.372538220952556</v>
      </c>
      <c r="L301" s="102">
        <v>20.558033256035447</v>
      </c>
      <c r="M301" s="102">
        <v>19.718816343745402</v>
      </c>
      <c r="N301" s="102">
        <v>19.600484452268692</v>
      </c>
      <c r="O301" s="102">
        <v>18.930813868047679</v>
      </c>
      <c r="P301" s="102">
        <v>18.67015304613102</v>
      </c>
      <c r="Q301" s="102">
        <v>18.76001802453996</v>
      </c>
      <c r="R301" s="102">
        <v>18.951621976578938</v>
      </c>
      <c r="S301" s="102">
        <v>19.10186385474772</v>
      </c>
      <c r="T301" s="102">
        <v>19.019498226278845</v>
      </c>
      <c r="U301" s="102">
        <v>18.910992078174356</v>
      </c>
      <c r="V301" s="102">
        <v>18.858894454358783</v>
      </c>
      <c r="W301" s="102">
        <v>20.208258138873919</v>
      </c>
      <c r="X301" s="102">
        <v>19.487270348283911</v>
      </c>
      <c r="Y301" s="102">
        <v>19.549847503640756</v>
      </c>
      <c r="DA301" s="131" t="s">
        <v>2837</v>
      </c>
    </row>
    <row r="302" spans="1:105" ht="12" customHeight="1" x14ac:dyDescent="0.25">
      <c r="A302" s="107" t="s">
        <v>121</v>
      </c>
      <c r="B302" s="105">
        <v>13.97707087016223</v>
      </c>
      <c r="C302" s="105">
        <v>13.382709128073712</v>
      </c>
      <c r="D302" s="105">
        <v>14.709943558705914</v>
      </c>
      <c r="E302" s="105">
        <v>12.461943021996214</v>
      </c>
      <c r="F302" s="105">
        <v>14.621665207487368</v>
      </c>
      <c r="G302" s="105">
        <v>15.105527080970885</v>
      </c>
      <c r="H302" s="105">
        <v>15.723742109381432</v>
      </c>
      <c r="I302" s="105">
        <v>15.0762383046553</v>
      </c>
      <c r="J302" s="105">
        <v>15.726839512048873</v>
      </c>
      <c r="K302" s="105">
        <v>14.727439588587055</v>
      </c>
      <c r="L302" s="105">
        <v>14.898701834439363</v>
      </c>
      <c r="M302" s="105">
        <v>14.412598432307325</v>
      </c>
      <c r="N302" s="105">
        <v>14.369293604985389</v>
      </c>
      <c r="O302" s="105">
        <v>13.900280087410181</v>
      </c>
      <c r="P302" s="105">
        <v>13.865916846322861</v>
      </c>
      <c r="Q302" s="105">
        <v>14.19249857791624</v>
      </c>
      <c r="R302" s="105">
        <v>14.403803504847797</v>
      </c>
      <c r="S302" s="105">
        <v>14.650660518187868</v>
      </c>
      <c r="T302" s="105">
        <v>14.818186583068838</v>
      </c>
      <c r="U302" s="105">
        <v>14.844392813595034</v>
      </c>
      <c r="V302" s="105">
        <v>14.964191025113507</v>
      </c>
      <c r="W302" s="105">
        <v>16.408384967479755</v>
      </c>
      <c r="X302" s="105">
        <v>16.137399614507309</v>
      </c>
      <c r="Y302" s="105">
        <v>16.320524289264327</v>
      </c>
      <c r="DA302" s="132" t="s">
        <v>2838</v>
      </c>
    </row>
    <row r="303" spans="1:105" ht="12" customHeight="1" x14ac:dyDescent="0.25">
      <c r="A303" s="108" t="s">
        <v>53</v>
      </c>
      <c r="B303" s="99">
        <v>5.8825591267582933</v>
      </c>
      <c r="C303" s="99">
        <v>5.3569064895129488</v>
      </c>
      <c r="D303" s="99">
        <v>6.1322480652075253</v>
      </c>
      <c r="E303" s="99">
        <v>4.4860607414104976</v>
      </c>
      <c r="F303" s="99">
        <v>5.8175217051972616</v>
      </c>
      <c r="G303" s="99">
        <v>5.9452637185451938</v>
      </c>
      <c r="H303" s="99">
        <v>6.1532985953405044</v>
      </c>
      <c r="I303" s="99">
        <v>5.750749677176751</v>
      </c>
      <c r="J303" s="99">
        <v>6.0301908675028599</v>
      </c>
      <c r="K303" s="99">
        <v>5.2917382198412088</v>
      </c>
      <c r="L303" s="99">
        <v>5.3489910258033966</v>
      </c>
      <c r="M303" s="99">
        <v>5.3591950926216638</v>
      </c>
      <c r="N303" s="99">
        <v>5.2712276790611616</v>
      </c>
      <c r="O303" s="99">
        <v>4.9388933649256641</v>
      </c>
      <c r="P303" s="99">
        <v>5.1225565777285125</v>
      </c>
      <c r="Q303" s="99">
        <v>5.6405638438249976</v>
      </c>
      <c r="R303" s="99">
        <v>5.5481103050529263</v>
      </c>
      <c r="S303" s="99">
        <v>5.5165078236203025</v>
      </c>
      <c r="T303" s="99">
        <v>5.6848239228394597</v>
      </c>
      <c r="U303" s="99">
        <v>5.3584942731972278</v>
      </c>
      <c r="V303" s="99">
        <v>5.2470649901650033</v>
      </c>
      <c r="W303" s="99">
        <v>6.3391948621963357</v>
      </c>
      <c r="X303" s="99">
        <v>6.8353825368229275</v>
      </c>
      <c r="Y303" s="99">
        <v>6.9640005987034419</v>
      </c>
      <c r="DA303" s="63" t="s">
        <v>2839</v>
      </c>
    </row>
    <row r="304" spans="1:105" ht="12" customHeight="1" x14ac:dyDescent="0.25">
      <c r="A304" s="108" t="s">
        <v>52</v>
      </c>
      <c r="B304" s="99">
        <v>8.0945117434039364</v>
      </c>
      <c r="C304" s="99">
        <v>8.0258026385607621</v>
      </c>
      <c r="D304" s="99">
        <v>8.5776954934983873</v>
      </c>
      <c r="E304" s="99">
        <v>7.9758822805857177</v>
      </c>
      <c r="F304" s="99">
        <v>8.8041435022901062</v>
      </c>
      <c r="G304" s="99">
        <v>9.1602633624256935</v>
      </c>
      <c r="H304" s="99">
        <v>9.5704435140409263</v>
      </c>
      <c r="I304" s="99">
        <v>9.3254886274785509</v>
      </c>
      <c r="J304" s="99">
        <v>9.6966486445460109</v>
      </c>
      <c r="K304" s="99">
        <v>9.4357013687458462</v>
      </c>
      <c r="L304" s="99">
        <v>9.5497108086359663</v>
      </c>
      <c r="M304" s="99">
        <v>9.0534033396856604</v>
      </c>
      <c r="N304" s="99">
        <v>9.0980659259242262</v>
      </c>
      <c r="O304" s="99">
        <v>8.9613867224845176</v>
      </c>
      <c r="P304" s="99">
        <v>8.7433602685943477</v>
      </c>
      <c r="Q304" s="99">
        <v>8.5519347340912422</v>
      </c>
      <c r="R304" s="99">
        <v>8.8556931997948674</v>
      </c>
      <c r="S304" s="99">
        <v>9.1341526945675664</v>
      </c>
      <c r="T304" s="99">
        <v>9.1333626602293823</v>
      </c>
      <c r="U304" s="99">
        <v>9.4858985403978071</v>
      </c>
      <c r="V304" s="99">
        <v>9.7171260349485067</v>
      </c>
      <c r="W304" s="99">
        <v>10.06919010528342</v>
      </c>
      <c r="X304" s="99">
        <v>9.3020170776843827</v>
      </c>
      <c r="Y304" s="99">
        <v>9.3565236905608842</v>
      </c>
      <c r="DA304" s="63" t="s">
        <v>2840</v>
      </c>
    </row>
    <row r="305" spans="1:105" ht="12" customHeight="1" x14ac:dyDescent="0.25">
      <c r="A305" s="121" t="s">
        <v>54</v>
      </c>
      <c r="B305" s="123">
        <v>16.76449436015703</v>
      </c>
      <c r="C305" s="123">
        <v>16.78192176477236</v>
      </c>
      <c r="D305" s="123">
        <v>17.580224057444624</v>
      </c>
      <c r="E305" s="123">
        <v>16.797242101285246</v>
      </c>
      <c r="F305" s="123">
        <v>17.732429992916867</v>
      </c>
      <c r="G305" s="123">
        <v>18.212579414753229</v>
      </c>
      <c r="H305" s="123">
        <v>18.533268965844272</v>
      </c>
      <c r="I305" s="123">
        <v>18.118362654331445</v>
      </c>
      <c r="J305" s="123">
        <v>18.685593141567772</v>
      </c>
      <c r="K305" s="123">
        <v>18.556064351251539</v>
      </c>
      <c r="L305" s="123">
        <v>17.67966894347634</v>
      </c>
      <c r="M305" s="123">
        <v>16.47369331782193</v>
      </c>
      <c r="N305" s="123">
        <v>15.822774066720658</v>
      </c>
      <c r="O305" s="123">
        <v>14.896602745970769</v>
      </c>
      <c r="P305" s="123">
        <v>14.162919538396977</v>
      </c>
      <c r="Q305" s="123">
        <v>14.157086448757232</v>
      </c>
      <c r="R305" s="123">
        <v>14.501124371883714</v>
      </c>
      <c r="S305" s="123">
        <v>14.0915504523271</v>
      </c>
      <c r="T305" s="123">
        <v>13.490197883847241</v>
      </c>
      <c r="U305" s="123">
        <v>13.304614585947681</v>
      </c>
      <c r="V305" s="123">
        <v>13.308142931116816</v>
      </c>
      <c r="W305" s="123">
        <v>13.831347304570054</v>
      </c>
      <c r="X305" s="123">
        <v>13.079617704993479</v>
      </c>
      <c r="Y305" s="123">
        <v>11.800744605420499</v>
      </c>
      <c r="DA305" s="130" t="s">
        <v>2841</v>
      </c>
    </row>
    <row r="306" spans="1:105" ht="12" customHeight="1" x14ac:dyDescent="0.25">
      <c r="A306" s="97" t="s">
        <v>202</v>
      </c>
      <c r="B306" s="99">
        <v>18.115447605105686</v>
      </c>
      <c r="C306" s="99">
        <v>20.964873365742775</v>
      </c>
      <c r="D306" s="99">
        <v>18.175360798385384</v>
      </c>
      <c r="E306" s="99">
        <v>21.744901618334552</v>
      </c>
      <c r="F306" s="99">
        <v>19.902836874778849</v>
      </c>
      <c r="G306" s="99">
        <v>20.401508279225645</v>
      </c>
      <c r="H306" s="99">
        <v>19.669598347105588</v>
      </c>
      <c r="I306" s="99">
        <v>21.842949396371207</v>
      </c>
      <c r="J306" s="99">
        <v>19.389400231838621</v>
      </c>
      <c r="K306" s="99">
        <v>20.813377639567534</v>
      </c>
      <c r="L306" s="99">
        <v>19.534479515638839</v>
      </c>
      <c r="M306" s="99">
        <v>18.708282286555217</v>
      </c>
      <c r="N306" s="99">
        <v>18.644005723824197</v>
      </c>
      <c r="O306" s="99">
        <v>16.58734941793541</v>
      </c>
      <c r="P306" s="99">
        <v>16.546404892096003</v>
      </c>
      <c r="Q306" s="99">
        <v>16.391035414289767</v>
      </c>
      <c r="R306" s="99">
        <v>17.09959915719158</v>
      </c>
      <c r="S306" s="99">
        <v>16.190158942447148</v>
      </c>
      <c r="T306" s="99">
        <v>15.490652599974293</v>
      </c>
      <c r="U306" s="99">
        <v>14.538670099801982</v>
      </c>
      <c r="V306" s="99">
        <v>16.493872103682566</v>
      </c>
      <c r="W306" s="99">
        <v>16.997938330488029</v>
      </c>
      <c r="X306" s="99">
        <v>16.605367214097001</v>
      </c>
      <c r="Y306" s="99">
        <v>13.705021831879437</v>
      </c>
      <c r="DA306" s="63" t="s">
        <v>2842</v>
      </c>
    </row>
    <row r="307" spans="1:105" ht="12" customHeight="1" x14ac:dyDescent="0.25">
      <c r="A307" s="97" t="s">
        <v>50</v>
      </c>
      <c r="B307" s="99">
        <v>17.771779170561711</v>
      </c>
      <c r="C307" s="99">
        <v>20.89474026226334</v>
      </c>
      <c r="D307" s="99">
        <v>18.222028610255791</v>
      </c>
      <c r="E307" s="99">
        <v>21.474728974717827</v>
      </c>
      <c r="F307" s="99">
        <v>20.022677699301529</v>
      </c>
      <c r="G307" s="99">
        <v>20.216034810999673</v>
      </c>
      <c r="H307" s="99">
        <v>19.79935493413981</v>
      </c>
      <c r="I307" s="99">
        <v>20.603000359324668</v>
      </c>
      <c r="J307" s="99">
        <v>20.129641264758785</v>
      </c>
      <c r="K307" s="99">
        <v>23.065539505790905</v>
      </c>
      <c r="L307" s="99">
        <v>20.702031977568449</v>
      </c>
      <c r="M307" s="99">
        <v>18.332001520235494</v>
      </c>
      <c r="N307" s="99">
        <v>17.356762452988345</v>
      </c>
      <c r="O307" s="99">
        <v>17.135957021415084</v>
      </c>
      <c r="P307" s="99">
        <v>15.74149545717386</v>
      </c>
      <c r="Q307" s="99">
        <v>15.917246608920392</v>
      </c>
      <c r="R307" s="99">
        <v>16.754271790612748</v>
      </c>
      <c r="S307" s="99">
        <v>16.379349479783475</v>
      </c>
      <c r="T307" s="99">
        <v>15.444148236413463</v>
      </c>
      <c r="U307" s="99">
        <v>16.085518807293351</v>
      </c>
      <c r="V307" s="99">
        <v>15.672886556888937</v>
      </c>
      <c r="W307" s="99">
        <v>16.407381251580741</v>
      </c>
      <c r="X307" s="99">
        <v>15.908980219736499</v>
      </c>
      <c r="Y307" s="99">
        <v>14.153289644873562</v>
      </c>
      <c r="DA307" s="63" t="s">
        <v>2843</v>
      </c>
    </row>
    <row r="308" spans="1:105" ht="12" customHeight="1" x14ac:dyDescent="0.25">
      <c r="A308" s="109" t="s">
        <v>120</v>
      </c>
      <c r="B308" s="110">
        <v>16.051617946925806</v>
      </c>
      <c r="C308" s="110">
        <v>13.872827370191441</v>
      </c>
      <c r="D308" s="110">
        <v>17.102380247578836</v>
      </c>
      <c r="E308" s="110">
        <v>12.77900525265569</v>
      </c>
      <c r="F308" s="110">
        <v>15.749068182062945</v>
      </c>
      <c r="G308" s="110">
        <v>16.362377672652489</v>
      </c>
      <c r="H308" s="110">
        <v>17.391158386951837</v>
      </c>
      <c r="I308" s="110">
        <v>15.288496528475976</v>
      </c>
      <c r="J308" s="110">
        <v>17.385562212399794</v>
      </c>
      <c r="K308" s="110">
        <v>14.248784403277506</v>
      </c>
      <c r="L308" s="110">
        <v>14.545886498006681</v>
      </c>
      <c r="M308" s="110">
        <v>14.11507592849107</v>
      </c>
      <c r="N308" s="110">
        <v>13.64661217774005</v>
      </c>
      <c r="O308" s="110">
        <v>12.797121253130479</v>
      </c>
      <c r="P308" s="110">
        <v>12.356941243433685</v>
      </c>
      <c r="Q308" s="110">
        <v>12.379703264286912</v>
      </c>
      <c r="R308" s="110">
        <v>12.378989140924155</v>
      </c>
      <c r="S308" s="110">
        <v>12.215522210885956</v>
      </c>
      <c r="T308" s="110">
        <v>11.888969196478987</v>
      </c>
      <c r="U308" s="110">
        <v>11.503906633908549</v>
      </c>
      <c r="V308" s="110">
        <v>11.267330093471598</v>
      </c>
      <c r="W308" s="110">
        <v>11.812351296843229</v>
      </c>
      <c r="X308" s="110">
        <v>11.049334157166173</v>
      </c>
      <c r="Y308" s="110">
        <v>10.486497575455951</v>
      </c>
      <c r="DA308" s="60" t="s">
        <v>2844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96.112053568612083</v>
      </c>
      <c r="C310" s="118">
        <f t="shared" si="136"/>
        <v>104.90108168633901</v>
      </c>
      <c r="D310" s="118">
        <f t="shared" si="136"/>
        <v>103.95793869574753</v>
      </c>
      <c r="E310" s="118">
        <f t="shared" si="136"/>
        <v>117.60698233992278</v>
      </c>
      <c r="F310" s="118">
        <f t="shared" si="136"/>
        <v>117.29434545445721</v>
      </c>
      <c r="G310" s="118">
        <f t="shared" si="136"/>
        <v>125.30073296181108</v>
      </c>
      <c r="H310" s="118">
        <f t="shared" si="136"/>
        <v>120.84930866147586</v>
      </c>
      <c r="I310" s="118">
        <f t="shared" si="136"/>
        <v>118.94403776006034</v>
      </c>
      <c r="J310" s="118">
        <f t="shared" si="136"/>
        <v>122.16895750424337</v>
      </c>
      <c r="K310" s="118">
        <f t="shared" si="136"/>
        <v>125.99374969536177</v>
      </c>
      <c r="L310" s="118">
        <f t="shared" si="136"/>
        <v>135.77868246978483</v>
      </c>
      <c r="M310" s="118">
        <f t="shared" si="136"/>
        <v>134.98102362106954</v>
      </c>
      <c r="N310" s="118">
        <f t="shared" si="136"/>
        <v>135.26236462953503</v>
      </c>
      <c r="O310" s="118">
        <f t="shared" si="136"/>
        <v>132.83293247612167</v>
      </c>
      <c r="P310" s="118">
        <f t="shared" si="136"/>
        <v>117.06624014470324</v>
      </c>
      <c r="Q310" s="118">
        <f t="shared" si="136"/>
        <v>136.03516892250317</v>
      </c>
      <c r="R310" s="118">
        <f t="shared" ref="R310:V310" si="137">R311+R314+R316+R329</f>
        <v>134.07136205176482</v>
      </c>
      <c r="S310" s="118">
        <f t="shared" si="137"/>
        <v>135.94934262299873</v>
      </c>
      <c r="T310" s="118">
        <f t="shared" si="137"/>
        <v>134.71156156912551</v>
      </c>
      <c r="U310" s="118">
        <f t="shared" si="137"/>
        <v>133.20508012727018</v>
      </c>
      <c r="V310" s="118">
        <f t="shared" si="137"/>
        <v>137.48393980476141</v>
      </c>
      <c r="W310" s="118">
        <f t="shared" ref="W310:Y310" si="138">W311+W314+W316+W329</f>
        <v>150.96480071869055</v>
      </c>
      <c r="X310" s="118">
        <f t="shared" si="138"/>
        <v>140.53269247019122</v>
      </c>
      <c r="Y310" s="118">
        <f t="shared" si="138"/>
        <v>137.56925314953162</v>
      </c>
      <c r="DA310" s="129" t="s">
        <v>2990</v>
      </c>
    </row>
    <row r="311" spans="1:105" ht="12" customHeight="1" x14ac:dyDescent="0.25">
      <c r="A311" s="121" t="s">
        <v>57</v>
      </c>
      <c r="B311" s="123">
        <f t="shared" ref="B311:Q311" si="139">SUM(B312:B313)</f>
        <v>71.899017120213117</v>
      </c>
      <c r="C311" s="123">
        <f t="shared" si="139"/>
        <v>81.138317070916301</v>
      </c>
      <c r="D311" s="123">
        <f t="shared" si="139"/>
        <v>78.644380617146922</v>
      </c>
      <c r="E311" s="123">
        <f t="shared" si="139"/>
        <v>91.843297393677062</v>
      </c>
      <c r="F311" s="123">
        <f t="shared" si="139"/>
        <v>91.310909894900064</v>
      </c>
      <c r="G311" s="123">
        <f t="shared" si="139"/>
        <v>97.713857345840054</v>
      </c>
      <c r="H311" s="123">
        <f t="shared" si="139"/>
        <v>90.456784279749598</v>
      </c>
      <c r="I311" s="123">
        <f t="shared" si="139"/>
        <v>87.575341392724965</v>
      </c>
      <c r="J311" s="123">
        <f t="shared" si="139"/>
        <v>89.430366018637557</v>
      </c>
      <c r="K311" s="123">
        <f t="shared" si="139"/>
        <v>94.157272333867098</v>
      </c>
      <c r="L311" s="123">
        <f t="shared" si="139"/>
        <v>102.3438981190929</v>
      </c>
      <c r="M311" s="123">
        <f t="shared" si="139"/>
        <v>100.04707640919862</v>
      </c>
      <c r="N311" s="123">
        <f t="shared" si="139"/>
        <v>100.06441237182736</v>
      </c>
      <c r="O311" s="123">
        <f t="shared" si="139"/>
        <v>100.51460088434844</v>
      </c>
      <c r="P311" s="123">
        <f t="shared" si="139"/>
        <v>87.218436307007735</v>
      </c>
      <c r="Q311" s="123">
        <f t="shared" si="139"/>
        <v>100.68005750981523</v>
      </c>
      <c r="R311" s="123">
        <f t="shared" ref="R311:V311" si="140">SUM(R312:R313)</f>
        <v>99.808128235062057</v>
      </c>
      <c r="S311" s="123">
        <f t="shared" si="140"/>
        <v>98.93439103181268</v>
      </c>
      <c r="T311" s="123">
        <f t="shared" si="140"/>
        <v>97.301566707145952</v>
      </c>
      <c r="U311" s="123">
        <f t="shared" si="140"/>
        <v>95.707161143086964</v>
      </c>
      <c r="V311" s="123">
        <f t="shared" si="140"/>
        <v>99.836847365083216</v>
      </c>
      <c r="W311" s="123">
        <f t="shared" ref="W311:Y311" si="141">SUM(W312:W313)</f>
        <v>110.74029997117204</v>
      </c>
      <c r="X311" s="123">
        <f t="shared" si="141"/>
        <v>101.68279279821225</v>
      </c>
      <c r="Y311" s="123">
        <f t="shared" si="141"/>
        <v>98.770296192176787</v>
      </c>
      <c r="DA311" s="130" t="s">
        <v>2991</v>
      </c>
    </row>
    <row r="312" spans="1:105" ht="12" customHeight="1" x14ac:dyDescent="0.25">
      <c r="A312" s="97" t="s">
        <v>199</v>
      </c>
      <c r="B312" s="99">
        <v>71.20695898490473</v>
      </c>
      <c r="C312" s="99">
        <v>80.363269506809999</v>
      </c>
      <c r="D312" s="99">
        <v>77.8920811557593</v>
      </c>
      <c r="E312" s="99">
        <v>91.016585161316442</v>
      </c>
      <c r="F312" s="99">
        <v>90.452576348601525</v>
      </c>
      <c r="G312" s="99">
        <v>96.815919711620666</v>
      </c>
      <c r="H312" s="99">
        <v>89.657399871620726</v>
      </c>
      <c r="I312" s="99">
        <v>86.82903011860796</v>
      </c>
      <c r="J312" s="99">
        <v>88.677718027222241</v>
      </c>
      <c r="K312" s="99">
        <v>93.372722120378683</v>
      </c>
      <c r="L312" s="99">
        <v>101.52386564500191</v>
      </c>
      <c r="M312" s="99">
        <v>99.254499707072881</v>
      </c>
      <c r="N312" s="99">
        <v>99.282994237967458</v>
      </c>
      <c r="O312" s="99">
        <v>99.739273804548475</v>
      </c>
      <c r="P312" s="99">
        <v>86.550099791795247</v>
      </c>
      <c r="Q312" s="99">
        <v>99.909399736002413</v>
      </c>
      <c r="R312" s="99">
        <v>99.039560033003298</v>
      </c>
      <c r="S312" s="99">
        <v>98.182379634052865</v>
      </c>
      <c r="T312" s="99">
        <v>96.564331171780296</v>
      </c>
      <c r="U312" s="99">
        <v>94.978588569519218</v>
      </c>
      <c r="V312" s="99">
        <v>99.076892204292221</v>
      </c>
      <c r="W312" s="99">
        <v>109.89877263668387</v>
      </c>
      <c r="X312" s="99">
        <v>100.91411172647935</v>
      </c>
      <c r="Y312" s="99">
        <v>98.020522859647244</v>
      </c>
      <c r="DA312" s="63" t="s">
        <v>2992</v>
      </c>
    </row>
    <row r="313" spans="1:105" ht="12" customHeight="1" x14ac:dyDescent="0.25">
      <c r="A313" s="97" t="s">
        <v>53</v>
      </c>
      <c r="B313" s="99">
        <v>0.692058135308388</v>
      </c>
      <c r="C313" s="99">
        <v>0.77504756410630293</v>
      </c>
      <c r="D313" s="99">
        <v>0.75229946138761794</v>
      </c>
      <c r="E313" s="99">
        <v>0.82671223236061875</v>
      </c>
      <c r="F313" s="99">
        <v>0.85833354629854441</v>
      </c>
      <c r="G313" s="99">
        <v>0.89793763421938866</v>
      </c>
      <c r="H313" s="99">
        <v>0.79938440812887401</v>
      </c>
      <c r="I313" s="99">
        <v>0.74631127411699938</v>
      </c>
      <c r="J313" s="99">
        <v>0.75264799141532102</v>
      </c>
      <c r="K313" s="99">
        <v>0.7845502134884208</v>
      </c>
      <c r="L313" s="99">
        <v>0.82003247409099578</v>
      </c>
      <c r="M313" s="99">
        <v>0.79257670212574272</v>
      </c>
      <c r="N313" s="99">
        <v>0.78141813385990333</v>
      </c>
      <c r="O313" s="99">
        <v>0.77532707979997151</v>
      </c>
      <c r="P313" s="99">
        <v>0.66833651521249404</v>
      </c>
      <c r="Q313" s="99">
        <v>0.77065777381280764</v>
      </c>
      <c r="R313" s="99">
        <v>0.76856820205875853</v>
      </c>
      <c r="S313" s="99">
        <v>0.75201139775980874</v>
      </c>
      <c r="T313" s="99">
        <v>0.73723553536565301</v>
      </c>
      <c r="U313" s="99">
        <v>0.72857257356774097</v>
      </c>
      <c r="V313" s="99">
        <v>0.75995516079099334</v>
      </c>
      <c r="W313" s="99">
        <v>0.84152733448816364</v>
      </c>
      <c r="X313" s="99">
        <v>0.76868107173290412</v>
      </c>
      <c r="Y313" s="99">
        <v>0.74977333252953993</v>
      </c>
      <c r="DA313" s="63" t="s">
        <v>2993</v>
      </c>
    </row>
    <row r="314" spans="1:105" ht="12" customHeight="1" x14ac:dyDescent="0.25">
      <c r="A314" s="121" t="s">
        <v>92</v>
      </c>
      <c r="B314" s="123">
        <f t="shared" ref="B314:Y314" si="142">B315</f>
        <v>1.4268607411495293</v>
      </c>
      <c r="C314" s="123">
        <f t="shared" si="142"/>
        <v>1.4403101579658313</v>
      </c>
      <c r="D314" s="123">
        <f t="shared" si="142"/>
        <v>1.4684843329936104</v>
      </c>
      <c r="E314" s="123">
        <f t="shared" si="142"/>
        <v>3.8969917698066872</v>
      </c>
      <c r="F314" s="123">
        <f t="shared" si="142"/>
        <v>1.9525687967975578</v>
      </c>
      <c r="G314" s="123">
        <f t="shared" si="142"/>
        <v>2.7621392395066708</v>
      </c>
      <c r="H314" s="123">
        <f t="shared" si="142"/>
        <v>4.7681507978481559</v>
      </c>
      <c r="I314" s="123">
        <f t="shared" si="142"/>
        <v>6.5271013166501657</v>
      </c>
      <c r="J314" s="123">
        <f t="shared" si="142"/>
        <v>7.0075781726418747</v>
      </c>
      <c r="K314" s="123">
        <f t="shared" si="142"/>
        <v>6.9342389542242913</v>
      </c>
      <c r="L314" s="123">
        <f t="shared" si="142"/>
        <v>8.9545806690562433</v>
      </c>
      <c r="M314" s="123">
        <f t="shared" si="142"/>
        <v>11.641029487199544</v>
      </c>
      <c r="N314" s="123">
        <f t="shared" si="142"/>
        <v>12.285522153227783</v>
      </c>
      <c r="O314" s="123">
        <f t="shared" si="142"/>
        <v>10.288521578512492</v>
      </c>
      <c r="P314" s="123">
        <f t="shared" si="142"/>
        <v>8.3063560603947</v>
      </c>
      <c r="Q314" s="123">
        <f t="shared" si="142"/>
        <v>13.590101959061277</v>
      </c>
      <c r="R314" s="123">
        <f t="shared" si="142"/>
        <v>11.883631260677452</v>
      </c>
      <c r="S314" s="123">
        <f t="shared" si="142"/>
        <v>14.537339637605074</v>
      </c>
      <c r="T314" s="123">
        <f t="shared" si="142"/>
        <v>15.075223012645742</v>
      </c>
      <c r="U314" s="123">
        <f t="shared" si="142"/>
        <v>15.005128013607701</v>
      </c>
      <c r="V314" s="123">
        <f t="shared" si="142"/>
        <v>14.794299318757746</v>
      </c>
      <c r="W314" s="123">
        <f t="shared" si="142"/>
        <v>15.818454059234634</v>
      </c>
      <c r="X314" s="123">
        <f t="shared" si="142"/>
        <v>15.301224266550298</v>
      </c>
      <c r="Y314" s="123">
        <f t="shared" si="142"/>
        <v>15.043615088453841</v>
      </c>
      <c r="DA314" s="130" t="s">
        <v>2994</v>
      </c>
    </row>
    <row r="315" spans="1:105" ht="12" customHeight="1" x14ac:dyDescent="0.25">
      <c r="A315" s="97" t="s">
        <v>53</v>
      </c>
      <c r="B315" s="99">
        <f>RES_hhdet_tess!B86</f>
        <v>1.4268607411495293</v>
      </c>
      <c r="C315" s="99">
        <f>RES_hhdet_tess!C86</f>
        <v>1.4403101579658313</v>
      </c>
      <c r="D315" s="99">
        <f>RES_hhdet_tess!D86</f>
        <v>1.4684843329936104</v>
      </c>
      <c r="E315" s="99">
        <f>RES_hhdet_tess!E86</f>
        <v>3.8969917698066872</v>
      </c>
      <c r="F315" s="99">
        <f>RES_hhdet_tess!F86</f>
        <v>1.9525687967975578</v>
      </c>
      <c r="G315" s="99">
        <f>RES_hhdet_tess!G86</f>
        <v>2.7621392395066708</v>
      </c>
      <c r="H315" s="99">
        <f>RES_hhdet_tess!H86</f>
        <v>4.7681507978481559</v>
      </c>
      <c r="I315" s="99">
        <f>RES_hhdet_tess!I86</f>
        <v>6.5271013166501657</v>
      </c>
      <c r="J315" s="99">
        <f>RES_hhdet_tess!J86</f>
        <v>7.0075781726418747</v>
      </c>
      <c r="K315" s="99">
        <f>RES_hhdet_tess!K86</f>
        <v>6.9342389542242913</v>
      </c>
      <c r="L315" s="99">
        <f>RES_hhdet_tess!L86</f>
        <v>8.9545806690562433</v>
      </c>
      <c r="M315" s="99">
        <f>RES_hhdet_tess!M86</f>
        <v>11.641029487199544</v>
      </c>
      <c r="N315" s="99">
        <f>RES_hhdet_tess!N86</f>
        <v>12.285522153227783</v>
      </c>
      <c r="O315" s="99">
        <f>RES_hhdet_tess!O86</f>
        <v>10.288521578512492</v>
      </c>
      <c r="P315" s="99">
        <f>RES_hhdet_tess!P86</f>
        <v>8.3063560603947</v>
      </c>
      <c r="Q315" s="99">
        <f>RES_hhdet_tess!Q86</f>
        <v>13.590101959061277</v>
      </c>
      <c r="R315" s="99">
        <f>RES_hhdet_tess!R86</f>
        <v>11.883631260677452</v>
      </c>
      <c r="S315" s="99">
        <f>RES_hhdet_tess!S86</f>
        <v>14.537339637605074</v>
      </c>
      <c r="T315" s="99">
        <f>RES_hhdet_tess!T86</f>
        <v>15.075223012645742</v>
      </c>
      <c r="U315" s="99">
        <f>RES_hhdet_tess!U86</f>
        <v>15.005128013607701</v>
      </c>
      <c r="V315" s="99">
        <f>RES_hhdet_tess!V86</f>
        <v>14.794299318757746</v>
      </c>
      <c r="W315" s="99">
        <f>RES_hhdet_tess!W86</f>
        <v>15.818454059234634</v>
      </c>
      <c r="X315" s="99">
        <f>RES_hhdet_tess!X86</f>
        <v>15.301224266550298</v>
      </c>
      <c r="Y315" s="99">
        <f>RES_hhdet_tess!Y86</f>
        <v>15.043615088453841</v>
      </c>
      <c r="DA315" s="63" t="s">
        <v>2995</v>
      </c>
    </row>
    <row r="316" spans="1:105" ht="12" customHeight="1" x14ac:dyDescent="0.25">
      <c r="A316" s="121" t="s">
        <v>55</v>
      </c>
      <c r="B316" s="123">
        <v>11.543854184698052</v>
      </c>
      <c r="C316" s="123">
        <v>11.323146007100481</v>
      </c>
      <c r="D316" s="123">
        <v>12.108765660346805</v>
      </c>
      <c r="E316" s="123">
        <v>10.999804068733514</v>
      </c>
      <c r="F316" s="123">
        <v>12.35645229120985</v>
      </c>
      <c r="G316" s="123">
        <v>12.789067640340026</v>
      </c>
      <c r="H316" s="123">
        <v>13.297999162255897</v>
      </c>
      <c r="I316" s="123">
        <v>12.952298967745644</v>
      </c>
      <c r="J316" s="123">
        <v>13.382297750768982</v>
      </c>
      <c r="K316" s="123">
        <v>12.908886866819195</v>
      </c>
      <c r="L316" s="123">
        <v>12.987527946590781</v>
      </c>
      <c r="M316" s="123">
        <v>12.526186152054786</v>
      </c>
      <c r="N316" s="123">
        <v>12.493452864854554</v>
      </c>
      <c r="O316" s="123">
        <v>12.164384999657655</v>
      </c>
      <c r="P316" s="123">
        <v>12.091187636220624</v>
      </c>
      <c r="Q316" s="123">
        <v>12.263321495492772</v>
      </c>
      <c r="R316" s="123">
        <v>12.624030640456805</v>
      </c>
      <c r="S316" s="123">
        <v>12.882755621769322</v>
      </c>
      <c r="T316" s="123">
        <v>13.027788852107319</v>
      </c>
      <c r="U316" s="123">
        <v>13.209460222057778</v>
      </c>
      <c r="V316" s="123">
        <v>13.48454946767648</v>
      </c>
      <c r="W316" s="123">
        <v>14.501787688609296</v>
      </c>
      <c r="X316" s="123">
        <v>14.045324788638721</v>
      </c>
      <c r="Y316" s="123">
        <v>14.954082261159098</v>
      </c>
      <c r="DA316" s="130" t="s">
        <v>2996</v>
      </c>
    </row>
    <row r="317" spans="1:105" ht="12" customHeight="1" x14ac:dyDescent="0.25">
      <c r="A317" s="97" t="s">
        <v>132</v>
      </c>
      <c r="B317" s="99">
        <v>11.203642740255336</v>
      </c>
      <c r="C317" s="99">
        <v>11.58411410585026</v>
      </c>
      <c r="D317" s="99">
        <v>11.22003121142119</v>
      </c>
      <c r="E317" s="99">
        <v>12.128836954884719</v>
      </c>
      <c r="F317" s="99">
        <v>12.199319309676602</v>
      </c>
      <c r="G317" s="99">
        <v>12.586536358225844</v>
      </c>
      <c r="H317" s="99">
        <v>12.881444642157113</v>
      </c>
      <c r="I317" s="99">
        <v>13.20483568037556</v>
      </c>
      <c r="J317" s="99">
        <v>12.835444521974736</v>
      </c>
      <c r="K317" s="99">
        <v>13.136714987544435</v>
      </c>
      <c r="L317" s="99">
        <v>13.092085048760989</v>
      </c>
      <c r="M317" s="99">
        <v>12.856829887447267</v>
      </c>
      <c r="N317" s="99">
        <v>12.701071567177236</v>
      </c>
      <c r="O317" s="99">
        <v>12.241121431142457</v>
      </c>
      <c r="P317" s="99">
        <v>12.204607725197203</v>
      </c>
      <c r="Q317" s="99">
        <v>12.211052058405091</v>
      </c>
      <c r="R317" s="99">
        <v>12.837460600120831</v>
      </c>
      <c r="S317" s="99">
        <v>12.844854887715535</v>
      </c>
      <c r="T317" s="99">
        <v>12.87105087034583</v>
      </c>
      <c r="U317" s="99">
        <v>12.799713407614757</v>
      </c>
      <c r="V317" s="99">
        <v>13.552796642888518</v>
      </c>
      <c r="W317" s="99">
        <v>13.390365274055453</v>
      </c>
      <c r="X317" s="99">
        <v>12.243393730958037</v>
      </c>
      <c r="Y317" s="99">
        <v>16.966127651467382</v>
      </c>
      <c r="DA317" s="63" t="s">
        <v>2997</v>
      </c>
    </row>
    <row r="318" spans="1:105" ht="12" customHeight="1" x14ac:dyDescent="0.25">
      <c r="A318" s="97" t="s">
        <v>131</v>
      </c>
      <c r="B318" s="99">
        <v>11.203642740255336</v>
      </c>
      <c r="C318" s="99">
        <v>11.584153476252807</v>
      </c>
      <c r="D318" s="99">
        <v>11.220123737065018</v>
      </c>
      <c r="E318" s="99">
        <v>12.128594919936312</v>
      </c>
      <c r="F318" s="99">
        <v>12.199101396509644</v>
      </c>
      <c r="G318" s="99">
        <v>12.586614077369029</v>
      </c>
      <c r="H318" s="99">
        <v>12.881951011059904</v>
      </c>
      <c r="I318" s="99">
        <v>13.204388524780439</v>
      </c>
      <c r="J318" s="99">
        <v>12.835025068805516</v>
      </c>
      <c r="K318" s="99">
        <v>13.135035209169825</v>
      </c>
      <c r="L318" s="99">
        <v>13.090528982630598</v>
      </c>
      <c r="M318" s="99">
        <v>12.855024592465082</v>
      </c>
      <c r="N318" s="99">
        <v>12.699717824982162</v>
      </c>
      <c r="O318" s="99">
        <v>12.240666154645604</v>
      </c>
      <c r="P318" s="99">
        <v>12.20091330058915</v>
      </c>
      <c r="Q318" s="99">
        <v>12.208309494260503</v>
      </c>
      <c r="R318" s="99">
        <v>12.83290999389415</v>
      </c>
      <c r="S318" s="99">
        <v>12.844419372351339</v>
      </c>
      <c r="T318" s="99">
        <v>12.87338402365037</v>
      </c>
      <c r="U318" s="99">
        <v>12.805997474687063</v>
      </c>
      <c r="V318" s="99">
        <v>13.553879414166508</v>
      </c>
      <c r="W318" s="99">
        <v>13.395849829735623</v>
      </c>
      <c r="X318" s="99">
        <v>12.244757167053683</v>
      </c>
      <c r="Y318" s="99">
        <v>16.930298867142817</v>
      </c>
      <c r="DA318" s="63" t="s">
        <v>2998</v>
      </c>
    </row>
    <row r="319" spans="1:105" ht="12" customHeight="1" x14ac:dyDescent="0.25">
      <c r="A319" s="100" t="s">
        <v>199</v>
      </c>
      <c r="B319" s="102">
        <v>3.4017680747085901</v>
      </c>
      <c r="C319" s="102">
        <v>3.3304507029656514</v>
      </c>
      <c r="D319" s="102">
        <v>3.4005211339349519</v>
      </c>
      <c r="E319" s="102">
        <v>3.1141478050247966</v>
      </c>
      <c r="F319" s="102">
        <v>3.5300265156932853</v>
      </c>
      <c r="G319" s="102">
        <v>3.6074187730987006</v>
      </c>
      <c r="H319" s="102">
        <v>3.6793685132550511</v>
      </c>
      <c r="I319" s="102">
        <v>3.6709813163249359</v>
      </c>
      <c r="J319" s="102">
        <v>3.5948444003899458</v>
      </c>
      <c r="K319" s="102">
        <v>3.4217996220202913</v>
      </c>
      <c r="L319" s="102">
        <v>3.4161942989665275</v>
      </c>
      <c r="M319" s="102">
        <v>3.5055397035196481</v>
      </c>
      <c r="N319" s="102">
        <v>3.424434140325276</v>
      </c>
      <c r="O319" s="102">
        <v>3.2037933855150751</v>
      </c>
      <c r="P319" s="102">
        <v>3.3706191355780564</v>
      </c>
      <c r="Q319" s="102">
        <v>3.7044364810118835</v>
      </c>
      <c r="R319" s="102">
        <v>3.7958877095864625</v>
      </c>
      <c r="S319" s="102">
        <v>3.7406804454903249</v>
      </c>
      <c r="T319" s="102">
        <v>3.8747767607270305</v>
      </c>
      <c r="U319" s="102">
        <v>3.645052488119783</v>
      </c>
      <c r="V319" s="102">
        <v>3.7758414721130826</v>
      </c>
      <c r="W319" s="102">
        <v>4.1993323682774468</v>
      </c>
      <c r="X319" s="102">
        <v>4.2894882728364605</v>
      </c>
      <c r="Y319" s="102">
        <v>6.0793080403828554</v>
      </c>
      <c r="DA319" s="131" t="s">
        <v>2999</v>
      </c>
    </row>
    <row r="320" spans="1:105" ht="12" customHeight="1" x14ac:dyDescent="0.25">
      <c r="A320" s="103" t="s">
        <v>52</v>
      </c>
      <c r="B320" s="105">
        <v>7.8018746655467455</v>
      </c>
      <c r="C320" s="105">
        <v>8.2537027732871575</v>
      </c>
      <c r="D320" s="105">
        <v>7.8196026031300656</v>
      </c>
      <c r="E320" s="105">
        <v>9.0144471149115137</v>
      </c>
      <c r="F320" s="105">
        <v>8.6690748808163605</v>
      </c>
      <c r="G320" s="105">
        <v>8.9791953042703305</v>
      </c>
      <c r="H320" s="105">
        <v>9.2025824978048529</v>
      </c>
      <c r="I320" s="105">
        <v>9.5334072084555057</v>
      </c>
      <c r="J320" s="105">
        <v>9.2401806684155705</v>
      </c>
      <c r="K320" s="105">
        <v>9.7132355871495299</v>
      </c>
      <c r="L320" s="105">
        <v>9.6743346836640693</v>
      </c>
      <c r="M320" s="105">
        <v>9.3494848889454332</v>
      </c>
      <c r="N320" s="105">
        <v>9.2752836846568858</v>
      </c>
      <c r="O320" s="105">
        <v>9.0368727691305288</v>
      </c>
      <c r="P320" s="105">
        <v>8.8302941650110895</v>
      </c>
      <c r="Q320" s="105">
        <v>8.5038730132486187</v>
      </c>
      <c r="R320" s="105">
        <v>9.0370222843076871</v>
      </c>
      <c r="S320" s="105">
        <v>9.1037389268610163</v>
      </c>
      <c r="T320" s="105">
        <v>8.998607262923338</v>
      </c>
      <c r="U320" s="105">
        <v>9.1609449865672783</v>
      </c>
      <c r="V320" s="105">
        <v>9.7780379420534231</v>
      </c>
      <c r="W320" s="105">
        <v>9.1965174614581784</v>
      </c>
      <c r="X320" s="105">
        <v>7.9552688942172232</v>
      </c>
      <c r="Y320" s="105">
        <v>10.850990826759965</v>
      </c>
      <c r="DA320" s="132" t="s">
        <v>3000</v>
      </c>
    </row>
    <row r="321" spans="1:105" ht="12" customHeight="1" x14ac:dyDescent="0.25">
      <c r="A321" s="106" t="s">
        <v>124</v>
      </c>
      <c r="B321" s="102">
        <v>11.074619947023077</v>
      </c>
      <c r="C321" s="102">
        <v>11.602224222667875</v>
      </c>
      <c r="D321" s="102">
        <v>11.31946805533171</v>
      </c>
      <c r="E321" s="102">
        <v>12.176128595992994</v>
      </c>
      <c r="F321" s="102">
        <v>12.318940625597071</v>
      </c>
      <c r="G321" s="102">
        <v>12.52815816060397</v>
      </c>
      <c r="H321" s="102">
        <v>12.912074250832637</v>
      </c>
      <c r="I321" s="102">
        <v>12.57061346406118</v>
      </c>
      <c r="J321" s="102">
        <v>13.944186319051488</v>
      </c>
      <c r="K321" s="102">
        <v>14.912506041885116</v>
      </c>
      <c r="L321" s="102">
        <v>13.87370718272755</v>
      </c>
      <c r="M321" s="102">
        <v>12.42824901108933</v>
      </c>
      <c r="N321" s="102">
        <v>12.155346977069776</v>
      </c>
      <c r="O321" s="102">
        <v>12.38465262145805</v>
      </c>
      <c r="P321" s="102">
        <v>11.653392958457944</v>
      </c>
      <c r="Q321" s="102">
        <v>12.00481512030303</v>
      </c>
      <c r="R321" s="102">
        <v>12.894251425107734</v>
      </c>
      <c r="S321" s="102">
        <v>12.986379235514926</v>
      </c>
      <c r="T321" s="102">
        <v>12.677293230382382</v>
      </c>
      <c r="U321" s="102">
        <v>13.622583930104923</v>
      </c>
      <c r="V321" s="102">
        <v>13.564196549267898</v>
      </c>
      <c r="W321" s="102">
        <v>14.608018562566343</v>
      </c>
      <c r="X321" s="102">
        <v>14.623986835265463</v>
      </c>
      <c r="Y321" s="102">
        <v>13.797297409064596</v>
      </c>
      <c r="DA321" s="131" t="s">
        <v>3001</v>
      </c>
    </row>
    <row r="322" spans="1:105" ht="12" customHeight="1" x14ac:dyDescent="0.25">
      <c r="A322" s="107" t="s">
        <v>123</v>
      </c>
      <c r="B322" s="105">
        <v>11.074619947023077</v>
      </c>
      <c r="C322" s="105">
        <v>11.602470435200228</v>
      </c>
      <c r="D322" s="105">
        <v>11.32021436130024</v>
      </c>
      <c r="E322" s="105">
        <v>12.175139338664374</v>
      </c>
      <c r="F322" s="105">
        <v>12.318641186175533</v>
      </c>
      <c r="G322" s="105">
        <v>12.529268411859556</v>
      </c>
      <c r="H322" s="105">
        <v>12.915033330055364</v>
      </c>
      <c r="I322" s="105">
        <v>12.570901871470584</v>
      </c>
      <c r="J322" s="105">
        <v>13.941829303314137</v>
      </c>
      <c r="K322" s="105">
        <v>14.907586579330406</v>
      </c>
      <c r="L322" s="105">
        <v>13.870126365362502</v>
      </c>
      <c r="M322" s="105">
        <v>12.424968338976418</v>
      </c>
      <c r="N322" s="105">
        <v>12.150469706313782</v>
      </c>
      <c r="O322" s="105">
        <v>12.377495847856341</v>
      </c>
      <c r="P322" s="105">
        <v>11.64964725078692</v>
      </c>
      <c r="Q322" s="105">
        <v>12.002410477711534</v>
      </c>
      <c r="R322" s="105">
        <v>12.887462216595132</v>
      </c>
      <c r="S322" s="105">
        <v>12.986679029229631</v>
      </c>
      <c r="T322" s="105">
        <v>12.681461315428821</v>
      </c>
      <c r="U322" s="105">
        <v>13.628989265919776</v>
      </c>
      <c r="V322" s="105">
        <v>13.565684028220861</v>
      </c>
      <c r="W322" s="105">
        <v>14.617298341033097</v>
      </c>
      <c r="X322" s="105">
        <v>14.622943585728766</v>
      </c>
      <c r="Y322" s="105">
        <v>13.787966211016979</v>
      </c>
      <c r="DA322" s="132" t="s">
        <v>3002</v>
      </c>
    </row>
    <row r="323" spans="1:105" ht="12" customHeight="1" x14ac:dyDescent="0.25">
      <c r="A323" s="108" t="s">
        <v>50</v>
      </c>
      <c r="B323" s="99">
        <v>3.3621440190529883</v>
      </c>
      <c r="C323" s="99">
        <v>3.3354798198384805</v>
      </c>
      <c r="D323" s="99">
        <v>3.4316423631935091</v>
      </c>
      <c r="E323" s="99">
        <v>3.1259549516152672</v>
      </c>
      <c r="F323" s="99">
        <v>3.5647181757532178</v>
      </c>
      <c r="G323" s="99">
        <v>3.5914688166754938</v>
      </c>
      <c r="H323" s="99">
        <v>3.6897153630214308</v>
      </c>
      <c r="I323" s="99">
        <v>3.4942824836849531</v>
      </c>
      <c r="J323" s="99">
        <v>3.9032952935782745</v>
      </c>
      <c r="K323" s="99">
        <v>3.8893450027275098</v>
      </c>
      <c r="L323" s="99">
        <v>3.6208597124467614</v>
      </c>
      <c r="M323" s="99">
        <v>3.3822482381961239</v>
      </c>
      <c r="N323" s="99">
        <v>3.2664881345737173</v>
      </c>
      <c r="O323" s="99">
        <v>3.2349754831562541</v>
      </c>
      <c r="P323" s="99">
        <v>3.2091133634772899</v>
      </c>
      <c r="Q323" s="99">
        <v>3.6350530801890462</v>
      </c>
      <c r="R323" s="99">
        <v>3.8040248011929125</v>
      </c>
      <c r="S323" s="99">
        <v>3.7768391306343756</v>
      </c>
      <c r="T323" s="99">
        <v>3.8136455418563093</v>
      </c>
      <c r="U323" s="99">
        <v>3.8783303986582185</v>
      </c>
      <c r="V323" s="99">
        <v>3.7774513670776826</v>
      </c>
      <c r="W323" s="99">
        <v>4.5853362936841187</v>
      </c>
      <c r="X323" s="99">
        <v>5.1290386037847435</v>
      </c>
      <c r="Y323" s="99">
        <v>4.9118124899977795</v>
      </c>
      <c r="DA323" s="63" t="s">
        <v>3003</v>
      </c>
    </row>
    <row r="324" spans="1:105" ht="12" customHeight="1" x14ac:dyDescent="0.25">
      <c r="A324" s="108" t="s">
        <v>52</v>
      </c>
      <c r="B324" s="99">
        <v>7.7124759279700896</v>
      </c>
      <c r="C324" s="99">
        <v>8.2669906153617472</v>
      </c>
      <c r="D324" s="99">
        <v>7.8885719981067304</v>
      </c>
      <c r="E324" s="99">
        <v>9.0491843870491078</v>
      </c>
      <c r="F324" s="99">
        <v>8.7539230104223176</v>
      </c>
      <c r="G324" s="99">
        <v>8.9377995951840621</v>
      </c>
      <c r="H324" s="99">
        <v>9.2253179670339325</v>
      </c>
      <c r="I324" s="99">
        <v>9.0766193877856303</v>
      </c>
      <c r="J324" s="99">
        <v>10.03853400973586</v>
      </c>
      <c r="K324" s="99">
        <v>11.018241576602898</v>
      </c>
      <c r="L324" s="99">
        <v>10.249266652915743</v>
      </c>
      <c r="M324" s="99">
        <v>9.0427201007802935</v>
      </c>
      <c r="N324" s="99">
        <v>8.8839815717400636</v>
      </c>
      <c r="O324" s="99">
        <v>9.1425203647000863</v>
      </c>
      <c r="P324" s="99">
        <v>8.4405338873096287</v>
      </c>
      <c r="Q324" s="99">
        <v>8.3673573975224862</v>
      </c>
      <c r="R324" s="99">
        <v>9.083437415402221</v>
      </c>
      <c r="S324" s="99">
        <v>9.2098398985952539</v>
      </c>
      <c r="T324" s="99">
        <v>8.8678157735725129</v>
      </c>
      <c r="U324" s="99">
        <v>9.7506588672615546</v>
      </c>
      <c r="V324" s="99">
        <v>9.7882326611431765</v>
      </c>
      <c r="W324" s="99">
        <v>10.031962047348976</v>
      </c>
      <c r="X324" s="99">
        <v>9.4939049819440235</v>
      </c>
      <c r="Y324" s="99">
        <v>8.876153721019195</v>
      </c>
      <c r="DA324" s="63" t="s">
        <v>3004</v>
      </c>
    </row>
    <row r="325" spans="1:105" ht="12" customHeight="1" x14ac:dyDescent="0.25">
      <c r="A325" s="106" t="s">
        <v>122</v>
      </c>
      <c r="B325" s="102">
        <v>11.624190651460884</v>
      </c>
      <c r="C325" s="102">
        <v>11.264029561031981</v>
      </c>
      <c r="D325" s="102">
        <v>12.308728482401103</v>
      </c>
      <c r="E325" s="102">
        <v>10.727877560600971</v>
      </c>
      <c r="F325" s="102">
        <v>12.388942193897673</v>
      </c>
      <c r="G325" s="102">
        <v>12.840919755187407</v>
      </c>
      <c r="H325" s="102">
        <v>13.398077805312207</v>
      </c>
      <c r="I325" s="102">
        <v>12.918114640951398</v>
      </c>
      <c r="J325" s="102">
        <v>13.474042437188</v>
      </c>
      <c r="K325" s="102">
        <v>12.761065053210876</v>
      </c>
      <c r="L325" s="102">
        <v>12.920561801811647</v>
      </c>
      <c r="M325" s="102">
        <v>12.447845769138956</v>
      </c>
      <c r="N325" s="102">
        <v>12.456836977299789</v>
      </c>
      <c r="O325" s="102">
        <v>12.138275462625991</v>
      </c>
      <c r="P325" s="102">
        <v>12.081722541747812</v>
      </c>
      <c r="Q325" s="102">
        <v>12.283023554797786</v>
      </c>
      <c r="R325" s="102">
        <v>12.572188949777635</v>
      </c>
      <c r="S325" s="102">
        <v>12.885797459833611</v>
      </c>
      <c r="T325" s="102">
        <v>13.065461606546952</v>
      </c>
      <c r="U325" s="102">
        <v>13.259463338164901</v>
      </c>
      <c r="V325" s="102">
        <v>13.471630504784196</v>
      </c>
      <c r="W325" s="102">
        <v>14.671843848497909</v>
      </c>
      <c r="X325" s="102">
        <v>14.334176507920697</v>
      </c>
      <c r="Y325" s="102">
        <v>14.549722201526594</v>
      </c>
      <c r="DA325" s="131" t="s">
        <v>3005</v>
      </c>
    </row>
    <row r="326" spans="1:105" ht="12" customHeight="1" x14ac:dyDescent="0.25">
      <c r="A326" s="107" t="s">
        <v>121</v>
      </c>
      <c r="B326" s="105">
        <v>11.624190651460884</v>
      </c>
      <c r="C326" s="105">
        <v>11.264206779621388</v>
      </c>
      <c r="D326" s="105">
        <v>12.308956393011821</v>
      </c>
      <c r="E326" s="105">
        <v>10.728382263784361</v>
      </c>
      <c r="F326" s="105">
        <v>12.389325865742039</v>
      </c>
      <c r="G326" s="105">
        <v>12.841274422986885</v>
      </c>
      <c r="H326" s="105">
        <v>13.398242744235421</v>
      </c>
      <c r="I326" s="105">
        <v>12.916204967175981</v>
      </c>
      <c r="J326" s="105">
        <v>13.471533954476637</v>
      </c>
      <c r="K326" s="105">
        <v>12.758997775435178</v>
      </c>
      <c r="L326" s="105">
        <v>12.919170337655718</v>
      </c>
      <c r="M326" s="105">
        <v>12.447035766361381</v>
      </c>
      <c r="N326" s="105">
        <v>12.456944835464366</v>
      </c>
      <c r="O326" s="105">
        <v>12.139307928618923</v>
      </c>
      <c r="P326" s="105">
        <v>12.081109501159128</v>
      </c>
      <c r="Q326" s="105">
        <v>12.283249508451089</v>
      </c>
      <c r="R326" s="105">
        <v>12.573935114098703</v>
      </c>
      <c r="S326" s="105">
        <v>12.888353076948698</v>
      </c>
      <c r="T326" s="105">
        <v>13.068192340494496</v>
      </c>
      <c r="U326" s="105">
        <v>13.261906125919515</v>
      </c>
      <c r="V326" s="105">
        <v>13.472571874374548</v>
      </c>
      <c r="W326" s="105">
        <v>14.672005270232352</v>
      </c>
      <c r="X326" s="105">
        <v>14.3336073528924</v>
      </c>
      <c r="Y326" s="105">
        <v>14.547969207406899</v>
      </c>
      <c r="DA326" s="132" t="s">
        <v>3006</v>
      </c>
    </row>
    <row r="327" spans="1:105" ht="12" customHeight="1" x14ac:dyDescent="0.25">
      <c r="A327" s="108" t="s">
        <v>53</v>
      </c>
      <c r="B327" s="99">
        <v>3.5296789080569466</v>
      </c>
      <c r="C327" s="99">
        <v>3.2384041410606237</v>
      </c>
      <c r="D327" s="99">
        <v>3.7312608995134302</v>
      </c>
      <c r="E327" s="99">
        <v>2.7524999831986459</v>
      </c>
      <c r="F327" s="99">
        <v>3.5851823634519335</v>
      </c>
      <c r="G327" s="99">
        <v>3.6810110605611919</v>
      </c>
      <c r="H327" s="99">
        <v>3.8277992301944974</v>
      </c>
      <c r="I327" s="99">
        <v>3.5907163396974306</v>
      </c>
      <c r="J327" s="99">
        <v>3.7748853099306294</v>
      </c>
      <c r="K327" s="99">
        <v>3.3232964066893329</v>
      </c>
      <c r="L327" s="99">
        <v>3.3694595290197507</v>
      </c>
      <c r="M327" s="99">
        <v>3.3936324266757221</v>
      </c>
      <c r="N327" s="99">
        <v>3.3588789095401417</v>
      </c>
      <c r="O327" s="99">
        <v>3.1779212061344051</v>
      </c>
      <c r="P327" s="99">
        <v>3.3377492325647786</v>
      </c>
      <c r="Q327" s="99">
        <v>3.7313147743598458</v>
      </c>
      <c r="R327" s="99">
        <v>3.7182419143038343</v>
      </c>
      <c r="S327" s="99">
        <v>3.7542003823811312</v>
      </c>
      <c r="T327" s="99">
        <v>3.9348296802651173</v>
      </c>
      <c r="U327" s="99">
        <v>3.7760075855217101</v>
      </c>
      <c r="V327" s="99">
        <v>3.755445839426041</v>
      </c>
      <c r="W327" s="99">
        <v>4.6028151649489315</v>
      </c>
      <c r="X327" s="99">
        <v>5.0315902752080159</v>
      </c>
      <c r="Y327" s="99">
        <v>5.1914455168460139</v>
      </c>
      <c r="DA327" s="63" t="s">
        <v>3007</v>
      </c>
    </row>
    <row r="328" spans="1:105" ht="12" customHeight="1" x14ac:dyDescent="0.25">
      <c r="A328" s="108" t="s">
        <v>52</v>
      </c>
      <c r="B328" s="99">
        <v>8.0945117434039364</v>
      </c>
      <c r="C328" s="99">
        <v>8.0258026385607621</v>
      </c>
      <c r="D328" s="99">
        <v>8.5776954934983873</v>
      </c>
      <c r="E328" s="99">
        <v>7.9758822805857177</v>
      </c>
      <c r="F328" s="99">
        <v>8.8041435022901062</v>
      </c>
      <c r="G328" s="99">
        <v>9.1602633624256935</v>
      </c>
      <c r="H328" s="99">
        <v>9.5704435140409263</v>
      </c>
      <c r="I328" s="99">
        <v>9.3254886274785509</v>
      </c>
      <c r="J328" s="99">
        <v>9.6966486445460109</v>
      </c>
      <c r="K328" s="99">
        <v>9.4357013687458462</v>
      </c>
      <c r="L328" s="99">
        <v>9.5497108086359663</v>
      </c>
      <c r="M328" s="99">
        <v>9.0534033396856604</v>
      </c>
      <c r="N328" s="99">
        <v>9.0980659259242262</v>
      </c>
      <c r="O328" s="99">
        <v>8.9613867224845176</v>
      </c>
      <c r="P328" s="99">
        <v>8.7433602685943477</v>
      </c>
      <c r="Q328" s="99">
        <v>8.5519347340912422</v>
      </c>
      <c r="R328" s="99">
        <v>8.8556931997948674</v>
      </c>
      <c r="S328" s="99">
        <v>9.1341526945675664</v>
      </c>
      <c r="T328" s="99">
        <v>9.1333626602293823</v>
      </c>
      <c r="U328" s="99">
        <v>9.4858985403978071</v>
      </c>
      <c r="V328" s="99">
        <v>9.7171260349485067</v>
      </c>
      <c r="W328" s="99">
        <v>10.06919010528342</v>
      </c>
      <c r="X328" s="99">
        <v>9.3020170776843827</v>
      </c>
      <c r="Y328" s="99">
        <v>9.3565236905608842</v>
      </c>
      <c r="DA328" s="63" t="s">
        <v>3008</v>
      </c>
    </row>
    <row r="329" spans="1:105" ht="12" customHeight="1" x14ac:dyDescent="0.25">
      <c r="A329" s="121" t="s">
        <v>54</v>
      </c>
      <c r="B329" s="123">
        <v>11.242321522551386</v>
      </c>
      <c r="C329" s="123">
        <v>10.999308450356407</v>
      </c>
      <c r="D329" s="123">
        <v>11.736308085260186</v>
      </c>
      <c r="E329" s="123">
        <v>10.866889107705523</v>
      </c>
      <c r="F329" s="123">
        <v>11.674414471549742</v>
      </c>
      <c r="G329" s="123">
        <v>12.03566873612434</v>
      </c>
      <c r="H329" s="123">
        <v>12.326374421622214</v>
      </c>
      <c r="I329" s="123">
        <v>11.889296082939568</v>
      </c>
      <c r="J329" s="123">
        <v>12.348715562194947</v>
      </c>
      <c r="K329" s="123">
        <v>11.993351540451183</v>
      </c>
      <c r="L329" s="123">
        <v>11.492675735044921</v>
      </c>
      <c r="M329" s="123">
        <v>10.766731572616575</v>
      </c>
      <c r="N329" s="123">
        <v>10.418977239625324</v>
      </c>
      <c r="O329" s="123">
        <v>9.8654250136030885</v>
      </c>
      <c r="P329" s="123">
        <v>9.4502601410801716</v>
      </c>
      <c r="Q329" s="123">
        <v>9.5016879581339122</v>
      </c>
      <c r="R329" s="123">
        <v>9.7555719155685203</v>
      </c>
      <c r="S329" s="123">
        <v>9.5948563318116431</v>
      </c>
      <c r="T329" s="123">
        <v>9.3069829972264984</v>
      </c>
      <c r="U329" s="123">
        <v>9.2833307485177237</v>
      </c>
      <c r="V329" s="123">
        <v>9.3682436532439493</v>
      </c>
      <c r="W329" s="123">
        <v>9.904258999674596</v>
      </c>
      <c r="X329" s="123">
        <v>9.5033506167899535</v>
      </c>
      <c r="Y329" s="123">
        <v>8.8012596077418976</v>
      </c>
      <c r="DA329" s="130" t="s">
        <v>3009</v>
      </c>
    </row>
    <row r="330" spans="1:105" ht="12" customHeight="1" x14ac:dyDescent="0.25">
      <c r="A330" s="97" t="s">
        <v>202</v>
      </c>
      <c r="B330" s="99">
        <v>10.426960624185083</v>
      </c>
      <c r="C330" s="99">
        <v>12.090933480967076</v>
      </c>
      <c r="D330" s="99">
        <v>10.501153595436431</v>
      </c>
      <c r="E330" s="99">
        <v>12.586770426481733</v>
      </c>
      <c r="F330" s="99">
        <v>11.541527287276455</v>
      </c>
      <c r="G330" s="99">
        <v>11.852336154149395</v>
      </c>
      <c r="H330" s="99">
        <v>11.449330423449746</v>
      </c>
      <c r="I330" s="99">
        <v>12.726546200925023</v>
      </c>
      <c r="J330" s="99">
        <v>11.301482847724239</v>
      </c>
      <c r="K330" s="99">
        <v>12.138827282128229</v>
      </c>
      <c r="L330" s="99">
        <v>11.399354692849773</v>
      </c>
      <c r="M330" s="99">
        <v>10.923095256962638</v>
      </c>
      <c r="N330" s="99">
        <v>10.890429311269148</v>
      </c>
      <c r="O330" s="99">
        <v>9.6924087470437073</v>
      </c>
      <c r="P330" s="99">
        <v>9.6703571691330517</v>
      </c>
      <c r="Q330" s="99">
        <v>9.5824876601836468</v>
      </c>
      <c r="R330" s="99">
        <v>10.004757899660335</v>
      </c>
      <c r="S330" s="99">
        <v>9.4868760979642133</v>
      </c>
      <c r="T330" s="99">
        <v>9.1019640472889822</v>
      </c>
      <c r="U330" s="99">
        <v>8.5774979405572171</v>
      </c>
      <c r="V330" s="99">
        <v>9.7794711105316416</v>
      </c>
      <c r="W330" s="99">
        <v>10.114780397307548</v>
      </c>
      <c r="X330" s="99">
        <v>9.9075443326792065</v>
      </c>
      <c r="Y330" s="99">
        <v>8.1938913145139178</v>
      </c>
      <c r="DA330" s="63" t="s">
        <v>3010</v>
      </c>
    </row>
    <row r="331" spans="1:105" ht="12" customHeight="1" x14ac:dyDescent="0.25">
      <c r="A331" s="97" t="s">
        <v>50</v>
      </c>
      <c r="B331" s="99">
        <v>10.25419919818099</v>
      </c>
      <c r="C331" s="99">
        <v>12.084010378940295</v>
      </c>
      <c r="D331" s="99">
        <v>10.561169447039337</v>
      </c>
      <c r="E331" s="99">
        <v>12.472362219614361</v>
      </c>
      <c r="F331" s="99">
        <v>11.649644011329867</v>
      </c>
      <c r="G331" s="99">
        <v>11.783294891202194</v>
      </c>
      <c r="H331" s="99">
        <v>11.562485449809943</v>
      </c>
      <c r="I331" s="99">
        <v>12.044093368273566</v>
      </c>
      <c r="J331" s="99">
        <v>11.774662276310945</v>
      </c>
      <c r="K331" s="99">
        <v>13.501686919982246</v>
      </c>
      <c r="L331" s="99">
        <v>12.126727918956597</v>
      </c>
      <c r="M331" s="99">
        <v>10.745214235729934</v>
      </c>
      <c r="N331" s="99">
        <v>10.178678650139977</v>
      </c>
      <c r="O331" s="99">
        <v>10.054218670070117</v>
      </c>
      <c r="P331" s="99">
        <v>9.239532626046671</v>
      </c>
      <c r="Q331" s="99">
        <v>9.3494000580273262</v>
      </c>
      <c r="R331" s="99">
        <v>9.855878332897511</v>
      </c>
      <c r="S331" s="99">
        <v>9.6603849292962813</v>
      </c>
      <c r="T331" s="99">
        <v>9.1413689263781048</v>
      </c>
      <c r="U331" s="99">
        <v>9.5637217115989337</v>
      </c>
      <c r="V331" s="99">
        <v>9.3558079147254531</v>
      </c>
      <c r="W331" s="99">
        <v>9.8383804719298684</v>
      </c>
      <c r="X331" s="99">
        <v>9.5788613891145715</v>
      </c>
      <c r="Y331" s="99">
        <v>8.5609675757837866</v>
      </c>
      <c r="DA331" s="63" t="s">
        <v>3011</v>
      </c>
    </row>
    <row r="332" spans="1:105" ht="12" customHeight="1" x14ac:dyDescent="0.25">
      <c r="A332" s="109" t="s">
        <v>120</v>
      </c>
      <c r="B332" s="110">
        <v>11.820686990046916</v>
      </c>
      <c r="C332" s="110">
        <v>10.235085499731769</v>
      </c>
      <c r="D332" s="110">
        <v>12.65112917789358</v>
      </c>
      <c r="E332" s="110">
        <v>9.4813606334693983</v>
      </c>
      <c r="F332" s="110">
        <v>11.729008285495935</v>
      </c>
      <c r="G332" s="110">
        <v>12.240768965151389</v>
      </c>
      <c r="H332" s="110">
        <v>13.074303905275885</v>
      </c>
      <c r="I332" s="110">
        <v>11.52263113896695</v>
      </c>
      <c r="J332" s="110">
        <v>13.115981374827298</v>
      </c>
      <c r="K332" s="110">
        <v>10.768434983703393</v>
      </c>
      <c r="L332" s="110">
        <v>11.017385587871498</v>
      </c>
      <c r="M332" s="110">
        <v>10.721922959429161</v>
      </c>
      <c r="N332" s="110">
        <v>10.40847178529825</v>
      </c>
      <c r="O332" s="110">
        <v>9.8039070961302013</v>
      </c>
      <c r="P332" s="110">
        <v>9.5028007567338069</v>
      </c>
      <c r="Q332" s="110">
        <v>9.5652504848421387</v>
      </c>
      <c r="R332" s="110">
        <v>9.6193891951364154</v>
      </c>
      <c r="S332" s="110">
        <v>9.5881324047697944</v>
      </c>
      <c r="T332" s="110">
        <v>9.4519366303513674</v>
      </c>
      <c r="U332" s="110">
        <v>9.3044464801018609</v>
      </c>
      <c r="V332" s="110">
        <v>9.2711261506707032</v>
      </c>
      <c r="W332" s="110">
        <v>9.885625955782162</v>
      </c>
      <c r="X332" s="110">
        <v>9.3799304533797319</v>
      </c>
      <c r="Y332" s="110">
        <v>9.0162306618948023</v>
      </c>
      <c r="DA332" s="60" t="s">
        <v>3012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1.1254656761280288</v>
      </c>
      <c r="C334" s="118">
        <f t="shared" si="143"/>
        <v>1.4036806137842683</v>
      </c>
      <c r="D334" s="118">
        <f t="shared" si="143"/>
        <v>1.3211473528106712</v>
      </c>
      <c r="E334" s="118">
        <f t="shared" si="143"/>
        <v>1.6461470290802254</v>
      </c>
      <c r="F334" s="118">
        <f t="shared" si="143"/>
        <v>1.591332810593699</v>
      </c>
      <c r="G334" s="118">
        <f t="shared" si="143"/>
        <v>1.6272203865472377</v>
      </c>
      <c r="H334" s="118">
        <f t="shared" si="143"/>
        <v>1.6530771149649668</v>
      </c>
      <c r="I334" s="118">
        <f t="shared" si="143"/>
        <v>1.7669115901948083</v>
      </c>
      <c r="J334" s="118">
        <f t="shared" si="143"/>
        <v>1.8490947425670432</v>
      </c>
      <c r="K334" s="118">
        <f t="shared" si="143"/>
        <v>2.1335262397266477</v>
      </c>
      <c r="L334" s="118">
        <f t="shared" si="143"/>
        <v>1.9357494213452608</v>
      </c>
      <c r="M334" s="118">
        <f t="shared" si="143"/>
        <v>1.6819758262927498</v>
      </c>
      <c r="N334" s="118">
        <f t="shared" si="143"/>
        <v>1.4886964870351191</v>
      </c>
      <c r="O334" s="118">
        <f t="shared" si="143"/>
        <v>1.4112463057267155</v>
      </c>
      <c r="P334" s="118">
        <f t="shared" si="143"/>
        <v>1.2430089656669019</v>
      </c>
      <c r="Q334" s="118">
        <f t="shared" si="143"/>
        <v>1.2368083046868039</v>
      </c>
      <c r="R334" s="118">
        <f t="shared" ref="R334:V334" si="144">R335+R338+R340+R353</f>
        <v>1.296887606922289</v>
      </c>
      <c r="S334" s="118">
        <f t="shared" si="144"/>
        <v>1.2616137995364569</v>
      </c>
      <c r="T334" s="118">
        <f t="shared" si="144"/>
        <v>1.1857291229893221</v>
      </c>
      <c r="U334" s="118">
        <f t="shared" si="144"/>
        <v>1.2236080951584603</v>
      </c>
      <c r="V334" s="118">
        <f t="shared" si="144"/>
        <v>1.162739337839966</v>
      </c>
      <c r="W334" s="118">
        <f t="shared" ref="W334:Y334" si="145">W335+W338+W340+W353</f>
        <v>1.1637072673773057</v>
      </c>
      <c r="X334" s="118">
        <f t="shared" si="145"/>
        <v>1.0572989912837711</v>
      </c>
      <c r="Y334" s="118">
        <f t="shared" si="145"/>
        <v>0.89255153137663656</v>
      </c>
      <c r="DA334" s="129" t="s">
        <v>3158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:Y335" si="148">SUM(W336:W337)</f>
        <v>0</v>
      </c>
      <c r="X335" s="123">
        <f t="shared" si="148"/>
        <v>0</v>
      </c>
      <c r="Y335" s="123">
        <f t="shared" si="148"/>
        <v>0</v>
      </c>
      <c r="DA335" s="130" t="s">
        <v>3159</v>
      </c>
    </row>
    <row r="336" spans="1:105" ht="12" customHeight="1" x14ac:dyDescent="0.25">
      <c r="A336" s="97" t="s">
        <v>199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X336" s="99">
        <v>0</v>
      </c>
      <c r="Y336" s="99">
        <v>0</v>
      </c>
      <c r="DA336" s="63" t="s">
        <v>3160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X337" s="99">
        <v>0</v>
      </c>
      <c r="Y337" s="99">
        <v>0</v>
      </c>
      <c r="DA337" s="63" t="s">
        <v>3161</v>
      </c>
    </row>
    <row r="338" spans="1:105" ht="12" customHeight="1" x14ac:dyDescent="0.25">
      <c r="A338" s="121" t="s">
        <v>92</v>
      </c>
      <c r="B338" s="123">
        <f t="shared" ref="B338:Y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X338" s="123">
        <f t="shared" si="149"/>
        <v>0</v>
      </c>
      <c r="Y338" s="123">
        <f t="shared" si="149"/>
        <v>0</v>
      </c>
      <c r="DA338" s="130" t="s">
        <v>3162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X339" s="99">
        <v>0</v>
      </c>
      <c r="Y339" s="99">
        <v>0</v>
      </c>
      <c r="DA339" s="63" t="s">
        <v>3163</v>
      </c>
    </row>
    <row r="340" spans="1:105" ht="12" customHeight="1" x14ac:dyDescent="0.25">
      <c r="A340" s="121" t="s">
        <v>55</v>
      </c>
      <c r="B340" s="123">
        <v>0.15867380169415166</v>
      </c>
      <c r="C340" s="123">
        <v>0.17004721609073878</v>
      </c>
      <c r="D340" s="123">
        <v>0.17111592017646843</v>
      </c>
      <c r="E340" s="123">
        <v>0.18961518703903757</v>
      </c>
      <c r="F340" s="123">
        <v>0.1920592705616764</v>
      </c>
      <c r="G340" s="123">
        <v>0.19098340207590347</v>
      </c>
      <c r="H340" s="123">
        <v>0.19643731446384338</v>
      </c>
      <c r="I340" s="123">
        <v>0.19084542388261344</v>
      </c>
      <c r="J340" s="123">
        <v>0.20983592190065165</v>
      </c>
      <c r="K340" s="123">
        <v>0.22160634187870615</v>
      </c>
      <c r="L340" s="123">
        <v>0.20099241345218088</v>
      </c>
      <c r="M340" s="123">
        <v>0.17278314101121536</v>
      </c>
      <c r="N340" s="123">
        <v>0.15096733471371546</v>
      </c>
      <c r="O340" s="123">
        <v>0.14155883994071972</v>
      </c>
      <c r="P340" s="123">
        <v>0.12378725214651237</v>
      </c>
      <c r="Q340" s="123">
        <v>0.12258657048894768</v>
      </c>
      <c r="R340" s="123">
        <v>0.12825094343845783</v>
      </c>
      <c r="S340" s="123">
        <v>0.12414710186116855</v>
      </c>
      <c r="T340" s="123">
        <v>0.11608494316604308</v>
      </c>
      <c r="U340" s="123">
        <v>0.11879493306534654</v>
      </c>
      <c r="V340" s="123">
        <v>0.11296386585293754</v>
      </c>
      <c r="W340" s="123">
        <v>0.11263065777024595</v>
      </c>
      <c r="X340" s="123">
        <v>0.10231870920220193</v>
      </c>
      <c r="Y340" s="123">
        <v>8.5987238159094453E-2</v>
      </c>
      <c r="DA340" s="130" t="s">
        <v>3164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X341" s="99">
        <v>0</v>
      </c>
      <c r="Y341" s="99">
        <v>0</v>
      </c>
      <c r="DA341" s="63" t="s">
        <v>3165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X342" s="99">
        <v>0</v>
      </c>
      <c r="Y342" s="99">
        <v>0</v>
      </c>
      <c r="DA342" s="63" t="s">
        <v>3166</v>
      </c>
    </row>
    <row r="343" spans="1:105" ht="12" customHeight="1" x14ac:dyDescent="0.25">
      <c r="A343" s="100" t="s">
        <v>199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X343" s="102">
        <v>0</v>
      </c>
      <c r="Y343" s="102">
        <v>0</v>
      </c>
      <c r="DA343" s="131" t="s">
        <v>3167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X344" s="105">
        <v>0</v>
      </c>
      <c r="Y344" s="105">
        <v>0</v>
      </c>
      <c r="DA344" s="132" t="s">
        <v>3168</v>
      </c>
    </row>
    <row r="345" spans="1:105" ht="12" customHeight="1" x14ac:dyDescent="0.25">
      <c r="A345" s="106" t="s">
        <v>124</v>
      </c>
      <c r="B345" s="102">
        <v>4.7299060596232652</v>
      </c>
      <c r="C345" s="102">
        <v>4.9229682585403562</v>
      </c>
      <c r="D345" s="102">
        <v>4.7669576721579112</v>
      </c>
      <c r="E345" s="102">
        <v>5.0882199645484718</v>
      </c>
      <c r="F345" s="102">
        <v>5.1102087918904902</v>
      </c>
      <c r="G345" s="102">
        <v>5.1561495654602769</v>
      </c>
      <c r="H345" s="102">
        <v>5.2644694558868688</v>
      </c>
      <c r="I345" s="102">
        <v>5.0974920526298497</v>
      </c>
      <c r="J345" s="102">
        <v>5.634611873182787</v>
      </c>
      <c r="K345" s="102">
        <v>5.9914256725314416</v>
      </c>
      <c r="L345" s="102">
        <v>5.5378432401672439</v>
      </c>
      <c r="M345" s="102">
        <v>4.9199714429538277</v>
      </c>
      <c r="N345" s="102">
        <v>4.7716550890888723</v>
      </c>
      <c r="O345" s="102">
        <v>4.7918808534952948</v>
      </c>
      <c r="P345" s="102">
        <v>4.4334011511925526</v>
      </c>
      <c r="Q345" s="102">
        <v>4.4395689293434035</v>
      </c>
      <c r="R345" s="102">
        <v>4.6180848799149032</v>
      </c>
      <c r="S345" s="102">
        <v>4.4889472799989552</v>
      </c>
      <c r="T345" s="102">
        <v>4.239269613698343</v>
      </c>
      <c r="U345" s="102">
        <v>4.4260063411958042</v>
      </c>
      <c r="V345" s="102">
        <v>4.3224662840376</v>
      </c>
      <c r="W345" s="102">
        <v>4.5726469192337786</v>
      </c>
      <c r="X345" s="102">
        <v>4.5149541083023701</v>
      </c>
      <c r="Y345" s="102">
        <v>4.2020283433987711</v>
      </c>
      <c r="DA345" s="131" t="s">
        <v>3169</v>
      </c>
    </row>
    <row r="346" spans="1:105" ht="12" customHeight="1" x14ac:dyDescent="0.25">
      <c r="A346" s="107" t="s">
        <v>123</v>
      </c>
      <c r="B346" s="105">
        <v>1.4359522444216757</v>
      </c>
      <c r="C346" s="105">
        <v>1.4031706966424513</v>
      </c>
      <c r="D346" s="105">
        <v>1.4436243855383772</v>
      </c>
      <c r="E346" s="105">
        <v>1.2906677281776342</v>
      </c>
      <c r="F346" s="105">
        <v>1.4718275793179711</v>
      </c>
      <c r="G346" s="105">
        <v>1.4716738704859227</v>
      </c>
      <c r="H346" s="105">
        <v>1.501184999979156</v>
      </c>
      <c r="I346" s="105">
        <v>1.416751047913912</v>
      </c>
      <c r="J346" s="105">
        <v>1.5723582075274127</v>
      </c>
      <c r="K346" s="105">
        <v>1.5528518789767007</v>
      </c>
      <c r="L346" s="105">
        <v>1.4410275889621369</v>
      </c>
      <c r="M346" s="105">
        <v>1.3369348040838631</v>
      </c>
      <c r="N346" s="105">
        <v>1.2816795250441824</v>
      </c>
      <c r="O346" s="105">
        <v>1.2337086816614542</v>
      </c>
      <c r="P346" s="105">
        <v>1.2150667028113962</v>
      </c>
      <c r="Q346" s="105">
        <v>1.3294389223627008</v>
      </c>
      <c r="R346" s="105">
        <v>1.33279447960519</v>
      </c>
      <c r="S346" s="105">
        <v>1.2883870964712567</v>
      </c>
      <c r="T346" s="105">
        <v>1.2720486417870589</v>
      </c>
      <c r="U346" s="105">
        <v>1.2611587827866615</v>
      </c>
      <c r="V346" s="105">
        <v>1.2054102864113831</v>
      </c>
      <c r="W346" s="105">
        <v>1.4382689739564427</v>
      </c>
      <c r="X346" s="105">
        <v>1.5854856617742357</v>
      </c>
      <c r="Y346" s="105">
        <v>1.4987951516180407</v>
      </c>
      <c r="DA346" s="132" t="s">
        <v>3170</v>
      </c>
    </row>
    <row r="347" spans="1:105" ht="12" customHeight="1" x14ac:dyDescent="0.25">
      <c r="A347" s="108" t="s">
        <v>50</v>
      </c>
      <c r="B347" s="99">
        <v>1.4359522444216757</v>
      </c>
      <c r="C347" s="99">
        <v>1.4031706966424513</v>
      </c>
      <c r="D347" s="99">
        <v>1.4436243855383772</v>
      </c>
      <c r="E347" s="99">
        <v>1.2906677281776342</v>
      </c>
      <c r="F347" s="99">
        <v>1.4718275793179711</v>
      </c>
      <c r="G347" s="99">
        <v>1.4716738704859227</v>
      </c>
      <c r="H347" s="99">
        <v>1.501184999979156</v>
      </c>
      <c r="I347" s="99">
        <v>1.416751047913912</v>
      </c>
      <c r="J347" s="99">
        <v>1.5723582075274127</v>
      </c>
      <c r="K347" s="99">
        <v>1.5528518789767007</v>
      </c>
      <c r="L347" s="99">
        <v>1.4410275889621369</v>
      </c>
      <c r="M347" s="99">
        <v>1.3369348040838631</v>
      </c>
      <c r="N347" s="99">
        <v>1.2816795250441824</v>
      </c>
      <c r="O347" s="99">
        <v>1.2337086816614542</v>
      </c>
      <c r="P347" s="99">
        <v>1.2150667028113962</v>
      </c>
      <c r="Q347" s="99">
        <v>1.3294389223627008</v>
      </c>
      <c r="R347" s="99">
        <v>1.33279447960519</v>
      </c>
      <c r="S347" s="99">
        <v>1.2883870964712567</v>
      </c>
      <c r="T347" s="99">
        <v>1.2720486417870589</v>
      </c>
      <c r="U347" s="99">
        <v>1.2611587827866615</v>
      </c>
      <c r="V347" s="99">
        <v>1.2054102864113831</v>
      </c>
      <c r="W347" s="99">
        <v>1.4382689739564427</v>
      </c>
      <c r="X347" s="99">
        <v>1.5854856617742357</v>
      </c>
      <c r="Y347" s="99">
        <v>1.4987951516180407</v>
      </c>
      <c r="DA347" s="63" t="s">
        <v>3171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X348" s="99">
        <v>0</v>
      </c>
      <c r="Y348" s="99">
        <v>0</v>
      </c>
      <c r="DA348" s="63" t="s">
        <v>3172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X349" s="102">
        <v>0</v>
      </c>
      <c r="Y349" s="102">
        <v>0</v>
      </c>
      <c r="DA349" s="131" t="s">
        <v>3173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X350" s="105">
        <v>0</v>
      </c>
      <c r="Y350" s="105">
        <v>0</v>
      </c>
      <c r="DA350" s="132" t="s">
        <v>3174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X351" s="99">
        <v>0</v>
      </c>
      <c r="Y351" s="99">
        <v>0</v>
      </c>
      <c r="DA351" s="63" t="s">
        <v>3175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X352" s="99">
        <v>0</v>
      </c>
      <c r="Y352" s="99">
        <v>0</v>
      </c>
      <c r="DA352" s="63" t="s">
        <v>3176</v>
      </c>
    </row>
    <row r="353" spans="1:105" ht="12" customHeight="1" x14ac:dyDescent="0.25">
      <c r="A353" s="121" t="s">
        <v>54</v>
      </c>
      <c r="B353" s="123">
        <v>0.96679187443387715</v>
      </c>
      <c r="C353" s="123">
        <v>1.2336333976935296</v>
      </c>
      <c r="D353" s="123">
        <v>1.1500314326342027</v>
      </c>
      <c r="E353" s="123">
        <v>1.4565318420411877</v>
      </c>
      <c r="F353" s="123">
        <v>1.3992735400320226</v>
      </c>
      <c r="G353" s="123">
        <v>1.4362369844713343</v>
      </c>
      <c r="H353" s="123">
        <v>1.4566398005011234</v>
      </c>
      <c r="I353" s="123">
        <v>1.5760661663121949</v>
      </c>
      <c r="J353" s="123">
        <v>1.6392588206663916</v>
      </c>
      <c r="K353" s="123">
        <v>1.9119198978479417</v>
      </c>
      <c r="L353" s="123">
        <v>1.7347570078930801</v>
      </c>
      <c r="M353" s="123">
        <v>1.5091926852815345</v>
      </c>
      <c r="N353" s="123">
        <v>1.3377291523214037</v>
      </c>
      <c r="O353" s="123">
        <v>1.2696874657859958</v>
      </c>
      <c r="P353" s="123">
        <v>1.1192217135203895</v>
      </c>
      <c r="Q353" s="123">
        <v>1.1142217341978562</v>
      </c>
      <c r="R353" s="123">
        <v>1.1686366634838312</v>
      </c>
      <c r="S353" s="123">
        <v>1.1374666976752883</v>
      </c>
      <c r="T353" s="123">
        <v>1.069644179823279</v>
      </c>
      <c r="U353" s="123">
        <v>1.1048131620931136</v>
      </c>
      <c r="V353" s="123">
        <v>1.0497754719870285</v>
      </c>
      <c r="W353" s="123">
        <v>1.0510766096070596</v>
      </c>
      <c r="X353" s="123">
        <v>0.95498028208156926</v>
      </c>
      <c r="Y353" s="123">
        <v>0.80656429321754208</v>
      </c>
      <c r="DA353" s="130" t="s">
        <v>3177</v>
      </c>
    </row>
    <row r="354" spans="1:105" ht="12" customHeight="1" x14ac:dyDescent="0.25">
      <c r="A354" s="97" t="s">
        <v>202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X354" s="99">
        <v>0</v>
      </c>
      <c r="Y354" s="99">
        <v>0</v>
      </c>
      <c r="DA354" s="63" t="s">
        <v>3178</v>
      </c>
    </row>
    <row r="355" spans="1:105" ht="12" customHeight="1" x14ac:dyDescent="0.25">
      <c r="A355" s="97" t="s">
        <v>50</v>
      </c>
      <c r="B355" s="99">
        <v>4.0370373563847988</v>
      </c>
      <c r="C355" s="99">
        <v>4.7464491979757417</v>
      </c>
      <c r="D355" s="99">
        <v>4.1393160191057063</v>
      </c>
      <c r="E355" s="99">
        <v>4.8781994338969028</v>
      </c>
      <c r="F355" s="99">
        <v>4.5483514661733366</v>
      </c>
      <c r="G355" s="99">
        <v>4.5922744676666865</v>
      </c>
      <c r="H355" s="99">
        <v>4.4976214668391989</v>
      </c>
      <c r="I355" s="99">
        <v>4.6801775616241921</v>
      </c>
      <c r="J355" s="99">
        <v>4.5726493097026069</v>
      </c>
      <c r="K355" s="99">
        <v>5.2395679541354623</v>
      </c>
      <c r="L355" s="99">
        <v>4.70267358402445</v>
      </c>
      <c r="M355" s="99">
        <v>4.1642974653366958</v>
      </c>
      <c r="N355" s="99">
        <v>3.9427621588208326</v>
      </c>
      <c r="O355" s="99">
        <v>3.8926039969846515</v>
      </c>
      <c r="P355" s="99">
        <v>3.5758381080516148</v>
      </c>
      <c r="Q355" s="99">
        <v>3.6157617396823571</v>
      </c>
      <c r="R355" s="99">
        <v>3.8059003799555917</v>
      </c>
      <c r="S355" s="99">
        <v>3.7207330278276154</v>
      </c>
      <c r="T355" s="99">
        <v>3.5082927133836836</v>
      </c>
      <c r="U355" s="99">
        <v>3.6539864522647578</v>
      </c>
      <c r="V355" s="99">
        <v>3.560252910262891</v>
      </c>
      <c r="W355" s="99">
        <v>3.7271007251090817</v>
      </c>
      <c r="X355" s="99">
        <v>3.6138839467153425</v>
      </c>
      <c r="Y355" s="99">
        <v>3.2150612757294788</v>
      </c>
      <c r="DA355" s="63" t="s">
        <v>3179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X356" s="110">
        <v>0</v>
      </c>
      <c r="Y356" s="110">
        <v>0</v>
      </c>
      <c r="DA356" s="60" t="s">
        <v>3180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26.881723748583383</v>
      </c>
      <c r="D360" s="117">
        <f t="shared" si="150"/>
        <v>25.639255791806086</v>
      </c>
      <c r="E360" s="117">
        <f t="shared" si="150"/>
        <v>28.589511320977579</v>
      </c>
      <c r="F360" s="117">
        <f t="shared" si="150"/>
        <v>27.327865235472679</v>
      </c>
      <c r="G360" s="117">
        <f t="shared" si="150"/>
        <v>31.164687885357097</v>
      </c>
      <c r="H360" s="117">
        <f t="shared" si="150"/>
        <v>29.419802061263145</v>
      </c>
      <c r="I360" s="117">
        <f t="shared" si="150"/>
        <v>28.911413760095787</v>
      </c>
      <c r="J360" s="117">
        <f t="shared" si="150"/>
        <v>26.939310752227371</v>
      </c>
      <c r="K360" s="117">
        <f t="shared" si="150"/>
        <v>30.288716207817028</v>
      </c>
      <c r="L360" s="117">
        <f t="shared" si="150"/>
        <v>31.720098955167686</v>
      </c>
      <c r="M360" s="117">
        <f t="shared" si="150"/>
        <v>32.132862357986824</v>
      </c>
      <c r="N360" s="117">
        <f t="shared" si="150"/>
        <v>31.415088527598755</v>
      </c>
      <c r="O360" s="117">
        <f t="shared" si="150"/>
        <v>29.231030603122864</v>
      </c>
      <c r="P360" s="117">
        <f t="shared" si="150"/>
        <v>30.183793862784114</v>
      </c>
      <c r="Q360" s="117">
        <f t="shared" si="150"/>
        <v>26.885960546572875</v>
      </c>
      <c r="R360" s="117">
        <f t="shared" ref="R360:V360" si="151">R361+R364+R366+R379</f>
        <v>18.415159509070886</v>
      </c>
      <c r="S360" s="117">
        <f t="shared" si="151"/>
        <v>17.721527263558247</v>
      </c>
      <c r="T360" s="117">
        <f t="shared" si="151"/>
        <v>15.88093743730375</v>
      </c>
      <c r="U360" s="117">
        <f t="shared" si="151"/>
        <v>16.439787523899138</v>
      </c>
      <c r="V360" s="117">
        <f t="shared" si="151"/>
        <v>14.463175596268615</v>
      </c>
      <c r="W360" s="117">
        <f t="shared" ref="W360:Y360" si="152">W361+W364+W366+W379</f>
        <v>15.426712897957406</v>
      </c>
      <c r="X360" s="117">
        <f t="shared" si="152"/>
        <v>14.492279259776664</v>
      </c>
      <c r="Y360" s="117">
        <f t="shared" si="152"/>
        <v>11.615073816152178</v>
      </c>
      <c r="DA360" s="129" t="s">
        <v>3326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21.774332306459243</v>
      </c>
      <c r="D361" s="122">
        <f t="shared" si="153"/>
        <v>20.341394085392995</v>
      </c>
      <c r="E361" s="122">
        <f t="shared" si="153"/>
        <v>23.10185831567253</v>
      </c>
      <c r="F361" s="122">
        <f t="shared" si="153"/>
        <v>21.977486925900081</v>
      </c>
      <c r="G361" s="122">
        <f t="shared" si="153"/>
        <v>25.182694719073776</v>
      </c>
      <c r="H361" s="122">
        <f t="shared" si="153"/>
        <v>22.752363534411348</v>
      </c>
      <c r="I361" s="122">
        <f t="shared" si="153"/>
        <v>21.948474946137754</v>
      </c>
      <c r="J361" s="122">
        <f t="shared" si="153"/>
        <v>20.653962668202478</v>
      </c>
      <c r="K361" s="122">
        <f t="shared" si="153"/>
        <v>23.498452417918315</v>
      </c>
      <c r="L361" s="122">
        <f t="shared" si="153"/>
        <v>25.302700945714516</v>
      </c>
      <c r="M361" s="122">
        <f t="shared" si="153"/>
        <v>25.537605681642098</v>
      </c>
      <c r="N361" s="122">
        <f t="shared" si="153"/>
        <v>24.914342322112592</v>
      </c>
      <c r="O361" s="122">
        <f t="shared" si="153"/>
        <v>23.480382135761925</v>
      </c>
      <c r="P361" s="122">
        <f t="shared" si="153"/>
        <v>23.603331863137793</v>
      </c>
      <c r="Q361" s="122">
        <f t="shared" si="153"/>
        <v>21.473703727260759</v>
      </c>
      <c r="R361" s="122">
        <f t="shared" ref="R361:V361" si="154">SUM(R362:R363)</f>
        <v>14.395031371000861</v>
      </c>
      <c r="S361" s="122">
        <f t="shared" si="154"/>
        <v>13.770203133218221</v>
      </c>
      <c r="T361" s="122">
        <f t="shared" si="154"/>
        <v>12.057388419917968</v>
      </c>
      <c r="U361" s="122">
        <f t="shared" si="154"/>
        <v>12.386085012672638</v>
      </c>
      <c r="V361" s="122">
        <f t="shared" si="154"/>
        <v>10.554253600797978</v>
      </c>
      <c r="W361" s="122">
        <f t="shared" ref="W361:Y361" si="155">SUM(W362:W363)</f>
        <v>10.603898593563949</v>
      </c>
      <c r="X361" s="122">
        <f t="shared" si="155"/>
        <v>8.8664736772434463</v>
      </c>
      <c r="Y361" s="122">
        <f t="shared" si="155"/>
        <v>6.3777388696463273</v>
      </c>
      <c r="DA361" s="130" t="s">
        <v>3327</v>
      </c>
    </row>
    <row r="362" spans="1:105" ht="12" customHeight="1" x14ac:dyDescent="0.25">
      <c r="A362" s="97" t="s">
        <v>199</v>
      </c>
      <c r="B362" s="98"/>
      <c r="C362" s="98">
        <v>21.663380397542909</v>
      </c>
      <c r="D362" s="98">
        <v>20.235557918631706</v>
      </c>
      <c r="E362" s="98">
        <v>22.986584853383707</v>
      </c>
      <c r="F362" s="98">
        <v>21.860744064283036</v>
      </c>
      <c r="G362" s="98">
        <v>25.049452821488259</v>
      </c>
      <c r="H362" s="98">
        <v>22.634442200150811</v>
      </c>
      <c r="I362" s="98">
        <v>21.836764396086352</v>
      </c>
      <c r="J362" s="98">
        <v>20.548264567848463</v>
      </c>
      <c r="K362" s="98">
        <v>23.377278043431854</v>
      </c>
      <c r="L362" s="98">
        <v>25.175066992124179</v>
      </c>
      <c r="M362" s="98">
        <v>25.408248573864874</v>
      </c>
      <c r="N362" s="98">
        <v>24.788280755566845</v>
      </c>
      <c r="O362" s="98">
        <v>23.361768175679792</v>
      </c>
      <c r="P362" s="98">
        <v>23.483793706478412</v>
      </c>
      <c r="Q362" s="98">
        <v>21.363886513797738</v>
      </c>
      <c r="R362" s="98">
        <v>14.319777905867612</v>
      </c>
      <c r="S362" s="98">
        <v>13.697878471669414</v>
      </c>
      <c r="T362" s="98">
        <v>11.993146149412018</v>
      </c>
      <c r="U362" s="98">
        <v>12.318715248246912</v>
      </c>
      <c r="V362" s="98">
        <v>10.496090920770968</v>
      </c>
      <c r="W362" s="98">
        <v>10.544948473960721</v>
      </c>
      <c r="X362" s="98">
        <v>8.8169702917105681</v>
      </c>
      <c r="Y362" s="98">
        <v>6.341662876985378</v>
      </c>
      <c r="DA362" s="63" t="s">
        <v>3328</v>
      </c>
    </row>
    <row r="363" spans="1:105" ht="12" customHeight="1" x14ac:dyDescent="0.25">
      <c r="A363" s="97" t="s">
        <v>53</v>
      </c>
      <c r="B363" s="98"/>
      <c r="C363" s="98">
        <v>0.11095190891633386</v>
      </c>
      <c r="D363" s="98">
        <v>0.10583616676129075</v>
      </c>
      <c r="E363" s="98">
        <v>0.11527346228882261</v>
      </c>
      <c r="F363" s="98">
        <v>0.11674286161704353</v>
      </c>
      <c r="G363" s="98">
        <v>0.13324189758551863</v>
      </c>
      <c r="H363" s="98">
        <v>0.11792133426053537</v>
      </c>
      <c r="I363" s="98">
        <v>0.11171055005140229</v>
      </c>
      <c r="J363" s="98">
        <v>0.10569810035401553</v>
      </c>
      <c r="K363" s="98">
        <v>0.12117437448646086</v>
      </c>
      <c r="L363" s="98">
        <v>0.12763395359033627</v>
      </c>
      <c r="M363" s="98">
        <v>0.12935710777722395</v>
      </c>
      <c r="N363" s="98">
        <v>0.12606156654574566</v>
      </c>
      <c r="O363" s="98">
        <v>0.11861396008213225</v>
      </c>
      <c r="P363" s="98">
        <v>0.11953815665938071</v>
      </c>
      <c r="Q363" s="98">
        <v>0.10981721346301973</v>
      </c>
      <c r="R363" s="98">
        <v>7.5253465133250083E-2</v>
      </c>
      <c r="S363" s="98">
        <v>7.2324661548807137E-2</v>
      </c>
      <c r="T363" s="98">
        <v>6.4242270505950549E-2</v>
      </c>
      <c r="U363" s="98">
        <v>6.7369764425725967E-2</v>
      </c>
      <c r="V363" s="98">
        <v>5.8162680027010263E-2</v>
      </c>
      <c r="W363" s="98">
        <v>5.8950119603227324E-2</v>
      </c>
      <c r="X363" s="98">
        <v>4.9503385532878294E-2</v>
      </c>
      <c r="Y363" s="98">
        <v>3.6075992660949061E-2</v>
      </c>
      <c r="DA363" s="63" t="s">
        <v>3329</v>
      </c>
    </row>
    <row r="364" spans="1:105" ht="12" customHeight="1" x14ac:dyDescent="0.25">
      <c r="A364" s="121" t="s">
        <v>92</v>
      </c>
      <c r="B364" s="122"/>
      <c r="C364" s="122">
        <f t="shared" ref="C364:Y364" si="156">C365</f>
        <v>0.22412622974953803</v>
      </c>
      <c r="D364" s="122">
        <f t="shared" si="156"/>
        <v>0.19381659040889671</v>
      </c>
      <c r="E364" s="122">
        <f t="shared" si="156"/>
        <v>0.85052054660303733</v>
      </c>
      <c r="F364" s="122">
        <f t="shared" si="156"/>
        <v>0.42490490387259322</v>
      </c>
      <c r="G364" s="122">
        <f t="shared" si="156"/>
        <v>0.4748432875170821</v>
      </c>
      <c r="H364" s="122">
        <f t="shared" si="156"/>
        <v>0.9849728680693467</v>
      </c>
      <c r="I364" s="122">
        <f t="shared" si="156"/>
        <v>1.3595394567510974</v>
      </c>
      <c r="J364" s="122">
        <f t="shared" si="156"/>
        <v>0.7228908615774261</v>
      </c>
      <c r="K364" s="122">
        <f t="shared" si="156"/>
        <v>0.71234361655570566</v>
      </c>
      <c r="L364" s="122">
        <f t="shared" si="156"/>
        <v>0.39487151931335279</v>
      </c>
      <c r="M364" s="122">
        <f t="shared" si="156"/>
        <v>0.61106305054775123</v>
      </c>
      <c r="N364" s="122">
        <f t="shared" si="156"/>
        <v>0.65598888692355029</v>
      </c>
      <c r="O364" s="122">
        <f t="shared" si="156"/>
        <v>0.3208308276423491</v>
      </c>
      <c r="P364" s="122">
        <f t="shared" si="156"/>
        <v>0.31644598605920127</v>
      </c>
      <c r="Q364" s="122">
        <f t="shared" si="156"/>
        <v>0.20985127342094348</v>
      </c>
      <c r="R364" s="122">
        <f t="shared" si="156"/>
        <v>0.20736749171211491</v>
      </c>
      <c r="S364" s="122">
        <f t="shared" si="156"/>
        <v>0.11145480043032807</v>
      </c>
      <c r="T364" s="122">
        <f t="shared" si="156"/>
        <v>0.24710504788072565</v>
      </c>
      <c r="U364" s="122">
        <f t="shared" si="156"/>
        <v>4.4950454170029533E-2</v>
      </c>
      <c r="V364" s="122">
        <f t="shared" si="156"/>
        <v>0.32537889819877819</v>
      </c>
      <c r="W364" s="122">
        <f t="shared" si="156"/>
        <v>0.72783712124351263</v>
      </c>
      <c r="X364" s="122">
        <f t="shared" si="156"/>
        <v>1.1269103477295945</v>
      </c>
      <c r="Y364" s="122">
        <f t="shared" si="156"/>
        <v>0.43707950355768593</v>
      </c>
      <c r="DA364" s="130" t="s">
        <v>3330</v>
      </c>
    </row>
    <row r="365" spans="1:105" ht="12" customHeight="1" x14ac:dyDescent="0.25">
      <c r="A365" s="97" t="s">
        <v>53</v>
      </c>
      <c r="B365" s="98"/>
      <c r="C365" s="98">
        <v>0.22412622974953803</v>
      </c>
      <c r="D365" s="98">
        <v>0.19381659040889671</v>
      </c>
      <c r="E365" s="98">
        <v>0.85052054660303733</v>
      </c>
      <c r="F365" s="98">
        <v>0.42490490387259322</v>
      </c>
      <c r="G365" s="98">
        <v>0.4748432875170821</v>
      </c>
      <c r="H365" s="98">
        <v>0.9849728680693467</v>
      </c>
      <c r="I365" s="98">
        <v>1.3595394567510974</v>
      </c>
      <c r="J365" s="98">
        <v>0.7228908615774261</v>
      </c>
      <c r="K365" s="98">
        <v>0.71234361655570566</v>
      </c>
      <c r="L365" s="98">
        <v>0.39487151931335279</v>
      </c>
      <c r="M365" s="98">
        <v>0.61106305054775123</v>
      </c>
      <c r="N365" s="98">
        <v>0.65598888692355029</v>
      </c>
      <c r="O365" s="98">
        <v>0.3208308276423491</v>
      </c>
      <c r="P365" s="98">
        <v>0.31644598605920127</v>
      </c>
      <c r="Q365" s="98">
        <v>0.20985127342094348</v>
      </c>
      <c r="R365" s="98">
        <v>0.20736749171211491</v>
      </c>
      <c r="S365" s="98">
        <v>0.11145480043032807</v>
      </c>
      <c r="T365" s="98">
        <v>0.24710504788072565</v>
      </c>
      <c r="U365" s="98">
        <v>4.4950454170029533E-2</v>
      </c>
      <c r="V365" s="98">
        <v>0.32537889819877819</v>
      </c>
      <c r="W365" s="98">
        <v>0.72783712124351263</v>
      </c>
      <c r="X365" s="98">
        <v>1.1269103477295945</v>
      </c>
      <c r="Y365" s="98">
        <v>0.43707950355768593</v>
      </c>
      <c r="DA365" s="63" t="s">
        <v>3331</v>
      </c>
    </row>
    <row r="366" spans="1:105" ht="12" customHeight="1" x14ac:dyDescent="0.25">
      <c r="A366" s="121" t="s">
        <v>55</v>
      </c>
      <c r="B366" s="122"/>
      <c r="C366" s="122">
        <v>2.5198215023250521</v>
      </c>
      <c r="D366" s="122">
        <v>2.7077482893780593</v>
      </c>
      <c r="E366" s="122">
        <v>2.35285346500965</v>
      </c>
      <c r="F366" s="122">
        <v>2.6233768763569949</v>
      </c>
      <c r="G366" s="122">
        <v>2.9410167044615974</v>
      </c>
      <c r="H366" s="122">
        <v>3.0333082263047353</v>
      </c>
      <c r="I366" s="122">
        <v>2.9449853891345525</v>
      </c>
      <c r="J366" s="122">
        <v>2.8778000988581667</v>
      </c>
      <c r="K366" s="122">
        <v>3.0857377267750326</v>
      </c>
      <c r="L366" s="122">
        <v>3.1646669459356311</v>
      </c>
      <c r="M366" s="122">
        <v>3.1861400423065169</v>
      </c>
      <c r="N366" s="122">
        <v>3.1892068164999161</v>
      </c>
      <c r="O366" s="122">
        <v>2.9511088045462799</v>
      </c>
      <c r="P366" s="122">
        <v>3.4214714210859856</v>
      </c>
      <c r="Q366" s="122">
        <v>2.8038333417142929</v>
      </c>
      <c r="R366" s="122">
        <v>2.0321456927333368</v>
      </c>
      <c r="S366" s="122">
        <v>2.0994775159122741</v>
      </c>
      <c r="T366" s="122">
        <v>1.9863654118875644</v>
      </c>
      <c r="U366" s="122">
        <v>2.245021600472271</v>
      </c>
      <c r="V366" s="122">
        <v>2.011098053723551</v>
      </c>
      <c r="W366" s="122">
        <v>2.3233788868462439</v>
      </c>
      <c r="X366" s="122">
        <v>2.5521336009005893</v>
      </c>
      <c r="Y366" s="122">
        <v>2.8356675009573613</v>
      </c>
      <c r="DA366" s="130" t="s">
        <v>3332</v>
      </c>
    </row>
    <row r="367" spans="1:105" ht="12" customHeight="1" x14ac:dyDescent="0.25">
      <c r="A367" s="97" t="s">
        <v>132</v>
      </c>
      <c r="B367" s="98"/>
      <c r="C367" s="98">
        <v>3.2915285322323011E-2</v>
      </c>
      <c r="D367" s="98">
        <v>5.9535019402569951E-2</v>
      </c>
      <c r="E367" s="98">
        <v>7.9809415659571614E-2</v>
      </c>
      <c r="F367" s="98">
        <v>6.0333315389635496E-2</v>
      </c>
      <c r="G367" s="98">
        <v>6.5463385773776542E-2</v>
      </c>
      <c r="H367" s="98">
        <v>6.2572204228629427E-2</v>
      </c>
      <c r="I367" s="98">
        <v>0.12635781340845559</v>
      </c>
      <c r="J367" s="98">
        <v>0.38667336666671048</v>
      </c>
      <c r="K367" s="98">
        <v>0.36063175166125239</v>
      </c>
      <c r="L367" s="98">
        <v>0.32846258349419039</v>
      </c>
      <c r="M367" s="98">
        <v>0.34418409835283131</v>
      </c>
      <c r="N367" s="98">
        <v>0.27998237017331751</v>
      </c>
      <c r="O367" s="98">
        <v>0.22769219587403763</v>
      </c>
      <c r="P367" s="98">
        <v>6.5348866747059392E-2</v>
      </c>
      <c r="Q367" s="98">
        <v>7.7535709285544943E-2</v>
      </c>
      <c r="R367" s="98">
        <v>8.2587696598630883E-2</v>
      </c>
      <c r="S367" s="98">
        <v>0.11615921764014589</v>
      </c>
      <c r="T367" s="98">
        <v>0.10628230669006676</v>
      </c>
      <c r="U367" s="98">
        <v>9.9376113432375901E-2</v>
      </c>
      <c r="V367" s="98">
        <v>9.2487846846169064E-2</v>
      </c>
      <c r="W367" s="98">
        <v>0.11621912691253213</v>
      </c>
      <c r="X367" s="98">
        <v>0.20114192240960613</v>
      </c>
      <c r="Y367" s="98">
        <v>0.69993559464889366</v>
      </c>
      <c r="DA367" s="63" t="s">
        <v>3333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9.7139743152822151E-5</v>
      </c>
      <c r="F368" s="98">
        <v>0</v>
      </c>
      <c r="G368" s="98">
        <v>0</v>
      </c>
      <c r="H368" s="98">
        <v>0</v>
      </c>
      <c r="I368" s="98">
        <v>1.0336238422546513E-4</v>
      </c>
      <c r="J368" s="98">
        <v>1.996100938398297E-4</v>
      </c>
      <c r="K368" s="98">
        <v>3.0150836337371559E-4</v>
      </c>
      <c r="L368" s="98">
        <v>1.9896437070301192E-4</v>
      </c>
      <c r="M368" s="98">
        <v>3.9026063290824287E-4</v>
      </c>
      <c r="N368" s="98">
        <v>2.8714960202357948E-4</v>
      </c>
      <c r="O368" s="98">
        <v>2.7462418837703582E-4</v>
      </c>
      <c r="P368" s="98">
        <v>2.7408695079932576E-4</v>
      </c>
      <c r="Q368" s="98">
        <v>9.1702455033861079E-5</v>
      </c>
      <c r="R368" s="98">
        <v>1.9078848250685433E-4</v>
      </c>
      <c r="S368" s="98">
        <v>0</v>
      </c>
      <c r="T368" s="98">
        <v>9.4031227558073033E-5</v>
      </c>
      <c r="U368" s="98">
        <v>9.2222507448047137E-5</v>
      </c>
      <c r="V368" s="98">
        <v>2.9076445137343136E-4</v>
      </c>
      <c r="W368" s="98">
        <v>9.5080529571022238E-5</v>
      </c>
      <c r="X368" s="98">
        <v>3.4616582455089734E-4</v>
      </c>
      <c r="Y368" s="98">
        <v>3.0995852094007912E-3</v>
      </c>
      <c r="DA368" s="63" t="s">
        <v>3334</v>
      </c>
    </row>
    <row r="369" spans="1:105" ht="12" customHeight="1" x14ac:dyDescent="0.25">
      <c r="A369" s="100" t="s">
        <v>199</v>
      </c>
      <c r="B369" s="101"/>
      <c r="C369" s="101">
        <v>0</v>
      </c>
      <c r="D369" s="101">
        <v>0</v>
      </c>
      <c r="E369" s="101">
        <v>3.6337321672982543E-5</v>
      </c>
      <c r="F369" s="101">
        <v>0</v>
      </c>
      <c r="G369" s="101">
        <v>0</v>
      </c>
      <c r="H369" s="101">
        <v>0</v>
      </c>
      <c r="I369" s="101">
        <v>3.9125391910735888E-5</v>
      </c>
      <c r="J369" s="101">
        <v>7.5036629101272938E-5</v>
      </c>
      <c r="K369" s="101">
        <v>1.049779729122886E-4</v>
      </c>
      <c r="L369" s="101">
        <v>6.8466425295510091E-5</v>
      </c>
      <c r="M369" s="101">
        <v>1.3798735305188661E-4</v>
      </c>
      <c r="N369" s="101">
        <v>9.9501406022454842E-5</v>
      </c>
      <c r="O369" s="101">
        <v>9.1884649898169504E-5</v>
      </c>
      <c r="P369" s="101">
        <v>9.559905332887306E-5</v>
      </c>
      <c r="Q369" s="101">
        <v>3.4516001281302531E-5</v>
      </c>
      <c r="R369" s="101">
        <v>6.9362859555329004E-5</v>
      </c>
      <c r="S369" s="101">
        <v>0</v>
      </c>
      <c r="T369" s="101">
        <v>3.3837185668669609E-5</v>
      </c>
      <c r="U369" s="101">
        <v>3.1146332847707536E-5</v>
      </c>
      <c r="V369" s="101">
        <v>9.5286953349723637E-5</v>
      </c>
      <c r="W369" s="101">
        <v>3.4500890592704291E-5</v>
      </c>
      <c r="X369" s="101">
        <v>1.3840095385163166E-4</v>
      </c>
      <c r="Y369" s="101">
        <v>1.2611944000005789E-3</v>
      </c>
      <c r="DA369" s="131" t="s">
        <v>3335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6.0802421479839607E-5</v>
      </c>
      <c r="F370" s="104">
        <v>0</v>
      </c>
      <c r="G370" s="104">
        <v>0</v>
      </c>
      <c r="H370" s="104">
        <v>0</v>
      </c>
      <c r="I370" s="104">
        <v>6.4236992314729233E-5</v>
      </c>
      <c r="J370" s="104">
        <v>1.2457346473855678E-4</v>
      </c>
      <c r="K370" s="104">
        <v>1.9653039046142696E-4</v>
      </c>
      <c r="L370" s="104">
        <v>1.3049794540750183E-4</v>
      </c>
      <c r="M370" s="104">
        <v>2.5227327985635626E-4</v>
      </c>
      <c r="N370" s="104">
        <v>1.8764819600112462E-4</v>
      </c>
      <c r="O370" s="104">
        <v>1.8273953847886633E-4</v>
      </c>
      <c r="P370" s="104">
        <v>1.7848789747045273E-4</v>
      </c>
      <c r="Q370" s="104">
        <v>5.7186453752558542E-5</v>
      </c>
      <c r="R370" s="104">
        <v>1.2142562295152532E-4</v>
      </c>
      <c r="S370" s="104">
        <v>0</v>
      </c>
      <c r="T370" s="104">
        <v>6.0194041889403425E-5</v>
      </c>
      <c r="U370" s="104">
        <v>6.1076174600339608E-5</v>
      </c>
      <c r="V370" s="104">
        <v>1.9547749802370775E-4</v>
      </c>
      <c r="W370" s="104">
        <v>6.0579638978317947E-5</v>
      </c>
      <c r="X370" s="104">
        <v>2.0776487069926571E-4</v>
      </c>
      <c r="Y370" s="104">
        <v>1.8383908094002123E-3</v>
      </c>
      <c r="DA370" s="132" t="s">
        <v>3336</v>
      </c>
    </row>
    <row r="371" spans="1:105" ht="12" customHeight="1" x14ac:dyDescent="0.25">
      <c r="A371" s="106" t="s">
        <v>124</v>
      </c>
      <c r="B371" s="101"/>
      <c r="C371" s="101">
        <v>0.1364523855269332</v>
      </c>
      <c r="D371" s="101">
        <v>0.13764273956547521</v>
      </c>
      <c r="E371" s="101">
        <v>0.14707756306792011</v>
      </c>
      <c r="F371" s="101">
        <v>0.12138764120999812</v>
      </c>
      <c r="G371" s="101">
        <v>0.11716185441028608</v>
      </c>
      <c r="H371" s="101">
        <v>0.13731152114187117</v>
      </c>
      <c r="I371" s="101">
        <v>0.1466060200646945</v>
      </c>
      <c r="J371" s="101">
        <v>0.13744317220733701</v>
      </c>
      <c r="K371" s="101">
        <v>0.1721860291438842</v>
      </c>
      <c r="L371" s="101">
        <v>0.14722086803709739</v>
      </c>
      <c r="M371" s="101">
        <v>0.12025073875995033</v>
      </c>
      <c r="N371" s="101">
        <v>6.0539051601393827E-2</v>
      </c>
      <c r="O371" s="101">
        <v>7.7662992262912151E-2</v>
      </c>
      <c r="P371" s="101">
        <v>9.3231478366009382E-2</v>
      </c>
      <c r="Q371" s="101">
        <v>0.10729392843402606</v>
      </c>
      <c r="R371" s="101">
        <v>8.6371834817116605E-2</v>
      </c>
      <c r="S371" s="101">
        <v>7.21051643830177E-2</v>
      </c>
      <c r="T371" s="101">
        <v>5.571385253547919E-2</v>
      </c>
      <c r="U371" s="101">
        <v>5.3976181525310737E-2</v>
      </c>
      <c r="V371" s="101">
        <v>3.8412606872180607E-2</v>
      </c>
      <c r="W371" s="101">
        <v>4.4279742151818569E-2</v>
      </c>
      <c r="X371" s="101">
        <v>4.6523698181131112E-2</v>
      </c>
      <c r="Y371" s="101">
        <v>5.1474854345103821E-2</v>
      </c>
      <c r="DA371" s="131" t="s">
        <v>3337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9.8955989211057892E-5</v>
      </c>
      <c r="F372" s="104">
        <v>0</v>
      </c>
      <c r="G372" s="104">
        <v>0</v>
      </c>
      <c r="H372" s="104">
        <v>0</v>
      </c>
      <c r="I372" s="104">
        <v>1.0277004228323677E-4</v>
      </c>
      <c r="J372" s="104">
        <v>1.1394816239015352E-4</v>
      </c>
      <c r="K372" s="104">
        <v>2.4034582404511878E-4</v>
      </c>
      <c r="L372" s="104">
        <v>1.1145416167652095E-4</v>
      </c>
      <c r="M372" s="104">
        <v>9.9865108914639901E-5</v>
      </c>
      <c r="N372" s="104">
        <v>9.6451052669290928E-5</v>
      </c>
      <c r="O372" s="104">
        <v>1.930017758731518E-4</v>
      </c>
      <c r="P372" s="104">
        <v>8.9853723245835598E-5</v>
      </c>
      <c r="Q372" s="104">
        <v>1.844886707730185E-4</v>
      </c>
      <c r="R372" s="104">
        <v>1.9586372869783458E-4</v>
      </c>
      <c r="S372" s="104">
        <v>9.7448366662806758E-5</v>
      </c>
      <c r="T372" s="104">
        <v>9.4591965528027975E-5</v>
      </c>
      <c r="U372" s="104">
        <v>2.0050593947481906E-4</v>
      </c>
      <c r="V372" s="104">
        <v>9.9033856118726718E-5</v>
      </c>
      <c r="W372" s="104">
        <v>1.0612817132681456E-4</v>
      </c>
      <c r="X372" s="104">
        <v>1.0609161999855701E-4</v>
      </c>
      <c r="Y372" s="104">
        <v>9.9127801254360266E-5</v>
      </c>
      <c r="DA372" s="132" t="s">
        <v>3338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3.7884675472467936E-5</v>
      </c>
      <c r="F373" s="98">
        <v>0</v>
      </c>
      <c r="G373" s="98">
        <v>0</v>
      </c>
      <c r="H373" s="98">
        <v>0</v>
      </c>
      <c r="I373" s="98">
        <v>4.1536317747060458E-5</v>
      </c>
      <c r="J373" s="98">
        <v>4.6156198467486806E-5</v>
      </c>
      <c r="K373" s="98">
        <v>9.1390114939249068E-5</v>
      </c>
      <c r="L373" s="98">
        <v>4.2175327331599307E-5</v>
      </c>
      <c r="M373" s="98">
        <v>3.8728080027138032E-5</v>
      </c>
      <c r="N373" s="98">
        <v>3.6378269581669701E-5</v>
      </c>
      <c r="O373" s="98">
        <v>6.9300122761592061E-5</v>
      </c>
      <c r="P373" s="98">
        <v>3.2803165831901153E-5</v>
      </c>
      <c r="Q373" s="98">
        <v>7.1410534450190398E-5</v>
      </c>
      <c r="R373" s="98">
        <v>7.2974933041196344E-5</v>
      </c>
      <c r="S373" s="98">
        <v>3.5320015366657498E-5</v>
      </c>
      <c r="T373" s="98">
        <v>3.4892665534106352E-5</v>
      </c>
      <c r="U373" s="98">
        <v>6.9599866563297758E-5</v>
      </c>
      <c r="V373" s="98">
        <v>3.3416614951161607E-5</v>
      </c>
      <c r="W373" s="98">
        <v>3.9734206101360766E-5</v>
      </c>
      <c r="X373" s="98">
        <v>4.3842170779066037E-5</v>
      </c>
      <c r="Y373" s="98">
        <v>4.1489716198829574E-5</v>
      </c>
      <c r="DA373" s="63" t="s">
        <v>3339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6.1071313738589956E-5</v>
      </c>
      <c r="F374" s="98">
        <v>0</v>
      </c>
      <c r="G374" s="98">
        <v>0</v>
      </c>
      <c r="H374" s="98">
        <v>0</v>
      </c>
      <c r="I374" s="98">
        <v>6.1233724536176323E-5</v>
      </c>
      <c r="J374" s="98">
        <v>6.7791963922666704E-5</v>
      </c>
      <c r="K374" s="98">
        <v>1.4895570910586971E-4</v>
      </c>
      <c r="L374" s="98">
        <v>6.927883434492164E-5</v>
      </c>
      <c r="M374" s="98">
        <v>6.1137028887501868E-5</v>
      </c>
      <c r="N374" s="98">
        <v>6.0072783087621227E-5</v>
      </c>
      <c r="O374" s="98">
        <v>1.2370165311155975E-4</v>
      </c>
      <c r="P374" s="98">
        <v>5.7050557413934445E-5</v>
      </c>
      <c r="Q374" s="98">
        <v>1.130781363228281E-4</v>
      </c>
      <c r="R374" s="98">
        <v>1.2288879565663824E-4</v>
      </c>
      <c r="S374" s="98">
        <v>6.212835129614926E-5</v>
      </c>
      <c r="T374" s="98">
        <v>5.9699299993921623E-5</v>
      </c>
      <c r="U374" s="98">
        <v>1.309060729115213E-4</v>
      </c>
      <c r="V374" s="98">
        <v>6.5617241167565117E-5</v>
      </c>
      <c r="W374" s="98">
        <v>6.6393965225453803E-5</v>
      </c>
      <c r="X374" s="98">
        <v>6.2249449219490971E-5</v>
      </c>
      <c r="Y374" s="98">
        <v>5.7638085055530686E-5</v>
      </c>
      <c r="DA374" s="63" t="s">
        <v>3340</v>
      </c>
    </row>
    <row r="375" spans="1:105" ht="12" customHeight="1" x14ac:dyDescent="0.25">
      <c r="A375" s="106" t="s">
        <v>122</v>
      </c>
      <c r="B375" s="101"/>
      <c r="C375" s="101">
        <v>2.2997489363534824</v>
      </c>
      <c r="D375" s="101">
        <v>2.4600233348264999</v>
      </c>
      <c r="E375" s="101">
        <v>2.0424822635531275</v>
      </c>
      <c r="F375" s="101">
        <v>2.3942232592749058</v>
      </c>
      <c r="G375" s="101">
        <v>2.6971661315987938</v>
      </c>
      <c r="H375" s="101">
        <v>2.7615892288176207</v>
      </c>
      <c r="I375" s="101">
        <v>2.4896218438107214</v>
      </c>
      <c r="J375" s="101">
        <v>2.1857230850653444</v>
      </c>
      <c r="K375" s="101">
        <v>2.3734128849927414</v>
      </c>
      <c r="L375" s="101">
        <v>2.5313874476596658</v>
      </c>
      <c r="M375" s="101">
        <v>2.4711230985826909</v>
      </c>
      <c r="N375" s="101">
        <v>2.6178881120674746</v>
      </c>
      <c r="O375" s="101">
        <v>2.3634839420294265</v>
      </c>
      <c r="P375" s="101">
        <v>2.7813770962097295</v>
      </c>
      <c r="Q375" s="101">
        <v>2.2036230516557125</v>
      </c>
      <c r="R375" s="101">
        <v>1.6083990233924619</v>
      </c>
      <c r="S375" s="101">
        <v>1.6445215735609746</v>
      </c>
      <c r="T375" s="101">
        <v>1.5193021936458395</v>
      </c>
      <c r="U375" s="101">
        <v>1.7657953830775441</v>
      </c>
      <c r="V375" s="101">
        <v>1.5813428212152008</v>
      </c>
      <c r="W375" s="101">
        <v>1.8392831051896188</v>
      </c>
      <c r="X375" s="101">
        <v>1.9032521231342585</v>
      </c>
      <c r="Y375" s="101">
        <v>1.6853911737551712</v>
      </c>
      <c r="DA375" s="131" t="s">
        <v>3341</v>
      </c>
    </row>
    <row r="376" spans="1:105" ht="12" customHeight="1" x14ac:dyDescent="0.25">
      <c r="A376" s="107" t="s">
        <v>121</v>
      </c>
      <c r="B376" s="104"/>
      <c r="C376" s="104">
        <v>5.0704895122313118E-2</v>
      </c>
      <c r="D376" s="104">
        <v>5.0547195583514268E-2</v>
      </c>
      <c r="E376" s="104">
        <v>8.328812699666685E-2</v>
      </c>
      <c r="F376" s="104">
        <v>4.7432660482455424E-2</v>
      </c>
      <c r="G376" s="104">
        <v>6.1225332678741029E-2</v>
      </c>
      <c r="H376" s="104">
        <v>7.1835272116614363E-2</v>
      </c>
      <c r="I376" s="104">
        <v>0.18219357942417264</v>
      </c>
      <c r="J376" s="104">
        <v>0.1676469166625445</v>
      </c>
      <c r="K376" s="104">
        <v>0.17896520678973593</v>
      </c>
      <c r="L376" s="104">
        <v>0.15728562821229811</v>
      </c>
      <c r="M376" s="104">
        <v>0.25009198086922163</v>
      </c>
      <c r="N376" s="104">
        <v>0.23041368200303702</v>
      </c>
      <c r="O376" s="104">
        <v>0.28180204841565354</v>
      </c>
      <c r="P376" s="104">
        <v>0.481150039089142</v>
      </c>
      <c r="Q376" s="104">
        <v>0.41510446121320255</v>
      </c>
      <c r="R376" s="104">
        <v>0.25440048571392287</v>
      </c>
      <c r="S376" s="104">
        <v>0.26659411196147292</v>
      </c>
      <c r="T376" s="104">
        <v>0.30487843582309293</v>
      </c>
      <c r="U376" s="104">
        <v>0.32558119399011731</v>
      </c>
      <c r="V376" s="104">
        <v>0.29846498048250819</v>
      </c>
      <c r="W376" s="104">
        <v>0.32339570389137667</v>
      </c>
      <c r="X376" s="104">
        <v>0.40076359973104414</v>
      </c>
      <c r="Y376" s="104">
        <v>0.39566716519753753</v>
      </c>
      <c r="DA376" s="132" t="s">
        <v>3342</v>
      </c>
    </row>
    <row r="377" spans="1:105" ht="12" customHeight="1" x14ac:dyDescent="0.25">
      <c r="A377" s="108" t="s">
        <v>53</v>
      </c>
      <c r="B377" s="98"/>
      <c r="C377" s="98">
        <v>2.0013986298339535E-2</v>
      </c>
      <c r="D377" s="98">
        <v>2.0840572697643642E-2</v>
      </c>
      <c r="E377" s="98">
        <v>2.9736889324907399E-2</v>
      </c>
      <c r="F377" s="98">
        <v>1.8750420636106012E-2</v>
      </c>
      <c r="G377" s="98">
        <v>2.3972439947720664E-2</v>
      </c>
      <c r="H377" s="98">
        <v>2.8001029274803257E-2</v>
      </c>
      <c r="I377" s="98">
        <v>6.9255851893141165E-2</v>
      </c>
      <c r="J377" s="98">
        <v>6.4034289676929063E-2</v>
      </c>
      <c r="K377" s="98">
        <v>6.4027893113004261E-2</v>
      </c>
      <c r="L377" s="98">
        <v>5.6183273943686884E-2</v>
      </c>
      <c r="M377" s="98">
        <v>9.2372400373886179E-2</v>
      </c>
      <c r="N377" s="98">
        <v>8.3593133612590978E-2</v>
      </c>
      <c r="O377" s="98">
        <v>9.8372959680247354E-2</v>
      </c>
      <c r="P377" s="98">
        <v>0.1733450209713735</v>
      </c>
      <c r="Q377" s="98">
        <v>0.16024998539511318</v>
      </c>
      <c r="R377" s="98">
        <v>9.4979609067673401E-2</v>
      </c>
      <c r="S377" s="98">
        <v>9.7288396519810499E-2</v>
      </c>
      <c r="T377" s="98">
        <v>0.1135730751003612</v>
      </c>
      <c r="U377" s="98">
        <v>0.11426768171092204</v>
      </c>
      <c r="V377" s="98">
        <v>0.10181979494497266</v>
      </c>
      <c r="W377" s="98">
        <v>0.12188130777721479</v>
      </c>
      <c r="X377" s="98">
        <v>0.16570450232659273</v>
      </c>
      <c r="Y377" s="98">
        <v>0.16470350028197706</v>
      </c>
      <c r="DA377" s="63" t="s">
        <v>3343</v>
      </c>
    </row>
    <row r="378" spans="1:105" ht="12" customHeight="1" x14ac:dyDescent="0.25">
      <c r="A378" s="108" t="s">
        <v>52</v>
      </c>
      <c r="B378" s="98"/>
      <c r="C378" s="98">
        <v>3.069090882397358E-2</v>
      </c>
      <c r="D378" s="98">
        <v>2.9706622885870625E-2</v>
      </c>
      <c r="E378" s="98">
        <v>5.3551237671759455E-2</v>
      </c>
      <c r="F378" s="98">
        <v>2.8682239846349412E-2</v>
      </c>
      <c r="G378" s="98">
        <v>3.7252892731020365E-2</v>
      </c>
      <c r="H378" s="98">
        <v>4.3834242841811102E-2</v>
      </c>
      <c r="I378" s="98">
        <v>0.11293772753103148</v>
      </c>
      <c r="J378" s="98">
        <v>0.10361262698561542</v>
      </c>
      <c r="K378" s="98">
        <v>0.11493731367673167</v>
      </c>
      <c r="L378" s="98">
        <v>0.10110235426861122</v>
      </c>
      <c r="M378" s="98">
        <v>0.15771958049533547</v>
      </c>
      <c r="N378" s="98">
        <v>0.14682054839044606</v>
      </c>
      <c r="O378" s="98">
        <v>0.18342908873540617</v>
      </c>
      <c r="P378" s="98">
        <v>0.3078050181177685</v>
      </c>
      <c r="Q378" s="98">
        <v>0.2548544758180894</v>
      </c>
      <c r="R378" s="98">
        <v>0.15942087664624949</v>
      </c>
      <c r="S378" s="98">
        <v>0.16930571544166242</v>
      </c>
      <c r="T378" s="98">
        <v>0.19130536072273172</v>
      </c>
      <c r="U378" s="98">
        <v>0.21131351227919526</v>
      </c>
      <c r="V378" s="98">
        <v>0.19664518553753552</v>
      </c>
      <c r="W378" s="98">
        <v>0.20151439611416189</v>
      </c>
      <c r="X378" s="98">
        <v>0.23505909740445138</v>
      </c>
      <c r="Y378" s="98">
        <v>0.2309636649155605</v>
      </c>
      <c r="DA378" s="63" t="s">
        <v>3344</v>
      </c>
    </row>
    <row r="379" spans="1:105" ht="12" customHeight="1" x14ac:dyDescent="0.25">
      <c r="A379" s="121" t="s">
        <v>54</v>
      </c>
      <c r="B379" s="122"/>
      <c r="C379" s="122">
        <v>2.36344371004955</v>
      </c>
      <c r="D379" s="122">
        <v>2.3962968266261329</v>
      </c>
      <c r="E379" s="122">
        <v>2.2842789936923591</v>
      </c>
      <c r="F379" s="122">
        <v>2.3020965293430091</v>
      </c>
      <c r="G379" s="122">
        <v>2.5661331743046425</v>
      </c>
      <c r="H379" s="122">
        <v>2.6491574324777147</v>
      </c>
      <c r="I379" s="122">
        <v>2.6584139680723835</v>
      </c>
      <c r="J379" s="122">
        <v>2.6846571235893002</v>
      </c>
      <c r="K379" s="122">
        <v>2.9921824465679743</v>
      </c>
      <c r="L379" s="122">
        <v>2.8578595442041865</v>
      </c>
      <c r="M379" s="122">
        <v>2.7980535834904576</v>
      </c>
      <c r="N379" s="122">
        <v>2.6555505020626997</v>
      </c>
      <c r="O379" s="122">
        <v>2.4787088351723101</v>
      </c>
      <c r="P379" s="122">
        <v>2.8425445925011328</v>
      </c>
      <c r="Q379" s="122">
        <v>2.3985722041768813</v>
      </c>
      <c r="R379" s="122">
        <v>1.7806149536245734</v>
      </c>
      <c r="S379" s="122">
        <v>1.7403918139974235</v>
      </c>
      <c r="T379" s="122">
        <v>1.590078557617491</v>
      </c>
      <c r="U379" s="122">
        <v>1.7637304565842007</v>
      </c>
      <c r="V379" s="122">
        <v>1.5724450435483082</v>
      </c>
      <c r="W379" s="122">
        <v>1.7715982963037002</v>
      </c>
      <c r="X379" s="122">
        <v>1.946761633903034</v>
      </c>
      <c r="Y379" s="122">
        <v>1.9645879419908041</v>
      </c>
      <c r="DA379" s="130" t="s">
        <v>3345</v>
      </c>
    </row>
    <row r="380" spans="1:105" ht="12" customHeight="1" x14ac:dyDescent="0.25">
      <c r="A380" s="97" t="s">
        <v>202</v>
      </c>
      <c r="B380" s="98"/>
      <c r="C380" s="98">
        <v>8.2873455988664829E-2</v>
      </c>
      <c r="D380" s="98">
        <v>9.5273476692038339E-2</v>
      </c>
      <c r="E380" s="98">
        <v>0.14471982887025664</v>
      </c>
      <c r="F380" s="98">
        <v>0.13076755021670741</v>
      </c>
      <c r="G380" s="98">
        <v>0.13486461035263955</v>
      </c>
      <c r="H380" s="98">
        <v>0.14703424429337325</v>
      </c>
      <c r="I380" s="98">
        <v>0.14340707533460928</v>
      </c>
      <c r="J380" s="98">
        <v>0.32005622236058545</v>
      </c>
      <c r="K380" s="98">
        <v>0.45734932401348544</v>
      </c>
      <c r="L380" s="98">
        <v>0.39540744253019167</v>
      </c>
      <c r="M380" s="98">
        <v>0.42013596770291722</v>
      </c>
      <c r="N380" s="98">
        <v>0.36267960843285429</v>
      </c>
      <c r="O380" s="98">
        <v>0.23783019653124443</v>
      </c>
      <c r="P380" s="98">
        <v>0.21521181446410007</v>
      </c>
      <c r="Q380" s="98">
        <v>0.13180440507865537</v>
      </c>
      <c r="R380" s="98">
        <v>0.12996597764635426</v>
      </c>
      <c r="S380" s="98">
        <v>0.10513682513387833</v>
      </c>
      <c r="T380" s="98">
        <v>0.12625533060823652</v>
      </c>
      <c r="U380" s="98">
        <v>0.14586934812080629</v>
      </c>
      <c r="V380" s="98">
        <v>0.23198984399505596</v>
      </c>
      <c r="W380" s="98">
        <v>0.16813945407213524</v>
      </c>
      <c r="X380" s="98">
        <v>0.15337539186819951</v>
      </c>
      <c r="Y380" s="98">
        <v>6.9415642290680132E-2</v>
      </c>
      <c r="DA380" s="63" t="s">
        <v>3346</v>
      </c>
    </row>
    <row r="381" spans="1:105" ht="12" customHeight="1" x14ac:dyDescent="0.25">
      <c r="A381" s="97" t="s">
        <v>50</v>
      </c>
      <c r="B381" s="98"/>
      <c r="C381" s="98">
        <v>1.3002649634695784</v>
      </c>
      <c r="D381" s="98">
        <v>1.0042859793707908</v>
      </c>
      <c r="E381" s="98">
        <v>1.228305670569112</v>
      </c>
      <c r="F381" s="98">
        <v>0.90741577157082842</v>
      </c>
      <c r="G381" s="98">
        <v>0.9286218199565266</v>
      </c>
      <c r="H381" s="98">
        <v>1.0252606905317323</v>
      </c>
      <c r="I381" s="98">
        <v>1.3698308503920886</v>
      </c>
      <c r="J381" s="98">
        <v>1.52666192847361</v>
      </c>
      <c r="K381" s="98">
        <v>1.5634050913812316</v>
      </c>
      <c r="L381" s="98">
        <v>1.3417527496890425</v>
      </c>
      <c r="M381" s="98">
        <v>1.0667337089689191</v>
      </c>
      <c r="N381" s="98">
        <v>0.70354056892824246</v>
      </c>
      <c r="O381" s="98">
        <v>0.85688356481065753</v>
      </c>
      <c r="P381" s="98">
        <v>1.0084013076846645</v>
      </c>
      <c r="Q381" s="98">
        <v>1.0798693226598957</v>
      </c>
      <c r="R381" s="98">
        <v>0.87348317343499116</v>
      </c>
      <c r="S381" s="98">
        <v>0.72233273192246783</v>
      </c>
      <c r="T381" s="98">
        <v>0.6061602602028775</v>
      </c>
      <c r="U381" s="98">
        <v>0.6233381043756463</v>
      </c>
      <c r="V381" s="98">
        <v>0.4493486059498224</v>
      </c>
      <c r="W381" s="98">
        <v>0.51057102248172415</v>
      </c>
      <c r="X381" s="98">
        <v>0.51937717289998286</v>
      </c>
      <c r="Y381" s="98">
        <v>0.61074719148311651</v>
      </c>
      <c r="DA381" s="63" t="s">
        <v>3347</v>
      </c>
    </row>
    <row r="382" spans="1:105" ht="12" customHeight="1" x14ac:dyDescent="0.25">
      <c r="A382" s="109" t="s">
        <v>120</v>
      </c>
      <c r="B382" s="33"/>
      <c r="C382" s="33">
        <v>0.98030529059130689</v>
      </c>
      <c r="D382" s="33">
        <v>1.2967373705633038</v>
      </c>
      <c r="E382" s="33">
        <v>0.91125349425299029</v>
      </c>
      <c r="F382" s="33">
        <v>1.2639132075554731</v>
      </c>
      <c r="G382" s="33">
        <v>1.5026467439954765</v>
      </c>
      <c r="H382" s="33">
        <v>1.476862497652609</v>
      </c>
      <c r="I382" s="33">
        <v>1.1451760423456854</v>
      </c>
      <c r="J382" s="33">
        <v>0.83793897275510476</v>
      </c>
      <c r="K382" s="33">
        <v>0.97142803117325704</v>
      </c>
      <c r="L382" s="33">
        <v>1.1206993519849524</v>
      </c>
      <c r="M382" s="33">
        <v>1.3111839068186213</v>
      </c>
      <c r="N382" s="33">
        <v>1.5893303247016028</v>
      </c>
      <c r="O382" s="33">
        <v>1.3839950738304079</v>
      </c>
      <c r="P382" s="33">
        <v>1.6189314703523681</v>
      </c>
      <c r="Q382" s="33">
        <v>1.1868984764383301</v>
      </c>
      <c r="R382" s="33">
        <v>0.77716580254322809</v>
      </c>
      <c r="S382" s="33">
        <v>0.9129222569410772</v>
      </c>
      <c r="T382" s="33">
        <v>0.85766296680637699</v>
      </c>
      <c r="U382" s="33">
        <v>0.99452300408774807</v>
      </c>
      <c r="V382" s="33">
        <v>0.89110659360342981</v>
      </c>
      <c r="W382" s="33">
        <v>1.0928878197498408</v>
      </c>
      <c r="X382" s="33">
        <v>1.2740090691348516</v>
      </c>
      <c r="Y382" s="33">
        <v>1.2844251082170075</v>
      </c>
      <c r="DA382" s="60" t="s">
        <v>3348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15.216286050449028</v>
      </c>
      <c r="D384" s="117">
        <f t="shared" si="157"/>
        <v>14.807072360975646</v>
      </c>
      <c r="E384" s="117">
        <f t="shared" si="157"/>
        <v>17.819126708911579</v>
      </c>
      <c r="F384" s="117">
        <f t="shared" si="157"/>
        <v>16.680323103157978</v>
      </c>
      <c r="G384" s="117">
        <f t="shared" si="157"/>
        <v>19.334874434587171</v>
      </c>
      <c r="H384" s="117">
        <f t="shared" si="157"/>
        <v>19.716048832325473</v>
      </c>
      <c r="I384" s="117">
        <f t="shared" si="157"/>
        <v>20.554326465943532</v>
      </c>
      <c r="J384" s="117">
        <f t="shared" si="157"/>
        <v>18.223667552244358</v>
      </c>
      <c r="K384" s="117">
        <f t="shared" si="157"/>
        <v>20.598795224361265</v>
      </c>
      <c r="L384" s="117">
        <f t="shared" si="157"/>
        <v>21.080623580411007</v>
      </c>
      <c r="M384" s="117">
        <f t="shared" si="157"/>
        <v>22.282394551560337</v>
      </c>
      <c r="N384" s="117">
        <f t="shared" si="157"/>
        <v>22.329329712686441</v>
      </c>
      <c r="O384" s="117">
        <f t="shared" si="157"/>
        <v>20.243334010318662</v>
      </c>
      <c r="P384" s="117">
        <f t="shared" si="157"/>
        <v>21.168500156059949</v>
      </c>
      <c r="Q384" s="117">
        <f t="shared" si="157"/>
        <v>18.8221072695519</v>
      </c>
      <c r="R384" s="117">
        <f t="shared" ref="R384:V384" si="158">R385+R388+R390+R403</f>
        <v>13.266791293418477</v>
      </c>
      <c r="S384" s="117">
        <f t="shared" si="158"/>
        <v>12.736577081912779</v>
      </c>
      <c r="T384" s="117">
        <f t="shared" si="158"/>
        <v>12.081571419300193</v>
      </c>
      <c r="U384" s="117">
        <f t="shared" si="158"/>
        <v>12.045906806705746</v>
      </c>
      <c r="V384" s="117">
        <f t="shared" si="158"/>
        <v>11.632538526051325</v>
      </c>
      <c r="W384" s="117">
        <f t="shared" ref="W384:Y384" si="159">W385+W388+W390+W403</f>
        <v>13.765565876931507</v>
      </c>
      <c r="X384" s="117">
        <f t="shared" si="159"/>
        <v>14.531477370037571</v>
      </c>
      <c r="Y384" s="117">
        <f t="shared" si="159"/>
        <v>10.330362523117465</v>
      </c>
      <c r="DA384" s="129" t="s">
        <v>3494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11.615353150174117</v>
      </c>
      <c r="D385" s="122">
        <f t="shared" si="160"/>
        <v>11.063971475510852</v>
      </c>
      <c r="E385" s="122">
        <f t="shared" si="160"/>
        <v>12.806263732617635</v>
      </c>
      <c r="F385" s="122">
        <f t="shared" si="160"/>
        <v>12.419294298767792</v>
      </c>
      <c r="G385" s="122">
        <f t="shared" si="160"/>
        <v>14.499425435574725</v>
      </c>
      <c r="H385" s="122">
        <f t="shared" si="160"/>
        <v>13.343748748056422</v>
      </c>
      <c r="I385" s="122">
        <f t="shared" si="160"/>
        <v>13.108591411131412</v>
      </c>
      <c r="J385" s="122">
        <f t="shared" si="160"/>
        <v>12.559151037338268</v>
      </c>
      <c r="K385" s="122">
        <f t="shared" si="160"/>
        <v>14.542662002062004</v>
      </c>
      <c r="L385" s="122">
        <f t="shared" si="160"/>
        <v>15.929315917965592</v>
      </c>
      <c r="M385" s="122">
        <f t="shared" si="160"/>
        <v>16.328767185750117</v>
      </c>
      <c r="N385" s="122">
        <f t="shared" si="160"/>
        <v>16.14279990760183</v>
      </c>
      <c r="O385" s="122">
        <f t="shared" si="160"/>
        <v>15.377297101558037</v>
      </c>
      <c r="P385" s="122">
        <f t="shared" si="160"/>
        <v>15.599822642547728</v>
      </c>
      <c r="Q385" s="122">
        <f t="shared" si="160"/>
        <v>14.346709710489572</v>
      </c>
      <c r="R385" s="122">
        <f t="shared" ref="R385:V385" si="161">SUM(R386:R387)</f>
        <v>9.7725972503582437</v>
      </c>
      <c r="S385" s="122">
        <f t="shared" si="161"/>
        <v>9.5150105014746345</v>
      </c>
      <c r="T385" s="122">
        <f t="shared" si="161"/>
        <v>8.4788012367756611</v>
      </c>
      <c r="U385" s="122">
        <f t="shared" si="161"/>
        <v>8.8498649743164659</v>
      </c>
      <c r="V385" s="122">
        <f t="shared" si="161"/>
        <v>7.6409489767223375</v>
      </c>
      <c r="W385" s="122">
        <f t="shared" ref="W385:Y385" si="162">SUM(W386:W387)</f>
        <v>7.7575066912929644</v>
      </c>
      <c r="X385" s="122">
        <f t="shared" si="162"/>
        <v>6.5484147835225048</v>
      </c>
      <c r="Y385" s="122">
        <f t="shared" si="162"/>
        <v>4.7524182655674183</v>
      </c>
      <c r="DA385" s="130" t="s">
        <v>3495</v>
      </c>
    </row>
    <row r="386" spans="1:105" ht="12" customHeight="1" x14ac:dyDescent="0.25">
      <c r="A386" s="97" t="s">
        <v>199</v>
      </c>
      <c r="B386" s="98"/>
      <c r="C386" s="98">
        <v>11.504401241257783</v>
      </c>
      <c r="D386" s="98">
        <v>10.958135308749561</v>
      </c>
      <c r="E386" s="98">
        <v>12.690990270328813</v>
      </c>
      <c r="F386" s="98">
        <v>12.302551437150749</v>
      </c>
      <c r="G386" s="98">
        <v>14.366183537989206</v>
      </c>
      <c r="H386" s="98">
        <v>13.225827413795887</v>
      </c>
      <c r="I386" s="98">
        <v>12.99688086108001</v>
      </c>
      <c r="J386" s="98">
        <v>12.453452936984252</v>
      </c>
      <c r="K386" s="98">
        <v>14.421487627575543</v>
      </c>
      <c r="L386" s="98">
        <v>15.801681964375256</v>
      </c>
      <c r="M386" s="98">
        <v>16.199410077972892</v>
      </c>
      <c r="N386" s="98">
        <v>16.016738341056083</v>
      </c>
      <c r="O386" s="98">
        <v>15.258683141475904</v>
      </c>
      <c r="P386" s="98">
        <v>15.480284485888347</v>
      </c>
      <c r="Q386" s="98">
        <v>14.236892497026552</v>
      </c>
      <c r="R386" s="98">
        <v>9.6973437852249944</v>
      </c>
      <c r="S386" s="98">
        <v>9.4426858399258276</v>
      </c>
      <c r="T386" s="98">
        <v>8.4145589662697109</v>
      </c>
      <c r="U386" s="98">
        <v>8.7824952098907403</v>
      </c>
      <c r="V386" s="98">
        <v>7.5827862966953274</v>
      </c>
      <c r="W386" s="98">
        <v>7.6985565716897373</v>
      </c>
      <c r="X386" s="98">
        <v>6.4989113979896267</v>
      </c>
      <c r="Y386" s="98">
        <v>4.716342272906469</v>
      </c>
      <c r="DA386" s="63" t="s">
        <v>3496</v>
      </c>
    </row>
    <row r="387" spans="1:105" ht="12" customHeight="1" x14ac:dyDescent="0.25">
      <c r="A387" s="97" t="s">
        <v>53</v>
      </c>
      <c r="B387" s="98"/>
      <c r="C387" s="98">
        <v>0.11095190891633386</v>
      </c>
      <c r="D387" s="98">
        <v>0.10583616676129075</v>
      </c>
      <c r="E387" s="98">
        <v>0.11527346228882261</v>
      </c>
      <c r="F387" s="98">
        <v>0.11674286161704353</v>
      </c>
      <c r="G387" s="98">
        <v>0.13324189758551863</v>
      </c>
      <c r="H387" s="98">
        <v>0.11792133426053537</v>
      </c>
      <c r="I387" s="98">
        <v>0.11171055005140229</v>
      </c>
      <c r="J387" s="98">
        <v>0.10569810035401553</v>
      </c>
      <c r="K387" s="98">
        <v>0.12117437448646086</v>
      </c>
      <c r="L387" s="98">
        <v>0.12763395359033627</v>
      </c>
      <c r="M387" s="98">
        <v>0.12935710777722395</v>
      </c>
      <c r="N387" s="98">
        <v>0.12606156654574566</v>
      </c>
      <c r="O387" s="98">
        <v>0.11861396008213225</v>
      </c>
      <c r="P387" s="98">
        <v>0.11953815665938071</v>
      </c>
      <c r="Q387" s="98">
        <v>0.10981721346301973</v>
      </c>
      <c r="R387" s="98">
        <v>7.5253465133250083E-2</v>
      </c>
      <c r="S387" s="98">
        <v>7.2324661548807137E-2</v>
      </c>
      <c r="T387" s="98">
        <v>6.4242270505950549E-2</v>
      </c>
      <c r="U387" s="98">
        <v>6.7369764425725967E-2</v>
      </c>
      <c r="V387" s="98">
        <v>5.8162680027010263E-2</v>
      </c>
      <c r="W387" s="98">
        <v>5.8950119603227324E-2</v>
      </c>
      <c r="X387" s="98">
        <v>4.9503385532878294E-2</v>
      </c>
      <c r="Y387" s="98">
        <v>3.6075992660949061E-2</v>
      </c>
      <c r="DA387" s="63" t="s">
        <v>3497</v>
      </c>
    </row>
    <row r="388" spans="1:105" ht="12" customHeight="1" x14ac:dyDescent="0.25">
      <c r="A388" s="121" t="s">
        <v>92</v>
      </c>
      <c r="B388" s="122"/>
      <c r="C388" s="122">
        <f t="shared" ref="C388:Y388" si="163">C389</f>
        <v>0.50043744635415932</v>
      </c>
      <c r="D388" s="122">
        <f t="shared" si="163"/>
        <v>0.45058404165607902</v>
      </c>
      <c r="E388" s="122">
        <f t="shared" si="163"/>
        <v>2.0566719982289419</v>
      </c>
      <c r="F388" s="122">
        <f t="shared" si="163"/>
        <v>1.067454626600771</v>
      </c>
      <c r="G388" s="122">
        <f t="shared" si="163"/>
        <v>1.23820212731207</v>
      </c>
      <c r="H388" s="122">
        <f t="shared" si="163"/>
        <v>2.6635559785894323</v>
      </c>
      <c r="I388" s="122">
        <f t="shared" si="163"/>
        <v>3.8095738767513749</v>
      </c>
      <c r="J388" s="122">
        <f t="shared" si="163"/>
        <v>2.0977248097499483</v>
      </c>
      <c r="K388" s="122">
        <f t="shared" si="163"/>
        <v>2.1397704118520737</v>
      </c>
      <c r="L388" s="122">
        <f t="shared" si="163"/>
        <v>1.2273124208612416</v>
      </c>
      <c r="M388" s="122">
        <f t="shared" si="163"/>
        <v>1.9722879760348073</v>
      </c>
      <c r="N388" s="122">
        <f t="shared" si="163"/>
        <v>2.2081842328838306</v>
      </c>
      <c r="O388" s="122">
        <f t="shared" si="163"/>
        <v>1.1304653730104419</v>
      </c>
      <c r="P388" s="122">
        <f t="shared" si="163"/>
        <v>1.1659176211421349</v>
      </c>
      <c r="Q388" s="122">
        <f t="shared" si="163"/>
        <v>0.79908591712086252</v>
      </c>
      <c r="R388" s="122">
        <f t="shared" si="163"/>
        <v>0.79517508952147598</v>
      </c>
      <c r="S388" s="122">
        <f t="shared" si="163"/>
        <v>0.42771783820937709</v>
      </c>
      <c r="T388" s="122">
        <f t="shared" si="163"/>
        <v>0.9491039417127044</v>
      </c>
      <c r="U388" s="122">
        <f t="shared" si="163"/>
        <v>0.17281480709904423</v>
      </c>
      <c r="V388" s="122">
        <f t="shared" si="163"/>
        <v>1.2543510957537687</v>
      </c>
      <c r="W388" s="122">
        <f t="shared" si="163"/>
        <v>2.8308954418012475</v>
      </c>
      <c r="X388" s="122">
        <f t="shared" si="163"/>
        <v>4.4307129570432897</v>
      </c>
      <c r="Y388" s="122">
        <f t="shared" si="163"/>
        <v>1.7393069301835276</v>
      </c>
      <c r="DA388" s="130" t="s">
        <v>3498</v>
      </c>
    </row>
    <row r="389" spans="1:105" ht="12" customHeight="1" x14ac:dyDescent="0.25">
      <c r="A389" s="97" t="s">
        <v>53</v>
      </c>
      <c r="B389" s="98"/>
      <c r="C389" s="98">
        <v>0.50043744635415932</v>
      </c>
      <c r="D389" s="98">
        <v>0.45058404165607902</v>
      </c>
      <c r="E389" s="98">
        <v>2.0566719982289419</v>
      </c>
      <c r="F389" s="98">
        <v>1.067454626600771</v>
      </c>
      <c r="G389" s="98">
        <v>1.23820212731207</v>
      </c>
      <c r="H389" s="98">
        <v>2.6635559785894323</v>
      </c>
      <c r="I389" s="98">
        <v>3.8095738767513749</v>
      </c>
      <c r="J389" s="98">
        <v>2.0977248097499483</v>
      </c>
      <c r="K389" s="98">
        <v>2.1397704118520737</v>
      </c>
      <c r="L389" s="98">
        <v>1.2273124208612416</v>
      </c>
      <c r="M389" s="98">
        <v>1.9722879760348073</v>
      </c>
      <c r="N389" s="98">
        <v>2.2081842328838306</v>
      </c>
      <c r="O389" s="98">
        <v>1.1304653730104419</v>
      </c>
      <c r="P389" s="98">
        <v>1.1659176211421349</v>
      </c>
      <c r="Q389" s="98">
        <v>0.79908591712086252</v>
      </c>
      <c r="R389" s="98">
        <v>0.79517508952147598</v>
      </c>
      <c r="S389" s="98">
        <v>0.42771783820937709</v>
      </c>
      <c r="T389" s="98">
        <v>0.9491039417127044</v>
      </c>
      <c r="U389" s="98">
        <v>0.17281480709904423</v>
      </c>
      <c r="V389" s="98">
        <v>1.2543510957537687</v>
      </c>
      <c r="W389" s="98">
        <v>2.8308954418012475</v>
      </c>
      <c r="X389" s="98">
        <v>4.4307129570432897</v>
      </c>
      <c r="Y389" s="98">
        <v>1.7393069301835276</v>
      </c>
      <c r="DA389" s="63" t="s">
        <v>3499</v>
      </c>
    </row>
    <row r="390" spans="1:105" ht="12" customHeight="1" x14ac:dyDescent="0.25">
      <c r="A390" s="121" t="s">
        <v>55</v>
      </c>
      <c r="B390" s="122"/>
      <c r="C390" s="122">
        <v>1.5596179746950694</v>
      </c>
      <c r="D390" s="122">
        <v>1.6779331133621904</v>
      </c>
      <c r="E390" s="122">
        <v>1.4695802648952867</v>
      </c>
      <c r="F390" s="122">
        <v>1.6353102306801659</v>
      </c>
      <c r="G390" s="122">
        <v>1.8419177782419547</v>
      </c>
      <c r="H390" s="122">
        <v>1.9066629883777568</v>
      </c>
      <c r="I390" s="122">
        <v>1.8829260030569148</v>
      </c>
      <c r="J390" s="122">
        <v>1.8492744042386622</v>
      </c>
      <c r="K390" s="122">
        <v>1.9933746709299758</v>
      </c>
      <c r="L390" s="122">
        <v>2.0507986692089015</v>
      </c>
      <c r="M390" s="122">
        <v>2.1057853155479518</v>
      </c>
      <c r="N390" s="122">
        <v>2.13057500939244</v>
      </c>
      <c r="O390" s="122">
        <v>2.0213197974904116</v>
      </c>
      <c r="P390" s="122">
        <v>2.419237399598781</v>
      </c>
      <c r="Q390" s="122">
        <v>2.0251410338684948</v>
      </c>
      <c r="R390" s="122">
        <v>1.4818492257906688</v>
      </c>
      <c r="S390" s="122">
        <v>1.5544293762607126</v>
      </c>
      <c r="T390" s="122">
        <v>1.4988335417297112</v>
      </c>
      <c r="U390" s="122">
        <v>1.7134816123426233</v>
      </c>
      <c r="V390" s="122">
        <v>1.5557047842812464</v>
      </c>
      <c r="W390" s="122">
        <v>1.8109172488296941</v>
      </c>
      <c r="X390" s="122">
        <v>2.0215048375863316</v>
      </c>
      <c r="Y390" s="122">
        <v>2.2845910931157247</v>
      </c>
      <c r="DA390" s="130" t="s">
        <v>3500</v>
      </c>
    </row>
    <row r="391" spans="1:105" ht="12" customHeight="1" x14ac:dyDescent="0.25">
      <c r="A391" s="97" t="s">
        <v>132</v>
      </c>
      <c r="B391" s="98"/>
      <c r="C391" s="98">
        <v>1.8155736902883041E-2</v>
      </c>
      <c r="D391" s="98">
        <v>3.3622939209666608E-2</v>
      </c>
      <c r="E391" s="98">
        <v>4.6134117706038785E-2</v>
      </c>
      <c r="F391" s="98">
        <v>3.5684772163453067E-2</v>
      </c>
      <c r="G391" s="98">
        <v>3.9603158222232905E-2</v>
      </c>
      <c r="H391" s="98">
        <v>3.8704422346403658E-2</v>
      </c>
      <c r="I391" s="98">
        <v>7.9884519963099684E-2</v>
      </c>
      <c r="J391" s="98">
        <v>0.24974460865361922</v>
      </c>
      <c r="K391" s="98">
        <v>0.23784068529530164</v>
      </c>
      <c r="L391" s="98">
        <v>0.22107181709156948</v>
      </c>
      <c r="M391" s="98">
        <v>0.23593369949682322</v>
      </c>
      <c r="N391" s="98">
        <v>0.19494292512676761</v>
      </c>
      <c r="O391" s="98">
        <v>0.16054028767400325</v>
      </c>
      <c r="P391" s="98">
        <v>4.6572307162878517E-2</v>
      </c>
      <c r="Q391" s="98">
        <v>5.5960274956225957E-2</v>
      </c>
      <c r="R391" s="98">
        <v>6.0727682550304418E-2</v>
      </c>
      <c r="S391" s="98">
        <v>8.7188074631990437E-2</v>
      </c>
      <c r="T391" s="98">
        <v>8.1412601351530431E-2</v>
      </c>
      <c r="U391" s="98">
        <v>7.7537255824252888E-2</v>
      </c>
      <c r="V391" s="98">
        <v>7.3267274031775562E-2</v>
      </c>
      <c r="W391" s="98">
        <v>9.3181743708869433E-2</v>
      </c>
      <c r="X391" s="98">
        <v>0.16281194047427267</v>
      </c>
      <c r="Y391" s="98">
        <v>0.57160844922851772</v>
      </c>
      <c r="DA391" s="63" t="s">
        <v>3501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8.1807340026471265E-5</v>
      </c>
      <c r="F392" s="98">
        <v>0</v>
      </c>
      <c r="G392" s="98">
        <v>0</v>
      </c>
      <c r="H392" s="98">
        <v>0</v>
      </c>
      <c r="I392" s="98">
        <v>8.8972408881759886E-5</v>
      </c>
      <c r="J392" s="98">
        <v>1.7303812557395627E-4</v>
      </c>
      <c r="K392" s="98">
        <v>2.6576454109668009E-4</v>
      </c>
      <c r="L392" s="98">
        <v>1.7657928864247741E-4</v>
      </c>
      <c r="M392" s="98">
        <v>3.468618063022587E-4</v>
      </c>
      <c r="N392" s="98">
        <v>2.5692789790605577E-4</v>
      </c>
      <c r="O392" s="98">
        <v>2.4752519382753607E-4</v>
      </c>
      <c r="P392" s="98">
        <v>2.4661866542004425E-4</v>
      </c>
      <c r="Q392" s="98">
        <v>8.2097877661480381E-5</v>
      </c>
      <c r="R392" s="98">
        <v>1.7242893082108029E-4</v>
      </c>
      <c r="S392" s="98">
        <v>0</v>
      </c>
      <c r="T392" s="98">
        <v>8.6113438950801427E-5</v>
      </c>
      <c r="U392" s="98">
        <v>8.5377800962930305E-5</v>
      </c>
      <c r="V392" s="98">
        <v>2.7096217585753272E-4</v>
      </c>
      <c r="W392" s="98">
        <v>8.824163602082414E-5</v>
      </c>
      <c r="X392" s="98">
        <v>3.197918792419576E-4</v>
      </c>
      <c r="Y392" s="98">
        <v>2.8683561100242634E-3</v>
      </c>
      <c r="DA392" s="63" t="s">
        <v>3502</v>
      </c>
    </row>
    <row r="393" spans="1:105" ht="12" customHeight="1" x14ac:dyDescent="0.25">
      <c r="A393" s="100" t="s">
        <v>199</v>
      </c>
      <c r="B393" s="101"/>
      <c r="C393" s="101">
        <v>0</v>
      </c>
      <c r="D393" s="101">
        <v>0</v>
      </c>
      <c r="E393" s="101">
        <v>2.1004918546631657E-5</v>
      </c>
      <c r="F393" s="101">
        <v>0</v>
      </c>
      <c r="G393" s="101">
        <v>0</v>
      </c>
      <c r="H393" s="101">
        <v>0</v>
      </c>
      <c r="I393" s="101">
        <v>2.4735416567030649E-5</v>
      </c>
      <c r="J393" s="101">
        <v>4.8464660835399479E-5</v>
      </c>
      <c r="K393" s="101">
        <v>6.9234150635253099E-5</v>
      </c>
      <c r="L393" s="101">
        <v>4.6081343234975586E-5</v>
      </c>
      <c r="M393" s="101">
        <v>9.4588526445902438E-5</v>
      </c>
      <c r="N393" s="101">
        <v>6.9279701904931135E-5</v>
      </c>
      <c r="O393" s="101">
        <v>6.4785655348669738E-5</v>
      </c>
      <c r="P393" s="101">
        <v>6.8130767949591505E-5</v>
      </c>
      <c r="Q393" s="101">
        <v>2.4911423908921836E-5</v>
      </c>
      <c r="R393" s="101">
        <v>5.1003307869554977E-5</v>
      </c>
      <c r="S393" s="101">
        <v>0</v>
      </c>
      <c r="T393" s="101">
        <v>2.5919397061398003E-5</v>
      </c>
      <c r="U393" s="101">
        <v>2.4301626362590701E-5</v>
      </c>
      <c r="V393" s="101">
        <v>7.5484677833824969E-5</v>
      </c>
      <c r="W393" s="101">
        <v>2.7661997042506196E-5</v>
      </c>
      <c r="X393" s="101">
        <v>1.1202700854269188E-4</v>
      </c>
      <c r="Y393" s="101">
        <v>1.0299653006240511E-3</v>
      </c>
      <c r="DA393" s="131" t="s">
        <v>3503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6.0802421479839607E-5</v>
      </c>
      <c r="F394" s="104">
        <v>0</v>
      </c>
      <c r="G394" s="104">
        <v>0</v>
      </c>
      <c r="H394" s="104">
        <v>0</v>
      </c>
      <c r="I394" s="104">
        <v>6.4236992314729233E-5</v>
      </c>
      <c r="J394" s="104">
        <v>1.2457346473855678E-4</v>
      </c>
      <c r="K394" s="104">
        <v>1.9653039046142696E-4</v>
      </c>
      <c r="L394" s="104">
        <v>1.3049794540750183E-4</v>
      </c>
      <c r="M394" s="104">
        <v>2.5227327985635626E-4</v>
      </c>
      <c r="N394" s="104">
        <v>1.8764819600112462E-4</v>
      </c>
      <c r="O394" s="104">
        <v>1.8273953847886633E-4</v>
      </c>
      <c r="P394" s="104">
        <v>1.7848789747045273E-4</v>
      </c>
      <c r="Q394" s="104">
        <v>5.7186453752558542E-5</v>
      </c>
      <c r="R394" s="104">
        <v>1.2142562295152532E-4</v>
      </c>
      <c r="S394" s="104">
        <v>0</v>
      </c>
      <c r="T394" s="104">
        <v>6.0194041889403425E-5</v>
      </c>
      <c r="U394" s="104">
        <v>6.1076174600339608E-5</v>
      </c>
      <c r="V394" s="104">
        <v>1.9547749802370775E-4</v>
      </c>
      <c r="W394" s="104">
        <v>6.0579638978317947E-5</v>
      </c>
      <c r="X394" s="104">
        <v>2.0776487069926571E-4</v>
      </c>
      <c r="Y394" s="104">
        <v>1.8383908094002123E-3</v>
      </c>
      <c r="DA394" s="132" t="s">
        <v>3504</v>
      </c>
    </row>
    <row r="395" spans="1:105" ht="12" customHeight="1" x14ac:dyDescent="0.25">
      <c r="A395" s="106" t="s">
        <v>124</v>
      </c>
      <c r="B395" s="101"/>
      <c r="C395" s="101">
        <v>7.5406422320593344E-2</v>
      </c>
      <c r="D395" s="101">
        <v>7.6337104822860227E-2</v>
      </c>
      <c r="E395" s="101">
        <v>8.1901790093705226E-2</v>
      </c>
      <c r="F395" s="101">
        <v>6.7874724412224724E-2</v>
      </c>
      <c r="G395" s="101">
        <v>6.5810535235096571E-2</v>
      </c>
      <c r="H395" s="101">
        <v>7.7509997985721765E-2</v>
      </c>
      <c r="I395" s="101">
        <v>8.3204798625686374E-2</v>
      </c>
      <c r="J395" s="101">
        <v>7.8493278106083086E-2</v>
      </c>
      <c r="K395" s="101">
        <v>9.9064948734790839E-2</v>
      </c>
      <c r="L395" s="101">
        <v>8.5433931160774718E-2</v>
      </c>
      <c r="M395" s="101">
        <v>7.1002314555408619E-2</v>
      </c>
      <c r="N395" s="101">
        <v>3.6757398334157899E-2</v>
      </c>
      <c r="O395" s="101">
        <v>4.9052446879776772E-2</v>
      </c>
      <c r="P395" s="101">
        <v>6.16484049800703E-2</v>
      </c>
      <c r="Q395" s="101">
        <v>7.3809785436530634E-2</v>
      </c>
      <c r="R395" s="101">
        <v>6.0912137507882366E-2</v>
      </c>
      <c r="S395" s="101">
        <v>5.2012978326782935E-2</v>
      </c>
      <c r="T395" s="101">
        <v>4.0994155551261666E-2</v>
      </c>
      <c r="U395" s="101">
        <v>4.0379820764394204E-2</v>
      </c>
      <c r="V395" s="101">
        <v>2.9108772499975389E-2</v>
      </c>
      <c r="W395" s="101">
        <v>3.3818509444984719E-2</v>
      </c>
      <c r="X395" s="101">
        <v>3.5686896415940882E-2</v>
      </c>
      <c r="Y395" s="101">
        <v>3.9571377633481432E-2</v>
      </c>
      <c r="DA395" s="131" t="s">
        <v>3505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8.2167820055337507E-5</v>
      </c>
      <c r="F396" s="104">
        <v>0</v>
      </c>
      <c r="G396" s="104">
        <v>0</v>
      </c>
      <c r="H396" s="104">
        <v>0</v>
      </c>
      <c r="I396" s="104">
        <v>8.4807251409572187E-5</v>
      </c>
      <c r="J396" s="104">
        <v>9.4151595066530882E-5</v>
      </c>
      <c r="K396" s="104">
        <v>2.0153579993169337E-4</v>
      </c>
      <c r="L396" s="104">
        <v>9.3753652758728602E-5</v>
      </c>
      <c r="M396" s="104">
        <v>8.4004109360937695E-5</v>
      </c>
      <c r="N396" s="104">
        <v>8.2160518365093375E-5</v>
      </c>
      <c r="O396" s="104">
        <v>1.6747205766946336E-4</v>
      </c>
      <c r="P396" s="104">
        <v>7.874133060852459E-5</v>
      </c>
      <c r="Q396" s="104">
        <v>1.622029684788013E-4</v>
      </c>
      <c r="R396" s="104">
        <v>1.7435301620313711E-4</v>
      </c>
      <c r="S396" s="104">
        <v>8.7606404213538808E-5</v>
      </c>
      <c r="T396" s="104">
        <v>8.5373262454019154E-5</v>
      </c>
      <c r="U396" s="104">
        <v>1.8297404173836092E-4</v>
      </c>
      <c r="V396" s="104">
        <v>9.0940090136639004E-5</v>
      </c>
      <c r="W396" s="104">
        <v>9.6740836255565499E-5</v>
      </c>
      <c r="X396" s="104">
        <v>9.5879428529198557E-5</v>
      </c>
      <c r="Y396" s="104">
        <v>8.9533371569654099E-5</v>
      </c>
      <c r="DA396" s="132" t="s">
        <v>3506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2.1096506316747544E-5</v>
      </c>
      <c r="F397" s="98">
        <v>0</v>
      </c>
      <c r="G397" s="98">
        <v>0</v>
      </c>
      <c r="H397" s="98">
        <v>0</v>
      </c>
      <c r="I397" s="98">
        <v>2.3573526873395863E-5</v>
      </c>
      <c r="J397" s="98">
        <v>2.6359631143864174E-5</v>
      </c>
      <c r="K397" s="98">
        <v>5.2580090825823663E-5</v>
      </c>
      <c r="L397" s="98">
        <v>2.4474818413806959E-5</v>
      </c>
      <c r="M397" s="98">
        <v>2.2867080473435824E-5</v>
      </c>
      <c r="N397" s="98">
        <v>2.2087735277472142E-5</v>
      </c>
      <c r="O397" s="98">
        <v>4.3770404557903619E-5</v>
      </c>
      <c r="P397" s="98">
        <v>2.1690773194590141E-5</v>
      </c>
      <c r="Q397" s="98">
        <v>4.9124832155973211E-5</v>
      </c>
      <c r="R397" s="98">
        <v>5.1464220546498884E-5</v>
      </c>
      <c r="S397" s="98">
        <v>2.5478052917389541E-5</v>
      </c>
      <c r="T397" s="98">
        <v>2.5673962460097534E-5</v>
      </c>
      <c r="U397" s="98">
        <v>5.206796882683963E-5</v>
      </c>
      <c r="V397" s="98">
        <v>2.5322848969073894E-5</v>
      </c>
      <c r="W397" s="98">
        <v>3.0346871030111696E-5</v>
      </c>
      <c r="X397" s="98">
        <v>3.3629979309707593E-5</v>
      </c>
      <c r="Y397" s="98">
        <v>3.1895286514123413E-5</v>
      </c>
      <c r="DA397" s="63" t="s">
        <v>3507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6.1071313738589956E-5</v>
      </c>
      <c r="F398" s="98">
        <v>0</v>
      </c>
      <c r="G398" s="98">
        <v>0</v>
      </c>
      <c r="H398" s="98">
        <v>0</v>
      </c>
      <c r="I398" s="98">
        <v>6.1233724536176323E-5</v>
      </c>
      <c r="J398" s="98">
        <v>6.7791963922666704E-5</v>
      </c>
      <c r="K398" s="98">
        <v>1.4895570910586971E-4</v>
      </c>
      <c r="L398" s="98">
        <v>6.927883434492164E-5</v>
      </c>
      <c r="M398" s="98">
        <v>6.1137028887501868E-5</v>
      </c>
      <c r="N398" s="98">
        <v>6.0072783087621227E-5</v>
      </c>
      <c r="O398" s="98">
        <v>1.2370165311155975E-4</v>
      </c>
      <c r="P398" s="98">
        <v>5.7050557413934445E-5</v>
      </c>
      <c r="Q398" s="98">
        <v>1.130781363228281E-4</v>
      </c>
      <c r="R398" s="98">
        <v>1.2288879565663824E-4</v>
      </c>
      <c r="S398" s="98">
        <v>6.212835129614926E-5</v>
      </c>
      <c r="T398" s="98">
        <v>5.9699299993921623E-5</v>
      </c>
      <c r="U398" s="98">
        <v>1.309060729115213E-4</v>
      </c>
      <c r="V398" s="98">
        <v>6.5617241167565117E-5</v>
      </c>
      <c r="W398" s="98">
        <v>6.6393965225453803E-5</v>
      </c>
      <c r="X398" s="98">
        <v>6.2249449219490971E-5</v>
      </c>
      <c r="Y398" s="98">
        <v>5.7638085055530686E-5</v>
      </c>
      <c r="DA398" s="63" t="s">
        <v>3508</v>
      </c>
    </row>
    <row r="399" spans="1:105" ht="12" customHeight="1" x14ac:dyDescent="0.25">
      <c r="A399" s="106" t="s">
        <v>122</v>
      </c>
      <c r="B399" s="101"/>
      <c r="C399" s="101">
        <v>1.422981152560403</v>
      </c>
      <c r="D399" s="101">
        <v>1.5253441923821216</v>
      </c>
      <c r="E399" s="101">
        <v>1.2693484576629759</v>
      </c>
      <c r="F399" s="101">
        <v>1.4913886459668559</v>
      </c>
      <c r="G399" s="101">
        <v>1.6842812829194123</v>
      </c>
      <c r="H399" s="101">
        <v>1.7290823601742082</v>
      </c>
      <c r="I399" s="101">
        <v>1.5632392689439125</v>
      </c>
      <c r="J399" s="101">
        <v>1.3768205188742999</v>
      </c>
      <c r="K399" s="101">
        <v>1.5005829847135075</v>
      </c>
      <c r="L399" s="101">
        <v>1.6072479188646496</v>
      </c>
      <c r="M399" s="101">
        <v>1.5815782942736918</v>
      </c>
      <c r="N399" s="101">
        <v>1.6975109526178036</v>
      </c>
      <c r="O399" s="101">
        <v>1.5628346525144514</v>
      </c>
      <c r="P399" s="101">
        <v>1.8853827487610482</v>
      </c>
      <c r="Q399" s="101">
        <v>1.5290760405615131</v>
      </c>
      <c r="R399" s="101">
        <v>1.1335056674684629</v>
      </c>
      <c r="S399" s="101">
        <v>1.1762491730925395</v>
      </c>
      <c r="T399" s="101">
        <v>1.1025318796327299</v>
      </c>
      <c r="U399" s="101">
        <v>1.2998660830040916</v>
      </c>
      <c r="V399" s="101">
        <v>1.1803228061300008</v>
      </c>
      <c r="W399" s="101">
        <v>1.3901016168260731</v>
      </c>
      <c r="X399" s="101">
        <v>1.4603845003963163</v>
      </c>
      <c r="Y399" s="101">
        <v>1.3113400568741522</v>
      </c>
      <c r="DA399" s="131" t="s">
        <v>3509</v>
      </c>
    </row>
    <row r="400" spans="1:105" ht="12" customHeight="1" x14ac:dyDescent="0.25">
      <c r="A400" s="107" t="s">
        <v>121</v>
      </c>
      <c r="B400" s="104"/>
      <c r="C400" s="104">
        <v>4.3074662911190109E-2</v>
      </c>
      <c r="D400" s="104">
        <v>4.2628876947542013E-2</v>
      </c>
      <c r="E400" s="104">
        <v>7.2031924272484976E-2</v>
      </c>
      <c r="F400" s="104">
        <v>4.0362088137632042E-2</v>
      </c>
      <c r="G400" s="104">
        <v>5.2222801865212901E-2</v>
      </c>
      <c r="H400" s="104">
        <v>6.1366207871423183E-2</v>
      </c>
      <c r="I400" s="104">
        <v>0.1564236358639248</v>
      </c>
      <c r="J400" s="104">
        <v>0.14394880888401951</v>
      </c>
      <c r="K400" s="104">
        <v>0.15541875184534731</v>
      </c>
      <c r="L400" s="104">
        <v>0.13677466915050668</v>
      </c>
      <c r="M400" s="104">
        <v>0.21684014130636489</v>
      </c>
      <c r="N400" s="104">
        <v>0.20102464489743965</v>
      </c>
      <c r="O400" s="104">
        <v>0.24847741317068317</v>
      </c>
      <c r="P400" s="104">
        <v>0.42530857869875549</v>
      </c>
      <c r="Q400" s="104">
        <v>0.36605063206808464</v>
      </c>
      <c r="R400" s="104">
        <v>0.22635695631699482</v>
      </c>
      <c r="S400" s="104">
        <v>0.23889154380518629</v>
      </c>
      <c r="T400" s="104">
        <v>0.27372341849278431</v>
      </c>
      <c r="U400" s="104">
        <v>0.29543010090718341</v>
      </c>
      <c r="V400" s="104">
        <v>0.27264402935350046</v>
      </c>
      <c r="W400" s="104">
        <v>0.29363039637749033</v>
      </c>
      <c r="X400" s="104">
        <v>0.36220582899203035</v>
      </c>
      <c r="Y400" s="104">
        <v>0.35911331989797968</v>
      </c>
      <c r="DA400" s="132" t="s">
        <v>3510</v>
      </c>
    </row>
    <row r="401" spans="1:105" ht="12" customHeight="1" x14ac:dyDescent="0.25">
      <c r="A401" s="108" t="s">
        <v>53</v>
      </c>
      <c r="B401" s="98"/>
      <c r="C401" s="98">
        <v>1.2383754087216531E-2</v>
      </c>
      <c r="D401" s="98">
        <v>1.292225406167139E-2</v>
      </c>
      <c r="E401" s="98">
        <v>1.8480686600725521E-2</v>
      </c>
      <c r="F401" s="98">
        <v>1.167984829128263E-2</v>
      </c>
      <c r="G401" s="98">
        <v>1.4969909134192536E-2</v>
      </c>
      <c r="H401" s="98">
        <v>1.753196502961208E-2</v>
      </c>
      <c r="I401" s="98">
        <v>4.3485908332893321E-2</v>
      </c>
      <c r="J401" s="98">
        <v>4.0336181898404093E-2</v>
      </c>
      <c r="K401" s="98">
        <v>4.0481438168615658E-2</v>
      </c>
      <c r="L401" s="98">
        <v>3.5672314881895449E-2</v>
      </c>
      <c r="M401" s="98">
        <v>5.912056081102942E-2</v>
      </c>
      <c r="N401" s="98">
        <v>5.4204096506993593E-2</v>
      </c>
      <c r="O401" s="98">
        <v>6.5048324435276986E-2</v>
      </c>
      <c r="P401" s="98">
        <v>0.11750356058098702</v>
      </c>
      <c r="Q401" s="98">
        <v>0.11119615624999524</v>
      </c>
      <c r="R401" s="98">
        <v>6.693607967074533E-2</v>
      </c>
      <c r="S401" s="98">
        <v>6.958582836352388E-2</v>
      </c>
      <c r="T401" s="98">
        <v>8.241805777005258E-2</v>
      </c>
      <c r="U401" s="98">
        <v>8.411658862798814E-2</v>
      </c>
      <c r="V401" s="98">
        <v>7.5998843815964945E-2</v>
      </c>
      <c r="W401" s="98">
        <v>9.211600026332846E-2</v>
      </c>
      <c r="X401" s="98">
        <v>0.12714673158757897</v>
      </c>
      <c r="Y401" s="98">
        <v>0.1281496549824192</v>
      </c>
      <c r="DA401" s="63" t="s">
        <v>3511</v>
      </c>
    </row>
    <row r="402" spans="1:105" ht="12" customHeight="1" x14ac:dyDescent="0.25">
      <c r="A402" s="108" t="s">
        <v>52</v>
      </c>
      <c r="B402" s="98"/>
      <c r="C402" s="98">
        <v>3.069090882397358E-2</v>
      </c>
      <c r="D402" s="98">
        <v>2.9706622885870625E-2</v>
      </c>
      <c r="E402" s="98">
        <v>5.3551237671759455E-2</v>
      </c>
      <c r="F402" s="98">
        <v>2.8682239846349412E-2</v>
      </c>
      <c r="G402" s="98">
        <v>3.7252892731020365E-2</v>
      </c>
      <c r="H402" s="98">
        <v>4.3834242841811102E-2</v>
      </c>
      <c r="I402" s="98">
        <v>0.11293772753103148</v>
      </c>
      <c r="J402" s="98">
        <v>0.10361262698561542</v>
      </c>
      <c r="K402" s="98">
        <v>0.11493731367673167</v>
      </c>
      <c r="L402" s="98">
        <v>0.10110235426861122</v>
      </c>
      <c r="M402" s="98">
        <v>0.15771958049533547</v>
      </c>
      <c r="N402" s="98">
        <v>0.14682054839044606</v>
      </c>
      <c r="O402" s="98">
        <v>0.18342908873540617</v>
      </c>
      <c r="P402" s="98">
        <v>0.3078050181177685</v>
      </c>
      <c r="Q402" s="98">
        <v>0.2548544758180894</v>
      </c>
      <c r="R402" s="98">
        <v>0.15942087664624949</v>
      </c>
      <c r="S402" s="98">
        <v>0.16930571544166242</v>
      </c>
      <c r="T402" s="98">
        <v>0.19130536072273172</v>
      </c>
      <c r="U402" s="98">
        <v>0.21131351227919526</v>
      </c>
      <c r="V402" s="98">
        <v>0.19664518553753552</v>
      </c>
      <c r="W402" s="98">
        <v>0.20151439611416189</v>
      </c>
      <c r="X402" s="98">
        <v>0.23505909740445138</v>
      </c>
      <c r="Y402" s="98">
        <v>0.2309636649155605</v>
      </c>
      <c r="DA402" s="63" t="s">
        <v>3512</v>
      </c>
    </row>
    <row r="403" spans="1:105" ht="12" customHeight="1" x14ac:dyDescent="0.25">
      <c r="A403" s="121" t="s">
        <v>54</v>
      </c>
      <c r="B403" s="122"/>
      <c r="C403" s="122">
        <v>1.5408774792256827</v>
      </c>
      <c r="D403" s="122">
        <v>1.6145837304465243</v>
      </c>
      <c r="E403" s="122">
        <v>1.4866107131697144</v>
      </c>
      <c r="F403" s="122">
        <v>1.5582639471092488</v>
      </c>
      <c r="G403" s="122">
        <v>1.7553290934584196</v>
      </c>
      <c r="H403" s="122">
        <v>1.80208111730186</v>
      </c>
      <c r="I403" s="122">
        <v>1.7532351750038295</v>
      </c>
      <c r="J403" s="122">
        <v>1.7175173009174771</v>
      </c>
      <c r="K403" s="122">
        <v>1.922988139517213</v>
      </c>
      <c r="L403" s="122">
        <v>1.8731965723752722</v>
      </c>
      <c r="M403" s="122">
        <v>1.8755540742274641</v>
      </c>
      <c r="N403" s="122">
        <v>1.8477705628083392</v>
      </c>
      <c r="O403" s="122">
        <v>1.7142517382597693</v>
      </c>
      <c r="P403" s="122">
        <v>1.9835224927713049</v>
      </c>
      <c r="Q403" s="122">
        <v>1.6511706080729684</v>
      </c>
      <c r="R403" s="122">
        <v>1.2171697277480873</v>
      </c>
      <c r="S403" s="122">
        <v>1.2394193659680552</v>
      </c>
      <c r="T403" s="122">
        <v>1.1548326990821152</v>
      </c>
      <c r="U403" s="122">
        <v>1.3097454129476134</v>
      </c>
      <c r="V403" s="122">
        <v>1.1815336692939726</v>
      </c>
      <c r="W403" s="122">
        <v>1.3662464950076023</v>
      </c>
      <c r="X403" s="122">
        <v>1.5308447918854464</v>
      </c>
      <c r="Y403" s="122">
        <v>1.5540462342507941</v>
      </c>
      <c r="DA403" s="130" t="s">
        <v>3513</v>
      </c>
    </row>
    <row r="404" spans="1:105" ht="12" customHeight="1" x14ac:dyDescent="0.25">
      <c r="A404" s="97" t="s">
        <v>202</v>
      </c>
      <c r="B404" s="98"/>
      <c r="C404" s="98">
        <v>4.8206536567254182E-2</v>
      </c>
      <c r="D404" s="98">
        <v>5.5447171438349069E-2</v>
      </c>
      <c r="E404" s="98">
        <v>8.4265972296618835E-2</v>
      </c>
      <c r="F404" s="98">
        <v>7.6179986551077536E-2</v>
      </c>
      <c r="G404" s="98">
        <v>7.8605968619945815E-2</v>
      </c>
      <c r="H404" s="98">
        <v>8.5741789108005839E-2</v>
      </c>
      <c r="I404" s="98">
        <v>8.366832299021025E-2</v>
      </c>
      <c r="J404" s="98">
        <v>0.18682419760447538</v>
      </c>
      <c r="K404" s="98">
        <v>0.26709834567741092</v>
      </c>
      <c r="L404" s="98">
        <v>0.23103844144819152</v>
      </c>
      <c r="M404" s="98">
        <v>0.24558024442017518</v>
      </c>
      <c r="N404" s="98">
        <v>0.21204031068304394</v>
      </c>
      <c r="O404" s="98">
        <v>0.13906476411009311</v>
      </c>
      <c r="P404" s="98">
        <v>0.12588359393432</v>
      </c>
      <c r="Q404" s="98">
        <v>7.7206665632365459E-2</v>
      </c>
      <c r="R404" s="98">
        <v>7.6415904642195567E-2</v>
      </c>
      <c r="S404" s="98">
        <v>6.214365356928904E-2</v>
      </c>
      <c r="T404" s="98">
        <v>7.50564591220306E-2</v>
      </c>
      <c r="U404" s="98">
        <v>8.7169862629307843E-2</v>
      </c>
      <c r="V404" s="98">
        <v>0.13914595200943675</v>
      </c>
      <c r="W404" s="98">
        <v>0.10102707387861738</v>
      </c>
      <c r="X404" s="98">
        <v>9.2213721786851E-2</v>
      </c>
      <c r="Y404" s="98">
        <v>4.1737302295188905E-2</v>
      </c>
      <c r="DA404" s="63" t="s">
        <v>3514</v>
      </c>
    </row>
    <row r="405" spans="1:105" ht="12" customHeight="1" x14ac:dyDescent="0.25">
      <c r="A405" s="97" t="s">
        <v>50</v>
      </c>
      <c r="B405" s="98"/>
      <c r="C405" s="98">
        <v>0.75834787550641747</v>
      </c>
      <c r="D405" s="98">
        <v>0.58613110912010868</v>
      </c>
      <c r="E405" s="98">
        <v>0.71737197596510061</v>
      </c>
      <c r="F405" s="98">
        <v>0.53032810929351315</v>
      </c>
      <c r="G405" s="98">
        <v>0.54309699306906811</v>
      </c>
      <c r="H405" s="98">
        <v>0.60002980869906053</v>
      </c>
      <c r="I405" s="98">
        <v>0.80224180322501215</v>
      </c>
      <c r="J405" s="98">
        <v>0.89470711061170516</v>
      </c>
      <c r="K405" s="98">
        <v>0.91687274617483705</v>
      </c>
      <c r="L405" s="98">
        <v>0.78742541707587088</v>
      </c>
      <c r="M405" s="98">
        <v>0.62635448095731905</v>
      </c>
      <c r="N405" s="98">
        <v>0.41321899475909907</v>
      </c>
      <c r="O405" s="98">
        <v>0.50337171472286246</v>
      </c>
      <c r="P405" s="98">
        <v>0.59266872595008113</v>
      </c>
      <c r="Q405" s="98">
        <v>0.63593111824753279</v>
      </c>
      <c r="R405" s="98">
        <v>0.51706486551063657</v>
      </c>
      <c r="S405" s="98">
        <v>0.43070926977672641</v>
      </c>
      <c r="T405" s="98">
        <v>0.36431027904081092</v>
      </c>
      <c r="U405" s="98">
        <v>0.37732730699303207</v>
      </c>
      <c r="V405" s="98">
        <v>0.27338309956981588</v>
      </c>
      <c r="W405" s="98">
        <v>0.31138293557779501</v>
      </c>
      <c r="X405" s="98">
        <v>0.31696218532026671</v>
      </c>
      <c r="Y405" s="98">
        <v>0.37274742971587377</v>
      </c>
      <c r="DA405" s="63" t="s">
        <v>3515</v>
      </c>
    </row>
    <row r="406" spans="1:105" ht="12" customHeight="1" x14ac:dyDescent="0.25">
      <c r="A406" s="109" t="s">
        <v>120</v>
      </c>
      <c r="B406" s="33"/>
      <c r="C406" s="33">
        <v>0.73432306715201112</v>
      </c>
      <c r="D406" s="33">
        <v>0.97300544988806659</v>
      </c>
      <c r="E406" s="33">
        <v>0.68497276490799497</v>
      </c>
      <c r="F406" s="33">
        <v>0.95175585126465811</v>
      </c>
      <c r="G406" s="33">
        <v>1.1336261317694056</v>
      </c>
      <c r="H406" s="33">
        <v>1.1163095194947936</v>
      </c>
      <c r="I406" s="33">
        <v>0.86732504878860717</v>
      </c>
      <c r="J406" s="33">
        <v>0.63598599270129641</v>
      </c>
      <c r="K406" s="33">
        <v>0.73901704766496523</v>
      </c>
      <c r="L406" s="33">
        <v>0.85473271385120986</v>
      </c>
      <c r="M406" s="33">
        <v>1.0036193488499698</v>
      </c>
      <c r="N406" s="33">
        <v>1.222511257366196</v>
      </c>
      <c r="O406" s="33">
        <v>1.0718152594268138</v>
      </c>
      <c r="P406" s="33">
        <v>1.2649701728869038</v>
      </c>
      <c r="Q406" s="33">
        <v>0.93803282419307032</v>
      </c>
      <c r="R406" s="33">
        <v>0.623688957595255</v>
      </c>
      <c r="S406" s="33">
        <v>0.74656644262203986</v>
      </c>
      <c r="T406" s="33">
        <v>0.71546596091927361</v>
      </c>
      <c r="U406" s="33">
        <v>0.84524824332527349</v>
      </c>
      <c r="V406" s="33">
        <v>0.76900461771472006</v>
      </c>
      <c r="W406" s="33">
        <v>0.95383648555119005</v>
      </c>
      <c r="X406" s="33">
        <v>1.1216688847783287</v>
      </c>
      <c r="Y406" s="33">
        <v>1.1395615022397314</v>
      </c>
      <c r="DA406" s="60" t="s">
        <v>3516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0.56604577119988064</v>
      </c>
      <c r="D408" s="119">
        <f t="shared" si="164"/>
        <v>0.57751568458971259</v>
      </c>
      <c r="E408" s="119">
        <f t="shared" si="164"/>
        <v>0.62327496643276936</v>
      </c>
      <c r="F408" s="119">
        <f t="shared" si="164"/>
        <v>0.61037783081227437</v>
      </c>
      <c r="G408" s="119">
        <f t="shared" si="164"/>
        <v>0.62040969271737101</v>
      </c>
      <c r="H408" s="119">
        <f t="shared" si="164"/>
        <v>0.67016252493029049</v>
      </c>
      <c r="I408" s="119">
        <f t="shared" si="164"/>
        <v>0.71094158993750411</v>
      </c>
      <c r="J408" s="119">
        <f t="shared" si="164"/>
        <v>0.67647118814046148</v>
      </c>
      <c r="K408" s="119">
        <f t="shared" si="164"/>
        <v>0.68008148919316191</v>
      </c>
      <c r="L408" s="119">
        <f t="shared" si="164"/>
        <v>0.66458252889455927</v>
      </c>
      <c r="M408" s="119">
        <f t="shared" si="164"/>
        <v>0.69344567886034925</v>
      </c>
      <c r="N408" s="119">
        <f t="shared" si="164"/>
        <v>0.71078359983196282</v>
      </c>
      <c r="O408" s="119">
        <f t="shared" si="164"/>
        <v>0.69252891850333831</v>
      </c>
      <c r="P408" s="119">
        <f t="shared" si="164"/>
        <v>0.70132006109941658</v>
      </c>
      <c r="Q408" s="119">
        <f t="shared" si="164"/>
        <v>0.70007196644313807</v>
      </c>
      <c r="R408" s="119">
        <f t="shared" ref="R408:V408" si="165">IF(R384=0,"",R384/R360)</f>
        <v>0.72042771537675576</v>
      </c>
      <c r="S408" s="119">
        <f t="shared" si="165"/>
        <v>0.71870651397544638</v>
      </c>
      <c r="T408" s="119">
        <f t="shared" si="165"/>
        <v>0.76075933596470302</v>
      </c>
      <c r="U408" s="119">
        <f t="shared" si="165"/>
        <v>0.73272886217015631</v>
      </c>
      <c r="V408" s="119">
        <f t="shared" si="165"/>
        <v>0.80428661386455325</v>
      </c>
      <c r="W408" s="119">
        <f t="shared" ref="W408:Y408" si="166">IF(W384=0,"",W384/W360)</f>
        <v>0.89232009229614651</v>
      </c>
      <c r="X408" s="119">
        <f t="shared" si="166"/>
        <v>1.0027047581376451</v>
      </c>
      <c r="Y408" s="119">
        <f t="shared" si="166"/>
        <v>0.88939275691488373</v>
      </c>
      <c r="DA408" s="129" t="s">
        <v>3662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0.53344244896678106</v>
      </c>
      <c r="D409" s="124">
        <f t="shared" si="167"/>
        <v>0.54391412058900179</v>
      </c>
      <c r="E409" s="124">
        <f t="shared" si="167"/>
        <v>0.55433911669044122</v>
      </c>
      <c r="F409" s="124">
        <f t="shared" si="167"/>
        <v>0.56509164767750908</v>
      </c>
      <c r="G409" s="124">
        <f t="shared" si="167"/>
        <v>0.57576941615357102</v>
      </c>
      <c r="H409" s="124">
        <f t="shared" si="167"/>
        <v>0.58647747641140413</v>
      </c>
      <c r="I409" s="124">
        <f t="shared" si="167"/>
        <v>0.59724383782018142</v>
      </c>
      <c r="J409" s="124">
        <f t="shared" si="167"/>
        <v>0.60807464596968286</v>
      </c>
      <c r="K409" s="124">
        <f t="shared" si="167"/>
        <v>0.61887743683804308</v>
      </c>
      <c r="L409" s="124">
        <f t="shared" si="167"/>
        <v>0.6295500212463887</v>
      </c>
      <c r="M409" s="124">
        <f t="shared" si="167"/>
        <v>0.63940086589590406</v>
      </c>
      <c r="N409" s="124">
        <f t="shared" si="167"/>
        <v>0.64793201036153281</v>
      </c>
      <c r="O409" s="124">
        <f t="shared" si="167"/>
        <v>0.65489978027817364</v>
      </c>
      <c r="P409" s="124">
        <f t="shared" si="167"/>
        <v>0.66091612544373679</v>
      </c>
      <c r="Q409" s="124">
        <f t="shared" si="167"/>
        <v>0.6681059724353231</v>
      </c>
      <c r="R409" s="124">
        <f t="shared" ref="R409:V409" si="168">IF(R385=0,"",R385/R361)</f>
        <v>0.67888683244173942</v>
      </c>
      <c r="S409" s="124">
        <f t="shared" si="168"/>
        <v>0.69098548579296737</v>
      </c>
      <c r="T409" s="124">
        <f t="shared" si="168"/>
        <v>0.70320379019798929</v>
      </c>
      <c r="U409" s="124">
        <f t="shared" si="168"/>
        <v>0.7145005839425338</v>
      </c>
      <c r="V409" s="124">
        <f t="shared" si="168"/>
        <v>0.72396867326976366</v>
      </c>
      <c r="W409" s="124">
        <f t="shared" ref="W409:Y409" si="169">IF(W385=0,"",W385/W361)</f>
        <v>0.73157118797810772</v>
      </c>
      <c r="X409" s="124">
        <f t="shared" si="169"/>
        <v>0.73855909597178016</v>
      </c>
      <c r="Y409" s="124">
        <f t="shared" si="169"/>
        <v>0.74515723561302849</v>
      </c>
      <c r="DA409" s="130" t="s">
        <v>3663</v>
      </c>
    </row>
    <row r="410" spans="1:105" ht="12" customHeight="1" x14ac:dyDescent="0.25">
      <c r="A410" s="97" t="s">
        <v>199</v>
      </c>
      <c r="B410" s="111"/>
      <c r="C410" s="111">
        <f t="shared" ref="C410:Q410" si="170">IF(C386=0,"",C386/C362)</f>
        <v>0.53105291187900794</v>
      </c>
      <c r="D410" s="111">
        <f t="shared" si="170"/>
        <v>0.54152869680257043</v>
      </c>
      <c r="E410" s="111">
        <f t="shared" si="170"/>
        <v>0.55210420996752174</v>
      </c>
      <c r="F410" s="111">
        <f t="shared" si="170"/>
        <v>0.56276910799441415</v>
      </c>
      <c r="G410" s="111">
        <f t="shared" si="170"/>
        <v>0.57351286833959958</v>
      </c>
      <c r="H410" s="111">
        <f t="shared" si="170"/>
        <v>0.58432309914435465</v>
      </c>
      <c r="I410" s="111">
        <f t="shared" si="170"/>
        <v>0.59518345416637586</v>
      </c>
      <c r="J410" s="111">
        <f t="shared" si="170"/>
        <v>0.60605862338710437</v>
      </c>
      <c r="K410" s="111">
        <f t="shared" si="170"/>
        <v>0.61690191650124315</v>
      </c>
      <c r="L410" s="111">
        <f t="shared" si="170"/>
        <v>0.62767189335856333</v>
      </c>
      <c r="M410" s="111">
        <f t="shared" si="170"/>
        <v>0.63756500299023888</v>
      </c>
      <c r="N410" s="111">
        <f t="shared" si="170"/>
        <v>0.64614155773829185</v>
      </c>
      <c r="O410" s="111">
        <f t="shared" si="170"/>
        <v>0.65314761394476084</v>
      </c>
      <c r="P410" s="111">
        <f t="shared" si="170"/>
        <v>0.65919010698930824</v>
      </c>
      <c r="Q410" s="111">
        <f t="shared" si="170"/>
        <v>0.66639993092229455</v>
      </c>
      <c r="R410" s="111">
        <f t="shared" ref="R410:V410" si="171">IF(R386=0,"",R386/R362)</f>
        <v>0.6771993147499481</v>
      </c>
      <c r="S410" s="111">
        <f t="shared" si="171"/>
        <v>0.68935389224365129</v>
      </c>
      <c r="T410" s="111">
        <f t="shared" si="171"/>
        <v>0.7016139769698585</v>
      </c>
      <c r="U410" s="111">
        <f t="shared" si="171"/>
        <v>0.71293921751625722</v>
      </c>
      <c r="V410" s="111">
        <f t="shared" si="171"/>
        <v>0.72243908269597479</v>
      </c>
      <c r="W410" s="111">
        <f t="shared" ref="W410:Y410" si="172">IF(W386=0,"",W386/W362)</f>
        <v>0.73007057272022224</v>
      </c>
      <c r="X410" s="111">
        <f t="shared" si="172"/>
        <v>0.73709122101723468</v>
      </c>
      <c r="Y410" s="111">
        <f t="shared" si="172"/>
        <v>0.74370750454468593</v>
      </c>
      <c r="DA410" s="63" t="s">
        <v>3664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:Y411" si="175">IF(W387=0,"",W387/W363)</f>
        <v>1</v>
      </c>
      <c r="X411" s="111">
        <f t="shared" si="175"/>
        <v>1</v>
      </c>
      <c r="Y411" s="111">
        <f t="shared" si="175"/>
        <v>1</v>
      </c>
      <c r="DA411" s="63" t="s">
        <v>3665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2.232837481420181</v>
      </c>
      <c r="D412" s="124">
        <f t="shared" si="176"/>
        <v>2.3247960389019204</v>
      </c>
      <c r="E412" s="124">
        <f t="shared" si="176"/>
        <v>2.4181332319874578</v>
      </c>
      <c r="F412" s="124">
        <f t="shared" si="176"/>
        <v>2.512220068236362</v>
      </c>
      <c r="G412" s="124">
        <f t="shared" si="176"/>
        <v>2.6076016232355959</v>
      </c>
      <c r="H412" s="124">
        <f t="shared" si="176"/>
        <v>2.704192232025934</v>
      </c>
      <c r="I412" s="124">
        <f t="shared" si="176"/>
        <v>2.8021061528108531</v>
      </c>
      <c r="J412" s="124">
        <f t="shared" si="176"/>
        <v>2.9018554822680782</v>
      </c>
      <c r="K412" s="124">
        <f t="shared" si="176"/>
        <v>3.0038458436648918</v>
      </c>
      <c r="L412" s="124">
        <f t="shared" si="176"/>
        <v>3.1081310270121052</v>
      </c>
      <c r="M412" s="124">
        <f t="shared" si="176"/>
        <v>3.2276341602832419</v>
      </c>
      <c r="N412" s="124">
        <f t="shared" si="176"/>
        <v>3.3661915268713614</v>
      </c>
      <c r="O412" s="124">
        <f t="shared" si="176"/>
        <v>3.5235559541386867</v>
      </c>
      <c r="P412" s="124">
        <f t="shared" si="176"/>
        <v>3.6844127355245169</v>
      </c>
      <c r="Q412" s="124">
        <f t="shared" si="176"/>
        <v>3.8078678489501723</v>
      </c>
      <c r="R412" s="124">
        <f t="shared" ref="R412:V412" si="177">IF(R388=0,"",R388/R364)</f>
        <v>3.834617870699836</v>
      </c>
      <c r="S412" s="124">
        <f t="shared" si="177"/>
        <v>3.8375900953386877</v>
      </c>
      <c r="T412" s="124">
        <f t="shared" si="177"/>
        <v>3.8408925671596332</v>
      </c>
      <c r="U412" s="124">
        <f t="shared" si="177"/>
        <v>3.8445619802940176</v>
      </c>
      <c r="V412" s="124">
        <f t="shared" si="177"/>
        <v>3.8550474621973465</v>
      </c>
      <c r="W412" s="124">
        <f t="shared" ref="W412:Y412" si="178">IF(W388=0,"",W388/W364)</f>
        <v>3.8894628470785486</v>
      </c>
      <c r="X412" s="124">
        <f t="shared" si="178"/>
        <v>3.931735089636831</v>
      </c>
      <c r="Y412" s="124">
        <f t="shared" si="178"/>
        <v>3.9793834211536598</v>
      </c>
      <c r="DA412" s="130" t="s">
        <v>3666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2.232837481420181</v>
      </c>
      <c r="D413" s="111">
        <f t="shared" si="179"/>
        <v>2.3247960389019204</v>
      </c>
      <c r="E413" s="111">
        <f t="shared" si="179"/>
        <v>2.4181332319874578</v>
      </c>
      <c r="F413" s="111">
        <f t="shared" si="179"/>
        <v>2.512220068236362</v>
      </c>
      <c r="G413" s="111">
        <f t="shared" si="179"/>
        <v>2.6076016232355959</v>
      </c>
      <c r="H413" s="111">
        <f t="shared" si="179"/>
        <v>2.704192232025934</v>
      </c>
      <c r="I413" s="111">
        <f t="shared" si="179"/>
        <v>2.8021061528108531</v>
      </c>
      <c r="J413" s="111">
        <f t="shared" si="179"/>
        <v>2.9018554822680782</v>
      </c>
      <c r="K413" s="111">
        <f t="shared" si="179"/>
        <v>3.0038458436648918</v>
      </c>
      <c r="L413" s="111">
        <f t="shared" si="179"/>
        <v>3.1081310270121052</v>
      </c>
      <c r="M413" s="111">
        <f t="shared" si="179"/>
        <v>3.2276341602832419</v>
      </c>
      <c r="N413" s="111">
        <f t="shared" si="179"/>
        <v>3.3661915268713614</v>
      </c>
      <c r="O413" s="111">
        <f t="shared" si="179"/>
        <v>3.5235559541386867</v>
      </c>
      <c r="P413" s="111">
        <f t="shared" si="179"/>
        <v>3.6844127355245169</v>
      </c>
      <c r="Q413" s="111">
        <f t="shared" si="179"/>
        <v>3.8078678489501723</v>
      </c>
      <c r="R413" s="111">
        <f t="shared" ref="R413:V413" si="180">IF(R389=0,"",R389/R365)</f>
        <v>3.834617870699836</v>
      </c>
      <c r="S413" s="111">
        <f t="shared" si="180"/>
        <v>3.8375900953386877</v>
      </c>
      <c r="T413" s="111">
        <f t="shared" si="180"/>
        <v>3.8408925671596332</v>
      </c>
      <c r="U413" s="111">
        <f t="shared" si="180"/>
        <v>3.8445619802940176</v>
      </c>
      <c r="V413" s="111">
        <f t="shared" si="180"/>
        <v>3.8550474621973465</v>
      </c>
      <c r="W413" s="111">
        <f t="shared" ref="W413:Y413" si="181">IF(W389=0,"",W389/W365)</f>
        <v>3.8894628470785486</v>
      </c>
      <c r="X413" s="111">
        <f t="shared" si="181"/>
        <v>3.931735089636831</v>
      </c>
      <c r="Y413" s="111">
        <f t="shared" si="181"/>
        <v>3.9793834211536598</v>
      </c>
      <c r="DA413" s="63" t="s">
        <v>3667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0.61893986270694246</v>
      </c>
      <c r="D414" s="124">
        <f t="shared" si="182"/>
        <v>0.61967839475492514</v>
      </c>
      <c r="E414" s="124">
        <f t="shared" si="182"/>
        <v>0.6245948958360904</v>
      </c>
      <c r="F414" s="124">
        <f t="shared" si="182"/>
        <v>0.62336077039417692</v>
      </c>
      <c r="G414" s="124">
        <f t="shared" si="182"/>
        <v>0.62628606476383442</v>
      </c>
      <c r="H414" s="124">
        <f t="shared" si="182"/>
        <v>0.62857541869410005</v>
      </c>
      <c r="I414" s="124">
        <f t="shared" si="182"/>
        <v>0.63936684032590507</v>
      </c>
      <c r="J414" s="124">
        <f t="shared" si="182"/>
        <v>0.6426000210968108</v>
      </c>
      <c r="K414" s="124">
        <f t="shared" si="182"/>
        <v>0.64599614336416478</v>
      </c>
      <c r="L414" s="124">
        <f t="shared" si="182"/>
        <v>0.64802985724697948</v>
      </c>
      <c r="M414" s="124">
        <f t="shared" si="182"/>
        <v>0.66092051434861832</v>
      </c>
      <c r="N414" s="124">
        <f t="shared" si="182"/>
        <v>0.66805796299240916</v>
      </c>
      <c r="O414" s="124">
        <f t="shared" si="182"/>
        <v>0.68493570768265211</v>
      </c>
      <c r="P414" s="124">
        <f t="shared" si="182"/>
        <v>0.70707514453851772</v>
      </c>
      <c r="Q414" s="124">
        <f t="shared" si="182"/>
        <v>0.72227582279562397</v>
      </c>
      <c r="R414" s="124">
        <f t="shared" ref="R414:V414" si="183">IF(R390=0,"",R390/R366)</f>
        <v>0.72920422541038776</v>
      </c>
      <c r="S414" s="124">
        <f t="shared" si="183"/>
        <v>0.74038867502959438</v>
      </c>
      <c r="T414" s="124">
        <f t="shared" si="183"/>
        <v>0.7545608339532196</v>
      </c>
      <c r="U414" s="124">
        <f t="shared" si="183"/>
        <v>0.76323613633925347</v>
      </c>
      <c r="V414" s="124">
        <f t="shared" si="183"/>
        <v>0.77355988754544147</v>
      </c>
      <c r="W414" s="124">
        <f t="shared" ref="W414:Y414" si="184">IF(W390=0,"",W390/W366)</f>
        <v>0.77943260097703404</v>
      </c>
      <c r="X414" s="124">
        <f t="shared" si="184"/>
        <v>0.79208425329809895</v>
      </c>
      <c r="Y414" s="124">
        <f t="shared" si="184"/>
        <v>0.80566254412564753</v>
      </c>
      <c r="DA414" s="130" t="s">
        <v>3668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0.55158983812818096</v>
      </c>
      <c r="D415" s="111">
        <f t="shared" si="185"/>
        <v>0.56475901993600774</v>
      </c>
      <c r="E415" s="111">
        <f t="shared" si="185"/>
        <v>0.57805357080704145</v>
      </c>
      <c r="F415" s="111">
        <f t="shared" si="185"/>
        <v>0.5914604880073151</v>
      </c>
      <c r="G415" s="111">
        <f t="shared" si="185"/>
        <v>0.60496654357430468</v>
      </c>
      <c r="H415" s="111">
        <f t="shared" si="185"/>
        <v>0.61855615961655297</v>
      </c>
      <c r="I415" s="111">
        <f t="shared" si="185"/>
        <v>0.63220878715960738</v>
      </c>
      <c r="J415" s="111">
        <f t="shared" si="185"/>
        <v>0.64588003773449509</v>
      </c>
      <c r="K415" s="111">
        <f t="shared" si="185"/>
        <v>0.65951121663493872</v>
      </c>
      <c r="L415" s="111">
        <f t="shared" si="185"/>
        <v>0.67305022916097124</v>
      </c>
      <c r="M415" s="111">
        <f t="shared" si="185"/>
        <v>0.68548692582236026</v>
      </c>
      <c r="N415" s="111">
        <f t="shared" si="185"/>
        <v>0.69626857221792959</v>
      </c>
      <c r="O415" s="111">
        <f t="shared" si="185"/>
        <v>0.70507593401583368</v>
      </c>
      <c r="P415" s="111">
        <f t="shared" si="185"/>
        <v>0.71267199388693614</v>
      </c>
      <c r="Q415" s="111">
        <f t="shared" si="185"/>
        <v>0.72173551350562914</v>
      </c>
      <c r="R415" s="111">
        <f t="shared" ref="R415:V415" si="186">IF(R391=0,"",R391/R367)</f>
        <v>0.73531149373781113</v>
      </c>
      <c r="S415" s="111">
        <f t="shared" si="186"/>
        <v>0.75059109731690621</v>
      </c>
      <c r="T415" s="111">
        <f t="shared" si="186"/>
        <v>0.76600333476897831</v>
      </c>
      <c r="U415" s="111">
        <f t="shared" si="186"/>
        <v>0.78024037312563987</v>
      </c>
      <c r="V415" s="111">
        <f t="shared" si="186"/>
        <v>0.79218271946191776</v>
      </c>
      <c r="W415" s="111">
        <f t="shared" ref="W415:Y415" si="187">IF(W391=0,"",W391/W367)</f>
        <v>0.8017763184454062</v>
      </c>
      <c r="X415" s="111">
        <f t="shared" si="187"/>
        <v>0.80943812470242704</v>
      </c>
      <c r="Y415" s="111">
        <f t="shared" si="187"/>
        <v>0.81665863773545011</v>
      </c>
      <c r="DA415" s="63" t="s">
        <v>3669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>
        <f t="shared" si="188"/>
        <v>0.84216137876512964</v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>
        <f t="shared" si="188"/>
        <v>0.86078131370967326</v>
      </c>
      <c r="J416" s="111">
        <f t="shared" si="188"/>
        <v>0.8668806383749551</v>
      </c>
      <c r="K416" s="111">
        <f t="shared" si="188"/>
        <v>0.88144998076643233</v>
      </c>
      <c r="L416" s="111">
        <f t="shared" si="188"/>
        <v>0.88749200682795593</v>
      </c>
      <c r="M416" s="111">
        <f t="shared" si="188"/>
        <v>0.8887952743719657</v>
      </c>
      <c r="N416" s="111">
        <f t="shared" si="188"/>
        <v>0.89475275638709739</v>
      </c>
      <c r="O416" s="111">
        <f t="shared" si="188"/>
        <v>0.90132335134188868</v>
      </c>
      <c r="P416" s="111">
        <f t="shared" si="188"/>
        <v>0.89978258614948592</v>
      </c>
      <c r="Q416" s="111">
        <f t="shared" si="188"/>
        <v>0.89526368330232586</v>
      </c>
      <c r="R416" s="111">
        <f t="shared" ref="R416:V416" si="189">IF(R392=0,"",R392/R368)</f>
        <v>0.90377012571964632</v>
      </c>
      <c r="S416" s="111" t="str">
        <f t="shared" si="189"/>
        <v/>
      </c>
      <c r="T416" s="111">
        <f t="shared" si="189"/>
        <v>0.91579617949386405</v>
      </c>
      <c r="U416" s="111">
        <f t="shared" si="189"/>
        <v>0.92578052067199812</v>
      </c>
      <c r="V416" s="111">
        <f t="shared" si="189"/>
        <v>0.93189581662282917</v>
      </c>
      <c r="W416" s="111">
        <f t="shared" ref="W416:Y416" si="190">IF(W392=0,"",W392/W368)</f>
        <v>0.92807261822106646</v>
      </c>
      <c r="X416" s="111">
        <f t="shared" si="190"/>
        <v>0.92381123889639793</v>
      </c>
      <c r="Y416" s="111">
        <f t="shared" si="190"/>
        <v>0.92539998620614505</v>
      </c>
      <c r="DA416" s="63" t="s">
        <v>3670</v>
      </c>
    </row>
    <row r="417" spans="1:105" ht="12" customHeight="1" x14ac:dyDescent="0.25">
      <c r="A417" s="100" t="s">
        <v>199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>
        <f t="shared" si="191"/>
        <v>0.57805357080704145</v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>
        <f t="shared" si="191"/>
        <v>0.63220878715960738</v>
      </c>
      <c r="J417" s="112">
        <f t="shared" si="191"/>
        <v>0.64588003773449509</v>
      </c>
      <c r="K417" s="112">
        <f t="shared" si="191"/>
        <v>0.65951121663493883</v>
      </c>
      <c r="L417" s="112">
        <f t="shared" si="191"/>
        <v>0.67305022916097124</v>
      </c>
      <c r="M417" s="112">
        <f t="shared" si="191"/>
        <v>0.68548692582236026</v>
      </c>
      <c r="N417" s="112">
        <f t="shared" si="191"/>
        <v>0.69626857221792959</v>
      </c>
      <c r="O417" s="112">
        <f t="shared" si="191"/>
        <v>0.70507593401583368</v>
      </c>
      <c r="P417" s="112">
        <f t="shared" si="191"/>
        <v>0.71267199388693614</v>
      </c>
      <c r="Q417" s="112">
        <f t="shared" si="191"/>
        <v>0.72173551350562914</v>
      </c>
      <c r="R417" s="112">
        <f t="shared" ref="R417:V417" si="192">IF(R393=0,"",R393/R369)</f>
        <v>0.73531149373781113</v>
      </c>
      <c r="S417" s="112" t="str">
        <f t="shared" si="192"/>
        <v/>
      </c>
      <c r="T417" s="112">
        <f t="shared" si="192"/>
        <v>0.76600333476897831</v>
      </c>
      <c r="U417" s="112">
        <f t="shared" si="192"/>
        <v>0.78024037312563987</v>
      </c>
      <c r="V417" s="112">
        <f t="shared" si="192"/>
        <v>0.79218271946191776</v>
      </c>
      <c r="W417" s="112">
        <f t="shared" ref="W417:Y417" si="193">IF(W393=0,"",W393/W369)</f>
        <v>0.8017763184454062</v>
      </c>
      <c r="X417" s="112">
        <f t="shared" si="193"/>
        <v>0.80943812470242704</v>
      </c>
      <c r="Y417" s="112">
        <f t="shared" si="193"/>
        <v>0.81665863773545011</v>
      </c>
      <c r="DA417" s="131" t="s">
        <v>3671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>
        <f t="shared" si="194"/>
        <v>1</v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>
        <f t="shared" si="194"/>
        <v>1</v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>
        <f t="shared" si="194"/>
        <v>1</v>
      </c>
      <c r="N418" s="113">
        <f t="shared" si="194"/>
        <v>1</v>
      </c>
      <c r="O418" s="113">
        <f t="shared" si="194"/>
        <v>1</v>
      </c>
      <c r="P418" s="113">
        <f t="shared" si="194"/>
        <v>1</v>
      </c>
      <c r="Q418" s="113">
        <f t="shared" si="194"/>
        <v>1</v>
      </c>
      <c r="R418" s="113">
        <f t="shared" ref="R418:V418" si="195">IF(R394=0,"",R394/R370)</f>
        <v>1</v>
      </c>
      <c r="S418" s="113" t="str">
        <f t="shared" si="195"/>
        <v/>
      </c>
      <c r="T418" s="113">
        <f t="shared" si="195"/>
        <v>1</v>
      </c>
      <c r="U418" s="113">
        <f t="shared" si="195"/>
        <v>1</v>
      </c>
      <c r="V418" s="113">
        <f t="shared" si="195"/>
        <v>1</v>
      </c>
      <c r="W418" s="113">
        <f t="shared" ref="W418:Y418" si="196">IF(W394=0,"",W394/W370)</f>
        <v>1</v>
      </c>
      <c r="X418" s="113">
        <f t="shared" si="196"/>
        <v>1</v>
      </c>
      <c r="Y418" s="113">
        <f t="shared" si="196"/>
        <v>1</v>
      </c>
      <c r="DA418" s="132" t="s">
        <v>3672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0.5526207697241724</v>
      </c>
      <c r="D419" s="112">
        <f t="shared" si="197"/>
        <v>0.55460320728756973</v>
      </c>
      <c r="E419" s="112">
        <f t="shared" si="197"/>
        <v>0.5568612124466813</v>
      </c>
      <c r="F419" s="112">
        <f t="shared" si="197"/>
        <v>0.55915679500520854</v>
      </c>
      <c r="G419" s="112">
        <f t="shared" si="197"/>
        <v>0.56170615911076616</v>
      </c>
      <c r="H419" s="112">
        <f t="shared" si="197"/>
        <v>0.56448284412811889</v>
      </c>
      <c r="I419" s="112">
        <f t="shared" si="197"/>
        <v>0.56754012276555665</v>
      </c>
      <c r="J419" s="112">
        <f t="shared" si="197"/>
        <v>0.57109623450536851</v>
      </c>
      <c r="K419" s="112">
        <f t="shared" si="197"/>
        <v>0.57533674031131166</v>
      </c>
      <c r="L419" s="112">
        <f t="shared" si="197"/>
        <v>0.5803112853488045</v>
      </c>
      <c r="M419" s="112">
        <f t="shared" si="197"/>
        <v>0.59045221083544841</v>
      </c>
      <c r="N419" s="112">
        <f t="shared" si="197"/>
        <v>0.60716838737710932</v>
      </c>
      <c r="O419" s="112">
        <f t="shared" si="197"/>
        <v>0.6316064505178961</v>
      </c>
      <c r="P419" s="112">
        <f t="shared" si="197"/>
        <v>0.66124023838869284</v>
      </c>
      <c r="Q419" s="112">
        <f t="shared" si="197"/>
        <v>0.68792136250203118</v>
      </c>
      <c r="R419" s="112">
        <f t="shared" ref="R419:V419" si="198">IF(R395=0,"",R395/R371)</f>
        <v>0.70523148705660232</v>
      </c>
      <c r="S419" s="112">
        <f t="shared" si="198"/>
        <v>0.72134886275958754</v>
      </c>
      <c r="T419" s="112">
        <f t="shared" si="198"/>
        <v>0.73579825637001395</v>
      </c>
      <c r="U419" s="112">
        <f t="shared" si="198"/>
        <v>0.74810443464695864</v>
      </c>
      <c r="V419" s="112">
        <f t="shared" si="198"/>
        <v>0.75779216434947838</v>
      </c>
      <c r="W419" s="112">
        <f t="shared" ref="W419:Y419" si="199">IF(W395=0,"",W395/W371)</f>
        <v>0.76374675645205381</v>
      </c>
      <c r="X419" s="112">
        <f t="shared" si="199"/>
        <v>0.7670692101260046</v>
      </c>
      <c r="Y419" s="112">
        <f t="shared" si="199"/>
        <v>0.76875161934761993</v>
      </c>
      <c r="DA419" s="131" t="s">
        <v>3673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>
        <f t="shared" si="200"/>
        <v>0.83034711400930161</v>
      </c>
      <c r="F420" s="113" t="str">
        <f t="shared" si="200"/>
        <v/>
      </c>
      <c r="G420" s="113" t="str">
        <f t="shared" si="200"/>
        <v/>
      </c>
      <c r="H420" s="113" t="str">
        <f t="shared" si="200"/>
        <v/>
      </c>
      <c r="I420" s="113">
        <f t="shared" si="200"/>
        <v>0.82521374444744611</v>
      </c>
      <c r="J420" s="113">
        <f t="shared" si="200"/>
        <v>0.82626690147191617</v>
      </c>
      <c r="K420" s="113">
        <f t="shared" si="200"/>
        <v>0.83852424202660658</v>
      </c>
      <c r="L420" s="113">
        <f t="shared" si="200"/>
        <v>0.84118575159925002</v>
      </c>
      <c r="M420" s="113">
        <f t="shared" si="200"/>
        <v>0.84117576472820499</v>
      </c>
      <c r="N420" s="113">
        <f t="shared" si="200"/>
        <v>0.85183640915567194</v>
      </c>
      <c r="O420" s="113">
        <f t="shared" si="200"/>
        <v>0.86772288447507573</v>
      </c>
      <c r="P420" s="113">
        <f t="shared" si="200"/>
        <v>0.87632796687892367</v>
      </c>
      <c r="Q420" s="113">
        <f t="shared" si="200"/>
        <v>0.87920286811738202</v>
      </c>
      <c r="R420" s="113">
        <f t="shared" ref="R420:V420" si="201">IF(R396=0,"",R396/R372)</f>
        <v>0.89017510981891523</v>
      </c>
      <c r="S420" s="113">
        <f t="shared" si="201"/>
        <v>0.89900331030356462</v>
      </c>
      <c r="T420" s="113">
        <f t="shared" si="201"/>
        <v>0.90254243029470316</v>
      </c>
      <c r="U420" s="113">
        <f t="shared" si="201"/>
        <v>0.9125617037461381</v>
      </c>
      <c r="V420" s="113">
        <f t="shared" si="201"/>
        <v>0.91827273723054359</v>
      </c>
      <c r="W420" s="113">
        <f t="shared" ref="W420:Y420" si="202">IF(W396=0,"",W396/W372)</f>
        <v>0.91154718908383525</v>
      </c>
      <c r="X420" s="113">
        <f t="shared" si="202"/>
        <v>0.90374177084394269</v>
      </c>
      <c r="Y420" s="113">
        <f t="shared" si="202"/>
        <v>0.90321151520261178</v>
      </c>
      <c r="DA420" s="132" t="s">
        <v>3674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>
        <f t="shared" si="203"/>
        <v>0.5568612124466813</v>
      </c>
      <c r="F421" s="111" t="str">
        <f t="shared" si="203"/>
        <v/>
      </c>
      <c r="G421" s="111" t="str">
        <f t="shared" si="203"/>
        <v/>
      </c>
      <c r="H421" s="111" t="str">
        <f t="shared" si="203"/>
        <v/>
      </c>
      <c r="I421" s="111">
        <f t="shared" si="203"/>
        <v>0.56754012276555665</v>
      </c>
      <c r="J421" s="111">
        <f t="shared" si="203"/>
        <v>0.57109623450536851</v>
      </c>
      <c r="K421" s="111">
        <f t="shared" si="203"/>
        <v>0.57533674031131166</v>
      </c>
      <c r="L421" s="111">
        <f t="shared" si="203"/>
        <v>0.5803112853488045</v>
      </c>
      <c r="M421" s="111">
        <f t="shared" si="203"/>
        <v>0.59045221083544841</v>
      </c>
      <c r="N421" s="111">
        <f t="shared" si="203"/>
        <v>0.60716838737710932</v>
      </c>
      <c r="O421" s="111">
        <f t="shared" si="203"/>
        <v>0.6316064505178961</v>
      </c>
      <c r="P421" s="111">
        <f t="shared" si="203"/>
        <v>0.66124023838869284</v>
      </c>
      <c r="Q421" s="111">
        <f t="shared" si="203"/>
        <v>0.68792136250203118</v>
      </c>
      <c r="R421" s="111">
        <f t="shared" ref="R421:V421" si="204">IF(R397=0,"",R397/R373)</f>
        <v>0.70523148705660232</v>
      </c>
      <c r="S421" s="111">
        <f t="shared" si="204"/>
        <v>0.72134886275958754</v>
      </c>
      <c r="T421" s="111">
        <f t="shared" si="204"/>
        <v>0.73579825637001395</v>
      </c>
      <c r="U421" s="111">
        <f t="shared" si="204"/>
        <v>0.74810443464695864</v>
      </c>
      <c r="V421" s="111">
        <f t="shared" si="204"/>
        <v>0.75779216434947838</v>
      </c>
      <c r="W421" s="111">
        <f t="shared" ref="W421:Y421" si="205">IF(W397=0,"",W397/W373)</f>
        <v>0.76374675645205392</v>
      </c>
      <c r="X421" s="111">
        <f t="shared" si="205"/>
        <v>0.76706921012600482</v>
      </c>
      <c r="Y421" s="111">
        <f t="shared" si="205"/>
        <v>0.76875161934761993</v>
      </c>
      <c r="DA421" s="63" t="s">
        <v>3675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>
        <f t="shared" si="206"/>
        <v>1</v>
      </c>
      <c r="F422" s="111" t="str">
        <f t="shared" si="206"/>
        <v/>
      </c>
      <c r="G422" s="111" t="str">
        <f t="shared" si="206"/>
        <v/>
      </c>
      <c r="H422" s="111" t="str">
        <f t="shared" si="206"/>
        <v/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>
        <f t="shared" ref="W422:Y422" si="208">IF(W398=0,"",W398/W374)</f>
        <v>1</v>
      </c>
      <c r="X422" s="111">
        <f t="shared" si="208"/>
        <v>1</v>
      </c>
      <c r="Y422" s="111">
        <f t="shared" si="208"/>
        <v>1</v>
      </c>
      <c r="DA422" s="63" t="s">
        <v>3676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0.61875499975954074</v>
      </c>
      <c r="D423" s="112">
        <f t="shared" si="209"/>
        <v>0.62005273315413523</v>
      </c>
      <c r="E423" s="112">
        <f t="shared" si="209"/>
        <v>0.62147342981319287</v>
      </c>
      <c r="F423" s="112">
        <f t="shared" si="209"/>
        <v>0.62291126785666817</v>
      </c>
      <c r="G423" s="112">
        <f t="shared" si="209"/>
        <v>0.6244633073161957</v>
      </c>
      <c r="H423" s="112">
        <f t="shared" si="209"/>
        <v>0.62611859219718857</v>
      </c>
      <c r="I423" s="112">
        <f t="shared" si="209"/>
        <v>0.62790229481243298</v>
      </c>
      <c r="J423" s="112">
        <f t="shared" si="209"/>
        <v>0.62991534850954756</v>
      </c>
      <c r="K423" s="112">
        <f t="shared" si="209"/>
        <v>0.6322469192789002</v>
      </c>
      <c r="L423" s="112">
        <f t="shared" si="209"/>
        <v>0.63492766401705614</v>
      </c>
      <c r="M423" s="112">
        <f t="shared" si="209"/>
        <v>0.64002408264517607</v>
      </c>
      <c r="N423" s="112">
        <f t="shared" si="209"/>
        <v>0.6484276179692019</v>
      </c>
      <c r="O423" s="112">
        <f t="shared" si="209"/>
        <v>0.66124191695269552</v>
      </c>
      <c r="P423" s="112">
        <f t="shared" si="209"/>
        <v>0.67785945002938253</v>
      </c>
      <c r="Q423" s="112">
        <f t="shared" si="209"/>
        <v>0.69389183391080778</v>
      </c>
      <c r="R423" s="112">
        <f t="shared" ref="R423:V423" si="210">IF(R399=0,"",R399/R375)</f>
        <v>0.70474157903780243</v>
      </c>
      <c r="S423" s="112">
        <f t="shared" si="210"/>
        <v>0.71525311190995289</v>
      </c>
      <c r="T423" s="112">
        <f t="shared" si="210"/>
        <v>0.7256830696643739</v>
      </c>
      <c r="U423" s="112">
        <f t="shared" si="210"/>
        <v>0.7361363017829391</v>
      </c>
      <c r="V423" s="112">
        <f t="shared" si="210"/>
        <v>0.74640539059264099</v>
      </c>
      <c r="W423" s="112">
        <f t="shared" ref="W423:Y423" si="211">IF(W399=0,"",W399/W375)</f>
        <v>0.75578447543167215</v>
      </c>
      <c r="X423" s="112">
        <f t="shared" si="211"/>
        <v>0.76731005978932953</v>
      </c>
      <c r="Y423" s="112">
        <f t="shared" si="211"/>
        <v>0.77806272946855026</v>
      </c>
      <c r="DA423" s="131" t="s">
        <v>3677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0.84951685251065112</v>
      </c>
      <c r="D424" s="113">
        <f t="shared" si="212"/>
        <v>0.84334801279153893</v>
      </c>
      <c r="E424" s="113">
        <f t="shared" si="212"/>
        <v>0.86485225289515344</v>
      </c>
      <c r="F424" s="113">
        <f t="shared" si="212"/>
        <v>0.85093451910759521</v>
      </c>
      <c r="G424" s="113">
        <f t="shared" si="212"/>
        <v>0.8529606876819138</v>
      </c>
      <c r="H424" s="113">
        <f t="shared" si="212"/>
        <v>0.85426289987186044</v>
      </c>
      <c r="I424" s="113">
        <f t="shared" si="212"/>
        <v>0.85855734520560834</v>
      </c>
      <c r="J424" s="113">
        <f t="shared" si="212"/>
        <v>0.85864274601466861</v>
      </c>
      <c r="K424" s="113">
        <f t="shared" si="212"/>
        <v>0.86842998498555612</v>
      </c>
      <c r="L424" s="113">
        <f t="shared" si="212"/>
        <v>0.86959419436525676</v>
      </c>
      <c r="M424" s="113">
        <f t="shared" si="212"/>
        <v>0.86704156027999624</v>
      </c>
      <c r="N424" s="113">
        <f t="shared" si="212"/>
        <v>0.87245098967165502</v>
      </c>
      <c r="O424" s="113">
        <f t="shared" si="212"/>
        <v>0.88174452445492146</v>
      </c>
      <c r="P424" s="113">
        <f t="shared" si="212"/>
        <v>0.88394169000568068</v>
      </c>
      <c r="Q424" s="113">
        <f t="shared" si="212"/>
        <v>0.88182774764272343</v>
      </c>
      <c r="R424" s="113">
        <f t="shared" ref="R424:V424" si="213">IF(R400=0,"",R400/R376)</f>
        <v>0.88976621126241318</v>
      </c>
      <c r="S424" s="113">
        <f t="shared" si="213"/>
        <v>0.89608709677620302</v>
      </c>
      <c r="T424" s="113">
        <f t="shared" si="213"/>
        <v>0.89781167288464292</v>
      </c>
      <c r="U424" s="113">
        <f t="shared" si="213"/>
        <v>0.90739301397165739</v>
      </c>
      <c r="V424" s="113">
        <f t="shared" si="213"/>
        <v>0.91348750165843662</v>
      </c>
      <c r="W424" s="113">
        <f t="shared" ref="W424:Y424" si="214">IF(W400=0,"",W400/W376)</f>
        <v>0.90796010226566271</v>
      </c>
      <c r="X424" s="113">
        <f t="shared" si="214"/>
        <v>0.90378923942970313</v>
      </c>
      <c r="Y424" s="113">
        <f t="shared" si="214"/>
        <v>0.90761466071790853</v>
      </c>
      <c r="DA424" s="132" t="s">
        <v>3678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0.61875499975954074</v>
      </c>
      <c r="D425" s="111">
        <f t="shared" si="215"/>
        <v>0.62005273315413523</v>
      </c>
      <c r="E425" s="111">
        <f t="shared" si="215"/>
        <v>0.62147342981319287</v>
      </c>
      <c r="F425" s="111">
        <f t="shared" si="215"/>
        <v>0.62291126785666817</v>
      </c>
      <c r="G425" s="111">
        <f t="shared" si="215"/>
        <v>0.6244633073161957</v>
      </c>
      <c r="H425" s="111">
        <f t="shared" si="215"/>
        <v>0.62611859219718857</v>
      </c>
      <c r="I425" s="111">
        <f t="shared" si="215"/>
        <v>0.62790229481243298</v>
      </c>
      <c r="J425" s="111">
        <f t="shared" si="215"/>
        <v>0.62991534850954756</v>
      </c>
      <c r="K425" s="111">
        <f t="shared" si="215"/>
        <v>0.6322469192789002</v>
      </c>
      <c r="L425" s="111">
        <f t="shared" si="215"/>
        <v>0.63492766401705614</v>
      </c>
      <c r="M425" s="111">
        <f t="shared" si="215"/>
        <v>0.64002408264517607</v>
      </c>
      <c r="N425" s="111">
        <f t="shared" si="215"/>
        <v>0.6484276179692019</v>
      </c>
      <c r="O425" s="111">
        <f t="shared" si="215"/>
        <v>0.66124191695269552</v>
      </c>
      <c r="P425" s="111">
        <f t="shared" si="215"/>
        <v>0.67785945002938253</v>
      </c>
      <c r="Q425" s="111">
        <f t="shared" si="215"/>
        <v>0.69389183391080778</v>
      </c>
      <c r="R425" s="111">
        <f t="shared" ref="R425:V425" si="216">IF(R401=0,"",R401/R377)</f>
        <v>0.70474157903780243</v>
      </c>
      <c r="S425" s="111">
        <f t="shared" si="216"/>
        <v>0.71525311190995278</v>
      </c>
      <c r="T425" s="111">
        <f t="shared" si="216"/>
        <v>0.72568306966437379</v>
      </c>
      <c r="U425" s="111">
        <f t="shared" si="216"/>
        <v>0.7361363017829391</v>
      </c>
      <c r="V425" s="111">
        <f t="shared" si="216"/>
        <v>0.7464053905926411</v>
      </c>
      <c r="W425" s="111">
        <f t="shared" ref="W425:Y425" si="217">IF(W401=0,"",W401/W377)</f>
        <v>0.75578447543167215</v>
      </c>
      <c r="X425" s="111">
        <f t="shared" si="217"/>
        <v>0.76731005978932953</v>
      </c>
      <c r="Y425" s="111">
        <f t="shared" si="217"/>
        <v>0.77806272946855026</v>
      </c>
      <c r="DA425" s="63" t="s">
        <v>3679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:Y426" si="220">IF(W402=0,"",W402/W378)</f>
        <v>1</v>
      </c>
      <c r="X426" s="111">
        <f t="shared" si="220"/>
        <v>1</v>
      </c>
      <c r="Y426" s="111">
        <f t="shared" si="220"/>
        <v>1</v>
      </c>
      <c r="DA426" s="63" t="s">
        <v>3680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0.65196284247166525</v>
      </c>
      <c r="D427" s="124">
        <f t="shared" si="221"/>
        <v>0.67378286049803693</v>
      </c>
      <c r="E427" s="124">
        <f t="shared" si="221"/>
        <v>0.65080085106711238</v>
      </c>
      <c r="F427" s="124">
        <f t="shared" si="221"/>
        <v>0.67688905623516959</v>
      </c>
      <c r="G427" s="124">
        <f t="shared" si="221"/>
        <v>0.68403663186111519</v>
      </c>
      <c r="H427" s="124">
        <f t="shared" si="221"/>
        <v>0.68024689480851364</v>
      </c>
      <c r="I427" s="124">
        <f t="shared" si="221"/>
        <v>0.65950419914288239</v>
      </c>
      <c r="J427" s="124">
        <f t="shared" si="221"/>
        <v>0.63975294492028534</v>
      </c>
      <c r="K427" s="124">
        <f t="shared" si="221"/>
        <v>0.64267075081697489</v>
      </c>
      <c r="L427" s="124">
        <f t="shared" si="221"/>
        <v>0.65545438584417615</v>
      </c>
      <c r="M427" s="124">
        <f t="shared" si="221"/>
        <v>0.67030670366497658</v>
      </c>
      <c r="N427" s="124">
        <f t="shared" si="221"/>
        <v>0.6958145067748035</v>
      </c>
      <c r="O427" s="124">
        <f t="shared" si="221"/>
        <v>0.69159060311357679</v>
      </c>
      <c r="P427" s="124">
        <f t="shared" si="221"/>
        <v>0.69779819743338445</v>
      </c>
      <c r="Q427" s="124">
        <f t="shared" si="221"/>
        <v>0.68839729118748838</v>
      </c>
      <c r="R427" s="124">
        <f t="shared" ref="R427:V427" si="222">IF(R403=0,"",R403/R379)</f>
        <v>0.68356705938611173</v>
      </c>
      <c r="S427" s="124">
        <f t="shared" si="222"/>
        <v>0.71214961826399981</v>
      </c>
      <c r="T427" s="124">
        <f t="shared" si="222"/>
        <v>0.72627399039483276</v>
      </c>
      <c r="U427" s="124">
        <f t="shared" si="222"/>
        <v>0.74259953274503432</v>
      </c>
      <c r="V427" s="124">
        <f t="shared" si="222"/>
        <v>0.75139902290497695</v>
      </c>
      <c r="W427" s="124">
        <f t="shared" ref="W427:Y427" si="223">IF(W403=0,"",W403/W379)</f>
        <v>0.77119429266677864</v>
      </c>
      <c r="X427" s="124">
        <f t="shared" si="223"/>
        <v>0.7863545106014227</v>
      </c>
      <c r="Y427" s="124">
        <f t="shared" si="223"/>
        <v>0.79102910133715376</v>
      </c>
      <c r="DA427" s="130" t="s">
        <v>3681</v>
      </c>
    </row>
    <row r="428" spans="1:105" ht="12" customHeight="1" x14ac:dyDescent="0.25">
      <c r="A428" s="97" t="s">
        <v>202</v>
      </c>
      <c r="B428" s="111"/>
      <c r="C428" s="111">
        <f t="shared" ref="C428:Q428" si="224">IF(C404=0,"",C404/C380)</f>
        <v>0.58168850317823984</v>
      </c>
      <c r="D428" s="111">
        <f t="shared" si="224"/>
        <v>0.58197909180512342</v>
      </c>
      <c r="E428" s="111">
        <f t="shared" si="224"/>
        <v>0.58226970660782407</v>
      </c>
      <c r="F428" s="111">
        <f t="shared" si="224"/>
        <v>0.58256032497995414</v>
      </c>
      <c r="G428" s="111">
        <f t="shared" si="224"/>
        <v>0.58285096745847198</v>
      </c>
      <c r="H428" s="111">
        <f t="shared" si="224"/>
        <v>0.58314163152991549</v>
      </c>
      <c r="I428" s="111">
        <f t="shared" si="224"/>
        <v>0.58343232225459152</v>
      </c>
      <c r="J428" s="111">
        <f t="shared" si="224"/>
        <v>0.58372306036279253</v>
      </c>
      <c r="K428" s="111">
        <f t="shared" si="224"/>
        <v>0.58401386348071926</v>
      </c>
      <c r="L428" s="111">
        <f t="shared" si="224"/>
        <v>0.58430473632410296</v>
      </c>
      <c r="M428" s="111">
        <f t="shared" si="224"/>
        <v>0.58452563764744769</v>
      </c>
      <c r="N428" s="111">
        <f t="shared" si="224"/>
        <v>0.58464911109635931</v>
      </c>
      <c r="O428" s="111">
        <f t="shared" si="224"/>
        <v>0.58472290793328163</v>
      </c>
      <c r="P428" s="111">
        <f t="shared" si="224"/>
        <v>0.58492882580718586</v>
      </c>
      <c r="Q428" s="111">
        <f t="shared" si="224"/>
        <v>0.58576695965731751</v>
      </c>
      <c r="R428" s="111">
        <f t="shared" ref="R428:V428" si="225">IF(R404=0,"",R404/R380)</f>
        <v>0.58796852858005755</v>
      </c>
      <c r="S428" s="111">
        <f t="shared" si="225"/>
        <v>0.59107409311777326</v>
      </c>
      <c r="T428" s="111">
        <f t="shared" si="225"/>
        <v>0.59448150632884367</v>
      </c>
      <c r="U428" s="111">
        <f t="shared" si="225"/>
        <v>0.59758862127165591</v>
      </c>
      <c r="V428" s="111">
        <f t="shared" si="225"/>
        <v>0.59979329100459311</v>
      </c>
      <c r="W428" s="111">
        <f t="shared" ref="W428:Y428" si="226">IF(W404=0,"",W404/W380)</f>
        <v>0.60085287201702653</v>
      </c>
      <c r="X428" s="111">
        <f t="shared" si="226"/>
        <v>0.60122892377737669</v>
      </c>
      <c r="Y428" s="111">
        <f t="shared" si="226"/>
        <v>0.60126652895341182</v>
      </c>
      <c r="DA428" s="63" t="s">
        <v>3682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0.58322564770404206</v>
      </c>
      <c r="D429" s="111">
        <f t="shared" si="227"/>
        <v>0.58362968433287687</v>
      </c>
      <c r="E429" s="111">
        <f t="shared" si="227"/>
        <v>0.5840337573567661</v>
      </c>
      <c r="F429" s="111">
        <f t="shared" si="227"/>
        <v>0.58443783534361715</v>
      </c>
      <c r="G429" s="111">
        <f t="shared" si="227"/>
        <v>0.58484194684817248</v>
      </c>
      <c r="H429" s="111">
        <f t="shared" si="227"/>
        <v>0.58524608837569525</v>
      </c>
      <c r="I429" s="111">
        <f t="shared" si="227"/>
        <v>0.58565026696207445</v>
      </c>
      <c r="J429" s="111">
        <f t="shared" si="227"/>
        <v>0.58605451143086595</v>
      </c>
      <c r="K429" s="111">
        <f t="shared" si="227"/>
        <v>0.58645884628967249</v>
      </c>
      <c r="L429" s="111">
        <f t="shared" si="227"/>
        <v>0.58686327809528283</v>
      </c>
      <c r="M429" s="111">
        <f t="shared" si="227"/>
        <v>0.58717042096920258</v>
      </c>
      <c r="N429" s="111">
        <f t="shared" si="227"/>
        <v>0.58734209938822346</v>
      </c>
      <c r="O429" s="111">
        <f t="shared" si="227"/>
        <v>0.58744470706949625</v>
      </c>
      <c r="P429" s="111">
        <f t="shared" si="227"/>
        <v>0.58773101684177265</v>
      </c>
      <c r="Q429" s="111">
        <f t="shared" si="227"/>
        <v>0.5888963644981875</v>
      </c>
      <c r="R429" s="111">
        <f t="shared" ref="R429:V429" si="228">IF(R405=0,"",R405/R381)</f>
        <v>0.59195744261136474</v>
      </c>
      <c r="S429" s="111">
        <f t="shared" si="228"/>
        <v>0.59627544307788194</v>
      </c>
      <c r="T429" s="111">
        <f t="shared" si="228"/>
        <v>0.60101313622717345</v>
      </c>
      <c r="U429" s="111">
        <f t="shared" si="228"/>
        <v>0.6053332923886855</v>
      </c>
      <c r="V429" s="111">
        <f t="shared" si="228"/>
        <v>0.60839868189185808</v>
      </c>
      <c r="W429" s="111">
        <f t="shared" ref="W429:Y429" si="229">IF(W405=0,"",W405/W381)</f>
        <v>0.60987193136081463</v>
      </c>
      <c r="X429" s="111">
        <f t="shared" si="229"/>
        <v>0.61027361589744822</v>
      </c>
      <c r="Y429" s="111">
        <f t="shared" si="229"/>
        <v>0.6103137843511115</v>
      </c>
      <c r="DA429" s="63" t="s">
        <v>3683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0.74907589931405694</v>
      </c>
      <c r="D430" s="45">
        <f t="shared" si="230"/>
        <v>0.75034889251737391</v>
      </c>
      <c r="E430" s="45">
        <f t="shared" si="230"/>
        <v>0.75168190764470943</v>
      </c>
      <c r="F430" s="45">
        <f t="shared" si="230"/>
        <v>0.75302310757986568</v>
      </c>
      <c r="G430" s="45">
        <f t="shared" si="230"/>
        <v>0.75441958417661092</v>
      </c>
      <c r="H430" s="45">
        <f t="shared" si="230"/>
        <v>0.75586557399155685</v>
      </c>
      <c r="I430" s="45">
        <f t="shared" si="230"/>
        <v>0.7573726804588482</v>
      </c>
      <c r="J430" s="45">
        <f t="shared" si="230"/>
        <v>0.75898843875253086</v>
      </c>
      <c r="K430" s="45">
        <f t="shared" si="230"/>
        <v>0.76075326627378259</v>
      </c>
      <c r="L430" s="45">
        <f t="shared" si="230"/>
        <v>0.76267797633444723</v>
      </c>
      <c r="M430" s="45">
        <f t="shared" si="230"/>
        <v>0.76542988640326759</v>
      </c>
      <c r="N430" s="45">
        <f t="shared" si="230"/>
        <v>0.76919897542112448</v>
      </c>
      <c r="O430" s="45">
        <f t="shared" si="230"/>
        <v>0.77443574741954024</v>
      </c>
      <c r="P430" s="45">
        <f t="shared" si="230"/>
        <v>0.78136116077327045</v>
      </c>
      <c r="Q430" s="45">
        <f t="shared" si="230"/>
        <v>0.79032271320116521</v>
      </c>
      <c r="R430" s="45">
        <f t="shared" ref="R430:V430" si="231">IF(R406=0,"",R406/R382)</f>
        <v>0.80251724349459352</v>
      </c>
      <c r="S430" s="45">
        <f t="shared" si="231"/>
        <v>0.8177765816812872</v>
      </c>
      <c r="T430" s="45">
        <f t="shared" si="231"/>
        <v>0.83420409719147259</v>
      </c>
      <c r="U430" s="45">
        <f t="shared" si="231"/>
        <v>0.84990315945542083</v>
      </c>
      <c r="V430" s="45">
        <f t="shared" si="231"/>
        <v>0.86297713790338204</v>
      </c>
      <c r="W430" s="45">
        <f t="shared" ref="W430:Y430" si="232">IF(W406=0,"",W406/W382)</f>
        <v>0.8727670565214285</v>
      </c>
      <c r="X430" s="45">
        <f t="shared" si="232"/>
        <v>0.88042456835886318</v>
      </c>
      <c r="Y430" s="45">
        <f t="shared" si="232"/>
        <v>0.88721521788189694</v>
      </c>
      <c r="DA430" s="60" t="s">
        <v>3684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3.7956216121672943</v>
      </c>
      <c r="D432" s="117">
        <f t="shared" si="233"/>
        <v>3.0168281382391284</v>
      </c>
      <c r="E432" s="117">
        <f t="shared" si="233"/>
        <v>3.6336848901731518</v>
      </c>
      <c r="F432" s="117">
        <f t="shared" si="233"/>
        <v>2.7179656951660127</v>
      </c>
      <c r="G432" s="117">
        <f t="shared" si="233"/>
        <v>2.7628253524263915</v>
      </c>
      <c r="H432" s="117">
        <f t="shared" si="233"/>
        <v>3.0713655789119128</v>
      </c>
      <c r="I432" s="117">
        <f t="shared" si="233"/>
        <v>4.0063400216881542</v>
      </c>
      <c r="J432" s="117">
        <f t="shared" si="233"/>
        <v>4.3964726123330244</v>
      </c>
      <c r="K432" s="117">
        <f t="shared" si="233"/>
        <v>4.5854489429306513</v>
      </c>
      <c r="L432" s="117">
        <f t="shared" si="233"/>
        <v>3.9337873444068099</v>
      </c>
      <c r="M432" s="117">
        <f t="shared" si="233"/>
        <v>3.1359618670927905</v>
      </c>
      <c r="N432" s="117">
        <f t="shared" si="233"/>
        <v>2.0186957450404894</v>
      </c>
      <c r="O432" s="117">
        <f t="shared" si="233"/>
        <v>2.4691343423439576</v>
      </c>
      <c r="P432" s="117">
        <f t="shared" si="233"/>
        <v>2.9104581515158827</v>
      </c>
      <c r="Q432" s="117">
        <f t="shared" si="233"/>
        <v>3.1365205853038765</v>
      </c>
      <c r="R432" s="117">
        <f t="shared" ref="R432:V432" si="234">R433+R436+R438+R451</f>
        <v>2.5360057088797361</v>
      </c>
      <c r="S432" s="117">
        <f t="shared" si="234"/>
        <v>2.0988955915801433</v>
      </c>
      <c r="T432" s="117">
        <f t="shared" si="234"/>
        <v>1.7486780736335816</v>
      </c>
      <c r="U432" s="117">
        <f t="shared" si="234"/>
        <v>1.789560708199748</v>
      </c>
      <c r="V432" s="117">
        <f t="shared" si="234"/>
        <v>1.2886903879063101</v>
      </c>
      <c r="W432" s="117">
        <f t="shared" ref="W432:Y432" si="235">W433+W436+W438+W451</f>
        <v>1.4659490060818898</v>
      </c>
      <c r="X432" s="117">
        <f t="shared" si="235"/>
        <v>1.4951528123545494</v>
      </c>
      <c r="Y432" s="117">
        <f t="shared" si="235"/>
        <v>1.7496146964595634</v>
      </c>
      <c r="DA432" s="129" t="s">
        <v>3830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:Y433" si="238">SUM(W434:W435)</f>
        <v>0</v>
      </c>
      <c r="X433" s="122">
        <f t="shared" si="238"/>
        <v>0</v>
      </c>
      <c r="Y433" s="122">
        <f t="shared" si="238"/>
        <v>0</v>
      </c>
      <c r="DA433" s="130" t="s">
        <v>3831</v>
      </c>
    </row>
    <row r="434" spans="1:105" ht="12" customHeight="1" x14ac:dyDescent="0.25">
      <c r="A434" s="97" t="s">
        <v>199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X434" s="98">
        <v>0</v>
      </c>
      <c r="Y434" s="98">
        <v>0</v>
      </c>
      <c r="DA434" s="63" t="s">
        <v>3832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X435" s="98">
        <v>0</v>
      </c>
      <c r="Y435" s="98">
        <v>0</v>
      </c>
      <c r="DA435" s="63" t="s">
        <v>3833</v>
      </c>
    </row>
    <row r="436" spans="1:105" ht="12" customHeight="1" x14ac:dyDescent="0.25">
      <c r="A436" s="121" t="s">
        <v>92</v>
      </c>
      <c r="B436" s="122"/>
      <c r="C436" s="122">
        <f t="shared" ref="C436:Y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X436" s="122">
        <f t="shared" si="239"/>
        <v>0</v>
      </c>
      <c r="Y436" s="122">
        <f t="shared" si="239"/>
        <v>0</v>
      </c>
      <c r="DA436" s="130" t="s">
        <v>3834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X437" s="98">
        <v>0</v>
      </c>
      <c r="Y437" s="98">
        <v>0</v>
      </c>
      <c r="DA437" s="63" t="s">
        <v>3835</v>
      </c>
    </row>
    <row r="438" spans="1:105" ht="12" customHeight="1" x14ac:dyDescent="0.25">
      <c r="A438" s="121" t="s">
        <v>55</v>
      </c>
      <c r="B438" s="122"/>
      <c r="C438" s="122">
        <v>0.36048957291394751</v>
      </c>
      <c r="D438" s="122">
        <v>0.36363433449003368</v>
      </c>
      <c r="E438" s="122">
        <v>0.38866000562219483</v>
      </c>
      <c r="F438" s="122">
        <v>0.32069046479357077</v>
      </c>
      <c r="G438" s="122">
        <v>0.30952648204038608</v>
      </c>
      <c r="H438" s="122">
        <v>0.36275929820829217</v>
      </c>
      <c r="I438" s="122">
        <v>0.38742389709812608</v>
      </c>
      <c r="J438" s="122">
        <v>0.36322904202690554</v>
      </c>
      <c r="K438" s="122">
        <v>0.4551346834392434</v>
      </c>
      <c r="L438" s="122">
        <v>0.38904993418361877</v>
      </c>
      <c r="M438" s="122">
        <v>0.31778922999210479</v>
      </c>
      <c r="N438" s="122">
        <v>0.16003245937357796</v>
      </c>
      <c r="O438" s="122">
        <v>0.20535867347077386</v>
      </c>
      <c r="P438" s="122">
        <v>0.24639218206195085</v>
      </c>
      <c r="Q438" s="122">
        <v>0.28364535395291957</v>
      </c>
      <c r="R438" s="122">
        <v>0.22837601869049723</v>
      </c>
      <c r="S438" s="122">
        <v>0.19058583922994723</v>
      </c>
      <c r="T438" s="122">
        <v>0.1472809820831972</v>
      </c>
      <c r="U438" s="122">
        <v>0.14278197172237539</v>
      </c>
      <c r="V438" s="122">
        <v>0.10156942682676762</v>
      </c>
      <c r="W438" s="122">
        <v>0.11708633046127902</v>
      </c>
      <c r="X438" s="122">
        <v>0.12302542508353324</v>
      </c>
      <c r="Y438" s="122">
        <v>0.13609952509830889</v>
      </c>
      <c r="DA438" s="130" t="s">
        <v>3836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X439" s="98">
        <v>0</v>
      </c>
      <c r="Y439" s="98">
        <v>0</v>
      </c>
      <c r="DA439" s="63" t="s">
        <v>3837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X440" s="98">
        <v>0</v>
      </c>
      <c r="Y440" s="98">
        <v>0</v>
      </c>
      <c r="DA440" s="63" t="s">
        <v>3838</v>
      </c>
    </row>
    <row r="441" spans="1:105" ht="12" customHeight="1" x14ac:dyDescent="0.25">
      <c r="A441" s="100" t="s">
        <v>199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X441" s="101">
        <v>0</v>
      </c>
      <c r="Y441" s="101">
        <v>0</v>
      </c>
      <c r="DA441" s="131" t="s">
        <v>3839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X442" s="104">
        <v>0</v>
      </c>
      <c r="Y442" s="104">
        <v>0</v>
      </c>
      <c r="DA442" s="132" t="s">
        <v>3840</v>
      </c>
    </row>
    <row r="443" spans="1:105" ht="12" customHeight="1" x14ac:dyDescent="0.25">
      <c r="A443" s="106" t="s">
        <v>124</v>
      </c>
      <c r="B443" s="101"/>
      <c r="C443" s="101">
        <v>0.36048957291394751</v>
      </c>
      <c r="D443" s="101">
        <v>0.36363433449003368</v>
      </c>
      <c r="E443" s="101">
        <v>0.38855991920429661</v>
      </c>
      <c r="F443" s="101">
        <v>0.32069046479357077</v>
      </c>
      <c r="G443" s="101">
        <v>0.30952648204038608</v>
      </c>
      <c r="H443" s="101">
        <v>0.36275929820829217</v>
      </c>
      <c r="I443" s="101">
        <v>0.38731416351313058</v>
      </c>
      <c r="J443" s="101">
        <v>0.36310710331393525</v>
      </c>
      <c r="K443" s="101">
        <v>0.45489324256317676</v>
      </c>
      <c r="L443" s="101">
        <v>0.38893851241786098</v>
      </c>
      <c r="M443" s="101">
        <v>0.31768691540834104</v>
      </c>
      <c r="N443" s="101">
        <v>0.15993635268541562</v>
      </c>
      <c r="O443" s="101">
        <v>0.20517559150001358</v>
      </c>
      <c r="P443" s="101">
        <v>0.24630552033599198</v>
      </c>
      <c r="Q443" s="101">
        <v>0.28345669654714323</v>
      </c>
      <c r="R443" s="101">
        <v>0.22818322834576374</v>
      </c>
      <c r="S443" s="101">
        <v>0.1904925283126945</v>
      </c>
      <c r="T443" s="101">
        <v>0.14718880016898847</v>
      </c>
      <c r="U443" s="101">
        <v>0.14259809786721792</v>
      </c>
      <c r="V443" s="101">
        <v>0.1014811444474933</v>
      </c>
      <c r="W443" s="101">
        <v>0.11698135782241866</v>
      </c>
      <c r="X443" s="101">
        <v>0.12290959973274342</v>
      </c>
      <c r="Y443" s="101">
        <v>0.13598991462858293</v>
      </c>
      <c r="DA443" s="131" t="s">
        <v>3841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1.0008641789818926E-4</v>
      </c>
      <c r="F444" s="104">
        <v>0</v>
      </c>
      <c r="G444" s="104">
        <v>0</v>
      </c>
      <c r="H444" s="104">
        <v>0</v>
      </c>
      <c r="I444" s="104">
        <v>1.0973358499548082E-4</v>
      </c>
      <c r="J444" s="104">
        <v>1.2193871297025816E-4</v>
      </c>
      <c r="K444" s="104">
        <v>2.4144087606664592E-4</v>
      </c>
      <c r="L444" s="104">
        <v>1.1142176575779415E-4</v>
      </c>
      <c r="M444" s="104">
        <v>1.0231458376375918E-4</v>
      </c>
      <c r="N444" s="104">
        <v>9.6106688162341406E-5</v>
      </c>
      <c r="O444" s="104">
        <v>1.8308197076026544E-4</v>
      </c>
      <c r="P444" s="104">
        <v>8.6661725958857389E-5</v>
      </c>
      <c r="Q444" s="104">
        <v>1.8865740577635209E-4</v>
      </c>
      <c r="R444" s="104">
        <v>1.9279034473349184E-4</v>
      </c>
      <c r="S444" s="104">
        <v>9.3310917252723753E-5</v>
      </c>
      <c r="T444" s="104">
        <v>9.2181914208721994E-5</v>
      </c>
      <c r="U444" s="104">
        <v>1.8387385515747273E-4</v>
      </c>
      <c r="V444" s="104">
        <v>8.8282379274317295E-5</v>
      </c>
      <c r="W444" s="104">
        <v>1.0497263886036687E-4</v>
      </c>
      <c r="X444" s="104">
        <v>1.1582535078982783E-4</v>
      </c>
      <c r="Y444" s="104">
        <v>1.0961046972597486E-4</v>
      </c>
      <c r="DA444" s="132" t="s">
        <v>3842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1.0008641789818926E-4</v>
      </c>
      <c r="F445" s="98">
        <v>0</v>
      </c>
      <c r="G445" s="98">
        <v>0</v>
      </c>
      <c r="H445" s="98">
        <v>0</v>
      </c>
      <c r="I445" s="98">
        <v>1.0973358499548082E-4</v>
      </c>
      <c r="J445" s="98">
        <v>1.2193871297025816E-4</v>
      </c>
      <c r="K445" s="98">
        <v>2.4144087606664592E-4</v>
      </c>
      <c r="L445" s="98">
        <v>1.1142176575779415E-4</v>
      </c>
      <c r="M445" s="98">
        <v>1.0231458376375918E-4</v>
      </c>
      <c r="N445" s="98">
        <v>9.6106688162341406E-5</v>
      </c>
      <c r="O445" s="98">
        <v>1.8308197076026544E-4</v>
      </c>
      <c r="P445" s="98">
        <v>8.6661725958857389E-5</v>
      </c>
      <c r="Q445" s="98">
        <v>1.8865740577635209E-4</v>
      </c>
      <c r="R445" s="98">
        <v>1.9279034473349184E-4</v>
      </c>
      <c r="S445" s="98">
        <v>9.3310917252723753E-5</v>
      </c>
      <c r="T445" s="98">
        <v>9.2181914208721994E-5</v>
      </c>
      <c r="U445" s="98">
        <v>1.8387385515747273E-4</v>
      </c>
      <c r="V445" s="98">
        <v>8.8282379274317295E-5</v>
      </c>
      <c r="W445" s="98">
        <v>1.0497263886036687E-4</v>
      </c>
      <c r="X445" s="98">
        <v>1.1582535078982783E-4</v>
      </c>
      <c r="Y445" s="98">
        <v>1.0961046972597486E-4</v>
      </c>
      <c r="DA445" s="63" t="s">
        <v>3843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X446" s="98">
        <v>0</v>
      </c>
      <c r="Y446" s="98">
        <v>0</v>
      </c>
      <c r="DA446" s="63" t="s">
        <v>3844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X447" s="101">
        <v>0</v>
      </c>
      <c r="Y447" s="101">
        <v>0</v>
      </c>
      <c r="DA447" s="131" t="s">
        <v>3845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X448" s="104">
        <v>0</v>
      </c>
      <c r="Y448" s="104">
        <v>0</v>
      </c>
      <c r="DA448" s="132" t="s">
        <v>3846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X449" s="98">
        <v>0</v>
      </c>
      <c r="Y449" s="98">
        <v>0</v>
      </c>
      <c r="DA449" s="63" t="s">
        <v>3847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X450" s="98">
        <v>0</v>
      </c>
      <c r="Y450" s="98">
        <v>0</v>
      </c>
      <c r="DA450" s="63" t="s">
        <v>3848</v>
      </c>
    </row>
    <row r="451" spans="1:105" ht="12" customHeight="1" x14ac:dyDescent="0.25">
      <c r="A451" s="121" t="s">
        <v>54</v>
      </c>
      <c r="B451" s="122"/>
      <c r="C451" s="122">
        <v>3.4351320392533466</v>
      </c>
      <c r="D451" s="122">
        <v>2.6531938037490947</v>
      </c>
      <c r="E451" s="122">
        <v>3.2450248845509568</v>
      </c>
      <c r="F451" s="122">
        <v>2.3972752303724421</v>
      </c>
      <c r="G451" s="122">
        <v>2.4532988703860052</v>
      </c>
      <c r="H451" s="122">
        <v>2.7086062807036204</v>
      </c>
      <c r="I451" s="122">
        <v>3.6189161245900281</v>
      </c>
      <c r="J451" s="122">
        <v>4.0332435703061194</v>
      </c>
      <c r="K451" s="122">
        <v>4.1303142594914082</v>
      </c>
      <c r="L451" s="122">
        <v>3.544737410223191</v>
      </c>
      <c r="M451" s="122">
        <v>2.8181726371006857</v>
      </c>
      <c r="N451" s="122">
        <v>1.8586632856669114</v>
      </c>
      <c r="O451" s="122">
        <v>2.2637756688731838</v>
      </c>
      <c r="P451" s="122">
        <v>2.6640659694539317</v>
      </c>
      <c r="Q451" s="122">
        <v>2.8528752313509571</v>
      </c>
      <c r="R451" s="122">
        <v>2.307629690189239</v>
      </c>
      <c r="S451" s="122">
        <v>1.908309752350196</v>
      </c>
      <c r="T451" s="122">
        <v>1.6013970915503843</v>
      </c>
      <c r="U451" s="122">
        <v>1.6467787364773725</v>
      </c>
      <c r="V451" s="122">
        <v>1.1871209610795423</v>
      </c>
      <c r="W451" s="122">
        <v>1.3488626756206108</v>
      </c>
      <c r="X451" s="122">
        <v>1.3721273872710162</v>
      </c>
      <c r="Y451" s="122">
        <v>1.6135151713612546</v>
      </c>
      <c r="DA451" s="130" t="s">
        <v>3849</v>
      </c>
    </row>
    <row r="452" spans="1:105" ht="12" customHeight="1" x14ac:dyDescent="0.25">
      <c r="A452" s="97" t="s">
        <v>202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X452" s="98">
        <v>0</v>
      </c>
      <c r="Y452" s="98">
        <v>0</v>
      </c>
      <c r="DA452" s="63" t="s">
        <v>3850</v>
      </c>
    </row>
    <row r="453" spans="1:105" ht="12" customHeight="1" x14ac:dyDescent="0.25">
      <c r="A453" s="97" t="s">
        <v>50</v>
      </c>
      <c r="B453" s="98"/>
      <c r="C453" s="98">
        <v>3.4351320392533466</v>
      </c>
      <c r="D453" s="98">
        <v>2.6531938037490947</v>
      </c>
      <c r="E453" s="98">
        <v>3.2450248845509568</v>
      </c>
      <c r="F453" s="98">
        <v>2.3972752303724421</v>
      </c>
      <c r="G453" s="98">
        <v>2.4532988703860052</v>
      </c>
      <c r="H453" s="98">
        <v>2.7086062807036204</v>
      </c>
      <c r="I453" s="98">
        <v>3.6189161245900281</v>
      </c>
      <c r="J453" s="98">
        <v>4.0332435703061194</v>
      </c>
      <c r="K453" s="98">
        <v>4.1303142594914082</v>
      </c>
      <c r="L453" s="98">
        <v>3.544737410223191</v>
      </c>
      <c r="M453" s="98">
        <v>2.8181726371006857</v>
      </c>
      <c r="N453" s="98">
        <v>1.8586632856669114</v>
      </c>
      <c r="O453" s="98">
        <v>2.2637756688731838</v>
      </c>
      <c r="P453" s="98">
        <v>2.6640659694539317</v>
      </c>
      <c r="Q453" s="98">
        <v>2.8528752313509571</v>
      </c>
      <c r="R453" s="98">
        <v>2.307629690189239</v>
      </c>
      <c r="S453" s="98">
        <v>1.908309752350196</v>
      </c>
      <c r="T453" s="98">
        <v>1.6013970915503843</v>
      </c>
      <c r="U453" s="98">
        <v>1.6467787364773725</v>
      </c>
      <c r="V453" s="98">
        <v>1.1871209610795423</v>
      </c>
      <c r="W453" s="98">
        <v>1.3488626756206108</v>
      </c>
      <c r="X453" s="98">
        <v>1.3721273872710162</v>
      </c>
      <c r="Y453" s="98">
        <v>1.6135151713612546</v>
      </c>
      <c r="DA453" s="63" t="s">
        <v>3851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X454" s="33">
        <v>0</v>
      </c>
      <c r="Y454" s="33">
        <v>0</v>
      </c>
      <c r="DA454" s="60" t="s">
        <v>3852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15281.022884599673</v>
      </c>
      <c r="D456" s="117">
        <f t="shared" si="240"/>
        <v>14678.770545372885</v>
      </c>
      <c r="E456" s="117">
        <f t="shared" si="240"/>
        <v>16544.559718513672</v>
      </c>
      <c r="F456" s="117">
        <f t="shared" si="240"/>
        <v>16227.882189867101</v>
      </c>
      <c r="G456" s="117">
        <f t="shared" si="240"/>
        <v>17016.212211582304</v>
      </c>
      <c r="H456" s="117">
        <f t="shared" si="240"/>
        <v>16178.943539459542</v>
      </c>
      <c r="I456" s="117">
        <f t="shared" si="240"/>
        <v>15559.451273943268</v>
      </c>
      <c r="J456" s="117">
        <f t="shared" si="240"/>
        <v>15323.495258163177</v>
      </c>
      <c r="K456" s="117">
        <f t="shared" si="240"/>
        <v>15383.778910687046</v>
      </c>
      <c r="L456" s="117">
        <f t="shared" si="240"/>
        <v>15757.079738962933</v>
      </c>
      <c r="M456" s="117">
        <f t="shared" si="240"/>
        <v>14967.965283109177</v>
      </c>
      <c r="N456" s="117">
        <f t="shared" si="240"/>
        <v>14440.436329630193</v>
      </c>
      <c r="O456" s="117">
        <f t="shared" si="240"/>
        <v>13795.831747192553</v>
      </c>
      <c r="P456" s="117">
        <f t="shared" si="240"/>
        <v>11829.801261177436</v>
      </c>
      <c r="Q456" s="117">
        <f t="shared" si="240"/>
        <v>12791.316062861222</v>
      </c>
      <c r="R456" s="117">
        <f t="shared" ref="R456:V456" si="241">R457+R460+R462+R475</f>
        <v>12282.405522193865</v>
      </c>
      <c r="S456" s="117">
        <f t="shared" si="241"/>
        <v>11513.399367363969</v>
      </c>
      <c r="T456" s="117">
        <f t="shared" si="241"/>
        <v>10820.511008017025</v>
      </c>
      <c r="U456" s="117">
        <f t="shared" si="241"/>
        <v>9930.6460760892842</v>
      </c>
      <c r="V456" s="117">
        <f t="shared" si="241"/>
        <v>9775.4827793690929</v>
      </c>
      <c r="W456" s="117">
        <f t="shared" ref="W456:Y456" si="242">W457+W460+W462+W475</f>
        <v>9602.9904727958383</v>
      </c>
      <c r="X456" s="117">
        <f t="shared" si="242"/>
        <v>7747.7800768227735</v>
      </c>
      <c r="Y456" s="117">
        <f t="shared" si="242"/>
        <v>5789.8636355856934</v>
      </c>
      <c r="DA456" s="129" t="s">
        <v>3998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12377.705886119604</v>
      </c>
      <c r="D457" s="122">
        <f t="shared" si="243"/>
        <v>11645.683430792584</v>
      </c>
      <c r="E457" s="122">
        <f t="shared" si="243"/>
        <v>13368.891486852342</v>
      </c>
      <c r="F457" s="122">
        <f t="shared" si="243"/>
        <v>13050.710898555932</v>
      </c>
      <c r="G457" s="122">
        <f t="shared" si="243"/>
        <v>13749.987773841693</v>
      </c>
      <c r="H457" s="122">
        <f t="shared" si="243"/>
        <v>12512.293734878191</v>
      </c>
      <c r="I457" s="122">
        <f t="shared" si="243"/>
        <v>11812.159353243038</v>
      </c>
      <c r="J457" s="122">
        <f t="shared" si="243"/>
        <v>11748.292371671467</v>
      </c>
      <c r="K457" s="122">
        <f t="shared" si="243"/>
        <v>11934.972557445628</v>
      </c>
      <c r="L457" s="122">
        <f t="shared" si="243"/>
        <v>12569.212882225347</v>
      </c>
      <c r="M457" s="122">
        <f t="shared" si="243"/>
        <v>11895.796614631217</v>
      </c>
      <c r="N457" s="122">
        <f t="shared" si="243"/>
        <v>11452.266756498533</v>
      </c>
      <c r="O457" s="122">
        <f t="shared" si="243"/>
        <v>11081.764639189643</v>
      </c>
      <c r="P457" s="122">
        <f t="shared" si="243"/>
        <v>9250.7498001042168</v>
      </c>
      <c r="Q457" s="122">
        <f t="shared" si="243"/>
        <v>10216.370396729091</v>
      </c>
      <c r="R457" s="122">
        <f t="shared" ref="R457:V457" si="244">SUM(R458:R459)</f>
        <v>9601.0904883145067</v>
      </c>
      <c r="S457" s="122">
        <f t="shared" si="244"/>
        <v>8946.2858186318026</v>
      </c>
      <c r="T457" s="122">
        <f t="shared" si="244"/>
        <v>8215.3276304204101</v>
      </c>
      <c r="U457" s="122">
        <f t="shared" si="244"/>
        <v>7481.9596269351678</v>
      </c>
      <c r="V457" s="122">
        <f t="shared" si="244"/>
        <v>7133.4904037473407</v>
      </c>
      <c r="W457" s="122">
        <f t="shared" ref="W457:Y457" si="245">SUM(W458:W459)</f>
        <v>6600.8318066236006</v>
      </c>
      <c r="X457" s="122">
        <f t="shared" si="245"/>
        <v>4740.1438294723393</v>
      </c>
      <c r="Y457" s="122">
        <f t="shared" si="245"/>
        <v>3179.1651902613166</v>
      </c>
      <c r="DA457" s="130" t="s">
        <v>3999</v>
      </c>
    </row>
    <row r="458" spans="1:105" ht="12" customHeight="1" x14ac:dyDescent="0.25">
      <c r="A458" s="97" t="s">
        <v>199</v>
      </c>
      <c r="B458" s="98"/>
      <c r="C458" s="98">
        <v>12314.634831781808</v>
      </c>
      <c r="D458" s="98">
        <v>11585.091000969122</v>
      </c>
      <c r="E458" s="98">
        <v>13302.183502256681</v>
      </c>
      <c r="F458" s="98">
        <v>12981.386442053188</v>
      </c>
      <c r="G458" s="98">
        <v>13677.236446662369</v>
      </c>
      <c r="H458" s="98">
        <v>12447.444807440606</v>
      </c>
      <c r="I458" s="98">
        <v>11752.039330239901</v>
      </c>
      <c r="J458" s="98">
        <v>11688.169662725111</v>
      </c>
      <c r="K458" s="98">
        <v>11873.427532758864</v>
      </c>
      <c r="L458" s="98">
        <v>12505.810230582787</v>
      </c>
      <c r="M458" s="98">
        <v>11835.540149559358</v>
      </c>
      <c r="N458" s="98">
        <v>11394.320587614813</v>
      </c>
      <c r="O458" s="98">
        <v>11025.783779042124</v>
      </c>
      <c r="P458" s="98">
        <v>9203.8997373574148</v>
      </c>
      <c r="Q458" s="98">
        <v>10164.123549006656</v>
      </c>
      <c r="R458" s="98">
        <v>9550.8984943075266</v>
      </c>
      <c r="S458" s="98">
        <v>8899.2976160837534</v>
      </c>
      <c r="T458" s="98">
        <v>8171.5560207195367</v>
      </c>
      <c r="U458" s="98">
        <v>7441.2641321929877</v>
      </c>
      <c r="V458" s="98">
        <v>7094.1789625481697</v>
      </c>
      <c r="W458" s="98">
        <v>6564.1358856802008</v>
      </c>
      <c r="X458" s="98">
        <v>4713.6786104897446</v>
      </c>
      <c r="Y458" s="98">
        <v>3161.1820864660726</v>
      </c>
      <c r="DA458" s="63" t="s">
        <v>4000</v>
      </c>
    </row>
    <row r="459" spans="1:105" ht="12" customHeight="1" x14ac:dyDescent="0.25">
      <c r="A459" s="97" t="s">
        <v>53</v>
      </c>
      <c r="B459" s="98"/>
      <c r="C459" s="98">
        <v>63.071054337795722</v>
      </c>
      <c r="D459" s="98">
        <v>60.592429823462211</v>
      </c>
      <c r="E459" s="98">
        <v>66.707984595661401</v>
      </c>
      <c r="F459" s="98">
        <v>69.32445650274272</v>
      </c>
      <c r="G459" s="98">
        <v>72.751327179323084</v>
      </c>
      <c r="H459" s="98">
        <v>64.848927437583995</v>
      </c>
      <c r="I459" s="98">
        <v>60.120023003137831</v>
      </c>
      <c r="J459" s="98">
        <v>60.122708946356283</v>
      </c>
      <c r="K459" s="98">
        <v>61.545024686764776</v>
      </c>
      <c r="L459" s="98">
        <v>63.402651642559839</v>
      </c>
      <c r="M459" s="98">
        <v>60.256465071859438</v>
      </c>
      <c r="N459" s="98">
        <v>57.946168883720873</v>
      </c>
      <c r="O459" s="98">
        <v>55.980860147520417</v>
      </c>
      <c r="P459" s="98">
        <v>46.850062746801832</v>
      </c>
      <c r="Q459" s="98">
        <v>52.246847722434829</v>
      </c>
      <c r="R459" s="98">
        <v>50.191994006979321</v>
      </c>
      <c r="S459" s="98">
        <v>46.988202548049102</v>
      </c>
      <c r="T459" s="98">
        <v>43.771609700873213</v>
      </c>
      <c r="U459" s="98">
        <v>40.695494742180074</v>
      </c>
      <c r="V459" s="98">
        <v>39.311441199170652</v>
      </c>
      <c r="W459" s="98">
        <v>36.69592094339955</v>
      </c>
      <c r="X459" s="98">
        <v>26.465218982595133</v>
      </c>
      <c r="Y459" s="98">
        <v>17.983103795243991</v>
      </c>
      <c r="DA459" s="63" t="s">
        <v>4001</v>
      </c>
    </row>
    <row r="460" spans="1:105" ht="12" customHeight="1" x14ac:dyDescent="0.25">
      <c r="A460" s="121" t="s">
        <v>92</v>
      </c>
      <c r="B460" s="122"/>
      <c r="C460" s="122">
        <f t="shared" ref="C460:Y460" si="246">C461</f>
        <v>127.4054475774538</v>
      </c>
      <c r="D460" s="122">
        <f t="shared" si="246"/>
        <v>110.96224015238104</v>
      </c>
      <c r="E460" s="122">
        <f t="shared" si="246"/>
        <v>492.19057356786209</v>
      </c>
      <c r="F460" s="122">
        <f t="shared" si="246"/>
        <v>252.31779586613527</v>
      </c>
      <c r="G460" s="122">
        <f t="shared" si="246"/>
        <v>259.26889360674483</v>
      </c>
      <c r="H460" s="122">
        <f t="shared" si="246"/>
        <v>541.66987212249398</v>
      </c>
      <c r="I460" s="122">
        <f t="shared" si="246"/>
        <v>731.67255354073404</v>
      </c>
      <c r="J460" s="122">
        <f t="shared" si="246"/>
        <v>411.19146630859171</v>
      </c>
      <c r="K460" s="122">
        <f t="shared" si="246"/>
        <v>361.80261422582134</v>
      </c>
      <c r="L460" s="122">
        <f t="shared" si="246"/>
        <v>196.15392831087874</v>
      </c>
      <c r="M460" s="122">
        <f t="shared" si="246"/>
        <v>284.64225889655734</v>
      </c>
      <c r="N460" s="122">
        <f t="shared" si="246"/>
        <v>301.53554226792971</v>
      </c>
      <c r="O460" s="122">
        <f t="shared" si="246"/>
        <v>151.41881850014283</v>
      </c>
      <c r="P460" s="122">
        <f t="shared" si="246"/>
        <v>124.0232802409015</v>
      </c>
      <c r="Q460" s="122">
        <f t="shared" si="246"/>
        <v>99.839243603418808</v>
      </c>
      <c r="R460" s="122">
        <f t="shared" si="246"/>
        <v>138.30842052026705</v>
      </c>
      <c r="S460" s="122">
        <f t="shared" si="246"/>
        <v>72.410442377784221</v>
      </c>
      <c r="T460" s="122">
        <f t="shared" si="246"/>
        <v>168.36555784479697</v>
      </c>
      <c r="U460" s="122">
        <f t="shared" si="246"/>
        <v>27.152847971611877</v>
      </c>
      <c r="V460" s="122">
        <f t="shared" si="246"/>
        <v>219.91960167674728</v>
      </c>
      <c r="W460" s="122">
        <f t="shared" si="246"/>
        <v>453.07208264529532</v>
      </c>
      <c r="X460" s="122">
        <f t="shared" si="246"/>
        <v>602.46241353751884</v>
      </c>
      <c r="Y460" s="122">
        <f t="shared" si="246"/>
        <v>217.8747000289695</v>
      </c>
      <c r="DA460" s="130" t="s">
        <v>4002</v>
      </c>
    </row>
    <row r="461" spans="1:105" ht="12" customHeight="1" x14ac:dyDescent="0.25">
      <c r="A461" s="97" t="s">
        <v>53</v>
      </c>
      <c r="B461" s="98"/>
      <c r="C461" s="98">
        <f>RES_hhdet_in_fech!C86</f>
        <v>127.4054475774538</v>
      </c>
      <c r="D461" s="98">
        <f>RES_hhdet_in_fech!D86</f>
        <v>110.96224015238104</v>
      </c>
      <c r="E461" s="98">
        <f>RES_hhdet_in_fech!E86</f>
        <v>492.19057356786209</v>
      </c>
      <c r="F461" s="98">
        <f>RES_hhdet_in_fech!F86</f>
        <v>252.31779586613527</v>
      </c>
      <c r="G461" s="98">
        <f>RES_hhdet_in_fech!G86</f>
        <v>259.26889360674483</v>
      </c>
      <c r="H461" s="98">
        <f>RES_hhdet_in_fech!H86</f>
        <v>541.66987212249398</v>
      </c>
      <c r="I461" s="98">
        <f>RES_hhdet_in_fech!I86</f>
        <v>731.67255354073404</v>
      </c>
      <c r="J461" s="98">
        <f>RES_hhdet_in_fech!J86</f>
        <v>411.19146630859171</v>
      </c>
      <c r="K461" s="98">
        <f>RES_hhdet_in_fech!K86</f>
        <v>361.80261422582134</v>
      </c>
      <c r="L461" s="98">
        <f>RES_hhdet_in_fech!L86</f>
        <v>196.15392831087874</v>
      </c>
      <c r="M461" s="98">
        <f>RES_hhdet_in_fech!M86</f>
        <v>284.64225889655734</v>
      </c>
      <c r="N461" s="98">
        <f>RES_hhdet_in_fech!N86</f>
        <v>301.53554226792971</v>
      </c>
      <c r="O461" s="98">
        <f>RES_hhdet_in_fech!O86</f>
        <v>151.41881850014283</v>
      </c>
      <c r="P461" s="98">
        <f>RES_hhdet_in_fech!P86</f>
        <v>124.0232802409015</v>
      </c>
      <c r="Q461" s="98">
        <f>RES_hhdet_in_fech!Q86</f>
        <v>99.839243603418808</v>
      </c>
      <c r="R461" s="98">
        <f>RES_hhdet_in_fech!R86</f>
        <v>138.30842052026705</v>
      </c>
      <c r="S461" s="98">
        <f>RES_hhdet_in_fech!S86</f>
        <v>72.410442377784221</v>
      </c>
      <c r="T461" s="98">
        <f>RES_hhdet_in_fech!T86</f>
        <v>168.36555784479697</v>
      </c>
      <c r="U461" s="98">
        <f>RES_hhdet_in_fech!U86</f>
        <v>27.152847971611877</v>
      </c>
      <c r="V461" s="98">
        <f>RES_hhdet_in_fech!V86</f>
        <v>219.91960167674728</v>
      </c>
      <c r="W461" s="98">
        <f>RES_hhdet_in_fech!W86</f>
        <v>453.07208264529532</v>
      </c>
      <c r="X461" s="98">
        <f>RES_hhdet_in_fech!X86</f>
        <v>602.46241353751884</v>
      </c>
      <c r="Y461" s="98">
        <f>RES_hhdet_in_fech!Y86</f>
        <v>217.8747000289695</v>
      </c>
      <c r="DA461" s="63" t="s">
        <v>4003</v>
      </c>
    </row>
    <row r="462" spans="1:105" ht="12" customHeight="1" x14ac:dyDescent="0.25">
      <c r="A462" s="121" t="s">
        <v>55</v>
      </c>
      <c r="B462" s="122"/>
      <c r="C462" s="122">
        <v>1432.4025647412072</v>
      </c>
      <c r="D462" s="122">
        <v>1550.2172199205884</v>
      </c>
      <c r="E462" s="122">
        <v>1361.5806238773066</v>
      </c>
      <c r="F462" s="122">
        <v>1557.8183850922567</v>
      </c>
      <c r="G462" s="122">
        <v>1605.8227358163558</v>
      </c>
      <c r="H462" s="122">
        <v>1668.1187191187855</v>
      </c>
      <c r="I462" s="122">
        <v>1584.9227244625101</v>
      </c>
      <c r="J462" s="122">
        <v>1636.9370610251631</v>
      </c>
      <c r="K462" s="122">
        <v>1567.2604490520405</v>
      </c>
      <c r="L462" s="122">
        <v>1572.0603357778657</v>
      </c>
      <c r="M462" s="122">
        <v>1484.1514275653783</v>
      </c>
      <c r="N462" s="122">
        <v>1465.9687473180516</v>
      </c>
      <c r="O462" s="122">
        <v>1392.8007222170779</v>
      </c>
      <c r="P462" s="122">
        <v>1340.96221025915</v>
      </c>
      <c r="Q462" s="122">
        <v>1333.957118598373</v>
      </c>
      <c r="R462" s="122">
        <v>1355.3853533571546</v>
      </c>
      <c r="S462" s="122">
        <v>1363.9977381185267</v>
      </c>
      <c r="T462" s="122">
        <v>1353.4143617231455</v>
      </c>
      <c r="U462" s="122">
        <v>1356.1315750009096</v>
      </c>
      <c r="V462" s="122">
        <v>1359.2764784567269</v>
      </c>
      <c r="W462" s="122">
        <v>1446.282527111375</v>
      </c>
      <c r="X462" s="122">
        <v>1364.4071792991567</v>
      </c>
      <c r="Y462" s="122">
        <v>1413.5190534539502</v>
      </c>
      <c r="DA462" s="130" t="s">
        <v>4004</v>
      </c>
    </row>
    <row r="463" spans="1:105" ht="12" customHeight="1" x14ac:dyDescent="0.25">
      <c r="A463" s="97" t="s">
        <v>132</v>
      </c>
      <c r="B463" s="98"/>
      <c r="C463" s="98">
        <v>1650.0205530112785</v>
      </c>
      <c r="D463" s="98">
        <v>1559.4420622790283</v>
      </c>
      <c r="E463" s="98">
        <v>1645.7154328383297</v>
      </c>
      <c r="F463" s="98">
        <v>1616.7660322153472</v>
      </c>
      <c r="G463" s="98">
        <v>1630.2766093126791</v>
      </c>
      <c r="H463" s="98">
        <v>1631.647388293633</v>
      </c>
      <c r="I463" s="98">
        <v>1636.4603228734281</v>
      </c>
      <c r="J463" s="98">
        <v>1557.6762224918054</v>
      </c>
      <c r="K463" s="98">
        <v>1561.4844645645439</v>
      </c>
      <c r="L463" s="98">
        <v>1524.958022370233</v>
      </c>
      <c r="M463" s="98">
        <v>1470.5588037631992</v>
      </c>
      <c r="N463" s="98">
        <v>1430.0373144996408</v>
      </c>
      <c r="O463" s="98">
        <v>1360.7709342317869</v>
      </c>
      <c r="P463" s="98">
        <v>1340.4009175807773</v>
      </c>
      <c r="Q463" s="98">
        <v>1322.1998518927971</v>
      </c>
      <c r="R463" s="98">
        <v>1362.404129705074</v>
      </c>
      <c r="S463" s="98">
        <v>1333.5949665892367</v>
      </c>
      <c r="T463" s="98">
        <v>1308.0034146089697</v>
      </c>
      <c r="U463" s="98">
        <v>1274.2493927436956</v>
      </c>
      <c r="V463" s="98">
        <v>1326.3053746250878</v>
      </c>
      <c r="W463" s="98">
        <v>1281.1644037845958</v>
      </c>
      <c r="X463" s="98">
        <v>1148.9590165145969</v>
      </c>
      <c r="Y463" s="98">
        <v>1565.1318911299045</v>
      </c>
      <c r="DA463" s="63" t="s">
        <v>4005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1129.7352128673217</v>
      </c>
      <c r="F464" s="98">
        <v>0</v>
      </c>
      <c r="G464" s="98">
        <v>0</v>
      </c>
      <c r="H464" s="98">
        <v>0</v>
      </c>
      <c r="I464" s="98">
        <v>1202.1045285421594</v>
      </c>
      <c r="J464" s="98">
        <v>1160.7326956786096</v>
      </c>
      <c r="K464" s="98">
        <v>1168.8474220121041</v>
      </c>
      <c r="L464" s="98">
        <v>1156.9778156380144</v>
      </c>
      <c r="M464" s="98">
        <v>1134.6827901807162</v>
      </c>
      <c r="N464" s="98">
        <v>1113.1832905114097</v>
      </c>
      <c r="O464" s="98">
        <v>1064.6264369416422</v>
      </c>
      <c r="P464" s="98">
        <v>1062.5437459320528</v>
      </c>
      <c r="Q464" s="98">
        <v>1066.4995520438042</v>
      </c>
      <c r="R464" s="98">
        <v>1109.4350257773581</v>
      </c>
      <c r="S464" s="98">
        <v>0</v>
      </c>
      <c r="T464" s="98">
        <v>1093.5831765003893</v>
      </c>
      <c r="U464" s="98">
        <v>1072.5477616207882</v>
      </c>
      <c r="V464" s="98">
        <v>1127.1968564910023</v>
      </c>
      <c r="W464" s="98">
        <v>1105.7865589109886</v>
      </c>
      <c r="X464" s="98">
        <v>1006.4771348817341</v>
      </c>
      <c r="Y464" s="98">
        <v>1386.4683071281229</v>
      </c>
      <c r="DA464" s="63" t="s">
        <v>4006</v>
      </c>
    </row>
    <row r="465" spans="1:105" ht="12" customHeight="1" x14ac:dyDescent="0.25">
      <c r="A465" s="100" t="s">
        <v>199</v>
      </c>
      <c r="B465" s="101"/>
      <c r="C465" s="101">
        <v>0</v>
      </c>
      <c r="D465" s="101">
        <v>0</v>
      </c>
      <c r="E465" s="101">
        <v>422.60305105678697</v>
      </c>
      <c r="F465" s="101">
        <v>0</v>
      </c>
      <c r="G465" s="101">
        <v>0</v>
      </c>
      <c r="H465" s="101">
        <v>0</v>
      </c>
      <c r="I465" s="101">
        <v>455.02830792185841</v>
      </c>
      <c r="J465" s="101">
        <v>436.3379982239021</v>
      </c>
      <c r="K465" s="101">
        <v>406.96460832330541</v>
      </c>
      <c r="L465" s="101">
        <v>398.13226309339115</v>
      </c>
      <c r="M465" s="101">
        <v>401.19822899836032</v>
      </c>
      <c r="N465" s="101">
        <v>385.73378401371656</v>
      </c>
      <c r="O465" s="101">
        <v>356.20615943857047</v>
      </c>
      <c r="P465" s="101">
        <v>370.60566340493119</v>
      </c>
      <c r="Q465" s="101">
        <v>401.42109490154843</v>
      </c>
      <c r="R465" s="101">
        <v>403.34502831423816</v>
      </c>
      <c r="S465" s="101">
        <v>0</v>
      </c>
      <c r="T465" s="101">
        <v>393.52646932662753</v>
      </c>
      <c r="U465" s="101">
        <v>362.23185101883865</v>
      </c>
      <c r="V465" s="101">
        <v>369.39575581909531</v>
      </c>
      <c r="W465" s="101">
        <v>401.24535759315091</v>
      </c>
      <c r="X465" s="101">
        <v>402.40077332361909</v>
      </c>
      <c r="Y465" s="101">
        <v>564.14195661564349</v>
      </c>
      <c r="DA465" s="131" t="s">
        <v>4007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707.13216181053463</v>
      </c>
      <c r="F466" s="104">
        <v>0</v>
      </c>
      <c r="G466" s="104">
        <v>0</v>
      </c>
      <c r="H466" s="104">
        <v>0</v>
      </c>
      <c r="I466" s="104">
        <v>747.076220620301</v>
      </c>
      <c r="J466" s="104">
        <v>724.39469745470763</v>
      </c>
      <c r="K466" s="104">
        <v>761.88281368879859</v>
      </c>
      <c r="L466" s="104">
        <v>758.84555254462316</v>
      </c>
      <c r="M466" s="104">
        <v>733.48456118235583</v>
      </c>
      <c r="N466" s="104">
        <v>727.44950649769316</v>
      </c>
      <c r="O466" s="104">
        <v>708.4202775030717</v>
      </c>
      <c r="P466" s="104">
        <v>691.93808252712188</v>
      </c>
      <c r="Q466" s="104">
        <v>665.07845714225584</v>
      </c>
      <c r="R466" s="104">
        <v>706.08999746311974</v>
      </c>
      <c r="S466" s="104">
        <v>0</v>
      </c>
      <c r="T466" s="104">
        <v>700.05670717376177</v>
      </c>
      <c r="U466" s="104">
        <v>710.31591060194967</v>
      </c>
      <c r="V466" s="104">
        <v>757.80110067190697</v>
      </c>
      <c r="W466" s="104">
        <v>704.5412013178377</v>
      </c>
      <c r="X466" s="104">
        <v>604.07636155811508</v>
      </c>
      <c r="Y466" s="104">
        <v>822.32635051247951</v>
      </c>
      <c r="DA466" s="132" t="s">
        <v>4008</v>
      </c>
    </row>
    <row r="467" spans="1:105" ht="12" customHeight="1" x14ac:dyDescent="0.25">
      <c r="A467" s="106" t="s">
        <v>124</v>
      </c>
      <c r="B467" s="101"/>
      <c r="C467" s="101">
        <v>1649.6270724305957</v>
      </c>
      <c r="D467" s="101">
        <v>1602.3874485950719</v>
      </c>
      <c r="E467" s="101">
        <v>1715.6590355866708</v>
      </c>
      <c r="F467" s="101">
        <v>1727.9538155107443</v>
      </c>
      <c r="G467" s="101">
        <v>1749.1557981920755</v>
      </c>
      <c r="H467" s="101">
        <v>1794.3067313257998</v>
      </c>
      <c r="I467" s="101">
        <v>1738.0509820105983</v>
      </c>
      <c r="J467" s="101">
        <v>1916.6236124356469</v>
      </c>
      <c r="K467" s="101">
        <v>2035.084876974973</v>
      </c>
      <c r="L467" s="101">
        <v>1877.3889202537748</v>
      </c>
      <c r="M467" s="101">
        <v>1653.0923070664564</v>
      </c>
      <c r="N467" s="101">
        <v>1571.5829690272551</v>
      </c>
      <c r="O467" s="101">
        <v>1538.7063032668966</v>
      </c>
      <c r="P467" s="101">
        <v>1383.0128742304707</v>
      </c>
      <c r="Q467" s="101">
        <v>1369.7347834113316</v>
      </c>
      <c r="R467" s="101">
        <v>1435.0063413186658</v>
      </c>
      <c r="S467" s="101">
        <v>1411.7559962533601</v>
      </c>
      <c r="T467" s="101">
        <v>1349.9002187242145</v>
      </c>
      <c r="U467" s="101">
        <v>1423.4534946470835</v>
      </c>
      <c r="V467" s="101">
        <v>1396.058181010814</v>
      </c>
      <c r="W467" s="101">
        <v>1475.568484887249</v>
      </c>
      <c r="X467" s="101">
        <v>1454.490886684287</v>
      </c>
      <c r="Y467" s="101">
        <v>1354.4175475872339</v>
      </c>
      <c r="DA467" s="131" t="s">
        <v>4009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1150.8581545246034</v>
      </c>
      <c r="F468" s="104">
        <v>0</v>
      </c>
      <c r="G468" s="104">
        <v>0</v>
      </c>
      <c r="H468" s="104">
        <v>0</v>
      </c>
      <c r="I468" s="104">
        <v>1195.2155917540438</v>
      </c>
      <c r="J468" s="104">
        <v>1325.2171285974855</v>
      </c>
      <c r="K468" s="104">
        <v>1397.6109668223658</v>
      </c>
      <c r="L468" s="104">
        <v>1296.2119002979387</v>
      </c>
      <c r="M468" s="104">
        <v>1161.431216677262</v>
      </c>
      <c r="N468" s="104">
        <v>1121.7257425438536</v>
      </c>
      <c r="O468" s="104">
        <v>1122.3053267023777</v>
      </c>
      <c r="P468" s="104">
        <v>1044.9988013490681</v>
      </c>
      <c r="Q468" s="104">
        <v>1072.8016205451024</v>
      </c>
      <c r="R468" s="104">
        <v>1138.947582377908</v>
      </c>
      <c r="S468" s="104">
        <v>1133.3245042884425</v>
      </c>
      <c r="T468" s="104">
        <v>1100.1045590909653</v>
      </c>
      <c r="U468" s="104">
        <v>1165.9420380460729</v>
      </c>
      <c r="V468" s="104">
        <v>1151.7637466607916</v>
      </c>
      <c r="W468" s="104">
        <v>1234.2706325308534</v>
      </c>
      <c r="X468" s="104">
        <v>1233.8455405832181</v>
      </c>
      <c r="Y468" s="104">
        <v>1152.8563285882099</v>
      </c>
      <c r="DA468" s="132" t="s">
        <v>4010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440.59877574480208</v>
      </c>
      <c r="F469" s="98">
        <v>0</v>
      </c>
      <c r="G469" s="98">
        <v>0</v>
      </c>
      <c r="H469" s="98">
        <v>0</v>
      </c>
      <c r="I469" s="98">
        <v>483.06737539831312</v>
      </c>
      <c r="J469" s="98">
        <v>536.79658817687164</v>
      </c>
      <c r="K469" s="98">
        <v>531.43351837173338</v>
      </c>
      <c r="L469" s="98">
        <v>490.49905686649998</v>
      </c>
      <c r="M469" s="98">
        <v>450.40757071561535</v>
      </c>
      <c r="N469" s="98">
        <v>423.07927523481862</v>
      </c>
      <c r="O469" s="98">
        <v>402.98021385865786</v>
      </c>
      <c r="P469" s="98">
        <v>381.50081862501042</v>
      </c>
      <c r="Q469" s="98">
        <v>415.25225782785719</v>
      </c>
      <c r="R469" s="98">
        <v>424.34923563455675</v>
      </c>
      <c r="S469" s="98">
        <v>410.77177871422668</v>
      </c>
      <c r="T469" s="98">
        <v>405.80170016165692</v>
      </c>
      <c r="U469" s="98">
        <v>404.72322406557646</v>
      </c>
      <c r="V469" s="98">
        <v>388.63523188200946</v>
      </c>
      <c r="W469" s="98">
        <v>462.10881695882574</v>
      </c>
      <c r="X469" s="98">
        <v>509.88444616053795</v>
      </c>
      <c r="Y469" s="98">
        <v>482.5253993923879</v>
      </c>
      <c r="DA469" s="63" t="s">
        <v>4011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710.25937877980118</v>
      </c>
      <c r="F470" s="98">
        <v>0</v>
      </c>
      <c r="G470" s="98">
        <v>0</v>
      </c>
      <c r="H470" s="98">
        <v>0</v>
      </c>
      <c r="I470" s="98">
        <v>712.14821635573071</v>
      </c>
      <c r="J470" s="98">
        <v>788.42054042061375</v>
      </c>
      <c r="K470" s="98">
        <v>866.17744845063237</v>
      </c>
      <c r="L470" s="98">
        <v>805.71284343143873</v>
      </c>
      <c r="M470" s="98">
        <v>711.02364596164671</v>
      </c>
      <c r="N470" s="98">
        <v>698.64646730903485</v>
      </c>
      <c r="O470" s="98">
        <v>719.32511284371992</v>
      </c>
      <c r="P470" s="98">
        <v>663.49798272405758</v>
      </c>
      <c r="Q470" s="98">
        <v>657.54936271724534</v>
      </c>
      <c r="R470" s="98">
        <v>714.59834674335127</v>
      </c>
      <c r="S470" s="98">
        <v>722.55272557421586</v>
      </c>
      <c r="T470" s="98">
        <v>694.3028589293084</v>
      </c>
      <c r="U470" s="98">
        <v>761.21881398049641</v>
      </c>
      <c r="V470" s="98">
        <v>763.12851477878235</v>
      </c>
      <c r="W470" s="98">
        <v>772.16181557202776</v>
      </c>
      <c r="X470" s="98">
        <v>723.96109442267993</v>
      </c>
      <c r="Y470" s="98">
        <v>670.3309291958218</v>
      </c>
      <c r="DA470" s="63" t="s">
        <v>4012</v>
      </c>
    </row>
    <row r="471" spans="1:105" ht="12" customHeight="1" x14ac:dyDescent="0.25">
      <c r="A471" s="106" t="s">
        <v>122</v>
      </c>
      <c r="B471" s="101"/>
      <c r="C471" s="101">
        <v>1430.3481539007969</v>
      </c>
      <c r="D471" s="101">
        <v>1558.4525211914258</v>
      </c>
      <c r="E471" s="101">
        <v>1354.3570742415686</v>
      </c>
      <c r="F471" s="101">
        <v>1559.8463114316933</v>
      </c>
      <c r="G471" s="101">
        <v>1612.6698941182442</v>
      </c>
      <c r="H471" s="101">
        <v>1678.6328715386467</v>
      </c>
      <c r="I471" s="101">
        <v>1614.4021211886641</v>
      </c>
      <c r="J471" s="101">
        <v>1678.9933605885044</v>
      </c>
      <c r="K471" s="101">
        <v>1584.5460305663366</v>
      </c>
      <c r="L471" s="101">
        <v>1597.8309913857213</v>
      </c>
      <c r="M471" s="101">
        <v>1527.3789135053514</v>
      </c>
      <c r="N471" s="101">
        <v>1508.4991697638968</v>
      </c>
      <c r="O471" s="101">
        <v>1441.163857065078</v>
      </c>
      <c r="P471" s="101">
        <v>1399.5939610989594</v>
      </c>
      <c r="Q471" s="101">
        <v>1389.6614299292883</v>
      </c>
      <c r="R471" s="101">
        <v>1399.7067226918837</v>
      </c>
      <c r="S471" s="101">
        <v>1411.9139155849798</v>
      </c>
      <c r="T471" s="101">
        <v>1409.7243108425973</v>
      </c>
      <c r="U471" s="101">
        <v>1407.6496199322669</v>
      </c>
      <c r="V471" s="101">
        <v>1408.5178073625477</v>
      </c>
      <c r="W471" s="101">
        <v>1499.6398284741495</v>
      </c>
      <c r="X471" s="101">
        <v>1428.2373333366515</v>
      </c>
      <c r="Y471" s="101">
        <v>1413.6087805259369</v>
      </c>
      <c r="DA471" s="131" t="s">
        <v>4013</v>
      </c>
    </row>
    <row r="472" spans="1:105" ht="12" customHeight="1" x14ac:dyDescent="0.25">
      <c r="A472" s="107" t="s">
        <v>121</v>
      </c>
      <c r="B472" s="104"/>
      <c r="C472" s="104">
        <v>1041.8691347570698</v>
      </c>
      <c r="D472" s="104">
        <v>1145.9334983163176</v>
      </c>
      <c r="E472" s="104">
        <v>973.50845926757324</v>
      </c>
      <c r="F472" s="104">
        <v>1142.1156136872808</v>
      </c>
      <c r="G472" s="104">
        <v>1180.8467977674266</v>
      </c>
      <c r="H472" s="104">
        <v>1230.4038508339102</v>
      </c>
      <c r="I472" s="104">
        <v>1181.1099937029699</v>
      </c>
      <c r="J472" s="104">
        <v>1232.4485719250267</v>
      </c>
      <c r="K472" s="104">
        <v>1154.3901025871485</v>
      </c>
      <c r="L472" s="104">
        <v>1167.3464301908275</v>
      </c>
      <c r="M472" s="104">
        <v>1128.2272061710812</v>
      </c>
      <c r="N472" s="104">
        <v>1121.6873678088407</v>
      </c>
      <c r="O472" s="104">
        <v>1081.2793873553449</v>
      </c>
      <c r="P472" s="104">
        <v>1074.6639052442331</v>
      </c>
      <c r="Q472" s="104">
        <v>1095.453797120387</v>
      </c>
      <c r="R472" s="104">
        <v>1110.6147330528991</v>
      </c>
      <c r="S472" s="104">
        <v>1128.6820247950236</v>
      </c>
      <c r="T472" s="104">
        <v>1140.8417659660781</v>
      </c>
      <c r="U472" s="104">
        <v>1142.9246260504269</v>
      </c>
      <c r="V472" s="104">
        <v>1151.2927771182653</v>
      </c>
      <c r="W472" s="104">
        <v>1248.2880969985765</v>
      </c>
      <c r="X472" s="104">
        <v>1212.8234881269955</v>
      </c>
      <c r="Y472" s="104">
        <v>1212.5452256251283</v>
      </c>
      <c r="DA472" s="132" t="s">
        <v>4014</v>
      </c>
    </row>
    <row r="473" spans="1:105" ht="12" customHeight="1" x14ac:dyDescent="0.25">
      <c r="A473" s="108" t="s">
        <v>53</v>
      </c>
      <c r="B473" s="98"/>
      <c r="C473" s="98">
        <v>411.24144991111098</v>
      </c>
      <c r="D473" s="98">
        <v>472.46756427601474</v>
      </c>
      <c r="E473" s="98">
        <v>347.5779124107267</v>
      </c>
      <c r="F473" s="98">
        <v>451.48528363957126</v>
      </c>
      <c r="G473" s="98">
        <v>462.3540241989906</v>
      </c>
      <c r="H473" s="98">
        <v>479.60525841820606</v>
      </c>
      <c r="I473" s="98">
        <v>448.96630853803333</v>
      </c>
      <c r="J473" s="98">
        <v>470.74512575390963</v>
      </c>
      <c r="K473" s="98">
        <v>413.00299329131423</v>
      </c>
      <c r="L473" s="98">
        <v>416.98243520426195</v>
      </c>
      <c r="M473" s="98">
        <v>416.71490160911418</v>
      </c>
      <c r="N473" s="98">
        <v>406.94355124086775</v>
      </c>
      <c r="O473" s="98">
        <v>377.45876644053999</v>
      </c>
      <c r="P473" s="98">
        <v>387.17161396141233</v>
      </c>
      <c r="Q473" s="98">
        <v>422.89705698778448</v>
      </c>
      <c r="R473" s="98">
        <v>414.64446451090146</v>
      </c>
      <c r="S473" s="98">
        <v>411.89080870964546</v>
      </c>
      <c r="T473" s="98">
        <v>424.98547728996164</v>
      </c>
      <c r="U473" s="98">
        <v>401.12681506128081</v>
      </c>
      <c r="V473" s="98">
        <v>392.75761698508529</v>
      </c>
      <c r="W473" s="98">
        <v>470.45456669399533</v>
      </c>
      <c r="X473" s="98">
        <v>501.46847828734667</v>
      </c>
      <c r="Y473" s="98">
        <v>504.74353314345012</v>
      </c>
      <c r="DA473" s="63" t="s">
        <v>4015</v>
      </c>
    </row>
    <row r="474" spans="1:105" ht="12" customHeight="1" x14ac:dyDescent="0.25">
      <c r="A474" s="108" t="s">
        <v>52</v>
      </c>
      <c r="B474" s="98"/>
      <c r="C474" s="98">
        <v>630.62768484595881</v>
      </c>
      <c r="D474" s="98">
        <v>673.46593404030284</v>
      </c>
      <c r="E474" s="98">
        <v>625.93054685684672</v>
      </c>
      <c r="F474" s="98">
        <v>690.63033004770944</v>
      </c>
      <c r="G474" s="98">
        <v>718.49277356843584</v>
      </c>
      <c r="H474" s="98">
        <v>750.79859241570421</v>
      </c>
      <c r="I474" s="98">
        <v>732.14368516493653</v>
      </c>
      <c r="J474" s="98">
        <v>761.70344617111721</v>
      </c>
      <c r="K474" s="98">
        <v>741.38710929583442</v>
      </c>
      <c r="L474" s="98">
        <v>750.36399498656579</v>
      </c>
      <c r="M474" s="98">
        <v>711.5123045619672</v>
      </c>
      <c r="N474" s="98">
        <v>714.743816567973</v>
      </c>
      <c r="O474" s="98">
        <v>703.82062091480486</v>
      </c>
      <c r="P474" s="98">
        <v>687.4922912828207</v>
      </c>
      <c r="Q474" s="98">
        <v>672.55674013260261</v>
      </c>
      <c r="R474" s="98">
        <v>695.97026854199748</v>
      </c>
      <c r="S474" s="98">
        <v>716.79121608537832</v>
      </c>
      <c r="T474" s="98">
        <v>715.85628867611638</v>
      </c>
      <c r="U474" s="98">
        <v>741.797810989146</v>
      </c>
      <c r="V474" s="98">
        <v>758.53516013318006</v>
      </c>
      <c r="W474" s="98">
        <v>777.83353030458113</v>
      </c>
      <c r="X474" s="98">
        <v>711.35500983964857</v>
      </c>
      <c r="Y474" s="98">
        <v>707.80169248167817</v>
      </c>
      <c r="DA474" s="63" t="s">
        <v>4016</v>
      </c>
    </row>
    <row r="475" spans="1:105" ht="12" customHeight="1" x14ac:dyDescent="0.25">
      <c r="A475" s="121" t="s">
        <v>54</v>
      </c>
      <c r="B475" s="122"/>
      <c r="C475" s="122">
        <v>1343.508986161409</v>
      </c>
      <c r="D475" s="122">
        <v>1371.9076545073312</v>
      </c>
      <c r="E475" s="122">
        <v>1321.8970342161583</v>
      </c>
      <c r="F475" s="122">
        <v>1367.0351103527801</v>
      </c>
      <c r="G475" s="122">
        <v>1401.1328083175115</v>
      </c>
      <c r="H475" s="122">
        <v>1456.8612133400709</v>
      </c>
      <c r="I475" s="122">
        <v>1430.6966426969839</v>
      </c>
      <c r="J475" s="122">
        <v>1527.0743591579558</v>
      </c>
      <c r="K475" s="122">
        <v>1519.7432899635576</v>
      </c>
      <c r="L475" s="122">
        <v>1419.6525926488418</v>
      </c>
      <c r="M475" s="122">
        <v>1303.3749820160219</v>
      </c>
      <c r="N475" s="122">
        <v>1220.665283545678</v>
      </c>
      <c r="O475" s="122">
        <v>1169.8475672856898</v>
      </c>
      <c r="P475" s="122">
        <v>1114.0659705731678</v>
      </c>
      <c r="Q475" s="122">
        <v>1141.1493039303386</v>
      </c>
      <c r="R475" s="122">
        <v>1187.6212600019378</v>
      </c>
      <c r="S475" s="122">
        <v>1130.7053682358548</v>
      </c>
      <c r="T475" s="122">
        <v>1083.4034580286732</v>
      </c>
      <c r="U475" s="122">
        <v>1065.4020261815951</v>
      </c>
      <c r="V475" s="122">
        <v>1062.7962954882794</v>
      </c>
      <c r="W475" s="122">
        <v>1102.8040564155667</v>
      </c>
      <c r="X475" s="122">
        <v>1040.7666545137577</v>
      </c>
      <c r="Y475" s="122">
        <v>979.30469184145772</v>
      </c>
      <c r="DA475" s="130" t="s">
        <v>4017</v>
      </c>
    </row>
    <row r="476" spans="1:105" ht="12" customHeight="1" x14ac:dyDescent="0.25">
      <c r="A476" s="97" t="s">
        <v>202</v>
      </c>
      <c r="B476" s="98"/>
      <c r="C476" s="98">
        <v>1636.3638253788997</v>
      </c>
      <c r="D476" s="98">
        <v>1422.3755249401875</v>
      </c>
      <c r="E476" s="98">
        <v>1706.9894622323377</v>
      </c>
      <c r="F476" s="98">
        <v>1567.8624835260898</v>
      </c>
      <c r="G476" s="98">
        <v>1613.6578378613149</v>
      </c>
      <c r="H476" s="98">
        <v>1563.0788492979259</v>
      </c>
      <c r="I476" s="98">
        <v>1742.7630994164117</v>
      </c>
      <c r="J476" s="98">
        <v>1552.8802111195698</v>
      </c>
      <c r="K476" s="98">
        <v>1673.685537532044</v>
      </c>
      <c r="L476" s="98">
        <v>1577.5603967842642</v>
      </c>
      <c r="M476" s="98">
        <v>1517.9190134777655</v>
      </c>
      <c r="N476" s="98">
        <v>1519.9869715582324</v>
      </c>
      <c r="O476" s="98">
        <v>1359.196651429176</v>
      </c>
      <c r="P476" s="98">
        <v>1362.5004911363549</v>
      </c>
      <c r="Q476" s="98">
        <v>1355.33619015452</v>
      </c>
      <c r="R476" s="98">
        <v>1417.9215009635084</v>
      </c>
      <c r="S476" s="98">
        <v>1345.1499189295985</v>
      </c>
      <c r="T476" s="98">
        <v>1291.4243579364913</v>
      </c>
      <c r="U476" s="98">
        <v>1217.8467470531064</v>
      </c>
      <c r="V476" s="98">
        <v>1392.8972047818795</v>
      </c>
      <c r="W476" s="98">
        <v>1447.4180983411791</v>
      </c>
      <c r="X476" s="98">
        <v>1427.0046459417283</v>
      </c>
      <c r="Y476" s="98">
        <v>1188.9601175855817</v>
      </c>
      <c r="DA476" s="63" t="s">
        <v>4018</v>
      </c>
    </row>
    <row r="477" spans="1:105" ht="12" customHeight="1" x14ac:dyDescent="0.25">
      <c r="A477" s="97" t="s">
        <v>50</v>
      </c>
      <c r="B477" s="98"/>
      <c r="C477" s="98">
        <v>1631.1165489322832</v>
      </c>
      <c r="D477" s="98">
        <v>1426.4589570203098</v>
      </c>
      <c r="E477" s="98">
        <v>1686.3646498310436</v>
      </c>
      <c r="F477" s="98">
        <v>1577.465683612666</v>
      </c>
      <c r="G477" s="98">
        <v>1598.7967085261885</v>
      </c>
      <c r="H477" s="98">
        <v>1572.8507889307541</v>
      </c>
      <c r="I477" s="98">
        <v>1643.0623752124577</v>
      </c>
      <c r="J477" s="98">
        <v>1611.4610844207739</v>
      </c>
      <c r="K477" s="98">
        <v>1853.8337288706898</v>
      </c>
      <c r="L477" s="98">
        <v>1670.9052873844698</v>
      </c>
      <c r="M477" s="98">
        <v>1486.4741235691984</v>
      </c>
      <c r="N477" s="98">
        <v>1414.1335666497512</v>
      </c>
      <c r="O477" s="98">
        <v>1403.4017545061183</v>
      </c>
      <c r="P477" s="98">
        <v>1295.5929306642342</v>
      </c>
      <c r="Q477" s="98">
        <v>1315.3414560677195</v>
      </c>
      <c r="R477" s="98">
        <v>1387.4090831806814</v>
      </c>
      <c r="S477" s="98">
        <v>1357.8034058927267</v>
      </c>
      <c r="T477" s="98">
        <v>1282.9197135867998</v>
      </c>
      <c r="U477" s="98">
        <v>1340.4996586332779</v>
      </c>
      <c r="V477" s="98">
        <v>1313.7064573143373</v>
      </c>
      <c r="W477" s="98">
        <v>1387.0453145205447</v>
      </c>
      <c r="X477" s="98">
        <v>1359.2161387999101</v>
      </c>
      <c r="Y477" s="98">
        <v>1223.8094136713723</v>
      </c>
      <c r="DA477" s="63" t="s">
        <v>4019</v>
      </c>
    </row>
    <row r="478" spans="1:105" ht="12" customHeight="1" x14ac:dyDescent="0.25">
      <c r="A478" s="109" t="s">
        <v>120</v>
      </c>
      <c r="B478" s="33"/>
      <c r="C478" s="33">
        <v>1075.6628483420038</v>
      </c>
      <c r="D478" s="33">
        <v>1329.0786656958865</v>
      </c>
      <c r="E478" s="33">
        <v>996.04117839871026</v>
      </c>
      <c r="F478" s="33">
        <v>1232.6465915195095</v>
      </c>
      <c r="G478" s="33">
        <v>1287.5400893440944</v>
      </c>
      <c r="H478" s="33">
        <v>1377.047289962306</v>
      </c>
      <c r="I478" s="33">
        <v>1215.5149559624278</v>
      </c>
      <c r="J478" s="33">
        <v>1386.037584005386</v>
      </c>
      <c r="K478" s="33">
        <v>1139.80104949001</v>
      </c>
      <c r="L478" s="33">
        <v>1168.1066018627887</v>
      </c>
      <c r="M478" s="33">
        <v>1137.8203877257547</v>
      </c>
      <c r="N478" s="33">
        <v>1104.1763247478877</v>
      </c>
      <c r="O478" s="33">
        <v>1038.0409330999385</v>
      </c>
      <c r="P478" s="33">
        <v>1002.2982699067362</v>
      </c>
      <c r="Q478" s="33">
        <v>1002.7334941869663</v>
      </c>
      <c r="R478" s="33">
        <v>998.8328305423521</v>
      </c>
      <c r="S478" s="33">
        <v>982.62710302866537</v>
      </c>
      <c r="T478" s="33">
        <v>955.69802663199812</v>
      </c>
      <c r="U478" s="33">
        <v>928.87106790399218</v>
      </c>
      <c r="V478" s="33">
        <v>917.77981611830387</v>
      </c>
      <c r="W478" s="33">
        <v>973.89359770827139</v>
      </c>
      <c r="X478" s="33">
        <v>922.58564595506368</v>
      </c>
      <c r="Y478" s="33">
        <v>886.62535663365372</v>
      </c>
      <c r="DA478" s="60" t="s">
        <v>4020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8649.7583834362467</v>
      </c>
      <c r="D480" s="117">
        <f t="shared" si="247"/>
        <v>8477.2202204463301</v>
      </c>
      <c r="E480" s="117">
        <f t="shared" si="247"/>
        <v>10311.809903201556</v>
      </c>
      <c r="F480" s="117">
        <f t="shared" si="247"/>
        <v>9905.1395297282234</v>
      </c>
      <c r="G480" s="117">
        <f t="shared" si="247"/>
        <v>10557.022989401352</v>
      </c>
      <c r="H480" s="117">
        <f t="shared" si="247"/>
        <v>10842.521653108817</v>
      </c>
      <c r="I480" s="117">
        <f t="shared" si="247"/>
        <v>11061.861027252349</v>
      </c>
      <c r="J480" s="117">
        <f t="shared" si="247"/>
        <v>10365.90304375437</v>
      </c>
      <c r="K480" s="117">
        <f t="shared" si="247"/>
        <v>10462.223270998407</v>
      </c>
      <c r="L480" s="117">
        <f t="shared" si="247"/>
        <v>10471.879900913209</v>
      </c>
      <c r="M480" s="117">
        <f t="shared" si="247"/>
        <v>10379.470846903783</v>
      </c>
      <c r="N480" s="117">
        <f t="shared" si="247"/>
        <v>10264.025317518805</v>
      </c>
      <c r="O480" s="117">
        <f t="shared" si="247"/>
        <v>9554.0124397372783</v>
      </c>
      <c r="P480" s="117">
        <f t="shared" si="247"/>
        <v>8296.4769432829144</v>
      </c>
      <c r="Q480" s="117">
        <f t="shared" si="247"/>
        <v>8954.8417895229504</v>
      </c>
      <c r="R480" s="117">
        <f t="shared" ref="R480:V480" si="248">R481+R484+R486+R499</f>
        <v>8848.5853496849741</v>
      </c>
      <c r="S480" s="117">
        <f t="shared" si="248"/>
        <v>8274.755123325267</v>
      </c>
      <c r="T480" s="117">
        <f t="shared" si="248"/>
        <v>8231.8047692577911</v>
      </c>
      <c r="U480" s="117">
        <f t="shared" si="248"/>
        <v>7276.470999947428</v>
      </c>
      <c r="V480" s="117">
        <f t="shared" si="248"/>
        <v>7862.2899435100207</v>
      </c>
      <c r="W480" s="117">
        <f t="shared" ref="W480:Y480" si="249">W481+W484+W486+W499</f>
        <v>8568.9413450041993</v>
      </c>
      <c r="X480" s="117">
        <f t="shared" si="249"/>
        <v>7768.7359480342448</v>
      </c>
      <c r="Y480" s="117">
        <f t="shared" si="249"/>
        <v>5149.4627810147931</v>
      </c>
      <c r="DA480" s="129" t="s">
        <v>4166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6602.7937404821823</v>
      </c>
      <c r="D481" s="122">
        <f t="shared" si="250"/>
        <v>6334.2516619174567</v>
      </c>
      <c r="E481" s="122">
        <f t="shared" si="250"/>
        <v>7410.8994979520876</v>
      </c>
      <c r="F481" s="122">
        <f t="shared" si="250"/>
        <v>7374.8477250277974</v>
      </c>
      <c r="G481" s="122">
        <f t="shared" si="250"/>
        <v>7916.8224326635709</v>
      </c>
      <c r="H481" s="122">
        <f t="shared" si="250"/>
        <v>7338.1784537495842</v>
      </c>
      <c r="I481" s="122">
        <f t="shared" si="250"/>
        <v>7054.7393850744256</v>
      </c>
      <c r="J481" s="122">
        <f t="shared" si="250"/>
        <v>7143.8387246524526</v>
      </c>
      <c r="K481" s="122">
        <f t="shared" si="250"/>
        <v>7386.2852250843343</v>
      </c>
      <c r="L481" s="122">
        <f t="shared" si="250"/>
        <v>7912.9482370553496</v>
      </c>
      <c r="M481" s="122">
        <f t="shared" si="250"/>
        <v>7606.1826559167648</v>
      </c>
      <c r="N481" s="122">
        <f t="shared" si="250"/>
        <v>7420.2902227346458</v>
      </c>
      <c r="O481" s="122">
        <f t="shared" si="250"/>
        <v>7257.4452272997305</v>
      </c>
      <c r="P481" s="122">
        <f t="shared" si="250"/>
        <v>6113.9697153343022</v>
      </c>
      <c r="Q481" s="122">
        <f t="shared" si="250"/>
        <v>6825.6180786661362</v>
      </c>
      <c r="R481" s="122">
        <f t="shared" ref="R481:V481" si="251">SUM(R482:R483)</f>
        <v>6518.0539095983477</v>
      </c>
      <c r="S481" s="122">
        <f t="shared" si="251"/>
        <v>6181.7536524300322</v>
      </c>
      <c r="T481" s="122">
        <f t="shared" si="251"/>
        <v>5777.0495274298992</v>
      </c>
      <c r="U481" s="122">
        <f t="shared" si="251"/>
        <v>5345.8645224796392</v>
      </c>
      <c r="V481" s="122">
        <f t="shared" si="251"/>
        <v>5164.4235833835528</v>
      </c>
      <c r="W481" s="122">
        <f t="shared" ref="W481:Y481" si="252">SUM(W482:W483)</f>
        <v>4828.9783664153074</v>
      </c>
      <c r="X481" s="122">
        <f t="shared" si="252"/>
        <v>3500.8763414713035</v>
      </c>
      <c r="Y481" s="122">
        <f t="shared" si="252"/>
        <v>2368.9779447322908</v>
      </c>
      <c r="DA481" s="130" t="s">
        <v>4167</v>
      </c>
    </row>
    <row r="482" spans="1:105" ht="12" customHeight="1" x14ac:dyDescent="0.25">
      <c r="A482" s="97" t="s">
        <v>199</v>
      </c>
      <c r="B482" s="98"/>
      <c r="C482" s="98">
        <v>6539.7226861443869</v>
      </c>
      <c r="D482" s="98">
        <v>6273.6592320939944</v>
      </c>
      <c r="E482" s="98">
        <v>7344.1915133564262</v>
      </c>
      <c r="F482" s="98">
        <v>7305.5232685250548</v>
      </c>
      <c r="G482" s="98">
        <v>7844.0711054842477</v>
      </c>
      <c r="H482" s="98">
        <v>7273.3295263119999</v>
      </c>
      <c r="I482" s="98">
        <v>6994.6193620712875</v>
      </c>
      <c r="J482" s="98">
        <v>7083.7160157060962</v>
      </c>
      <c r="K482" s="98">
        <v>7324.7402003975694</v>
      </c>
      <c r="L482" s="98">
        <v>7849.5455854127895</v>
      </c>
      <c r="M482" s="98">
        <v>7545.9261908449052</v>
      </c>
      <c r="N482" s="98">
        <v>7362.3440538509249</v>
      </c>
      <c r="O482" s="98">
        <v>7201.4643671522099</v>
      </c>
      <c r="P482" s="98">
        <v>6067.1196525875002</v>
      </c>
      <c r="Q482" s="98">
        <v>6773.3712309437014</v>
      </c>
      <c r="R482" s="98">
        <v>6467.8619155913684</v>
      </c>
      <c r="S482" s="98">
        <v>6134.7654498819829</v>
      </c>
      <c r="T482" s="98">
        <v>5733.2779177290258</v>
      </c>
      <c r="U482" s="98">
        <v>5305.1690277374591</v>
      </c>
      <c r="V482" s="98">
        <v>5125.1121421843818</v>
      </c>
      <c r="W482" s="98">
        <v>4792.2824454719075</v>
      </c>
      <c r="X482" s="98">
        <v>3474.4111224887083</v>
      </c>
      <c r="Y482" s="98">
        <v>2350.9948409370468</v>
      </c>
      <c r="DA482" s="63" t="s">
        <v>4168</v>
      </c>
    </row>
    <row r="483" spans="1:105" ht="12" customHeight="1" x14ac:dyDescent="0.25">
      <c r="A483" s="97" t="s">
        <v>53</v>
      </c>
      <c r="B483" s="98"/>
      <c r="C483" s="98">
        <v>63.071054337795722</v>
      </c>
      <c r="D483" s="98">
        <v>60.592429823462211</v>
      </c>
      <c r="E483" s="98">
        <v>66.707984595661401</v>
      </c>
      <c r="F483" s="98">
        <v>69.32445650274272</v>
      </c>
      <c r="G483" s="98">
        <v>72.751327179323084</v>
      </c>
      <c r="H483" s="98">
        <v>64.848927437583995</v>
      </c>
      <c r="I483" s="98">
        <v>60.120023003137831</v>
      </c>
      <c r="J483" s="98">
        <v>60.122708946356283</v>
      </c>
      <c r="K483" s="98">
        <v>61.545024686764776</v>
      </c>
      <c r="L483" s="98">
        <v>63.402651642559839</v>
      </c>
      <c r="M483" s="98">
        <v>60.256465071859438</v>
      </c>
      <c r="N483" s="98">
        <v>57.946168883720873</v>
      </c>
      <c r="O483" s="98">
        <v>55.980860147520417</v>
      </c>
      <c r="P483" s="98">
        <v>46.850062746801832</v>
      </c>
      <c r="Q483" s="98">
        <v>52.246847722434829</v>
      </c>
      <c r="R483" s="98">
        <v>50.191994006979321</v>
      </c>
      <c r="S483" s="98">
        <v>46.988202548049102</v>
      </c>
      <c r="T483" s="98">
        <v>43.771609700873213</v>
      </c>
      <c r="U483" s="98">
        <v>40.695494742180074</v>
      </c>
      <c r="V483" s="98">
        <v>39.311441199170652</v>
      </c>
      <c r="W483" s="98">
        <v>36.69592094339955</v>
      </c>
      <c r="X483" s="98">
        <v>26.465218982595133</v>
      </c>
      <c r="Y483" s="98">
        <v>17.983103795243991</v>
      </c>
      <c r="DA483" s="63" t="s">
        <v>4169</v>
      </c>
    </row>
    <row r="484" spans="1:105" ht="12" customHeight="1" x14ac:dyDescent="0.25">
      <c r="A484" s="121" t="s">
        <v>92</v>
      </c>
      <c r="B484" s="122"/>
      <c r="C484" s="122">
        <f t="shared" ref="C484:Y484" si="253">C485</f>
        <v>284.47565868805282</v>
      </c>
      <c r="D484" s="122">
        <f t="shared" si="253"/>
        <v>257.96457637393911</v>
      </c>
      <c r="E484" s="122">
        <f t="shared" si="253"/>
        <v>1190.1823824154148</v>
      </c>
      <c r="F484" s="122">
        <f t="shared" si="253"/>
        <v>633.8778303480708</v>
      </c>
      <c r="G484" s="122">
        <f t="shared" si="253"/>
        <v>676.06998782344476</v>
      </c>
      <c r="H484" s="122">
        <f t="shared" si="253"/>
        <v>1464.7794605161291</v>
      </c>
      <c r="I484" s="122">
        <f t="shared" si="253"/>
        <v>2050.2241641193195</v>
      </c>
      <c r="J484" s="122">
        <f t="shared" si="253"/>
        <v>1193.2182107694364</v>
      </c>
      <c r="K484" s="122">
        <f t="shared" si="253"/>
        <v>1086.7992789693255</v>
      </c>
      <c r="L484" s="122">
        <f t="shared" si="253"/>
        <v>609.6721106533505</v>
      </c>
      <c r="M484" s="122">
        <f t="shared" si="253"/>
        <v>918.72107827471496</v>
      </c>
      <c r="N484" s="122">
        <f t="shared" si="253"/>
        <v>1015.0263874328663</v>
      </c>
      <c r="O484" s="122">
        <f t="shared" si="253"/>
        <v>533.53267949482347</v>
      </c>
      <c r="P484" s="122">
        <f t="shared" si="253"/>
        <v>456.95295322110366</v>
      </c>
      <c r="Q484" s="122">
        <f t="shared" si="253"/>
        <v>380.17464578096263</v>
      </c>
      <c r="R484" s="122">
        <f t="shared" si="253"/>
        <v>530.35994099528386</v>
      </c>
      <c r="S484" s="122">
        <f t="shared" si="253"/>
        <v>277.88159646807748</v>
      </c>
      <c r="T484" s="122">
        <f t="shared" si="253"/>
        <v>646.67401969176592</v>
      </c>
      <c r="U484" s="122">
        <f t="shared" si="253"/>
        <v>104.39080696836255</v>
      </c>
      <c r="V484" s="122">
        <f t="shared" si="253"/>
        <v>847.80050233139593</v>
      </c>
      <c r="W484" s="122">
        <f t="shared" si="253"/>
        <v>1762.2070324973779</v>
      </c>
      <c r="X484" s="122">
        <f t="shared" si="253"/>
        <v>2368.722611492758</v>
      </c>
      <c r="Y484" s="122">
        <f t="shared" si="253"/>
        <v>867.00696918410813</v>
      </c>
      <c r="DA484" s="130" t="s">
        <v>4170</v>
      </c>
    </row>
    <row r="485" spans="1:105" ht="12" customHeight="1" x14ac:dyDescent="0.25">
      <c r="A485" s="97" t="s">
        <v>53</v>
      </c>
      <c r="B485" s="98"/>
      <c r="C485" s="98">
        <f>RES_hhdet_in_tesh!C86</f>
        <v>284.47565868805282</v>
      </c>
      <c r="D485" s="98">
        <f>RES_hhdet_in_tesh!D86</f>
        <v>257.96457637393911</v>
      </c>
      <c r="E485" s="98">
        <f>RES_hhdet_in_tesh!E86</f>
        <v>1190.1823824154148</v>
      </c>
      <c r="F485" s="98">
        <f>RES_hhdet_in_tesh!F86</f>
        <v>633.8778303480708</v>
      </c>
      <c r="G485" s="98">
        <f>RES_hhdet_in_tesh!G86</f>
        <v>676.06998782344476</v>
      </c>
      <c r="H485" s="98">
        <f>RES_hhdet_in_tesh!H86</f>
        <v>1464.7794605161291</v>
      </c>
      <c r="I485" s="98">
        <f>RES_hhdet_in_tesh!I86</f>
        <v>2050.2241641193195</v>
      </c>
      <c r="J485" s="98">
        <f>RES_hhdet_in_tesh!J86</f>
        <v>1193.2182107694364</v>
      </c>
      <c r="K485" s="98">
        <f>RES_hhdet_in_tesh!K86</f>
        <v>1086.7992789693255</v>
      </c>
      <c r="L485" s="98">
        <f>RES_hhdet_in_tesh!L86</f>
        <v>609.6721106533505</v>
      </c>
      <c r="M485" s="98">
        <f>RES_hhdet_in_tesh!M86</f>
        <v>918.72107827471496</v>
      </c>
      <c r="N485" s="98">
        <f>RES_hhdet_in_tesh!N86</f>
        <v>1015.0263874328663</v>
      </c>
      <c r="O485" s="98">
        <f>RES_hhdet_in_tesh!O86</f>
        <v>533.53267949482347</v>
      </c>
      <c r="P485" s="98">
        <f>RES_hhdet_in_tesh!P86</f>
        <v>456.95295322110366</v>
      </c>
      <c r="Q485" s="98">
        <f>RES_hhdet_in_tesh!Q86</f>
        <v>380.17464578096263</v>
      </c>
      <c r="R485" s="98">
        <f>RES_hhdet_in_tesh!R86</f>
        <v>530.35994099528386</v>
      </c>
      <c r="S485" s="98">
        <f>RES_hhdet_in_tesh!S86</f>
        <v>277.88159646807748</v>
      </c>
      <c r="T485" s="98">
        <f>RES_hhdet_in_tesh!T86</f>
        <v>646.67401969176592</v>
      </c>
      <c r="U485" s="98">
        <f>RES_hhdet_in_tesh!U86</f>
        <v>104.39080696836255</v>
      </c>
      <c r="V485" s="98">
        <f>RES_hhdet_in_tesh!V86</f>
        <v>847.80050233139593</v>
      </c>
      <c r="W485" s="98">
        <f>RES_hhdet_in_tesh!W86</f>
        <v>1762.2070324973779</v>
      </c>
      <c r="X485" s="98">
        <f>RES_hhdet_in_tesh!X86</f>
        <v>2368.722611492758</v>
      </c>
      <c r="Y485" s="98">
        <f>RES_hhdet_in_tesh!Y86</f>
        <v>867.00696918410813</v>
      </c>
      <c r="DA485" s="63" t="s">
        <v>4171</v>
      </c>
    </row>
    <row r="486" spans="1:105" ht="12" customHeight="1" x14ac:dyDescent="0.25">
      <c r="A486" s="121" t="s">
        <v>55</v>
      </c>
      <c r="B486" s="122"/>
      <c r="C486" s="122">
        <v>886.57104676199492</v>
      </c>
      <c r="D486" s="122">
        <v>960.63611836183293</v>
      </c>
      <c r="E486" s="122">
        <v>850.43630794308524</v>
      </c>
      <c r="F486" s="122">
        <v>971.08286866532171</v>
      </c>
      <c r="G486" s="122">
        <v>1005.7044019227199</v>
      </c>
      <c r="H486" s="122">
        <v>1048.5384223015562</v>
      </c>
      <c r="I486" s="122">
        <v>1013.3470345003202</v>
      </c>
      <c r="J486" s="122">
        <v>1051.8957899489212</v>
      </c>
      <c r="K486" s="122">
        <v>1012.4442057348074</v>
      </c>
      <c r="L486" s="122">
        <v>1018.742034977769</v>
      </c>
      <c r="M486" s="122">
        <v>980.90612487774581</v>
      </c>
      <c r="N486" s="122">
        <v>979.35209514383143</v>
      </c>
      <c r="O486" s="122">
        <v>953.97894833266321</v>
      </c>
      <c r="P486" s="122">
        <v>948.16104863967871</v>
      </c>
      <c r="Q486" s="122">
        <v>963.4849754097196</v>
      </c>
      <c r="R486" s="122">
        <v>988.3527267273887</v>
      </c>
      <c r="S486" s="122">
        <v>1009.8884780689397</v>
      </c>
      <c r="T486" s="122">
        <v>1021.233469466081</v>
      </c>
      <c r="U486" s="122">
        <v>1035.0486236713607</v>
      </c>
      <c r="V486" s="122">
        <v>1051.4817598181492</v>
      </c>
      <c r="W486" s="122">
        <v>1127.2797518540567</v>
      </c>
      <c r="X486" s="122">
        <v>1080.7254418097377</v>
      </c>
      <c r="Y486" s="122">
        <v>1138.8193567757867</v>
      </c>
      <c r="DA486" s="130" t="s">
        <v>4172</v>
      </c>
    </row>
    <row r="487" spans="1:105" ht="12" customHeight="1" x14ac:dyDescent="0.25">
      <c r="A487" s="97" t="s">
        <v>132</v>
      </c>
      <c r="B487" s="98"/>
      <c r="C487" s="98">
        <v>910.13456974366284</v>
      </c>
      <c r="D487" s="98">
        <v>880.70897073969059</v>
      </c>
      <c r="E487" s="98">
        <v>951.31168248445226</v>
      </c>
      <c r="F487" s="98">
        <v>956.25322640774004</v>
      </c>
      <c r="G487" s="98">
        <v>986.2628054059287</v>
      </c>
      <c r="H487" s="98">
        <v>1009.2655423512882</v>
      </c>
      <c r="I487" s="98">
        <v>1034.5845959586295</v>
      </c>
      <c r="J487" s="98">
        <v>1006.0719773611332</v>
      </c>
      <c r="K487" s="98">
        <v>1029.8165189815184</v>
      </c>
      <c r="L487" s="98">
        <v>1026.3733464171469</v>
      </c>
      <c r="M487" s="98">
        <v>1008.0488336326429</v>
      </c>
      <c r="N487" s="98">
        <v>995.69003918502756</v>
      </c>
      <c r="O487" s="98">
        <v>959.44683743507596</v>
      </c>
      <c r="P487" s="98">
        <v>955.26619454017145</v>
      </c>
      <c r="Q487" s="98">
        <v>954.27858906291488</v>
      </c>
      <c r="R487" s="98">
        <v>1001.7914156880005</v>
      </c>
      <c r="S487" s="98">
        <v>1000.984509348518</v>
      </c>
      <c r="T487" s="98">
        <v>1001.9349774796814</v>
      </c>
      <c r="U487" s="98">
        <v>994.22082164946096</v>
      </c>
      <c r="V487" s="98">
        <v>1050.6761985074595</v>
      </c>
      <c r="W487" s="98">
        <v>1027.2072789897172</v>
      </c>
      <c r="X487" s="98">
        <v>930.01123168752019</v>
      </c>
      <c r="Y487" s="98">
        <v>1278.1784780864568</v>
      </c>
      <c r="DA487" s="63" t="s">
        <v>4173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951.41936450786079</v>
      </c>
      <c r="F488" s="98">
        <v>0</v>
      </c>
      <c r="G488" s="98">
        <v>0</v>
      </c>
      <c r="H488" s="98">
        <v>0</v>
      </c>
      <c r="I488" s="98">
        <v>1034.7491152948676</v>
      </c>
      <c r="J488" s="98">
        <v>1006.2167002125557</v>
      </c>
      <c r="K488" s="98">
        <v>1030.2805376514632</v>
      </c>
      <c r="L488" s="98">
        <v>1026.8085634560061</v>
      </c>
      <c r="M488" s="98">
        <v>1008.5007018238173</v>
      </c>
      <c r="N488" s="98">
        <v>996.02381754914279</v>
      </c>
      <c r="O488" s="98">
        <v>959.5726680714148</v>
      </c>
      <c r="P488" s="98">
        <v>956.05835961170487</v>
      </c>
      <c r="Q488" s="98">
        <v>954.79831720301672</v>
      </c>
      <c r="R488" s="98">
        <v>1002.6742327245819</v>
      </c>
      <c r="S488" s="98">
        <v>0</v>
      </c>
      <c r="T488" s="98">
        <v>1001.4992949978206</v>
      </c>
      <c r="U488" s="98">
        <v>992.94382519887949</v>
      </c>
      <c r="V488" s="98">
        <v>1050.4300350743686</v>
      </c>
      <c r="W488" s="98">
        <v>1026.2502269221848</v>
      </c>
      <c r="X488" s="98">
        <v>929.79488889599168</v>
      </c>
      <c r="Y488" s="98">
        <v>1283.0377522916226</v>
      </c>
      <c r="DA488" s="63" t="s">
        <v>4174</v>
      </c>
    </row>
    <row r="489" spans="1:105" ht="12" customHeight="1" x14ac:dyDescent="0.25">
      <c r="A489" s="100" t="s">
        <v>199</v>
      </c>
      <c r="B489" s="101"/>
      <c r="C489" s="101">
        <v>0</v>
      </c>
      <c r="D489" s="101">
        <v>0</v>
      </c>
      <c r="E489" s="101">
        <v>244.28720269732617</v>
      </c>
      <c r="F489" s="101">
        <v>0</v>
      </c>
      <c r="G489" s="101">
        <v>0</v>
      </c>
      <c r="H489" s="101">
        <v>0</v>
      </c>
      <c r="I489" s="101">
        <v>287.67289467456646</v>
      </c>
      <c r="J489" s="101">
        <v>281.82200275784794</v>
      </c>
      <c r="K489" s="101">
        <v>268.39772396266454</v>
      </c>
      <c r="L489" s="101">
        <v>267.96301091138304</v>
      </c>
      <c r="M489" s="101">
        <v>275.01614064146133</v>
      </c>
      <c r="N489" s="101">
        <v>268.57431105144968</v>
      </c>
      <c r="O489" s="101">
        <v>251.15239056834301</v>
      </c>
      <c r="P489" s="101">
        <v>264.12027708458305</v>
      </c>
      <c r="Q489" s="101">
        <v>289.71986006076094</v>
      </c>
      <c r="R489" s="101">
        <v>296.5842352614622</v>
      </c>
      <c r="S489" s="101">
        <v>0</v>
      </c>
      <c r="T489" s="101">
        <v>301.44258782405876</v>
      </c>
      <c r="U489" s="101">
        <v>282.62791459692988</v>
      </c>
      <c r="V489" s="101">
        <v>292.62893440246148</v>
      </c>
      <c r="W489" s="101">
        <v>321.70902560434706</v>
      </c>
      <c r="X489" s="101">
        <v>325.71852733787665</v>
      </c>
      <c r="Y489" s="101">
        <v>460.71140177914288</v>
      </c>
      <c r="DA489" s="131" t="s">
        <v>4175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707.13216181053463</v>
      </c>
      <c r="F490" s="104">
        <v>0</v>
      </c>
      <c r="G490" s="104">
        <v>0</v>
      </c>
      <c r="H490" s="104">
        <v>0</v>
      </c>
      <c r="I490" s="104">
        <v>747.076220620301</v>
      </c>
      <c r="J490" s="104">
        <v>724.39469745470763</v>
      </c>
      <c r="K490" s="104">
        <v>761.88281368879859</v>
      </c>
      <c r="L490" s="104">
        <v>758.84555254462316</v>
      </c>
      <c r="M490" s="104">
        <v>733.48456118235583</v>
      </c>
      <c r="N490" s="104">
        <v>727.44950649769316</v>
      </c>
      <c r="O490" s="104">
        <v>708.4202775030717</v>
      </c>
      <c r="P490" s="104">
        <v>691.93808252712188</v>
      </c>
      <c r="Q490" s="104">
        <v>665.07845714225584</v>
      </c>
      <c r="R490" s="104">
        <v>706.08999746311974</v>
      </c>
      <c r="S490" s="104">
        <v>0</v>
      </c>
      <c r="T490" s="104">
        <v>700.05670717376177</v>
      </c>
      <c r="U490" s="104">
        <v>710.31591060194967</v>
      </c>
      <c r="V490" s="104">
        <v>757.80110067190697</v>
      </c>
      <c r="W490" s="104">
        <v>704.5412013178377</v>
      </c>
      <c r="X490" s="104">
        <v>604.07636155811508</v>
      </c>
      <c r="Y490" s="104">
        <v>822.32635051247951</v>
      </c>
      <c r="DA490" s="132" t="s">
        <v>4176</v>
      </c>
    </row>
    <row r="491" spans="1:105" ht="12" customHeight="1" x14ac:dyDescent="0.25">
      <c r="A491" s="106" t="s">
        <v>124</v>
      </c>
      <c r="B491" s="101"/>
      <c r="C491" s="101">
        <v>911.61818252442879</v>
      </c>
      <c r="D491" s="101">
        <v>888.6892183081726</v>
      </c>
      <c r="E491" s="101">
        <v>955.38397070189751</v>
      </c>
      <c r="F491" s="101">
        <v>966.19711739800925</v>
      </c>
      <c r="G491" s="101">
        <v>982.51158508879735</v>
      </c>
      <c r="H491" s="101">
        <v>1012.8553669370159</v>
      </c>
      <c r="I491" s="101">
        <v>986.41366770309116</v>
      </c>
      <c r="J491" s="101">
        <v>1094.5765280260746</v>
      </c>
      <c r="K491" s="101">
        <v>1170.8590993756275</v>
      </c>
      <c r="L491" s="101">
        <v>1089.4699774120722</v>
      </c>
      <c r="M491" s="101">
        <v>976.07200742246141</v>
      </c>
      <c r="N491" s="101">
        <v>954.21549693360805</v>
      </c>
      <c r="O491" s="101">
        <v>971.85682659591805</v>
      </c>
      <c r="P491" s="101">
        <v>914.50376265078773</v>
      </c>
      <c r="Q491" s="101">
        <v>942.26981847074785</v>
      </c>
      <c r="R491" s="101">
        <v>1012.0116560238171</v>
      </c>
      <c r="S491" s="101">
        <v>1018.3685823913899</v>
      </c>
      <c r="T491" s="101">
        <v>993.25422721077734</v>
      </c>
      <c r="U491" s="101">
        <v>1064.891871859194</v>
      </c>
      <c r="V491" s="101">
        <v>1057.9219505459805</v>
      </c>
      <c r="W491" s="101">
        <v>1126.960644255508</v>
      </c>
      <c r="X491" s="101">
        <v>1115.6951755843884</v>
      </c>
      <c r="Y491" s="101">
        <v>1041.2106829805182</v>
      </c>
      <c r="DA491" s="131" t="s">
        <v>4177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955.61174724357522</v>
      </c>
      <c r="F492" s="104">
        <v>0</v>
      </c>
      <c r="G492" s="104">
        <v>0</v>
      </c>
      <c r="H492" s="104">
        <v>0</v>
      </c>
      <c r="I492" s="104">
        <v>986.30833389332452</v>
      </c>
      <c r="J492" s="104">
        <v>1094.983050623754</v>
      </c>
      <c r="K492" s="104">
        <v>1171.9306766027971</v>
      </c>
      <c r="L492" s="104">
        <v>1090.3549815840138</v>
      </c>
      <c r="M492" s="104">
        <v>976.96779186770539</v>
      </c>
      <c r="N492" s="104">
        <v>955.526828586036</v>
      </c>
      <c r="O492" s="104">
        <v>973.85001534792946</v>
      </c>
      <c r="P492" s="104">
        <v>915.76167497714096</v>
      </c>
      <c r="Q492" s="104">
        <v>943.21026170422954</v>
      </c>
      <c r="R492" s="104">
        <v>1013.8627892212425</v>
      </c>
      <c r="S492" s="104">
        <v>1018.8624810034563</v>
      </c>
      <c r="T492" s="104">
        <v>992.89104234024273</v>
      </c>
      <c r="U492" s="104">
        <v>1063.9940527085687</v>
      </c>
      <c r="V492" s="104">
        <v>1057.6332482891116</v>
      </c>
      <c r="W492" s="104">
        <v>1125.0959256522269</v>
      </c>
      <c r="X492" s="104">
        <v>1115.0777537945794</v>
      </c>
      <c r="Y492" s="104">
        <v>1041.2731113550772</v>
      </c>
      <c r="DA492" s="132" t="s">
        <v>4178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245.35236846377393</v>
      </c>
      <c r="F493" s="98">
        <v>0</v>
      </c>
      <c r="G493" s="98">
        <v>0</v>
      </c>
      <c r="H493" s="98">
        <v>0</v>
      </c>
      <c r="I493" s="98">
        <v>274.16011753759392</v>
      </c>
      <c r="J493" s="98">
        <v>306.56251020314033</v>
      </c>
      <c r="K493" s="98">
        <v>305.75322815216458</v>
      </c>
      <c r="L493" s="98">
        <v>284.64213815257494</v>
      </c>
      <c r="M493" s="98">
        <v>265.94414590605862</v>
      </c>
      <c r="N493" s="98">
        <v>256.88036127700099</v>
      </c>
      <c r="O493" s="98">
        <v>254.52490250420956</v>
      </c>
      <c r="P493" s="98">
        <v>252.26369225308332</v>
      </c>
      <c r="Q493" s="98">
        <v>285.66089898698419</v>
      </c>
      <c r="R493" s="98">
        <v>299.26444247789101</v>
      </c>
      <c r="S493" s="98">
        <v>296.3097554292404</v>
      </c>
      <c r="T493" s="98">
        <v>298.58818341093433</v>
      </c>
      <c r="U493" s="98">
        <v>302.77523872807245</v>
      </c>
      <c r="V493" s="98">
        <v>294.5047335103294</v>
      </c>
      <c r="W493" s="98">
        <v>352.93411008019905</v>
      </c>
      <c r="X493" s="98">
        <v>391.11665937189935</v>
      </c>
      <c r="Y493" s="98">
        <v>370.94218215925531</v>
      </c>
      <c r="DA493" s="63" t="s">
        <v>4179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710.25937877980118</v>
      </c>
      <c r="F494" s="98">
        <v>0</v>
      </c>
      <c r="G494" s="98">
        <v>0</v>
      </c>
      <c r="H494" s="98">
        <v>0</v>
      </c>
      <c r="I494" s="98">
        <v>712.14821635573071</v>
      </c>
      <c r="J494" s="98">
        <v>788.42054042061375</v>
      </c>
      <c r="K494" s="98">
        <v>866.17744845063237</v>
      </c>
      <c r="L494" s="98">
        <v>805.71284343143873</v>
      </c>
      <c r="M494" s="98">
        <v>711.02364596164671</v>
      </c>
      <c r="N494" s="98">
        <v>698.64646730903485</v>
      </c>
      <c r="O494" s="98">
        <v>719.32511284371992</v>
      </c>
      <c r="P494" s="98">
        <v>663.49798272405758</v>
      </c>
      <c r="Q494" s="98">
        <v>657.54936271724534</v>
      </c>
      <c r="R494" s="98">
        <v>714.59834674335127</v>
      </c>
      <c r="S494" s="98">
        <v>722.55272557421586</v>
      </c>
      <c r="T494" s="98">
        <v>694.3028589293084</v>
      </c>
      <c r="U494" s="98">
        <v>761.21881398049641</v>
      </c>
      <c r="V494" s="98">
        <v>763.12851477878235</v>
      </c>
      <c r="W494" s="98">
        <v>772.16181557202776</v>
      </c>
      <c r="X494" s="98">
        <v>723.96109442267993</v>
      </c>
      <c r="Y494" s="98">
        <v>670.3309291958218</v>
      </c>
      <c r="DA494" s="63" t="s">
        <v>4180</v>
      </c>
    </row>
    <row r="495" spans="1:105" ht="12" customHeight="1" x14ac:dyDescent="0.25">
      <c r="A495" s="106" t="s">
        <v>122</v>
      </c>
      <c r="B495" s="101"/>
      <c r="C495" s="101">
        <v>885.03507162294704</v>
      </c>
      <c r="D495" s="101">
        <v>966.3227452556963</v>
      </c>
      <c r="E495" s="101">
        <v>841.69693612066885</v>
      </c>
      <c r="F495" s="101">
        <v>971.64584351546318</v>
      </c>
      <c r="G495" s="101">
        <v>1007.0531756903381</v>
      </c>
      <c r="H495" s="101">
        <v>1051.0232503437016</v>
      </c>
      <c r="I495" s="101">
        <v>1013.6867966444216</v>
      </c>
      <c r="J495" s="101">
        <v>1057.6236878803243</v>
      </c>
      <c r="K495" s="101">
        <v>1001.8243462811764</v>
      </c>
      <c r="L495" s="101">
        <v>1014.507098854593</v>
      </c>
      <c r="M495" s="101">
        <v>977.55928796784838</v>
      </c>
      <c r="N495" s="101">
        <v>978.15252335852233</v>
      </c>
      <c r="O495" s="101">
        <v>952.9579514886525</v>
      </c>
      <c r="P495" s="101">
        <v>948.72799273498572</v>
      </c>
      <c r="Q495" s="101">
        <v>964.27471812874956</v>
      </c>
      <c r="R495" s="101">
        <v>986.43152593970547</v>
      </c>
      <c r="S495" s="101">
        <v>1009.8758218711231</v>
      </c>
      <c r="T495" s="101">
        <v>1023.0130652727501</v>
      </c>
      <c r="U495" s="101">
        <v>1036.2219854230984</v>
      </c>
      <c r="V495" s="101">
        <v>1051.3252841611327</v>
      </c>
      <c r="W495" s="101">
        <v>1133.4045010997779</v>
      </c>
      <c r="X495" s="101">
        <v>1095.9008736358985</v>
      </c>
      <c r="Y495" s="101">
        <v>1099.8763061767193</v>
      </c>
      <c r="DA495" s="131" t="s">
        <v>4181</v>
      </c>
    </row>
    <row r="496" spans="1:105" ht="12" customHeight="1" x14ac:dyDescent="0.25">
      <c r="A496" s="107" t="s">
        <v>121</v>
      </c>
      <c r="B496" s="104"/>
      <c r="C496" s="104">
        <v>885.08538808682147</v>
      </c>
      <c r="D496" s="104">
        <v>966.42073859632285</v>
      </c>
      <c r="E496" s="104">
        <v>841.9409842100506</v>
      </c>
      <c r="F496" s="104">
        <v>971.86560049826221</v>
      </c>
      <c r="G496" s="104">
        <v>1007.21589667069</v>
      </c>
      <c r="H496" s="104">
        <v>1051.0883616268802</v>
      </c>
      <c r="I496" s="104">
        <v>1014.0506605894345</v>
      </c>
      <c r="J496" s="104">
        <v>1058.2330261195618</v>
      </c>
      <c r="K496" s="104">
        <v>1002.506979457232</v>
      </c>
      <c r="L496" s="104">
        <v>1015.1176785069513</v>
      </c>
      <c r="M496" s="104">
        <v>978.21987718891523</v>
      </c>
      <c r="N496" s="104">
        <v>978.61725414701664</v>
      </c>
      <c r="O496" s="104">
        <v>953.41217920654742</v>
      </c>
      <c r="P496" s="104">
        <v>949.94022858969197</v>
      </c>
      <c r="Q496" s="104">
        <v>966.00155456133973</v>
      </c>
      <c r="R496" s="104">
        <v>988.18746320069442</v>
      </c>
      <c r="S496" s="104">
        <v>1011.3973987820591</v>
      </c>
      <c r="T496" s="104">
        <v>1024.261054398675</v>
      </c>
      <c r="U496" s="104">
        <v>1037.0818211743265</v>
      </c>
      <c r="V496" s="104">
        <v>1051.6915626471675</v>
      </c>
      <c r="W496" s="104">
        <v>1133.3957882078369</v>
      </c>
      <c r="X496" s="104">
        <v>1096.1368178967766</v>
      </c>
      <c r="Y496" s="104">
        <v>1100.5238235608706</v>
      </c>
      <c r="DA496" s="132" t="s">
        <v>4182</v>
      </c>
    </row>
    <row r="497" spans="1:105" ht="12" customHeight="1" x14ac:dyDescent="0.25">
      <c r="A497" s="108" t="s">
        <v>53</v>
      </c>
      <c r="B497" s="98"/>
      <c r="C497" s="98">
        <v>254.45770324086266</v>
      </c>
      <c r="D497" s="98">
        <v>292.95480455602006</v>
      </c>
      <c r="E497" s="98">
        <v>216.01043735320383</v>
      </c>
      <c r="F497" s="98">
        <v>281.23527045055278</v>
      </c>
      <c r="G497" s="98">
        <v>288.72312310225402</v>
      </c>
      <c r="H497" s="98">
        <v>300.28976921117601</v>
      </c>
      <c r="I497" s="98">
        <v>281.90697542449794</v>
      </c>
      <c r="J497" s="98">
        <v>296.52957994844473</v>
      </c>
      <c r="K497" s="98">
        <v>261.11987016139773</v>
      </c>
      <c r="L497" s="98">
        <v>264.75368352038549</v>
      </c>
      <c r="M497" s="98">
        <v>266.70757262694809</v>
      </c>
      <c r="N497" s="98">
        <v>263.8734375790437</v>
      </c>
      <c r="O497" s="98">
        <v>249.59155829174242</v>
      </c>
      <c r="P497" s="98">
        <v>262.44793730687138</v>
      </c>
      <c r="Q497" s="98">
        <v>293.44481442873717</v>
      </c>
      <c r="R497" s="98">
        <v>292.21719465869677</v>
      </c>
      <c r="S497" s="98">
        <v>294.606182696681</v>
      </c>
      <c r="T497" s="98">
        <v>308.40476572255841</v>
      </c>
      <c r="U497" s="98">
        <v>295.28401018518025</v>
      </c>
      <c r="V497" s="98">
        <v>293.15640251398753</v>
      </c>
      <c r="W497" s="98">
        <v>355.5622579032559</v>
      </c>
      <c r="X497" s="98">
        <v>384.78180805712816</v>
      </c>
      <c r="Y497" s="98">
        <v>392.72213107919248</v>
      </c>
      <c r="DA497" s="63" t="s">
        <v>4183</v>
      </c>
    </row>
    <row r="498" spans="1:105" ht="12" customHeight="1" x14ac:dyDescent="0.25">
      <c r="A498" s="108" t="s">
        <v>52</v>
      </c>
      <c r="B498" s="98"/>
      <c r="C498" s="98">
        <v>630.62768484595881</v>
      </c>
      <c r="D498" s="98">
        <v>673.46593404030284</v>
      </c>
      <c r="E498" s="98">
        <v>625.93054685684672</v>
      </c>
      <c r="F498" s="98">
        <v>690.63033004770944</v>
      </c>
      <c r="G498" s="98">
        <v>718.49277356843584</v>
      </c>
      <c r="H498" s="98">
        <v>750.79859241570421</v>
      </c>
      <c r="I498" s="98">
        <v>732.14368516493653</v>
      </c>
      <c r="J498" s="98">
        <v>761.70344617111721</v>
      </c>
      <c r="K498" s="98">
        <v>741.38710929583442</v>
      </c>
      <c r="L498" s="98">
        <v>750.36399498656579</v>
      </c>
      <c r="M498" s="98">
        <v>711.5123045619672</v>
      </c>
      <c r="N498" s="98">
        <v>714.743816567973</v>
      </c>
      <c r="O498" s="98">
        <v>703.82062091480486</v>
      </c>
      <c r="P498" s="98">
        <v>687.4922912828207</v>
      </c>
      <c r="Q498" s="98">
        <v>672.55674013260261</v>
      </c>
      <c r="R498" s="98">
        <v>695.97026854199748</v>
      </c>
      <c r="S498" s="98">
        <v>716.79121608537832</v>
      </c>
      <c r="T498" s="98">
        <v>715.85628867611638</v>
      </c>
      <c r="U498" s="98">
        <v>741.797810989146</v>
      </c>
      <c r="V498" s="98">
        <v>758.53516013318006</v>
      </c>
      <c r="W498" s="98">
        <v>777.83353030458113</v>
      </c>
      <c r="X498" s="98">
        <v>711.35500983964857</v>
      </c>
      <c r="Y498" s="98">
        <v>707.80169248167817</v>
      </c>
      <c r="DA498" s="63" t="s">
        <v>4184</v>
      </c>
    </row>
    <row r="499" spans="1:105" ht="12" customHeight="1" x14ac:dyDescent="0.25">
      <c r="A499" s="121" t="s">
        <v>54</v>
      </c>
      <c r="B499" s="122"/>
      <c r="C499" s="122">
        <v>875.91793750401723</v>
      </c>
      <c r="D499" s="122">
        <v>924.36786379310217</v>
      </c>
      <c r="E499" s="122">
        <v>860.2917148909678</v>
      </c>
      <c r="F499" s="122">
        <v>925.33110568703421</v>
      </c>
      <c r="G499" s="122">
        <v>958.4261669916159</v>
      </c>
      <c r="H499" s="122">
        <v>991.02531654154677</v>
      </c>
      <c r="I499" s="122">
        <v>943.55044355828488</v>
      </c>
      <c r="J499" s="122">
        <v>976.95031838355942</v>
      </c>
      <c r="K499" s="122">
        <v>976.69456120993925</v>
      </c>
      <c r="L499" s="122">
        <v>930.51751822673907</v>
      </c>
      <c r="M499" s="122">
        <v>873.660987834558</v>
      </c>
      <c r="N499" s="122">
        <v>849.35661220746147</v>
      </c>
      <c r="O499" s="122">
        <v>809.05558461006058</v>
      </c>
      <c r="P499" s="122">
        <v>777.39322608783027</v>
      </c>
      <c r="Q499" s="122">
        <v>785.5640896661331</v>
      </c>
      <c r="R499" s="122">
        <v>811.81877236395337</v>
      </c>
      <c r="S499" s="122">
        <v>805.23139635821917</v>
      </c>
      <c r="T499" s="122">
        <v>786.847752670045</v>
      </c>
      <c r="U499" s="122">
        <v>791.16704682806539</v>
      </c>
      <c r="V499" s="122">
        <v>798.58409797692229</v>
      </c>
      <c r="W499" s="122">
        <v>850.47619423745732</v>
      </c>
      <c r="X499" s="122">
        <v>818.41155326044588</v>
      </c>
      <c r="Y499" s="122">
        <v>774.65851032260673</v>
      </c>
      <c r="DA499" s="130" t="s">
        <v>4185</v>
      </c>
    </row>
    <row r="500" spans="1:105" ht="12" customHeight="1" x14ac:dyDescent="0.25">
      <c r="A500" s="97" t="s">
        <v>202</v>
      </c>
      <c r="B500" s="98"/>
      <c r="C500" s="98">
        <v>951.85402423967093</v>
      </c>
      <c r="D500" s="98">
        <v>827.79281621052587</v>
      </c>
      <c r="E500" s="98">
        <v>993.92825335667044</v>
      </c>
      <c r="F500" s="98">
        <v>913.3744779268369</v>
      </c>
      <c r="G500" s="98">
        <v>940.52203194441336</v>
      </c>
      <c r="H500" s="98">
        <v>911.49635038949532</v>
      </c>
      <c r="I500" s="98">
        <v>1016.7843222321266</v>
      </c>
      <c r="J500" s="98">
        <v>906.45198921153462</v>
      </c>
      <c r="K500" s="98">
        <v>977.45555702589331</v>
      </c>
      <c r="L500" s="98">
        <v>921.77601167837645</v>
      </c>
      <c r="M500" s="98">
        <v>887.26257925027562</v>
      </c>
      <c r="N500" s="98">
        <v>888.65903179956786</v>
      </c>
      <c r="O500" s="98">
        <v>794.7534184768466</v>
      </c>
      <c r="P500" s="98">
        <v>796.96581244210211</v>
      </c>
      <c r="Q500" s="98">
        <v>793.91115942034514</v>
      </c>
      <c r="R500" s="98">
        <v>833.69321856354077</v>
      </c>
      <c r="S500" s="98">
        <v>795.08326843875852</v>
      </c>
      <c r="T500" s="98">
        <v>767.72789761584511</v>
      </c>
      <c r="U500" s="98">
        <v>727.77135849163687</v>
      </c>
      <c r="V500" s="98">
        <v>835.45039848722217</v>
      </c>
      <c r="W500" s="98">
        <v>869.68532139772026</v>
      </c>
      <c r="X500" s="98">
        <v>857.95646750486173</v>
      </c>
      <c r="Y500" s="98">
        <v>714.88192296472312</v>
      </c>
      <c r="DA500" s="63" t="s">
        <v>4186</v>
      </c>
    </row>
    <row r="501" spans="1:105" ht="12" customHeight="1" x14ac:dyDescent="0.25">
      <c r="A501" s="97" t="s">
        <v>50</v>
      </c>
      <c r="B501" s="98"/>
      <c r="C501" s="98">
        <v>951.30900573181259</v>
      </c>
      <c r="D501" s="98">
        <v>832.52379079956813</v>
      </c>
      <c r="E501" s="98">
        <v>984.89388271445159</v>
      </c>
      <c r="F501" s="98">
        <v>921.93062945942575</v>
      </c>
      <c r="G501" s="98">
        <v>935.04337962890634</v>
      </c>
      <c r="H501" s="98">
        <v>920.50477182035013</v>
      </c>
      <c r="I501" s="98">
        <v>962.25991867851621</v>
      </c>
      <c r="J501" s="98">
        <v>944.40403852007</v>
      </c>
      <c r="K501" s="98">
        <v>1087.197189846386</v>
      </c>
      <c r="L501" s="98">
        <v>980.59295434119053</v>
      </c>
      <c r="M501" s="98">
        <v>872.81363689595253</v>
      </c>
      <c r="N501" s="98">
        <v>830.58017785142113</v>
      </c>
      <c r="O501" s="98">
        <v>824.42093257666386</v>
      </c>
      <c r="P501" s="98">
        <v>761.46015055230259</v>
      </c>
      <c r="Q501" s="98">
        <v>774.59980155203255</v>
      </c>
      <c r="R501" s="98">
        <v>821.28713273541427</v>
      </c>
      <c r="S501" s="98">
        <v>809.62482746134287</v>
      </c>
      <c r="T501" s="98">
        <v>771.05160059046977</v>
      </c>
      <c r="U501" s="98">
        <v>811.44907180639109</v>
      </c>
      <c r="V501" s="98">
        <v>799.25727702286542</v>
      </c>
      <c r="W501" s="98">
        <v>845.92000485161327</v>
      </c>
      <c r="X501" s="98">
        <v>829.49374781158906</v>
      </c>
      <c r="Y501" s="98">
        <v>746.90775458229018</v>
      </c>
      <c r="DA501" s="63" t="s">
        <v>4187</v>
      </c>
    </row>
    <row r="502" spans="1:105" ht="12" customHeight="1" x14ac:dyDescent="0.25">
      <c r="A502" s="109" t="s">
        <v>120</v>
      </c>
      <c r="B502" s="33"/>
      <c r="C502" s="33">
        <v>805.75311548050649</v>
      </c>
      <c r="D502" s="33">
        <v>997.27270487337739</v>
      </c>
      <c r="E502" s="33">
        <v>748.70613307142685</v>
      </c>
      <c r="F502" s="33">
        <v>928.21136689375032</v>
      </c>
      <c r="G502" s="33">
        <v>971.34545881368808</v>
      </c>
      <c r="H502" s="33">
        <v>1040.8626402408763</v>
      </c>
      <c r="I502" s="33">
        <v>920.5978203350827</v>
      </c>
      <c r="J502" s="33">
        <v>1051.9865019365775</v>
      </c>
      <c r="K502" s="33">
        <v>867.10737130181042</v>
      </c>
      <c r="L502" s="33">
        <v>890.88917925161945</v>
      </c>
      <c r="M502" s="33">
        <v>870.92173012424632</v>
      </c>
      <c r="N502" s="33">
        <v>849.33129768033814</v>
      </c>
      <c r="O502" s="33">
        <v>803.89600587732775</v>
      </c>
      <c r="P502" s="33">
        <v>783.15693961536829</v>
      </c>
      <c r="Q502" s="33">
        <v>792.4830557435281</v>
      </c>
      <c r="R502" s="33">
        <v>801.58056987875079</v>
      </c>
      <c r="S502" s="33">
        <v>803.56943338216797</v>
      </c>
      <c r="T502" s="33">
        <v>797.24720949421783</v>
      </c>
      <c r="U502" s="33">
        <v>789.45045533833365</v>
      </c>
      <c r="V502" s="33">
        <v>792.02299893926636</v>
      </c>
      <c r="W502" s="33">
        <v>849.98224863691212</v>
      </c>
      <c r="X502" s="33">
        <v>812.26706911406984</v>
      </c>
      <c r="Y502" s="33">
        <v>786.62750896534169</v>
      </c>
      <c r="DA502" s="60" t="s">
        <v>4188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185.52332040506838</v>
      </c>
      <c r="D504" s="117">
        <f t="shared" si="254"/>
        <v>148.50980300478136</v>
      </c>
      <c r="E504" s="117">
        <f t="shared" si="254"/>
        <v>180.80732896318614</v>
      </c>
      <c r="F504" s="117">
        <f t="shared" si="254"/>
        <v>138.77792673811655</v>
      </c>
      <c r="G504" s="117">
        <f t="shared" si="254"/>
        <v>129.7101104425536</v>
      </c>
      <c r="H504" s="117">
        <f t="shared" si="254"/>
        <v>145.23196420048762</v>
      </c>
      <c r="I504" s="117">
        <f t="shared" si="254"/>
        <v>185.39287467321398</v>
      </c>
      <c r="J504" s="117">
        <f t="shared" si="254"/>
        <v>215.02849517426515</v>
      </c>
      <c r="K504" s="117">
        <f t="shared" si="254"/>
        <v>200.25543466375456</v>
      </c>
      <c r="L504" s="117">
        <f t="shared" si="254"/>
        <v>168.02440391281436</v>
      </c>
      <c r="M504" s="117">
        <f t="shared" si="254"/>
        <v>125.60427232317822</v>
      </c>
      <c r="N504" s="117">
        <f t="shared" si="254"/>
        <v>79.787192009821325</v>
      </c>
      <c r="O504" s="117">
        <f t="shared" si="254"/>
        <v>100.2002411469831</v>
      </c>
      <c r="P504" s="117">
        <f t="shared" si="254"/>
        <v>98.081086187095863</v>
      </c>
      <c r="Q504" s="117">
        <f t="shared" si="254"/>
        <v>128.30928964221218</v>
      </c>
      <c r="R504" s="117">
        <f t="shared" ref="R504:V504" si="255">R505+R508+R510+R523</f>
        <v>145.43818941788933</v>
      </c>
      <c r="S504" s="117">
        <f t="shared" si="255"/>
        <v>117.25018667002644</v>
      </c>
      <c r="T504" s="117">
        <f t="shared" si="255"/>
        <v>102.4475993692414</v>
      </c>
      <c r="U504" s="117">
        <f t="shared" si="255"/>
        <v>92.949706965135192</v>
      </c>
      <c r="V504" s="117">
        <f t="shared" si="255"/>
        <v>74.893379898082756</v>
      </c>
      <c r="W504" s="117">
        <f t="shared" ref="W504:Y504" si="256">W505+W508+W510+W523</f>
        <v>78.464326183262315</v>
      </c>
      <c r="X504" s="117">
        <f t="shared" si="256"/>
        <v>68.730018035972662</v>
      </c>
      <c r="Y504" s="117">
        <f t="shared" si="256"/>
        <v>74.990986089733113</v>
      </c>
      <c r="DA504" s="129" t="s">
        <v>4333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:Y505" si="259">SUM(W506:W507)</f>
        <v>0</v>
      </c>
      <c r="X505" s="122">
        <f t="shared" si="259"/>
        <v>0</v>
      </c>
      <c r="Y505" s="122">
        <f t="shared" si="259"/>
        <v>0</v>
      </c>
      <c r="DA505" s="130" t="s">
        <v>4334</v>
      </c>
    </row>
    <row r="506" spans="1:105" ht="12" customHeight="1" x14ac:dyDescent="0.25">
      <c r="A506" s="97" t="s">
        <v>199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X506" s="98">
        <v>0</v>
      </c>
      <c r="Y506" s="98">
        <v>0</v>
      </c>
      <c r="DA506" s="63" t="s">
        <v>4335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X507" s="98">
        <v>0</v>
      </c>
      <c r="Y507" s="98">
        <v>0</v>
      </c>
      <c r="DA507" s="63" t="s">
        <v>4336</v>
      </c>
    </row>
    <row r="508" spans="1:105" ht="12" customHeight="1" x14ac:dyDescent="0.25">
      <c r="A508" s="121" t="s">
        <v>92</v>
      </c>
      <c r="B508" s="122"/>
      <c r="C508" s="122">
        <f t="shared" ref="C508:Y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X508" s="122">
        <f t="shared" si="260"/>
        <v>0</v>
      </c>
      <c r="Y508" s="122">
        <f t="shared" si="260"/>
        <v>0</v>
      </c>
      <c r="DA508" s="130" t="s">
        <v>4337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X509" s="98">
        <v>0</v>
      </c>
      <c r="Y509" s="98">
        <v>0</v>
      </c>
      <c r="DA509" s="63" t="s">
        <v>4338</v>
      </c>
    </row>
    <row r="510" spans="1:105" ht="12" customHeight="1" x14ac:dyDescent="0.25">
      <c r="A510" s="121" t="s">
        <v>55</v>
      </c>
      <c r="B510" s="122"/>
      <c r="C510" s="122">
        <v>17.620097410134782</v>
      </c>
      <c r="D510" s="122">
        <v>17.900676109581259</v>
      </c>
      <c r="E510" s="122">
        <v>19.339205136199176</v>
      </c>
      <c r="F510" s="122">
        <v>16.374289752033228</v>
      </c>
      <c r="G510" s="122">
        <v>14.531759720205919</v>
      </c>
      <c r="H510" s="122">
        <v>17.153361935326846</v>
      </c>
      <c r="I510" s="122">
        <v>17.927991536239059</v>
      </c>
      <c r="J510" s="122">
        <v>17.765286218668958</v>
      </c>
      <c r="K510" s="122">
        <v>19.876612954810177</v>
      </c>
      <c r="L510" s="122">
        <v>16.617543746096821</v>
      </c>
      <c r="M510" s="122">
        <v>12.728370648940794</v>
      </c>
      <c r="N510" s="122">
        <v>6.3251436454518783</v>
      </c>
      <c r="O510" s="122">
        <v>8.3336853125060397</v>
      </c>
      <c r="P510" s="122">
        <v>8.3033019499208347</v>
      </c>
      <c r="Q510" s="122">
        <v>11.603409856940869</v>
      </c>
      <c r="R510" s="122">
        <v>13.097208160262502</v>
      </c>
      <c r="S510" s="122">
        <v>10.646658802857228</v>
      </c>
      <c r="T510" s="122">
        <v>8.6285653572673979</v>
      </c>
      <c r="U510" s="122">
        <v>7.4160895300667633</v>
      </c>
      <c r="V510" s="122">
        <v>5.9027969330369983</v>
      </c>
      <c r="W510" s="122">
        <v>6.2669983654273418</v>
      </c>
      <c r="X510" s="122">
        <v>5.6553013277343593</v>
      </c>
      <c r="Y510" s="122">
        <v>5.8334201319407182</v>
      </c>
      <c r="DA510" s="130" t="s">
        <v>4339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X511" s="98">
        <v>0</v>
      </c>
      <c r="Y511" s="98">
        <v>0</v>
      </c>
      <c r="DA511" s="63" t="s">
        <v>4340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X512" s="98">
        <v>0</v>
      </c>
      <c r="Y512" s="98">
        <v>0</v>
      </c>
      <c r="DA512" s="63" t="s">
        <v>4341</v>
      </c>
    </row>
    <row r="513" spans="1:105" ht="12" customHeight="1" x14ac:dyDescent="0.25">
      <c r="A513" s="100" t="s">
        <v>199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X513" s="101">
        <v>0</v>
      </c>
      <c r="Y513" s="101">
        <v>0</v>
      </c>
      <c r="DA513" s="131" t="s">
        <v>4342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X514" s="104">
        <v>0</v>
      </c>
      <c r="Y514" s="104">
        <v>0</v>
      </c>
      <c r="DA514" s="132" t="s">
        <v>4343</v>
      </c>
    </row>
    <row r="515" spans="1:105" ht="12" customHeight="1" x14ac:dyDescent="0.25">
      <c r="A515" s="106" t="s">
        <v>124</v>
      </c>
      <c r="B515" s="101"/>
      <c r="C515" s="101">
        <v>374.7292857733342</v>
      </c>
      <c r="D515" s="101">
        <v>363.99833282285653</v>
      </c>
      <c r="E515" s="101">
        <v>389.72910652386821</v>
      </c>
      <c r="F515" s="101">
        <v>392.52198873142072</v>
      </c>
      <c r="G515" s="101">
        <v>397.33823111731203</v>
      </c>
      <c r="H515" s="101">
        <v>407.59471708796872</v>
      </c>
      <c r="I515" s="101">
        <v>394.81566107352756</v>
      </c>
      <c r="J515" s="101">
        <v>435.3802198008816</v>
      </c>
      <c r="K515" s="101">
        <v>462.28988065363495</v>
      </c>
      <c r="L515" s="101">
        <v>426.46766712484754</v>
      </c>
      <c r="M515" s="101">
        <v>375.51644847321637</v>
      </c>
      <c r="N515" s="101">
        <v>357.00078724423128</v>
      </c>
      <c r="O515" s="101">
        <v>349.5325238501083</v>
      </c>
      <c r="P515" s="101">
        <v>314.16520451019386</v>
      </c>
      <c r="Q515" s="101">
        <v>311.14895339971815</v>
      </c>
      <c r="R515" s="101">
        <v>325.97604049394823</v>
      </c>
      <c r="S515" s="101">
        <v>320.69449210891332</v>
      </c>
      <c r="T515" s="101">
        <v>306.64333368539263</v>
      </c>
      <c r="U515" s="101">
        <v>323.35169584403155</v>
      </c>
      <c r="V515" s="101">
        <v>317.12857639841661</v>
      </c>
      <c r="W515" s="101">
        <v>335.19013702698754</v>
      </c>
      <c r="X515" s="101">
        <v>330.40214981920275</v>
      </c>
      <c r="Y515" s="101">
        <v>307.66949010991613</v>
      </c>
      <c r="DA515" s="131" t="s">
        <v>4344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100.08641789818925</v>
      </c>
      <c r="F516" s="104">
        <v>0</v>
      </c>
      <c r="G516" s="104">
        <v>0</v>
      </c>
      <c r="H516" s="104">
        <v>0</v>
      </c>
      <c r="I516" s="104">
        <v>109.73358499548083</v>
      </c>
      <c r="J516" s="104">
        <v>121.93871297025817</v>
      </c>
      <c r="K516" s="104">
        <v>120.72043803332296</v>
      </c>
      <c r="L516" s="104">
        <v>111.42176575779415</v>
      </c>
      <c r="M516" s="104">
        <v>102.31458376375919</v>
      </c>
      <c r="N516" s="104">
        <v>96.106688162341399</v>
      </c>
      <c r="O516" s="104">
        <v>91.540985380132724</v>
      </c>
      <c r="P516" s="104">
        <v>86.661725958857389</v>
      </c>
      <c r="Q516" s="104">
        <v>94.328702888176039</v>
      </c>
      <c r="R516" s="104">
        <v>96.395172366745925</v>
      </c>
      <c r="S516" s="104">
        <v>93.310917252723755</v>
      </c>
      <c r="T516" s="104">
        <v>92.181914208721992</v>
      </c>
      <c r="U516" s="104">
        <v>91.936927578736359</v>
      </c>
      <c r="V516" s="104">
        <v>88.282379274317293</v>
      </c>
      <c r="W516" s="104">
        <v>104.97263886036687</v>
      </c>
      <c r="X516" s="104">
        <v>115.82535078982784</v>
      </c>
      <c r="Y516" s="104">
        <v>109.61046972597487</v>
      </c>
      <c r="DA516" s="132" t="s">
        <v>4345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100.08641789818925</v>
      </c>
      <c r="F517" s="98">
        <v>0</v>
      </c>
      <c r="G517" s="98">
        <v>0</v>
      </c>
      <c r="H517" s="98">
        <v>0</v>
      </c>
      <c r="I517" s="98">
        <v>109.73358499548083</v>
      </c>
      <c r="J517" s="98">
        <v>121.93871297025817</v>
      </c>
      <c r="K517" s="98">
        <v>120.72043803332296</v>
      </c>
      <c r="L517" s="98">
        <v>111.42176575779415</v>
      </c>
      <c r="M517" s="98">
        <v>102.31458376375919</v>
      </c>
      <c r="N517" s="98">
        <v>96.106688162341399</v>
      </c>
      <c r="O517" s="98">
        <v>91.540985380132724</v>
      </c>
      <c r="P517" s="98">
        <v>86.661725958857389</v>
      </c>
      <c r="Q517" s="98">
        <v>94.328702888176039</v>
      </c>
      <c r="R517" s="98">
        <v>96.395172366745925</v>
      </c>
      <c r="S517" s="98">
        <v>93.310917252723755</v>
      </c>
      <c r="T517" s="98">
        <v>92.181914208721992</v>
      </c>
      <c r="U517" s="98">
        <v>91.936927578736359</v>
      </c>
      <c r="V517" s="98">
        <v>88.282379274317293</v>
      </c>
      <c r="W517" s="98">
        <v>104.97263886036687</v>
      </c>
      <c r="X517" s="98">
        <v>115.82535078982784</v>
      </c>
      <c r="Y517" s="98">
        <v>109.61046972597487</v>
      </c>
      <c r="DA517" s="63" t="s">
        <v>4346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X518" s="98">
        <v>0</v>
      </c>
      <c r="Y518" s="98">
        <v>0</v>
      </c>
      <c r="DA518" s="63" t="s">
        <v>4347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X519" s="101">
        <v>0</v>
      </c>
      <c r="Y519" s="101">
        <v>0</v>
      </c>
      <c r="DA519" s="131" t="s">
        <v>4348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X520" s="104">
        <v>0</v>
      </c>
      <c r="Y520" s="104">
        <v>0</v>
      </c>
      <c r="DA520" s="132" t="s">
        <v>4349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X521" s="98">
        <v>0</v>
      </c>
      <c r="Y521" s="98">
        <v>0</v>
      </c>
      <c r="DA521" s="63" t="s">
        <v>4350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X522" s="98">
        <v>0</v>
      </c>
      <c r="Y522" s="98">
        <v>0</v>
      </c>
      <c r="DA522" s="63" t="s">
        <v>4351</v>
      </c>
    </row>
    <row r="523" spans="1:105" ht="12" customHeight="1" x14ac:dyDescent="0.25">
      <c r="A523" s="121" t="s">
        <v>54</v>
      </c>
      <c r="B523" s="122"/>
      <c r="C523" s="122">
        <v>167.9032229949336</v>
      </c>
      <c r="D523" s="122">
        <v>130.60912689520009</v>
      </c>
      <c r="E523" s="122">
        <v>161.46812382698695</v>
      </c>
      <c r="F523" s="122">
        <v>122.40363698608333</v>
      </c>
      <c r="G523" s="122">
        <v>115.17835072234767</v>
      </c>
      <c r="H523" s="122">
        <v>128.07860226516078</v>
      </c>
      <c r="I523" s="122">
        <v>167.46488313697492</v>
      </c>
      <c r="J523" s="122">
        <v>197.26320895559618</v>
      </c>
      <c r="K523" s="122">
        <v>180.37882170894437</v>
      </c>
      <c r="L523" s="122">
        <v>151.40686016671754</v>
      </c>
      <c r="M523" s="122">
        <v>112.87590167423743</v>
      </c>
      <c r="N523" s="122">
        <v>73.462048364369451</v>
      </c>
      <c r="O523" s="122">
        <v>91.866555834477069</v>
      </c>
      <c r="P523" s="122">
        <v>89.777784237175027</v>
      </c>
      <c r="Q523" s="122">
        <v>116.70587978527131</v>
      </c>
      <c r="R523" s="122">
        <v>132.34098125762682</v>
      </c>
      <c r="S523" s="122">
        <v>106.60352786716921</v>
      </c>
      <c r="T523" s="122">
        <v>93.819034011974011</v>
      </c>
      <c r="U523" s="122">
        <v>85.533617435068436</v>
      </c>
      <c r="V523" s="122">
        <v>68.99058296504576</v>
      </c>
      <c r="W523" s="122">
        <v>72.197327817834974</v>
      </c>
      <c r="X523" s="122">
        <v>63.074716708238306</v>
      </c>
      <c r="Y523" s="122">
        <v>69.1575659577924</v>
      </c>
      <c r="DA523" s="130" t="s">
        <v>4352</v>
      </c>
    </row>
    <row r="524" spans="1:105" ht="12" customHeight="1" x14ac:dyDescent="0.25">
      <c r="A524" s="97" t="s">
        <v>202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X524" s="98">
        <v>0</v>
      </c>
      <c r="Y524" s="98">
        <v>0</v>
      </c>
      <c r="DA524" s="63" t="s">
        <v>4353</v>
      </c>
    </row>
    <row r="525" spans="1:105" ht="12" customHeight="1" x14ac:dyDescent="0.25">
      <c r="A525" s="97" t="s">
        <v>50</v>
      </c>
      <c r="B525" s="98"/>
      <c r="C525" s="98">
        <v>370.52443525545749</v>
      </c>
      <c r="D525" s="98">
        <v>324.0344166767336</v>
      </c>
      <c r="E525" s="98">
        <v>383.07459385561998</v>
      </c>
      <c r="F525" s="98">
        <v>358.33710468945321</v>
      </c>
      <c r="G525" s="98">
        <v>363.18266030880909</v>
      </c>
      <c r="H525" s="98">
        <v>357.28878521351015</v>
      </c>
      <c r="I525" s="98">
        <v>373.23804915326195</v>
      </c>
      <c r="J525" s="98">
        <v>366.05949993702302</v>
      </c>
      <c r="K525" s="98">
        <v>421.11686985026591</v>
      </c>
      <c r="L525" s="98">
        <v>379.56284508225627</v>
      </c>
      <c r="M525" s="98">
        <v>337.66746190997912</v>
      </c>
      <c r="N525" s="98">
        <v>321.2345810001575</v>
      </c>
      <c r="O525" s="98">
        <v>318.79674255360987</v>
      </c>
      <c r="P525" s="98">
        <v>294.30689012968753</v>
      </c>
      <c r="Q525" s="98">
        <v>298.79296516034321</v>
      </c>
      <c r="R525" s="98">
        <v>315.16384733532357</v>
      </c>
      <c r="S525" s="98">
        <v>308.43862168259187</v>
      </c>
      <c r="T525" s="98">
        <v>291.42804213837752</v>
      </c>
      <c r="U525" s="98">
        <v>304.50790245513542</v>
      </c>
      <c r="V525" s="98">
        <v>298.42155884352496</v>
      </c>
      <c r="W525" s="98">
        <v>315.08121364648702</v>
      </c>
      <c r="X525" s="98">
        <v>308.75953808978761</v>
      </c>
      <c r="Y525" s="98">
        <v>278.00054640958899</v>
      </c>
      <c r="DA525" s="63" t="s">
        <v>4354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X526" s="33">
        <v>0</v>
      </c>
      <c r="Y526" s="33">
        <v>0</v>
      </c>
      <c r="DA526" s="60" t="s">
        <v>4355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184.08633203629304</v>
      </c>
      <c r="D528" s="118">
        <f t="shared" si="261"/>
        <v>176.73115811513532</v>
      </c>
      <c r="E528" s="118">
        <f t="shared" si="261"/>
        <v>195.86583982983828</v>
      </c>
      <c r="F528" s="118">
        <f t="shared" si="261"/>
        <v>188.84544744221012</v>
      </c>
      <c r="G528" s="118">
        <f t="shared" si="261"/>
        <v>193.82460812401163</v>
      </c>
      <c r="H528" s="118">
        <f t="shared" si="261"/>
        <v>180.51006998328882</v>
      </c>
      <c r="I528" s="118">
        <f t="shared" si="261"/>
        <v>171.4634544180104</v>
      </c>
      <c r="J528" s="118">
        <f t="shared" si="261"/>
        <v>166.73791764770976</v>
      </c>
      <c r="K528" s="118">
        <f t="shared" si="261"/>
        <v>166.88529723578995</v>
      </c>
      <c r="L528" s="118">
        <f t="shared" si="261"/>
        <v>169.24146174952867</v>
      </c>
      <c r="M528" s="118">
        <f t="shared" si="261"/>
        <v>159.19881952885822</v>
      </c>
      <c r="N528" s="118">
        <f t="shared" si="261"/>
        <v>153.07472899436672</v>
      </c>
      <c r="O528" s="118">
        <f t="shared" si="261"/>
        <v>145.51143771793875</v>
      </c>
      <c r="P528" s="118">
        <f t="shared" si="261"/>
        <v>124.15622761212767</v>
      </c>
      <c r="Q528" s="118">
        <f t="shared" si="261"/>
        <v>133.39331646165894</v>
      </c>
      <c r="R528" s="118">
        <f t="shared" ref="R528:V528" si="262">R529+R532+R534+R547</f>
        <v>126.94553663484058</v>
      </c>
      <c r="S528" s="118">
        <f t="shared" si="262"/>
        <v>117.96493109648051</v>
      </c>
      <c r="T528" s="118">
        <f t="shared" si="262"/>
        <v>109.83328957537111</v>
      </c>
      <c r="U528" s="118">
        <f t="shared" si="262"/>
        <v>99.827263424414227</v>
      </c>
      <c r="V528" s="118">
        <f t="shared" si="262"/>
        <v>97.751425958938057</v>
      </c>
      <c r="W528" s="118">
        <f t="shared" ref="W528:Y528" si="263">W529+W532+W534+W547</f>
        <v>94.550811835828625</v>
      </c>
      <c r="X528" s="118">
        <f t="shared" si="263"/>
        <v>75.383289746043047</v>
      </c>
      <c r="Y528" s="118">
        <f t="shared" si="263"/>
        <v>55.888706993579078</v>
      </c>
      <c r="DA528" s="129" t="s">
        <v>4501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149.11086075894485</v>
      </c>
      <c r="D529" s="123">
        <f t="shared" si="264"/>
        <v>140.21304532313147</v>
      </c>
      <c r="E529" s="123">
        <f t="shared" si="264"/>
        <v>158.27010227030394</v>
      </c>
      <c r="F529" s="123">
        <f t="shared" si="264"/>
        <v>151.87239531573812</v>
      </c>
      <c r="G529" s="123">
        <f t="shared" si="264"/>
        <v>156.62040169908036</v>
      </c>
      <c r="H529" s="123">
        <f t="shared" si="264"/>
        <v>139.60089620349689</v>
      </c>
      <c r="I529" s="123">
        <f t="shared" si="264"/>
        <v>130.16870654268087</v>
      </c>
      <c r="J529" s="123">
        <f t="shared" si="264"/>
        <v>127.83544308700918</v>
      </c>
      <c r="K529" s="123">
        <f t="shared" si="264"/>
        <v>129.47218328564475</v>
      </c>
      <c r="L529" s="123">
        <f t="shared" si="264"/>
        <v>135.00166252054706</v>
      </c>
      <c r="M529" s="123">
        <f t="shared" si="264"/>
        <v>126.52332782611148</v>
      </c>
      <c r="N529" s="123">
        <f t="shared" si="264"/>
        <v>121.39886843482259</v>
      </c>
      <c r="O529" s="123">
        <f t="shared" si="264"/>
        <v>116.88483410421756</v>
      </c>
      <c r="P529" s="123">
        <f t="shared" si="264"/>
        <v>97.088545479949019</v>
      </c>
      <c r="Q529" s="123">
        <f t="shared" si="264"/>
        <v>106.54068140628614</v>
      </c>
      <c r="R529" s="123">
        <f t="shared" ref="R529:V529" si="265">SUM(R530:R531)</f>
        <v>99.232644787406883</v>
      </c>
      <c r="S529" s="123">
        <f t="shared" si="265"/>
        <v>91.662588649172065</v>
      </c>
      <c r="T529" s="123">
        <f t="shared" si="265"/>
        <v>83.389449714526137</v>
      </c>
      <c r="U529" s="123">
        <f t="shared" si="265"/>
        <v>75.211980055080332</v>
      </c>
      <c r="V529" s="123">
        <f t="shared" si="265"/>
        <v>71.332421607079695</v>
      </c>
      <c r="W529" s="123">
        <f t="shared" ref="W529:Y529" si="266">SUM(W530:W531)</f>
        <v>64.991630250604075</v>
      </c>
      <c r="X529" s="123">
        <f t="shared" si="266"/>
        <v>46.120002399650609</v>
      </c>
      <c r="Y529" s="123">
        <f t="shared" si="266"/>
        <v>30.688016676359428</v>
      </c>
      <c r="DA529" s="130" t="s">
        <v>4502</v>
      </c>
    </row>
    <row r="530" spans="1:105" ht="12" customHeight="1" x14ac:dyDescent="0.25">
      <c r="A530" s="97" t="s">
        <v>199</v>
      </c>
      <c r="B530" s="99"/>
      <c r="C530" s="99">
        <v>148.35106089879233</v>
      </c>
      <c r="D530" s="99">
        <v>139.48351758355616</v>
      </c>
      <c r="E530" s="99">
        <v>157.48036741797273</v>
      </c>
      <c r="F530" s="99">
        <v>151.06565985551134</v>
      </c>
      <c r="G530" s="99">
        <v>155.79172153773189</v>
      </c>
      <c r="H530" s="99">
        <v>138.87737031927895</v>
      </c>
      <c r="I530" s="99">
        <v>129.506190452472</v>
      </c>
      <c r="J530" s="99">
        <v>127.18123625467996</v>
      </c>
      <c r="K530" s="99">
        <v>128.80453460206289</v>
      </c>
      <c r="L530" s="99">
        <v>134.32067609282404</v>
      </c>
      <c r="M530" s="99">
        <v>125.88244191229613</v>
      </c>
      <c r="N530" s="99">
        <v>120.78461455109908</v>
      </c>
      <c r="O530" s="99">
        <v>116.29437637799818</v>
      </c>
      <c r="P530" s="99">
        <v>96.596844315608791</v>
      </c>
      <c r="Q530" s="99">
        <v>105.99582892526598</v>
      </c>
      <c r="R530" s="99">
        <v>98.713882432388118</v>
      </c>
      <c r="S530" s="99">
        <v>91.181153071453792</v>
      </c>
      <c r="T530" s="99">
        <v>82.945147233812037</v>
      </c>
      <c r="U530" s="99">
        <v>74.802890873703092</v>
      </c>
      <c r="V530" s="99">
        <v>70.939320875335795</v>
      </c>
      <c r="W530" s="99">
        <v>64.63032310091036</v>
      </c>
      <c r="X530" s="99">
        <v>45.862504735677732</v>
      </c>
      <c r="Y530" s="99">
        <v>30.514428405183185</v>
      </c>
      <c r="DA530" s="63" t="s">
        <v>4503</v>
      </c>
    </row>
    <row r="531" spans="1:105" ht="12" customHeight="1" x14ac:dyDescent="0.25">
      <c r="A531" s="97" t="s">
        <v>53</v>
      </c>
      <c r="B531" s="99"/>
      <c r="C531" s="99">
        <v>0.75979986015253653</v>
      </c>
      <c r="D531" s="99">
        <v>0.72952773957531136</v>
      </c>
      <c r="E531" s="99">
        <v>0.78973485233120133</v>
      </c>
      <c r="F531" s="99">
        <v>0.80673546022678488</v>
      </c>
      <c r="G531" s="99">
        <v>0.82868016134848321</v>
      </c>
      <c r="H531" s="99">
        <v>0.72352588421793451</v>
      </c>
      <c r="I531" s="99">
        <v>0.66251609020886659</v>
      </c>
      <c r="J531" s="99">
        <v>0.65420683232922139</v>
      </c>
      <c r="K531" s="99">
        <v>0.6676486835818719</v>
      </c>
      <c r="L531" s="99">
        <v>0.68098642772300955</v>
      </c>
      <c r="M531" s="99">
        <v>0.64088591381535276</v>
      </c>
      <c r="N531" s="99">
        <v>0.61425388372350753</v>
      </c>
      <c r="O531" s="99">
        <v>0.59045772621938752</v>
      </c>
      <c r="P531" s="99">
        <v>0.49170116434022365</v>
      </c>
      <c r="Q531" s="99">
        <v>0.5448524810201516</v>
      </c>
      <c r="R531" s="99">
        <v>0.51876235501875834</v>
      </c>
      <c r="S531" s="99">
        <v>0.481435577718274</v>
      </c>
      <c r="T531" s="99">
        <v>0.44430248071409439</v>
      </c>
      <c r="U531" s="99">
        <v>0.40908918137724082</v>
      </c>
      <c r="V531" s="99">
        <v>0.39310073174389937</v>
      </c>
      <c r="W531" s="99">
        <v>0.36130714969372013</v>
      </c>
      <c r="X531" s="99">
        <v>0.25749766397287516</v>
      </c>
      <c r="Y531" s="99">
        <v>0.1735882711762419</v>
      </c>
      <c r="DA531" s="63" t="s">
        <v>4504</v>
      </c>
    </row>
    <row r="532" spans="1:105" ht="12" customHeight="1" x14ac:dyDescent="0.25">
      <c r="A532" s="121" t="s">
        <v>92</v>
      </c>
      <c r="B532" s="123"/>
      <c r="C532" s="123">
        <f t="shared" ref="C532:Y532" si="267">C533</f>
        <v>1.5348188209057914</v>
      </c>
      <c r="D532" s="123">
        <f t="shared" si="267"/>
        <v>1.3359760034781514</v>
      </c>
      <c r="E532" s="123">
        <f t="shared" si="267"/>
        <v>5.8268894239791704</v>
      </c>
      <c r="F532" s="123">
        <f t="shared" si="267"/>
        <v>2.9362467942813413</v>
      </c>
      <c r="G532" s="123">
        <f t="shared" si="267"/>
        <v>2.9532243179165478</v>
      </c>
      <c r="H532" s="123">
        <f t="shared" si="267"/>
        <v>6.0434642278216844</v>
      </c>
      <c r="I532" s="123">
        <f t="shared" si="267"/>
        <v>8.0629516635355341</v>
      </c>
      <c r="J532" s="123">
        <f t="shared" si="267"/>
        <v>4.4742539278222999</v>
      </c>
      <c r="K532" s="123">
        <f t="shared" si="267"/>
        <v>3.924883292089997</v>
      </c>
      <c r="L532" s="123">
        <f t="shared" si="267"/>
        <v>2.106822971337599</v>
      </c>
      <c r="M532" s="123">
        <f t="shared" si="267"/>
        <v>3.0274463327019898</v>
      </c>
      <c r="N532" s="123">
        <f t="shared" si="267"/>
        <v>3.1964042056071866</v>
      </c>
      <c r="O532" s="123">
        <f t="shared" si="267"/>
        <v>1.59708891651213</v>
      </c>
      <c r="P532" s="123">
        <f t="shared" si="267"/>
        <v>1.3016501520888148</v>
      </c>
      <c r="Q532" s="123">
        <f t="shared" si="267"/>
        <v>1.0411663469055503</v>
      </c>
      <c r="R532" s="123">
        <f t="shared" si="267"/>
        <v>1.4294949496934031</v>
      </c>
      <c r="S532" s="123">
        <f t="shared" si="267"/>
        <v>0.74190884665861145</v>
      </c>
      <c r="T532" s="123">
        <f t="shared" si="267"/>
        <v>1.7089898116258524</v>
      </c>
      <c r="U532" s="123">
        <f t="shared" si="267"/>
        <v>0.27295248329428029</v>
      </c>
      <c r="V532" s="123">
        <f t="shared" si="267"/>
        <v>2.1991194854942147</v>
      </c>
      <c r="W532" s="123">
        <f t="shared" si="267"/>
        <v>4.4609367629404995</v>
      </c>
      <c r="X532" s="123">
        <f t="shared" si="267"/>
        <v>5.8617563005767863</v>
      </c>
      <c r="Y532" s="123">
        <f t="shared" si="267"/>
        <v>2.1031126184720983</v>
      </c>
      <c r="DA532" s="130" t="s">
        <v>4505</v>
      </c>
    </row>
    <row r="533" spans="1:105" ht="12" customHeight="1" x14ac:dyDescent="0.25">
      <c r="A533" s="97" t="s">
        <v>53</v>
      </c>
      <c r="B533" s="99"/>
      <c r="C533" s="99">
        <f>RES_hhdet_in_fecs!C86</f>
        <v>1.5348188209057914</v>
      </c>
      <c r="D533" s="99">
        <f>RES_hhdet_in_fecs!D86</f>
        <v>1.3359760034781514</v>
      </c>
      <c r="E533" s="99">
        <f>RES_hhdet_in_fecs!E86</f>
        <v>5.8268894239791704</v>
      </c>
      <c r="F533" s="99">
        <f>RES_hhdet_in_fecs!F86</f>
        <v>2.9362467942813413</v>
      </c>
      <c r="G533" s="99">
        <f>RES_hhdet_in_fecs!G86</f>
        <v>2.9532243179165478</v>
      </c>
      <c r="H533" s="99">
        <f>RES_hhdet_in_fecs!H86</f>
        <v>6.0434642278216844</v>
      </c>
      <c r="I533" s="99">
        <f>RES_hhdet_in_fecs!I86</f>
        <v>8.0629516635355341</v>
      </c>
      <c r="J533" s="99">
        <f>RES_hhdet_in_fecs!J86</f>
        <v>4.4742539278222999</v>
      </c>
      <c r="K533" s="99">
        <f>RES_hhdet_in_fecs!K86</f>
        <v>3.924883292089997</v>
      </c>
      <c r="L533" s="99">
        <f>RES_hhdet_in_fecs!L86</f>
        <v>2.106822971337599</v>
      </c>
      <c r="M533" s="99">
        <f>RES_hhdet_in_fecs!M86</f>
        <v>3.0274463327019898</v>
      </c>
      <c r="N533" s="99">
        <f>RES_hhdet_in_fecs!N86</f>
        <v>3.1964042056071866</v>
      </c>
      <c r="O533" s="99">
        <f>RES_hhdet_in_fecs!O86</f>
        <v>1.59708891651213</v>
      </c>
      <c r="P533" s="99">
        <f>RES_hhdet_in_fecs!P86</f>
        <v>1.3016501520888148</v>
      </c>
      <c r="Q533" s="99">
        <f>RES_hhdet_in_fecs!Q86</f>
        <v>1.0411663469055503</v>
      </c>
      <c r="R533" s="99">
        <f>RES_hhdet_in_fecs!R86</f>
        <v>1.4294949496934031</v>
      </c>
      <c r="S533" s="99">
        <f>RES_hhdet_in_fecs!S86</f>
        <v>0.74190884665861145</v>
      </c>
      <c r="T533" s="99">
        <f>RES_hhdet_in_fecs!T86</f>
        <v>1.7089898116258524</v>
      </c>
      <c r="U533" s="99">
        <f>RES_hhdet_in_fecs!U86</f>
        <v>0.27295248329428029</v>
      </c>
      <c r="V533" s="99">
        <f>RES_hhdet_in_fecs!V86</f>
        <v>2.1991194854942147</v>
      </c>
      <c r="W533" s="99">
        <f>RES_hhdet_in_fecs!W86</f>
        <v>4.4609367629404995</v>
      </c>
      <c r="X533" s="99">
        <f>RES_hhdet_in_fecs!X86</f>
        <v>5.8617563005767863</v>
      </c>
      <c r="Y533" s="99">
        <f>RES_hhdet_in_fecs!Y86</f>
        <v>2.1031126184720983</v>
      </c>
      <c r="DA533" s="63" t="s">
        <v>4506</v>
      </c>
    </row>
    <row r="534" spans="1:105" ht="12" customHeight="1" x14ac:dyDescent="0.25">
      <c r="A534" s="121" t="s">
        <v>55</v>
      </c>
      <c r="B534" s="123"/>
      <c r="C534" s="123">
        <v>17.25576462609267</v>
      </c>
      <c r="D534" s="123">
        <v>18.664484451182712</v>
      </c>
      <c r="E534" s="123">
        <v>16.119324837235528</v>
      </c>
      <c r="F534" s="123">
        <v>18.12848445191095</v>
      </c>
      <c r="G534" s="123">
        <v>18.291260041666529</v>
      </c>
      <c r="H534" s="123">
        <v>18.61136519786784</v>
      </c>
      <c r="I534" s="123">
        <v>17.46567539801644</v>
      </c>
      <c r="J534" s="123">
        <v>17.811828977484531</v>
      </c>
      <c r="K534" s="123">
        <v>17.00185158694967</v>
      </c>
      <c r="L534" s="123">
        <v>16.884968128174975</v>
      </c>
      <c r="M534" s="123">
        <v>15.785389049312281</v>
      </c>
      <c r="N534" s="123">
        <v>15.539888379236306</v>
      </c>
      <c r="O534" s="123">
        <v>14.690555760484202</v>
      </c>
      <c r="P534" s="123">
        <v>14.073677631641461</v>
      </c>
      <c r="Q534" s="123">
        <v>13.911075544768677</v>
      </c>
      <c r="R534" s="123">
        <v>14.008666357581221</v>
      </c>
      <c r="S534" s="123">
        <v>13.975359844548393</v>
      </c>
      <c r="T534" s="123">
        <v>13.737794028070212</v>
      </c>
      <c r="U534" s="123">
        <v>13.63243669530655</v>
      </c>
      <c r="V534" s="123">
        <v>13.592291760976769</v>
      </c>
      <c r="W534" s="123">
        <v>14.240062766879058</v>
      </c>
      <c r="X534" s="123">
        <v>13.275222155101236</v>
      </c>
      <c r="Y534" s="123">
        <v>13.644492717027102</v>
      </c>
      <c r="DA534" s="130" t="s">
        <v>4507</v>
      </c>
    </row>
    <row r="535" spans="1:105" ht="12" customHeight="1" x14ac:dyDescent="0.25">
      <c r="A535" s="97" t="s">
        <v>132</v>
      </c>
      <c r="B535" s="99"/>
      <c r="C535" s="99">
        <v>19.877349421056081</v>
      </c>
      <c r="D535" s="99">
        <v>18.775550774373556</v>
      </c>
      <c r="E535" s="99">
        <v>19.483107490198208</v>
      </c>
      <c r="F535" s="99">
        <v>18.814463969532571</v>
      </c>
      <c r="G535" s="99">
        <v>18.569803961347599</v>
      </c>
      <c r="H535" s="99">
        <v>18.204450960014466</v>
      </c>
      <c r="I535" s="99">
        <v>18.033614106159884</v>
      </c>
      <c r="J535" s="99">
        <v>16.949376453082628</v>
      </c>
      <c r="K535" s="99">
        <v>16.939192932426526</v>
      </c>
      <c r="L535" s="99">
        <v>16.379058117884146</v>
      </c>
      <c r="M535" s="99">
        <v>15.640818319578647</v>
      </c>
      <c r="N535" s="99">
        <v>15.159000003324028</v>
      </c>
      <c r="O535" s="99">
        <v>14.352721798389897</v>
      </c>
      <c r="P535" s="99">
        <v>14.067786748101282</v>
      </c>
      <c r="Q535" s="99">
        <v>13.788465737406119</v>
      </c>
      <c r="R535" s="99">
        <v>14.081209340175025</v>
      </c>
      <c r="S535" s="99">
        <v>13.663856635621153</v>
      </c>
      <c r="T535" s="99">
        <v>13.276851499516086</v>
      </c>
      <c r="U535" s="99">
        <v>12.809320644716639</v>
      </c>
      <c r="V535" s="99">
        <v>13.262592196492351</v>
      </c>
      <c r="W535" s="99">
        <v>12.614313719893895</v>
      </c>
      <c r="X535" s="99">
        <v>11.178984120541362</v>
      </c>
      <c r="Y535" s="99">
        <v>15.107989268009225</v>
      </c>
      <c r="DA535" s="63" t="s">
        <v>4508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13.374579923452815</v>
      </c>
      <c r="F536" s="99">
        <v>0</v>
      </c>
      <c r="G536" s="99">
        <v>0</v>
      </c>
      <c r="H536" s="99">
        <v>0</v>
      </c>
      <c r="I536" s="99">
        <v>13.247060671127111</v>
      </c>
      <c r="J536" s="99">
        <v>12.630157112487893</v>
      </c>
      <c r="K536" s="99">
        <v>12.679813625653905</v>
      </c>
      <c r="L536" s="99">
        <v>12.42670723092003</v>
      </c>
      <c r="M536" s="99">
        <v>12.068451343906258</v>
      </c>
      <c r="N536" s="99">
        <v>11.800213416435959</v>
      </c>
      <c r="O536" s="99">
        <v>11.2291398090898</v>
      </c>
      <c r="P536" s="99">
        <v>11.151617872120735</v>
      </c>
      <c r="Q536" s="99">
        <v>11.121913613334204</v>
      </c>
      <c r="R536" s="99">
        <v>11.466632041606672</v>
      </c>
      <c r="S536" s="99">
        <v>0</v>
      </c>
      <c r="T536" s="99">
        <v>11.100384964289519</v>
      </c>
      <c r="U536" s="99">
        <v>10.78172629597414</v>
      </c>
      <c r="V536" s="99">
        <v>11.271576304238476</v>
      </c>
      <c r="W536" s="99">
        <v>10.887547702808613</v>
      </c>
      <c r="X536" s="99">
        <v>9.7926834176055468</v>
      </c>
      <c r="Y536" s="99">
        <v>13.383375818509878</v>
      </c>
      <c r="DA536" s="63" t="s">
        <v>4509</v>
      </c>
    </row>
    <row r="537" spans="1:105" ht="12" customHeight="1" x14ac:dyDescent="0.25">
      <c r="A537" s="100" t="s">
        <v>199</v>
      </c>
      <c r="B537" s="102"/>
      <c r="C537" s="102">
        <v>0</v>
      </c>
      <c r="D537" s="102">
        <v>0</v>
      </c>
      <c r="E537" s="102">
        <v>5.0030646277800015</v>
      </c>
      <c r="F537" s="102">
        <v>0</v>
      </c>
      <c r="G537" s="102">
        <v>0</v>
      </c>
      <c r="H537" s="102">
        <v>0</v>
      </c>
      <c r="I537" s="102">
        <v>5.0143622779886767</v>
      </c>
      <c r="J537" s="102">
        <v>4.7478782085089719</v>
      </c>
      <c r="K537" s="102">
        <v>4.4148066621849607</v>
      </c>
      <c r="L537" s="102">
        <v>4.2762039217812662</v>
      </c>
      <c r="M537" s="102">
        <v>4.2671320547277647</v>
      </c>
      <c r="N537" s="102">
        <v>4.0889411582886268</v>
      </c>
      <c r="O537" s="102">
        <v>3.7570819457434674</v>
      </c>
      <c r="P537" s="102">
        <v>3.8895836104237711</v>
      </c>
      <c r="Q537" s="102">
        <v>4.1861909191703814</v>
      </c>
      <c r="R537" s="102">
        <v>4.1687966559827565</v>
      </c>
      <c r="S537" s="102">
        <v>0</v>
      </c>
      <c r="T537" s="102">
        <v>3.9944792467842816</v>
      </c>
      <c r="U537" s="102">
        <v>3.6413153923023427</v>
      </c>
      <c r="V537" s="102">
        <v>3.693829009724543</v>
      </c>
      <c r="W537" s="102">
        <v>3.9506520821054614</v>
      </c>
      <c r="X537" s="102">
        <v>3.9152239465637648</v>
      </c>
      <c r="Y537" s="102">
        <v>5.4455798099097468</v>
      </c>
      <c r="DA537" s="131" t="s">
        <v>4510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8.3715152956728112</v>
      </c>
      <c r="F538" s="105">
        <v>0</v>
      </c>
      <c r="G538" s="105">
        <v>0</v>
      </c>
      <c r="H538" s="105">
        <v>0</v>
      </c>
      <c r="I538" s="105">
        <v>8.232698393138433</v>
      </c>
      <c r="J538" s="105">
        <v>7.8822789039789223</v>
      </c>
      <c r="K538" s="105">
        <v>8.2650069634689451</v>
      </c>
      <c r="L538" s="105">
        <v>8.1505033091387631</v>
      </c>
      <c r="M538" s="105">
        <v>7.801319289178493</v>
      </c>
      <c r="N538" s="105">
        <v>7.711272258147333</v>
      </c>
      <c r="O538" s="105">
        <v>7.4720578633463317</v>
      </c>
      <c r="P538" s="105">
        <v>7.2620342616969662</v>
      </c>
      <c r="Q538" s="105">
        <v>6.9357226941638226</v>
      </c>
      <c r="R538" s="105">
        <v>7.2978353856239142</v>
      </c>
      <c r="S538" s="105">
        <v>0</v>
      </c>
      <c r="T538" s="105">
        <v>7.1059057175052374</v>
      </c>
      <c r="U538" s="105">
        <v>7.1404109036717989</v>
      </c>
      <c r="V538" s="105">
        <v>7.5777472945139328</v>
      </c>
      <c r="W538" s="105">
        <v>6.9368956207031509</v>
      </c>
      <c r="X538" s="105">
        <v>5.8774594710417833</v>
      </c>
      <c r="Y538" s="105">
        <v>7.9377960086001318</v>
      </c>
      <c r="DA538" s="132" t="s">
        <v>4511</v>
      </c>
    </row>
    <row r="539" spans="1:105" ht="12" customHeight="1" x14ac:dyDescent="0.25">
      <c r="A539" s="106" t="s">
        <v>124</v>
      </c>
      <c r="B539" s="102"/>
      <c r="C539" s="102">
        <v>19.872609267378387</v>
      </c>
      <c r="D539" s="102">
        <v>19.29260959996633</v>
      </c>
      <c r="E539" s="102">
        <v>20.311147808351755</v>
      </c>
      <c r="F539" s="102">
        <v>20.108367045784739</v>
      </c>
      <c r="G539" s="102">
        <v>19.92390744290654</v>
      </c>
      <c r="H539" s="102">
        <v>20.019257305222407</v>
      </c>
      <c r="I539" s="102">
        <v>19.153132079228303</v>
      </c>
      <c r="J539" s="102">
        <v>20.855152474544379</v>
      </c>
      <c r="K539" s="102">
        <v>22.07687373601637</v>
      </c>
      <c r="L539" s="102">
        <v>20.164399139927809</v>
      </c>
      <c r="M539" s="102">
        <v>17.582239060521822</v>
      </c>
      <c r="N539" s="102">
        <v>16.65944377195769</v>
      </c>
      <c r="O539" s="102">
        <v>16.229493844007209</v>
      </c>
      <c r="P539" s="102">
        <v>14.51500810643126</v>
      </c>
      <c r="Q539" s="102">
        <v>14.284180340334693</v>
      </c>
      <c r="R539" s="102">
        <v>14.831593839165043</v>
      </c>
      <c r="S539" s="102">
        <v>14.46468532092622</v>
      </c>
      <c r="T539" s="102">
        <v>13.702123819396622</v>
      </c>
      <c r="U539" s="102">
        <v>14.309186521577915</v>
      </c>
      <c r="V539" s="102">
        <v>13.960095986610277</v>
      </c>
      <c r="W539" s="102">
        <v>14.528411598520929</v>
      </c>
      <c r="X539" s="102">
        <v>14.15170627673054</v>
      </c>
      <c r="Y539" s="102">
        <v>13.073994523604613</v>
      </c>
      <c r="DA539" s="131" t="s">
        <v>4512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13.624647787316878</v>
      </c>
      <c r="F540" s="105">
        <v>0</v>
      </c>
      <c r="G540" s="105">
        <v>0</v>
      </c>
      <c r="H540" s="105">
        <v>0</v>
      </c>
      <c r="I540" s="105">
        <v>13.171145339785333</v>
      </c>
      <c r="J540" s="105">
        <v>14.419944061764197</v>
      </c>
      <c r="K540" s="105">
        <v>15.161471246581614</v>
      </c>
      <c r="L540" s="105">
        <v>13.922173421583231</v>
      </c>
      <c r="M540" s="105">
        <v>12.352946787472652</v>
      </c>
      <c r="N540" s="105">
        <v>11.890767018831657</v>
      </c>
      <c r="O540" s="105">
        <v>11.837507490637313</v>
      </c>
      <c r="P540" s="105">
        <v>10.967480025254623</v>
      </c>
      <c r="Q540" s="105">
        <v>11.187634279904042</v>
      </c>
      <c r="R540" s="105">
        <v>11.771660834895833</v>
      </c>
      <c r="S540" s="105">
        <v>11.611909114983511</v>
      </c>
      <c r="T540" s="105">
        <v>11.166580073002207</v>
      </c>
      <c r="U540" s="105">
        <v>11.720567028349832</v>
      </c>
      <c r="V540" s="105">
        <v>11.517236656742163</v>
      </c>
      <c r="W540" s="105">
        <v>12.152598782797419</v>
      </c>
      <c r="X540" s="105">
        <v>12.004901399549034</v>
      </c>
      <c r="Y540" s="105">
        <v>11.128353551912621</v>
      </c>
      <c r="DA540" s="132" t="s">
        <v>4513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5.2161103533438178</v>
      </c>
      <c r="F541" s="99">
        <v>0</v>
      </c>
      <c r="G541" s="99">
        <v>0</v>
      </c>
      <c r="H541" s="99">
        <v>0</v>
      </c>
      <c r="I541" s="99">
        <v>5.3233497405622323</v>
      </c>
      <c r="J541" s="99">
        <v>5.8409875687680177</v>
      </c>
      <c r="K541" s="99">
        <v>5.7650620949132909</v>
      </c>
      <c r="L541" s="99">
        <v>5.2682843995251103</v>
      </c>
      <c r="M541" s="99">
        <v>4.7905211034730648</v>
      </c>
      <c r="N541" s="99">
        <v>4.4848191509848556</v>
      </c>
      <c r="O541" s="99">
        <v>4.2504309537109695</v>
      </c>
      <c r="P541" s="99">
        <v>4.0039305332087594</v>
      </c>
      <c r="Q541" s="99">
        <v>4.33042820360577</v>
      </c>
      <c r="R541" s="99">
        <v>4.3858868965752222</v>
      </c>
      <c r="S541" s="99">
        <v>4.2087191650589642</v>
      </c>
      <c r="T541" s="99">
        <v>4.1190786286350454</v>
      </c>
      <c r="U541" s="99">
        <v>4.0684575397417753</v>
      </c>
      <c r="V541" s="99">
        <v>3.886217075081464</v>
      </c>
      <c r="W541" s="99">
        <v>4.5499122303336508</v>
      </c>
      <c r="X541" s="99">
        <v>4.9610038695990903</v>
      </c>
      <c r="Y541" s="99">
        <v>4.6577471182312005</v>
      </c>
      <c r="DA541" s="63" t="s">
        <v>4514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8.4085374339730592</v>
      </c>
      <c r="F542" s="99">
        <v>0</v>
      </c>
      <c r="G542" s="99">
        <v>0</v>
      </c>
      <c r="H542" s="99">
        <v>0</v>
      </c>
      <c r="I542" s="99">
        <v>7.8477955992231019</v>
      </c>
      <c r="J542" s="99">
        <v>8.578956492996177</v>
      </c>
      <c r="K542" s="99">
        <v>9.3964091516683226</v>
      </c>
      <c r="L542" s="99">
        <v>8.6538890220581219</v>
      </c>
      <c r="M542" s="99">
        <v>7.5624256839995869</v>
      </c>
      <c r="N542" s="99">
        <v>7.4059478678468</v>
      </c>
      <c r="O542" s="99">
        <v>7.587076536926344</v>
      </c>
      <c r="P542" s="99">
        <v>6.9635494920458632</v>
      </c>
      <c r="Q542" s="99">
        <v>6.8572060762982732</v>
      </c>
      <c r="R542" s="99">
        <v>7.3857739383206109</v>
      </c>
      <c r="S542" s="99">
        <v>7.4031899499245464</v>
      </c>
      <c r="T542" s="99">
        <v>7.0475014443671613</v>
      </c>
      <c r="U542" s="99">
        <v>7.6521094886080574</v>
      </c>
      <c r="V542" s="99">
        <v>7.6310195816607003</v>
      </c>
      <c r="W542" s="99">
        <v>7.6026865524637692</v>
      </c>
      <c r="X542" s="99">
        <v>7.0438975299499429</v>
      </c>
      <c r="Y542" s="99">
        <v>6.4706064336814197</v>
      </c>
      <c r="DA542" s="63" t="s">
        <v>4515</v>
      </c>
    </row>
    <row r="543" spans="1:105" ht="12" customHeight="1" x14ac:dyDescent="0.25">
      <c r="A543" s="106" t="s">
        <v>122</v>
      </c>
      <c r="B543" s="102"/>
      <c r="C543" s="102">
        <v>17.231015696720416</v>
      </c>
      <c r="D543" s="102">
        <v>18.763636783220559</v>
      </c>
      <c r="E543" s="102">
        <v>16.033807504648362</v>
      </c>
      <c r="F543" s="102">
        <v>18.152083628468315</v>
      </c>
      <c r="G543" s="102">
        <v>18.369253178924374</v>
      </c>
      <c r="H543" s="102">
        <v>18.728672634196744</v>
      </c>
      <c r="I543" s="102">
        <v>17.790535131681352</v>
      </c>
      <c r="J543" s="102">
        <v>18.269451712703777</v>
      </c>
      <c r="K543" s="102">
        <v>17.189367893941238</v>
      </c>
      <c r="L543" s="102">
        <v>17.161762020036324</v>
      </c>
      <c r="M543" s="102">
        <v>16.245155263535789</v>
      </c>
      <c r="N543" s="102">
        <v>15.990728834559336</v>
      </c>
      <c r="O543" s="102">
        <v>15.200665583018907</v>
      </c>
      <c r="P543" s="102">
        <v>14.689030065875036</v>
      </c>
      <c r="Q543" s="102">
        <v>14.491983935518068</v>
      </c>
      <c r="R543" s="102">
        <v>14.466752520297591</v>
      </c>
      <c r="S543" s="102">
        <v>14.466303343760217</v>
      </c>
      <c r="T543" s="102">
        <v>14.309366566837452</v>
      </c>
      <c r="U543" s="102">
        <v>14.150318956245881</v>
      </c>
      <c r="V543" s="102">
        <v>14.084687914220028</v>
      </c>
      <c r="W543" s="102">
        <v>14.765417465033881</v>
      </c>
      <c r="X543" s="102">
        <v>13.896268048070908</v>
      </c>
      <c r="Y543" s="102">
        <v>13.645358839331752</v>
      </c>
      <c r="DA543" s="131" t="s">
        <v>4516</v>
      </c>
    </row>
    <row r="544" spans="1:105" ht="12" customHeight="1" x14ac:dyDescent="0.25">
      <c r="A544" s="107" t="s">
        <v>121</v>
      </c>
      <c r="B544" s="105"/>
      <c r="C544" s="105">
        <v>12.55111447235293</v>
      </c>
      <c r="D544" s="105">
        <v>13.79694257460897</v>
      </c>
      <c r="E544" s="105">
        <v>11.525060515362277</v>
      </c>
      <c r="F544" s="105">
        <v>13.290910765434591</v>
      </c>
      <c r="G544" s="105">
        <v>13.450535582529776</v>
      </c>
      <c r="H544" s="105">
        <v>13.727737208554251</v>
      </c>
      <c r="I544" s="105">
        <v>13.015703189166603</v>
      </c>
      <c r="J544" s="105">
        <v>13.410511441976674</v>
      </c>
      <c r="K544" s="105">
        <v>12.522978685196566</v>
      </c>
      <c r="L544" s="105">
        <v>12.538073011401321</v>
      </c>
      <c r="M544" s="105">
        <v>11.999789950439304</v>
      </c>
      <c r="N544" s="105">
        <v>11.890360230419711</v>
      </c>
      <c r="O544" s="105">
        <v>11.404786685722412</v>
      </c>
      <c r="P544" s="105">
        <v>11.278821467940782</v>
      </c>
      <c r="Q544" s="105">
        <v>11.423860868599281</v>
      </c>
      <c r="R544" s="105">
        <v>11.47882497668726</v>
      </c>
      <c r="S544" s="105">
        <v>11.564342818003459</v>
      </c>
      <c r="T544" s="105">
        <v>11.580081934041026</v>
      </c>
      <c r="U544" s="105">
        <v>11.489185783561529</v>
      </c>
      <c r="V544" s="105">
        <v>11.512527125212697</v>
      </c>
      <c r="W544" s="105">
        <v>12.290614398772224</v>
      </c>
      <c r="X544" s="105">
        <v>11.800363911952484</v>
      </c>
      <c r="Y544" s="105">
        <v>11.704521746403922</v>
      </c>
      <c r="DA544" s="132" t="s">
        <v>4517</v>
      </c>
    </row>
    <row r="545" spans="1:105" ht="12" customHeight="1" x14ac:dyDescent="0.25">
      <c r="A545" s="108" t="s">
        <v>53</v>
      </c>
      <c r="B545" s="99"/>
      <c r="C545" s="99">
        <v>4.9541140450563894</v>
      </c>
      <c r="D545" s="99">
        <v>5.6884695859394316</v>
      </c>
      <c r="E545" s="99">
        <v>4.114865604096293</v>
      </c>
      <c r="F545" s="99">
        <v>5.2539782705426594</v>
      </c>
      <c r="G545" s="99">
        <v>5.2664827189879038</v>
      </c>
      <c r="H545" s="99">
        <v>5.3510032067468156</v>
      </c>
      <c r="I545" s="99">
        <v>4.9475597065656629</v>
      </c>
      <c r="J545" s="99">
        <v>5.1222688223956059</v>
      </c>
      <c r="K545" s="99">
        <v>4.4803118723196569</v>
      </c>
      <c r="L545" s="99">
        <v>4.4786672420870843</v>
      </c>
      <c r="M545" s="99">
        <v>4.4321669085589228</v>
      </c>
      <c r="N545" s="99">
        <v>4.3137736561590643</v>
      </c>
      <c r="O545" s="99">
        <v>3.9812436676882306</v>
      </c>
      <c r="P545" s="99">
        <v>4.063446711121121</v>
      </c>
      <c r="Q545" s="99">
        <v>4.410151439949435</v>
      </c>
      <c r="R545" s="99">
        <v>4.2855826543822255</v>
      </c>
      <c r="S545" s="99">
        <v>4.2201846143231201</v>
      </c>
      <c r="T545" s="99">
        <v>4.3138030133633967</v>
      </c>
      <c r="U545" s="99">
        <v>4.0323048396754428</v>
      </c>
      <c r="V545" s="99">
        <v>3.9274394915362296</v>
      </c>
      <c r="W545" s="99">
        <v>4.6320842802877102</v>
      </c>
      <c r="X545" s="99">
        <v>4.8791193377218853</v>
      </c>
      <c r="Y545" s="99">
        <v>4.8722155142613346</v>
      </c>
      <c r="DA545" s="63" t="s">
        <v>4518</v>
      </c>
    </row>
    <row r="546" spans="1:105" ht="12" customHeight="1" x14ac:dyDescent="0.25">
      <c r="A546" s="108" t="s">
        <v>52</v>
      </c>
      <c r="B546" s="99"/>
      <c r="C546" s="99">
        <v>7.5970004272965399</v>
      </c>
      <c r="D546" s="99">
        <v>8.1084729886695381</v>
      </c>
      <c r="E546" s="99">
        <v>7.4101949112659868</v>
      </c>
      <c r="F546" s="99">
        <v>8.0369324948919303</v>
      </c>
      <c r="G546" s="99">
        <v>8.1840528635418703</v>
      </c>
      <c r="H546" s="99">
        <v>8.3767340018074368</v>
      </c>
      <c r="I546" s="99">
        <v>8.0681434826009397</v>
      </c>
      <c r="J546" s="99">
        <v>8.2882426195810694</v>
      </c>
      <c r="K546" s="99">
        <v>8.0426668128769112</v>
      </c>
      <c r="L546" s="99">
        <v>8.0594057693142389</v>
      </c>
      <c r="M546" s="99">
        <v>7.5676230418803829</v>
      </c>
      <c r="N546" s="99">
        <v>7.5765865742606477</v>
      </c>
      <c r="O546" s="99">
        <v>7.4235430180341817</v>
      </c>
      <c r="P546" s="99">
        <v>7.2153747568196609</v>
      </c>
      <c r="Q546" s="99">
        <v>7.0137094286498467</v>
      </c>
      <c r="R546" s="99">
        <v>7.1932423223050339</v>
      </c>
      <c r="S546" s="99">
        <v>7.3441582036803403</v>
      </c>
      <c r="T546" s="99">
        <v>7.2662789206776273</v>
      </c>
      <c r="U546" s="99">
        <v>7.4568809438860848</v>
      </c>
      <c r="V546" s="99">
        <v>7.5850876336764683</v>
      </c>
      <c r="W546" s="99">
        <v>7.6585301184845127</v>
      </c>
      <c r="X546" s="99">
        <v>6.9212445742305961</v>
      </c>
      <c r="Y546" s="99">
        <v>6.8323062321425869</v>
      </c>
      <c r="DA546" s="63" t="s">
        <v>4519</v>
      </c>
    </row>
    <row r="547" spans="1:105" ht="12" customHeight="1" x14ac:dyDescent="0.25">
      <c r="A547" s="121" t="s">
        <v>54</v>
      </c>
      <c r="B547" s="123"/>
      <c r="C547" s="123">
        <v>16.184887830349702</v>
      </c>
      <c r="D547" s="123">
        <v>16.51765233734297</v>
      </c>
      <c r="E547" s="123">
        <v>15.64952329831964</v>
      </c>
      <c r="F547" s="123">
        <v>15.908320880279698</v>
      </c>
      <c r="G547" s="123">
        <v>15.959722065348199</v>
      </c>
      <c r="H547" s="123">
        <v>16.254344354102372</v>
      </c>
      <c r="I547" s="123">
        <v>15.766120813777569</v>
      </c>
      <c r="J547" s="123">
        <v>16.616391655393752</v>
      </c>
      <c r="K547" s="123">
        <v>16.486379071105535</v>
      </c>
      <c r="L547" s="123">
        <v>15.248008129469003</v>
      </c>
      <c r="M547" s="123">
        <v>13.862656320732466</v>
      </c>
      <c r="N547" s="123">
        <v>12.939567974700639</v>
      </c>
      <c r="O547" s="123">
        <v>12.338958936724838</v>
      </c>
      <c r="P547" s="123">
        <v>11.692354348448381</v>
      </c>
      <c r="Q547" s="123">
        <v>11.900393163698578</v>
      </c>
      <c r="R547" s="123">
        <v>12.274730540159076</v>
      </c>
      <c r="S547" s="123">
        <v>11.585073756101441</v>
      </c>
      <c r="T547" s="123">
        <v>10.997056021148907</v>
      </c>
      <c r="U547" s="123">
        <v>10.709894190733067</v>
      </c>
      <c r="V547" s="123">
        <v>10.627593105387398</v>
      </c>
      <c r="W547" s="123">
        <v>10.858182055404985</v>
      </c>
      <c r="X547" s="123">
        <v>10.126308890714416</v>
      </c>
      <c r="Y547" s="123">
        <v>9.4530849817204494</v>
      </c>
      <c r="DA547" s="130" t="s">
        <v>4520</v>
      </c>
    </row>
    <row r="548" spans="1:105" ht="12" customHeight="1" x14ac:dyDescent="0.25">
      <c r="A548" s="97" t="s">
        <v>202</v>
      </c>
      <c r="B548" s="99"/>
      <c r="C548" s="99">
        <v>19.712830532729768</v>
      </c>
      <c r="D548" s="99">
        <v>17.12528123661852</v>
      </c>
      <c r="E548" s="99">
        <v>20.20851145568335</v>
      </c>
      <c r="F548" s="99">
        <v>18.245368604796607</v>
      </c>
      <c r="G548" s="99">
        <v>18.380506435904735</v>
      </c>
      <c r="H548" s="99">
        <v>17.439425002504979</v>
      </c>
      <c r="I548" s="99">
        <v>19.205059098619859</v>
      </c>
      <c r="J548" s="99">
        <v>16.897190125110537</v>
      </c>
      <c r="K548" s="99">
        <v>18.156365222867322</v>
      </c>
      <c r="L548" s="99">
        <v>16.944042422387803</v>
      </c>
      <c r="M548" s="99">
        <v>16.144540057075353</v>
      </c>
      <c r="N548" s="99">
        <v>16.112504389415715</v>
      </c>
      <c r="O548" s="99">
        <v>14.336117061670841</v>
      </c>
      <c r="P548" s="99">
        <v>14.299726374466919</v>
      </c>
      <c r="Q548" s="99">
        <v>14.134025649646912</v>
      </c>
      <c r="R548" s="99">
        <v>14.655012450178413</v>
      </c>
      <c r="S548" s="99">
        <v>13.78224731357485</v>
      </c>
      <c r="T548" s="99">
        <v>13.108566255774301</v>
      </c>
      <c r="U548" s="99">
        <v>12.242336208251286</v>
      </c>
      <c r="V548" s="99">
        <v>13.928487324329906</v>
      </c>
      <c r="W548" s="99">
        <v>14.251243573730795</v>
      </c>
      <c r="X548" s="99">
        <v>13.884274415038425</v>
      </c>
      <c r="Y548" s="99">
        <v>11.476858147466537</v>
      </c>
      <c r="DA548" s="63" t="s">
        <v>4521</v>
      </c>
    </row>
    <row r="549" spans="1:105" ht="12" customHeight="1" x14ac:dyDescent="0.25">
      <c r="A549" s="97" t="s">
        <v>50</v>
      </c>
      <c r="B549" s="99"/>
      <c r="C549" s="99">
        <v>19.649618018650521</v>
      </c>
      <c r="D549" s="99">
        <v>17.174445414120566</v>
      </c>
      <c r="E549" s="99">
        <v>19.964340787436928</v>
      </c>
      <c r="F549" s="99">
        <v>18.357121980622747</v>
      </c>
      <c r="G549" s="99">
        <v>18.211229482030092</v>
      </c>
      <c r="H549" s="99">
        <v>17.548451497510179</v>
      </c>
      <c r="I549" s="99">
        <v>18.106368002191825</v>
      </c>
      <c r="J549" s="99">
        <v>17.534619945374526</v>
      </c>
      <c r="K549" s="99">
        <v>20.110636967968553</v>
      </c>
      <c r="L549" s="99">
        <v>17.946628307192647</v>
      </c>
      <c r="M549" s="99">
        <v>15.810093172747804</v>
      </c>
      <c r="N549" s="99">
        <v>14.990413553680442</v>
      </c>
      <c r="O549" s="99">
        <v>14.802370073527451</v>
      </c>
      <c r="P549" s="99">
        <v>13.597517594830837</v>
      </c>
      <c r="Q549" s="99">
        <v>13.716943451488241</v>
      </c>
      <c r="R549" s="99">
        <v>14.33964953185852</v>
      </c>
      <c r="S549" s="99">
        <v>13.911893447623388</v>
      </c>
      <c r="T549" s="99">
        <v>13.022240104920323</v>
      </c>
      <c r="U549" s="99">
        <v>13.475297731627512</v>
      </c>
      <c r="V549" s="99">
        <v>13.13660740776521</v>
      </c>
      <c r="W549" s="99">
        <v>13.656814605046414</v>
      </c>
      <c r="X549" s="99">
        <v>13.224715080021916</v>
      </c>
      <c r="Y549" s="99">
        <v>11.813253306395737</v>
      </c>
      <c r="DA549" s="63" t="s">
        <v>4522</v>
      </c>
    </row>
    <row r="550" spans="1:105" ht="12" customHeight="1" x14ac:dyDescent="0.25">
      <c r="A550" s="109" t="s">
        <v>120</v>
      </c>
      <c r="B550" s="110"/>
      <c r="C550" s="110">
        <v>12.958218160811187</v>
      </c>
      <c r="D550" s="110">
        <v>16.001994927878741</v>
      </c>
      <c r="E550" s="110">
        <v>11.791818291414266</v>
      </c>
      <c r="F550" s="110">
        <v>14.344428582243935</v>
      </c>
      <c r="G550" s="110">
        <v>14.665834567531419</v>
      </c>
      <c r="H550" s="110">
        <v>15.363852533086815</v>
      </c>
      <c r="I550" s="110">
        <v>13.394842117285943</v>
      </c>
      <c r="J550" s="110">
        <v>15.081743208384895</v>
      </c>
      <c r="K550" s="110">
        <v>12.364714680192353</v>
      </c>
      <c r="L550" s="110">
        <v>12.546237758110394</v>
      </c>
      <c r="M550" s="110">
        <v>12.101822735132723</v>
      </c>
      <c r="N550" s="110">
        <v>11.7047357721432</v>
      </c>
      <c r="O550" s="110">
        <v>10.948729395469806</v>
      </c>
      <c r="P550" s="110">
        <v>10.519329056031554</v>
      </c>
      <c r="Q550" s="110">
        <v>10.456933880724344</v>
      </c>
      <c r="R550" s="110">
        <v>10.323496439893422</v>
      </c>
      <c r="S550" s="110">
        <v>10.067881327115817</v>
      </c>
      <c r="T550" s="110">
        <v>9.7007856678775628</v>
      </c>
      <c r="U550" s="110">
        <v>9.3374243802961896</v>
      </c>
      <c r="V550" s="110">
        <v>9.1774787769291439</v>
      </c>
      <c r="W550" s="110">
        <v>9.5889327981623893</v>
      </c>
      <c r="X550" s="110">
        <v>8.9764474952793272</v>
      </c>
      <c r="Y550" s="110">
        <v>8.5584649119224352</v>
      </c>
      <c r="DA550" s="60" t="s">
        <v>4523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104.2012897848408</v>
      </c>
      <c r="D552" s="118">
        <f t="shared" si="268"/>
        <v>102.06501576719512</v>
      </c>
      <c r="E552" s="118">
        <f t="shared" si="268"/>
        <v>122.07827474526864</v>
      </c>
      <c r="F552" s="118">
        <f t="shared" si="268"/>
        <v>115.2670745685496</v>
      </c>
      <c r="G552" s="118">
        <f t="shared" si="268"/>
        <v>120.25066556728289</v>
      </c>
      <c r="H552" s="118">
        <f t="shared" si="268"/>
        <v>120.97108427534424</v>
      </c>
      <c r="I552" s="118">
        <f t="shared" si="268"/>
        <v>121.90050090011708</v>
      </c>
      <c r="J552" s="118">
        <f t="shared" si="268"/>
        <v>112.79339725921261</v>
      </c>
      <c r="K552" s="118">
        <f t="shared" si="268"/>
        <v>113.49560146855951</v>
      </c>
      <c r="L552" s="118">
        <f t="shared" si="268"/>
        <v>112.47491864331356</v>
      </c>
      <c r="M552" s="118">
        <f t="shared" si="268"/>
        <v>110.39573348195535</v>
      </c>
      <c r="N552" s="118">
        <f t="shared" si="268"/>
        <v>108.80300691791813</v>
      </c>
      <c r="O552" s="118">
        <f t="shared" si="268"/>
        <v>100.77087859266994</v>
      </c>
      <c r="P552" s="118">
        <f t="shared" si="268"/>
        <v>87.073253134810443</v>
      </c>
      <c r="Q552" s="118">
        <f t="shared" si="268"/>
        <v>93.384921365685372</v>
      </c>
      <c r="R552" s="118">
        <f t="shared" ref="R552:V552" si="269">R553+R556+R558+R571</f>
        <v>91.455082935114433</v>
      </c>
      <c r="S552" s="118">
        <f t="shared" si="269"/>
        <v>84.782164399705238</v>
      </c>
      <c r="T552" s="118">
        <f t="shared" si="269"/>
        <v>83.556700444178247</v>
      </c>
      <c r="U552" s="118">
        <f t="shared" si="269"/>
        <v>73.146317142531473</v>
      </c>
      <c r="V552" s="118">
        <f t="shared" si="269"/>
        <v>78.620163384945897</v>
      </c>
      <c r="W552" s="118">
        <f t="shared" ref="W552:Y552" si="270">W553+W556+W558+W571</f>
        <v>84.369589144022214</v>
      </c>
      <c r="X552" s="118">
        <f t="shared" si="270"/>
        <v>75.58718331242612</v>
      </c>
      <c r="Y552" s="118">
        <f t="shared" si="270"/>
        <v>49.707011193427441</v>
      </c>
      <c r="DA552" s="129" t="s">
        <v>4669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79.54206273079626</v>
      </c>
      <c r="D553" s="123">
        <f t="shared" si="271"/>
        <v>76.263855242036897</v>
      </c>
      <c r="E553" s="123">
        <f t="shared" si="271"/>
        <v>87.735308691026091</v>
      </c>
      <c r="F553" s="123">
        <f t="shared" si="271"/>
        <v>85.821822105700491</v>
      </c>
      <c r="G553" s="123">
        <f t="shared" si="271"/>
        <v>90.177237244017263</v>
      </c>
      <c r="H553" s="123">
        <f t="shared" si="271"/>
        <v>81.872781310197226</v>
      </c>
      <c r="I553" s="123">
        <f t="shared" si="271"/>
        <v>77.7424578596397</v>
      </c>
      <c r="J553" s="123">
        <f t="shared" si="271"/>
        <v>77.733491797510638</v>
      </c>
      <c r="K553" s="123">
        <f t="shared" si="271"/>
        <v>80.127412933645161</v>
      </c>
      <c r="L553" s="123">
        <f t="shared" si="271"/>
        <v>84.990299508108194</v>
      </c>
      <c r="M553" s="123">
        <f t="shared" si="271"/>
        <v>80.899125368047024</v>
      </c>
      <c r="N553" s="123">
        <f t="shared" si="271"/>
        <v>78.658212880589829</v>
      </c>
      <c r="O553" s="123">
        <f t="shared" si="271"/>
        <v>76.547852172702832</v>
      </c>
      <c r="P553" s="123">
        <f t="shared" si="271"/>
        <v>64.167385303575927</v>
      </c>
      <c r="Q553" s="123">
        <f t="shared" si="271"/>
        <v>71.180465554868746</v>
      </c>
      <c r="R553" s="123">
        <f t="shared" ref="R553:V553" si="272">SUM(R554:R555)</f>
        <v>67.367735894538939</v>
      </c>
      <c r="S553" s="123">
        <f t="shared" si="272"/>
        <v>63.337518346789103</v>
      </c>
      <c r="T553" s="123">
        <f t="shared" si="272"/>
        <v>58.639777101779416</v>
      </c>
      <c r="U553" s="123">
        <f t="shared" si="272"/>
        <v>53.739003668829092</v>
      </c>
      <c r="V553" s="123">
        <f t="shared" si="272"/>
        <v>51.64243863199691</v>
      </c>
      <c r="W553" s="123">
        <f t="shared" ref="W553:Y553" si="273">SUM(W554:W555)</f>
        <v>47.546004151068367</v>
      </c>
      <c r="X553" s="123">
        <f t="shared" si="273"/>
        <v>34.062347278502287</v>
      </c>
      <c r="Y553" s="123">
        <f t="shared" si="273"/>
        <v>22.867397673002515</v>
      </c>
      <c r="DA553" s="130" t="s">
        <v>4670</v>
      </c>
    </row>
    <row r="554" spans="1:105" ht="12" customHeight="1" x14ac:dyDescent="0.25">
      <c r="A554" s="97" t="s">
        <v>199</v>
      </c>
      <c r="B554" s="99"/>
      <c r="C554" s="99">
        <v>78.78226287064372</v>
      </c>
      <c r="D554" s="99">
        <v>75.534327502461579</v>
      </c>
      <c r="E554" s="99">
        <v>86.945573838694884</v>
      </c>
      <c r="F554" s="99">
        <v>85.015086645473701</v>
      </c>
      <c r="G554" s="99">
        <v>89.348557082668776</v>
      </c>
      <c r="H554" s="99">
        <v>81.149255425979291</v>
      </c>
      <c r="I554" s="99">
        <v>77.079941769430832</v>
      </c>
      <c r="J554" s="99">
        <v>77.079284965181415</v>
      </c>
      <c r="K554" s="99">
        <v>79.459764250063287</v>
      </c>
      <c r="L554" s="99">
        <v>84.309313080385181</v>
      </c>
      <c r="M554" s="99">
        <v>80.258239454231671</v>
      </c>
      <c r="N554" s="99">
        <v>78.043958996866323</v>
      </c>
      <c r="O554" s="99">
        <v>75.957394446483448</v>
      </c>
      <c r="P554" s="99">
        <v>63.675684139235706</v>
      </c>
      <c r="Q554" s="99">
        <v>70.635613073848589</v>
      </c>
      <c r="R554" s="99">
        <v>66.848973539520173</v>
      </c>
      <c r="S554" s="99">
        <v>62.856082769070831</v>
      </c>
      <c r="T554" s="99">
        <v>58.195474621065323</v>
      </c>
      <c r="U554" s="99">
        <v>53.329914487451852</v>
      </c>
      <c r="V554" s="99">
        <v>51.249337900253011</v>
      </c>
      <c r="W554" s="99">
        <v>47.184697001374644</v>
      </c>
      <c r="X554" s="99">
        <v>33.80484961452941</v>
      </c>
      <c r="Y554" s="99">
        <v>22.693809401826272</v>
      </c>
      <c r="DA554" s="63" t="s">
        <v>4671</v>
      </c>
    </row>
    <row r="555" spans="1:105" ht="12" customHeight="1" x14ac:dyDescent="0.25">
      <c r="A555" s="97" t="s">
        <v>53</v>
      </c>
      <c r="B555" s="99"/>
      <c r="C555" s="99">
        <v>0.75979986015253653</v>
      </c>
      <c r="D555" s="99">
        <v>0.72952773957531136</v>
      </c>
      <c r="E555" s="99">
        <v>0.78973485233120133</v>
      </c>
      <c r="F555" s="99">
        <v>0.80673546022678488</v>
      </c>
      <c r="G555" s="99">
        <v>0.82868016134848321</v>
      </c>
      <c r="H555" s="99">
        <v>0.72352588421793451</v>
      </c>
      <c r="I555" s="99">
        <v>0.66251609020886659</v>
      </c>
      <c r="J555" s="99">
        <v>0.65420683232922139</v>
      </c>
      <c r="K555" s="99">
        <v>0.6676486835818719</v>
      </c>
      <c r="L555" s="99">
        <v>0.68098642772300955</v>
      </c>
      <c r="M555" s="99">
        <v>0.64088591381535276</v>
      </c>
      <c r="N555" s="99">
        <v>0.61425388372350753</v>
      </c>
      <c r="O555" s="99">
        <v>0.59045772621938752</v>
      </c>
      <c r="P555" s="99">
        <v>0.49170116434022365</v>
      </c>
      <c r="Q555" s="99">
        <v>0.5448524810201516</v>
      </c>
      <c r="R555" s="99">
        <v>0.51876235501875834</v>
      </c>
      <c r="S555" s="99">
        <v>0.481435577718274</v>
      </c>
      <c r="T555" s="99">
        <v>0.44430248071409439</v>
      </c>
      <c r="U555" s="99">
        <v>0.40908918137724082</v>
      </c>
      <c r="V555" s="99">
        <v>0.39310073174389937</v>
      </c>
      <c r="W555" s="99">
        <v>0.36130714969372013</v>
      </c>
      <c r="X555" s="99">
        <v>0.25749766397287516</v>
      </c>
      <c r="Y555" s="99">
        <v>0.1735882711762419</v>
      </c>
      <c r="DA555" s="63" t="s">
        <v>4672</v>
      </c>
    </row>
    <row r="556" spans="1:105" ht="12" customHeight="1" x14ac:dyDescent="0.25">
      <c r="A556" s="121" t="s">
        <v>92</v>
      </c>
      <c r="B556" s="123"/>
      <c r="C556" s="123">
        <f t="shared" ref="C556:Y556" si="274">C557</f>
        <v>3.4270009905075787</v>
      </c>
      <c r="D556" s="123">
        <f t="shared" si="274"/>
        <v>3.105871720954025</v>
      </c>
      <c r="E556" s="123">
        <f t="shared" si="274"/>
        <v>14.090194955240287</v>
      </c>
      <c r="F556" s="123">
        <f t="shared" si="274"/>
        <v>7.3764981218882699</v>
      </c>
      <c r="G556" s="123">
        <f t="shared" si="274"/>
        <v>7.7008325251780247</v>
      </c>
      <c r="H556" s="123">
        <f t="shared" si="274"/>
        <v>16.342689019402005</v>
      </c>
      <c r="I556" s="123">
        <f t="shared" si="274"/>
        <v>22.593246466209425</v>
      </c>
      <c r="J556" s="123">
        <f t="shared" si="274"/>
        <v>12.983638289510621</v>
      </c>
      <c r="K556" s="123">
        <f t="shared" si="274"/>
        <v>11.789744363814313</v>
      </c>
      <c r="L556" s="123">
        <f t="shared" si="274"/>
        <v>6.5482818456362279</v>
      </c>
      <c r="M556" s="123">
        <f t="shared" si="274"/>
        <v>9.7714892018531661</v>
      </c>
      <c r="N556" s="123">
        <f t="shared" si="274"/>
        <v>10.759708753370896</v>
      </c>
      <c r="O556" s="123">
        <f t="shared" si="274"/>
        <v>5.6274321610652205</v>
      </c>
      <c r="P556" s="123">
        <f t="shared" si="274"/>
        <v>4.7958163975534536</v>
      </c>
      <c r="Q556" s="123">
        <f t="shared" si="274"/>
        <v>3.9646238577905466</v>
      </c>
      <c r="R556" s="123">
        <f t="shared" si="274"/>
        <v>5.4815668801694857</v>
      </c>
      <c r="S556" s="123">
        <f t="shared" si="274"/>
        <v>2.8471420415812361</v>
      </c>
      <c r="T556" s="123">
        <f t="shared" si="274"/>
        <v>6.5640462648252775</v>
      </c>
      <c r="U556" s="123">
        <f t="shared" si="274"/>
        <v>1.0493827397000279</v>
      </c>
      <c r="V556" s="123">
        <f t="shared" si="274"/>
        <v>8.4777099916232057</v>
      </c>
      <c r="W556" s="123">
        <f t="shared" si="274"/>
        <v>17.350647802623918</v>
      </c>
      <c r="X556" s="123">
        <f t="shared" si="274"/>
        <v>23.046872933877527</v>
      </c>
      <c r="Y556" s="123">
        <f t="shared" si="274"/>
        <v>8.3690914867669299</v>
      </c>
      <c r="DA556" s="130" t="s">
        <v>4673</v>
      </c>
    </row>
    <row r="557" spans="1:105" ht="12" customHeight="1" x14ac:dyDescent="0.25">
      <c r="A557" s="97" t="s">
        <v>53</v>
      </c>
      <c r="B557" s="99"/>
      <c r="C557" s="99">
        <f>RES_hhdet_in_tess!C86</f>
        <v>3.4270009905075787</v>
      </c>
      <c r="D557" s="99">
        <f>RES_hhdet_in_tess!D86</f>
        <v>3.105871720954025</v>
      </c>
      <c r="E557" s="99">
        <f>RES_hhdet_in_tess!E86</f>
        <v>14.090194955240287</v>
      </c>
      <c r="F557" s="99">
        <f>RES_hhdet_in_tess!F86</f>
        <v>7.3764981218882699</v>
      </c>
      <c r="G557" s="99">
        <f>RES_hhdet_in_tess!G86</f>
        <v>7.7008325251780247</v>
      </c>
      <c r="H557" s="99">
        <f>RES_hhdet_in_tess!H86</f>
        <v>16.342689019402005</v>
      </c>
      <c r="I557" s="99">
        <f>RES_hhdet_in_tess!I86</f>
        <v>22.593246466209425</v>
      </c>
      <c r="J557" s="99">
        <f>RES_hhdet_in_tess!J86</f>
        <v>12.983638289510621</v>
      </c>
      <c r="K557" s="99">
        <f>RES_hhdet_in_tess!K86</f>
        <v>11.789744363814313</v>
      </c>
      <c r="L557" s="99">
        <f>RES_hhdet_in_tess!L86</f>
        <v>6.5482818456362279</v>
      </c>
      <c r="M557" s="99">
        <f>RES_hhdet_in_tess!M86</f>
        <v>9.7714892018531661</v>
      </c>
      <c r="N557" s="99">
        <f>RES_hhdet_in_tess!N86</f>
        <v>10.759708753370896</v>
      </c>
      <c r="O557" s="99">
        <f>RES_hhdet_in_tess!O86</f>
        <v>5.6274321610652205</v>
      </c>
      <c r="P557" s="99">
        <f>RES_hhdet_in_tess!P86</f>
        <v>4.7958163975534536</v>
      </c>
      <c r="Q557" s="99">
        <f>RES_hhdet_in_tess!Q86</f>
        <v>3.9646238577905466</v>
      </c>
      <c r="R557" s="99">
        <f>RES_hhdet_in_tess!R86</f>
        <v>5.4815668801694857</v>
      </c>
      <c r="S557" s="99">
        <f>RES_hhdet_in_tess!S86</f>
        <v>2.8471420415812361</v>
      </c>
      <c r="T557" s="99">
        <f>RES_hhdet_in_tess!T86</f>
        <v>6.5640462648252775</v>
      </c>
      <c r="U557" s="99">
        <f>RES_hhdet_in_tess!U86</f>
        <v>1.0493827397000279</v>
      </c>
      <c r="V557" s="99">
        <f>RES_hhdet_in_tess!V86</f>
        <v>8.4777099916232057</v>
      </c>
      <c r="W557" s="99">
        <f>RES_hhdet_in_tess!W86</f>
        <v>17.350647802623918</v>
      </c>
      <c r="X557" s="99">
        <f>RES_hhdet_in_tess!X86</f>
        <v>23.046872933877527</v>
      </c>
      <c r="Y557" s="99">
        <f>RES_hhdet_in_tess!Y86</f>
        <v>8.3690914867669299</v>
      </c>
      <c r="DA557" s="63" t="s">
        <v>4674</v>
      </c>
    </row>
    <row r="558" spans="1:105" ht="12" customHeight="1" x14ac:dyDescent="0.25">
      <c r="A558" s="121" t="s">
        <v>55</v>
      </c>
      <c r="B558" s="123"/>
      <c r="C558" s="123">
        <v>10.680280588577109</v>
      </c>
      <c r="D558" s="123">
        <v>11.565977763637163</v>
      </c>
      <c r="E558" s="123">
        <v>10.068048017661228</v>
      </c>
      <c r="F558" s="123">
        <v>11.30058603402207</v>
      </c>
      <c r="G558" s="123">
        <v>11.455561271067298</v>
      </c>
      <c r="H558" s="123">
        <v>11.698646671718578</v>
      </c>
      <c r="I558" s="123">
        <v>11.166973693387668</v>
      </c>
      <c r="J558" s="123">
        <v>11.445881676704344</v>
      </c>
      <c r="K558" s="123">
        <v>10.983130555219393</v>
      </c>
      <c r="L558" s="123">
        <v>10.941963485721027</v>
      </c>
      <c r="M558" s="123">
        <v>10.432887449664518</v>
      </c>
      <c r="N558" s="123">
        <v>10.381546175762018</v>
      </c>
      <c r="O558" s="123">
        <v>10.062086206058709</v>
      </c>
      <c r="P558" s="123">
        <v>9.9511476455813899</v>
      </c>
      <c r="Q558" s="123">
        <v>10.047633535069879</v>
      </c>
      <c r="R558" s="123">
        <v>10.215178700312572</v>
      </c>
      <c r="S558" s="123">
        <v>10.347198158366982</v>
      </c>
      <c r="T558" s="123">
        <v>10.366001318498219</v>
      </c>
      <c r="U558" s="123">
        <v>10.40476831221523</v>
      </c>
      <c r="V558" s="123">
        <v>10.514451686106019</v>
      </c>
      <c r="W558" s="123">
        <v>11.099169160464765</v>
      </c>
      <c r="X558" s="123">
        <v>10.515094428089739</v>
      </c>
      <c r="Y558" s="123">
        <v>10.992856715703924</v>
      </c>
      <c r="DA558" s="130" t="s">
        <v>4675</v>
      </c>
    </row>
    <row r="559" spans="1:105" ht="12" customHeight="1" x14ac:dyDescent="0.25">
      <c r="A559" s="97" t="s">
        <v>132</v>
      </c>
      <c r="B559" s="99"/>
      <c r="C559" s="99">
        <v>10.964143949577617</v>
      </c>
      <c r="D559" s="99">
        <v>10.60366165409396</v>
      </c>
      <c r="E559" s="99">
        <v>11.26227985512649</v>
      </c>
      <c r="F559" s="99">
        <v>11.128012041015785</v>
      </c>
      <c r="G559" s="99">
        <v>11.234110117348889</v>
      </c>
      <c r="H559" s="99">
        <v>11.260475273754418</v>
      </c>
      <c r="I559" s="99">
        <v>11.401009302159727</v>
      </c>
      <c r="J559" s="99">
        <v>10.947263903093173</v>
      </c>
      <c r="K559" s="99">
        <v>11.171587739678575</v>
      </c>
      <c r="L559" s="99">
        <v>11.023928819682791</v>
      </c>
      <c r="M559" s="99">
        <v>10.721576467234021</v>
      </c>
      <c r="N559" s="99">
        <v>10.554735288566013</v>
      </c>
      <c r="O559" s="99">
        <v>10.119758727669176</v>
      </c>
      <c r="P559" s="99">
        <v>10.025717631345559</v>
      </c>
      <c r="Q559" s="99">
        <v>9.9516253994415802</v>
      </c>
      <c r="R559" s="99">
        <v>10.354075073558915</v>
      </c>
      <c r="S559" s="99">
        <v>10.25596914571177</v>
      </c>
      <c r="T559" s="99">
        <v>10.170112523861832</v>
      </c>
      <c r="U559" s="99">
        <v>9.9943491193196721</v>
      </c>
      <c r="V559" s="99">
        <v>10.506396353331718</v>
      </c>
      <c r="W559" s="99">
        <v>10.113858014051905</v>
      </c>
      <c r="X559" s="99">
        <v>9.0486959426092106</v>
      </c>
      <c r="Y559" s="99">
        <v>12.338069934534216</v>
      </c>
      <c r="DA559" s="63" t="s">
        <v>4676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11.263554668739443</v>
      </c>
      <c r="F560" s="99">
        <v>0</v>
      </c>
      <c r="G560" s="99">
        <v>0</v>
      </c>
      <c r="H560" s="99">
        <v>0</v>
      </c>
      <c r="I560" s="99">
        <v>11.402822287284542</v>
      </c>
      <c r="J560" s="99">
        <v>10.948838660449486</v>
      </c>
      <c r="K560" s="99">
        <v>11.176621476454581</v>
      </c>
      <c r="L560" s="99">
        <v>11.028603338632688</v>
      </c>
      <c r="M560" s="99">
        <v>10.726382523451882</v>
      </c>
      <c r="N560" s="99">
        <v>10.558273480312081</v>
      </c>
      <c r="O560" s="99">
        <v>10.121085925415434</v>
      </c>
      <c r="P560" s="99">
        <v>10.034031568727622</v>
      </c>
      <c r="Q560" s="99">
        <v>9.9570453468438593</v>
      </c>
      <c r="R560" s="99">
        <v>10.363199481823786</v>
      </c>
      <c r="S560" s="99">
        <v>0</v>
      </c>
      <c r="T560" s="99">
        <v>10.165690141207476</v>
      </c>
      <c r="U560" s="99">
        <v>9.9815121840299152</v>
      </c>
      <c r="V560" s="99">
        <v>10.503934804664846</v>
      </c>
      <c r="W560" s="99">
        <v>10.104434902552347</v>
      </c>
      <c r="X560" s="99">
        <v>9.0465910001383918</v>
      </c>
      <c r="Y560" s="99">
        <v>12.384975797840701</v>
      </c>
      <c r="DA560" s="63" t="s">
        <v>4677</v>
      </c>
    </row>
    <row r="561" spans="1:105" ht="12" customHeight="1" x14ac:dyDescent="0.25">
      <c r="A561" s="100" t="s">
        <v>199</v>
      </c>
      <c r="B561" s="102"/>
      <c r="C561" s="102">
        <v>0</v>
      </c>
      <c r="D561" s="102">
        <v>0</v>
      </c>
      <c r="E561" s="102">
        <v>2.8920393730666318</v>
      </c>
      <c r="F561" s="102">
        <v>0</v>
      </c>
      <c r="G561" s="102">
        <v>0</v>
      </c>
      <c r="H561" s="102">
        <v>0</v>
      </c>
      <c r="I561" s="102">
        <v>3.1701238941461072</v>
      </c>
      <c r="J561" s="102">
        <v>3.0665597564705616</v>
      </c>
      <c r="K561" s="102">
        <v>2.9116145129856368</v>
      </c>
      <c r="L561" s="102">
        <v>2.8781000294939254</v>
      </c>
      <c r="M561" s="102">
        <v>2.9250632342733867</v>
      </c>
      <c r="N561" s="102">
        <v>2.8470012221647498</v>
      </c>
      <c r="O561" s="102">
        <v>2.6490280620691005</v>
      </c>
      <c r="P561" s="102">
        <v>2.7719973070306567</v>
      </c>
      <c r="Q561" s="102">
        <v>3.0213226526800367</v>
      </c>
      <c r="R561" s="102">
        <v>3.0653640961998727</v>
      </c>
      <c r="S561" s="102">
        <v>0</v>
      </c>
      <c r="T561" s="102">
        <v>3.0597844237022365</v>
      </c>
      <c r="U561" s="102">
        <v>2.8411012803581159</v>
      </c>
      <c r="V561" s="102">
        <v>2.9261875101509114</v>
      </c>
      <c r="W561" s="102">
        <v>3.1675392818491956</v>
      </c>
      <c r="X561" s="102">
        <v>3.1691315290966089</v>
      </c>
      <c r="Y561" s="102">
        <v>4.4471797892405656</v>
      </c>
      <c r="DA561" s="131" t="s">
        <v>4678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8.3715152956728112</v>
      </c>
      <c r="F562" s="105">
        <v>0</v>
      </c>
      <c r="G562" s="105">
        <v>0</v>
      </c>
      <c r="H562" s="105">
        <v>0</v>
      </c>
      <c r="I562" s="105">
        <v>8.232698393138433</v>
      </c>
      <c r="J562" s="105">
        <v>7.8822789039789223</v>
      </c>
      <c r="K562" s="105">
        <v>8.2650069634689451</v>
      </c>
      <c r="L562" s="105">
        <v>8.1505033091387631</v>
      </c>
      <c r="M562" s="105">
        <v>7.801319289178493</v>
      </c>
      <c r="N562" s="105">
        <v>7.711272258147333</v>
      </c>
      <c r="O562" s="105">
        <v>7.4720578633463317</v>
      </c>
      <c r="P562" s="105">
        <v>7.2620342616969662</v>
      </c>
      <c r="Q562" s="105">
        <v>6.9357226941638226</v>
      </c>
      <c r="R562" s="105">
        <v>7.2978353856239142</v>
      </c>
      <c r="S562" s="105">
        <v>0</v>
      </c>
      <c r="T562" s="105">
        <v>7.1059057175052374</v>
      </c>
      <c r="U562" s="105">
        <v>7.1404109036717989</v>
      </c>
      <c r="V562" s="105">
        <v>7.5777472945139328</v>
      </c>
      <c r="W562" s="105">
        <v>6.9368956207031509</v>
      </c>
      <c r="X562" s="105">
        <v>5.8774594710417833</v>
      </c>
      <c r="Y562" s="105">
        <v>7.9377960086001318</v>
      </c>
      <c r="DA562" s="132" t="s">
        <v>4679</v>
      </c>
    </row>
    <row r="563" spans="1:105" ht="12" customHeight="1" x14ac:dyDescent="0.25">
      <c r="A563" s="106" t="s">
        <v>124</v>
      </c>
      <c r="B563" s="102"/>
      <c r="C563" s="102">
        <v>10.982016629766363</v>
      </c>
      <c r="D563" s="102">
        <v>10.699743161088284</v>
      </c>
      <c r="E563" s="102">
        <v>11.310490394742512</v>
      </c>
      <c r="F563" s="102">
        <v>11.243730070109349</v>
      </c>
      <c r="G563" s="102">
        <v>11.19138152423344</v>
      </c>
      <c r="H563" s="102">
        <v>11.300527300984564</v>
      </c>
      <c r="I563" s="102">
        <v>10.870170931590151</v>
      </c>
      <c r="J563" s="102">
        <v>11.910299048247612</v>
      </c>
      <c r="K563" s="102">
        <v>12.701636571544066</v>
      </c>
      <c r="L563" s="102">
        <v>11.701628383177834</v>
      </c>
      <c r="M563" s="102">
        <v>10.381471924722488</v>
      </c>
      <c r="N563" s="102">
        <v>10.115087609619179</v>
      </c>
      <c r="O563" s="102">
        <v>10.25065300051544</v>
      </c>
      <c r="P563" s="102">
        <v>9.5979074205104151</v>
      </c>
      <c r="Q563" s="102">
        <v>9.8263928019477706</v>
      </c>
      <c r="R563" s="102">
        <v>10.459706978613905</v>
      </c>
      <c r="S563" s="102">
        <v>10.434084306425428</v>
      </c>
      <c r="T563" s="102">
        <v>10.081998814878069</v>
      </c>
      <c r="U563" s="102">
        <v>10.704765892982929</v>
      </c>
      <c r="V563" s="102">
        <v>10.578851352219868</v>
      </c>
      <c r="W563" s="102">
        <v>11.096027234770759</v>
      </c>
      <c r="X563" s="102">
        <v>10.855338155626919</v>
      </c>
      <c r="Y563" s="102">
        <v>10.050654461362962</v>
      </c>
      <c r="DA563" s="131" t="s">
        <v>4680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11.313186969591786</v>
      </c>
      <c r="F564" s="105">
        <v>0</v>
      </c>
      <c r="G564" s="105">
        <v>0</v>
      </c>
      <c r="H564" s="105">
        <v>0</v>
      </c>
      <c r="I564" s="105">
        <v>10.869010164505784</v>
      </c>
      <c r="J564" s="105">
        <v>11.914722499312257</v>
      </c>
      <c r="K564" s="105">
        <v>12.713261185048038</v>
      </c>
      <c r="L564" s="105">
        <v>11.711133913529595</v>
      </c>
      <c r="M564" s="105">
        <v>10.390999460599131</v>
      </c>
      <c r="N564" s="105">
        <v>10.128988279428253</v>
      </c>
      <c r="O564" s="105">
        <v>10.271676144771126</v>
      </c>
      <c r="P564" s="105">
        <v>9.6111094723165902</v>
      </c>
      <c r="Q564" s="105">
        <v>9.8362001463399764</v>
      </c>
      <c r="R564" s="105">
        <v>10.478839476454423</v>
      </c>
      <c r="S564" s="105">
        <v>10.439144733314313</v>
      </c>
      <c r="T564" s="105">
        <v>10.078312317167816</v>
      </c>
      <c r="U564" s="105">
        <v>10.695740616261732</v>
      </c>
      <c r="V564" s="105">
        <v>10.575964430118582</v>
      </c>
      <c r="W564" s="105">
        <v>11.077667260522626</v>
      </c>
      <c r="X564" s="105">
        <v>10.849330849635372</v>
      </c>
      <c r="Y564" s="105">
        <v>10.051257073333366</v>
      </c>
      <c r="DA564" s="132" t="s">
        <v>4681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2.9046495356187259</v>
      </c>
      <c r="F565" s="99">
        <v>0</v>
      </c>
      <c r="G565" s="99">
        <v>0</v>
      </c>
      <c r="H565" s="99">
        <v>0</v>
      </c>
      <c r="I565" s="99">
        <v>3.0212145652826843</v>
      </c>
      <c r="J565" s="99">
        <v>3.3357660063160814</v>
      </c>
      <c r="K565" s="99">
        <v>3.3168520333797136</v>
      </c>
      <c r="L565" s="99">
        <v>3.0572448914714716</v>
      </c>
      <c r="M565" s="99">
        <v>2.8285737765995429</v>
      </c>
      <c r="N565" s="99">
        <v>2.7230404115814513</v>
      </c>
      <c r="O565" s="99">
        <v>2.6845996078447816</v>
      </c>
      <c r="P565" s="99">
        <v>2.6475599802707257</v>
      </c>
      <c r="Q565" s="99">
        <v>2.9789940700417037</v>
      </c>
      <c r="R565" s="99">
        <v>3.0930655381338106</v>
      </c>
      <c r="S565" s="99">
        <v>3.0359547833897649</v>
      </c>
      <c r="T565" s="99">
        <v>3.0308108728006542</v>
      </c>
      <c r="U565" s="99">
        <v>3.0436311276536769</v>
      </c>
      <c r="V565" s="99">
        <v>2.9449448484578822</v>
      </c>
      <c r="W565" s="99">
        <v>3.4749807080588559</v>
      </c>
      <c r="X565" s="99">
        <v>3.8054333196854286</v>
      </c>
      <c r="Y565" s="99">
        <v>3.580650639651946</v>
      </c>
      <c r="DA565" s="63" t="s">
        <v>4682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8.4085374339730592</v>
      </c>
      <c r="F566" s="99">
        <v>0</v>
      </c>
      <c r="G566" s="99">
        <v>0</v>
      </c>
      <c r="H566" s="99">
        <v>0</v>
      </c>
      <c r="I566" s="99">
        <v>7.8477955992231019</v>
      </c>
      <c r="J566" s="99">
        <v>8.578956492996177</v>
      </c>
      <c r="K566" s="99">
        <v>9.3964091516683226</v>
      </c>
      <c r="L566" s="99">
        <v>8.6538890220581219</v>
      </c>
      <c r="M566" s="99">
        <v>7.5624256839995869</v>
      </c>
      <c r="N566" s="99">
        <v>7.4059478678468</v>
      </c>
      <c r="O566" s="99">
        <v>7.587076536926344</v>
      </c>
      <c r="P566" s="99">
        <v>6.9635494920458632</v>
      </c>
      <c r="Q566" s="99">
        <v>6.8572060762982732</v>
      </c>
      <c r="R566" s="99">
        <v>7.3857739383206109</v>
      </c>
      <c r="S566" s="99">
        <v>7.4031899499245464</v>
      </c>
      <c r="T566" s="99">
        <v>7.0475014443671613</v>
      </c>
      <c r="U566" s="99">
        <v>7.6521094886080574</v>
      </c>
      <c r="V566" s="99">
        <v>7.6310195816607003</v>
      </c>
      <c r="W566" s="99">
        <v>7.6026865524637692</v>
      </c>
      <c r="X566" s="99">
        <v>7.0438975299499429</v>
      </c>
      <c r="Y566" s="99">
        <v>6.4706064336814197</v>
      </c>
      <c r="DA566" s="63" t="s">
        <v>4683</v>
      </c>
    </row>
    <row r="567" spans="1:105" ht="12" customHeight="1" x14ac:dyDescent="0.25">
      <c r="A567" s="106" t="s">
        <v>122</v>
      </c>
      <c r="B567" s="102"/>
      <c r="C567" s="102">
        <v>10.661777113280882</v>
      </c>
      <c r="D567" s="102">
        <v>11.634444271347371</v>
      </c>
      <c r="E567" s="102">
        <v>9.9645853428783298</v>
      </c>
      <c r="F567" s="102">
        <v>11.307137427249465</v>
      </c>
      <c r="G567" s="102">
        <v>11.470924593039658</v>
      </c>
      <c r="H567" s="102">
        <v>11.726370143445278</v>
      </c>
      <c r="I567" s="102">
        <v>11.170717835123929</v>
      </c>
      <c r="J567" s="102">
        <v>11.508208042686151</v>
      </c>
      <c r="K567" s="102">
        <v>10.867924895295983</v>
      </c>
      <c r="L567" s="102">
        <v>10.896477469798299</v>
      </c>
      <c r="M567" s="102">
        <v>10.397290594972949</v>
      </c>
      <c r="N567" s="102">
        <v>10.368830207784741</v>
      </c>
      <c r="O567" s="102">
        <v>10.051317249072284</v>
      </c>
      <c r="P567" s="102">
        <v>9.9570978419191167</v>
      </c>
      <c r="Q567" s="102">
        <v>10.055869310022599</v>
      </c>
      <c r="R567" s="102">
        <v>10.195322014703631</v>
      </c>
      <c r="S567" s="102">
        <v>10.34706848445785</v>
      </c>
      <c r="T567" s="102">
        <v>10.384065055175366</v>
      </c>
      <c r="U567" s="102">
        <v>10.416563465499857</v>
      </c>
      <c r="V567" s="102">
        <v>10.512886983988849</v>
      </c>
      <c r="W567" s="102">
        <v>11.159473293340282</v>
      </c>
      <c r="X567" s="102">
        <v>10.662746266813835</v>
      </c>
      <c r="Y567" s="102">
        <v>10.616945143108271</v>
      </c>
      <c r="DA567" s="131" t="s">
        <v>4684</v>
      </c>
    </row>
    <row r="568" spans="1:105" ht="12" customHeight="1" x14ac:dyDescent="0.25">
      <c r="A568" s="107" t="s">
        <v>121</v>
      </c>
      <c r="B568" s="105"/>
      <c r="C568" s="105">
        <v>10.662383262054144</v>
      </c>
      <c r="D568" s="105">
        <v>11.635624102895454</v>
      </c>
      <c r="E568" s="105">
        <v>9.9674745514640453</v>
      </c>
      <c r="F568" s="105">
        <v>11.309694760687043</v>
      </c>
      <c r="G568" s="105">
        <v>11.472778080164648</v>
      </c>
      <c r="H568" s="105">
        <v>11.727096596458393</v>
      </c>
      <c r="I568" s="105">
        <v>11.174727576075048</v>
      </c>
      <c r="J568" s="105">
        <v>11.514838369999985</v>
      </c>
      <c r="K568" s="105">
        <v>10.875330191559694</v>
      </c>
      <c r="L568" s="105">
        <v>10.903035499242302</v>
      </c>
      <c r="M568" s="105">
        <v>10.404316601661113</v>
      </c>
      <c r="N568" s="105">
        <v>10.373756550582165</v>
      </c>
      <c r="O568" s="105">
        <v>10.056108212712129</v>
      </c>
      <c r="P568" s="105">
        <v>9.9698205096439256</v>
      </c>
      <c r="Q568" s="105">
        <v>10.07387749914075</v>
      </c>
      <c r="R568" s="105">
        <v>10.213470609251383</v>
      </c>
      <c r="S568" s="105">
        <v>10.362658381909453</v>
      </c>
      <c r="T568" s="105">
        <v>10.396732733342606</v>
      </c>
      <c r="U568" s="105">
        <v>10.425206916226216</v>
      </c>
      <c r="V568" s="105">
        <v>10.516549641385531</v>
      </c>
      <c r="W568" s="105">
        <v>11.159387506417053</v>
      </c>
      <c r="X568" s="105">
        <v>10.665041924977249</v>
      </c>
      <c r="Y568" s="105">
        <v>10.623195533727777</v>
      </c>
      <c r="DA568" s="132" t="s">
        <v>4685</v>
      </c>
    </row>
    <row r="569" spans="1:105" ht="12" customHeight="1" x14ac:dyDescent="0.25">
      <c r="A569" s="108" t="s">
        <v>53</v>
      </c>
      <c r="B569" s="99"/>
      <c r="C569" s="99">
        <v>3.0653828347576035</v>
      </c>
      <c r="D569" s="99">
        <v>3.5271511142259171</v>
      </c>
      <c r="E569" s="99">
        <v>2.5572796401980589</v>
      </c>
      <c r="F569" s="99">
        <v>3.2727622657951128</v>
      </c>
      <c r="G569" s="99">
        <v>3.2887252166227769</v>
      </c>
      <c r="H569" s="99">
        <v>3.3503625946509579</v>
      </c>
      <c r="I569" s="99">
        <v>3.1065840934741074</v>
      </c>
      <c r="J569" s="99">
        <v>3.2265957504189178</v>
      </c>
      <c r="K569" s="99">
        <v>2.8326633786827848</v>
      </c>
      <c r="L569" s="99">
        <v>2.8436297299280637</v>
      </c>
      <c r="M569" s="99">
        <v>2.8366935597807306</v>
      </c>
      <c r="N569" s="99">
        <v>2.7971699763215168</v>
      </c>
      <c r="O569" s="99">
        <v>2.6325651946779458</v>
      </c>
      <c r="P569" s="99">
        <v>2.7544457528242661</v>
      </c>
      <c r="Q569" s="99">
        <v>3.0601680704909033</v>
      </c>
      <c r="R569" s="99">
        <v>3.020228286946347</v>
      </c>
      <c r="S569" s="99">
        <v>3.0185001782291154</v>
      </c>
      <c r="T569" s="99">
        <v>3.1304538126649759</v>
      </c>
      <c r="U569" s="99">
        <v>2.9683259723401281</v>
      </c>
      <c r="V569" s="99">
        <v>2.9314620077090634</v>
      </c>
      <c r="W569" s="99">
        <v>3.5008573879325415</v>
      </c>
      <c r="X569" s="99">
        <v>3.7437973507466547</v>
      </c>
      <c r="Y569" s="99">
        <v>3.7908893015851906</v>
      </c>
      <c r="DA569" s="63" t="s">
        <v>4686</v>
      </c>
    </row>
    <row r="570" spans="1:105" ht="12" customHeight="1" x14ac:dyDescent="0.25">
      <c r="A570" s="108" t="s">
        <v>52</v>
      </c>
      <c r="B570" s="99"/>
      <c r="C570" s="99">
        <v>7.5970004272965399</v>
      </c>
      <c r="D570" s="99">
        <v>8.1084729886695381</v>
      </c>
      <c r="E570" s="99">
        <v>7.4101949112659868</v>
      </c>
      <c r="F570" s="99">
        <v>8.0369324948919303</v>
      </c>
      <c r="G570" s="99">
        <v>8.1840528635418703</v>
      </c>
      <c r="H570" s="99">
        <v>8.3767340018074368</v>
      </c>
      <c r="I570" s="99">
        <v>8.0681434826009397</v>
      </c>
      <c r="J570" s="99">
        <v>8.2882426195810694</v>
      </c>
      <c r="K570" s="99">
        <v>8.0426668128769112</v>
      </c>
      <c r="L570" s="99">
        <v>8.0594057693142389</v>
      </c>
      <c r="M570" s="99">
        <v>7.5676230418803829</v>
      </c>
      <c r="N570" s="99">
        <v>7.5765865742606477</v>
      </c>
      <c r="O570" s="99">
        <v>7.4235430180341817</v>
      </c>
      <c r="P570" s="99">
        <v>7.2153747568196609</v>
      </c>
      <c r="Q570" s="99">
        <v>7.0137094286498467</v>
      </c>
      <c r="R570" s="99">
        <v>7.1932423223050339</v>
      </c>
      <c r="S570" s="99">
        <v>7.3441582036803403</v>
      </c>
      <c r="T570" s="99">
        <v>7.2662789206776273</v>
      </c>
      <c r="U570" s="99">
        <v>7.4568809438860848</v>
      </c>
      <c r="V570" s="99">
        <v>7.5850876336764683</v>
      </c>
      <c r="W570" s="99">
        <v>7.6585301184845127</v>
      </c>
      <c r="X570" s="99">
        <v>6.9212445742305961</v>
      </c>
      <c r="Y570" s="99">
        <v>6.8323062321425869</v>
      </c>
      <c r="DA570" s="63" t="s">
        <v>4687</v>
      </c>
    </row>
    <row r="571" spans="1:105" ht="12" customHeight="1" x14ac:dyDescent="0.25">
      <c r="A571" s="121" t="s">
        <v>54</v>
      </c>
      <c r="B571" s="123"/>
      <c r="C571" s="123">
        <v>10.551945474959853</v>
      </c>
      <c r="D571" s="123">
        <v>11.129311040567032</v>
      </c>
      <c r="E571" s="123">
        <v>10.184723081341028</v>
      </c>
      <c r="F571" s="123">
        <v>10.768168306938767</v>
      </c>
      <c r="G571" s="123">
        <v>10.9170345270203</v>
      </c>
      <c r="H571" s="123">
        <v>11.056967274026434</v>
      </c>
      <c r="I571" s="123">
        <v>10.397822880880303</v>
      </c>
      <c r="J571" s="123">
        <v>10.630385495487007</v>
      </c>
      <c r="K571" s="123">
        <v>10.595313615880656</v>
      </c>
      <c r="L571" s="123">
        <v>9.9943738038481111</v>
      </c>
      <c r="M571" s="123">
        <v>9.2922314623906335</v>
      </c>
      <c r="N571" s="123">
        <v>9.0035391081953655</v>
      </c>
      <c r="O571" s="123">
        <v>8.5335080528431853</v>
      </c>
      <c r="P571" s="123">
        <v>8.1589037880996731</v>
      </c>
      <c r="Q571" s="123">
        <v>8.1921984179562077</v>
      </c>
      <c r="R571" s="123">
        <v>8.3906014600934373</v>
      </c>
      <c r="S571" s="123">
        <v>8.2503058529679212</v>
      </c>
      <c r="T571" s="123">
        <v>7.9868757590753381</v>
      </c>
      <c r="U571" s="123">
        <v>7.953162421787134</v>
      </c>
      <c r="V571" s="123">
        <v>7.9855630752197602</v>
      </c>
      <c r="W571" s="123">
        <v>8.3737680298651558</v>
      </c>
      <c r="X571" s="123">
        <v>7.9628686719565707</v>
      </c>
      <c r="Y571" s="123">
        <v>7.477665317954072</v>
      </c>
      <c r="DA571" s="130" t="s">
        <v>4688</v>
      </c>
    </row>
    <row r="572" spans="1:105" ht="12" customHeight="1" x14ac:dyDescent="0.25">
      <c r="A572" s="97" t="s">
        <v>202</v>
      </c>
      <c r="B572" s="99"/>
      <c r="C572" s="99">
        <v>11.466726885989884</v>
      </c>
      <c r="D572" s="99">
        <v>9.9665556209945656</v>
      </c>
      <c r="E572" s="99">
        <v>11.766804036281593</v>
      </c>
      <c r="F572" s="99">
        <v>10.629027863789364</v>
      </c>
      <c r="G572" s="99">
        <v>10.713095958543743</v>
      </c>
      <c r="H572" s="99">
        <v>10.169654748904353</v>
      </c>
      <c r="I572" s="99">
        <v>11.204852228944455</v>
      </c>
      <c r="J572" s="99">
        <v>9.8632795313614796</v>
      </c>
      <c r="K572" s="99">
        <v>10.603569000573716</v>
      </c>
      <c r="L572" s="99">
        <v>9.9004842398777164</v>
      </c>
      <c r="M572" s="99">
        <v>9.4368975713867318</v>
      </c>
      <c r="N572" s="99">
        <v>9.4201613688080865</v>
      </c>
      <c r="O572" s="99">
        <v>8.382656056772106</v>
      </c>
      <c r="P572" s="99">
        <v>8.3643221575809825</v>
      </c>
      <c r="Q572" s="99">
        <v>8.2792452325122134</v>
      </c>
      <c r="R572" s="99">
        <v>8.6166861066538267</v>
      </c>
      <c r="S572" s="99">
        <v>8.1463293319961192</v>
      </c>
      <c r="T572" s="99">
        <v>7.7928002135441563</v>
      </c>
      <c r="U572" s="99">
        <v>7.3158808158329576</v>
      </c>
      <c r="V572" s="99">
        <v>8.3542132509755938</v>
      </c>
      <c r="W572" s="99">
        <v>8.5629006310903399</v>
      </c>
      <c r="X572" s="99">
        <v>8.3476273639833174</v>
      </c>
      <c r="Y572" s="99">
        <v>6.90065066161789</v>
      </c>
      <c r="DA572" s="63" t="s">
        <v>4689</v>
      </c>
    </row>
    <row r="573" spans="1:105" ht="12" customHeight="1" x14ac:dyDescent="0.25">
      <c r="A573" s="97" t="s">
        <v>50</v>
      </c>
      <c r="B573" s="99"/>
      <c r="C573" s="99">
        <v>11.460161196064464</v>
      </c>
      <c r="D573" s="99">
        <v>10.023516155635409</v>
      </c>
      <c r="E573" s="99">
        <v>11.659848963237728</v>
      </c>
      <c r="F573" s="99">
        <v>10.728596633493892</v>
      </c>
      <c r="G573" s="99">
        <v>10.650690904769316</v>
      </c>
      <c r="H573" s="99">
        <v>10.270162595968443</v>
      </c>
      <c r="I573" s="99">
        <v>10.603999254197207</v>
      </c>
      <c r="J573" s="99">
        <v>10.276243125212385</v>
      </c>
      <c r="K573" s="99">
        <v>11.794060954385271</v>
      </c>
      <c r="L573" s="99">
        <v>10.532217119116671</v>
      </c>
      <c r="M573" s="99">
        <v>9.2832190638046423</v>
      </c>
      <c r="N573" s="99">
        <v>8.8045009673163506</v>
      </c>
      <c r="O573" s="99">
        <v>8.6955739517776109</v>
      </c>
      <c r="P573" s="99">
        <v>7.9916828425338222</v>
      </c>
      <c r="Q573" s="99">
        <v>8.0778581306086465</v>
      </c>
      <c r="R573" s="99">
        <v>8.488462264822223</v>
      </c>
      <c r="S573" s="99">
        <v>8.2953204295339198</v>
      </c>
      <c r="T573" s="99">
        <v>7.8265373661614408</v>
      </c>
      <c r="U573" s="99">
        <v>8.1570463418038663</v>
      </c>
      <c r="V573" s="99">
        <v>7.9922946314151737</v>
      </c>
      <c r="W573" s="99">
        <v>8.3289078994162384</v>
      </c>
      <c r="X573" s="99">
        <v>8.0706946910984865</v>
      </c>
      <c r="Y573" s="99">
        <v>7.2097913309246628</v>
      </c>
      <c r="DA573" s="63" t="s">
        <v>4690</v>
      </c>
    </row>
    <row r="574" spans="1:105" ht="12" customHeight="1" x14ac:dyDescent="0.25">
      <c r="A574" s="109" t="s">
        <v>120</v>
      </c>
      <c r="B574" s="110"/>
      <c r="C574" s="110">
        <v>9.7066889223173831</v>
      </c>
      <c r="D574" s="110">
        <v>12.007079172202449</v>
      </c>
      <c r="E574" s="110">
        <v>8.8636964678900529</v>
      </c>
      <c r="F574" s="110">
        <v>10.801686187458776</v>
      </c>
      <c r="G574" s="110">
        <v>11.06419281604002</v>
      </c>
      <c r="H574" s="110">
        <v>11.613007213643302</v>
      </c>
      <c r="I574" s="110">
        <v>10.144887478691928</v>
      </c>
      <c r="J574" s="110">
        <v>11.446868731398634</v>
      </c>
      <c r="K574" s="110">
        <v>9.4064970794997222</v>
      </c>
      <c r="L574" s="110">
        <v>9.5687392239664657</v>
      </c>
      <c r="M574" s="110">
        <v>9.2630968014251209</v>
      </c>
      <c r="N574" s="110">
        <v>9.0032707635075351</v>
      </c>
      <c r="O574" s="110">
        <v>8.4790874326749499</v>
      </c>
      <c r="P574" s="110">
        <v>8.2193951617768075</v>
      </c>
      <c r="Q574" s="110">
        <v>8.2643523563792556</v>
      </c>
      <c r="R574" s="110">
        <v>8.2847839061695172</v>
      </c>
      <c r="S574" s="110">
        <v>8.2332775764616351</v>
      </c>
      <c r="T574" s="110">
        <v>8.092435150119778</v>
      </c>
      <c r="U574" s="110">
        <v>7.9359064819898064</v>
      </c>
      <c r="V574" s="110">
        <v>7.9199543680833466</v>
      </c>
      <c r="W574" s="110">
        <v>8.3689046534339724</v>
      </c>
      <c r="X574" s="110">
        <v>7.9030849114272987</v>
      </c>
      <c r="Y574" s="110">
        <v>7.5932003115658331</v>
      </c>
      <c r="DA574" s="60" t="s">
        <v>4691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2.2349490487958068</v>
      </c>
      <c r="D576" s="118">
        <f t="shared" si="275"/>
        <v>1.7880454902784146</v>
      </c>
      <c r="E576" s="118">
        <f t="shared" si="275"/>
        <v>2.1405211100985295</v>
      </c>
      <c r="F576" s="118">
        <f t="shared" si="275"/>
        <v>1.6149722658404695</v>
      </c>
      <c r="G576" s="118">
        <f t="shared" si="275"/>
        <v>1.4774740120564356</v>
      </c>
      <c r="H576" s="118">
        <f t="shared" si="275"/>
        <v>1.6203673594447972</v>
      </c>
      <c r="I576" s="118">
        <f t="shared" si="275"/>
        <v>2.0430092396117265</v>
      </c>
      <c r="J576" s="118">
        <f t="shared" si="275"/>
        <v>2.3397666730883504</v>
      </c>
      <c r="K576" s="118">
        <f t="shared" si="275"/>
        <v>2.1723978179201779</v>
      </c>
      <c r="L576" s="118">
        <f t="shared" si="275"/>
        <v>1.8046932679715884</v>
      </c>
      <c r="M576" s="118">
        <f t="shared" si="275"/>
        <v>1.3359231868473169</v>
      </c>
      <c r="N576" s="118">
        <f t="shared" si="275"/>
        <v>0.84577796095152191</v>
      </c>
      <c r="O576" s="118">
        <f t="shared" si="275"/>
        <v>1.0568613343627329</v>
      </c>
      <c r="P576" s="118">
        <f t="shared" si="275"/>
        <v>1.0293814234270369</v>
      </c>
      <c r="Q576" s="118">
        <f t="shared" si="275"/>
        <v>1.3380641674478153</v>
      </c>
      <c r="R576" s="118">
        <f t="shared" ref="R576:V576" si="276">R577+R580+R582+R595</f>
        <v>1.5031851024208625</v>
      </c>
      <c r="S576" s="118">
        <f t="shared" si="276"/>
        <v>1.2013315746508231</v>
      </c>
      <c r="T576" s="118">
        <f t="shared" si="276"/>
        <v>1.0398914468537264</v>
      </c>
      <c r="U576" s="118">
        <f t="shared" si="276"/>
        <v>0.93437172277966463</v>
      </c>
      <c r="V576" s="118">
        <f t="shared" si="276"/>
        <v>0.74890773633939633</v>
      </c>
      <c r="W576" s="118">
        <f t="shared" ref="W576:Y576" si="277">W577+W580+W582+W595</f>
        <v>0.7725578570337549</v>
      </c>
      <c r="X576" s="118">
        <f t="shared" si="277"/>
        <v>0.66871991880042703</v>
      </c>
      <c r="Y576" s="118">
        <f t="shared" si="277"/>
        <v>0.72387702241707264</v>
      </c>
      <c r="DA576" s="129" t="s">
        <v>4837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:Y577" si="280">SUM(W578:W579)</f>
        <v>0</v>
      </c>
      <c r="X577" s="123">
        <f t="shared" si="280"/>
        <v>0</v>
      </c>
      <c r="Y577" s="123">
        <f t="shared" si="280"/>
        <v>0</v>
      </c>
      <c r="DA577" s="130" t="s">
        <v>4838</v>
      </c>
    </row>
    <row r="578" spans="1:105" ht="12" customHeight="1" x14ac:dyDescent="0.25">
      <c r="A578" s="97" t="s">
        <v>199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X578" s="99">
        <v>0</v>
      </c>
      <c r="Y578" s="99">
        <v>0</v>
      </c>
      <c r="DA578" s="63" t="s">
        <v>4839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X579" s="99">
        <v>0</v>
      </c>
      <c r="Y579" s="99">
        <v>0</v>
      </c>
      <c r="DA579" s="63" t="s">
        <v>4840</v>
      </c>
    </row>
    <row r="580" spans="1:105" ht="12" customHeight="1" x14ac:dyDescent="0.25">
      <c r="A580" s="121" t="s">
        <v>92</v>
      </c>
      <c r="B580" s="123"/>
      <c r="C580" s="123">
        <f t="shared" ref="C580:Y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X580" s="123">
        <f t="shared" si="281"/>
        <v>0</v>
      </c>
      <c r="Y580" s="123">
        <f t="shared" si="281"/>
        <v>0</v>
      </c>
      <c r="DA580" s="130" t="s">
        <v>4841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X581" s="99">
        <v>0</v>
      </c>
      <c r="Y581" s="99">
        <v>0</v>
      </c>
      <c r="DA581" s="63" t="s">
        <v>4842</v>
      </c>
    </row>
    <row r="582" spans="1:105" ht="12" customHeight="1" x14ac:dyDescent="0.25">
      <c r="A582" s="121" t="s">
        <v>55</v>
      </c>
      <c r="B582" s="123"/>
      <c r="C582" s="123">
        <v>0.21226452750246461</v>
      </c>
      <c r="D582" s="123">
        <v>0.21552262909971562</v>
      </c>
      <c r="E582" s="123">
        <v>0.22895076811288334</v>
      </c>
      <c r="F582" s="123">
        <v>0.19054920651950052</v>
      </c>
      <c r="G582" s="123">
        <v>0.16552524134625246</v>
      </c>
      <c r="H582" s="123">
        <v>0.19138175220419645</v>
      </c>
      <c r="I582" s="123">
        <v>0.19756450953564719</v>
      </c>
      <c r="J582" s="123">
        <v>0.19330751767867152</v>
      </c>
      <c r="K582" s="123">
        <v>0.21562416362470369</v>
      </c>
      <c r="L582" s="123">
        <v>0.17848341449475097</v>
      </c>
      <c r="M582" s="123">
        <v>0.13537855971137219</v>
      </c>
      <c r="N582" s="123">
        <v>6.7049196248406051E-2</v>
      </c>
      <c r="O582" s="123">
        <v>8.7899486854672346E-2</v>
      </c>
      <c r="P582" s="123">
        <v>8.7144883000679185E-2</v>
      </c>
      <c r="Q582" s="123">
        <v>0.12100532231982258</v>
      </c>
      <c r="R582" s="123">
        <v>0.13536697801732891</v>
      </c>
      <c r="S582" s="123">
        <v>0.10908440956602902</v>
      </c>
      <c r="T582" s="123">
        <v>8.7584007520772569E-2</v>
      </c>
      <c r="U582" s="123">
        <v>7.4549824595960046E-2</v>
      </c>
      <c r="V582" s="123">
        <v>5.9025915177117493E-2</v>
      </c>
      <c r="W582" s="123">
        <v>6.1704714266206058E-2</v>
      </c>
      <c r="X582" s="123">
        <v>5.5024176520586714E-2</v>
      </c>
      <c r="Y582" s="123">
        <v>5.6309151483409724E-2</v>
      </c>
      <c r="DA582" s="130" t="s">
        <v>4843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X583" s="99">
        <v>0</v>
      </c>
      <c r="Y583" s="99">
        <v>0</v>
      </c>
      <c r="DA583" s="63" t="s">
        <v>4844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X584" s="99">
        <v>0</v>
      </c>
      <c r="Y584" s="99">
        <v>0</v>
      </c>
      <c r="DA584" s="63" t="s">
        <v>4845</v>
      </c>
    </row>
    <row r="585" spans="1:105" ht="12" customHeight="1" x14ac:dyDescent="0.25">
      <c r="A585" s="100" t="s">
        <v>199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X585" s="102">
        <v>0</v>
      </c>
      <c r="Y585" s="102">
        <v>0</v>
      </c>
      <c r="DA585" s="131" t="s">
        <v>4846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X586" s="105">
        <v>0</v>
      </c>
      <c r="Y586" s="105">
        <v>0</v>
      </c>
      <c r="DA586" s="132" t="s">
        <v>4847</v>
      </c>
    </row>
    <row r="587" spans="1:105" ht="12" customHeight="1" x14ac:dyDescent="0.25">
      <c r="A587" s="106" t="s">
        <v>124</v>
      </c>
      <c r="B587" s="102"/>
      <c r="C587" s="102">
        <v>4.5142619211776749</v>
      </c>
      <c r="D587" s="102">
        <v>4.3825091967283516</v>
      </c>
      <c r="E587" s="102">
        <v>4.6138803361451854</v>
      </c>
      <c r="F587" s="102">
        <v>4.5678166581204618</v>
      </c>
      <c r="G587" s="102">
        <v>4.5259148147306512</v>
      </c>
      <c r="H587" s="102">
        <v>4.5475744894543224</v>
      </c>
      <c r="I587" s="102">
        <v>4.3508254831175019</v>
      </c>
      <c r="J587" s="102">
        <v>4.737456436117502</v>
      </c>
      <c r="K587" s="102">
        <v>5.0149826378734801</v>
      </c>
      <c r="L587" s="102">
        <v>4.5805449086260017</v>
      </c>
      <c r="M587" s="102">
        <v>3.9939814249881378</v>
      </c>
      <c r="N587" s="102">
        <v>3.7843592472379095</v>
      </c>
      <c r="O587" s="102">
        <v>3.6866918216046782</v>
      </c>
      <c r="P587" s="102">
        <v>3.2972292414569262</v>
      </c>
      <c r="Q587" s="102">
        <v>3.2447944061104295</v>
      </c>
      <c r="R587" s="102">
        <v>3.3691448565047324</v>
      </c>
      <c r="S587" s="102">
        <v>3.2857979175016006</v>
      </c>
      <c r="T587" s="102">
        <v>3.1125744468141372</v>
      </c>
      <c r="U587" s="102">
        <v>3.2504748102416401</v>
      </c>
      <c r="V587" s="102">
        <v>3.1711754043183915</v>
      </c>
      <c r="W587" s="102">
        <v>3.3002739787200146</v>
      </c>
      <c r="X587" s="102">
        <v>3.2147015978221107</v>
      </c>
      <c r="Y587" s="102">
        <v>2.9698885959820247</v>
      </c>
      <c r="DA587" s="131" t="s">
        <v>4848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1.1848916278655819</v>
      </c>
      <c r="F588" s="105">
        <v>0</v>
      </c>
      <c r="G588" s="105">
        <v>0</v>
      </c>
      <c r="H588" s="105">
        <v>0</v>
      </c>
      <c r="I588" s="105">
        <v>1.209252127066117</v>
      </c>
      <c r="J588" s="105">
        <v>1.326838736121343</v>
      </c>
      <c r="K588" s="105">
        <v>1.3095915054805032</v>
      </c>
      <c r="L588" s="105">
        <v>1.1967434841961242</v>
      </c>
      <c r="M588" s="105">
        <v>1.0882147738649415</v>
      </c>
      <c r="N588" s="105">
        <v>1.01877151833772</v>
      </c>
      <c r="O588" s="105">
        <v>0.96552789544498396</v>
      </c>
      <c r="P588" s="105">
        <v>0.90953285992370203</v>
      </c>
      <c r="Q588" s="105">
        <v>0.98370007073108667</v>
      </c>
      <c r="R588" s="105">
        <v>0.99629806742602756</v>
      </c>
      <c r="S588" s="105">
        <v>0.95605264553479452</v>
      </c>
      <c r="T588" s="105">
        <v>0.93568990128073692</v>
      </c>
      <c r="U588" s="105">
        <v>0.92419081472774178</v>
      </c>
      <c r="V588" s="105">
        <v>0.88279307077550551</v>
      </c>
      <c r="W588" s="105">
        <v>1.0335580622425922</v>
      </c>
      <c r="X588" s="105">
        <v>1.1269416390181297</v>
      </c>
      <c r="Y588" s="105">
        <v>1.0580538353773998</v>
      </c>
      <c r="DA588" s="132" t="s">
        <v>4849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1.1848916278655819</v>
      </c>
      <c r="F589" s="99">
        <v>0</v>
      </c>
      <c r="G589" s="99">
        <v>0</v>
      </c>
      <c r="H589" s="99">
        <v>0</v>
      </c>
      <c r="I589" s="99">
        <v>1.209252127066117</v>
      </c>
      <c r="J589" s="99">
        <v>1.326838736121343</v>
      </c>
      <c r="K589" s="99">
        <v>1.3095915054805032</v>
      </c>
      <c r="L589" s="99">
        <v>1.1967434841961242</v>
      </c>
      <c r="M589" s="99">
        <v>1.0882147738649415</v>
      </c>
      <c r="N589" s="99">
        <v>1.01877151833772</v>
      </c>
      <c r="O589" s="99">
        <v>0.96552789544498396</v>
      </c>
      <c r="P589" s="99">
        <v>0.90953285992370203</v>
      </c>
      <c r="Q589" s="99">
        <v>0.98370007073108667</v>
      </c>
      <c r="R589" s="99">
        <v>0.99629806742602756</v>
      </c>
      <c r="S589" s="99">
        <v>0.95605264553479452</v>
      </c>
      <c r="T589" s="99">
        <v>0.93568990128073692</v>
      </c>
      <c r="U589" s="99">
        <v>0.92419081472774178</v>
      </c>
      <c r="V589" s="99">
        <v>0.88279307077550551</v>
      </c>
      <c r="W589" s="99">
        <v>1.0335580622425922</v>
      </c>
      <c r="X589" s="99">
        <v>1.1269416390181297</v>
      </c>
      <c r="Y589" s="99">
        <v>1.0580538353773998</v>
      </c>
      <c r="DA589" s="63" t="s">
        <v>4850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X590" s="99">
        <v>0</v>
      </c>
      <c r="Y590" s="99">
        <v>0</v>
      </c>
      <c r="DA590" s="63" t="s">
        <v>4851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X591" s="102">
        <v>0</v>
      </c>
      <c r="Y591" s="102">
        <v>0</v>
      </c>
      <c r="DA591" s="131" t="s">
        <v>4852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X592" s="105">
        <v>0</v>
      </c>
      <c r="Y592" s="105">
        <v>0</v>
      </c>
      <c r="DA592" s="132" t="s">
        <v>4853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X593" s="99">
        <v>0</v>
      </c>
      <c r="Y593" s="99">
        <v>0</v>
      </c>
      <c r="DA593" s="63" t="s">
        <v>4854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X594" s="99">
        <v>0</v>
      </c>
      <c r="Y594" s="99">
        <v>0</v>
      </c>
      <c r="DA594" s="63" t="s">
        <v>4855</v>
      </c>
    </row>
    <row r="595" spans="1:105" ht="12" customHeight="1" x14ac:dyDescent="0.25">
      <c r="A595" s="121" t="s">
        <v>54</v>
      </c>
      <c r="B595" s="123"/>
      <c r="C595" s="123">
        <v>2.0226845212933422</v>
      </c>
      <c r="D595" s="123">
        <v>1.572522861178699</v>
      </c>
      <c r="E595" s="123">
        <v>1.911570341985646</v>
      </c>
      <c r="F595" s="123">
        <v>1.424423059320969</v>
      </c>
      <c r="G595" s="123">
        <v>1.3119487707101831</v>
      </c>
      <c r="H595" s="123">
        <v>1.4289856072406006</v>
      </c>
      <c r="I595" s="123">
        <v>1.8454447300760795</v>
      </c>
      <c r="J595" s="123">
        <v>2.146459155409679</v>
      </c>
      <c r="K595" s="123">
        <v>1.9567736542954743</v>
      </c>
      <c r="L595" s="123">
        <v>1.6262098534768374</v>
      </c>
      <c r="M595" s="123">
        <v>1.2005446271359448</v>
      </c>
      <c r="N595" s="123">
        <v>0.77872876470311581</v>
      </c>
      <c r="O595" s="123">
        <v>0.96896184750806047</v>
      </c>
      <c r="P595" s="123">
        <v>0.94223654042635774</v>
      </c>
      <c r="Q595" s="123">
        <v>1.2170588451279927</v>
      </c>
      <c r="R595" s="123">
        <v>1.3678181244035335</v>
      </c>
      <c r="S595" s="123">
        <v>1.092247165084794</v>
      </c>
      <c r="T595" s="123">
        <v>0.9523074393329537</v>
      </c>
      <c r="U595" s="123">
        <v>0.85982189818370458</v>
      </c>
      <c r="V595" s="123">
        <v>0.68988182116227881</v>
      </c>
      <c r="W595" s="123">
        <v>0.71085314276754885</v>
      </c>
      <c r="X595" s="123">
        <v>0.61369574227984036</v>
      </c>
      <c r="Y595" s="123">
        <v>0.66756787093366288</v>
      </c>
      <c r="DA595" s="130" t="s">
        <v>4856</v>
      </c>
    </row>
    <row r="596" spans="1:105" ht="12" customHeight="1" x14ac:dyDescent="0.25">
      <c r="A596" s="97" t="s">
        <v>202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X596" s="99">
        <v>0</v>
      </c>
      <c r="Y596" s="99">
        <v>0</v>
      </c>
      <c r="DA596" s="63" t="s">
        <v>4857</v>
      </c>
    </row>
    <row r="597" spans="1:105" ht="12" customHeight="1" x14ac:dyDescent="0.25">
      <c r="A597" s="97" t="s">
        <v>50</v>
      </c>
      <c r="B597" s="99"/>
      <c r="C597" s="99">
        <v>4.4636072291166524</v>
      </c>
      <c r="D597" s="99">
        <v>3.9013470202716283</v>
      </c>
      <c r="E597" s="99">
        <v>4.5350996532741741</v>
      </c>
      <c r="F597" s="99">
        <v>4.1700038291182633</v>
      </c>
      <c r="G597" s="99">
        <v>4.1368628891379569</v>
      </c>
      <c r="H597" s="99">
        <v>3.9863062421744129</v>
      </c>
      <c r="I597" s="99">
        <v>4.1130425553778958</v>
      </c>
      <c r="J597" s="99">
        <v>3.9831642667912779</v>
      </c>
      <c r="K597" s="99">
        <v>4.5683322936437367</v>
      </c>
      <c r="L597" s="99">
        <v>4.0767560862618826</v>
      </c>
      <c r="M597" s="99">
        <v>3.5914207651213914</v>
      </c>
      <c r="N597" s="99">
        <v>3.4052223428540493</v>
      </c>
      <c r="O597" s="99">
        <v>3.362506385902496</v>
      </c>
      <c r="P597" s="99">
        <v>3.0888120968417736</v>
      </c>
      <c r="Q597" s="99">
        <v>3.1159408744400694</v>
      </c>
      <c r="R597" s="99">
        <v>3.2573947876569811</v>
      </c>
      <c r="S597" s="99">
        <v>3.1602257155621296</v>
      </c>
      <c r="T597" s="99">
        <v>2.9581320622337013</v>
      </c>
      <c r="U597" s="99">
        <v>3.0610486327165054</v>
      </c>
      <c r="V597" s="99">
        <v>2.9841117387479463</v>
      </c>
      <c r="W597" s="99">
        <v>3.1022820056823441</v>
      </c>
      <c r="X597" s="99">
        <v>3.0041262775777784</v>
      </c>
      <c r="Y597" s="99">
        <v>2.6834986210808558</v>
      </c>
      <c r="DA597" s="63" t="s">
        <v>4858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X598" s="110">
        <v>0</v>
      </c>
      <c r="Y598" s="110">
        <v>0</v>
      </c>
      <c r="DA598" s="60" t="s">
        <v>4859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X5" s="120">
        <v>0</v>
      </c>
      <c r="Y5" s="120">
        <v>0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205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X7" s="52">
        <v>0</v>
      </c>
      <c r="Y7" s="52">
        <v>0</v>
      </c>
      <c r="DA7" s="63" t="s">
        <v>1104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X9" s="52">
        <v>0</v>
      </c>
      <c r="Y9" s="52">
        <v>0</v>
      </c>
      <c r="DA9" s="63" t="s">
        <v>1105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X11" s="52">
        <v>0</v>
      </c>
      <c r="Y11" s="52">
        <v>0</v>
      </c>
      <c r="DA11" s="63" t="s">
        <v>1106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1107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X13" s="52">
        <v>0</v>
      </c>
      <c r="Y13" s="52">
        <v>0</v>
      </c>
      <c r="DA13" s="63" t="s">
        <v>1108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X14" s="52">
        <v>0</v>
      </c>
      <c r="Y14" s="52">
        <v>0</v>
      </c>
      <c r="DA14" s="63" t="s">
        <v>1109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X16" s="52">
        <v>0</v>
      </c>
      <c r="Y16" s="52">
        <v>0</v>
      </c>
      <c r="DA16" s="63" t="s">
        <v>1110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X17" s="36">
        <v>0</v>
      </c>
      <c r="Y17" s="36">
        <v>0</v>
      </c>
      <c r="DA17" s="60" t="s">
        <v>1111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1187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205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X21" s="52">
        <v>0</v>
      </c>
      <c r="Y21" s="52">
        <v>0</v>
      </c>
      <c r="DA21" s="63" t="s">
        <v>1188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X23" s="52">
        <v>0</v>
      </c>
      <c r="Y23" s="52">
        <v>0</v>
      </c>
      <c r="DA23" s="63" t="s">
        <v>1189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X25" s="52">
        <v>0</v>
      </c>
      <c r="Y25" s="52">
        <v>0</v>
      </c>
      <c r="DA25" s="63" t="s">
        <v>1190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1191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X27" s="52">
        <v>0</v>
      </c>
      <c r="Y27" s="52">
        <v>0</v>
      </c>
      <c r="DA27" s="63" t="s">
        <v>1192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X28" s="52">
        <v>0</v>
      </c>
      <c r="Y28" s="52">
        <v>0</v>
      </c>
      <c r="DA28" s="63" t="s">
        <v>1193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X30" s="52">
        <v>0</v>
      </c>
      <c r="Y30" s="52">
        <v>0</v>
      </c>
      <c r="DA30" s="63" t="s">
        <v>1194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X31" s="36">
        <v>0</v>
      </c>
      <c r="Y31" s="36">
        <v>0</v>
      </c>
      <c r="DA31" s="60" t="s">
        <v>1195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1274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205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X35" s="52">
        <v>0</v>
      </c>
      <c r="Y35" s="52">
        <v>0</v>
      </c>
      <c r="DA35" s="63" t="s">
        <v>1275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X37" s="52">
        <v>0</v>
      </c>
      <c r="Y37" s="52">
        <v>0</v>
      </c>
      <c r="DA37" s="63" t="s">
        <v>1276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X39" s="52">
        <v>0</v>
      </c>
      <c r="Y39" s="52">
        <v>0</v>
      </c>
      <c r="DA39" s="63" t="s">
        <v>1277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1278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X41" s="52">
        <v>0</v>
      </c>
      <c r="Y41" s="52">
        <v>0</v>
      </c>
      <c r="DA41" s="63" t="s">
        <v>1279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X42" s="52">
        <v>0</v>
      </c>
      <c r="Y42" s="52">
        <v>0</v>
      </c>
      <c r="DA42" s="63" t="s">
        <v>1280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X44" s="52">
        <v>0</v>
      </c>
      <c r="Y44" s="52">
        <v>0</v>
      </c>
      <c r="DA44" s="63" t="s">
        <v>1281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X45" s="36">
        <v>0</v>
      </c>
      <c r="Y45" s="36">
        <v>0</v>
      </c>
      <c r="DA45" s="60" t="s">
        <v>1282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1361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205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X49" s="52">
        <v>0</v>
      </c>
      <c r="Y49" s="52">
        <v>0</v>
      </c>
      <c r="DA49" s="63" t="s">
        <v>1362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X51" s="52">
        <v>0</v>
      </c>
      <c r="Y51" s="52">
        <v>0</v>
      </c>
      <c r="DA51" s="63" t="s">
        <v>1363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X53" s="52">
        <v>0</v>
      </c>
      <c r="Y53" s="52">
        <v>0</v>
      </c>
      <c r="DA53" s="63" t="s">
        <v>1364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1365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DA55" s="63" t="s">
        <v>1366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X56" s="52">
        <v>0</v>
      </c>
      <c r="Y56" s="52">
        <v>0</v>
      </c>
      <c r="DA56" s="63" t="s">
        <v>1367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DA58" s="63" t="s">
        <v>1368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X59" s="36">
        <v>0</v>
      </c>
      <c r="Y59" s="36">
        <v>0</v>
      </c>
      <c r="DA59" s="60" t="s">
        <v>1369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1448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205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  <c r="Y63" s="52">
        <v>0</v>
      </c>
      <c r="DA63" s="63" t="s">
        <v>1449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  <c r="Y65" s="52">
        <v>0</v>
      </c>
      <c r="DA65" s="63" t="s">
        <v>1450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:Y67" si="2">W39-W53</f>
        <v>0</v>
      </c>
      <c r="X67" s="52">
        <f t="shared" si="2"/>
        <v>0</v>
      </c>
      <c r="Y67" s="52">
        <f t="shared" si="2"/>
        <v>0</v>
      </c>
      <c r="DA67" s="63" t="s">
        <v>1451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1452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:Y69" si="8">W41-W55</f>
        <v>0</v>
      </c>
      <c r="X69" s="52">
        <f t="shared" si="8"/>
        <v>0</v>
      </c>
      <c r="Y69" s="52">
        <f t="shared" si="8"/>
        <v>0</v>
      </c>
      <c r="DA69" s="63" t="s">
        <v>1453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:Y70" si="11">W42-W56</f>
        <v>0</v>
      </c>
      <c r="X70" s="52">
        <f t="shared" si="11"/>
        <v>0</v>
      </c>
      <c r="Y70" s="52">
        <f t="shared" si="11"/>
        <v>0</v>
      </c>
      <c r="DA70" s="63" t="s">
        <v>1454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X72" s="52">
        <v>0</v>
      </c>
      <c r="Y72" s="52">
        <v>0</v>
      </c>
      <c r="DA72" s="63" t="s">
        <v>1455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X73" s="36">
        <v>0</v>
      </c>
      <c r="Y73" s="36">
        <v>0</v>
      </c>
      <c r="DA73" s="60" t="s">
        <v>1456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1535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X78" s="128">
        <f>RES_hhdet_numvin!X106</f>
        <v>0</v>
      </c>
      <c r="Y78" s="128">
        <f>RES_hhdet_numvin!Y106</f>
        <v>0</v>
      </c>
      <c r="DA78" s="133"/>
    </row>
    <row r="79" spans="1:105" ht="12" customHeight="1" x14ac:dyDescent="0.25">
      <c r="A79" s="97" t="s">
        <v>205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X79" s="52">
        <f>RES_hhdet_numvin!X107</f>
        <v>0</v>
      </c>
      <c r="Y79" s="52">
        <f>RES_hhdet_numvin!Y107</f>
        <v>0</v>
      </c>
      <c r="DA79" s="63" t="s">
        <v>1536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X80" s="138">
        <f>RES_hhdet_numvin!X108</f>
        <v>0</v>
      </c>
      <c r="Y80" s="138">
        <f>RES_hhdet_numvin!Y108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X81" s="150">
        <f>RES_hhdet_numvin!X109</f>
        <v>0</v>
      </c>
      <c r="Y81" s="150">
        <f>RES_hhdet_numvin!Y109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X82" s="138">
        <f>RES_hhdet_numvin!X110</f>
        <v>0</v>
      </c>
      <c r="Y82" s="138">
        <f>RES_hhdet_numvin!Y110</f>
        <v>0</v>
      </c>
      <c r="DA82" s="63" t="s">
        <v>1537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X83" s="150">
        <f>RES_hhdet_numvin!X111</f>
        <v>0</v>
      </c>
      <c r="Y83" s="150">
        <f>RES_hhdet_numvin!Y111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X84" s="138">
        <f>RES_hhdet_numvin!X112</f>
        <v>0</v>
      </c>
      <c r="Y84" s="138">
        <f>RES_hhdet_numvin!Y112</f>
        <v>0</v>
      </c>
      <c r="DA84" s="63" t="s">
        <v>1538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X85" s="138">
        <f>RES_hhdet_numvin!X113</f>
        <v>0</v>
      </c>
      <c r="Y85" s="138">
        <f>RES_hhdet_numvin!Y113</f>
        <v>0</v>
      </c>
      <c r="DA85" s="63" t="s">
        <v>1539</v>
      </c>
    </row>
    <row r="86" spans="1:105" ht="12" hidden="1" customHeight="1" x14ac:dyDescent="0.25">
      <c r="A86" s="108" t="s">
        <v>197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X86" s="138">
        <f>RES_hhdet_numvin!X114</f>
        <v>0</v>
      </c>
      <c r="Y86" s="138">
        <f>RES_hhdet_numvin!Y114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X87" s="138">
        <f>RES_hhdet_numvin!X115</f>
        <v>0</v>
      </c>
      <c r="Y87" s="138">
        <f>RES_hhdet_numvin!Y115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X88" s="138">
        <f>RES_hhdet_numvin!X116</f>
        <v>0</v>
      </c>
      <c r="Y88" s="138">
        <f>RES_hhdet_numvin!Y116</f>
        <v>0</v>
      </c>
      <c r="DA88" s="63" t="s">
        <v>1540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X89" s="138">
        <f>RES_hhdet_numvin!X117</f>
        <v>0</v>
      </c>
      <c r="Y89" s="138">
        <f>RES_hhdet_numvin!Y117</f>
        <v>0</v>
      </c>
      <c r="DA89" s="63" t="s">
        <v>1541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X90" s="138">
        <f>RES_hhdet_numvin!X118</f>
        <v>0</v>
      </c>
      <c r="Y90" s="138">
        <f>RES_hhdet_numvin!Y118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X91" s="148">
        <f>RES_hhdet_numvin!X119</f>
        <v>0</v>
      </c>
      <c r="Y91" s="148">
        <f>RES_hhdet_numvin!Y119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X92" s="150">
        <f>RES_hhdet_numvin!X120</f>
        <v>0</v>
      </c>
      <c r="Y92" s="150">
        <f>RES_hhdet_numvin!Y120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X93" s="138">
        <f>RES_hhdet_numvin!X121</f>
        <v>0</v>
      </c>
      <c r="Y93" s="138">
        <f>RES_hhdet_numvin!Y121</f>
        <v>0</v>
      </c>
      <c r="DA93" s="63" t="s">
        <v>1542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X94" s="39">
        <f>RES_hhdet_numvin!X122</f>
        <v>0</v>
      </c>
      <c r="Y94" s="39">
        <f>RES_hhdet_numvin!Y122</f>
        <v>0</v>
      </c>
      <c r="DA94" s="60" t="s">
        <v>1543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:Y98" si="14">W99+W102+W104+W113</f>
        <v>0</v>
      </c>
      <c r="X98" s="117">
        <f t="shared" si="14"/>
        <v>0</v>
      </c>
      <c r="Y98" s="117">
        <f t="shared" si="14"/>
        <v>0</v>
      </c>
      <c r="DA98" s="129" t="s">
        <v>1669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:Y99" si="17">SUM(W100:W101)</f>
        <v>0</v>
      </c>
      <c r="X99" s="122">
        <f t="shared" si="17"/>
        <v>0</v>
      </c>
      <c r="Y99" s="122">
        <f t="shared" si="17"/>
        <v>0</v>
      </c>
      <c r="DA99" s="130" t="s">
        <v>1670</v>
      </c>
    </row>
    <row r="100" spans="1:105" ht="12" customHeight="1" x14ac:dyDescent="0.25">
      <c r="A100" s="97" t="s">
        <v>197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X100" s="98">
        <v>0</v>
      </c>
      <c r="Y100" s="98">
        <v>0</v>
      </c>
      <c r="DA100" s="63" t="s">
        <v>1671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X101" s="98">
        <v>0</v>
      </c>
      <c r="Y101" s="98">
        <v>0</v>
      </c>
      <c r="DA101" s="63" t="s">
        <v>1672</v>
      </c>
    </row>
    <row r="102" spans="1:105" ht="12" customHeight="1" x14ac:dyDescent="0.25">
      <c r="A102" s="121" t="s">
        <v>92</v>
      </c>
      <c r="B102" s="122">
        <f t="shared" ref="B102:Y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X102" s="122">
        <f t="shared" si="18"/>
        <v>0</v>
      </c>
      <c r="Y102" s="122">
        <f t="shared" si="18"/>
        <v>0</v>
      </c>
      <c r="DA102" s="130" t="s">
        <v>1673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X103" s="98">
        <v>0</v>
      </c>
      <c r="Y103" s="98">
        <v>0</v>
      </c>
      <c r="DA103" s="63" t="s">
        <v>1674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X104" s="122">
        <v>0</v>
      </c>
      <c r="Y104" s="122">
        <v>0</v>
      </c>
      <c r="DA104" s="130" t="s">
        <v>1675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X105" s="98">
        <v>0</v>
      </c>
      <c r="Y105" s="98">
        <v>0</v>
      </c>
      <c r="DA105" s="63" t="s">
        <v>1676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X106" s="98">
        <v>0</v>
      </c>
      <c r="Y106" s="98">
        <v>0</v>
      </c>
      <c r="DA106" s="63" t="s">
        <v>1677</v>
      </c>
    </row>
    <row r="107" spans="1:105" ht="12" customHeight="1" x14ac:dyDescent="0.25">
      <c r="A107" s="100" t="s">
        <v>197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X107" s="101">
        <v>0</v>
      </c>
      <c r="Y107" s="101">
        <v>0</v>
      </c>
      <c r="DA107" s="131" t="s">
        <v>1678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X108" s="104">
        <v>0</v>
      </c>
      <c r="Y108" s="104">
        <v>0</v>
      </c>
      <c r="DA108" s="132" t="s">
        <v>1679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X109" s="101">
        <v>0</v>
      </c>
      <c r="Y109" s="101">
        <v>0</v>
      </c>
      <c r="DA109" s="131" t="s">
        <v>1680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X110" s="104">
        <v>0</v>
      </c>
      <c r="Y110" s="104">
        <v>0</v>
      </c>
      <c r="DA110" s="132" t="s">
        <v>1681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X111" s="98">
        <v>0</v>
      </c>
      <c r="Y111" s="98">
        <v>0</v>
      </c>
      <c r="DA111" s="63" t="s">
        <v>1682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X112" s="98">
        <v>0</v>
      </c>
      <c r="Y112" s="98">
        <v>0</v>
      </c>
      <c r="DA112" s="63" t="s">
        <v>1683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X113" s="122">
        <v>0</v>
      </c>
      <c r="Y113" s="122">
        <v>0</v>
      </c>
      <c r="DA113" s="130" t="s">
        <v>1684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X114" s="98">
        <v>0</v>
      </c>
      <c r="Y114" s="98">
        <v>0</v>
      </c>
      <c r="DA114" s="63" t="s">
        <v>1685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0</v>
      </c>
      <c r="DA115" s="60" t="s">
        <v>1686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:Y117" si="21">W118+W121+W123+W132</f>
        <v>0</v>
      </c>
      <c r="X117" s="117">
        <f t="shared" si="21"/>
        <v>0</v>
      </c>
      <c r="Y117" s="117">
        <f t="shared" si="21"/>
        <v>0</v>
      </c>
      <c r="DA117" s="129" t="s">
        <v>1837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:Y118" si="24">SUM(W119:W120)</f>
        <v>0</v>
      </c>
      <c r="X118" s="122">
        <f t="shared" si="24"/>
        <v>0</v>
      </c>
      <c r="Y118" s="122">
        <f t="shared" si="24"/>
        <v>0</v>
      </c>
      <c r="DA118" s="130" t="s">
        <v>1838</v>
      </c>
    </row>
    <row r="119" spans="1:105" ht="12" customHeight="1" x14ac:dyDescent="0.25">
      <c r="A119" s="97" t="s">
        <v>197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X119" s="98">
        <v>0</v>
      </c>
      <c r="Y119" s="98">
        <v>0</v>
      </c>
      <c r="DA119" s="63" t="s">
        <v>1839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X120" s="98">
        <v>0</v>
      </c>
      <c r="Y120" s="98">
        <v>0</v>
      </c>
      <c r="DA120" s="63" t="s">
        <v>1840</v>
      </c>
    </row>
    <row r="121" spans="1:105" ht="12" customHeight="1" x14ac:dyDescent="0.25">
      <c r="A121" s="121" t="s">
        <v>92</v>
      </c>
      <c r="B121" s="122">
        <f t="shared" ref="B121:Y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X121" s="122">
        <f t="shared" si="25"/>
        <v>0</v>
      </c>
      <c r="Y121" s="122">
        <f t="shared" si="25"/>
        <v>0</v>
      </c>
      <c r="DA121" s="130" t="s">
        <v>1841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1842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X123" s="122">
        <v>0</v>
      </c>
      <c r="Y123" s="122">
        <v>0</v>
      </c>
      <c r="DA123" s="130" t="s">
        <v>1843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X124" s="98">
        <v>0</v>
      </c>
      <c r="Y124" s="98">
        <v>0</v>
      </c>
      <c r="DA124" s="63" t="s">
        <v>1844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X125" s="98">
        <v>0</v>
      </c>
      <c r="Y125" s="98">
        <v>0</v>
      </c>
      <c r="DA125" s="63" t="s">
        <v>1845</v>
      </c>
    </row>
    <row r="126" spans="1:105" ht="12" customHeight="1" x14ac:dyDescent="0.25">
      <c r="A126" s="100" t="s">
        <v>197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X126" s="101">
        <v>0</v>
      </c>
      <c r="Y126" s="101">
        <v>0</v>
      </c>
      <c r="DA126" s="131" t="s">
        <v>1846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X127" s="104">
        <v>0</v>
      </c>
      <c r="Y127" s="104">
        <v>0</v>
      </c>
      <c r="DA127" s="132" t="s">
        <v>1847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X128" s="101">
        <v>0</v>
      </c>
      <c r="Y128" s="101">
        <v>0</v>
      </c>
      <c r="DA128" s="131" t="s">
        <v>1848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X129" s="104">
        <v>0</v>
      </c>
      <c r="Y129" s="104">
        <v>0</v>
      </c>
      <c r="DA129" s="132" t="s">
        <v>1849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X130" s="98">
        <v>0</v>
      </c>
      <c r="Y130" s="98">
        <v>0</v>
      </c>
      <c r="DA130" s="63" t="s">
        <v>1850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X131" s="98">
        <v>0</v>
      </c>
      <c r="Y131" s="98">
        <v>0</v>
      </c>
      <c r="DA131" s="63" t="s">
        <v>1851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X132" s="122">
        <v>0</v>
      </c>
      <c r="Y132" s="122">
        <v>0</v>
      </c>
      <c r="DA132" s="130" t="s">
        <v>1852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X133" s="98">
        <v>0</v>
      </c>
      <c r="Y133" s="98">
        <v>0</v>
      </c>
      <c r="DA133" s="63" t="s">
        <v>1853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X134" s="33">
        <v>0</v>
      </c>
      <c r="Y134" s="33">
        <v>0</v>
      </c>
      <c r="DA134" s="60" t="s">
        <v>1854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:Y136" si="28">IF(W117=0,"",W117/W98)</f>
        <v/>
      </c>
      <c r="X136" s="119" t="str">
        <f t="shared" si="28"/>
        <v/>
      </c>
      <c r="Y136" s="119" t="str">
        <f t="shared" si="28"/>
        <v/>
      </c>
      <c r="DA136" s="129" t="s">
        <v>2005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:Y137" si="31">IF(W118=0,"",W118/W99)</f>
        <v/>
      </c>
      <c r="X137" s="124" t="str">
        <f t="shared" si="31"/>
        <v/>
      </c>
      <c r="Y137" s="124" t="str">
        <f t="shared" si="31"/>
        <v/>
      </c>
      <c r="DA137" s="130" t="s">
        <v>2006</v>
      </c>
    </row>
    <row r="138" spans="1:105" ht="12" customHeight="1" x14ac:dyDescent="0.25">
      <c r="A138" s="97" t="s">
        <v>197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:Y138" si="34">IF(W119=0,"",W119/W100)</f>
        <v/>
      </c>
      <c r="X138" s="111" t="str">
        <f t="shared" si="34"/>
        <v/>
      </c>
      <c r="Y138" s="111" t="str">
        <f t="shared" si="34"/>
        <v/>
      </c>
      <c r="DA138" s="63" t="s">
        <v>2007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:Y139" si="37">IF(W120=0,"",W120/W101)</f>
        <v/>
      </c>
      <c r="X139" s="111" t="str">
        <f t="shared" si="37"/>
        <v/>
      </c>
      <c r="Y139" s="111" t="str">
        <f t="shared" si="37"/>
        <v/>
      </c>
      <c r="DA139" s="63" t="s">
        <v>2008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:Y140" si="40">IF(W121=0,"",W121/W102)</f>
        <v/>
      </c>
      <c r="X140" s="124" t="str">
        <f t="shared" si="40"/>
        <v/>
      </c>
      <c r="Y140" s="124" t="str">
        <f t="shared" si="40"/>
        <v/>
      </c>
      <c r="DA140" s="130" t="s">
        <v>2009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:Y141" si="43">IF(W122=0,"",W122/W103)</f>
        <v/>
      </c>
      <c r="X141" s="111" t="str">
        <f t="shared" si="43"/>
        <v/>
      </c>
      <c r="Y141" s="111" t="str">
        <f t="shared" si="43"/>
        <v/>
      </c>
      <c r="DA141" s="63" t="s">
        <v>2010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:Y142" si="46">IF(W123=0,"",W123/W104)</f>
        <v/>
      </c>
      <c r="X142" s="124" t="str">
        <f t="shared" si="46"/>
        <v/>
      </c>
      <c r="Y142" s="124" t="str">
        <f t="shared" si="46"/>
        <v/>
      </c>
      <c r="DA142" s="130" t="s">
        <v>2011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:Y143" si="49">IF(W124=0,"",W124/W105)</f>
        <v/>
      </c>
      <c r="X143" s="111" t="str">
        <f t="shared" si="49"/>
        <v/>
      </c>
      <c r="Y143" s="111" t="str">
        <f t="shared" si="49"/>
        <v/>
      </c>
      <c r="DA143" s="63" t="s">
        <v>2012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:Y144" si="52">IF(W125=0,"",W125/W106)</f>
        <v/>
      </c>
      <c r="X144" s="111" t="str">
        <f t="shared" si="52"/>
        <v/>
      </c>
      <c r="Y144" s="111" t="str">
        <f t="shared" si="52"/>
        <v/>
      </c>
      <c r="DA144" s="63" t="s">
        <v>2013</v>
      </c>
    </row>
    <row r="145" spans="1:105" ht="12" customHeight="1" x14ac:dyDescent="0.25">
      <c r="A145" s="100" t="s">
        <v>197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:Y145" si="55">IF(W126=0,"",W126/W107)</f>
        <v/>
      </c>
      <c r="X145" s="112" t="str">
        <f t="shared" si="55"/>
        <v/>
      </c>
      <c r="Y145" s="112" t="str">
        <f t="shared" si="55"/>
        <v/>
      </c>
      <c r="DA145" s="131" t="s">
        <v>2014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:Y146" si="58">IF(W127=0,"",W127/W108)</f>
        <v/>
      </c>
      <c r="X146" s="113" t="str">
        <f t="shared" si="58"/>
        <v/>
      </c>
      <c r="Y146" s="113" t="str">
        <f t="shared" si="58"/>
        <v/>
      </c>
      <c r="DA146" s="132" t="s">
        <v>2015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:Y147" si="61">IF(W128=0,"",W128/W109)</f>
        <v/>
      </c>
      <c r="X147" s="112" t="str">
        <f t="shared" si="61"/>
        <v/>
      </c>
      <c r="Y147" s="112" t="str">
        <f t="shared" si="61"/>
        <v/>
      </c>
      <c r="DA147" s="131" t="s">
        <v>2016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:Y148" si="64">IF(W129=0,"",W129/W110)</f>
        <v/>
      </c>
      <c r="X148" s="113" t="str">
        <f t="shared" si="64"/>
        <v/>
      </c>
      <c r="Y148" s="113" t="str">
        <f t="shared" si="64"/>
        <v/>
      </c>
      <c r="DA148" s="132" t="s">
        <v>2017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:Y149" si="67">IF(W130=0,"",W130/W111)</f>
        <v/>
      </c>
      <c r="X149" s="111" t="str">
        <f t="shared" si="67"/>
        <v/>
      </c>
      <c r="Y149" s="111" t="str">
        <f t="shared" si="67"/>
        <v/>
      </c>
      <c r="DA149" s="63" t="s">
        <v>2018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:Y150" si="70">IF(W131=0,"",W131/W112)</f>
        <v/>
      </c>
      <c r="X150" s="111" t="str">
        <f t="shared" si="70"/>
        <v/>
      </c>
      <c r="Y150" s="111" t="str">
        <f t="shared" si="70"/>
        <v/>
      </c>
      <c r="DA150" s="63" t="s">
        <v>2019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:Y151" si="73">IF(W132=0,"",W132/W113)</f>
        <v/>
      </c>
      <c r="X151" s="124" t="str">
        <f t="shared" si="73"/>
        <v/>
      </c>
      <c r="Y151" s="124" t="str">
        <f t="shared" si="73"/>
        <v/>
      </c>
      <c r="DA151" s="130" t="s">
        <v>2020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:Y152" si="76">IF(W133=0,"",W133/W114)</f>
        <v/>
      </c>
      <c r="X152" s="111" t="str">
        <f t="shared" si="76"/>
        <v/>
      </c>
      <c r="Y152" s="111" t="str">
        <f t="shared" si="76"/>
        <v/>
      </c>
      <c r="DA152" s="63" t="s">
        <v>2021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:Y153" si="79">IF(W134=0,"",W134/W115)</f>
        <v/>
      </c>
      <c r="X153" s="45" t="str">
        <f t="shared" si="79"/>
        <v/>
      </c>
      <c r="Y153" s="45" t="str">
        <f t="shared" si="79"/>
        <v/>
      </c>
      <c r="DA153" s="60" t="s">
        <v>2022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:Y155" si="82">W156+W159+W161+W170</f>
        <v>0</v>
      </c>
      <c r="X155" s="117">
        <f t="shared" si="82"/>
        <v>0</v>
      </c>
      <c r="Y155" s="117">
        <f t="shared" si="82"/>
        <v>0</v>
      </c>
      <c r="DA155" s="129" t="s">
        <v>2173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2174</v>
      </c>
    </row>
    <row r="157" spans="1:105" ht="12" customHeight="1" x14ac:dyDescent="0.25">
      <c r="A157" s="97" t="s">
        <v>197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2175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2176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2177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2178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2179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2180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2181</v>
      </c>
    </row>
    <row r="164" spans="1:105" ht="12" customHeight="1" x14ac:dyDescent="0.25">
      <c r="A164" s="100" t="s">
        <v>197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2182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2183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2184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2185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2186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2187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X170" s="122">
        <v>0</v>
      </c>
      <c r="Y170" s="122">
        <v>0</v>
      </c>
      <c r="DA170" s="130" t="s">
        <v>2188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X171" s="98">
        <v>0</v>
      </c>
      <c r="Y171" s="98">
        <v>0</v>
      </c>
      <c r="DA171" s="63" t="s">
        <v>2189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2190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:Y174" si="89">W175+W178+W180+W189</f>
        <v>0</v>
      </c>
      <c r="X174" s="117">
        <f t="shared" si="89"/>
        <v>0</v>
      </c>
      <c r="Y174" s="117">
        <f t="shared" si="89"/>
        <v>0</v>
      </c>
      <c r="DA174" s="129" t="s">
        <v>2341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:Y175" si="92">SUM(W176:W177)</f>
        <v>0</v>
      </c>
      <c r="X175" s="122">
        <f t="shared" si="92"/>
        <v>0</v>
      </c>
      <c r="Y175" s="122">
        <f t="shared" si="92"/>
        <v>0</v>
      </c>
      <c r="DA175" s="130" t="s">
        <v>2342</v>
      </c>
    </row>
    <row r="176" spans="1:105" ht="12" customHeight="1" x14ac:dyDescent="0.25">
      <c r="A176" s="97" t="s">
        <v>197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2343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X177" s="98">
        <v>0</v>
      </c>
      <c r="Y177" s="98">
        <v>0</v>
      </c>
      <c r="DA177" s="63" t="s">
        <v>2344</v>
      </c>
    </row>
    <row r="178" spans="1:105" ht="12" customHeight="1" x14ac:dyDescent="0.25">
      <c r="A178" s="121" t="s">
        <v>92</v>
      </c>
      <c r="B178" s="122">
        <f t="shared" ref="B178:Y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X178" s="122">
        <f t="shared" si="93"/>
        <v>0</v>
      </c>
      <c r="Y178" s="122">
        <f t="shared" si="93"/>
        <v>0</v>
      </c>
      <c r="DA178" s="130" t="s">
        <v>2345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X179" s="98">
        <f>RES_hhdet_fech!X110</f>
        <v>0</v>
      </c>
      <c r="Y179" s="98">
        <f>RES_hhdet_fech!Y110</f>
        <v>0</v>
      </c>
      <c r="DA179" s="63" t="s">
        <v>2346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X180" s="122">
        <v>0</v>
      </c>
      <c r="Y180" s="122">
        <v>0</v>
      </c>
      <c r="DA180" s="130" t="s">
        <v>2347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X181" s="98">
        <v>0</v>
      </c>
      <c r="Y181" s="98">
        <v>0</v>
      </c>
      <c r="DA181" s="63" t="s">
        <v>2348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X182" s="98">
        <v>0</v>
      </c>
      <c r="Y182" s="98">
        <v>0</v>
      </c>
      <c r="DA182" s="63" t="s">
        <v>2349</v>
      </c>
    </row>
    <row r="183" spans="1:105" ht="12" customHeight="1" x14ac:dyDescent="0.25">
      <c r="A183" s="100" t="s">
        <v>197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X183" s="101">
        <v>0</v>
      </c>
      <c r="Y183" s="101">
        <v>0</v>
      </c>
      <c r="DA183" s="131" t="s">
        <v>2350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X184" s="104">
        <v>0</v>
      </c>
      <c r="Y184" s="104">
        <v>0</v>
      </c>
      <c r="DA184" s="132" t="s">
        <v>2351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X185" s="101">
        <v>0</v>
      </c>
      <c r="Y185" s="101">
        <v>0</v>
      </c>
      <c r="DA185" s="131" t="s">
        <v>2352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X186" s="104">
        <v>0</v>
      </c>
      <c r="Y186" s="104">
        <v>0</v>
      </c>
      <c r="DA186" s="132" t="s">
        <v>2353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X187" s="98">
        <v>0</v>
      </c>
      <c r="Y187" s="98">
        <v>0</v>
      </c>
      <c r="DA187" s="63" t="s">
        <v>2354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X188" s="98">
        <v>0</v>
      </c>
      <c r="Y188" s="98">
        <v>0</v>
      </c>
      <c r="DA188" s="63" t="s">
        <v>2355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X189" s="122">
        <v>0</v>
      </c>
      <c r="Y189" s="122">
        <v>0</v>
      </c>
      <c r="DA189" s="130" t="s">
        <v>2356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X190" s="98">
        <v>0</v>
      </c>
      <c r="Y190" s="98">
        <v>0</v>
      </c>
      <c r="DA190" s="63" t="s">
        <v>2357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X191" s="33">
        <v>0</v>
      </c>
      <c r="Y191" s="33">
        <v>0</v>
      </c>
      <c r="DA191" s="60" t="s">
        <v>2358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:Y193" si="96">W194+W197+W199+W208</f>
        <v>0</v>
      </c>
      <c r="X193" s="117">
        <f t="shared" si="96"/>
        <v>0</v>
      </c>
      <c r="Y193" s="117">
        <f t="shared" si="96"/>
        <v>0</v>
      </c>
      <c r="DA193" s="129" t="s">
        <v>2509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:Y194" si="99">SUM(W195:W196)</f>
        <v>0</v>
      </c>
      <c r="X194" s="122">
        <f t="shared" si="99"/>
        <v>0</v>
      </c>
      <c r="Y194" s="122">
        <f t="shared" si="99"/>
        <v>0</v>
      </c>
      <c r="DA194" s="130" t="s">
        <v>2510</v>
      </c>
    </row>
    <row r="195" spans="1:105" ht="12" customHeight="1" x14ac:dyDescent="0.25">
      <c r="A195" s="97" t="s">
        <v>197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X195" s="98">
        <v>0</v>
      </c>
      <c r="Y195" s="98">
        <v>0</v>
      </c>
      <c r="DA195" s="63" t="s">
        <v>2511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X196" s="98">
        <v>0</v>
      </c>
      <c r="Y196" s="98">
        <v>0</v>
      </c>
      <c r="DA196" s="63" t="s">
        <v>2512</v>
      </c>
    </row>
    <row r="197" spans="1:105" ht="12" customHeight="1" x14ac:dyDescent="0.25">
      <c r="A197" s="121" t="s">
        <v>92</v>
      </c>
      <c r="B197" s="122">
        <f t="shared" ref="B197:Y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X197" s="122">
        <f t="shared" si="100"/>
        <v>0</v>
      </c>
      <c r="Y197" s="122">
        <f t="shared" si="100"/>
        <v>0</v>
      </c>
      <c r="DA197" s="130" t="s">
        <v>2513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X198" s="98">
        <f>RES_hhdet_tesh!X110</f>
        <v>0</v>
      </c>
      <c r="Y198" s="98">
        <f>RES_hhdet_tesh!Y110</f>
        <v>0</v>
      </c>
      <c r="DA198" s="63" t="s">
        <v>2514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X199" s="122">
        <v>0</v>
      </c>
      <c r="Y199" s="122">
        <v>0</v>
      </c>
      <c r="DA199" s="130" t="s">
        <v>2515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X200" s="98">
        <v>0</v>
      </c>
      <c r="Y200" s="98">
        <v>0</v>
      </c>
      <c r="DA200" s="63" t="s">
        <v>2516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X201" s="98">
        <v>0</v>
      </c>
      <c r="Y201" s="98">
        <v>0</v>
      </c>
      <c r="DA201" s="63" t="s">
        <v>2517</v>
      </c>
    </row>
    <row r="202" spans="1:105" ht="12" customHeight="1" x14ac:dyDescent="0.25">
      <c r="A202" s="100" t="s">
        <v>197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X202" s="101">
        <v>0</v>
      </c>
      <c r="Y202" s="101">
        <v>0</v>
      </c>
      <c r="DA202" s="131" t="s">
        <v>2518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X203" s="104">
        <v>0</v>
      </c>
      <c r="Y203" s="104">
        <v>0</v>
      </c>
      <c r="DA203" s="132" t="s">
        <v>2519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X204" s="101">
        <v>0</v>
      </c>
      <c r="Y204" s="101">
        <v>0</v>
      </c>
      <c r="DA204" s="131" t="s">
        <v>2520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X205" s="104">
        <v>0</v>
      </c>
      <c r="Y205" s="104">
        <v>0</v>
      </c>
      <c r="DA205" s="132" t="s">
        <v>2521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X206" s="98">
        <v>0</v>
      </c>
      <c r="Y206" s="98">
        <v>0</v>
      </c>
      <c r="DA206" s="63" t="s">
        <v>2522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2523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X208" s="122">
        <v>0</v>
      </c>
      <c r="Y208" s="122">
        <v>0</v>
      </c>
      <c r="DA208" s="130" t="s">
        <v>2524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2525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X210" s="33">
        <v>0</v>
      </c>
      <c r="Y210" s="33">
        <v>0</v>
      </c>
      <c r="DA210" s="60" t="s">
        <v>2526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:Y212" si="103">W213+W216+W218+W227</f>
        <v>0</v>
      </c>
      <c r="X212" s="117">
        <f t="shared" si="103"/>
        <v>0</v>
      </c>
      <c r="Y212" s="117">
        <f t="shared" si="103"/>
        <v>0</v>
      </c>
      <c r="DA212" s="129" t="s">
        <v>2677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2678</v>
      </c>
    </row>
    <row r="214" spans="1:105" ht="12" customHeight="1" x14ac:dyDescent="0.25">
      <c r="A214" s="97" t="s">
        <v>197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2679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2680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2681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2682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2683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2684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2685</v>
      </c>
    </row>
    <row r="221" spans="1:105" ht="12" customHeight="1" x14ac:dyDescent="0.25">
      <c r="A221" s="100" t="s">
        <v>197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2686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2687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2688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2689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2690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2691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X227" s="122">
        <v>0</v>
      </c>
      <c r="Y227" s="122">
        <v>0</v>
      </c>
      <c r="DA227" s="130" t="s">
        <v>2692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X228" s="98">
        <v>0</v>
      </c>
      <c r="Y228" s="98">
        <v>0</v>
      </c>
      <c r="DA228" s="63" t="s">
        <v>2693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2694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:Y231" si="110">W232+W235+W237+W246</f>
        <v>0</v>
      </c>
      <c r="X231" s="118">
        <f t="shared" si="110"/>
        <v>0</v>
      </c>
      <c r="Y231" s="118">
        <f t="shared" si="110"/>
        <v>0</v>
      </c>
      <c r="DA231" s="129" t="s">
        <v>2845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:Y232" si="113">SUM(W233:W234)</f>
        <v>0</v>
      </c>
      <c r="X232" s="123">
        <f t="shared" si="113"/>
        <v>0</v>
      </c>
      <c r="Y232" s="123">
        <f t="shared" si="113"/>
        <v>0</v>
      </c>
      <c r="DA232" s="130" t="s">
        <v>2846</v>
      </c>
    </row>
    <row r="233" spans="1:105" ht="12" customHeight="1" x14ac:dyDescent="0.25">
      <c r="A233" s="97" t="s">
        <v>197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X233" s="99">
        <v>0</v>
      </c>
      <c r="Y233" s="99">
        <v>0</v>
      </c>
      <c r="DA233" s="63" t="s">
        <v>2847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X234" s="99">
        <v>0</v>
      </c>
      <c r="Y234" s="99">
        <v>0</v>
      </c>
      <c r="DA234" s="63" t="s">
        <v>2848</v>
      </c>
    </row>
    <row r="235" spans="1:105" ht="12" customHeight="1" x14ac:dyDescent="0.25">
      <c r="A235" s="121" t="s">
        <v>92</v>
      </c>
      <c r="B235" s="123">
        <f t="shared" ref="B235:Y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X235" s="123">
        <f t="shared" si="114"/>
        <v>0</v>
      </c>
      <c r="Y235" s="123">
        <f t="shared" si="114"/>
        <v>0</v>
      </c>
      <c r="DA235" s="130" t="s">
        <v>2849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X236" s="99">
        <f>RES_hhdet_fecs!X110</f>
        <v>0</v>
      </c>
      <c r="Y236" s="99">
        <f>RES_hhdet_fecs!Y110</f>
        <v>0</v>
      </c>
      <c r="DA236" s="63" t="s">
        <v>2850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X237" s="123">
        <v>0</v>
      </c>
      <c r="Y237" s="123">
        <v>0</v>
      </c>
      <c r="DA237" s="130" t="s">
        <v>2851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X238" s="99">
        <v>0</v>
      </c>
      <c r="Y238" s="99">
        <v>0</v>
      </c>
      <c r="DA238" s="63" t="s">
        <v>2852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X239" s="99">
        <v>0</v>
      </c>
      <c r="Y239" s="99">
        <v>0</v>
      </c>
      <c r="DA239" s="63" t="s">
        <v>2853</v>
      </c>
    </row>
    <row r="240" spans="1:105" ht="12" customHeight="1" x14ac:dyDescent="0.25">
      <c r="A240" s="100" t="s">
        <v>197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X240" s="102">
        <v>0</v>
      </c>
      <c r="Y240" s="102">
        <v>0</v>
      </c>
      <c r="DA240" s="131" t="s">
        <v>2854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X241" s="105">
        <v>0</v>
      </c>
      <c r="Y241" s="105">
        <v>0</v>
      </c>
      <c r="DA241" s="132" t="s">
        <v>2855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X242" s="102">
        <v>0</v>
      </c>
      <c r="Y242" s="102">
        <v>0</v>
      </c>
      <c r="DA242" s="131" t="s">
        <v>2856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X243" s="105">
        <v>0</v>
      </c>
      <c r="Y243" s="105">
        <v>0</v>
      </c>
      <c r="DA243" s="132" t="s">
        <v>2857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X244" s="99">
        <v>0</v>
      </c>
      <c r="Y244" s="99">
        <v>0</v>
      </c>
      <c r="DA244" s="63" t="s">
        <v>2858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X245" s="99">
        <v>0</v>
      </c>
      <c r="Y245" s="99">
        <v>0</v>
      </c>
      <c r="DA245" s="63" t="s">
        <v>2859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X246" s="123">
        <v>0</v>
      </c>
      <c r="Y246" s="123">
        <v>0</v>
      </c>
      <c r="DA246" s="130" t="s">
        <v>2860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X247" s="99">
        <v>0</v>
      </c>
      <c r="Y247" s="99">
        <v>0</v>
      </c>
      <c r="DA247" s="63" t="s">
        <v>2861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X248" s="110">
        <v>0</v>
      </c>
      <c r="Y248" s="110">
        <v>0</v>
      </c>
      <c r="DA248" s="60" t="s">
        <v>2862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:Y250" si="117">W251+W254+W256+W265</f>
        <v>0</v>
      </c>
      <c r="X250" s="118">
        <f t="shared" si="117"/>
        <v>0</v>
      </c>
      <c r="Y250" s="118">
        <f t="shared" si="117"/>
        <v>0</v>
      </c>
      <c r="DA250" s="129" t="s">
        <v>3013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:Y251" si="120">SUM(W252:W253)</f>
        <v>0</v>
      </c>
      <c r="X251" s="123">
        <f t="shared" si="120"/>
        <v>0</v>
      </c>
      <c r="Y251" s="123">
        <f t="shared" si="120"/>
        <v>0</v>
      </c>
      <c r="DA251" s="130" t="s">
        <v>3014</v>
      </c>
    </row>
    <row r="252" spans="1:105" ht="12" customHeight="1" x14ac:dyDescent="0.25">
      <c r="A252" s="97" t="s">
        <v>197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X252" s="99">
        <v>0</v>
      </c>
      <c r="Y252" s="99">
        <v>0</v>
      </c>
      <c r="DA252" s="63" t="s">
        <v>3015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X253" s="99">
        <v>0</v>
      </c>
      <c r="Y253" s="99">
        <v>0</v>
      </c>
      <c r="DA253" s="63" t="s">
        <v>3016</v>
      </c>
    </row>
    <row r="254" spans="1:105" ht="12" customHeight="1" x14ac:dyDescent="0.25">
      <c r="A254" s="121" t="s">
        <v>92</v>
      </c>
      <c r="B254" s="123">
        <f t="shared" ref="B254:Y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X254" s="123">
        <f t="shared" si="121"/>
        <v>0</v>
      </c>
      <c r="Y254" s="123">
        <f t="shared" si="121"/>
        <v>0</v>
      </c>
      <c r="DA254" s="130" t="s">
        <v>3017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X255" s="99">
        <f>RES_hhdet_tess!X110</f>
        <v>0</v>
      </c>
      <c r="Y255" s="99">
        <f>RES_hhdet_tess!Y110</f>
        <v>0</v>
      </c>
      <c r="DA255" s="63" t="s">
        <v>3018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X256" s="123">
        <v>0</v>
      </c>
      <c r="Y256" s="123">
        <v>0</v>
      </c>
      <c r="DA256" s="130" t="s">
        <v>3019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X257" s="99">
        <v>0</v>
      </c>
      <c r="Y257" s="99">
        <v>0</v>
      </c>
      <c r="DA257" s="63" t="s">
        <v>3020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X258" s="99">
        <v>0</v>
      </c>
      <c r="Y258" s="99">
        <v>0</v>
      </c>
      <c r="DA258" s="63" t="s">
        <v>3021</v>
      </c>
    </row>
    <row r="259" spans="1:105" ht="12" customHeight="1" x14ac:dyDescent="0.25">
      <c r="A259" s="100" t="s">
        <v>197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X259" s="102">
        <v>0</v>
      </c>
      <c r="Y259" s="102">
        <v>0</v>
      </c>
      <c r="DA259" s="131" t="s">
        <v>3022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X260" s="105">
        <v>0</v>
      </c>
      <c r="Y260" s="105">
        <v>0</v>
      </c>
      <c r="DA260" s="132" t="s">
        <v>3023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X261" s="102">
        <v>0</v>
      </c>
      <c r="Y261" s="102">
        <v>0</v>
      </c>
      <c r="DA261" s="131" t="s">
        <v>3024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X262" s="105">
        <v>0</v>
      </c>
      <c r="Y262" s="105">
        <v>0</v>
      </c>
      <c r="DA262" s="132" t="s">
        <v>3025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3026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X264" s="99">
        <v>0</v>
      </c>
      <c r="Y264" s="99">
        <v>0</v>
      </c>
      <c r="DA264" s="63" t="s">
        <v>3027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X265" s="123">
        <v>0</v>
      </c>
      <c r="Y265" s="123">
        <v>0</v>
      </c>
      <c r="DA265" s="130" t="s">
        <v>3028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3029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X267" s="110">
        <v>0</v>
      </c>
      <c r="Y267" s="110">
        <v>0</v>
      </c>
      <c r="DA267" s="60" t="s">
        <v>3030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:Y269" si="124">W270+W273+W275+W284</f>
        <v>0</v>
      </c>
      <c r="X269" s="118">
        <f t="shared" si="124"/>
        <v>0</v>
      </c>
      <c r="Y269" s="118">
        <f t="shared" si="124"/>
        <v>0</v>
      </c>
      <c r="DA269" s="129" t="s">
        <v>3181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3182</v>
      </c>
    </row>
    <row r="271" spans="1:105" ht="12" customHeight="1" x14ac:dyDescent="0.25">
      <c r="A271" s="97" t="s">
        <v>197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3183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3184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3185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3186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3187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3188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3189</v>
      </c>
    </row>
    <row r="278" spans="1:105" ht="12" customHeight="1" x14ac:dyDescent="0.25">
      <c r="A278" s="100" t="s">
        <v>197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3190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3191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3192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3193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3194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3195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X284" s="123">
        <v>0</v>
      </c>
      <c r="Y284" s="123">
        <v>0</v>
      </c>
      <c r="DA284" s="130" t="s">
        <v>3196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X285" s="99">
        <v>0</v>
      </c>
      <c r="Y285" s="99">
        <v>0</v>
      </c>
      <c r="DA285" s="63" t="s">
        <v>3197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3198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:Y290" si="131">W291+W294+W296+W305</f>
        <v>0</v>
      </c>
      <c r="X290" s="117">
        <f t="shared" si="131"/>
        <v>0</v>
      </c>
      <c r="Y290" s="117">
        <f t="shared" si="131"/>
        <v>0</v>
      </c>
      <c r="DA290" s="129" t="s">
        <v>3349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:Y291" si="134">SUM(W292:W293)</f>
        <v>0</v>
      </c>
      <c r="X291" s="122">
        <f t="shared" si="134"/>
        <v>0</v>
      </c>
      <c r="Y291" s="122">
        <f t="shared" si="134"/>
        <v>0</v>
      </c>
      <c r="DA291" s="130" t="s">
        <v>3350</v>
      </c>
    </row>
    <row r="292" spans="1:105" ht="12" customHeight="1" x14ac:dyDescent="0.25">
      <c r="A292" s="97" t="s">
        <v>197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X292" s="98">
        <v>0</v>
      </c>
      <c r="Y292" s="98">
        <v>0</v>
      </c>
      <c r="DA292" s="63" t="s">
        <v>3351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X293" s="98">
        <v>0</v>
      </c>
      <c r="Y293" s="98">
        <v>0</v>
      </c>
      <c r="DA293" s="63" t="s">
        <v>3352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X294" s="122">
        <f t="shared" si="135"/>
        <v>0</v>
      </c>
      <c r="Y294" s="122">
        <f t="shared" si="135"/>
        <v>0</v>
      </c>
      <c r="DA294" s="130" t="s">
        <v>3353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X295" s="98">
        <v>0</v>
      </c>
      <c r="Y295" s="98">
        <v>0</v>
      </c>
      <c r="DA295" s="63" t="s">
        <v>3354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X296" s="122">
        <v>0</v>
      </c>
      <c r="Y296" s="122">
        <v>0</v>
      </c>
      <c r="DA296" s="130" t="s">
        <v>3355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X297" s="98">
        <v>0</v>
      </c>
      <c r="Y297" s="98">
        <v>0</v>
      </c>
      <c r="DA297" s="63" t="s">
        <v>3356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X298" s="98">
        <v>0</v>
      </c>
      <c r="Y298" s="98">
        <v>0</v>
      </c>
      <c r="DA298" s="63" t="s">
        <v>3357</v>
      </c>
    </row>
    <row r="299" spans="1:105" ht="12" customHeight="1" x14ac:dyDescent="0.25">
      <c r="A299" s="100" t="s">
        <v>197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X299" s="101">
        <v>0</v>
      </c>
      <c r="Y299" s="101">
        <v>0</v>
      </c>
      <c r="DA299" s="131" t="s">
        <v>3358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X300" s="104">
        <v>0</v>
      </c>
      <c r="Y300" s="104">
        <v>0</v>
      </c>
      <c r="DA300" s="132" t="s">
        <v>3359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X301" s="101">
        <v>0</v>
      </c>
      <c r="Y301" s="101">
        <v>0</v>
      </c>
      <c r="DA301" s="131" t="s">
        <v>3360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X302" s="104">
        <v>0</v>
      </c>
      <c r="Y302" s="104">
        <v>0</v>
      </c>
      <c r="DA302" s="132" t="s">
        <v>3361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X303" s="98">
        <v>0</v>
      </c>
      <c r="Y303" s="98">
        <v>0</v>
      </c>
      <c r="DA303" s="63" t="s">
        <v>3362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3363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X305" s="122">
        <v>0</v>
      </c>
      <c r="Y305" s="122">
        <v>0</v>
      </c>
      <c r="DA305" s="130" t="s">
        <v>3364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X306" s="98">
        <v>0</v>
      </c>
      <c r="Y306" s="98">
        <v>0</v>
      </c>
      <c r="DA306" s="63" t="s">
        <v>3365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X307" s="33">
        <v>0</v>
      </c>
      <c r="Y307" s="33">
        <v>0</v>
      </c>
      <c r="DA307" s="60" t="s">
        <v>3366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:Y309" si="138">W310+W313+W315+W324</f>
        <v>0</v>
      </c>
      <c r="X309" s="117">
        <f t="shared" si="138"/>
        <v>0</v>
      </c>
      <c r="Y309" s="117">
        <f t="shared" si="138"/>
        <v>0</v>
      </c>
      <c r="DA309" s="129" t="s">
        <v>3517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:Y310" si="141">SUM(W311:W312)</f>
        <v>0</v>
      </c>
      <c r="X310" s="122">
        <f t="shared" si="141"/>
        <v>0</v>
      </c>
      <c r="Y310" s="122">
        <f t="shared" si="141"/>
        <v>0</v>
      </c>
      <c r="DA310" s="130" t="s">
        <v>3518</v>
      </c>
    </row>
    <row r="311" spans="1:105" ht="12" customHeight="1" x14ac:dyDescent="0.25">
      <c r="A311" s="97" t="s">
        <v>197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X311" s="98">
        <v>0</v>
      </c>
      <c r="Y311" s="98">
        <v>0</v>
      </c>
      <c r="DA311" s="63" t="s">
        <v>3519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X312" s="98">
        <v>0</v>
      </c>
      <c r="Y312" s="98">
        <v>0</v>
      </c>
      <c r="DA312" s="63" t="s">
        <v>3520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X313" s="122">
        <f t="shared" si="142"/>
        <v>0</v>
      </c>
      <c r="Y313" s="122">
        <f t="shared" si="142"/>
        <v>0</v>
      </c>
      <c r="DA313" s="130" t="s">
        <v>3521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X314" s="98">
        <v>0</v>
      </c>
      <c r="Y314" s="98">
        <v>0</v>
      </c>
      <c r="DA314" s="63" t="s">
        <v>3522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X315" s="122">
        <v>0</v>
      </c>
      <c r="Y315" s="122">
        <v>0</v>
      </c>
      <c r="DA315" s="130" t="s">
        <v>3523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X316" s="98">
        <v>0</v>
      </c>
      <c r="Y316" s="98">
        <v>0</v>
      </c>
      <c r="DA316" s="63" t="s">
        <v>3524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X317" s="98">
        <v>0</v>
      </c>
      <c r="Y317" s="98">
        <v>0</v>
      </c>
      <c r="DA317" s="63" t="s">
        <v>3525</v>
      </c>
    </row>
    <row r="318" spans="1:105" ht="12" customHeight="1" x14ac:dyDescent="0.25">
      <c r="A318" s="100" t="s">
        <v>197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X318" s="101">
        <v>0</v>
      </c>
      <c r="Y318" s="101">
        <v>0</v>
      </c>
      <c r="DA318" s="131" t="s">
        <v>3526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X319" s="104">
        <v>0</v>
      </c>
      <c r="Y319" s="104">
        <v>0</v>
      </c>
      <c r="DA319" s="132" t="s">
        <v>3527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X320" s="101">
        <v>0</v>
      </c>
      <c r="Y320" s="101">
        <v>0</v>
      </c>
      <c r="DA320" s="131" t="s">
        <v>3528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X321" s="104">
        <v>0</v>
      </c>
      <c r="Y321" s="104">
        <v>0</v>
      </c>
      <c r="DA321" s="132" t="s">
        <v>3529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X322" s="98">
        <v>0</v>
      </c>
      <c r="Y322" s="98">
        <v>0</v>
      </c>
      <c r="DA322" s="63" t="s">
        <v>3530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X323" s="98">
        <v>0</v>
      </c>
      <c r="Y323" s="98">
        <v>0</v>
      </c>
      <c r="DA323" s="63" t="s">
        <v>3531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X324" s="122">
        <v>0</v>
      </c>
      <c r="Y324" s="122">
        <v>0</v>
      </c>
      <c r="DA324" s="130" t="s">
        <v>3532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X325" s="98">
        <v>0</v>
      </c>
      <c r="Y325" s="98">
        <v>0</v>
      </c>
      <c r="DA325" s="63" t="s">
        <v>3533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X326" s="33">
        <v>0</v>
      </c>
      <c r="Y326" s="33">
        <v>0</v>
      </c>
      <c r="DA326" s="60" t="s">
        <v>3534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:Y328" si="145">IF(W309=0,"",W309/W290)</f>
        <v/>
      </c>
      <c r="X328" s="119" t="str">
        <f t="shared" si="145"/>
        <v/>
      </c>
      <c r="Y328" s="119" t="str">
        <f t="shared" si="145"/>
        <v/>
      </c>
      <c r="DA328" s="129" t="s">
        <v>3685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:Y329" si="148">IF(W310=0,"",W310/W291)</f>
        <v/>
      </c>
      <c r="X329" s="124" t="str">
        <f t="shared" si="148"/>
        <v/>
      </c>
      <c r="Y329" s="124" t="str">
        <f t="shared" si="148"/>
        <v/>
      </c>
      <c r="DA329" s="130" t="s">
        <v>3686</v>
      </c>
    </row>
    <row r="330" spans="1:105" ht="12" customHeight="1" x14ac:dyDescent="0.25">
      <c r="A330" s="97" t="s">
        <v>197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:Y330" si="151">IF(W311=0,"",W311/W292)</f>
        <v/>
      </c>
      <c r="X330" s="111" t="str">
        <f t="shared" si="151"/>
        <v/>
      </c>
      <c r="Y330" s="111" t="str">
        <f t="shared" si="151"/>
        <v/>
      </c>
      <c r="DA330" s="63" t="s">
        <v>3687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:Y331" si="154">IF(W312=0,"",W312/W293)</f>
        <v/>
      </c>
      <c r="X331" s="111" t="str">
        <f t="shared" si="154"/>
        <v/>
      </c>
      <c r="Y331" s="111" t="str">
        <f t="shared" si="154"/>
        <v/>
      </c>
      <c r="DA331" s="63" t="s">
        <v>3688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:Y332" si="157">IF(W313=0,"",W313/W294)</f>
        <v/>
      </c>
      <c r="X332" s="124" t="str">
        <f t="shared" si="157"/>
        <v/>
      </c>
      <c r="Y332" s="124" t="str">
        <f t="shared" si="157"/>
        <v/>
      </c>
      <c r="DA332" s="130" t="s">
        <v>3689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:Y333" si="160">IF(W314=0,"",W314/W295)</f>
        <v/>
      </c>
      <c r="X333" s="111" t="str">
        <f t="shared" si="160"/>
        <v/>
      </c>
      <c r="Y333" s="111" t="str">
        <f t="shared" si="160"/>
        <v/>
      </c>
      <c r="DA333" s="63" t="s">
        <v>3690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:Y334" si="163">IF(W315=0,"",W315/W296)</f>
        <v/>
      </c>
      <c r="X334" s="124" t="str">
        <f t="shared" si="163"/>
        <v/>
      </c>
      <c r="Y334" s="124" t="str">
        <f t="shared" si="163"/>
        <v/>
      </c>
      <c r="DA334" s="130" t="s">
        <v>3691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:Y335" si="166">IF(W316=0,"",W316/W297)</f>
        <v/>
      </c>
      <c r="X335" s="111" t="str">
        <f t="shared" si="166"/>
        <v/>
      </c>
      <c r="Y335" s="111" t="str">
        <f t="shared" si="166"/>
        <v/>
      </c>
      <c r="DA335" s="63" t="s">
        <v>3692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:Y336" si="169">IF(W317=0,"",W317/W298)</f>
        <v/>
      </c>
      <c r="X336" s="111" t="str">
        <f t="shared" si="169"/>
        <v/>
      </c>
      <c r="Y336" s="111" t="str">
        <f t="shared" si="169"/>
        <v/>
      </c>
      <c r="DA336" s="63" t="s">
        <v>3693</v>
      </c>
    </row>
    <row r="337" spans="1:105" ht="12" customHeight="1" x14ac:dyDescent="0.25">
      <c r="A337" s="100" t="s">
        <v>197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:Y337" si="172">IF(W318=0,"",W318/W299)</f>
        <v/>
      </c>
      <c r="X337" s="112" t="str">
        <f t="shared" si="172"/>
        <v/>
      </c>
      <c r="Y337" s="112" t="str">
        <f t="shared" si="172"/>
        <v/>
      </c>
      <c r="DA337" s="131" t="s">
        <v>3694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:Y338" si="175">IF(W319=0,"",W319/W300)</f>
        <v/>
      </c>
      <c r="X338" s="113" t="str">
        <f t="shared" si="175"/>
        <v/>
      </c>
      <c r="Y338" s="113" t="str">
        <f t="shared" si="175"/>
        <v/>
      </c>
      <c r="DA338" s="132" t="s">
        <v>3695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:Y339" si="178">IF(W320=0,"",W320/W301)</f>
        <v/>
      </c>
      <c r="X339" s="112" t="str">
        <f t="shared" si="178"/>
        <v/>
      </c>
      <c r="Y339" s="112" t="str">
        <f t="shared" si="178"/>
        <v/>
      </c>
      <c r="DA339" s="131" t="s">
        <v>3696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:Y340" si="181">IF(W321=0,"",W321/W302)</f>
        <v/>
      </c>
      <c r="X340" s="113" t="str">
        <f t="shared" si="181"/>
        <v/>
      </c>
      <c r="Y340" s="113" t="str">
        <f t="shared" si="181"/>
        <v/>
      </c>
      <c r="DA340" s="132" t="s">
        <v>3697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:Y341" si="184">IF(W322=0,"",W322/W303)</f>
        <v/>
      </c>
      <c r="X341" s="111" t="str">
        <f t="shared" si="184"/>
        <v/>
      </c>
      <c r="Y341" s="111" t="str">
        <f t="shared" si="184"/>
        <v/>
      </c>
      <c r="DA341" s="63" t="s">
        <v>3698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:Y342" si="187">IF(W323=0,"",W323/W304)</f>
        <v/>
      </c>
      <c r="X342" s="111" t="str">
        <f t="shared" si="187"/>
        <v/>
      </c>
      <c r="Y342" s="111" t="str">
        <f t="shared" si="187"/>
        <v/>
      </c>
      <c r="DA342" s="63" t="s">
        <v>3699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:Y343" si="190">IF(W324=0,"",W324/W305)</f>
        <v/>
      </c>
      <c r="X343" s="124" t="str">
        <f t="shared" si="190"/>
        <v/>
      </c>
      <c r="Y343" s="124" t="str">
        <f t="shared" si="190"/>
        <v/>
      </c>
      <c r="DA343" s="130" t="s">
        <v>3700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:Y344" si="193">IF(W325=0,"",W325/W306)</f>
        <v/>
      </c>
      <c r="X344" s="111" t="str">
        <f t="shared" si="193"/>
        <v/>
      </c>
      <c r="Y344" s="111" t="str">
        <f t="shared" si="193"/>
        <v/>
      </c>
      <c r="DA344" s="63" t="s">
        <v>3701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:Y345" si="196">IF(W326=0,"",W326/W307)</f>
        <v/>
      </c>
      <c r="X345" s="45" t="str">
        <f t="shared" si="196"/>
        <v/>
      </c>
      <c r="Y345" s="45" t="str">
        <f t="shared" si="196"/>
        <v/>
      </c>
      <c r="DA345" s="60" t="s">
        <v>3702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:Y347" si="199">W348+W351+W353+W362</f>
        <v>0</v>
      </c>
      <c r="X347" s="117">
        <f t="shared" si="199"/>
        <v>0</v>
      </c>
      <c r="Y347" s="117">
        <f t="shared" si="199"/>
        <v>0</v>
      </c>
      <c r="DA347" s="129" t="s">
        <v>3853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3854</v>
      </c>
    </row>
    <row r="349" spans="1:105" ht="12" customHeight="1" x14ac:dyDescent="0.25">
      <c r="A349" s="97" t="s">
        <v>197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3855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3856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3857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3858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3859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3860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3861</v>
      </c>
    </row>
    <row r="356" spans="1:105" ht="12" customHeight="1" x14ac:dyDescent="0.25">
      <c r="A356" s="100" t="s">
        <v>197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3862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3863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3864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3865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3866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3867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X362" s="122">
        <v>0</v>
      </c>
      <c r="Y362" s="122">
        <v>0</v>
      </c>
      <c r="DA362" s="130" t="s">
        <v>3868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X363" s="98">
        <v>0</v>
      </c>
      <c r="Y363" s="98">
        <v>0</v>
      </c>
      <c r="DA363" s="63" t="s">
        <v>3869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3870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:Y366" si="206">W367+W370+W372+W381</f>
        <v>0</v>
      </c>
      <c r="X366" s="117">
        <f t="shared" si="206"/>
        <v>0</v>
      </c>
      <c r="Y366" s="117">
        <f t="shared" si="206"/>
        <v>0</v>
      </c>
      <c r="DA366" s="129" t="s">
        <v>4021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:Y367" si="209">SUM(W368:W369)</f>
        <v>0</v>
      </c>
      <c r="X367" s="122">
        <f t="shared" si="209"/>
        <v>0</v>
      </c>
      <c r="Y367" s="122">
        <f t="shared" si="209"/>
        <v>0</v>
      </c>
      <c r="DA367" s="130" t="s">
        <v>4022</v>
      </c>
    </row>
    <row r="368" spans="1:105" ht="12" customHeight="1" x14ac:dyDescent="0.25">
      <c r="A368" s="97" t="s">
        <v>197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X368" s="98">
        <v>0</v>
      </c>
      <c r="Y368" s="98">
        <v>0</v>
      </c>
      <c r="DA368" s="63" t="s">
        <v>4023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X369" s="98">
        <v>0</v>
      </c>
      <c r="Y369" s="98">
        <v>0</v>
      </c>
      <c r="DA369" s="63" t="s">
        <v>4024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X370" s="122">
        <f t="shared" si="210"/>
        <v>0</v>
      </c>
      <c r="Y370" s="122">
        <f t="shared" si="210"/>
        <v>0</v>
      </c>
      <c r="DA370" s="130" t="s">
        <v>4025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X371" s="98">
        <f>RES_hhdet_in_fech!X110</f>
        <v>0</v>
      </c>
      <c r="Y371" s="98">
        <f>RES_hhdet_in_fech!Y110</f>
        <v>0</v>
      </c>
      <c r="DA371" s="63" t="s">
        <v>4026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X372" s="122">
        <v>0</v>
      </c>
      <c r="Y372" s="122">
        <v>0</v>
      </c>
      <c r="DA372" s="130" t="s">
        <v>4027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X373" s="98">
        <v>0</v>
      </c>
      <c r="Y373" s="98">
        <v>0</v>
      </c>
      <c r="DA373" s="63" t="s">
        <v>4028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X374" s="98">
        <v>0</v>
      </c>
      <c r="Y374" s="98">
        <v>0</v>
      </c>
      <c r="DA374" s="63" t="s">
        <v>4029</v>
      </c>
    </row>
    <row r="375" spans="1:105" ht="12" customHeight="1" x14ac:dyDescent="0.25">
      <c r="A375" s="100" t="s">
        <v>197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X375" s="101">
        <v>0</v>
      </c>
      <c r="Y375" s="101">
        <v>0</v>
      </c>
      <c r="DA375" s="131" t="s">
        <v>4030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X376" s="104">
        <v>0</v>
      </c>
      <c r="Y376" s="104">
        <v>0</v>
      </c>
      <c r="DA376" s="132" t="s">
        <v>4031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4032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4033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X379" s="98">
        <v>0</v>
      </c>
      <c r="Y379" s="98">
        <v>0</v>
      </c>
      <c r="DA379" s="63" t="s">
        <v>4034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X380" s="98">
        <v>0</v>
      </c>
      <c r="Y380" s="98">
        <v>0</v>
      </c>
      <c r="DA380" s="63" t="s">
        <v>4035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X381" s="122">
        <v>0</v>
      </c>
      <c r="Y381" s="122">
        <v>0</v>
      </c>
      <c r="DA381" s="130" t="s">
        <v>4036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X382" s="98">
        <v>0</v>
      </c>
      <c r="Y382" s="98">
        <v>0</v>
      </c>
      <c r="DA382" s="63" t="s">
        <v>4037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X383" s="33">
        <v>0</v>
      </c>
      <c r="Y383" s="33">
        <v>0</v>
      </c>
      <c r="DA383" s="60" t="s">
        <v>4038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:Y385" si="213">W386+W389+W391+W400</f>
        <v>0</v>
      </c>
      <c r="X385" s="117">
        <f t="shared" si="213"/>
        <v>0</v>
      </c>
      <c r="Y385" s="117">
        <f t="shared" si="213"/>
        <v>0</v>
      </c>
      <c r="DA385" s="129" t="s">
        <v>4189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:Y386" si="216">SUM(W387:W388)</f>
        <v>0</v>
      </c>
      <c r="X386" s="122">
        <f t="shared" si="216"/>
        <v>0</v>
      </c>
      <c r="Y386" s="122">
        <f t="shared" si="216"/>
        <v>0</v>
      </c>
      <c r="DA386" s="130" t="s">
        <v>4190</v>
      </c>
    </row>
    <row r="387" spans="1:105" ht="12" customHeight="1" x14ac:dyDescent="0.25">
      <c r="A387" s="97" t="s">
        <v>197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X387" s="98">
        <v>0</v>
      </c>
      <c r="Y387" s="98">
        <v>0</v>
      </c>
      <c r="DA387" s="63" t="s">
        <v>4191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X388" s="98">
        <v>0</v>
      </c>
      <c r="Y388" s="98">
        <v>0</v>
      </c>
      <c r="DA388" s="63" t="s">
        <v>4192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X389" s="122">
        <f t="shared" si="217"/>
        <v>0</v>
      </c>
      <c r="Y389" s="122">
        <f t="shared" si="217"/>
        <v>0</v>
      </c>
      <c r="DA389" s="130" t="s">
        <v>4193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X390" s="98">
        <f>RES_hhdet_in_tesh!X110</f>
        <v>0</v>
      </c>
      <c r="Y390" s="98">
        <f>RES_hhdet_in_tesh!Y110</f>
        <v>0</v>
      </c>
      <c r="DA390" s="63" t="s">
        <v>4194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X391" s="122">
        <v>0</v>
      </c>
      <c r="Y391" s="122">
        <v>0</v>
      </c>
      <c r="DA391" s="130" t="s">
        <v>4195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X392" s="98">
        <v>0</v>
      </c>
      <c r="Y392" s="98">
        <v>0</v>
      </c>
      <c r="DA392" s="63" t="s">
        <v>4196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X393" s="98">
        <v>0</v>
      </c>
      <c r="Y393" s="98">
        <v>0</v>
      </c>
      <c r="DA393" s="63" t="s">
        <v>4197</v>
      </c>
    </row>
    <row r="394" spans="1:105" ht="12" customHeight="1" x14ac:dyDescent="0.25">
      <c r="A394" s="100" t="s">
        <v>197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X394" s="101">
        <v>0</v>
      </c>
      <c r="Y394" s="101">
        <v>0</v>
      </c>
      <c r="DA394" s="131" t="s">
        <v>4198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X395" s="104">
        <v>0</v>
      </c>
      <c r="Y395" s="104">
        <v>0</v>
      </c>
      <c r="DA395" s="132" t="s">
        <v>4199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X396" s="101">
        <v>0</v>
      </c>
      <c r="Y396" s="101">
        <v>0</v>
      </c>
      <c r="DA396" s="131" t="s">
        <v>4200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X397" s="104">
        <v>0</v>
      </c>
      <c r="Y397" s="104">
        <v>0</v>
      </c>
      <c r="DA397" s="132" t="s">
        <v>4201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X398" s="98">
        <v>0</v>
      </c>
      <c r="Y398" s="98">
        <v>0</v>
      </c>
      <c r="DA398" s="63" t="s">
        <v>4202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4203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X400" s="122">
        <v>0</v>
      </c>
      <c r="Y400" s="122">
        <v>0</v>
      </c>
      <c r="DA400" s="130" t="s">
        <v>4204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X401" s="98">
        <v>0</v>
      </c>
      <c r="Y401" s="98">
        <v>0</v>
      </c>
      <c r="DA401" s="63" t="s">
        <v>4205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X402" s="33">
        <v>0</v>
      </c>
      <c r="Y402" s="33">
        <v>0</v>
      </c>
      <c r="DA402" s="60" t="s">
        <v>4206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:Y404" si="220">W405+W408+W410+W419</f>
        <v>0</v>
      </c>
      <c r="X404" s="117">
        <f t="shared" si="220"/>
        <v>0</v>
      </c>
      <c r="Y404" s="117">
        <f t="shared" si="220"/>
        <v>0</v>
      </c>
      <c r="DA404" s="129" t="s">
        <v>4356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4357</v>
      </c>
    </row>
    <row r="406" spans="1:105" ht="12" customHeight="1" x14ac:dyDescent="0.25">
      <c r="A406" s="97" t="s">
        <v>197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4358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4359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4360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4361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4362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4363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4364</v>
      </c>
    </row>
    <row r="413" spans="1:105" ht="12" customHeight="1" x14ac:dyDescent="0.25">
      <c r="A413" s="100" t="s">
        <v>197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4365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4366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4367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4368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4369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4370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X419" s="122">
        <v>0</v>
      </c>
      <c r="Y419" s="122">
        <v>0</v>
      </c>
      <c r="DA419" s="130" t="s">
        <v>4371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X420" s="98">
        <v>0</v>
      </c>
      <c r="Y420" s="98">
        <v>0</v>
      </c>
      <c r="DA420" s="63" t="s">
        <v>4372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4373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:Y423" si="227">W424+W427+W429+W438</f>
        <v>0</v>
      </c>
      <c r="X423" s="118">
        <f t="shared" si="227"/>
        <v>0</v>
      </c>
      <c r="Y423" s="118">
        <f t="shared" si="227"/>
        <v>0</v>
      </c>
      <c r="DA423" s="129" t="s">
        <v>4524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:Y424" si="230">SUM(W425:W426)</f>
        <v>0</v>
      </c>
      <c r="X424" s="123">
        <f t="shared" si="230"/>
        <v>0</v>
      </c>
      <c r="Y424" s="123">
        <f t="shared" si="230"/>
        <v>0</v>
      </c>
      <c r="DA424" s="130" t="s">
        <v>4525</v>
      </c>
    </row>
    <row r="425" spans="1:105" ht="12" customHeight="1" x14ac:dyDescent="0.25">
      <c r="A425" s="97" t="s">
        <v>197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X425" s="99">
        <v>0</v>
      </c>
      <c r="Y425" s="99">
        <v>0</v>
      </c>
      <c r="DA425" s="63" t="s">
        <v>4526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X426" s="99">
        <v>0</v>
      </c>
      <c r="Y426" s="99">
        <v>0</v>
      </c>
      <c r="DA426" s="63" t="s">
        <v>4527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X427" s="123">
        <f t="shared" si="231"/>
        <v>0</v>
      </c>
      <c r="Y427" s="123">
        <f t="shared" si="231"/>
        <v>0</v>
      </c>
      <c r="DA427" s="130" t="s">
        <v>4528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X428" s="99">
        <f>RES_hhdet_in_fecs!X110</f>
        <v>0</v>
      </c>
      <c r="Y428" s="99">
        <f>RES_hhdet_in_fecs!Y110</f>
        <v>0</v>
      </c>
      <c r="DA428" s="63" t="s">
        <v>4529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X429" s="123">
        <v>0</v>
      </c>
      <c r="Y429" s="123">
        <v>0</v>
      </c>
      <c r="DA429" s="130" t="s">
        <v>4530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4531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X431" s="99">
        <v>0</v>
      </c>
      <c r="Y431" s="99">
        <v>0</v>
      </c>
      <c r="DA431" s="63" t="s">
        <v>4532</v>
      </c>
    </row>
    <row r="432" spans="1:105" ht="12" customHeight="1" x14ac:dyDescent="0.25">
      <c r="A432" s="100" t="s">
        <v>197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X432" s="102">
        <v>0</v>
      </c>
      <c r="Y432" s="102">
        <v>0</v>
      </c>
      <c r="DA432" s="131" t="s">
        <v>4533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X433" s="105">
        <v>0</v>
      </c>
      <c r="Y433" s="105">
        <v>0</v>
      </c>
      <c r="DA433" s="132" t="s">
        <v>4534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X434" s="102">
        <v>0</v>
      </c>
      <c r="Y434" s="102">
        <v>0</v>
      </c>
      <c r="DA434" s="131" t="s">
        <v>4535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X435" s="105">
        <v>0</v>
      </c>
      <c r="Y435" s="105">
        <v>0</v>
      </c>
      <c r="DA435" s="132" t="s">
        <v>4536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X436" s="99">
        <v>0</v>
      </c>
      <c r="Y436" s="99">
        <v>0</v>
      </c>
      <c r="DA436" s="63" t="s">
        <v>4537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X437" s="99">
        <v>0</v>
      </c>
      <c r="Y437" s="99">
        <v>0</v>
      </c>
      <c r="DA437" s="63" t="s">
        <v>4538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X438" s="123">
        <v>0</v>
      </c>
      <c r="Y438" s="123">
        <v>0</v>
      </c>
      <c r="DA438" s="130" t="s">
        <v>4539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X439" s="99">
        <v>0</v>
      </c>
      <c r="Y439" s="99">
        <v>0</v>
      </c>
      <c r="DA439" s="63" t="s">
        <v>4540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X440" s="110">
        <v>0</v>
      </c>
      <c r="Y440" s="110">
        <v>0</v>
      </c>
      <c r="DA440" s="60" t="s">
        <v>4541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:Y442" si="234">W443+W446+W448+W457</f>
        <v>0</v>
      </c>
      <c r="X442" s="118">
        <f t="shared" si="234"/>
        <v>0</v>
      </c>
      <c r="Y442" s="118">
        <f t="shared" si="234"/>
        <v>0</v>
      </c>
      <c r="DA442" s="129" t="s">
        <v>4692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:Y443" si="237">SUM(W444:W445)</f>
        <v>0</v>
      </c>
      <c r="X443" s="123">
        <f t="shared" si="237"/>
        <v>0</v>
      </c>
      <c r="Y443" s="123">
        <f t="shared" si="237"/>
        <v>0</v>
      </c>
      <c r="DA443" s="130" t="s">
        <v>4693</v>
      </c>
    </row>
    <row r="444" spans="1:105" ht="12" customHeight="1" x14ac:dyDescent="0.25">
      <c r="A444" s="97" t="s">
        <v>197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X444" s="99">
        <v>0</v>
      </c>
      <c r="Y444" s="99">
        <v>0</v>
      </c>
      <c r="DA444" s="63" t="s">
        <v>4694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4695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X446" s="123">
        <f t="shared" si="238"/>
        <v>0</v>
      </c>
      <c r="Y446" s="123">
        <f t="shared" si="238"/>
        <v>0</v>
      </c>
      <c r="DA446" s="130" t="s">
        <v>4696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X447" s="99">
        <f>RES_hhdet_in_tess!X110</f>
        <v>0</v>
      </c>
      <c r="Y447" s="99">
        <f>RES_hhdet_in_tess!Y110</f>
        <v>0</v>
      </c>
      <c r="DA447" s="63" t="s">
        <v>4697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X448" s="123">
        <v>0</v>
      </c>
      <c r="Y448" s="123">
        <v>0</v>
      </c>
      <c r="DA448" s="130" t="s">
        <v>4698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X449" s="99">
        <v>0</v>
      </c>
      <c r="Y449" s="99">
        <v>0</v>
      </c>
      <c r="DA449" s="63" t="s">
        <v>4699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X450" s="99">
        <v>0</v>
      </c>
      <c r="Y450" s="99">
        <v>0</v>
      </c>
      <c r="DA450" s="63" t="s">
        <v>4700</v>
      </c>
    </row>
    <row r="451" spans="1:105" ht="12" customHeight="1" x14ac:dyDescent="0.25">
      <c r="A451" s="100" t="s">
        <v>197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4701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4702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X453" s="102">
        <v>0</v>
      </c>
      <c r="Y453" s="102">
        <v>0</v>
      </c>
      <c r="DA453" s="131" t="s">
        <v>4703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X454" s="105">
        <v>0</v>
      </c>
      <c r="Y454" s="105">
        <v>0</v>
      </c>
      <c r="DA454" s="132" t="s">
        <v>4704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X455" s="99">
        <v>0</v>
      </c>
      <c r="Y455" s="99">
        <v>0</v>
      </c>
      <c r="DA455" s="63" t="s">
        <v>4705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X456" s="99">
        <v>0</v>
      </c>
      <c r="Y456" s="99">
        <v>0</v>
      </c>
      <c r="DA456" s="63" t="s">
        <v>4706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X457" s="123">
        <v>0</v>
      </c>
      <c r="Y457" s="123">
        <v>0</v>
      </c>
      <c r="DA457" s="130" t="s">
        <v>4707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X458" s="99">
        <v>0</v>
      </c>
      <c r="Y458" s="99">
        <v>0</v>
      </c>
      <c r="DA458" s="63" t="s">
        <v>4708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X459" s="110">
        <v>0</v>
      </c>
      <c r="Y459" s="110">
        <v>0</v>
      </c>
      <c r="DA459" s="60" t="s">
        <v>4709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:Y461" si="241">W462+W465+W467+W476</f>
        <v>0</v>
      </c>
      <c r="X461" s="118">
        <f t="shared" si="241"/>
        <v>0</v>
      </c>
      <c r="Y461" s="118">
        <f t="shared" si="241"/>
        <v>0</v>
      </c>
      <c r="DA461" s="129" t="s">
        <v>4860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4861</v>
      </c>
    </row>
    <row r="463" spans="1:105" ht="12" customHeight="1" x14ac:dyDescent="0.25">
      <c r="A463" s="97" t="s">
        <v>197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4862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4863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4864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4865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4866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4867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4868</v>
      </c>
    </row>
    <row r="470" spans="1:105" ht="12" customHeight="1" x14ac:dyDescent="0.25">
      <c r="A470" s="100" t="s">
        <v>197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4869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4870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4871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4872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4873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4874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X476" s="123">
        <v>0</v>
      </c>
      <c r="Y476" s="123">
        <v>0</v>
      </c>
      <c r="DA476" s="130" t="s">
        <v>4875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X477" s="99">
        <v>0</v>
      </c>
      <c r="Y477" s="99">
        <v>0</v>
      </c>
      <c r="DA477" s="63" t="s">
        <v>4876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4877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197075</v>
      </c>
      <c r="C5" s="120">
        <v>187644</v>
      </c>
      <c r="D5" s="120">
        <v>178223</v>
      </c>
      <c r="E5" s="120">
        <v>173720</v>
      </c>
      <c r="F5" s="120">
        <v>168397</v>
      </c>
      <c r="G5" s="120">
        <v>163591</v>
      </c>
      <c r="H5" s="120">
        <v>158819</v>
      </c>
      <c r="I5" s="120">
        <v>155475</v>
      </c>
      <c r="J5" s="120">
        <v>152679</v>
      </c>
      <c r="K5" s="120">
        <v>149485</v>
      </c>
      <c r="L5" s="120">
        <v>145430</v>
      </c>
      <c r="M5" s="120">
        <v>141581</v>
      </c>
      <c r="N5" s="120">
        <v>136354</v>
      </c>
      <c r="O5" s="120">
        <v>131639</v>
      </c>
      <c r="P5" s="120">
        <v>125557</v>
      </c>
      <c r="Q5" s="120">
        <v>120086</v>
      </c>
      <c r="R5" s="120">
        <v>116480</v>
      </c>
      <c r="S5" s="120">
        <v>113932</v>
      </c>
      <c r="T5" s="120">
        <v>112174</v>
      </c>
      <c r="U5" s="120">
        <v>111235</v>
      </c>
      <c r="V5" s="120">
        <v>109868</v>
      </c>
      <c r="W5" s="120">
        <v>107598</v>
      </c>
      <c r="X5" s="120">
        <v>104230</v>
      </c>
      <c r="Y5" s="120">
        <v>101458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209</v>
      </c>
      <c r="B7" s="52">
        <v>197075</v>
      </c>
      <c r="C7" s="52">
        <v>187644</v>
      </c>
      <c r="D7" s="52">
        <v>178223</v>
      </c>
      <c r="E7" s="52">
        <v>173720</v>
      </c>
      <c r="F7" s="52">
        <v>168397</v>
      </c>
      <c r="G7" s="52">
        <v>163591</v>
      </c>
      <c r="H7" s="52">
        <v>158819</v>
      </c>
      <c r="I7" s="52">
        <v>155475</v>
      </c>
      <c r="J7" s="52">
        <v>152679</v>
      </c>
      <c r="K7" s="52">
        <v>149485</v>
      </c>
      <c r="L7" s="52">
        <v>145430</v>
      </c>
      <c r="M7" s="52">
        <v>141581</v>
      </c>
      <c r="N7" s="52">
        <v>136354</v>
      </c>
      <c r="O7" s="52">
        <v>131639</v>
      </c>
      <c r="P7" s="52">
        <v>125557</v>
      </c>
      <c r="Q7" s="52">
        <v>120086</v>
      </c>
      <c r="R7" s="52">
        <v>116480</v>
      </c>
      <c r="S7" s="52">
        <v>113932</v>
      </c>
      <c r="T7" s="52">
        <v>112174</v>
      </c>
      <c r="U7" s="52">
        <v>111235</v>
      </c>
      <c r="V7" s="52">
        <v>109868</v>
      </c>
      <c r="W7" s="52">
        <v>107598</v>
      </c>
      <c r="X7" s="52">
        <v>104230</v>
      </c>
      <c r="Y7" s="52">
        <v>101458</v>
      </c>
      <c r="DA7" s="63" t="s">
        <v>1112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9420</v>
      </c>
      <c r="C9" s="52">
        <v>10029</v>
      </c>
      <c r="D9" s="52">
        <v>10493</v>
      </c>
      <c r="E9" s="52">
        <v>11123</v>
      </c>
      <c r="F9" s="52">
        <v>12582</v>
      </c>
      <c r="G9" s="52">
        <v>14089</v>
      </c>
      <c r="H9" s="52">
        <v>16754</v>
      </c>
      <c r="I9" s="52">
        <v>20836</v>
      </c>
      <c r="J9" s="52">
        <v>23385</v>
      </c>
      <c r="K9" s="52">
        <v>25660</v>
      </c>
      <c r="L9" s="52">
        <v>26849</v>
      </c>
      <c r="M9" s="52">
        <v>27938</v>
      </c>
      <c r="N9" s="52">
        <v>29052</v>
      </c>
      <c r="O9" s="52">
        <v>28487</v>
      </c>
      <c r="P9" s="52">
        <v>28164</v>
      </c>
      <c r="Q9" s="52">
        <v>25298</v>
      </c>
      <c r="R9" s="52">
        <v>22764</v>
      </c>
      <c r="S9" s="52">
        <v>21271</v>
      </c>
      <c r="T9" s="52">
        <v>21428</v>
      </c>
      <c r="U9" s="52">
        <v>21528</v>
      </c>
      <c r="V9" s="52">
        <v>22905</v>
      </c>
      <c r="W9" s="52">
        <v>26080</v>
      </c>
      <c r="X9" s="52">
        <v>30845</v>
      </c>
      <c r="Y9" s="52">
        <v>33197</v>
      </c>
      <c r="DA9" s="63" t="s">
        <v>1113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128</v>
      </c>
      <c r="B11" s="52">
        <v>120038</v>
      </c>
      <c r="C11" s="52">
        <v>117847</v>
      </c>
      <c r="D11" s="52">
        <v>116301</v>
      </c>
      <c r="E11" s="52">
        <v>116451</v>
      </c>
      <c r="F11" s="52">
        <v>112238</v>
      </c>
      <c r="G11" s="52">
        <v>109418</v>
      </c>
      <c r="H11" s="52">
        <v>105947</v>
      </c>
      <c r="I11" s="52">
        <v>106984</v>
      </c>
      <c r="J11" s="52">
        <v>107968</v>
      </c>
      <c r="K11" s="52">
        <v>110170</v>
      </c>
      <c r="L11" s="52">
        <v>109936</v>
      </c>
      <c r="M11" s="52">
        <v>108586</v>
      </c>
      <c r="N11" s="52">
        <v>108990</v>
      </c>
      <c r="O11" s="52">
        <v>107748</v>
      </c>
      <c r="P11" s="52">
        <v>101345</v>
      </c>
      <c r="Q11" s="52">
        <v>91683</v>
      </c>
      <c r="R11" s="52">
        <v>82347</v>
      </c>
      <c r="S11" s="52">
        <v>75708</v>
      </c>
      <c r="T11" s="52">
        <v>70879</v>
      </c>
      <c r="U11" s="52">
        <v>66347</v>
      </c>
      <c r="V11" s="52">
        <v>63655</v>
      </c>
      <c r="W11" s="52">
        <v>61515</v>
      </c>
      <c r="X11" s="52">
        <v>60187</v>
      </c>
      <c r="Y11" s="52">
        <v>57382</v>
      </c>
      <c r="DA11" s="63" t="s">
        <v>1114</v>
      </c>
    </row>
    <row r="12" spans="1:105" ht="12" customHeight="1" x14ac:dyDescent="0.25">
      <c r="A12" s="97" t="s">
        <v>127</v>
      </c>
      <c r="B12" s="52">
        <v>17</v>
      </c>
      <c r="C12" s="52">
        <v>21</v>
      </c>
      <c r="D12" s="52">
        <v>21</v>
      </c>
      <c r="E12" s="52">
        <v>32</v>
      </c>
      <c r="F12" s="52">
        <v>31</v>
      </c>
      <c r="G12" s="52">
        <v>31</v>
      </c>
      <c r="H12" s="52">
        <v>32</v>
      </c>
      <c r="I12" s="52">
        <v>43</v>
      </c>
      <c r="J12" s="52">
        <v>50</v>
      </c>
      <c r="K12" s="52">
        <v>67</v>
      </c>
      <c r="L12" s="52">
        <v>76</v>
      </c>
      <c r="M12" s="52">
        <v>84</v>
      </c>
      <c r="N12" s="52">
        <v>103</v>
      </c>
      <c r="O12" s="52">
        <v>126</v>
      </c>
      <c r="P12" s="52">
        <v>131</v>
      </c>
      <c r="Q12" s="52">
        <v>123</v>
      </c>
      <c r="R12" s="52">
        <v>122</v>
      </c>
      <c r="S12" s="52">
        <v>123</v>
      </c>
      <c r="T12" s="52">
        <v>130</v>
      </c>
      <c r="U12" s="52">
        <v>124</v>
      </c>
      <c r="V12" s="52">
        <v>127</v>
      </c>
      <c r="W12" s="52">
        <v>120</v>
      </c>
      <c r="X12" s="52">
        <v>126</v>
      </c>
      <c r="Y12" s="52">
        <v>119</v>
      </c>
      <c r="DA12" s="63" t="s">
        <v>1115</v>
      </c>
    </row>
    <row r="13" spans="1:105" ht="12" customHeight="1" x14ac:dyDescent="0.25">
      <c r="A13" s="97" t="s">
        <v>122</v>
      </c>
      <c r="B13" s="52">
        <v>75827</v>
      </c>
      <c r="C13" s="52">
        <v>68628</v>
      </c>
      <c r="D13" s="52">
        <v>60827</v>
      </c>
      <c r="E13" s="52">
        <v>55951</v>
      </c>
      <c r="F13" s="52">
        <v>54744</v>
      </c>
      <c r="G13" s="52">
        <v>52640</v>
      </c>
      <c r="H13" s="52">
        <v>51156</v>
      </c>
      <c r="I13" s="52">
        <v>46655</v>
      </c>
      <c r="J13" s="52">
        <v>42953</v>
      </c>
      <c r="K13" s="52">
        <v>37637</v>
      </c>
      <c r="L13" s="52">
        <v>33780</v>
      </c>
      <c r="M13" s="52">
        <v>30836</v>
      </c>
      <c r="N13" s="52">
        <v>25143</v>
      </c>
      <c r="O13" s="52">
        <v>21414</v>
      </c>
      <c r="P13" s="52">
        <v>21048</v>
      </c>
      <c r="Q13" s="52">
        <v>24204</v>
      </c>
      <c r="R13" s="52">
        <v>28829</v>
      </c>
      <c r="S13" s="52">
        <v>32024</v>
      </c>
      <c r="T13" s="52">
        <v>34101</v>
      </c>
      <c r="U13" s="52">
        <v>36798</v>
      </c>
      <c r="V13" s="52">
        <v>37719</v>
      </c>
      <c r="W13" s="52">
        <v>37610</v>
      </c>
      <c r="X13" s="52">
        <v>35854</v>
      </c>
      <c r="Y13" s="52">
        <v>35644</v>
      </c>
      <c r="DA13" s="63" t="s">
        <v>1116</v>
      </c>
    </row>
    <row r="14" spans="1:105" ht="12" customHeight="1" x14ac:dyDescent="0.25">
      <c r="A14" s="97" t="s">
        <v>121</v>
      </c>
      <c r="B14" s="52">
        <v>1193</v>
      </c>
      <c r="C14" s="52">
        <v>1148</v>
      </c>
      <c r="D14" s="52">
        <v>1074</v>
      </c>
      <c r="E14" s="52">
        <v>1286</v>
      </c>
      <c r="F14" s="52">
        <v>1384</v>
      </c>
      <c r="G14" s="52">
        <v>1502</v>
      </c>
      <c r="H14" s="52">
        <v>1684</v>
      </c>
      <c r="I14" s="52">
        <v>1793</v>
      </c>
      <c r="J14" s="52">
        <v>1708</v>
      </c>
      <c r="K14" s="52">
        <v>1611</v>
      </c>
      <c r="L14" s="52">
        <v>1638</v>
      </c>
      <c r="M14" s="52">
        <v>2075</v>
      </c>
      <c r="N14" s="52">
        <v>2118</v>
      </c>
      <c r="O14" s="52">
        <v>2351</v>
      </c>
      <c r="P14" s="52">
        <v>3033</v>
      </c>
      <c r="Q14" s="52">
        <v>4076</v>
      </c>
      <c r="R14" s="52">
        <v>5182</v>
      </c>
      <c r="S14" s="52">
        <v>6077</v>
      </c>
      <c r="T14" s="52">
        <v>7064</v>
      </c>
      <c r="U14" s="52">
        <v>7966</v>
      </c>
      <c r="V14" s="52">
        <v>8367</v>
      </c>
      <c r="W14" s="52">
        <v>8353</v>
      </c>
      <c r="X14" s="52">
        <v>8063</v>
      </c>
      <c r="Y14" s="52">
        <v>8313</v>
      </c>
      <c r="DA14" s="63" t="s">
        <v>1117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55252</v>
      </c>
      <c r="C16" s="52">
        <v>56586</v>
      </c>
      <c r="D16" s="52">
        <v>56909</v>
      </c>
      <c r="E16" s="52">
        <v>59924</v>
      </c>
      <c r="F16" s="52">
        <v>60337</v>
      </c>
      <c r="G16" s="52">
        <v>60026</v>
      </c>
      <c r="H16" s="52">
        <v>60884</v>
      </c>
      <c r="I16" s="52">
        <v>62002</v>
      </c>
      <c r="J16" s="52">
        <v>64286</v>
      </c>
      <c r="K16" s="52">
        <v>64510</v>
      </c>
      <c r="L16" s="52">
        <v>64013</v>
      </c>
      <c r="M16" s="52">
        <v>62174</v>
      </c>
      <c r="N16" s="52">
        <v>57247</v>
      </c>
      <c r="O16" s="52">
        <v>53298</v>
      </c>
      <c r="P16" s="52">
        <v>49032</v>
      </c>
      <c r="Q16" s="52">
        <v>45378</v>
      </c>
      <c r="R16" s="52">
        <v>43143</v>
      </c>
      <c r="S16" s="52">
        <v>41119</v>
      </c>
      <c r="T16" s="52">
        <v>39872</v>
      </c>
      <c r="U16" s="52">
        <v>38867</v>
      </c>
      <c r="V16" s="52">
        <v>37526</v>
      </c>
      <c r="W16" s="52">
        <v>35250</v>
      </c>
      <c r="X16" s="52">
        <v>32330</v>
      </c>
      <c r="Y16" s="52">
        <v>29672</v>
      </c>
      <c r="DA16" s="63" t="s">
        <v>1118</v>
      </c>
    </row>
    <row r="17" spans="1:105" ht="12" customHeight="1" x14ac:dyDescent="0.25">
      <c r="A17" s="109" t="s">
        <v>120</v>
      </c>
      <c r="B17" s="36">
        <v>141823</v>
      </c>
      <c r="C17" s="36">
        <v>131058</v>
      </c>
      <c r="D17" s="36">
        <v>121314</v>
      </c>
      <c r="E17" s="36">
        <v>113796</v>
      </c>
      <c r="F17" s="36">
        <v>108060</v>
      </c>
      <c r="G17" s="36">
        <v>103565</v>
      </c>
      <c r="H17" s="36">
        <v>97935</v>
      </c>
      <c r="I17" s="36">
        <v>93473</v>
      </c>
      <c r="J17" s="36">
        <v>88393</v>
      </c>
      <c r="K17" s="36">
        <v>84975</v>
      </c>
      <c r="L17" s="36">
        <v>81417</v>
      </c>
      <c r="M17" s="36">
        <v>79407</v>
      </c>
      <c r="N17" s="36">
        <v>79107</v>
      </c>
      <c r="O17" s="36">
        <v>78341</v>
      </c>
      <c r="P17" s="36">
        <v>76525</v>
      </c>
      <c r="Q17" s="36">
        <v>74708</v>
      </c>
      <c r="R17" s="36">
        <v>73337</v>
      </c>
      <c r="S17" s="36">
        <v>72813</v>
      </c>
      <c r="T17" s="36">
        <v>72302</v>
      </c>
      <c r="U17" s="36">
        <v>72368</v>
      </c>
      <c r="V17" s="36">
        <v>72342</v>
      </c>
      <c r="W17" s="36">
        <v>72348</v>
      </c>
      <c r="X17" s="36">
        <v>71900</v>
      </c>
      <c r="Y17" s="36">
        <v>71786</v>
      </c>
      <c r="DA17" s="60" t="s">
        <v>1119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1196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209</v>
      </c>
      <c r="B21" s="52"/>
      <c r="C21" s="52">
        <v>15396</v>
      </c>
      <c r="D21" s="52">
        <v>15399</v>
      </c>
      <c r="E21" s="52">
        <v>15406</v>
      </c>
      <c r="F21" s="52">
        <v>15440</v>
      </c>
      <c r="G21" s="52">
        <v>15497</v>
      </c>
      <c r="H21" s="52">
        <v>15612</v>
      </c>
      <c r="I21" s="52">
        <v>15781</v>
      </c>
      <c r="J21" s="52">
        <v>16040</v>
      </c>
      <c r="K21" s="52">
        <v>16390</v>
      </c>
      <c r="L21" s="52">
        <v>16864</v>
      </c>
      <c r="M21" s="52">
        <v>17470</v>
      </c>
      <c r="N21" s="52">
        <v>18235</v>
      </c>
      <c r="O21" s="52">
        <v>16088</v>
      </c>
      <c r="P21" s="52">
        <v>6087</v>
      </c>
      <c r="Q21" s="52">
        <v>5471</v>
      </c>
      <c r="R21" s="52">
        <v>7452</v>
      </c>
      <c r="S21" s="52">
        <v>9505</v>
      </c>
      <c r="T21" s="52">
        <v>10361</v>
      </c>
      <c r="U21" s="52">
        <v>11220</v>
      </c>
      <c r="V21" s="52">
        <v>11192</v>
      </c>
      <c r="W21" s="52">
        <v>11281</v>
      </c>
      <c r="X21" s="52">
        <v>11250</v>
      </c>
      <c r="Y21" s="52">
        <v>11140</v>
      </c>
      <c r="DA21" s="63" t="s">
        <v>1197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1472</v>
      </c>
      <c r="D23" s="52">
        <v>1476</v>
      </c>
      <c r="E23" s="52">
        <v>1503</v>
      </c>
      <c r="F23" s="52">
        <v>1581</v>
      </c>
      <c r="G23" s="52">
        <v>1728</v>
      </c>
      <c r="H23" s="52">
        <v>1986</v>
      </c>
      <c r="I23" s="52">
        <v>1509</v>
      </c>
      <c r="J23" s="52">
        <v>2474</v>
      </c>
      <c r="K23" s="52">
        <v>3666</v>
      </c>
      <c r="L23" s="52">
        <v>3078</v>
      </c>
      <c r="M23" s="52">
        <v>3275</v>
      </c>
      <c r="N23" s="52">
        <v>3007</v>
      </c>
      <c r="O23" s="52">
        <v>5550</v>
      </c>
      <c r="P23" s="52">
        <v>4169</v>
      </c>
      <c r="Q23" s="52">
        <v>4574</v>
      </c>
      <c r="R23" s="52">
        <v>4436</v>
      </c>
      <c r="S23" s="52">
        <v>4591</v>
      </c>
      <c r="T23" s="52">
        <v>4192</v>
      </c>
      <c r="U23" s="52">
        <v>4316</v>
      </c>
      <c r="V23" s="52">
        <v>4148</v>
      </c>
      <c r="W23" s="52">
        <v>3667</v>
      </c>
      <c r="X23" s="52">
        <v>3673</v>
      </c>
      <c r="Y23" s="52">
        <v>3656</v>
      </c>
      <c r="DA23" s="63" t="s">
        <v>1198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128</v>
      </c>
      <c r="B25" s="52"/>
      <c r="C25" s="52">
        <v>9378</v>
      </c>
      <c r="D25" s="52">
        <v>9379</v>
      </c>
      <c r="E25" s="52">
        <v>9392</v>
      </c>
      <c r="F25" s="52">
        <v>9428</v>
      </c>
      <c r="G25" s="52">
        <v>9498</v>
      </c>
      <c r="H25" s="52">
        <v>9609</v>
      </c>
      <c r="I25" s="52">
        <v>10542</v>
      </c>
      <c r="J25" s="52">
        <v>15041</v>
      </c>
      <c r="K25" s="52">
        <v>14963</v>
      </c>
      <c r="L25" s="52">
        <v>15156</v>
      </c>
      <c r="M25" s="52">
        <v>15457</v>
      </c>
      <c r="N25" s="52">
        <v>16074</v>
      </c>
      <c r="O25" s="52">
        <v>14378</v>
      </c>
      <c r="P25" s="52">
        <v>11807</v>
      </c>
      <c r="Q25" s="52">
        <v>18417</v>
      </c>
      <c r="R25" s="52">
        <v>18125</v>
      </c>
      <c r="S25" s="52">
        <v>14297</v>
      </c>
      <c r="T25" s="52">
        <v>11764</v>
      </c>
      <c r="U25" s="52">
        <v>11802</v>
      </c>
      <c r="V25" s="52">
        <v>9394</v>
      </c>
      <c r="W25" s="52">
        <v>8359</v>
      </c>
      <c r="X25" s="52">
        <v>6798</v>
      </c>
      <c r="Y25" s="52">
        <v>7607</v>
      </c>
      <c r="DA25" s="63" t="s">
        <v>1199</v>
      </c>
    </row>
    <row r="26" spans="1:105" ht="12" customHeight="1" x14ac:dyDescent="0.25">
      <c r="A26" s="97" t="s">
        <v>127</v>
      </c>
      <c r="B26" s="52"/>
      <c r="C26" s="52">
        <v>1</v>
      </c>
      <c r="D26" s="52">
        <v>2</v>
      </c>
      <c r="E26" s="52">
        <v>1</v>
      </c>
      <c r="F26" s="52">
        <v>1</v>
      </c>
      <c r="G26" s="52">
        <v>2</v>
      </c>
      <c r="H26" s="52">
        <v>1</v>
      </c>
      <c r="I26" s="52">
        <v>1</v>
      </c>
      <c r="J26" s="52">
        <v>3</v>
      </c>
      <c r="K26" s="52">
        <v>4</v>
      </c>
      <c r="L26" s="52">
        <v>3</v>
      </c>
      <c r="M26" s="52">
        <v>7</v>
      </c>
      <c r="N26" s="52">
        <v>3</v>
      </c>
      <c r="O26" s="52">
        <v>7</v>
      </c>
      <c r="P26" s="52">
        <v>5</v>
      </c>
      <c r="Q26" s="52">
        <v>8</v>
      </c>
      <c r="R26" s="52">
        <v>8</v>
      </c>
      <c r="S26" s="52">
        <v>7</v>
      </c>
      <c r="T26" s="52">
        <v>4</v>
      </c>
      <c r="U26" s="52">
        <v>7</v>
      </c>
      <c r="V26" s="52">
        <v>13</v>
      </c>
      <c r="W26" s="52">
        <v>20</v>
      </c>
      <c r="X26" s="52">
        <v>13</v>
      </c>
      <c r="Y26" s="52">
        <v>9</v>
      </c>
      <c r="DA26" s="63" t="s">
        <v>1200</v>
      </c>
    </row>
    <row r="27" spans="1:105" ht="12" customHeight="1" x14ac:dyDescent="0.25">
      <c r="A27" s="97" t="s">
        <v>122</v>
      </c>
      <c r="B27" s="52"/>
      <c r="C27" s="52">
        <v>11848</v>
      </c>
      <c r="D27" s="52">
        <v>11857</v>
      </c>
      <c r="E27" s="52">
        <v>11919</v>
      </c>
      <c r="F27" s="52">
        <v>12091</v>
      </c>
      <c r="G27" s="52">
        <v>12449</v>
      </c>
      <c r="H27" s="52">
        <v>13126</v>
      </c>
      <c r="I27" s="52">
        <v>7169</v>
      </c>
      <c r="J27" s="52">
        <v>4345</v>
      </c>
      <c r="K27" s="52">
        <v>6598</v>
      </c>
      <c r="L27" s="52">
        <v>7446</v>
      </c>
      <c r="M27" s="52">
        <v>8597</v>
      </c>
      <c r="N27" s="52">
        <v>8608</v>
      </c>
      <c r="O27" s="52">
        <v>7073</v>
      </c>
      <c r="P27" s="52">
        <v>4568</v>
      </c>
      <c r="Q27" s="52">
        <v>2189</v>
      </c>
      <c r="R27" s="52">
        <v>2261</v>
      </c>
      <c r="S27" s="52">
        <v>3213</v>
      </c>
      <c r="T27" s="52">
        <v>4288</v>
      </c>
      <c r="U27" s="52">
        <v>4502</v>
      </c>
      <c r="V27" s="52">
        <v>4297</v>
      </c>
      <c r="W27" s="52">
        <v>4889</v>
      </c>
      <c r="X27" s="52">
        <v>5344</v>
      </c>
      <c r="Y27" s="52">
        <v>5900</v>
      </c>
      <c r="DA27" s="63" t="s">
        <v>1201</v>
      </c>
    </row>
    <row r="28" spans="1:105" ht="12" customHeight="1" x14ac:dyDescent="0.25">
      <c r="A28" s="97" t="s">
        <v>121</v>
      </c>
      <c r="B28" s="52"/>
      <c r="C28" s="52">
        <v>186</v>
      </c>
      <c r="D28" s="52">
        <v>187</v>
      </c>
      <c r="E28" s="52">
        <v>188</v>
      </c>
      <c r="F28" s="52">
        <v>196</v>
      </c>
      <c r="G28" s="52">
        <v>204</v>
      </c>
      <c r="H28" s="52">
        <v>232</v>
      </c>
      <c r="I28" s="52">
        <v>159</v>
      </c>
      <c r="J28" s="52">
        <v>151</v>
      </c>
      <c r="K28" s="52">
        <v>229</v>
      </c>
      <c r="L28" s="52">
        <v>278</v>
      </c>
      <c r="M28" s="52">
        <v>337</v>
      </c>
      <c r="N28" s="52">
        <v>301</v>
      </c>
      <c r="O28" s="52">
        <v>299</v>
      </c>
      <c r="P28" s="52">
        <v>257</v>
      </c>
      <c r="Q28" s="52">
        <v>232</v>
      </c>
      <c r="R28" s="52">
        <v>264</v>
      </c>
      <c r="S28" s="52">
        <v>397</v>
      </c>
      <c r="T28" s="52">
        <v>586</v>
      </c>
      <c r="U28" s="52">
        <v>727</v>
      </c>
      <c r="V28" s="52">
        <v>799</v>
      </c>
      <c r="W28" s="52">
        <v>1021</v>
      </c>
      <c r="X28" s="52">
        <v>1175</v>
      </c>
      <c r="Y28" s="52">
        <v>1300</v>
      </c>
      <c r="DA28" s="63" t="s">
        <v>1202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8633</v>
      </c>
      <c r="D30" s="52">
        <v>8652</v>
      </c>
      <c r="E30" s="52">
        <v>8787</v>
      </c>
      <c r="F30" s="52">
        <v>9150</v>
      </c>
      <c r="G30" s="52">
        <v>9863</v>
      </c>
      <c r="H30" s="52">
        <v>11058</v>
      </c>
      <c r="I30" s="52">
        <v>7650</v>
      </c>
      <c r="J30" s="52">
        <v>8601</v>
      </c>
      <c r="K30" s="52">
        <v>9912</v>
      </c>
      <c r="L30" s="52">
        <v>10109</v>
      </c>
      <c r="M30" s="52">
        <v>10847</v>
      </c>
      <c r="N30" s="52">
        <v>10840</v>
      </c>
      <c r="O30" s="52">
        <v>10852</v>
      </c>
      <c r="P30" s="52">
        <v>7676</v>
      </c>
      <c r="Q30" s="52">
        <v>8817</v>
      </c>
      <c r="R30" s="52">
        <v>9609</v>
      </c>
      <c r="S30" s="52">
        <v>8940</v>
      </c>
      <c r="T30" s="52">
        <v>8073</v>
      </c>
      <c r="U30" s="52">
        <v>7142</v>
      </c>
      <c r="V30" s="52">
        <v>5988</v>
      </c>
      <c r="W30" s="52">
        <v>5894</v>
      </c>
      <c r="X30" s="52">
        <v>5343</v>
      </c>
      <c r="Y30" s="52">
        <v>6095</v>
      </c>
      <c r="DA30" s="63" t="s">
        <v>1203</v>
      </c>
    </row>
    <row r="31" spans="1:105" ht="12" customHeight="1" x14ac:dyDescent="0.25">
      <c r="A31" s="109" t="s">
        <v>120</v>
      </c>
      <c r="B31" s="36"/>
      <c r="C31" s="36">
        <v>22160</v>
      </c>
      <c r="D31" s="36">
        <v>22182</v>
      </c>
      <c r="E31" s="36">
        <v>22340</v>
      </c>
      <c r="F31" s="36">
        <v>22781</v>
      </c>
      <c r="G31" s="36">
        <v>23681</v>
      </c>
      <c r="H31" s="36">
        <v>25234</v>
      </c>
      <c r="I31" s="36">
        <v>14370</v>
      </c>
      <c r="J31" s="36">
        <v>12023</v>
      </c>
      <c r="K31" s="36">
        <v>13662</v>
      </c>
      <c r="L31" s="36">
        <v>15052</v>
      </c>
      <c r="M31" s="36">
        <v>16478</v>
      </c>
      <c r="N31" s="36">
        <v>17379</v>
      </c>
      <c r="O31" s="36">
        <v>15838</v>
      </c>
      <c r="P31" s="36">
        <v>8886</v>
      </c>
      <c r="Q31" s="36">
        <v>9270</v>
      </c>
      <c r="R31" s="36">
        <v>10498</v>
      </c>
      <c r="S31" s="36">
        <v>12611</v>
      </c>
      <c r="T31" s="36">
        <v>13483</v>
      </c>
      <c r="U31" s="36">
        <v>14057</v>
      </c>
      <c r="V31" s="36">
        <v>13221</v>
      </c>
      <c r="W31" s="36">
        <v>11088</v>
      </c>
      <c r="X31" s="36">
        <v>9229</v>
      </c>
      <c r="Y31" s="36">
        <v>10104</v>
      </c>
      <c r="DA31" s="60" t="s">
        <v>1204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1283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209</v>
      </c>
      <c r="B35" s="52"/>
      <c r="C35" s="52">
        <v>5965</v>
      </c>
      <c r="D35" s="52">
        <v>5978</v>
      </c>
      <c r="E35" s="52">
        <v>10903</v>
      </c>
      <c r="F35" s="52">
        <v>10117</v>
      </c>
      <c r="G35" s="52">
        <v>10691</v>
      </c>
      <c r="H35" s="52">
        <v>10840</v>
      </c>
      <c r="I35" s="52">
        <v>12437</v>
      </c>
      <c r="J35" s="52">
        <v>13244</v>
      </c>
      <c r="K35" s="52">
        <v>13196</v>
      </c>
      <c r="L35" s="52">
        <v>12809</v>
      </c>
      <c r="M35" s="52">
        <v>13621</v>
      </c>
      <c r="N35" s="52">
        <v>13008</v>
      </c>
      <c r="O35" s="52">
        <v>11373</v>
      </c>
      <c r="P35" s="52">
        <v>5</v>
      </c>
      <c r="Q35" s="52">
        <v>0</v>
      </c>
      <c r="R35" s="52">
        <v>3846</v>
      </c>
      <c r="S35" s="52">
        <v>6957</v>
      </c>
      <c r="T35" s="52">
        <v>8603</v>
      </c>
      <c r="U35" s="52">
        <v>10281</v>
      </c>
      <c r="V35" s="52">
        <v>9825</v>
      </c>
      <c r="W35" s="52">
        <v>9011</v>
      </c>
      <c r="X35" s="52">
        <v>7882</v>
      </c>
      <c r="Y35" s="52">
        <v>8368</v>
      </c>
      <c r="DA35" s="63" t="s">
        <v>1284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2081</v>
      </c>
      <c r="D37" s="52">
        <v>1940</v>
      </c>
      <c r="E37" s="52">
        <v>2133</v>
      </c>
      <c r="F37" s="52">
        <v>3040</v>
      </c>
      <c r="G37" s="52">
        <v>3235</v>
      </c>
      <c r="H37" s="52">
        <v>4651</v>
      </c>
      <c r="I37" s="52">
        <v>5591</v>
      </c>
      <c r="J37" s="52">
        <v>5023</v>
      </c>
      <c r="K37" s="52">
        <v>5941</v>
      </c>
      <c r="L37" s="52">
        <v>4267</v>
      </c>
      <c r="M37" s="52">
        <v>4364</v>
      </c>
      <c r="N37" s="52">
        <v>4121</v>
      </c>
      <c r="O37" s="52">
        <v>4985</v>
      </c>
      <c r="P37" s="52">
        <v>3846</v>
      </c>
      <c r="Q37" s="52">
        <v>1708</v>
      </c>
      <c r="R37" s="52">
        <v>1902</v>
      </c>
      <c r="S37" s="52">
        <v>3098</v>
      </c>
      <c r="T37" s="52">
        <v>4349</v>
      </c>
      <c r="U37" s="52">
        <v>4416</v>
      </c>
      <c r="V37" s="52">
        <v>5525</v>
      </c>
      <c r="W37" s="52">
        <v>6842</v>
      </c>
      <c r="X37" s="52">
        <v>8438</v>
      </c>
      <c r="Y37" s="52">
        <v>6008</v>
      </c>
      <c r="DA37" s="63" t="s">
        <v>1285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128</v>
      </c>
      <c r="B39" s="52"/>
      <c r="C39" s="52">
        <v>7187</v>
      </c>
      <c r="D39" s="52">
        <v>7833</v>
      </c>
      <c r="E39" s="52">
        <v>9542</v>
      </c>
      <c r="F39" s="52">
        <v>5215</v>
      </c>
      <c r="G39" s="52">
        <v>6678</v>
      </c>
      <c r="H39" s="52">
        <v>6138</v>
      </c>
      <c r="I39" s="52">
        <v>11579</v>
      </c>
      <c r="J39" s="52">
        <v>16025</v>
      </c>
      <c r="K39" s="52">
        <v>17165</v>
      </c>
      <c r="L39" s="52">
        <v>14922</v>
      </c>
      <c r="M39" s="52">
        <v>14107</v>
      </c>
      <c r="N39" s="52">
        <v>16478</v>
      </c>
      <c r="O39" s="52">
        <v>13136</v>
      </c>
      <c r="P39" s="52">
        <v>5404</v>
      </c>
      <c r="Q39" s="52">
        <v>8755</v>
      </c>
      <c r="R39" s="52">
        <v>8789</v>
      </c>
      <c r="S39" s="52">
        <v>7658</v>
      </c>
      <c r="T39" s="52">
        <v>6935</v>
      </c>
      <c r="U39" s="52">
        <v>7270</v>
      </c>
      <c r="V39" s="52">
        <v>6702</v>
      </c>
      <c r="W39" s="52">
        <v>6219</v>
      </c>
      <c r="X39" s="52">
        <v>5470</v>
      </c>
      <c r="Y39" s="52">
        <v>4802</v>
      </c>
      <c r="DA39" s="63" t="s">
        <v>1286</v>
      </c>
    </row>
    <row r="40" spans="1:105" ht="12" customHeight="1" x14ac:dyDescent="0.25">
      <c r="A40" s="97" t="s">
        <v>127</v>
      </c>
      <c r="B40" s="52"/>
      <c r="C40" s="52">
        <v>5</v>
      </c>
      <c r="D40" s="52">
        <v>2</v>
      </c>
      <c r="E40" s="52">
        <v>12</v>
      </c>
      <c r="F40" s="52">
        <v>0</v>
      </c>
      <c r="G40" s="52">
        <v>2</v>
      </c>
      <c r="H40" s="52">
        <v>2</v>
      </c>
      <c r="I40" s="52">
        <v>12</v>
      </c>
      <c r="J40" s="52">
        <v>10</v>
      </c>
      <c r="K40" s="52">
        <v>21</v>
      </c>
      <c r="L40" s="52">
        <v>12</v>
      </c>
      <c r="M40" s="52">
        <v>15</v>
      </c>
      <c r="N40" s="52">
        <v>22</v>
      </c>
      <c r="O40" s="52">
        <v>30</v>
      </c>
      <c r="P40" s="52">
        <v>10</v>
      </c>
      <c r="Q40" s="52">
        <v>0</v>
      </c>
      <c r="R40" s="52">
        <v>7</v>
      </c>
      <c r="S40" s="52">
        <v>8</v>
      </c>
      <c r="T40" s="52">
        <v>11</v>
      </c>
      <c r="U40" s="52">
        <v>1</v>
      </c>
      <c r="V40" s="52">
        <v>16</v>
      </c>
      <c r="W40" s="52">
        <v>13</v>
      </c>
      <c r="X40" s="52">
        <v>19</v>
      </c>
      <c r="Y40" s="52">
        <v>2</v>
      </c>
      <c r="DA40" s="63" t="s">
        <v>1287</v>
      </c>
    </row>
    <row r="41" spans="1:105" ht="12" customHeight="1" x14ac:dyDescent="0.25">
      <c r="A41" s="97" t="s">
        <v>122</v>
      </c>
      <c r="B41" s="52"/>
      <c r="C41" s="52">
        <v>4649</v>
      </c>
      <c r="D41" s="52">
        <v>4056</v>
      </c>
      <c r="E41" s="52">
        <v>7043</v>
      </c>
      <c r="F41" s="52">
        <v>10884</v>
      </c>
      <c r="G41" s="52">
        <v>10345</v>
      </c>
      <c r="H41" s="52">
        <v>11642</v>
      </c>
      <c r="I41" s="52">
        <v>2668</v>
      </c>
      <c r="J41" s="52">
        <v>643</v>
      </c>
      <c r="K41" s="52">
        <v>1282</v>
      </c>
      <c r="L41" s="52">
        <v>3589</v>
      </c>
      <c r="M41" s="52">
        <v>5653</v>
      </c>
      <c r="N41" s="52">
        <v>2915</v>
      </c>
      <c r="O41" s="52">
        <v>3344</v>
      </c>
      <c r="P41" s="52">
        <v>4202</v>
      </c>
      <c r="Q41" s="52">
        <v>5345</v>
      </c>
      <c r="R41" s="52">
        <v>6886</v>
      </c>
      <c r="S41" s="52">
        <v>6408</v>
      </c>
      <c r="T41" s="52">
        <v>6365</v>
      </c>
      <c r="U41" s="52">
        <v>7199</v>
      </c>
      <c r="V41" s="52">
        <v>5218</v>
      </c>
      <c r="W41" s="52">
        <v>4780</v>
      </c>
      <c r="X41" s="52">
        <v>3588</v>
      </c>
      <c r="Y41" s="52">
        <v>5690</v>
      </c>
      <c r="DA41" s="63" t="s">
        <v>1288</v>
      </c>
    </row>
    <row r="42" spans="1:105" ht="12" customHeight="1" x14ac:dyDescent="0.25">
      <c r="A42" s="97" t="s">
        <v>121</v>
      </c>
      <c r="B42" s="52"/>
      <c r="C42" s="52">
        <v>141</v>
      </c>
      <c r="D42" s="52">
        <v>113</v>
      </c>
      <c r="E42" s="52">
        <v>400</v>
      </c>
      <c r="F42" s="52">
        <v>294</v>
      </c>
      <c r="G42" s="52">
        <v>322</v>
      </c>
      <c r="H42" s="52">
        <v>414</v>
      </c>
      <c r="I42" s="52">
        <v>268</v>
      </c>
      <c r="J42" s="52">
        <v>66</v>
      </c>
      <c r="K42" s="52">
        <v>132</v>
      </c>
      <c r="L42" s="52">
        <v>305</v>
      </c>
      <c r="M42" s="52">
        <v>774</v>
      </c>
      <c r="N42" s="52">
        <v>344</v>
      </c>
      <c r="O42" s="52">
        <v>532</v>
      </c>
      <c r="P42" s="52">
        <v>939</v>
      </c>
      <c r="Q42" s="52">
        <v>1275</v>
      </c>
      <c r="R42" s="52">
        <v>1370</v>
      </c>
      <c r="S42" s="52">
        <v>1292</v>
      </c>
      <c r="T42" s="52">
        <v>1573</v>
      </c>
      <c r="U42" s="52">
        <v>1629</v>
      </c>
      <c r="V42" s="52">
        <v>1200</v>
      </c>
      <c r="W42" s="52">
        <v>1007</v>
      </c>
      <c r="X42" s="52">
        <v>885</v>
      </c>
      <c r="Y42" s="52">
        <v>1550</v>
      </c>
      <c r="DA42" s="63" t="s">
        <v>1289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9967</v>
      </c>
      <c r="D44" s="52">
        <v>8975</v>
      </c>
      <c r="E44" s="52">
        <v>11802</v>
      </c>
      <c r="F44" s="52">
        <v>9563</v>
      </c>
      <c r="G44" s="52">
        <v>9552</v>
      </c>
      <c r="H44" s="52">
        <v>11916</v>
      </c>
      <c r="I44" s="52">
        <v>8768</v>
      </c>
      <c r="J44" s="52">
        <v>10885</v>
      </c>
      <c r="K44" s="52">
        <v>10136</v>
      </c>
      <c r="L44" s="52">
        <v>9612</v>
      </c>
      <c r="M44" s="52">
        <v>9008</v>
      </c>
      <c r="N44" s="52">
        <v>5913</v>
      </c>
      <c r="O44" s="52">
        <v>6903</v>
      </c>
      <c r="P44" s="52">
        <v>3410</v>
      </c>
      <c r="Q44" s="52">
        <v>5163</v>
      </c>
      <c r="R44" s="52">
        <v>7374</v>
      </c>
      <c r="S44" s="52">
        <v>6916</v>
      </c>
      <c r="T44" s="52">
        <v>6826</v>
      </c>
      <c r="U44" s="52">
        <v>6137</v>
      </c>
      <c r="V44" s="52">
        <v>4647</v>
      </c>
      <c r="W44" s="52">
        <v>3618</v>
      </c>
      <c r="X44" s="52">
        <v>2423</v>
      </c>
      <c r="Y44" s="52">
        <v>3437</v>
      </c>
      <c r="DA44" s="63" t="s">
        <v>1290</v>
      </c>
    </row>
    <row r="45" spans="1:105" ht="12" customHeight="1" x14ac:dyDescent="0.25">
      <c r="A45" s="109" t="s">
        <v>120</v>
      </c>
      <c r="B45" s="36"/>
      <c r="C45" s="36">
        <v>11395</v>
      </c>
      <c r="D45" s="36">
        <v>12438</v>
      </c>
      <c r="E45" s="36">
        <v>14822</v>
      </c>
      <c r="F45" s="36">
        <v>17045</v>
      </c>
      <c r="G45" s="36">
        <v>19186</v>
      </c>
      <c r="H45" s="36">
        <v>19604</v>
      </c>
      <c r="I45" s="36">
        <v>9908</v>
      </c>
      <c r="J45" s="36">
        <v>6943</v>
      </c>
      <c r="K45" s="36">
        <v>10244</v>
      </c>
      <c r="L45" s="36">
        <v>11494</v>
      </c>
      <c r="M45" s="36">
        <v>14468</v>
      </c>
      <c r="N45" s="36">
        <v>17079</v>
      </c>
      <c r="O45" s="36">
        <v>15072</v>
      </c>
      <c r="P45" s="36">
        <v>7070</v>
      </c>
      <c r="Q45" s="36">
        <v>7453</v>
      </c>
      <c r="R45" s="36">
        <v>9127</v>
      </c>
      <c r="S45" s="36">
        <v>12087</v>
      </c>
      <c r="T45" s="36">
        <v>12972</v>
      </c>
      <c r="U45" s="36">
        <v>14123</v>
      </c>
      <c r="V45" s="36">
        <v>13195</v>
      </c>
      <c r="W45" s="36">
        <v>11094</v>
      </c>
      <c r="X45" s="36">
        <v>8781</v>
      </c>
      <c r="Y45" s="36">
        <v>9990</v>
      </c>
      <c r="DA45" s="60" t="s">
        <v>1291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209</v>
      </c>
      <c r="B49" s="52"/>
      <c r="C49" s="52">
        <v>2201</v>
      </c>
      <c r="D49" s="52">
        <v>1849</v>
      </c>
      <c r="E49" s="52">
        <v>3318</v>
      </c>
      <c r="F49" s="52">
        <v>3076</v>
      </c>
      <c r="G49" s="52">
        <v>3102</v>
      </c>
      <c r="H49" s="52">
        <v>3084</v>
      </c>
      <c r="I49" s="52">
        <v>3390</v>
      </c>
      <c r="J49" s="52">
        <v>3564</v>
      </c>
      <c r="K49" s="52">
        <v>3572</v>
      </c>
      <c r="L49" s="52">
        <v>3232</v>
      </c>
      <c r="M49" s="52">
        <v>3265</v>
      </c>
      <c r="N49" s="52">
        <v>2895</v>
      </c>
      <c r="O49" s="52">
        <v>2854</v>
      </c>
      <c r="P49" s="52">
        <v>3</v>
      </c>
      <c r="Q49" s="52">
        <v>0</v>
      </c>
      <c r="R49" s="52">
        <v>1700</v>
      </c>
      <c r="S49" s="52">
        <v>2224</v>
      </c>
      <c r="T49" s="52">
        <v>2824</v>
      </c>
      <c r="U49" s="52">
        <v>2752</v>
      </c>
      <c r="V49" s="52">
        <v>3025</v>
      </c>
      <c r="W49" s="52">
        <v>2371</v>
      </c>
      <c r="X49" s="52">
        <v>2285</v>
      </c>
      <c r="Y49" s="52">
        <v>2478</v>
      </c>
      <c r="DA49" s="63" t="s">
        <v>1371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286</v>
      </c>
      <c r="D51" s="52">
        <v>235</v>
      </c>
      <c r="E51" s="52">
        <v>895</v>
      </c>
      <c r="F51" s="52">
        <v>1106</v>
      </c>
      <c r="G51" s="52">
        <v>979</v>
      </c>
      <c r="H51" s="52">
        <v>1520</v>
      </c>
      <c r="I51" s="52">
        <v>2145</v>
      </c>
      <c r="J51" s="52">
        <v>1347</v>
      </c>
      <c r="K51" s="52">
        <v>1337</v>
      </c>
      <c r="L51" s="52">
        <v>543</v>
      </c>
      <c r="M51" s="52">
        <v>653</v>
      </c>
      <c r="N51" s="52">
        <v>634</v>
      </c>
      <c r="O51" s="52">
        <v>407</v>
      </c>
      <c r="P51" s="52">
        <v>0</v>
      </c>
      <c r="Q51" s="52">
        <v>0</v>
      </c>
      <c r="R51" s="52">
        <v>245</v>
      </c>
      <c r="S51" s="52">
        <v>142</v>
      </c>
      <c r="T51" s="52">
        <v>421</v>
      </c>
      <c r="U51" s="52">
        <v>67</v>
      </c>
      <c r="V51" s="52">
        <v>652</v>
      </c>
      <c r="W51" s="52">
        <v>1131</v>
      </c>
      <c r="X51" s="52">
        <v>1922</v>
      </c>
      <c r="Y51" s="52">
        <v>947</v>
      </c>
      <c r="DA51" s="63" t="s">
        <v>1372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128</v>
      </c>
      <c r="B53" s="52"/>
      <c r="C53" s="52">
        <v>433</v>
      </c>
      <c r="D53" s="52">
        <v>559</v>
      </c>
      <c r="E53" s="52">
        <v>1052</v>
      </c>
      <c r="F53" s="52">
        <v>220</v>
      </c>
      <c r="G53" s="52">
        <v>350</v>
      </c>
      <c r="H53" s="52">
        <v>315</v>
      </c>
      <c r="I53" s="52">
        <v>2609</v>
      </c>
      <c r="J53" s="52">
        <v>3378</v>
      </c>
      <c r="K53" s="52">
        <v>3218</v>
      </c>
      <c r="L53" s="52">
        <v>2378</v>
      </c>
      <c r="M53" s="52">
        <v>2009</v>
      </c>
      <c r="N53" s="52">
        <v>2310</v>
      </c>
      <c r="O53" s="52">
        <v>2094</v>
      </c>
      <c r="P53" s="52">
        <v>1</v>
      </c>
      <c r="Q53" s="52">
        <v>0</v>
      </c>
      <c r="R53" s="52">
        <v>287</v>
      </c>
      <c r="S53" s="52">
        <v>570</v>
      </c>
      <c r="T53" s="52">
        <v>834</v>
      </c>
      <c r="U53" s="52">
        <v>843</v>
      </c>
      <c r="V53" s="52">
        <v>1219</v>
      </c>
      <c r="W53" s="52">
        <v>976</v>
      </c>
      <c r="X53" s="52">
        <v>1070</v>
      </c>
      <c r="Y53" s="52">
        <v>677</v>
      </c>
      <c r="DA53" s="63" t="s">
        <v>1373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1</v>
      </c>
      <c r="F54" s="52">
        <v>0</v>
      </c>
      <c r="G54" s="52">
        <v>0</v>
      </c>
      <c r="H54" s="52">
        <v>0</v>
      </c>
      <c r="I54" s="52">
        <v>3</v>
      </c>
      <c r="J54" s="52">
        <v>3</v>
      </c>
      <c r="K54" s="52">
        <v>4</v>
      </c>
      <c r="L54" s="52">
        <v>2</v>
      </c>
      <c r="M54" s="52">
        <v>2</v>
      </c>
      <c r="N54" s="52">
        <v>3</v>
      </c>
      <c r="O54" s="52">
        <v>5</v>
      </c>
      <c r="P54" s="52">
        <v>0</v>
      </c>
      <c r="Q54" s="52">
        <v>0</v>
      </c>
      <c r="R54" s="52">
        <v>0</v>
      </c>
      <c r="S54" s="52">
        <v>1</v>
      </c>
      <c r="T54" s="52">
        <v>2</v>
      </c>
      <c r="U54" s="52">
        <v>0</v>
      </c>
      <c r="V54" s="52">
        <v>4</v>
      </c>
      <c r="W54" s="52">
        <v>3</v>
      </c>
      <c r="X54" s="52">
        <v>4</v>
      </c>
      <c r="Y54" s="52">
        <v>1</v>
      </c>
      <c r="DA54" s="63" t="s">
        <v>1374</v>
      </c>
    </row>
    <row r="55" spans="1:105" ht="12" customHeight="1" x14ac:dyDescent="0.25">
      <c r="A55" s="108" t="s">
        <v>122</v>
      </c>
      <c r="B55" s="52"/>
      <c r="C55" s="52">
        <v>1716</v>
      </c>
      <c r="D55" s="52">
        <v>1255</v>
      </c>
      <c r="E55" s="52">
        <v>2143</v>
      </c>
      <c r="F55" s="52">
        <v>2781</v>
      </c>
      <c r="G55" s="52">
        <v>2669</v>
      </c>
      <c r="H55" s="52">
        <v>2674</v>
      </c>
      <c r="I55" s="52">
        <v>707</v>
      </c>
      <c r="J55" s="52">
        <v>166</v>
      </c>
      <c r="K55" s="52">
        <v>317</v>
      </c>
      <c r="L55" s="52">
        <v>785</v>
      </c>
      <c r="M55" s="52">
        <v>1103</v>
      </c>
      <c r="N55" s="52">
        <v>520</v>
      </c>
      <c r="O55" s="52">
        <v>651</v>
      </c>
      <c r="P55" s="52">
        <v>2</v>
      </c>
      <c r="Q55" s="52">
        <v>0</v>
      </c>
      <c r="R55" s="52">
        <v>1178</v>
      </c>
      <c r="S55" s="52">
        <v>1374</v>
      </c>
      <c r="T55" s="52">
        <v>1593</v>
      </c>
      <c r="U55" s="52">
        <v>1556</v>
      </c>
      <c r="V55" s="52">
        <v>1464</v>
      </c>
      <c r="W55" s="52">
        <v>1149</v>
      </c>
      <c r="X55" s="52">
        <v>970</v>
      </c>
      <c r="Y55" s="52">
        <v>1413</v>
      </c>
      <c r="DA55" s="63" t="s">
        <v>1375</v>
      </c>
    </row>
    <row r="56" spans="1:105" ht="12" customHeight="1" x14ac:dyDescent="0.25">
      <c r="A56" s="108" t="s">
        <v>121</v>
      </c>
      <c r="B56" s="52"/>
      <c r="C56" s="52">
        <v>52</v>
      </c>
      <c r="D56" s="52">
        <v>35</v>
      </c>
      <c r="E56" s="52">
        <v>122</v>
      </c>
      <c r="F56" s="52">
        <v>75</v>
      </c>
      <c r="G56" s="52">
        <v>83</v>
      </c>
      <c r="H56" s="52">
        <v>95</v>
      </c>
      <c r="I56" s="52">
        <v>71</v>
      </c>
      <c r="J56" s="52">
        <v>17</v>
      </c>
      <c r="K56" s="52">
        <v>33</v>
      </c>
      <c r="L56" s="52">
        <v>67</v>
      </c>
      <c r="M56" s="52">
        <v>151</v>
      </c>
      <c r="N56" s="52">
        <v>62</v>
      </c>
      <c r="O56" s="52">
        <v>104</v>
      </c>
      <c r="P56" s="52">
        <v>0</v>
      </c>
      <c r="Q56" s="52">
        <v>0</v>
      </c>
      <c r="R56" s="52">
        <v>235</v>
      </c>
      <c r="S56" s="52">
        <v>279</v>
      </c>
      <c r="T56" s="52">
        <v>395</v>
      </c>
      <c r="U56" s="52">
        <v>353</v>
      </c>
      <c r="V56" s="52">
        <v>338</v>
      </c>
      <c r="W56" s="52">
        <v>243</v>
      </c>
      <c r="X56" s="52">
        <v>241</v>
      </c>
      <c r="Y56" s="52">
        <v>387</v>
      </c>
      <c r="DA56" s="63" t="s">
        <v>1376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1027</v>
      </c>
      <c r="D58" s="52">
        <v>775</v>
      </c>
      <c r="E58" s="52">
        <v>1471</v>
      </c>
      <c r="F58" s="52">
        <v>1105</v>
      </c>
      <c r="G58" s="52">
        <v>1031</v>
      </c>
      <c r="H58" s="52">
        <v>1166</v>
      </c>
      <c r="I58" s="52">
        <v>1591</v>
      </c>
      <c r="J58" s="52">
        <v>2176</v>
      </c>
      <c r="K58" s="52">
        <v>1777</v>
      </c>
      <c r="L58" s="52">
        <v>1473</v>
      </c>
      <c r="M58" s="52">
        <v>1253</v>
      </c>
      <c r="N58" s="52">
        <v>744</v>
      </c>
      <c r="O58" s="52">
        <v>896</v>
      </c>
      <c r="P58" s="52">
        <v>1</v>
      </c>
      <c r="Q58" s="52">
        <v>0</v>
      </c>
      <c r="R58" s="52">
        <v>760</v>
      </c>
      <c r="S58" s="52">
        <v>810</v>
      </c>
      <c r="T58" s="52">
        <v>974</v>
      </c>
      <c r="U58" s="52">
        <v>833</v>
      </c>
      <c r="V58" s="52">
        <v>788</v>
      </c>
      <c r="W58" s="52">
        <v>586</v>
      </c>
      <c r="X58" s="52">
        <v>495</v>
      </c>
      <c r="Y58" s="52">
        <v>635</v>
      </c>
      <c r="DA58" s="63" t="s">
        <v>1377</v>
      </c>
    </row>
    <row r="59" spans="1:105" ht="12" customHeight="1" x14ac:dyDescent="0.25">
      <c r="A59" s="115" t="s">
        <v>120</v>
      </c>
      <c r="B59" s="36"/>
      <c r="C59" s="36">
        <v>1174</v>
      </c>
      <c r="D59" s="36">
        <v>1074</v>
      </c>
      <c r="E59" s="36">
        <v>1847</v>
      </c>
      <c r="F59" s="36">
        <v>1971</v>
      </c>
      <c r="G59" s="36">
        <v>2071</v>
      </c>
      <c r="H59" s="36">
        <v>1918</v>
      </c>
      <c r="I59" s="36">
        <v>1799</v>
      </c>
      <c r="J59" s="36">
        <v>1388</v>
      </c>
      <c r="K59" s="36">
        <v>1795</v>
      </c>
      <c r="L59" s="36">
        <v>1759</v>
      </c>
      <c r="M59" s="36">
        <v>2012</v>
      </c>
      <c r="N59" s="36">
        <v>2151</v>
      </c>
      <c r="O59" s="36">
        <v>1958</v>
      </c>
      <c r="P59" s="36">
        <v>2</v>
      </c>
      <c r="Q59" s="36">
        <v>0</v>
      </c>
      <c r="R59" s="36">
        <v>940</v>
      </c>
      <c r="S59" s="36">
        <v>1414</v>
      </c>
      <c r="T59" s="36">
        <v>1850</v>
      </c>
      <c r="U59" s="36">
        <v>1919</v>
      </c>
      <c r="V59" s="36">
        <v>2237</v>
      </c>
      <c r="W59" s="36">
        <v>1785</v>
      </c>
      <c r="X59" s="36">
        <v>1790</v>
      </c>
      <c r="Y59" s="36">
        <v>1843</v>
      </c>
      <c r="DA59" s="60" t="s">
        <v>1378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1457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209</v>
      </c>
      <c r="B63" s="52"/>
      <c r="C63" s="52">
        <v>3764</v>
      </c>
      <c r="D63" s="52">
        <v>4129</v>
      </c>
      <c r="E63" s="52">
        <v>7585</v>
      </c>
      <c r="F63" s="52">
        <v>7041</v>
      </c>
      <c r="G63" s="52">
        <v>7589</v>
      </c>
      <c r="H63" s="52">
        <v>7756</v>
      </c>
      <c r="I63" s="52">
        <v>9047</v>
      </c>
      <c r="J63" s="52">
        <v>9680</v>
      </c>
      <c r="K63" s="52">
        <v>9624</v>
      </c>
      <c r="L63" s="52">
        <v>9577</v>
      </c>
      <c r="M63" s="52">
        <v>10356</v>
      </c>
      <c r="N63" s="52">
        <v>10113</v>
      </c>
      <c r="O63" s="52">
        <v>8519</v>
      </c>
      <c r="P63" s="52">
        <v>2</v>
      </c>
      <c r="Q63" s="52">
        <v>0</v>
      </c>
      <c r="R63" s="52">
        <v>2146</v>
      </c>
      <c r="S63" s="52">
        <v>4733</v>
      </c>
      <c r="T63" s="52">
        <v>5779</v>
      </c>
      <c r="U63" s="52">
        <v>7529</v>
      </c>
      <c r="V63" s="52">
        <v>6800</v>
      </c>
      <c r="W63" s="52">
        <v>6640</v>
      </c>
      <c r="X63" s="52">
        <v>5597</v>
      </c>
      <c r="Y63" s="52">
        <v>5890</v>
      </c>
      <c r="DA63" s="63" t="s">
        <v>1458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1795</v>
      </c>
      <c r="D65" s="52">
        <v>1705</v>
      </c>
      <c r="E65" s="52">
        <v>1238</v>
      </c>
      <c r="F65" s="52">
        <v>1934</v>
      </c>
      <c r="G65" s="52">
        <v>2256</v>
      </c>
      <c r="H65" s="52">
        <v>3131</v>
      </c>
      <c r="I65" s="52">
        <v>3446</v>
      </c>
      <c r="J65" s="52">
        <v>3676</v>
      </c>
      <c r="K65" s="52">
        <v>4604</v>
      </c>
      <c r="L65" s="52">
        <v>3724</v>
      </c>
      <c r="M65" s="52">
        <v>3711</v>
      </c>
      <c r="N65" s="52">
        <v>3487</v>
      </c>
      <c r="O65" s="52">
        <v>4578</v>
      </c>
      <c r="P65" s="52">
        <v>3846</v>
      </c>
      <c r="Q65" s="52">
        <v>1708</v>
      </c>
      <c r="R65" s="52">
        <v>1657</v>
      </c>
      <c r="S65" s="52">
        <v>2956</v>
      </c>
      <c r="T65" s="52">
        <v>3928</v>
      </c>
      <c r="U65" s="52">
        <v>4349</v>
      </c>
      <c r="V65" s="52">
        <v>4873</v>
      </c>
      <c r="W65" s="52">
        <v>5711</v>
      </c>
      <c r="X65" s="52">
        <v>6516</v>
      </c>
      <c r="Y65" s="52">
        <v>5061</v>
      </c>
      <c r="DA65" s="63" t="s">
        <v>1459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6754</v>
      </c>
      <c r="D67" s="52">
        <f t="shared" si="0"/>
        <v>7274</v>
      </c>
      <c r="E67" s="52">
        <f t="shared" si="0"/>
        <v>8490</v>
      </c>
      <c r="F67" s="52">
        <f t="shared" si="0"/>
        <v>4995</v>
      </c>
      <c r="G67" s="52">
        <f t="shared" si="0"/>
        <v>6328</v>
      </c>
      <c r="H67" s="52">
        <f t="shared" si="0"/>
        <v>5823</v>
      </c>
      <c r="I67" s="52">
        <f t="shared" si="0"/>
        <v>8970</v>
      </c>
      <c r="J67" s="52">
        <f t="shared" si="0"/>
        <v>12647</v>
      </c>
      <c r="K67" s="52">
        <f t="shared" si="0"/>
        <v>13947</v>
      </c>
      <c r="L67" s="52">
        <f t="shared" si="0"/>
        <v>12544</v>
      </c>
      <c r="M67" s="52">
        <f t="shared" si="0"/>
        <v>12098</v>
      </c>
      <c r="N67" s="52">
        <f t="shared" si="0"/>
        <v>14168</v>
      </c>
      <c r="O67" s="52">
        <f t="shared" si="0"/>
        <v>11042</v>
      </c>
      <c r="P67" s="52">
        <f t="shared" si="0"/>
        <v>5403</v>
      </c>
      <c r="Q67" s="52">
        <f t="shared" si="0"/>
        <v>8755</v>
      </c>
      <c r="R67" s="52">
        <f t="shared" ref="R67:V67" si="1">R39-R53</f>
        <v>8502</v>
      </c>
      <c r="S67" s="52">
        <f t="shared" si="1"/>
        <v>7088</v>
      </c>
      <c r="T67" s="52">
        <f t="shared" si="1"/>
        <v>6101</v>
      </c>
      <c r="U67" s="52">
        <f t="shared" si="1"/>
        <v>6427</v>
      </c>
      <c r="V67" s="52">
        <f t="shared" si="1"/>
        <v>5483</v>
      </c>
      <c r="W67" s="52">
        <f t="shared" ref="W67:Y67" si="2">W39-W53</f>
        <v>5243</v>
      </c>
      <c r="X67" s="52">
        <f t="shared" si="2"/>
        <v>4400</v>
      </c>
      <c r="Y67" s="52">
        <f t="shared" si="2"/>
        <v>4125</v>
      </c>
      <c r="DA67" s="63" t="s">
        <v>1460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5</v>
      </c>
      <c r="D68" s="52">
        <f t="shared" si="3"/>
        <v>2</v>
      </c>
      <c r="E68" s="52">
        <f t="shared" si="3"/>
        <v>11</v>
      </c>
      <c r="F68" s="52">
        <f t="shared" si="3"/>
        <v>0</v>
      </c>
      <c r="G68" s="52">
        <f t="shared" si="3"/>
        <v>2</v>
      </c>
      <c r="H68" s="52">
        <f t="shared" si="3"/>
        <v>2</v>
      </c>
      <c r="I68" s="52">
        <f t="shared" si="3"/>
        <v>9</v>
      </c>
      <c r="J68" s="52">
        <f t="shared" si="3"/>
        <v>7</v>
      </c>
      <c r="K68" s="52">
        <f t="shared" si="3"/>
        <v>17</v>
      </c>
      <c r="L68" s="52">
        <f t="shared" si="3"/>
        <v>10</v>
      </c>
      <c r="M68" s="52">
        <f t="shared" si="3"/>
        <v>13</v>
      </c>
      <c r="N68" s="52">
        <f t="shared" si="3"/>
        <v>19</v>
      </c>
      <c r="O68" s="52">
        <f t="shared" si="3"/>
        <v>25</v>
      </c>
      <c r="P68" s="52">
        <f t="shared" si="3"/>
        <v>10</v>
      </c>
      <c r="Q68" s="52">
        <f t="shared" si="3"/>
        <v>0</v>
      </c>
      <c r="R68" s="52">
        <f t="shared" ref="R68:V68" si="4">R40-R54</f>
        <v>7</v>
      </c>
      <c r="S68" s="52">
        <f t="shared" si="4"/>
        <v>7</v>
      </c>
      <c r="T68" s="52">
        <f t="shared" si="4"/>
        <v>9</v>
      </c>
      <c r="U68" s="52">
        <f t="shared" si="4"/>
        <v>1</v>
      </c>
      <c r="V68" s="52">
        <f t="shared" si="4"/>
        <v>12</v>
      </c>
      <c r="W68" s="52">
        <f t="shared" ref="W68:Y68" si="5">W40-W54</f>
        <v>10</v>
      </c>
      <c r="X68" s="52">
        <f t="shared" si="5"/>
        <v>15</v>
      </c>
      <c r="Y68" s="52">
        <f t="shared" si="5"/>
        <v>1</v>
      </c>
      <c r="DA68" s="63" t="s">
        <v>1461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2933</v>
      </c>
      <c r="D69" s="52">
        <f t="shared" si="6"/>
        <v>2801</v>
      </c>
      <c r="E69" s="52">
        <f t="shared" si="6"/>
        <v>4900</v>
      </c>
      <c r="F69" s="52">
        <f t="shared" si="6"/>
        <v>8103</v>
      </c>
      <c r="G69" s="52">
        <f t="shared" si="6"/>
        <v>7676</v>
      </c>
      <c r="H69" s="52">
        <f t="shared" si="6"/>
        <v>8968</v>
      </c>
      <c r="I69" s="52">
        <f t="shared" si="6"/>
        <v>1961</v>
      </c>
      <c r="J69" s="52">
        <f t="shared" si="6"/>
        <v>477</v>
      </c>
      <c r="K69" s="52">
        <f t="shared" si="6"/>
        <v>965</v>
      </c>
      <c r="L69" s="52">
        <f t="shared" si="6"/>
        <v>2804</v>
      </c>
      <c r="M69" s="52">
        <f t="shared" si="6"/>
        <v>4550</v>
      </c>
      <c r="N69" s="52">
        <f t="shared" si="6"/>
        <v>2395</v>
      </c>
      <c r="O69" s="52">
        <f t="shared" si="6"/>
        <v>2693</v>
      </c>
      <c r="P69" s="52">
        <f t="shared" si="6"/>
        <v>4200</v>
      </c>
      <c r="Q69" s="52">
        <f t="shared" si="6"/>
        <v>5345</v>
      </c>
      <c r="R69" s="52">
        <f t="shared" ref="R69:V69" si="7">R41-R55</f>
        <v>5708</v>
      </c>
      <c r="S69" s="52">
        <f t="shared" si="7"/>
        <v>5034</v>
      </c>
      <c r="T69" s="52">
        <f t="shared" si="7"/>
        <v>4772</v>
      </c>
      <c r="U69" s="52">
        <f t="shared" si="7"/>
        <v>5643</v>
      </c>
      <c r="V69" s="52">
        <f t="shared" si="7"/>
        <v>3754</v>
      </c>
      <c r="W69" s="52">
        <f t="shared" ref="W69:Y69" si="8">W41-W55</f>
        <v>3631</v>
      </c>
      <c r="X69" s="52">
        <f t="shared" si="8"/>
        <v>2618</v>
      </c>
      <c r="Y69" s="52">
        <f t="shared" si="8"/>
        <v>4277</v>
      </c>
      <c r="DA69" s="63" t="s">
        <v>1462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89</v>
      </c>
      <c r="D70" s="52">
        <f t="shared" si="9"/>
        <v>78</v>
      </c>
      <c r="E70" s="52">
        <f t="shared" si="9"/>
        <v>278</v>
      </c>
      <c r="F70" s="52">
        <f t="shared" si="9"/>
        <v>219</v>
      </c>
      <c r="G70" s="52">
        <f t="shared" si="9"/>
        <v>239</v>
      </c>
      <c r="H70" s="52">
        <f t="shared" si="9"/>
        <v>319</v>
      </c>
      <c r="I70" s="52">
        <f t="shared" si="9"/>
        <v>197</v>
      </c>
      <c r="J70" s="52">
        <f t="shared" si="9"/>
        <v>49</v>
      </c>
      <c r="K70" s="52">
        <f t="shared" si="9"/>
        <v>99</v>
      </c>
      <c r="L70" s="52">
        <f t="shared" si="9"/>
        <v>238</v>
      </c>
      <c r="M70" s="52">
        <f t="shared" si="9"/>
        <v>623</v>
      </c>
      <c r="N70" s="52">
        <f t="shared" si="9"/>
        <v>282</v>
      </c>
      <c r="O70" s="52">
        <f t="shared" si="9"/>
        <v>428</v>
      </c>
      <c r="P70" s="52">
        <f t="shared" si="9"/>
        <v>939</v>
      </c>
      <c r="Q70" s="52">
        <f t="shared" si="9"/>
        <v>1275</v>
      </c>
      <c r="R70" s="52">
        <f t="shared" ref="R70:V70" si="10">R42-R56</f>
        <v>1135</v>
      </c>
      <c r="S70" s="52">
        <f t="shared" si="10"/>
        <v>1013</v>
      </c>
      <c r="T70" s="52">
        <f t="shared" si="10"/>
        <v>1178</v>
      </c>
      <c r="U70" s="52">
        <f t="shared" si="10"/>
        <v>1276</v>
      </c>
      <c r="V70" s="52">
        <f t="shared" si="10"/>
        <v>862</v>
      </c>
      <c r="W70" s="52">
        <f t="shared" ref="W70:Y70" si="11">W42-W56</f>
        <v>764</v>
      </c>
      <c r="X70" s="52">
        <f t="shared" si="11"/>
        <v>644</v>
      </c>
      <c r="Y70" s="52">
        <f t="shared" si="11"/>
        <v>1163</v>
      </c>
      <c r="DA70" s="63" t="s">
        <v>1463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8940</v>
      </c>
      <c r="D72" s="52">
        <v>8200</v>
      </c>
      <c r="E72" s="52">
        <v>10331</v>
      </c>
      <c r="F72" s="52">
        <v>8458</v>
      </c>
      <c r="G72" s="52">
        <v>8521</v>
      </c>
      <c r="H72" s="52">
        <v>10750</v>
      </c>
      <c r="I72" s="52">
        <v>7177</v>
      </c>
      <c r="J72" s="52">
        <v>8709</v>
      </c>
      <c r="K72" s="52">
        <v>8359</v>
      </c>
      <c r="L72" s="52">
        <v>8139</v>
      </c>
      <c r="M72" s="52">
        <v>7755</v>
      </c>
      <c r="N72" s="52">
        <v>5169</v>
      </c>
      <c r="O72" s="52">
        <v>6007</v>
      </c>
      <c r="P72" s="52">
        <v>3409</v>
      </c>
      <c r="Q72" s="52">
        <v>5163</v>
      </c>
      <c r="R72" s="52">
        <v>6614</v>
      </c>
      <c r="S72" s="52">
        <v>6106</v>
      </c>
      <c r="T72" s="52">
        <v>5852</v>
      </c>
      <c r="U72" s="52">
        <v>5304</v>
      </c>
      <c r="V72" s="52">
        <v>3859</v>
      </c>
      <c r="W72" s="52">
        <v>3032</v>
      </c>
      <c r="X72" s="52">
        <v>1928</v>
      </c>
      <c r="Y72" s="52">
        <v>2802</v>
      </c>
      <c r="DA72" s="63" t="s">
        <v>1464</v>
      </c>
    </row>
    <row r="73" spans="1:105" ht="12" customHeight="1" x14ac:dyDescent="0.25">
      <c r="A73" s="115" t="s">
        <v>120</v>
      </c>
      <c r="B73" s="36"/>
      <c r="C73" s="36">
        <v>10221</v>
      </c>
      <c r="D73" s="36">
        <v>11364</v>
      </c>
      <c r="E73" s="36">
        <v>12975</v>
      </c>
      <c r="F73" s="36">
        <v>15074</v>
      </c>
      <c r="G73" s="36">
        <v>17115</v>
      </c>
      <c r="H73" s="36">
        <v>17686</v>
      </c>
      <c r="I73" s="36">
        <v>8109</v>
      </c>
      <c r="J73" s="36">
        <v>5555</v>
      </c>
      <c r="K73" s="36">
        <v>8449</v>
      </c>
      <c r="L73" s="36">
        <v>9735</v>
      </c>
      <c r="M73" s="36">
        <v>12456</v>
      </c>
      <c r="N73" s="36">
        <v>14928</v>
      </c>
      <c r="O73" s="36">
        <v>13114</v>
      </c>
      <c r="P73" s="36">
        <v>7068</v>
      </c>
      <c r="Q73" s="36">
        <v>7453</v>
      </c>
      <c r="R73" s="36">
        <v>8187</v>
      </c>
      <c r="S73" s="36">
        <v>10673</v>
      </c>
      <c r="T73" s="36">
        <v>11122</v>
      </c>
      <c r="U73" s="36">
        <v>12204</v>
      </c>
      <c r="V73" s="36">
        <v>10958</v>
      </c>
      <c r="W73" s="36">
        <v>9309</v>
      </c>
      <c r="X73" s="36">
        <v>6991</v>
      </c>
      <c r="Y73" s="36">
        <v>8147</v>
      </c>
      <c r="DA73" s="60" t="s">
        <v>1465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1544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X78" s="128">
        <f>RES_hhdet_numvin!X125</f>
        <v>0</v>
      </c>
      <c r="Y78" s="128">
        <f>RES_hhdet_numvin!Y125</f>
        <v>0</v>
      </c>
      <c r="DA78" s="133"/>
    </row>
    <row r="79" spans="1:105" ht="12" customHeight="1" x14ac:dyDescent="0.25">
      <c r="A79" s="97" t="s">
        <v>209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0</v>
      </c>
      <c r="I79" s="52">
        <f>RES_hhdet_numvin!I126</f>
        <v>0</v>
      </c>
      <c r="J79" s="52">
        <f>RES_hhdet_numvin!J126</f>
        <v>2330</v>
      </c>
      <c r="K79" s="52">
        <f>RES_hhdet_numvin!K126</f>
        <v>4356</v>
      </c>
      <c r="L79" s="52">
        <f>RES_hhdet_numvin!L126</f>
        <v>5937</v>
      </c>
      <c r="M79" s="52">
        <f>RES_hhdet_numvin!M126</f>
        <v>7878</v>
      </c>
      <c r="N79" s="52">
        <f>RES_hhdet_numvin!N126</f>
        <v>8780</v>
      </c>
      <c r="O79" s="52">
        <f>RES_hhdet_numvin!O126</f>
        <v>8595</v>
      </c>
      <c r="P79" s="52">
        <f>RES_hhdet_numvin!P126</f>
        <v>4</v>
      </c>
      <c r="Q79" s="52">
        <f>RES_hhdet_numvin!Q126</f>
        <v>0</v>
      </c>
      <c r="R79" s="52">
        <f>RES_hhdet_numvin!R126</f>
        <v>3523</v>
      </c>
      <c r="S79" s="52">
        <f>RES_hhdet_numvin!S126</f>
        <v>6590</v>
      </c>
      <c r="T79" s="52">
        <f>RES_hhdet_numvin!T126</f>
        <v>8340</v>
      </c>
      <c r="U79" s="52">
        <f>RES_hhdet_numvin!U126</f>
        <v>10121</v>
      </c>
      <c r="V79" s="52">
        <f>RES_hhdet_numvin!V126</f>
        <v>9761</v>
      </c>
      <c r="W79" s="52">
        <f>RES_hhdet_numvin!W126</f>
        <v>8995</v>
      </c>
      <c r="X79" s="52">
        <f>RES_hhdet_numvin!X126</f>
        <v>7880</v>
      </c>
      <c r="Y79" s="52">
        <f>RES_hhdet_numvin!Y126</f>
        <v>8368</v>
      </c>
      <c r="DA79" s="63" t="s">
        <v>1545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X80" s="138">
        <f>RES_hhdet_numvin!X127</f>
        <v>0</v>
      </c>
      <c r="Y80" s="138">
        <f>RES_hhdet_numvin!Y127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X81" s="150">
        <f>RES_hhdet_numvin!X128</f>
        <v>0</v>
      </c>
      <c r="Y81" s="150">
        <f>RES_hhdet_numvin!Y128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0</v>
      </c>
      <c r="Q82" s="138">
        <f>RES_hhdet_numvin!Q129</f>
        <v>0</v>
      </c>
      <c r="R82" s="138">
        <f>RES_hhdet_numvin!R129</f>
        <v>415</v>
      </c>
      <c r="S82" s="138">
        <f>RES_hhdet_numvin!S129</f>
        <v>1519</v>
      </c>
      <c r="T82" s="138">
        <f>RES_hhdet_numvin!T129</f>
        <v>2943</v>
      </c>
      <c r="U82" s="138">
        <f>RES_hhdet_numvin!U129</f>
        <v>3640</v>
      </c>
      <c r="V82" s="138">
        <f>RES_hhdet_numvin!V129</f>
        <v>4724</v>
      </c>
      <c r="W82" s="138">
        <f>RES_hhdet_numvin!W129</f>
        <v>6111</v>
      </c>
      <c r="X82" s="138">
        <f>RES_hhdet_numvin!X129</f>
        <v>7837</v>
      </c>
      <c r="Y82" s="138">
        <f>RES_hhdet_numvin!Y129</f>
        <v>6008</v>
      </c>
      <c r="DA82" s="63" t="s">
        <v>1546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X83" s="150">
        <f>RES_hhdet_numvin!X130</f>
        <v>0</v>
      </c>
      <c r="Y83" s="150">
        <f>RES_hhdet_numvin!Y130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1390</v>
      </c>
      <c r="K84" s="138">
        <f>RES_hhdet_numvin!K131</f>
        <v>2429</v>
      </c>
      <c r="L84" s="138">
        <f>RES_hhdet_numvin!L131</f>
        <v>2496</v>
      </c>
      <c r="M84" s="138">
        <f>RES_hhdet_numvin!M131</f>
        <v>2448</v>
      </c>
      <c r="N84" s="138">
        <f>RES_hhdet_numvin!N131</f>
        <v>3341</v>
      </c>
      <c r="O84" s="138">
        <f>RES_hhdet_numvin!O131</f>
        <v>2793</v>
      </c>
      <c r="P84" s="138">
        <f>RES_hhdet_numvin!P131</f>
        <v>1099</v>
      </c>
      <c r="Q84" s="138">
        <f>RES_hhdet_numvin!Q131</f>
        <v>2127</v>
      </c>
      <c r="R84" s="138">
        <f>RES_hhdet_numvin!R131</f>
        <v>3056</v>
      </c>
      <c r="S84" s="138">
        <f>RES_hhdet_numvin!S131</f>
        <v>4064</v>
      </c>
      <c r="T84" s="138">
        <f>RES_hhdet_numvin!T131</f>
        <v>4679</v>
      </c>
      <c r="U84" s="138">
        <f>RES_hhdet_numvin!U131</f>
        <v>5734</v>
      </c>
      <c r="V84" s="138">
        <f>RES_hhdet_numvin!V131</f>
        <v>5876</v>
      </c>
      <c r="W84" s="138">
        <f>RES_hhdet_numvin!W131</f>
        <v>5804</v>
      </c>
      <c r="X84" s="138">
        <f>RES_hhdet_numvin!X131</f>
        <v>5244</v>
      </c>
      <c r="Y84" s="138">
        <f>RES_hhdet_numvin!Y131</f>
        <v>4802</v>
      </c>
      <c r="DA84" s="63" t="s">
        <v>1547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2</v>
      </c>
      <c r="K85" s="138">
        <f>RES_hhdet_numvin!K132</f>
        <v>4</v>
      </c>
      <c r="L85" s="138">
        <f>RES_hhdet_numvin!L132</f>
        <v>4</v>
      </c>
      <c r="M85" s="138">
        <f>RES_hhdet_numvin!M132</f>
        <v>5</v>
      </c>
      <c r="N85" s="138">
        <f>RES_hhdet_numvin!N132</f>
        <v>9</v>
      </c>
      <c r="O85" s="138">
        <f>RES_hhdet_numvin!O132</f>
        <v>13</v>
      </c>
      <c r="P85" s="138">
        <f>RES_hhdet_numvin!P132</f>
        <v>6</v>
      </c>
      <c r="Q85" s="138">
        <f>RES_hhdet_numvin!Q132</f>
        <v>0</v>
      </c>
      <c r="R85" s="138">
        <f>RES_hhdet_numvin!R132</f>
        <v>6</v>
      </c>
      <c r="S85" s="138">
        <f>RES_hhdet_numvin!S132</f>
        <v>8</v>
      </c>
      <c r="T85" s="138">
        <f>RES_hhdet_numvin!T132</f>
        <v>11</v>
      </c>
      <c r="U85" s="138">
        <f>RES_hhdet_numvin!U132</f>
        <v>1</v>
      </c>
      <c r="V85" s="138">
        <f>RES_hhdet_numvin!V132</f>
        <v>16</v>
      </c>
      <c r="W85" s="138">
        <f>RES_hhdet_numvin!W132</f>
        <v>13</v>
      </c>
      <c r="X85" s="138">
        <f>RES_hhdet_numvin!X132</f>
        <v>19</v>
      </c>
      <c r="Y85" s="138">
        <f>RES_hhdet_numvin!Y132</f>
        <v>2</v>
      </c>
      <c r="DA85" s="63" t="s">
        <v>1548</v>
      </c>
    </row>
    <row r="86" spans="1:105" ht="12" hidden="1" customHeight="1" x14ac:dyDescent="0.25">
      <c r="A86" s="108" t="s">
        <v>198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X86" s="138">
        <f>RES_hhdet_numvin!X133</f>
        <v>0</v>
      </c>
      <c r="Y86" s="138">
        <f>RES_hhdet_numvin!Y133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X87" s="138">
        <f>RES_hhdet_numvin!X134</f>
        <v>0</v>
      </c>
      <c r="Y87" s="138">
        <f>RES_hhdet_numvin!Y134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0</v>
      </c>
      <c r="Q88" s="138">
        <f>RES_hhdet_numvin!Q135</f>
        <v>0</v>
      </c>
      <c r="R88" s="138">
        <f>RES_hhdet_numvin!R135</f>
        <v>2067</v>
      </c>
      <c r="S88" s="138">
        <f>RES_hhdet_numvin!S135</f>
        <v>3626</v>
      </c>
      <c r="T88" s="138">
        <f>RES_hhdet_numvin!T135</f>
        <v>4764</v>
      </c>
      <c r="U88" s="138">
        <f>RES_hhdet_numvin!U135</f>
        <v>6265</v>
      </c>
      <c r="V88" s="138">
        <f>RES_hhdet_numvin!V135</f>
        <v>4944</v>
      </c>
      <c r="W88" s="138">
        <f>RES_hhdet_numvin!W135</f>
        <v>4706</v>
      </c>
      <c r="X88" s="138">
        <f>RES_hhdet_numvin!X135</f>
        <v>3582</v>
      </c>
      <c r="Y88" s="138">
        <f>RES_hhdet_numvin!Y135</f>
        <v>5690</v>
      </c>
      <c r="DA88" s="63" t="s">
        <v>1549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0</v>
      </c>
      <c r="Q89" s="138">
        <f>RES_hhdet_numvin!Q136</f>
        <v>0</v>
      </c>
      <c r="R89" s="138">
        <f>RES_hhdet_numvin!R136</f>
        <v>409</v>
      </c>
      <c r="S89" s="138">
        <f>RES_hhdet_numvin!S136</f>
        <v>737</v>
      </c>
      <c r="T89" s="138">
        <f>RES_hhdet_numvin!T136</f>
        <v>1182</v>
      </c>
      <c r="U89" s="138">
        <f>RES_hhdet_numvin!U136</f>
        <v>1422</v>
      </c>
      <c r="V89" s="138">
        <f>RES_hhdet_numvin!V136</f>
        <v>1136</v>
      </c>
      <c r="W89" s="138">
        <f>RES_hhdet_numvin!W136</f>
        <v>993</v>
      </c>
      <c r="X89" s="138">
        <f>RES_hhdet_numvin!X136</f>
        <v>884</v>
      </c>
      <c r="Y89" s="138">
        <f>RES_hhdet_numvin!Y136</f>
        <v>1550</v>
      </c>
      <c r="DA89" s="63" t="s">
        <v>1550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X90" s="138">
        <f>RES_hhdet_numvin!X137</f>
        <v>0</v>
      </c>
      <c r="Y90" s="138">
        <f>RES_hhdet_numvin!Y137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X91" s="148">
        <f>RES_hhdet_numvin!X138</f>
        <v>0</v>
      </c>
      <c r="Y91" s="148">
        <f>RES_hhdet_numvin!Y138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X92" s="150">
        <f>RES_hhdet_numvin!X139</f>
        <v>0</v>
      </c>
      <c r="Y92" s="150">
        <f>RES_hhdet_numvin!Y139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0</v>
      </c>
      <c r="Q93" s="138">
        <f>RES_hhdet_numvin!Q140</f>
        <v>0</v>
      </c>
      <c r="R93" s="138">
        <f>RES_hhdet_numvin!R140</f>
        <v>2323</v>
      </c>
      <c r="S93" s="138">
        <f>RES_hhdet_numvin!S140</f>
        <v>3820</v>
      </c>
      <c r="T93" s="138">
        <f>RES_hhdet_numvin!T140</f>
        <v>4911</v>
      </c>
      <c r="U93" s="138">
        <f>RES_hhdet_numvin!U140</f>
        <v>5121</v>
      </c>
      <c r="V93" s="138">
        <f>RES_hhdet_numvin!V140</f>
        <v>4187</v>
      </c>
      <c r="W93" s="138">
        <f>RES_hhdet_numvin!W140</f>
        <v>3452</v>
      </c>
      <c r="X93" s="138">
        <f>RES_hhdet_numvin!X140</f>
        <v>2421</v>
      </c>
      <c r="Y93" s="138">
        <f>RES_hhdet_numvin!Y140</f>
        <v>3437</v>
      </c>
      <c r="DA93" s="63" t="s">
        <v>1551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0</v>
      </c>
      <c r="Q94" s="39">
        <f>RES_hhdet_numvin!Q141</f>
        <v>0</v>
      </c>
      <c r="R94" s="39">
        <f>RES_hhdet_numvin!R141</f>
        <v>2872</v>
      </c>
      <c r="S94" s="39">
        <f>RES_hhdet_numvin!S141</f>
        <v>6667</v>
      </c>
      <c r="T94" s="39">
        <f>RES_hhdet_numvin!T141</f>
        <v>9322</v>
      </c>
      <c r="U94" s="39">
        <f>RES_hhdet_numvin!U141</f>
        <v>11768</v>
      </c>
      <c r="V94" s="39">
        <f>RES_hhdet_numvin!V141</f>
        <v>11849</v>
      </c>
      <c r="W94" s="39">
        <f>RES_hhdet_numvin!W141</f>
        <v>10549</v>
      </c>
      <c r="X94" s="39">
        <f>RES_hhdet_numvin!X141</f>
        <v>8769</v>
      </c>
      <c r="Y94" s="39">
        <f>RES_hhdet_numvin!Y141</f>
        <v>9990</v>
      </c>
      <c r="DA94" s="60" t="s">
        <v>1552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162.79636453512074</v>
      </c>
      <c r="C98" s="117">
        <f t="shared" si="12"/>
        <v>181.13170766929181</v>
      </c>
      <c r="D98" s="117">
        <f t="shared" si="12"/>
        <v>177.78997595489562</v>
      </c>
      <c r="E98" s="117">
        <f t="shared" si="12"/>
        <v>189.02984142402875</v>
      </c>
      <c r="F98" s="117">
        <f t="shared" si="12"/>
        <v>186.21021755157446</v>
      </c>
      <c r="G98" s="117">
        <f t="shared" si="12"/>
        <v>193.34865927729336</v>
      </c>
      <c r="H98" s="117">
        <f t="shared" si="12"/>
        <v>175.92785716671483</v>
      </c>
      <c r="I98" s="117">
        <f t="shared" si="12"/>
        <v>166.19971492990652</v>
      </c>
      <c r="J98" s="117">
        <f t="shared" si="12"/>
        <v>172.15336372348955</v>
      </c>
      <c r="K98" s="117">
        <f t="shared" si="12"/>
        <v>173.65322344415253</v>
      </c>
      <c r="L98" s="117">
        <f t="shared" si="12"/>
        <v>179.8479171033072</v>
      </c>
      <c r="M98" s="117">
        <f t="shared" si="12"/>
        <v>171.1376564011307</v>
      </c>
      <c r="N98" s="117">
        <f t="shared" si="12"/>
        <v>160.46041399755913</v>
      </c>
      <c r="O98" s="117">
        <f t="shared" si="12"/>
        <v>158.28850956512883</v>
      </c>
      <c r="P98" s="117">
        <f t="shared" si="12"/>
        <v>132.27466133465992</v>
      </c>
      <c r="Q98" s="117">
        <f t="shared" si="12"/>
        <v>138.58978440638467</v>
      </c>
      <c r="R98" s="117">
        <f t="shared" ref="R98:V98" si="13">R99+R102+R104+R113</f>
        <v>138.06435441016097</v>
      </c>
      <c r="S98" s="117">
        <f t="shared" si="13"/>
        <v>136.28704994509314</v>
      </c>
      <c r="T98" s="117">
        <f t="shared" si="13"/>
        <v>130.61797323777824</v>
      </c>
      <c r="U98" s="117">
        <f t="shared" si="13"/>
        <v>129.06190615370545</v>
      </c>
      <c r="V98" s="117">
        <f t="shared" si="13"/>
        <v>133.29268228487098</v>
      </c>
      <c r="W98" s="117">
        <f t="shared" ref="W98:Y98" si="14">W99+W102+W104+W113</f>
        <v>143.38481645290534</v>
      </c>
      <c r="X98" s="117">
        <f t="shared" si="14"/>
        <v>129.60487748924646</v>
      </c>
      <c r="Y98" s="117">
        <f t="shared" si="14"/>
        <v>121.77274483723414</v>
      </c>
      <c r="DA98" s="129" t="s">
        <v>1687</v>
      </c>
    </row>
    <row r="99" spans="1:105" ht="12" customHeight="1" x14ac:dyDescent="0.25">
      <c r="A99" s="121" t="s">
        <v>57</v>
      </c>
      <c r="B99" s="122">
        <f t="shared" ref="B99:Q99" si="15">SUM(B100:B101)</f>
        <v>118.62569023838347</v>
      </c>
      <c r="C99" s="122">
        <f t="shared" si="15"/>
        <v>139.11463705184224</v>
      </c>
      <c r="D99" s="122">
        <f t="shared" si="15"/>
        <v>135.49784651899031</v>
      </c>
      <c r="E99" s="122">
        <f t="shared" si="15"/>
        <v>149.28402632166041</v>
      </c>
      <c r="F99" s="122">
        <f t="shared" si="15"/>
        <v>145.63127735044051</v>
      </c>
      <c r="G99" s="122">
        <f t="shared" si="15"/>
        <v>152.38890638553704</v>
      </c>
      <c r="H99" s="122">
        <f t="shared" si="15"/>
        <v>134.50649182243455</v>
      </c>
      <c r="I99" s="122">
        <f t="shared" si="15"/>
        <v>126.19603141012252</v>
      </c>
      <c r="J99" s="122">
        <f t="shared" si="15"/>
        <v>131.18406625902145</v>
      </c>
      <c r="K99" s="122">
        <f t="shared" si="15"/>
        <v>134.05954988794917</v>
      </c>
      <c r="L99" s="122">
        <f t="shared" si="15"/>
        <v>141.33023653995284</v>
      </c>
      <c r="M99" s="122">
        <f t="shared" si="15"/>
        <v>135.63819591337395</v>
      </c>
      <c r="N99" s="122">
        <f t="shared" si="15"/>
        <v>126.14811701414385</v>
      </c>
      <c r="O99" s="122">
        <f t="shared" si="15"/>
        <v>126.25548853563271</v>
      </c>
      <c r="P99" s="122">
        <f t="shared" si="15"/>
        <v>103.50009251375899</v>
      </c>
      <c r="Q99" s="122">
        <f t="shared" si="15"/>
        <v>110.24646898729343</v>
      </c>
      <c r="R99" s="122">
        <f t="shared" ref="R99:V99" si="16">SUM(R100:R101)</f>
        <v>110.76489218979778</v>
      </c>
      <c r="S99" s="122">
        <f t="shared" si="16"/>
        <v>108.75761004216062</v>
      </c>
      <c r="T99" s="122">
        <f t="shared" si="16"/>
        <v>103.49024960784537</v>
      </c>
      <c r="U99" s="122">
        <f t="shared" si="16"/>
        <v>102.39892304576028</v>
      </c>
      <c r="V99" s="122">
        <f t="shared" si="16"/>
        <v>106.74039434950561</v>
      </c>
      <c r="W99" s="122">
        <f t="shared" ref="W99:Y99" si="17">SUM(W100:W101)</f>
        <v>115.2245440446342</v>
      </c>
      <c r="X99" s="122">
        <f t="shared" si="17"/>
        <v>102.81829924276768</v>
      </c>
      <c r="Y99" s="122">
        <f t="shared" si="17"/>
        <v>96.388227725772737</v>
      </c>
      <c r="DA99" s="130" t="s">
        <v>1688</v>
      </c>
    </row>
    <row r="100" spans="1:105" ht="12" customHeight="1" x14ac:dyDescent="0.25">
      <c r="A100" s="97" t="s">
        <v>198</v>
      </c>
      <c r="B100" s="98">
        <v>118.21527326325673</v>
      </c>
      <c r="C100" s="98">
        <v>138.63653577025826</v>
      </c>
      <c r="D100" s="98">
        <v>135.03095906389845</v>
      </c>
      <c r="E100" s="98">
        <v>148.79907380552723</v>
      </c>
      <c r="F100" s="98">
        <v>145.13594252657887</v>
      </c>
      <c r="G100" s="98">
        <v>151.88089535970499</v>
      </c>
      <c r="H100" s="98">
        <v>134.07407879170674</v>
      </c>
      <c r="I100" s="98">
        <v>125.80348077772207</v>
      </c>
      <c r="J100" s="98">
        <v>130.77947730942077</v>
      </c>
      <c r="K100" s="98">
        <v>133.64845478343415</v>
      </c>
      <c r="L100" s="98">
        <v>140.91162701824788</v>
      </c>
      <c r="M100" s="98">
        <v>135.2388984427248</v>
      </c>
      <c r="N100" s="98">
        <v>125.77988439858601</v>
      </c>
      <c r="O100" s="98">
        <v>125.8893713576</v>
      </c>
      <c r="P100" s="98">
        <v>103.2018534441579</v>
      </c>
      <c r="Q100" s="98">
        <v>109.9290102226043</v>
      </c>
      <c r="R100" s="98">
        <v>110.44354638387307</v>
      </c>
      <c r="S100" s="98">
        <v>108.44534250501574</v>
      </c>
      <c r="T100" s="98">
        <v>103.19304003057231</v>
      </c>
      <c r="U100" s="98">
        <v>102.10216394382341</v>
      </c>
      <c r="V100" s="98">
        <v>106.42970287570466</v>
      </c>
      <c r="W100" s="98">
        <v>114.88820578962468</v>
      </c>
      <c r="X100" s="98">
        <v>102.51836247253281</v>
      </c>
      <c r="Y100" s="98">
        <v>96.104413872169815</v>
      </c>
      <c r="DA100" s="63" t="s">
        <v>1689</v>
      </c>
    </row>
    <row r="101" spans="1:105" ht="12" customHeight="1" x14ac:dyDescent="0.25">
      <c r="A101" s="97" t="s">
        <v>53</v>
      </c>
      <c r="B101" s="98">
        <v>0.41041697512672992</v>
      </c>
      <c r="C101" s="98">
        <v>0.47810128158396897</v>
      </c>
      <c r="D101" s="98">
        <v>0.46688745509185586</v>
      </c>
      <c r="E101" s="98">
        <v>0.48495251613316354</v>
      </c>
      <c r="F101" s="98">
        <v>0.49533482386163896</v>
      </c>
      <c r="G101" s="98">
        <v>0.50801102583206159</v>
      </c>
      <c r="H101" s="98">
        <v>0.43241303072782311</v>
      </c>
      <c r="I101" s="98">
        <v>0.39255063240044807</v>
      </c>
      <c r="J101" s="98">
        <v>0.40458894960067837</v>
      </c>
      <c r="K101" s="98">
        <v>0.41109510451501913</v>
      </c>
      <c r="L101" s="98">
        <v>0.41860952170495741</v>
      </c>
      <c r="M101" s="98">
        <v>0.39929747064913351</v>
      </c>
      <c r="N101" s="98">
        <v>0.36823261555783982</v>
      </c>
      <c r="O101" s="98">
        <v>0.36611717803270727</v>
      </c>
      <c r="P101" s="98">
        <v>0.29823906960107649</v>
      </c>
      <c r="Q101" s="98">
        <v>0.31745876468911466</v>
      </c>
      <c r="R101" s="98">
        <v>0.32134580592470791</v>
      </c>
      <c r="S101" s="98">
        <v>0.31226753714487909</v>
      </c>
      <c r="T101" s="98">
        <v>0.29720957727306591</v>
      </c>
      <c r="U101" s="98">
        <v>0.29675910193687455</v>
      </c>
      <c r="V101" s="98">
        <v>0.31069147380094342</v>
      </c>
      <c r="W101" s="98">
        <v>0.33633825500951886</v>
      </c>
      <c r="X101" s="98">
        <v>0.29993677023486437</v>
      </c>
      <c r="Y101" s="98">
        <v>0.28381385360292211</v>
      </c>
      <c r="DA101" s="63" t="s">
        <v>1690</v>
      </c>
    </row>
    <row r="102" spans="1:105" ht="12" customHeight="1" x14ac:dyDescent="0.25">
      <c r="A102" s="121" t="s">
        <v>92</v>
      </c>
      <c r="B102" s="122">
        <f t="shared" ref="B102:Y102" si="18">B103</f>
        <v>1.0986912892597147</v>
      </c>
      <c r="C102" s="122">
        <f t="shared" si="18"/>
        <v>1.0058579438415063</v>
      </c>
      <c r="D102" s="122">
        <f t="shared" si="18"/>
        <v>0.93614361660407075</v>
      </c>
      <c r="E102" s="122">
        <f t="shared" si="18"/>
        <v>2.0454187635532408</v>
      </c>
      <c r="F102" s="122">
        <f t="shared" si="18"/>
        <v>0.86566443709322227</v>
      </c>
      <c r="G102" s="122">
        <f t="shared" si="18"/>
        <v>1.1023109129443602</v>
      </c>
      <c r="H102" s="122">
        <f t="shared" si="18"/>
        <v>1.6991003074326687</v>
      </c>
      <c r="I102" s="122">
        <f t="shared" si="18"/>
        <v>2.220022847176498</v>
      </c>
      <c r="J102" s="122">
        <f t="shared" si="18"/>
        <v>2.3824476064492521</v>
      </c>
      <c r="K102" s="122">
        <f t="shared" si="18"/>
        <v>2.3622962742656521</v>
      </c>
      <c r="L102" s="122">
        <f t="shared" si="18"/>
        <v>3.0418586602663651</v>
      </c>
      <c r="M102" s="122">
        <f t="shared" si="18"/>
        <v>3.9400595458593499</v>
      </c>
      <c r="N102" s="122">
        <f t="shared" si="18"/>
        <v>4.0853673168274085</v>
      </c>
      <c r="O102" s="122">
        <f t="shared" si="18"/>
        <v>3.1621421479975336</v>
      </c>
      <c r="P102" s="122">
        <f t="shared" si="18"/>
        <v>2.3784558676099232</v>
      </c>
      <c r="Q102" s="122">
        <f t="shared" si="18"/>
        <v>3.29885544085991</v>
      </c>
      <c r="R102" s="122">
        <f t="shared" si="18"/>
        <v>2.4309100079677175</v>
      </c>
      <c r="S102" s="122">
        <f t="shared" si="18"/>
        <v>2.6769856517638835</v>
      </c>
      <c r="T102" s="122">
        <f t="shared" si="18"/>
        <v>2.6617898638648958</v>
      </c>
      <c r="U102" s="122">
        <f t="shared" si="18"/>
        <v>2.6365165266811141</v>
      </c>
      <c r="V102" s="122">
        <f t="shared" si="18"/>
        <v>2.6251792945740537</v>
      </c>
      <c r="W102" s="122">
        <f t="shared" si="18"/>
        <v>2.9813192980168948</v>
      </c>
      <c r="X102" s="122">
        <f t="shared" si="18"/>
        <v>3.0028840347429582</v>
      </c>
      <c r="Y102" s="122">
        <f t="shared" si="18"/>
        <v>3.060914826911274</v>
      </c>
      <c r="DA102" s="130" t="s">
        <v>1691</v>
      </c>
    </row>
    <row r="103" spans="1:105" ht="12" customHeight="1" x14ac:dyDescent="0.25">
      <c r="A103" s="97" t="s">
        <v>53</v>
      </c>
      <c r="B103" s="98">
        <v>1.0986912892597147</v>
      </c>
      <c r="C103" s="98">
        <v>1.0058579438415063</v>
      </c>
      <c r="D103" s="98">
        <v>0.93614361660407075</v>
      </c>
      <c r="E103" s="98">
        <v>2.0454187635532408</v>
      </c>
      <c r="F103" s="98">
        <v>0.86566443709322227</v>
      </c>
      <c r="G103" s="98">
        <v>1.1023109129443602</v>
      </c>
      <c r="H103" s="98">
        <v>1.6991003074326687</v>
      </c>
      <c r="I103" s="98">
        <v>2.220022847176498</v>
      </c>
      <c r="J103" s="98">
        <v>2.3824476064492521</v>
      </c>
      <c r="K103" s="98">
        <v>2.3622962742656521</v>
      </c>
      <c r="L103" s="98">
        <v>3.0418586602663651</v>
      </c>
      <c r="M103" s="98">
        <v>3.9400595458593499</v>
      </c>
      <c r="N103" s="98">
        <v>4.0853673168274085</v>
      </c>
      <c r="O103" s="98">
        <v>3.1621421479975336</v>
      </c>
      <c r="P103" s="98">
        <v>2.3784558676099232</v>
      </c>
      <c r="Q103" s="98">
        <v>3.29885544085991</v>
      </c>
      <c r="R103" s="98">
        <v>2.4309100079677175</v>
      </c>
      <c r="S103" s="98">
        <v>2.6769856517638835</v>
      </c>
      <c r="T103" s="98">
        <v>2.6617898638648958</v>
      </c>
      <c r="U103" s="98">
        <v>2.6365165266811141</v>
      </c>
      <c r="V103" s="98">
        <v>2.6251792945740537</v>
      </c>
      <c r="W103" s="98">
        <v>2.9813192980168948</v>
      </c>
      <c r="X103" s="98">
        <v>3.0028840347429582</v>
      </c>
      <c r="Y103" s="98">
        <v>3.060914826911274</v>
      </c>
      <c r="DA103" s="63" t="s">
        <v>1692</v>
      </c>
    </row>
    <row r="104" spans="1:105" ht="12" customHeight="1" x14ac:dyDescent="0.25">
      <c r="A104" s="121" t="s">
        <v>55</v>
      </c>
      <c r="B104" s="122">
        <v>21.044526799325105</v>
      </c>
      <c r="C104" s="122">
        <v>20.692509440757345</v>
      </c>
      <c r="D104" s="122">
        <v>20.244675834281793</v>
      </c>
      <c r="E104" s="122">
        <v>19.071592971853875</v>
      </c>
      <c r="F104" s="122">
        <v>19.893939986191238</v>
      </c>
      <c r="G104" s="122">
        <v>20.000276262544507</v>
      </c>
      <c r="H104" s="122">
        <v>19.805817445603644</v>
      </c>
      <c r="I104" s="122">
        <v>19.189736051953616</v>
      </c>
      <c r="J104" s="122">
        <v>19.06178461429467</v>
      </c>
      <c r="K104" s="122">
        <v>18.542239790238654</v>
      </c>
      <c r="L104" s="122">
        <v>18.02218306713079</v>
      </c>
      <c r="M104" s="122">
        <v>15.765725850687272</v>
      </c>
      <c r="N104" s="122">
        <v>15.676177753220742</v>
      </c>
      <c r="O104" s="122">
        <v>15.360191831284741</v>
      </c>
      <c r="P104" s="122">
        <v>14.216027064457235</v>
      </c>
      <c r="Q104" s="122">
        <v>13.295128971237638</v>
      </c>
      <c r="R104" s="122">
        <v>13.174125931361733</v>
      </c>
      <c r="S104" s="122">
        <v>13.584436252880554</v>
      </c>
      <c r="T104" s="122">
        <v>13.77362142573627</v>
      </c>
      <c r="U104" s="122">
        <v>13.406904563100348</v>
      </c>
      <c r="V104" s="122">
        <v>13.643384718887194</v>
      </c>
      <c r="W104" s="122">
        <v>14.59672643679172</v>
      </c>
      <c r="X104" s="122">
        <v>14.025078340159553</v>
      </c>
      <c r="Y104" s="122">
        <v>13.502780392873891</v>
      </c>
      <c r="DA104" s="130" t="s">
        <v>1693</v>
      </c>
    </row>
    <row r="105" spans="1:105" ht="12" customHeight="1" x14ac:dyDescent="0.25">
      <c r="A105" s="97" t="s">
        <v>128</v>
      </c>
      <c r="B105" s="98">
        <v>10.99990296194534</v>
      </c>
      <c r="C105" s="98">
        <v>11.883581156899679</v>
      </c>
      <c r="D105" s="98">
        <v>11.715351596151027</v>
      </c>
      <c r="E105" s="98">
        <v>12.229998034600994</v>
      </c>
      <c r="F105" s="98">
        <v>12.190868164870736</v>
      </c>
      <c r="G105" s="98">
        <v>12.348552845325399</v>
      </c>
      <c r="H105" s="98">
        <v>12.074676605411826</v>
      </c>
      <c r="I105" s="98">
        <v>12.367469439954398</v>
      </c>
      <c r="J105" s="98">
        <v>12.478683701855752</v>
      </c>
      <c r="K105" s="98">
        <v>13.048641417881496</v>
      </c>
      <c r="L105" s="98">
        <v>12.99834370421468</v>
      </c>
      <c r="M105" s="98">
        <v>11.290724423675638</v>
      </c>
      <c r="N105" s="98">
        <v>11.983366241756631</v>
      </c>
      <c r="O105" s="98">
        <v>12.25538188140637</v>
      </c>
      <c r="P105" s="98">
        <v>11.129697449692031</v>
      </c>
      <c r="Q105" s="98">
        <v>9.6571755530962715</v>
      </c>
      <c r="R105" s="98">
        <v>8.7606130632810579</v>
      </c>
      <c r="S105" s="98">
        <v>8.5803409303951543</v>
      </c>
      <c r="T105" s="98">
        <v>8.3648388539484984</v>
      </c>
      <c r="U105" s="98">
        <v>7.5192567114743456</v>
      </c>
      <c r="V105" s="98">
        <v>7.5242171089483207</v>
      </c>
      <c r="W105" s="98">
        <v>7.9692440582433877</v>
      </c>
      <c r="X105" s="98">
        <v>7.8441513133152556</v>
      </c>
      <c r="Y105" s="98">
        <v>7.2746282805058478</v>
      </c>
      <c r="DA105" s="63" t="s">
        <v>1694</v>
      </c>
    </row>
    <row r="106" spans="1:105" ht="12" customHeight="1" x14ac:dyDescent="0.25">
      <c r="A106" s="97" t="s">
        <v>127</v>
      </c>
      <c r="B106" s="98">
        <v>1.2964981214891244E-3</v>
      </c>
      <c r="C106" s="98">
        <v>1.7529537748376895E-3</v>
      </c>
      <c r="D106" s="98">
        <v>1.7608580105982173E-3</v>
      </c>
      <c r="E106" s="98">
        <v>2.7609871650872875E-3</v>
      </c>
      <c r="F106" s="98">
        <v>2.7958111897341958E-3</v>
      </c>
      <c r="G106" s="98">
        <v>2.908192280283068E-3</v>
      </c>
      <c r="H106" s="98">
        <v>3.0375981579061854E-3</v>
      </c>
      <c r="I106" s="98">
        <v>4.1417561321060933E-3</v>
      </c>
      <c r="J106" s="98">
        <v>4.8399738169916324E-3</v>
      </c>
      <c r="K106" s="98">
        <v>6.6439158157820507E-3</v>
      </c>
      <c r="L106" s="98">
        <v>7.5624780797237043E-3</v>
      </c>
      <c r="M106" s="98">
        <v>7.4062969476808328E-3</v>
      </c>
      <c r="N106" s="98">
        <v>9.6536559354711837E-3</v>
      </c>
      <c r="O106" s="98">
        <v>1.2242971845432049E-2</v>
      </c>
      <c r="P106" s="98">
        <v>1.2341458640827767E-2</v>
      </c>
      <c r="Q106" s="98">
        <v>1.1213142201596096E-2</v>
      </c>
      <c r="R106" s="98">
        <v>1.1248848957582245E-2</v>
      </c>
      <c r="S106" s="98">
        <v>1.211086377708695E-2</v>
      </c>
      <c r="T106" s="98">
        <v>1.3400462642515085E-2</v>
      </c>
      <c r="U106" s="98">
        <v>1.2294721033507964E-2</v>
      </c>
      <c r="V106" s="98">
        <v>1.3150684288272603E-2</v>
      </c>
      <c r="W106" s="98">
        <v>1.3750564706470767E-2</v>
      </c>
      <c r="X106" s="98">
        <v>1.4650414762489733E-2</v>
      </c>
      <c r="Y106" s="98">
        <v>1.3538688953003352E-2</v>
      </c>
      <c r="DA106" s="63" t="s">
        <v>1695</v>
      </c>
    </row>
    <row r="107" spans="1:105" ht="12" customHeight="1" x14ac:dyDescent="0.25">
      <c r="A107" s="100" t="s">
        <v>198</v>
      </c>
      <c r="B107" s="101">
        <v>4.7295794493457371E-4</v>
      </c>
      <c r="C107" s="101">
        <v>6.0534283345014801E-4</v>
      </c>
      <c r="D107" s="101">
        <v>6.3688939162964665E-4</v>
      </c>
      <c r="E107" s="101">
        <v>8.507738012653583E-4</v>
      </c>
      <c r="F107" s="101">
        <v>9.623094101779237E-4</v>
      </c>
      <c r="G107" s="101">
        <v>9.9031603577351759E-4</v>
      </c>
      <c r="H107" s="101">
        <v>1.029641574451018E-3</v>
      </c>
      <c r="I107" s="101">
        <v>1.3627659864783623E-3</v>
      </c>
      <c r="J107" s="101">
        <v>1.598232059708785E-3</v>
      </c>
      <c r="K107" s="101">
        <v>2.043953456599446E-3</v>
      </c>
      <c r="L107" s="101">
        <v>2.3250642958722633E-3</v>
      </c>
      <c r="M107" s="101">
        <v>2.3633760759556293E-3</v>
      </c>
      <c r="N107" s="101">
        <v>3.0434267252638409E-3</v>
      </c>
      <c r="O107" s="101">
        <v>3.7420318447998779E-3</v>
      </c>
      <c r="P107" s="101">
        <v>3.9607140607177526E-3</v>
      </c>
      <c r="Q107" s="101">
        <v>3.9260041789675E-3</v>
      </c>
      <c r="R107" s="101">
        <v>3.8371134649051925E-3</v>
      </c>
      <c r="S107" s="101">
        <v>4.0672094730108072E-3</v>
      </c>
      <c r="T107" s="101">
        <v>4.631863544571021E-3</v>
      </c>
      <c r="U107" s="101">
        <v>4.0307634468529172E-3</v>
      </c>
      <c r="V107" s="101">
        <v>4.2055527503472136E-3</v>
      </c>
      <c r="W107" s="101">
        <v>4.88893115184642E-3</v>
      </c>
      <c r="X107" s="101">
        <v>5.7579252440361564E-3</v>
      </c>
      <c r="Y107" s="101">
        <v>5.3946487002319507E-3</v>
      </c>
      <c r="DA107" s="131" t="s">
        <v>1696</v>
      </c>
    </row>
    <row r="108" spans="1:105" ht="12" customHeight="1" x14ac:dyDescent="0.25">
      <c r="A108" s="103" t="s">
        <v>52</v>
      </c>
      <c r="B108" s="104">
        <v>8.2354017655455059E-4</v>
      </c>
      <c r="C108" s="104">
        <v>1.1476109413875416E-3</v>
      </c>
      <c r="D108" s="104">
        <v>1.1239686189685706E-3</v>
      </c>
      <c r="E108" s="104">
        <v>1.9102133638219292E-3</v>
      </c>
      <c r="F108" s="104">
        <v>1.8335017795562719E-3</v>
      </c>
      <c r="G108" s="104">
        <v>1.9178762445095506E-3</v>
      </c>
      <c r="H108" s="104">
        <v>2.0079565834551674E-3</v>
      </c>
      <c r="I108" s="104">
        <v>2.7789901456277315E-3</v>
      </c>
      <c r="J108" s="104">
        <v>3.2417417572828473E-3</v>
      </c>
      <c r="K108" s="104">
        <v>4.5999623591826046E-3</v>
      </c>
      <c r="L108" s="104">
        <v>5.237413783851441E-3</v>
      </c>
      <c r="M108" s="104">
        <v>5.0429208717252035E-3</v>
      </c>
      <c r="N108" s="104">
        <v>6.6102292102073433E-3</v>
      </c>
      <c r="O108" s="104">
        <v>8.5009400006321716E-3</v>
      </c>
      <c r="P108" s="104">
        <v>8.3807445801100146E-3</v>
      </c>
      <c r="Q108" s="104">
        <v>7.2871380226285972E-3</v>
      </c>
      <c r="R108" s="104">
        <v>7.4117354926770528E-3</v>
      </c>
      <c r="S108" s="104">
        <v>8.0436543040761418E-3</v>
      </c>
      <c r="T108" s="104">
        <v>8.7685990979440628E-3</v>
      </c>
      <c r="U108" s="104">
        <v>8.2639575866550463E-3</v>
      </c>
      <c r="V108" s="104">
        <v>8.9451315379253903E-3</v>
      </c>
      <c r="W108" s="104">
        <v>8.8616335546243472E-3</v>
      </c>
      <c r="X108" s="104">
        <v>8.8924895184535769E-3</v>
      </c>
      <c r="Y108" s="104">
        <v>8.144040252771401E-3</v>
      </c>
      <c r="DA108" s="132" t="s">
        <v>1697</v>
      </c>
    </row>
    <row r="109" spans="1:105" ht="12" customHeight="1" x14ac:dyDescent="0.25">
      <c r="A109" s="106" t="s">
        <v>122</v>
      </c>
      <c r="B109" s="101">
        <v>9.9306038127307126</v>
      </c>
      <c r="C109" s="101">
        <v>8.7030216432319296</v>
      </c>
      <c r="D109" s="101">
        <v>8.4201827267469902</v>
      </c>
      <c r="E109" s="101">
        <v>6.729833624324832</v>
      </c>
      <c r="F109" s="101">
        <v>7.5624611059657356</v>
      </c>
      <c r="G109" s="101">
        <v>7.4940280060620914</v>
      </c>
      <c r="H109" s="101">
        <v>7.5470441054901869</v>
      </c>
      <c r="I109" s="101">
        <v>6.6324969481841443</v>
      </c>
      <c r="J109" s="101">
        <v>6.3928502022192708</v>
      </c>
      <c r="K109" s="101">
        <v>5.3224058706801527</v>
      </c>
      <c r="L109" s="101">
        <v>4.8463798680322796</v>
      </c>
      <c r="M109" s="101">
        <v>4.2588081368478017</v>
      </c>
      <c r="N109" s="101">
        <v>3.4696713247010167</v>
      </c>
      <c r="O109" s="101">
        <v>2.8623144934718465</v>
      </c>
      <c r="P109" s="101">
        <v>2.7757596787404819</v>
      </c>
      <c r="Q109" s="101">
        <v>3.2142688903904237</v>
      </c>
      <c r="R109" s="101">
        <v>3.868360406249173</v>
      </c>
      <c r="S109" s="101">
        <v>4.3520106405660242</v>
      </c>
      <c r="T109" s="101">
        <v>4.6394861127411762</v>
      </c>
      <c r="U109" s="101">
        <v>5.0163245943044679</v>
      </c>
      <c r="V109" s="101">
        <v>5.1899412620973902</v>
      </c>
      <c r="W109" s="101">
        <v>5.6037500473053266</v>
      </c>
      <c r="X109" s="101">
        <v>5.199789294677978</v>
      </c>
      <c r="Y109" s="101">
        <v>5.2023972166427681</v>
      </c>
      <c r="DA109" s="131" t="s">
        <v>1698</v>
      </c>
    </row>
    <row r="110" spans="1:105" ht="12" customHeight="1" x14ac:dyDescent="0.25">
      <c r="A110" s="107" t="s">
        <v>121</v>
      </c>
      <c r="B110" s="104">
        <v>0.11272352652756223</v>
      </c>
      <c r="C110" s="104">
        <v>0.10415368685089764</v>
      </c>
      <c r="D110" s="104">
        <v>0.10738065337317521</v>
      </c>
      <c r="E110" s="104">
        <v>0.10900032576296081</v>
      </c>
      <c r="F110" s="104">
        <v>0.13781490416503275</v>
      </c>
      <c r="G110" s="104">
        <v>0.15478721887673014</v>
      </c>
      <c r="H110" s="104">
        <v>0.18105913654372419</v>
      </c>
      <c r="I110" s="104">
        <v>0.18562790768296811</v>
      </c>
      <c r="J110" s="104">
        <v>0.18541073640265562</v>
      </c>
      <c r="K110" s="104">
        <v>0.16454858586122428</v>
      </c>
      <c r="L110" s="104">
        <v>0.16989701680410882</v>
      </c>
      <c r="M110" s="104">
        <v>0.20878699321615085</v>
      </c>
      <c r="N110" s="104">
        <v>0.2134865308276232</v>
      </c>
      <c r="O110" s="104">
        <v>0.23025248456109332</v>
      </c>
      <c r="P110" s="104">
        <v>0.29822847738389457</v>
      </c>
      <c r="Q110" s="104">
        <v>0.41247138554934759</v>
      </c>
      <c r="R110" s="104">
        <v>0.53390361287392041</v>
      </c>
      <c r="S110" s="104">
        <v>0.63997381814228826</v>
      </c>
      <c r="T110" s="104">
        <v>0.75589599640408012</v>
      </c>
      <c r="U110" s="104">
        <v>0.85902853628802545</v>
      </c>
      <c r="V110" s="104">
        <v>0.91607566355321146</v>
      </c>
      <c r="W110" s="104">
        <v>1.009981766536534</v>
      </c>
      <c r="X110" s="104">
        <v>0.96648731740382865</v>
      </c>
      <c r="Y110" s="104">
        <v>1.012216206772272</v>
      </c>
      <c r="DA110" s="132" t="s">
        <v>1699</v>
      </c>
    </row>
    <row r="111" spans="1:105" ht="12" customHeight="1" x14ac:dyDescent="0.25">
      <c r="A111" s="108" t="s">
        <v>53</v>
      </c>
      <c r="B111" s="98">
        <v>4.7442186988595793E-2</v>
      </c>
      <c r="C111" s="98">
        <v>4.1785183987566782E-2</v>
      </c>
      <c r="D111" s="98">
        <v>4.4936339192708064E-2</v>
      </c>
      <c r="E111" s="98">
        <v>3.9372366681655613E-2</v>
      </c>
      <c r="F111" s="98">
        <v>5.4938308479550668E-2</v>
      </c>
      <c r="G111" s="98">
        <v>6.0977412545741863E-2</v>
      </c>
      <c r="H111" s="98">
        <v>7.0848366343830779E-2</v>
      </c>
      <c r="I111" s="98">
        <v>7.0830515421926574E-2</v>
      </c>
      <c r="J111" s="98">
        <v>7.1197134238569743E-2</v>
      </c>
      <c r="K111" s="98">
        <v>5.9275402100364763E-2</v>
      </c>
      <c r="L111" s="98">
        <v>6.1135267686041779E-2</v>
      </c>
      <c r="M111" s="98">
        <v>7.7658538853810508E-2</v>
      </c>
      <c r="N111" s="98">
        <v>7.8369891775243589E-2</v>
      </c>
      <c r="O111" s="98">
        <v>8.1836799539094243E-2</v>
      </c>
      <c r="P111" s="98">
        <v>0.10984069586258077</v>
      </c>
      <c r="Q111" s="98">
        <v>0.16300225430550971</v>
      </c>
      <c r="R111" s="98">
        <v>0.20408651693834659</v>
      </c>
      <c r="S111" s="98">
        <v>0.2392914780721988</v>
      </c>
      <c r="T111" s="98">
        <v>0.28819118508437097</v>
      </c>
      <c r="U111" s="98">
        <v>0.30861257450056118</v>
      </c>
      <c r="V111" s="98">
        <v>0.32059984417498016</v>
      </c>
      <c r="W111" s="98">
        <v>0.39034007617959843</v>
      </c>
      <c r="X111" s="98">
        <v>0.41016353118937227</v>
      </c>
      <c r="Y111" s="98">
        <v>0.4319971694597361</v>
      </c>
      <c r="DA111" s="63" t="s">
        <v>1700</v>
      </c>
    </row>
    <row r="112" spans="1:105" ht="12" customHeight="1" x14ac:dyDescent="0.25">
      <c r="A112" s="108" t="s">
        <v>52</v>
      </c>
      <c r="B112" s="98">
        <v>6.5281339538966435E-2</v>
      </c>
      <c r="C112" s="98">
        <v>6.2368502863330857E-2</v>
      </c>
      <c r="D112" s="98">
        <v>6.2444314180467142E-2</v>
      </c>
      <c r="E112" s="98">
        <v>6.9627959081305202E-2</v>
      </c>
      <c r="F112" s="98">
        <v>8.2876595685482085E-2</v>
      </c>
      <c r="G112" s="98">
        <v>9.380980633098826E-2</v>
      </c>
      <c r="H112" s="98">
        <v>0.11021077019989341</v>
      </c>
      <c r="I112" s="98">
        <v>0.11479739226104155</v>
      </c>
      <c r="J112" s="98">
        <v>0.11421360216408588</v>
      </c>
      <c r="K112" s="98">
        <v>0.10527318376085953</v>
      </c>
      <c r="L112" s="98">
        <v>0.10876174911806705</v>
      </c>
      <c r="M112" s="98">
        <v>0.13112845436234033</v>
      </c>
      <c r="N112" s="98">
        <v>0.13511663905237961</v>
      </c>
      <c r="O112" s="98">
        <v>0.14841568502199906</v>
      </c>
      <c r="P112" s="98">
        <v>0.1883877815213138</v>
      </c>
      <c r="Q112" s="98">
        <v>0.2494691312438379</v>
      </c>
      <c r="R112" s="98">
        <v>0.32981709593557385</v>
      </c>
      <c r="S112" s="98">
        <v>0.40068234007008952</v>
      </c>
      <c r="T112" s="98">
        <v>0.4677048113197092</v>
      </c>
      <c r="U112" s="98">
        <v>0.55041596178746433</v>
      </c>
      <c r="V112" s="98">
        <v>0.59547581937823124</v>
      </c>
      <c r="W112" s="98">
        <v>0.61964169035693573</v>
      </c>
      <c r="X112" s="98">
        <v>0.55632378621445633</v>
      </c>
      <c r="Y112" s="98">
        <v>0.58021903731253588</v>
      </c>
      <c r="DA112" s="63" t="s">
        <v>1701</v>
      </c>
    </row>
    <row r="113" spans="1:105" ht="12" customHeight="1" x14ac:dyDescent="0.25">
      <c r="A113" s="121" t="s">
        <v>54</v>
      </c>
      <c r="B113" s="122">
        <v>22.027456208152458</v>
      </c>
      <c r="C113" s="122">
        <v>20.318703232850737</v>
      </c>
      <c r="D113" s="122">
        <v>21.111309985019421</v>
      </c>
      <c r="E113" s="122">
        <v>18.628803366961215</v>
      </c>
      <c r="F113" s="122">
        <v>19.819335777849478</v>
      </c>
      <c r="G113" s="122">
        <v>19.857165716267474</v>
      </c>
      <c r="H113" s="122">
        <v>19.916447591243937</v>
      </c>
      <c r="I113" s="122">
        <v>18.59392462065388</v>
      </c>
      <c r="J113" s="122">
        <v>19.52506524372415</v>
      </c>
      <c r="K113" s="122">
        <v>18.689137491699064</v>
      </c>
      <c r="L113" s="122">
        <v>17.453638835957207</v>
      </c>
      <c r="M113" s="122">
        <v>15.79367509121013</v>
      </c>
      <c r="N113" s="122">
        <v>14.550751913367115</v>
      </c>
      <c r="O113" s="122">
        <v>13.510687050213839</v>
      </c>
      <c r="P113" s="122">
        <v>12.180085888833764</v>
      </c>
      <c r="Q113" s="122">
        <v>11.749331006993694</v>
      </c>
      <c r="R113" s="122">
        <v>11.694426281033765</v>
      </c>
      <c r="S113" s="122">
        <v>11.268017998288094</v>
      </c>
      <c r="T113" s="122">
        <v>10.692312340331714</v>
      </c>
      <c r="U113" s="122">
        <v>10.619562018163698</v>
      </c>
      <c r="V113" s="122">
        <v>10.283723921904139</v>
      </c>
      <c r="W113" s="122">
        <v>10.582226673462515</v>
      </c>
      <c r="X113" s="122">
        <v>9.7586158715762679</v>
      </c>
      <c r="Y113" s="122">
        <v>8.820821891676248</v>
      </c>
      <c r="DA113" s="130" t="s">
        <v>1702</v>
      </c>
    </row>
    <row r="114" spans="1:105" ht="12" customHeight="1" x14ac:dyDescent="0.25">
      <c r="A114" s="97" t="s">
        <v>50</v>
      </c>
      <c r="B114" s="98">
        <v>6.6379941824692894</v>
      </c>
      <c r="C114" s="98">
        <v>8.0068529238415529</v>
      </c>
      <c r="D114" s="98">
        <v>7.0345139753331383</v>
      </c>
      <c r="E114" s="98">
        <v>8.7438596331726472</v>
      </c>
      <c r="F114" s="98">
        <v>8.2256543975398113</v>
      </c>
      <c r="G114" s="98">
        <v>8.2833491283035876</v>
      </c>
      <c r="H114" s="98">
        <v>8.2529429005145136</v>
      </c>
      <c r="I114" s="98">
        <v>8.7759082043785686</v>
      </c>
      <c r="J114" s="98">
        <v>8.92517900988957</v>
      </c>
      <c r="K114" s="98">
        <v>10.303442160701895</v>
      </c>
      <c r="L114" s="98">
        <v>9.2153665508513303</v>
      </c>
      <c r="M114" s="98">
        <v>7.9615070391873646</v>
      </c>
      <c r="N114" s="98">
        <v>6.9721665099161116</v>
      </c>
      <c r="O114" s="98">
        <v>6.4395680910243707</v>
      </c>
      <c r="P114" s="98">
        <v>5.4700475606229784</v>
      </c>
      <c r="Q114" s="98">
        <v>5.1466774630235816</v>
      </c>
      <c r="R114" s="98">
        <v>5.1796676252948028</v>
      </c>
      <c r="S114" s="98">
        <v>4.853192467561338</v>
      </c>
      <c r="T114" s="98">
        <v>4.4637238325979389</v>
      </c>
      <c r="U114" s="98">
        <v>4.557575596747494</v>
      </c>
      <c r="V114" s="98">
        <v>4.3155323118165576</v>
      </c>
      <c r="W114" s="98">
        <v>4.2731689189763626</v>
      </c>
      <c r="X114" s="98">
        <v>3.8310335339377595</v>
      </c>
      <c r="Y114" s="98">
        <v>3.1534866803199475</v>
      </c>
      <c r="DA114" s="63" t="s">
        <v>1703</v>
      </c>
    </row>
    <row r="115" spans="1:105" ht="12" customHeight="1" x14ac:dyDescent="0.25">
      <c r="A115" s="109" t="s">
        <v>120</v>
      </c>
      <c r="B115" s="33">
        <v>15.389462025683168</v>
      </c>
      <c r="C115" s="33">
        <v>12.311850309009182</v>
      </c>
      <c r="D115" s="33">
        <v>14.076796009686282</v>
      </c>
      <c r="E115" s="33">
        <v>9.8849437337885657</v>
      </c>
      <c r="F115" s="33">
        <v>11.593681380309667</v>
      </c>
      <c r="G115" s="33">
        <v>11.573816587963888</v>
      </c>
      <c r="H115" s="33">
        <v>11.663504690729422</v>
      </c>
      <c r="I115" s="33">
        <v>9.8180164162753094</v>
      </c>
      <c r="J115" s="33">
        <v>10.599886233834582</v>
      </c>
      <c r="K115" s="33">
        <v>8.3856953309971676</v>
      </c>
      <c r="L115" s="33">
        <v>8.2382722851058769</v>
      </c>
      <c r="M115" s="33">
        <v>7.832168052022765</v>
      </c>
      <c r="N115" s="33">
        <v>7.5785854034510045</v>
      </c>
      <c r="O115" s="33">
        <v>7.0711189591894685</v>
      </c>
      <c r="P115" s="33">
        <v>6.7100383282107856</v>
      </c>
      <c r="Q115" s="33">
        <v>6.6026535439701126</v>
      </c>
      <c r="R115" s="33">
        <v>6.5147586557389623</v>
      </c>
      <c r="S115" s="33">
        <v>6.4148255307267572</v>
      </c>
      <c r="T115" s="33">
        <v>6.2285885077337744</v>
      </c>
      <c r="U115" s="33">
        <v>6.0619864214162043</v>
      </c>
      <c r="V115" s="33">
        <v>5.9681916100875814</v>
      </c>
      <c r="W115" s="33">
        <v>6.309057754486151</v>
      </c>
      <c r="X115" s="33">
        <v>5.9275823376385075</v>
      </c>
      <c r="Y115" s="33">
        <v>5.6673352113563</v>
      </c>
      <c r="DA115" s="60" t="s">
        <v>1704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116.33520714822168</v>
      </c>
      <c r="C117" s="117">
        <f t="shared" si="19"/>
        <v>129.52021903673361</v>
      </c>
      <c r="D117" s="117">
        <f t="shared" si="19"/>
        <v>127.50708446550769</v>
      </c>
      <c r="E117" s="117">
        <f t="shared" si="19"/>
        <v>137.31300997061626</v>
      </c>
      <c r="F117" s="117">
        <f t="shared" si="19"/>
        <v>134.24529703214418</v>
      </c>
      <c r="G117" s="117">
        <f t="shared" si="19"/>
        <v>140.30844044202317</v>
      </c>
      <c r="H117" s="117">
        <f t="shared" si="19"/>
        <v>129.37845513350635</v>
      </c>
      <c r="I117" s="117">
        <f t="shared" si="19"/>
        <v>123.9094930745396</v>
      </c>
      <c r="J117" s="117">
        <f t="shared" si="19"/>
        <v>129.19386717625019</v>
      </c>
      <c r="K117" s="117">
        <f t="shared" si="19"/>
        <v>130.85060428567394</v>
      </c>
      <c r="L117" s="117">
        <f t="shared" si="19"/>
        <v>137.7581657868175</v>
      </c>
      <c r="M117" s="117">
        <f t="shared" si="19"/>
        <v>134.31337840227971</v>
      </c>
      <c r="N117" s="117">
        <f t="shared" si="19"/>
        <v>128.02453184647879</v>
      </c>
      <c r="O117" s="117">
        <f t="shared" si="19"/>
        <v>125.50490879877073</v>
      </c>
      <c r="P117" s="117">
        <f t="shared" si="19"/>
        <v>104.62350531812085</v>
      </c>
      <c r="Q117" s="117">
        <f t="shared" si="19"/>
        <v>112.01012750773508</v>
      </c>
      <c r="R117" s="117">
        <f t="shared" ref="R117:V117" si="20">R118+R121+R123+R132</f>
        <v>109.7576391776778</v>
      </c>
      <c r="S117" s="117">
        <f t="shared" si="20"/>
        <v>109.77292881297036</v>
      </c>
      <c r="T117" s="117">
        <f t="shared" si="20"/>
        <v>106.22898569868244</v>
      </c>
      <c r="U117" s="117">
        <f t="shared" si="20"/>
        <v>105.66491980915825</v>
      </c>
      <c r="V117" s="117">
        <f t="shared" si="20"/>
        <v>109.58317624349638</v>
      </c>
      <c r="W117" s="117">
        <f t="shared" ref="W117:Y117" si="21">W118+W121+W123+W132</f>
        <v>119.09890202013459</v>
      </c>
      <c r="X117" s="117">
        <f t="shared" si="21"/>
        <v>109.24736490796737</v>
      </c>
      <c r="Y117" s="117">
        <f t="shared" si="21"/>
        <v>104.06514920584486</v>
      </c>
      <c r="DA117" s="129" t="s">
        <v>1855</v>
      </c>
    </row>
    <row r="118" spans="1:105" ht="12" customHeight="1" x14ac:dyDescent="0.25">
      <c r="A118" s="121" t="s">
        <v>57</v>
      </c>
      <c r="B118" s="122">
        <f t="shared" ref="B118:Q118" si="22">SUM(B119:B120)</f>
        <v>84.867323768180952</v>
      </c>
      <c r="C118" s="122">
        <f t="shared" si="22"/>
        <v>99.625002511542434</v>
      </c>
      <c r="D118" s="122">
        <f t="shared" si="22"/>
        <v>97.148694126977688</v>
      </c>
      <c r="E118" s="122">
        <f t="shared" si="22"/>
        <v>107.2662973567526</v>
      </c>
      <c r="F118" s="122">
        <f t="shared" si="22"/>
        <v>104.89370342236037</v>
      </c>
      <c r="G118" s="122">
        <f t="shared" si="22"/>
        <v>110.05582997281729</v>
      </c>
      <c r="H118" s="122">
        <f t="shared" si="22"/>
        <v>97.429621411138541</v>
      </c>
      <c r="I118" s="122">
        <f t="shared" si="22"/>
        <v>91.73457336709545</v>
      </c>
      <c r="J118" s="122">
        <f t="shared" si="22"/>
        <v>95.742715667116926</v>
      </c>
      <c r="K118" s="122">
        <f t="shared" si="22"/>
        <v>98.263516272699292</v>
      </c>
      <c r="L118" s="122">
        <f t="shared" si="22"/>
        <v>104.07025304082899</v>
      </c>
      <c r="M118" s="122">
        <f t="shared" si="22"/>
        <v>100.40746217517186</v>
      </c>
      <c r="N118" s="122">
        <f t="shared" si="22"/>
        <v>93.939740786406574</v>
      </c>
      <c r="O118" s="122">
        <f t="shared" si="22"/>
        <v>94.561876402059042</v>
      </c>
      <c r="P118" s="122">
        <f t="shared" si="22"/>
        <v>77.542623143328782</v>
      </c>
      <c r="Q118" s="122">
        <f t="shared" si="22"/>
        <v>82.629259667190325</v>
      </c>
      <c r="R118" s="122">
        <f t="shared" ref="R118:V118" si="23">SUM(R119:R120)</f>
        <v>83.140143544321944</v>
      </c>
      <c r="S118" s="122">
        <f t="shared" si="23"/>
        <v>81.851377105645767</v>
      </c>
      <c r="T118" s="122">
        <f t="shared" si="23"/>
        <v>78.155214707171481</v>
      </c>
      <c r="U118" s="122">
        <f t="shared" si="23"/>
        <v>77.669313792267317</v>
      </c>
      <c r="V118" s="122">
        <f t="shared" si="23"/>
        <v>81.321643821382054</v>
      </c>
      <c r="W118" s="122">
        <f t="shared" ref="W118:Y118" si="24">SUM(W119:W120)</f>
        <v>88.184135709603211</v>
      </c>
      <c r="X118" s="122">
        <f t="shared" si="24"/>
        <v>79.052631107107146</v>
      </c>
      <c r="Y118" s="122">
        <f t="shared" si="24"/>
        <v>74.491794100416456</v>
      </c>
      <c r="DA118" s="130" t="s">
        <v>1856</v>
      </c>
    </row>
    <row r="119" spans="1:105" ht="12" customHeight="1" x14ac:dyDescent="0.25">
      <c r="A119" s="97" t="s">
        <v>198</v>
      </c>
      <c r="B119" s="98">
        <v>84.456906793054216</v>
      </c>
      <c r="C119" s="98">
        <v>99.146901229958459</v>
      </c>
      <c r="D119" s="98">
        <v>96.681806671885838</v>
      </c>
      <c r="E119" s="98">
        <v>106.78134484061944</v>
      </c>
      <c r="F119" s="98">
        <v>104.39836859849873</v>
      </c>
      <c r="G119" s="98">
        <v>109.54781894698523</v>
      </c>
      <c r="H119" s="98">
        <v>96.997208380410711</v>
      </c>
      <c r="I119" s="98">
        <v>91.342022734695007</v>
      </c>
      <c r="J119" s="98">
        <v>95.338126717516246</v>
      </c>
      <c r="K119" s="98">
        <v>97.852421168184279</v>
      </c>
      <c r="L119" s="98">
        <v>103.65164351912404</v>
      </c>
      <c r="M119" s="98">
        <v>100.00816470452273</v>
      </c>
      <c r="N119" s="98">
        <v>93.57150817084873</v>
      </c>
      <c r="O119" s="98">
        <v>94.195759224026332</v>
      </c>
      <c r="P119" s="98">
        <v>77.244384073727701</v>
      </c>
      <c r="Q119" s="98">
        <v>82.311800902501204</v>
      </c>
      <c r="R119" s="98">
        <v>82.818797738397237</v>
      </c>
      <c r="S119" s="98">
        <v>81.539109568500891</v>
      </c>
      <c r="T119" s="98">
        <v>77.858005129898416</v>
      </c>
      <c r="U119" s="98">
        <v>77.372554690330446</v>
      </c>
      <c r="V119" s="98">
        <v>81.01095234758111</v>
      </c>
      <c r="W119" s="98">
        <v>87.847797454593689</v>
      </c>
      <c r="X119" s="98">
        <v>78.752694336872281</v>
      </c>
      <c r="Y119" s="98">
        <v>74.207980246813534</v>
      </c>
      <c r="DA119" s="63" t="s">
        <v>1857</v>
      </c>
    </row>
    <row r="120" spans="1:105" ht="12" customHeight="1" x14ac:dyDescent="0.25">
      <c r="A120" s="97" t="s">
        <v>53</v>
      </c>
      <c r="B120" s="98">
        <v>0.41041697512672992</v>
      </c>
      <c r="C120" s="98">
        <v>0.47810128158396897</v>
      </c>
      <c r="D120" s="98">
        <v>0.46688745509185586</v>
      </c>
      <c r="E120" s="98">
        <v>0.48495251613316354</v>
      </c>
      <c r="F120" s="98">
        <v>0.49533482386163896</v>
      </c>
      <c r="G120" s="98">
        <v>0.50801102583206159</v>
      </c>
      <c r="H120" s="98">
        <v>0.43241303072782311</v>
      </c>
      <c r="I120" s="98">
        <v>0.39255063240044807</v>
      </c>
      <c r="J120" s="98">
        <v>0.40458894960067837</v>
      </c>
      <c r="K120" s="98">
        <v>0.41109510451501913</v>
      </c>
      <c r="L120" s="98">
        <v>0.41860952170495741</v>
      </c>
      <c r="M120" s="98">
        <v>0.39929747064913351</v>
      </c>
      <c r="N120" s="98">
        <v>0.36823261555783982</v>
      </c>
      <c r="O120" s="98">
        <v>0.36611717803270727</v>
      </c>
      <c r="P120" s="98">
        <v>0.29823906960107649</v>
      </c>
      <c r="Q120" s="98">
        <v>0.31745876468911466</v>
      </c>
      <c r="R120" s="98">
        <v>0.32134580592470791</v>
      </c>
      <c r="S120" s="98">
        <v>0.31226753714487909</v>
      </c>
      <c r="T120" s="98">
        <v>0.29720957727306591</v>
      </c>
      <c r="U120" s="98">
        <v>0.29675910193687455</v>
      </c>
      <c r="V120" s="98">
        <v>0.31069147380094342</v>
      </c>
      <c r="W120" s="98">
        <v>0.33633825500951886</v>
      </c>
      <c r="X120" s="98">
        <v>0.29993677023486437</v>
      </c>
      <c r="Y120" s="98">
        <v>0.28381385360292211</v>
      </c>
      <c r="DA120" s="63" t="s">
        <v>1858</v>
      </c>
    </row>
    <row r="121" spans="1:105" ht="12" customHeight="1" x14ac:dyDescent="0.25">
      <c r="A121" s="121" t="s">
        <v>92</v>
      </c>
      <c r="B121" s="122">
        <f t="shared" ref="B121:Y121" si="25">B122</f>
        <v>1.9010108467937543</v>
      </c>
      <c r="C121" s="122">
        <f t="shared" si="25"/>
        <v>1.8260115084307325</v>
      </c>
      <c r="D121" s="122">
        <f t="shared" si="25"/>
        <v>1.7840413449850809</v>
      </c>
      <c r="E121" s="122">
        <f t="shared" si="25"/>
        <v>4.1222554618917968</v>
      </c>
      <c r="F121" s="122">
        <f t="shared" si="25"/>
        <v>1.8690828832568938</v>
      </c>
      <c r="G121" s="122">
        <f t="shared" si="25"/>
        <v>2.5439078032947675</v>
      </c>
      <c r="H121" s="122">
        <f t="shared" si="25"/>
        <v>4.2147891013679422</v>
      </c>
      <c r="I121" s="122">
        <f t="shared" si="25"/>
        <v>5.769533990790201</v>
      </c>
      <c r="J121" s="122">
        <f t="shared" si="25"/>
        <v>6.3586436548058201</v>
      </c>
      <c r="K121" s="122">
        <f t="shared" si="25"/>
        <v>6.5142922137318529</v>
      </c>
      <c r="L121" s="122">
        <f t="shared" si="25"/>
        <v>8.6113336814945871</v>
      </c>
      <c r="M121" s="122">
        <f t="shared" si="25"/>
        <v>11.465080299612458</v>
      </c>
      <c r="N121" s="122">
        <f t="shared" si="25"/>
        <v>12.251194701662769</v>
      </c>
      <c r="O121" s="122">
        <f t="shared" si="25"/>
        <v>9.855316515726317</v>
      </c>
      <c r="P121" s="122">
        <f t="shared" si="25"/>
        <v>7.6828194058011707</v>
      </c>
      <c r="Q121" s="122">
        <f t="shared" si="25"/>
        <v>10.978128157675457</v>
      </c>
      <c r="R121" s="122">
        <f t="shared" si="25"/>
        <v>8.3358309181478969</v>
      </c>
      <c r="S121" s="122">
        <f t="shared" si="25"/>
        <v>9.4927084080776218</v>
      </c>
      <c r="T121" s="122">
        <f t="shared" si="25"/>
        <v>9.7265732516921375</v>
      </c>
      <c r="U121" s="122">
        <f t="shared" si="25"/>
        <v>9.8600680524370716</v>
      </c>
      <c r="V121" s="122">
        <f t="shared" si="25"/>
        <v>9.983660516116089</v>
      </c>
      <c r="W121" s="122">
        <f t="shared" si="25"/>
        <v>11.467418956446343</v>
      </c>
      <c r="X121" s="122">
        <f t="shared" si="25"/>
        <v>11.63861220764929</v>
      </c>
      <c r="Y121" s="122">
        <f t="shared" si="25"/>
        <v>11.923732229246356</v>
      </c>
      <c r="DA121" s="130" t="s">
        <v>1859</v>
      </c>
    </row>
    <row r="122" spans="1:105" ht="12" customHeight="1" x14ac:dyDescent="0.25">
      <c r="A122" s="97" t="s">
        <v>53</v>
      </c>
      <c r="B122" s="98">
        <v>1.9010108467937543</v>
      </c>
      <c r="C122" s="98">
        <v>1.8260115084307325</v>
      </c>
      <c r="D122" s="98">
        <v>1.7840413449850809</v>
      </c>
      <c r="E122" s="98">
        <v>4.1222554618917968</v>
      </c>
      <c r="F122" s="98">
        <v>1.8690828832568938</v>
      </c>
      <c r="G122" s="98">
        <v>2.5439078032947675</v>
      </c>
      <c r="H122" s="98">
        <v>4.2147891013679422</v>
      </c>
      <c r="I122" s="98">
        <v>5.769533990790201</v>
      </c>
      <c r="J122" s="98">
        <v>6.3586436548058201</v>
      </c>
      <c r="K122" s="98">
        <v>6.5142922137318529</v>
      </c>
      <c r="L122" s="98">
        <v>8.6113336814945871</v>
      </c>
      <c r="M122" s="98">
        <v>11.465080299612458</v>
      </c>
      <c r="N122" s="98">
        <v>12.251194701662769</v>
      </c>
      <c r="O122" s="98">
        <v>9.855316515726317</v>
      </c>
      <c r="P122" s="98">
        <v>7.6828194058011707</v>
      </c>
      <c r="Q122" s="98">
        <v>10.978128157675457</v>
      </c>
      <c r="R122" s="98">
        <v>8.3358309181478969</v>
      </c>
      <c r="S122" s="98">
        <v>9.4927084080776218</v>
      </c>
      <c r="T122" s="98">
        <v>9.7265732516921375</v>
      </c>
      <c r="U122" s="98">
        <v>9.8600680524370716</v>
      </c>
      <c r="V122" s="98">
        <v>9.983660516116089</v>
      </c>
      <c r="W122" s="98">
        <v>11.467418956446343</v>
      </c>
      <c r="X122" s="98">
        <v>11.63861220764929</v>
      </c>
      <c r="Y122" s="98">
        <v>11.923732229246356</v>
      </c>
      <c r="DA122" s="63" t="s">
        <v>1860</v>
      </c>
    </row>
    <row r="123" spans="1:105" ht="12" customHeight="1" x14ac:dyDescent="0.25">
      <c r="A123" s="121" t="s">
        <v>55</v>
      </c>
      <c r="B123" s="122">
        <v>14.403729730738515</v>
      </c>
      <c r="C123" s="122">
        <v>14.360592531207178</v>
      </c>
      <c r="D123" s="122">
        <v>14.097888346114008</v>
      </c>
      <c r="E123" s="122">
        <v>13.523894456634212</v>
      </c>
      <c r="F123" s="122">
        <v>14.075025885922269</v>
      </c>
      <c r="G123" s="122">
        <v>14.232837975657949</v>
      </c>
      <c r="H123" s="122">
        <v>14.150132737981759</v>
      </c>
      <c r="I123" s="122">
        <v>13.876316108907892</v>
      </c>
      <c r="J123" s="122">
        <v>13.876669429049633</v>
      </c>
      <c r="K123" s="122">
        <v>13.706713289065522</v>
      </c>
      <c r="L123" s="122">
        <v>13.442510182862662</v>
      </c>
      <c r="M123" s="122">
        <v>11.828316848875897</v>
      </c>
      <c r="N123" s="122">
        <v>11.968052557286624</v>
      </c>
      <c r="O123" s="122">
        <v>11.894422341784413</v>
      </c>
      <c r="P123" s="122">
        <v>11.034606285246582</v>
      </c>
      <c r="Q123" s="122">
        <v>10.289703232025298</v>
      </c>
      <c r="R123" s="122">
        <v>10.180348720298118</v>
      </c>
      <c r="S123" s="122">
        <v>10.535355385812862</v>
      </c>
      <c r="T123" s="122">
        <v>10.747375112166687</v>
      </c>
      <c r="U123" s="122">
        <v>10.511329742113062</v>
      </c>
      <c r="V123" s="122">
        <v>10.77232965605635</v>
      </c>
      <c r="W123" s="122">
        <v>11.595825780963557</v>
      </c>
      <c r="X123" s="122">
        <v>11.228560532501497</v>
      </c>
      <c r="Y123" s="122">
        <v>10.888566190666005</v>
      </c>
      <c r="DA123" s="130" t="s">
        <v>1861</v>
      </c>
    </row>
    <row r="124" spans="1:105" ht="12" customHeight="1" x14ac:dyDescent="0.25">
      <c r="A124" s="97" t="s">
        <v>128</v>
      </c>
      <c r="B124" s="98">
        <v>8.3501949310049248</v>
      </c>
      <c r="C124" s="98">
        <v>9.0386993799413062</v>
      </c>
      <c r="D124" s="98">
        <v>8.9317234837315045</v>
      </c>
      <c r="E124" s="98">
        <v>9.3523236472789009</v>
      </c>
      <c r="F124" s="98">
        <v>9.3419852040678926</v>
      </c>
      <c r="G124" s="98">
        <v>9.4891208304272627</v>
      </c>
      <c r="H124" s="98">
        <v>9.3057714933291944</v>
      </c>
      <c r="I124" s="98">
        <v>9.5767543860532527</v>
      </c>
      <c r="J124" s="98">
        <v>9.7241764913637549</v>
      </c>
      <c r="K124" s="98">
        <v>10.233196110196971</v>
      </c>
      <c r="L124" s="98">
        <v>10.253537461005969</v>
      </c>
      <c r="M124" s="98">
        <v>8.9605692536707018</v>
      </c>
      <c r="N124" s="98">
        <v>9.5768643694532809</v>
      </c>
      <c r="O124" s="98">
        <v>9.8503102665029196</v>
      </c>
      <c r="P124" s="98">
        <v>8.958839223038817</v>
      </c>
      <c r="Q124" s="98">
        <v>7.7973468420869221</v>
      </c>
      <c r="R124" s="98">
        <v>7.1005123391605425</v>
      </c>
      <c r="S124" s="98">
        <v>6.9833764614168938</v>
      </c>
      <c r="T124" s="98">
        <v>6.8375897297341774</v>
      </c>
      <c r="U124" s="98">
        <v>6.1775900744686982</v>
      </c>
      <c r="V124" s="98">
        <v>6.2130599786897989</v>
      </c>
      <c r="W124" s="98">
        <v>6.6145785646210795</v>
      </c>
      <c r="X124" s="98">
        <v>6.5454568696938811</v>
      </c>
      <c r="Y124" s="98">
        <v>6.1045255023332787</v>
      </c>
      <c r="DA124" s="63" t="s">
        <v>1862</v>
      </c>
    </row>
    <row r="125" spans="1:105" ht="12" customHeight="1" x14ac:dyDescent="0.25">
      <c r="A125" s="97" t="s">
        <v>127</v>
      </c>
      <c r="B125" s="98">
        <v>1.1825698014552369E-3</v>
      </c>
      <c r="C125" s="98">
        <v>1.6106747378274602E-3</v>
      </c>
      <c r="D125" s="98">
        <v>1.6127797065340612E-3</v>
      </c>
      <c r="E125" s="98">
        <v>2.5698840080546144E-3</v>
      </c>
      <c r="F125" s="98">
        <v>2.580170686805096E-3</v>
      </c>
      <c r="G125" s="98">
        <v>2.6883921616108011E-3</v>
      </c>
      <c r="H125" s="98">
        <v>2.8107127303634888E-3</v>
      </c>
      <c r="I125" s="98">
        <v>3.8483388779424216E-3</v>
      </c>
      <c r="J125" s="98">
        <v>4.5017702014836661E-3</v>
      </c>
      <c r="K125" s="98">
        <v>6.2212354092130813E-3</v>
      </c>
      <c r="L125" s="98">
        <v>7.0868308807501791E-3</v>
      </c>
      <c r="M125" s="98">
        <v>6.9305671013708261E-3</v>
      </c>
      <c r="N125" s="98">
        <v>9.050011503563174E-3</v>
      </c>
      <c r="O125" s="98">
        <v>1.1518125756284234E-2</v>
      </c>
      <c r="P125" s="98">
        <v>1.1580295354663546E-2</v>
      </c>
      <c r="Q125" s="98">
        <v>1.045964736710051E-2</v>
      </c>
      <c r="R125" s="98">
        <v>1.0520349296046651E-2</v>
      </c>
      <c r="S125" s="98">
        <v>1.1348061362834954E-2</v>
      </c>
      <c r="T125" s="98">
        <v>1.2545183624741297E-2</v>
      </c>
      <c r="U125" s="98">
        <v>1.1554003122836288E-2</v>
      </c>
      <c r="V125" s="98">
        <v>1.2400961825728835E-2</v>
      </c>
      <c r="W125" s="98">
        <v>1.2909406576133282E-2</v>
      </c>
      <c r="X125" s="98">
        <v>1.370035468012412E-2</v>
      </c>
      <c r="Y125" s="98">
        <v>1.2662723711530825E-2</v>
      </c>
      <c r="DA125" s="63" t="s">
        <v>1863</v>
      </c>
    </row>
    <row r="126" spans="1:105" ht="12" customHeight="1" x14ac:dyDescent="0.25">
      <c r="A126" s="100" t="s">
        <v>198</v>
      </c>
      <c r="B126" s="101">
        <v>3.5902962490068634E-4</v>
      </c>
      <c r="C126" s="101">
        <v>4.6306379643991868E-4</v>
      </c>
      <c r="D126" s="101">
        <v>4.8881108756549058E-4</v>
      </c>
      <c r="E126" s="101">
        <v>6.5967064423268522E-4</v>
      </c>
      <c r="F126" s="101">
        <v>7.4666890724882384E-4</v>
      </c>
      <c r="G126" s="101">
        <v>7.7051591710125056E-4</v>
      </c>
      <c r="H126" s="101">
        <v>8.0275614690832151E-4</v>
      </c>
      <c r="I126" s="101">
        <v>1.0693487323146899E-3</v>
      </c>
      <c r="J126" s="101">
        <v>1.2600284442008188E-3</v>
      </c>
      <c r="K126" s="101">
        <v>1.6212730500304766E-3</v>
      </c>
      <c r="L126" s="101">
        <v>1.8494170968987381E-3</v>
      </c>
      <c r="M126" s="101">
        <v>1.8876462296456228E-3</v>
      </c>
      <c r="N126" s="101">
        <v>2.4397822933558307E-3</v>
      </c>
      <c r="O126" s="101">
        <v>3.0171857556520621E-3</v>
      </c>
      <c r="P126" s="101">
        <v>3.1995507745535318E-3</v>
      </c>
      <c r="Q126" s="101">
        <v>3.1725093444719137E-3</v>
      </c>
      <c r="R126" s="101">
        <v>3.1086138033695971E-3</v>
      </c>
      <c r="S126" s="101">
        <v>3.3044070587588121E-3</v>
      </c>
      <c r="T126" s="101">
        <v>3.7765845267972342E-3</v>
      </c>
      <c r="U126" s="101">
        <v>3.2900455361812423E-3</v>
      </c>
      <c r="V126" s="101">
        <v>3.4558302878034439E-3</v>
      </c>
      <c r="W126" s="101">
        <v>4.0477730215089337E-3</v>
      </c>
      <c r="X126" s="101">
        <v>4.807865161670543E-3</v>
      </c>
      <c r="Y126" s="101">
        <v>4.5186834587594244E-3</v>
      </c>
      <c r="DA126" s="131" t="s">
        <v>1864</v>
      </c>
    </row>
    <row r="127" spans="1:105" ht="12" customHeight="1" x14ac:dyDescent="0.25">
      <c r="A127" s="103" t="s">
        <v>52</v>
      </c>
      <c r="B127" s="104">
        <v>8.2354017655455059E-4</v>
      </c>
      <c r="C127" s="104">
        <v>1.1476109413875416E-3</v>
      </c>
      <c r="D127" s="104">
        <v>1.1239686189685706E-3</v>
      </c>
      <c r="E127" s="104">
        <v>1.9102133638219292E-3</v>
      </c>
      <c r="F127" s="104">
        <v>1.8335017795562719E-3</v>
      </c>
      <c r="G127" s="104">
        <v>1.9178762445095506E-3</v>
      </c>
      <c r="H127" s="104">
        <v>2.0079565834551674E-3</v>
      </c>
      <c r="I127" s="104">
        <v>2.7789901456277315E-3</v>
      </c>
      <c r="J127" s="104">
        <v>3.2417417572828473E-3</v>
      </c>
      <c r="K127" s="104">
        <v>4.5999623591826046E-3</v>
      </c>
      <c r="L127" s="104">
        <v>5.237413783851441E-3</v>
      </c>
      <c r="M127" s="104">
        <v>5.0429208717252035E-3</v>
      </c>
      <c r="N127" s="104">
        <v>6.6102292102073433E-3</v>
      </c>
      <c r="O127" s="104">
        <v>8.5009400006321716E-3</v>
      </c>
      <c r="P127" s="104">
        <v>8.3807445801100146E-3</v>
      </c>
      <c r="Q127" s="104">
        <v>7.2871380226285972E-3</v>
      </c>
      <c r="R127" s="104">
        <v>7.4117354926770528E-3</v>
      </c>
      <c r="S127" s="104">
        <v>8.0436543040761418E-3</v>
      </c>
      <c r="T127" s="104">
        <v>8.7685990979440628E-3</v>
      </c>
      <c r="U127" s="104">
        <v>8.2639575866550463E-3</v>
      </c>
      <c r="V127" s="104">
        <v>8.9451315379253903E-3</v>
      </c>
      <c r="W127" s="104">
        <v>8.8616335546243472E-3</v>
      </c>
      <c r="X127" s="104">
        <v>8.8924895184535769E-3</v>
      </c>
      <c r="Y127" s="104">
        <v>8.144040252771401E-3</v>
      </c>
      <c r="DA127" s="132" t="s">
        <v>1865</v>
      </c>
    </row>
    <row r="128" spans="1:105" ht="12" customHeight="1" x14ac:dyDescent="0.25">
      <c r="A128" s="106" t="s">
        <v>122</v>
      </c>
      <c r="B128" s="101">
        <v>5.9586044214368208</v>
      </c>
      <c r="C128" s="101">
        <v>5.2327483388939369</v>
      </c>
      <c r="D128" s="101">
        <v>5.0749447585617604</v>
      </c>
      <c r="E128" s="101">
        <v>4.0753441567299884</v>
      </c>
      <c r="F128" s="101">
        <v>4.6138352936976714</v>
      </c>
      <c r="G128" s="101">
        <v>4.6095218936042315</v>
      </c>
      <c r="H128" s="101">
        <v>4.6872598086134083</v>
      </c>
      <c r="I128" s="101">
        <v>4.1367140320529971</v>
      </c>
      <c r="J128" s="101">
        <v>3.9893144456582417</v>
      </c>
      <c r="K128" s="101">
        <v>3.3249450714969369</v>
      </c>
      <c r="L128" s="101">
        <v>3.0347493345676564</v>
      </c>
      <c r="M128" s="101">
        <v>2.6805355913670841</v>
      </c>
      <c r="N128" s="101">
        <v>2.1971383606840336</v>
      </c>
      <c r="O128" s="101">
        <v>1.8315465270991123</v>
      </c>
      <c r="P128" s="101">
        <v>1.8038825648846131</v>
      </c>
      <c r="Q128" s="101">
        <v>2.1235811474452784</v>
      </c>
      <c r="R128" s="101">
        <v>2.6010185569571882</v>
      </c>
      <c r="S128" s="101">
        <v>2.975265290198704</v>
      </c>
      <c r="T128" s="101">
        <v>3.228039088518436</v>
      </c>
      <c r="U128" s="101">
        <v>3.5526681766055188</v>
      </c>
      <c r="V128" s="101">
        <v>3.7212551805129399</v>
      </c>
      <c r="W128" s="101">
        <v>4.0654463108957151</v>
      </c>
      <c r="X128" s="101">
        <v>3.8121562566463183</v>
      </c>
      <c r="Y128" s="101">
        <v>3.8692257371983589</v>
      </c>
      <c r="DA128" s="131" t="s">
        <v>1866</v>
      </c>
    </row>
    <row r="129" spans="1:105" ht="12" customHeight="1" x14ac:dyDescent="0.25">
      <c r="A129" s="107" t="s">
        <v>121</v>
      </c>
      <c r="B129" s="104">
        <v>9.3747808495313362E-2</v>
      </c>
      <c r="C129" s="104">
        <v>8.7534137634108292E-2</v>
      </c>
      <c r="D129" s="104">
        <v>8.9607324114208964E-2</v>
      </c>
      <c r="E129" s="104">
        <v>9.3656768617267211E-2</v>
      </c>
      <c r="F129" s="104">
        <v>0.11662521746989971</v>
      </c>
      <c r="G129" s="104">
        <v>0.13150685946484375</v>
      </c>
      <c r="H129" s="104">
        <v>0.15429072330879284</v>
      </c>
      <c r="I129" s="104">
        <v>0.15899935192369896</v>
      </c>
      <c r="J129" s="104">
        <v>0.15867672182615283</v>
      </c>
      <c r="K129" s="104">
        <v>0.14235087196240032</v>
      </c>
      <c r="L129" s="104">
        <v>0.14713655640828596</v>
      </c>
      <c r="M129" s="104">
        <v>0.18028143673674069</v>
      </c>
      <c r="N129" s="104">
        <v>0.18499981564574797</v>
      </c>
      <c r="O129" s="104">
        <v>0.20104742242609697</v>
      </c>
      <c r="P129" s="104">
        <v>0.26030420196848791</v>
      </c>
      <c r="Q129" s="104">
        <v>0.35831559512599764</v>
      </c>
      <c r="R129" s="104">
        <v>0.46829747488434154</v>
      </c>
      <c r="S129" s="104">
        <v>0.56536557283442912</v>
      </c>
      <c r="T129" s="104">
        <v>0.66920111028933316</v>
      </c>
      <c r="U129" s="104">
        <v>0.76951748791600894</v>
      </c>
      <c r="V129" s="104">
        <v>0.82561353502788148</v>
      </c>
      <c r="W129" s="104">
        <v>0.90289149887062914</v>
      </c>
      <c r="X129" s="104">
        <v>0.85724705148117497</v>
      </c>
      <c r="Y129" s="104">
        <v>0.90215222742283652</v>
      </c>
      <c r="DA129" s="132" t="s">
        <v>1867</v>
      </c>
    </row>
    <row r="130" spans="1:105" ht="12" customHeight="1" x14ac:dyDescent="0.25">
      <c r="A130" s="108" t="s">
        <v>53</v>
      </c>
      <c r="B130" s="98">
        <v>2.846646895634693E-2</v>
      </c>
      <c r="C130" s="98">
        <v>2.5165634770777431E-2</v>
      </c>
      <c r="D130" s="98">
        <v>2.7163009933741818E-2</v>
      </c>
      <c r="E130" s="98">
        <v>2.4028809535962009E-2</v>
      </c>
      <c r="F130" s="98">
        <v>3.3748621784417628E-2</v>
      </c>
      <c r="G130" s="98">
        <v>3.7697053133855497E-2</v>
      </c>
      <c r="H130" s="98">
        <v>4.4079953108899422E-2</v>
      </c>
      <c r="I130" s="98">
        <v>4.4201959662657428E-2</v>
      </c>
      <c r="J130" s="98">
        <v>4.4463119662066938E-2</v>
      </c>
      <c r="K130" s="98">
        <v>3.7077688201540782E-2</v>
      </c>
      <c r="L130" s="98">
        <v>3.8374807290218922E-2</v>
      </c>
      <c r="M130" s="98">
        <v>4.915298237440037E-2</v>
      </c>
      <c r="N130" s="98">
        <v>4.9883176593368342E-2</v>
      </c>
      <c r="O130" s="98">
        <v>5.2631737404097906E-2</v>
      </c>
      <c r="P130" s="98">
        <v>7.1916420447174126E-2</v>
      </c>
      <c r="Q130" s="98">
        <v>0.10884646388215975</v>
      </c>
      <c r="R130" s="98">
        <v>0.13848037894876769</v>
      </c>
      <c r="S130" s="98">
        <v>0.16468323276433966</v>
      </c>
      <c r="T130" s="98">
        <v>0.20149629896962395</v>
      </c>
      <c r="U130" s="98">
        <v>0.21910152612854461</v>
      </c>
      <c r="V130" s="98">
        <v>0.23013771564965019</v>
      </c>
      <c r="W130" s="98">
        <v>0.28324980851369336</v>
      </c>
      <c r="X130" s="98">
        <v>0.3009232652667187</v>
      </c>
      <c r="Y130" s="98">
        <v>0.32193319011030064</v>
      </c>
      <c r="DA130" s="63" t="s">
        <v>1868</v>
      </c>
    </row>
    <row r="131" spans="1:105" ht="12" customHeight="1" x14ac:dyDescent="0.25">
      <c r="A131" s="108" t="s">
        <v>52</v>
      </c>
      <c r="B131" s="98">
        <v>6.5281339538966435E-2</v>
      </c>
      <c r="C131" s="98">
        <v>6.2368502863330857E-2</v>
      </c>
      <c r="D131" s="98">
        <v>6.2444314180467142E-2</v>
      </c>
      <c r="E131" s="98">
        <v>6.9627959081305202E-2</v>
      </c>
      <c r="F131" s="98">
        <v>8.2876595685482085E-2</v>
      </c>
      <c r="G131" s="98">
        <v>9.380980633098826E-2</v>
      </c>
      <c r="H131" s="98">
        <v>0.11021077019989341</v>
      </c>
      <c r="I131" s="98">
        <v>0.11479739226104155</v>
      </c>
      <c r="J131" s="98">
        <v>0.11421360216408588</v>
      </c>
      <c r="K131" s="98">
        <v>0.10527318376085953</v>
      </c>
      <c r="L131" s="98">
        <v>0.10876174911806705</v>
      </c>
      <c r="M131" s="98">
        <v>0.13112845436234033</v>
      </c>
      <c r="N131" s="98">
        <v>0.13511663905237961</v>
      </c>
      <c r="O131" s="98">
        <v>0.14841568502199906</v>
      </c>
      <c r="P131" s="98">
        <v>0.1883877815213138</v>
      </c>
      <c r="Q131" s="98">
        <v>0.2494691312438379</v>
      </c>
      <c r="R131" s="98">
        <v>0.32981709593557385</v>
      </c>
      <c r="S131" s="98">
        <v>0.40068234007008952</v>
      </c>
      <c r="T131" s="98">
        <v>0.4677048113197092</v>
      </c>
      <c r="U131" s="98">
        <v>0.55041596178746433</v>
      </c>
      <c r="V131" s="98">
        <v>0.59547581937823124</v>
      </c>
      <c r="W131" s="98">
        <v>0.61964169035693573</v>
      </c>
      <c r="X131" s="98">
        <v>0.55632378621445633</v>
      </c>
      <c r="Y131" s="98">
        <v>0.58021903731253588</v>
      </c>
      <c r="DA131" s="63" t="s">
        <v>1869</v>
      </c>
    </row>
    <row r="132" spans="1:105" ht="12" customHeight="1" x14ac:dyDescent="0.25">
      <c r="A132" s="121" t="s">
        <v>54</v>
      </c>
      <c r="B132" s="122">
        <v>15.16314280250846</v>
      </c>
      <c r="C132" s="122">
        <v>13.708612485553273</v>
      </c>
      <c r="D132" s="122">
        <v>14.476460647430915</v>
      </c>
      <c r="E132" s="122">
        <v>12.400562695337651</v>
      </c>
      <c r="F132" s="122">
        <v>13.407484840604646</v>
      </c>
      <c r="G132" s="122">
        <v>13.475864690253163</v>
      </c>
      <c r="H132" s="122">
        <v>13.583911883018089</v>
      </c>
      <c r="I132" s="122">
        <v>12.529069607746049</v>
      </c>
      <c r="J132" s="122">
        <v>13.215838425277832</v>
      </c>
      <c r="K132" s="122">
        <v>12.36608251017728</v>
      </c>
      <c r="L132" s="122">
        <v>11.634068881631254</v>
      </c>
      <c r="M132" s="122">
        <v>10.612519078619499</v>
      </c>
      <c r="N132" s="122">
        <v>9.8655438011228327</v>
      </c>
      <c r="O132" s="122">
        <v>9.1932935392009476</v>
      </c>
      <c r="P132" s="122">
        <v>8.3634564837443204</v>
      </c>
      <c r="Q132" s="122">
        <v>8.1130364508439907</v>
      </c>
      <c r="R132" s="122">
        <v>8.1013159949098572</v>
      </c>
      <c r="S132" s="122">
        <v>7.893487913434118</v>
      </c>
      <c r="T132" s="122">
        <v>7.5998226276521414</v>
      </c>
      <c r="U132" s="122">
        <v>7.624208222340795</v>
      </c>
      <c r="V132" s="122">
        <v>7.5055422499418984</v>
      </c>
      <c r="W132" s="122">
        <v>7.8515215731214827</v>
      </c>
      <c r="X132" s="122">
        <v>7.3275610607094475</v>
      </c>
      <c r="Y132" s="122">
        <v>6.7610566855160368</v>
      </c>
      <c r="DA132" s="130" t="s">
        <v>1870</v>
      </c>
    </row>
    <row r="133" spans="1:105" ht="12" customHeight="1" x14ac:dyDescent="0.25">
      <c r="A133" s="97" t="s">
        <v>50</v>
      </c>
      <c r="B133" s="98">
        <v>3.830078799097258</v>
      </c>
      <c r="C133" s="98">
        <v>4.6286131898830902</v>
      </c>
      <c r="D133" s="98">
        <v>4.0737830103708186</v>
      </c>
      <c r="E133" s="98">
        <v>5.0747017220791744</v>
      </c>
      <c r="F133" s="98">
        <v>4.7830204978240198</v>
      </c>
      <c r="G133" s="98">
        <v>4.8260459076186386</v>
      </c>
      <c r="H133" s="98">
        <v>4.8189176721848836</v>
      </c>
      <c r="I133" s="98">
        <v>5.1300119929411316</v>
      </c>
      <c r="J133" s="98">
        <v>5.2202887377731075</v>
      </c>
      <c r="K133" s="98">
        <v>6.0305323058461218</v>
      </c>
      <c r="L133" s="98">
        <v>5.3973084081033997</v>
      </c>
      <c r="M133" s="98">
        <v>4.6660632038150407</v>
      </c>
      <c r="N133" s="98">
        <v>4.0884113019312354</v>
      </c>
      <c r="O133" s="98">
        <v>3.7781588017602017</v>
      </c>
      <c r="P133" s="98">
        <v>3.210310756825502</v>
      </c>
      <c r="Q133" s="98">
        <v>3.0223379015329335</v>
      </c>
      <c r="R133" s="98">
        <v>3.0466716051250136</v>
      </c>
      <c r="S133" s="98">
        <v>2.8625075907466075</v>
      </c>
      <c r="T133" s="98">
        <v>2.64345394830123</v>
      </c>
      <c r="U133" s="98">
        <v>2.7118307028288058</v>
      </c>
      <c r="V133" s="98">
        <v>2.5789276506930392</v>
      </c>
      <c r="W133" s="98">
        <v>2.5639449846104441</v>
      </c>
      <c r="X133" s="98">
        <v>2.3058927658425428</v>
      </c>
      <c r="Y133" s="98">
        <v>1.9056102230408898</v>
      </c>
      <c r="DA133" s="63" t="s">
        <v>1871</v>
      </c>
    </row>
    <row r="134" spans="1:105" ht="12" customHeight="1" x14ac:dyDescent="0.25">
      <c r="A134" s="109" t="s">
        <v>120</v>
      </c>
      <c r="B134" s="33">
        <v>11.333064003411202</v>
      </c>
      <c r="C134" s="33">
        <v>9.0799992956701825</v>
      </c>
      <c r="D134" s="33">
        <v>10.402677637060098</v>
      </c>
      <c r="E134" s="33">
        <v>7.3258609732584778</v>
      </c>
      <c r="F134" s="33">
        <v>8.6244643427806267</v>
      </c>
      <c r="G134" s="33">
        <v>8.6498187826345241</v>
      </c>
      <c r="H134" s="33">
        <v>8.7649942108332066</v>
      </c>
      <c r="I134" s="33">
        <v>7.3990576148049172</v>
      </c>
      <c r="J134" s="33">
        <v>7.9955496875047247</v>
      </c>
      <c r="K134" s="33">
        <v>6.3355502043311587</v>
      </c>
      <c r="L134" s="33">
        <v>6.2367604735278546</v>
      </c>
      <c r="M134" s="33">
        <v>5.9464558748044585</v>
      </c>
      <c r="N134" s="33">
        <v>5.7771324991915964</v>
      </c>
      <c r="O134" s="33">
        <v>5.4151347374407459</v>
      </c>
      <c r="P134" s="33">
        <v>5.1531457269188188</v>
      </c>
      <c r="Q134" s="33">
        <v>5.0906985493110568</v>
      </c>
      <c r="R134" s="33">
        <v>5.0546443897848441</v>
      </c>
      <c r="S134" s="33">
        <v>5.0309803226875101</v>
      </c>
      <c r="T134" s="33">
        <v>4.9563686793509119</v>
      </c>
      <c r="U134" s="33">
        <v>4.9123775195119892</v>
      </c>
      <c r="V134" s="33">
        <v>4.9266145992488592</v>
      </c>
      <c r="W134" s="33">
        <v>5.2875765885110386</v>
      </c>
      <c r="X134" s="33">
        <v>5.0216682948669051</v>
      </c>
      <c r="Y134" s="33">
        <v>4.8554464624751468</v>
      </c>
      <c r="DA134" s="60" t="s">
        <v>1872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0.71460568226094634</v>
      </c>
      <c r="C136" s="119">
        <f t="shared" si="26"/>
        <v>0.71506099458417371</v>
      </c>
      <c r="D136" s="119">
        <f t="shared" si="26"/>
        <v>0.7171781411222844</v>
      </c>
      <c r="E136" s="119">
        <f t="shared" si="26"/>
        <v>0.72640916871213945</v>
      </c>
      <c r="F136" s="119">
        <f t="shared" si="26"/>
        <v>0.72093410768376553</v>
      </c>
      <c r="G136" s="119">
        <f t="shared" si="26"/>
        <v>0.72567578677025157</v>
      </c>
      <c r="H136" s="119">
        <f t="shared" si="26"/>
        <v>0.73540630356739478</v>
      </c>
      <c r="I136" s="119">
        <f t="shared" si="26"/>
        <v>0.74554576177701326</v>
      </c>
      <c r="J136" s="119">
        <f t="shared" si="26"/>
        <v>0.75045798921338347</v>
      </c>
      <c r="K136" s="119">
        <f t="shared" si="26"/>
        <v>0.75351670237066426</v>
      </c>
      <c r="L136" s="119">
        <f t="shared" si="26"/>
        <v>0.76597031539535287</v>
      </c>
      <c r="M136" s="119">
        <f t="shared" si="26"/>
        <v>0.78482656141709506</v>
      </c>
      <c r="N136" s="119">
        <f t="shared" si="26"/>
        <v>0.79785741951548417</v>
      </c>
      <c r="O136" s="119">
        <f t="shared" si="26"/>
        <v>0.79288704621437422</v>
      </c>
      <c r="P136" s="119">
        <f t="shared" si="26"/>
        <v>0.79095651625536501</v>
      </c>
      <c r="Q136" s="119">
        <f t="shared" si="26"/>
        <v>0.80821344796445838</v>
      </c>
      <c r="R136" s="119">
        <f t="shared" ref="R136:V136" si="27">IF(R117=0,"",R117/R98)</f>
        <v>0.7949744859676835</v>
      </c>
      <c r="S136" s="119">
        <f t="shared" si="27"/>
        <v>0.80545384801560604</v>
      </c>
      <c r="T136" s="119">
        <f t="shared" si="27"/>
        <v>0.81328000324505223</v>
      </c>
      <c r="U136" s="119">
        <f t="shared" si="27"/>
        <v>0.81871501016974979</v>
      </c>
      <c r="V136" s="119">
        <f t="shared" si="27"/>
        <v>0.82212447348982731</v>
      </c>
      <c r="W136" s="119">
        <f t="shared" ref="W136:Y136" si="28">IF(W117=0,"",W117/W98)</f>
        <v>0.8306242248407979</v>
      </c>
      <c r="X136" s="119">
        <f t="shared" si="28"/>
        <v>0.84292633907263104</v>
      </c>
      <c r="Y136" s="119">
        <f t="shared" si="28"/>
        <v>0.85458490194125214</v>
      </c>
      <c r="DA136" s="129" t="s">
        <v>2023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0.71542111660329555</v>
      </c>
      <c r="C137" s="124">
        <f t="shared" si="29"/>
        <v>0.71613602006822863</v>
      </c>
      <c r="D137" s="124">
        <f t="shared" si="29"/>
        <v>0.71697592709240654</v>
      </c>
      <c r="E137" s="124">
        <f t="shared" si="29"/>
        <v>0.71853834599575483</v>
      </c>
      <c r="F137" s="124">
        <f t="shared" si="29"/>
        <v>0.72026906122610546</v>
      </c>
      <c r="G137" s="124">
        <f t="shared" si="29"/>
        <v>0.7222036864965814</v>
      </c>
      <c r="H137" s="124">
        <f t="shared" si="29"/>
        <v>0.72434884064746752</v>
      </c>
      <c r="I137" s="124">
        <f t="shared" si="29"/>
        <v>0.72692122202297071</v>
      </c>
      <c r="J137" s="124">
        <f t="shared" si="29"/>
        <v>0.72983494411641436</v>
      </c>
      <c r="K137" s="124">
        <f t="shared" si="29"/>
        <v>0.73298408322891406</v>
      </c>
      <c r="L137" s="124">
        <f t="shared" si="29"/>
        <v>0.7363622646411494</v>
      </c>
      <c r="M137" s="124">
        <f t="shared" si="29"/>
        <v>0.7402594932720693</v>
      </c>
      <c r="N137" s="124">
        <f t="shared" si="29"/>
        <v>0.74467810546766988</v>
      </c>
      <c r="O137" s="124">
        <f t="shared" si="29"/>
        <v>0.74897240111166441</v>
      </c>
      <c r="P137" s="124">
        <f t="shared" si="29"/>
        <v>0.74920341866380946</v>
      </c>
      <c r="Q137" s="124">
        <f t="shared" si="29"/>
        <v>0.74949574735780289</v>
      </c>
      <c r="R137" s="124">
        <f t="shared" ref="R137:V137" si="30">IF(R118=0,"",R118/R99)</f>
        <v>0.75060013963503625</v>
      </c>
      <c r="S137" s="124">
        <f t="shared" si="30"/>
        <v>0.75260367595348532</v>
      </c>
      <c r="T137" s="124">
        <f t="shared" si="30"/>
        <v>0.75519399173665447</v>
      </c>
      <c r="U137" s="124">
        <f t="shared" si="30"/>
        <v>0.7584973697189985</v>
      </c>
      <c r="V137" s="124">
        <f t="shared" si="30"/>
        <v>0.76186381282334759</v>
      </c>
      <c r="W137" s="124">
        <f t="shared" ref="W137:Y137" si="31">IF(W118=0,"",W118/W99)</f>
        <v>0.76532423226985025</v>
      </c>
      <c r="X137" s="124">
        <f t="shared" si="31"/>
        <v>0.76885760306590334</v>
      </c>
      <c r="Y137" s="124">
        <f t="shared" si="31"/>
        <v>0.77283083067309566</v>
      </c>
      <c r="DA137" s="130" t="s">
        <v>2024</v>
      </c>
    </row>
    <row r="138" spans="1:105" ht="12" customHeight="1" x14ac:dyDescent="0.25">
      <c r="A138" s="97" t="s">
        <v>198</v>
      </c>
      <c r="B138" s="111">
        <f t="shared" ref="B138:Q138" si="32">IF(B119=0,"",B119/B100)</f>
        <v>0.71443312240183121</v>
      </c>
      <c r="C138" s="111">
        <f t="shared" si="32"/>
        <v>0.71515708813050471</v>
      </c>
      <c r="D138" s="111">
        <f t="shared" si="32"/>
        <v>0.71599733381242381</v>
      </c>
      <c r="E138" s="111">
        <f t="shared" si="32"/>
        <v>0.71762103156755663</v>
      </c>
      <c r="F138" s="111">
        <f t="shared" si="32"/>
        <v>0.71931436680049232</v>
      </c>
      <c r="G138" s="111">
        <f t="shared" si="32"/>
        <v>0.72127451374011975</v>
      </c>
      <c r="H138" s="111">
        <f t="shared" si="32"/>
        <v>0.72345981605514154</v>
      </c>
      <c r="I138" s="111">
        <f t="shared" si="32"/>
        <v>0.72606912121997758</v>
      </c>
      <c r="J138" s="111">
        <f t="shared" si="32"/>
        <v>0.72899914175332547</v>
      </c>
      <c r="K138" s="111">
        <f t="shared" si="32"/>
        <v>0.73216275733786618</v>
      </c>
      <c r="L138" s="111">
        <f t="shared" si="32"/>
        <v>0.73557906975058396</v>
      </c>
      <c r="M138" s="111">
        <f t="shared" si="32"/>
        <v>0.73949260054700394</v>
      </c>
      <c r="N138" s="111">
        <f t="shared" si="32"/>
        <v>0.74393062625442075</v>
      </c>
      <c r="O138" s="111">
        <f t="shared" si="32"/>
        <v>0.74824235126613559</v>
      </c>
      <c r="P138" s="111">
        <f t="shared" si="32"/>
        <v>0.74847865126302515</v>
      </c>
      <c r="Q138" s="111">
        <f t="shared" si="32"/>
        <v>0.74877232803080152</v>
      </c>
      <c r="R138" s="111">
        <f t="shared" ref="R138:V138" si="33">IF(R119=0,"",R119/R100)</f>
        <v>0.74987448746475971</v>
      </c>
      <c r="S138" s="111">
        <f t="shared" si="33"/>
        <v>0.75189130012411176</v>
      </c>
      <c r="T138" s="111">
        <f t="shared" si="33"/>
        <v>0.75448891811726793</v>
      </c>
      <c r="U138" s="111">
        <f t="shared" si="33"/>
        <v>0.75779544430518442</v>
      </c>
      <c r="V138" s="111">
        <f t="shared" si="33"/>
        <v>0.76116864144768703</v>
      </c>
      <c r="W138" s="111">
        <f t="shared" ref="W138:Y138" si="34">IF(W119=0,"",W119/W100)</f>
        <v>0.76463721276537722</v>
      </c>
      <c r="X138" s="111">
        <f t="shared" si="34"/>
        <v>0.76818135246719399</v>
      </c>
      <c r="Y138" s="111">
        <f t="shared" si="34"/>
        <v>0.77215995870407039</v>
      </c>
      <c r="DA138" s="63" t="s">
        <v>2025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:Y139" si="37">IF(W120=0,"",W120/W101)</f>
        <v>1</v>
      </c>
      <c r="X139" s="111">
        <f t="shared" si="37"/>
        <v>1</v>
      </c>
      <c r="Y139" s="111">
        <f t="shared" si="37"/>
        <v>1</v>
      </c>
      <c r="DA139" s="63" t="s">
        <v>2026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1.7302502216747646</v>
      </c>
      <c r="C140" s="124">
        <f t="shared" si="38"/>
        <v>1.8153771311453284</v>
      </c>
      <c r="D140" s="124">
        <f t="shared" si="38"/>
        <v>1.9057346686364438</v>
      </c>
      <c r="E140" s="124">
        <f t="shared" si="38"/>
        <v>2.0153601479291883</v>
      </c>
      <c r="F140" s="124">
        <f t="shared" si="38"/>
        <v>2.1591309555617273</v>
      </c>
      <c r="G140" s="124">
        <f t="shared" si="38"/>
        <v>2.307795172325553</v>
      </c>
      <c r="H140" s="124">
        <f t="shared" si="38"/>
        <v>2.4806005171857484</v>
      </c>
      <c r="I140" s="124">
        <f t="shared" si="38"/>
        <v>2.5988624387934092</v>
      </c>
      <c r="J140" s="124">
        <f t="shared" si="38"/>
        <v>2.6689542458743105</v>
      </c>
      <c r="K140" s="124">
        <f t="shared" si="38"/>
        <v>2.7576101629152752</v>
      </c>
      <c r="L140" s="124">
        <f t="shared" si="38"/>
        <v>2.8309447095548226</v>
      </c>
      <c r="M140" s="124">
        <f t="shared" si="38"/>
        <v>2.9098748803584025</v>
      </c>
      <c r="N140" s="124">
        <f t="shared" si="38"/>
        <v>2.9987988231072285</v>
      </c>
      <c r="O140" s="124">
        <f t="shared" si="38"/>
        <v>3.1166582824138125</v>
      </c>
      <c r="P140" s="124">
        <f t="shared" si="38"/>
        <v>3.230171099841145</v>
      </c>
      <c r="Q140" s="124">
        <f t="shared" si="38"/>
        <v>3.3278597242241683</v>
      </c>
      <c r="R140" s="124">
        <f t="shared" ref="R140:V140" si="39">IF(R121=0,"",R121/R102)</f>
        <v>3.4290989344837142</v>
      </c>
      <c r="S140" s="124">
        <f t="shared" si="39"/>
        <v>3.5460438130562313</v>
      </c>
      <c r="T140" s="124">
        <f t="shared" si="39"/>
        <v>3.6541476784982709</v>
      </c>
      <c r="U140" s="124">
        <f t="shared" si="39"/>
        <v>3.7398089307064084</v>
      </c>
      <c r="V140" s="124">
        <f t="shared" si="39"/>
        <v>3.803039486389054</v>
      </c>
      <c r="W140" s="124">
        <f t="shared" ref="W140:Y140" si="40">IF(W121=0,"",W121/W102)</f>
        <v>3.8464242874200716</v>
      </c>
      <c r="X140" s="124">
        <f t="shared" si="40"/>
        <v>3.8758114109609747</v>
      </c>
      <c r="Y140" s="124">
        <f t="shared" si="40"/>
        <v>3.8954799148326602</v>
      </c>
      <c r="DA140" s="130" t="s">
        <v>2027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1.7302502216747646</v>
      </c>
      <c r="C141" s="111">
        <f t="shared" si="41"/>
        <v>1.8153771311453284</v>
      </c>
      <c r="D141" s="111">
        <f t="shared" si="41"/>
        <v>1.9057346686364438</v>
      </c>
      <c r="E141" s="111">
        <f t="shared" si="41"/>
        <v>2.0153601479291883</v>
      </c>
      <c r="F141" s="111">
        <f t="shared" si="41"/>
        <v>2.1591309555617273</v>
      </c>
      <c r="G141" s="111">
        <f t="shared" si="41"/>
        <v>2.307795172325553</v>
      </c>
      <c r="H141" s="111">
        <f t="shared" si="41"/>
        <v>2.4806005171857484</v>
      </c>
      <c r="I141" s="111">
        <f t="shared" si="41"/>
        <v>2.5988624387934092</v>
      </c>
      <c r="J141" s="111">
        <f t="shared" si="41"/>
        <v>2.6689542458743105</v>
      </c>
      <c r="K141" s="111">
        <f t="shared" si="41"/>
        <v>2.7576101629152752</v>
      </c>
      <c r="L141" s="111">
        <f t="shared" si="41"/>
        <v>2.8309447095548226</v>
      </c>
      <c r="M141" s="111">
        <f t="shared" si="41"/>
        <v>2.9098748803584025</v>
      </c>
      <c r="N141" s="111">
        <f t="shared" si="41"/>
        <v>2.9987988231072285</v>
      </c>
      <c r="O141" s="111">
        <f t="shared" si="41"/>
        <v>3.1166582824138125</v>
      </c>
      <c r="P141" s="111">
        <f t="shared" si="41"/>
        <v>3.230171099841145</v>
      </c>
      <c r="Q141" s="111">
        <f t="shared" si="41"/>
        <v>3.3278597242241683</v>
      </c>
      <c r="R141" s="111">
        <f t="shared" ref="R141:V141" si="42">IF(R122=0,"",R122/R103)</f>
        <v>3.4290989344837142</v>
      </c>
      <c r="S141" s="111">
        <f t="shared" si="42"/>
        <v>3.5460438130562313</v>
      </c>
      <c r="T141" s="111">
        <f t="shared" si="42"/>
        <v>3.6541476784982709</v>
      </c>
      <c r="U141" s="111">
        <f t="shared" si="42"/>
        <v>3.7398089307064084</v>
      </c>
      <c r="V141" s="111">
        <f t="shared" si="42"/>
        <v>3.803039486389054</v>
      </c>
      <c r="W141" s="111">
        <f t="shared" ref="W141:Y141" si="43">IF(W122=0,"",W122/W103)</f>
        <v>3.8464242874200716</v>
      </c>
      <c r="X141" s="111">
        <f t="shared" si="43"/>
        <v>3.8758114109609747</v>
      </c>
      <c r="Y141" s="111">
        <f t="shared" si="43"/>
        <v>3.8954799148326602</v>
      </c>
      <c r="DA141" s="63" t="s">
        <v>2028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0.68444065614250071</v>
      </c>
      <c r="C142" s="124">
        <f t="shared" si="44"/>
        <v>0.69399956406068364</v>
      </c>
      <c r="D142" s="124">
        <f t="shared" si="44"/>
        <v>0.69637510926408708</v>
      </c>
      <c r="E142" s="124">
        <f t="shared" si="44"/>
        <v>0.70911194867638827</v>
      </c>
      <c r="F142" s="124">
        <f t="shared" si="44"/>
        <v>0.70750318417025548</v>
      </c>
      <c r="G142" s="124">
        <f t="shared" si="44"/>
        <v>0.71163206891859188</v>
      </c>
      <c r="H142" s="124">
        <f t="shared" si="44"/>
        <v>0.71444325773701933</v>
      </c>
      <c r="I142" s="124">
        <f t="shared" si="44"/>
        <v>0.72311135866275811</v>
      </c>
      <c r="J142" s="124">
        <f t="shared" si="44"/>
        <v>0.72798374915239283</v>
      </c>
      <c r="K142" s="124">
        <f t="shared" si="44"/>
        <v>0.73921562034168398</v>
      </c>
      <c r="L142" s="124">
        <f t="shared" si="44"/>
        <v>0.74588689576566203</v>
      </c>
      <c r="M142" s="124">
        <f t="shared" si="44"/>
        <v>0.75025513959195655</v>
      </c>
      <c r="N142" s="124">
        <f t="shared" si="44"/>
        <v>0.76345476210409347</v>
      </c>
      <c r="O142" s="124">
        <f t="shared" si="44"/>
        <v>0.77436678346415888</v>
      </c>
      <c r="P142" s="124">
        <f t="shared" si="44"/>
        <v>0.77620886870954209</v>
      </c>
      <c r="Q142" s="124">
        <f t="shared" si="44"/>
        <v>0.77394534902864009</v>
      </c>
      <c r="R142" s="124">
        <f t="shared" ref="R142:V142" si="45">IF(R123=0,"",R123/R104)</f>
        <v>0.77275325690209451</v>
      </c>
      <c r="S142" s="124">
        <f t="shared" si="45"/>
        <v>0.77554601381259813</v>
      </c>
      <c r="T142" s="124">
        <f t="shared" si="45"/>
        <v>0.78028680910925974</v>
      </c>
      <c r="U142" s="124">
        <f t="shared" si="45"/>
        <v>0.78402361206055438</v>
      </c>
      <c r="V142" s="124">
        <f t="shared" si="45"/>
        <v>0.78956431105718916</v>
      </c>
      <c r="W142" s="124">
        <f t="shared" ref="W142:Y142" si="46">IF(W123=0,"",W123/W104)</f>
        <v>0.79441276310664732</v>
      </c>
      <c r="X142" s="124">
        <f t="shared" si="46"/>
        <v>0.80060590466361403</v>
      </c>
      <c r="Y142" s="124">
        <f t="shared" si="46"/>
        <v>0.80639437759148169</v>
      </c>
      <c r="DA142" s="130" t="s">
        <v>2029</v>
      </c>
    </row>
    <row r="143" spans="1:105" ht="12" customHeight="1" x14ac:dyDescent="0.25">
      <c r="A143" s="97" t="s">
        <v>128</v>
      </c>
      <c r="B143" s="111">
        <f t="shared" ref="B143:Q143" si="47">IF(B124=0,"",B124/B105)</f>
        <v>0.75911532673449944</v>
      </c>
      <c r="C143" s="111">
        <f t="shared" si="47"/>
        <v>0.7606040014876646</v>
      </c>
      <c r="D143" s="111">
        <f t="shared" si="47"/>
        <v>0.76239482958974458</v>
      </c>
      <c r="E143" s="111">
        <f t="shared" si="47"/>
        <v>0.76470360999399967</v>
      </c>
      <c r="F143" s="111">
        <f t="shared" si="47"/>
        <v>0.7663100837221587</v>
      </c>
      <c r="G143" s="111">
        <f t="shared" si="47"/>
        <v>0.76843990946027441</v>
      </c>
      <c r="H143" s="111">
        <f t="shared" si="47"/>
        <v>0.77068494647371188</v>
      </c>
      <c r="I143" s="111">
        <f t="shared" si="47"/>
        <v>0.77435035781164341</v>
      </c>
      <c r="J143" s="111">
        <f t="shared" si="47"/>
        <v>0.77926299950351618</v>
      </c>
      <c r="K143" s="111">
        <f t="shared" si="47"/>
        <v>0.78423460209226703</v>
      </c>
      <c r="L143" s="111">
        <f t="shared" si="47"/>
        <v>0.78883415413005931</v>
      </c>
      <c r="M143" s="111">
        <f t="shared" si="47"/>
        <v>0.79362217316022621</v>
      </c>
      <c r="N143" s="111">
        <f t="shared" si="47"/>
        <v>0.79917981110201108</v>
      </c>
      <c r="O143" s="111">
        <f t="shared" si="47"/>
        <v>0.80375384152228024</v>
      </c>
      <c r="P143" s="111">
        <f t="shared" si="47"/>
        <v>0.80494903509589255</v>
      </c>
      <c r="Q143" s="111">
        <f t="shared" si="47"/>
        <v>0.80741483876069198</v>
      </c>
      <c r="R143" s="111">
        <f t="shared" ref="R143:V143" si="48">IF(R124=0,"",R124/R105)</f>
        <v>0.8105040466769835</v>
      </c>
      <c r="S143" s="111">
        <f t="shared" si="48"/>
        <v>0.81388100054146506</v>
      </c>
      <c r="T143" s="111">
        <f t="shared" si="48"/>
        <v>0.81742037702335346</v>
      </c>
      <c r="U143" s="111">
        <f t="shared" si="48"/>
        <v>0.821569247003062</v>
      </c>
      <c r="V143" s="111">
        <f t="shared" si="48"/>
        <v>0.82574172019847714</v>
      </c>
      <c r="W143" s="111">
        <f t="shared" ref="W143:Y143" si="49">IF(W124=0,"",W124/W105)</f>
        <v>0.83001330066920942</v>
      </c>
      <c r="X143" s="111">
        <f t="shared" si="49"/>
        <v>0.83443786437203571</v>
      </c>
      <c r="Y143" s="111">
        <f t="shared" si="49"/>
        <v>0.83915291159162775</v>
      </c>
      <c r="DA143" s="63" t="s">
        <v>2030</v>
      </c>
    </row>
    <row r="144" spans="1:105" ht="12" customHeight="1" x14ac:dyDescent="0.25">
      <c r="A144" s="97" t="s">
        <v>127</v>
      </c>
      <c r="B144" s="111">
        <f t="shared" ref="B144:Q144" si="50">IF(B125=0,"",B125/B106)</f>
        <v>0.91212612024224737</v>
      </c>
      <c r="C144" s="111">
        <f t="shared" si="50"/>
        <v>0.9188346897376668</v>
      </c>
      <c r="D144" s="111">
        <f t="shared" si="50"/>
        <v>0.91590559649165049</v>
      </c>
      <c r="E144" s="111">
        <f t="shared" si="50"/>
        <v>0.93078448192401086</v>
      </c>
      <c r="F144" s="111">
        <f t="shared" si="50"/>
        <v>0.92287014812699086</v>
      </c>
      <c r="G144" s="111">
        <f t="shared" si="50"/>
        <v>0.92442036238027814</v>
      </c>
      <c r="H144" s="111">
        <f t="shared" si="50"/>
        <v>0.92530762275050604</v>
      </c>
      <c r="I144" s="111">
        <f t="shared" si="50"/>
        <v>0.92915631804365351</v>
      </c>
      <c r="J144" s="111">
        <f t="shared" si="50"/>
        <v>0.930122841921037</v>
      </c>
      <c r="K144" s="111">
        <f t="shared" si="50"/>
        <v>0.93638083047877751</v>
      </c>
      <c r="L144" s="111">
        <f t="shared" si="50"/>
        <v>0.93710432030886592</v>
      </c>
      <c r="M144" s="111">
        <f t="shared" si="50"/>
        <v>0.93576684142282818</v>
      </c>
      <c r="N144" s="111">
        <f t="shared" si="50"/>
        <v>0.93746986261546861</v>
      </c>
      <c r="O144" s="111">
        <f t="shared" si="50"/>
        <v>0.94079492313639024</v>
      </c>
      <c r="P144" s="111">
        <f t="shared" si="50"/>
        <v>0.93832469011027952</v>
      </c>
      <c r="Q144" s="111">
        <f t="shared" si="50"/>
        <v>0.93280252573731459</v>
      </c>
      <c r="R144" s="111">
        <f t="shared" ref="R144:V144" si="51">IF(R125=0,"",R125/R106)</f>
        <v>0.93523784839829749</v>
      </c>
      <c r="S144" s="111">
        <f t="shared" si="51"/>
        <v>0.93701502813571624</v>
      </c>
      <c r="T144" s="111">
        <f t="shared" si="51"/>
        <v>0.93617541120854442</v>
      </c>
      <c r="U144" s="111">
        <f t="shared" si="51"/>
        <v>0.93975317466309916</v>
      </c>
      <c r="V144" s="111">
        <f t="shared" si="51"/>
        <v>0.94298985162221949</v>
      </c>
      <c r="W144" s="111">
        <f t="shared" ref="W144:Y144" si="52">IF(W125=0,"",W125/W106)</f>
        <v>0.93882737558104423</v>
      </c>
      <c r="X144" s="111">
        <f t="shared" si="52"/>
        <v>0.93515131839146937</v>
      </c>
      <c r="Y144" s="111">
        <f t="shared" si="52"/>
        <v>0.93529910876058586</v>
      </c>
      <c r="DA144" s="63" t="s">
        <v>2031</v>
      </c>
    </row>
    <row r="145" spans="1:105" ht="12" customHeight="1" x14ac:dyDescent="0.25">
      <c r="A145" s="100" t="s">
        <v>198</v>
      </c>
      <c r="B145" s="112">
        <f t="shared" ref="B145:Q145" si="53">IF(B126=0,"",B126/B107)</f>
        <v>0.75911532673449944</v>
      </c>
      <c r="C145" s="112">
        <f t="shared" si="53"/>
        <v>0.76496122668321553</v>
      </c>
      <c r="D145" s="112">
        <f t="shared" si="53"/>
        <v>0.76749761259916838</v>
      </c>
      <c r="E145" s="112">
        <f t="shared" si="53"/>
        <v>0.77537724275424935</v>
      </c>
      <c r="F145" s="112">
        <f t="shared" si="53"/>
        <v>0.77591354646606903</v>
      </c>
      <c r="G145" s="112">
        <f t="shared" si="53"/>
        <v>0.77805053060603502</v>
      </c>
      <c r="H145" s="112">
        <f t="shared" si="53"/>
        <v>0.77964620585210276</v>
      </c>
      <c r="I145" s="112">
        <f t="shared" si="53"/>
        <v>0.78468991956431455</v>
      </c>
      <c r="J145" s="112">
        <f t="shared" si="53"/>
        <v>0.78838891795876587</v>
      </c>
      <c r="K145" s="112">
        <f t="shared" si="53"/>
        <v>0.79320448555018042</v>
      </c>
      <c r="L145" s="112">
        <f t="shared" si="53"/>
        <v>0.79542621689303306</v>
      </c>
      <c r="M145" s="112">
        <f t="shared" si="53"/>
        <v>0.79870751373428983</v>
      </c>
      <c r="N145" s="112">
        <f t="shared" si="53"/>
        <v>0.80165632808009235</v>
      </c>
      <c r="O145" s="112">
        <f t="shared" si="53"/>
        <v>0.80629611953861391</v>
      </c>
      <c r="P145" s="112">
        <f t="shared" si="53"/>
        <v>0.80782170222450134</v>
      </c>
      <c r="Q145" s="112">
        <f t="shared" si="53"/>
        <v>0.80807589596255902</v>
      </c>
      <c r="R145" s="112">
        <f t="shared" ref="R145:V145" si="54">IF(R126=0,"",R126/R107)</f>
        <v>0.81014383124227074</v>
      </c>
      <c r="S145" s="112">
        <f t="shared" si="54"/>
        <v>0.81245066935602894</v>
      </c>
      <c r="T145" s="112">
        <f t="shared" si="54"/>
        <v>0.81534883108198342</v>
      </c>
      <c r="U145" s="112">
        <f t="shared" si="54"/>
        <v>0.81623384243746622</v>
      </c>
      <c r="V145" s="112">
        <f t="shared" si="54"/>
        <v>0.82173033913749571</v>
      </c>
      <c r="W145" s="112">
        <f t="shared" ref="W145:Y145" si="55">IF(W126=0,"",W126/W107)</f>
        <v>0.82794641523642587</v>
      </c>
      <c r="X145" s="112">
        <f t="shared" si="55"/>
        <v>0.83499958021343712</v>
      </c>
      <c r="Y145" s="112">
        <f t="shared" si="55"/>
        <v>0.83762330224860371</v>
      </c>
      <c r="DA145" s="131" t="s">
        <v>2032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:Y146" si="58">IF(W127=0,"",W127/W108)</f>
        <v>1</v>
      </c>
      <c r="X146" s="113">
        <f t="shared" si="58"/>
        <v>1</v>
      </c>
      <c r="Y146" s="113">
        <f t="shared" si="58"/>
        <v>1</v>
      </c>
      <c r="DA146" s="132" t="s">
        <v>2033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0.60002438258568758</v>
      </c>
      <c r="C147" s="112">
        <f t="shared" si="59"/>
        <v>0.60125650071929715</v>
      </c>
      <c r="D147" s="112">
        <f t="shared" si="59"/>
        <v>0.60271195094626984</v>
      </c>
      <c r="E147" s="112">
        <f t="shared" si="59"/>
        <v>0.60556387932084221</v>
      </c>
      <c r="F147" s="112">
        <f t="shared" si="59"/>
        <v>0.61009706087056681</v>
      </c>
      <c r="G147" s="112">
        <f t="shared" si="59"/>
        <v>0.6150926964611666</v>
      </c>
      <c r="H147" s="112">
        <f t="shared" si="59"/>
        <v>0.62107226923499825</v>
      </c>
      <c r="I147" s="112">
        <f t="shared" si="59"/>
        <v>0.62370387266978744</v>
      </c>
      <c r="J147" s="112">
        <f t="shared" si="59"/>
        <v>0.62402751815979607</v>
      </c>
      <c r="K147" s="112">
        <f t="shared" si="59"/>
        <v>0.62470716294171691</v>
      </c>
      <c r="L147" s="112">
        <f t="shared" si="59"/>
        <v>0.62618891155963408</v>
      </c>
      <c r="M147" s="112">
        <f t="shared" si="59"/>
        <v>0.62940980322046358</v>
      </c>
      <c r="N147" s="112">
        <f t="shared" si="59"/>
        <v>0.63324106379827261</v>
      </c>
      <c r="O147" s="112">
        <f t="shared" si="59"/>
        <v>0.63988304963565923</v>
      </c>
      <c r="P147" s="112">
        <f t="shared" si="59"/>
        <v>0.6498698639873377</v>
      </c>
      <c r="Q147" s="112">
        <f t="shared" si="59"/>
        <v>0.66067314834613478</v>
      </c>
      <c r="R147" s="112">
        <f t="shared" ref="R147:V147" si="60">IF(R128=0,"",R128/R109)</f>
        <v>0.67238268511779631</v>
      </c>
      <c r="S147" s="112">
        <f t="shared" si="60"/>
        <v>0.68365303670575117</v>
      </c>
      <c r="T147" s="112">
        <f t="shared" si="60"/>
        <v>0.69577513760703846</v>
      </c>
      <c r="U147" s="112">
        <f t="shared" si="60"/>
        <v>0.70822135007754805</v>
      </c>
      <c r="V147" s="112">
        <f t="shared" si="60"/>
        <v>0.7170129665415681</v>
      </c>
      <c r="W147" s="112">
        <f t="shared" ref="W147:Y147" si="61">IF(W128=0,"",W128/W109)</f>
        <v>0.72548673238033967</v>
      </c>
      <c r="X147" s="112">
        <f t="shared" si="61"/>
        <v>0.73313667931661919</v>
      </c>
      <c r="Y147" s="112">
        <f t="shared" si="61"/>
        <v>0.74373900647579982</v>
      </c>
      <c r="DA147" s="131" t="s">
        <v>2034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0.83166142315810987</v>
      </c>
      <c r="C148" s="113">
        <f t="shared" si="62"/>
        <v>0.84043244440706888</v>
      </c>
      <c r="D148" s="113">
        <f t="shared" si="62"/>
        <v>0.83448294734062212</v>
      </c>
      <c r="E148" s="113">
        <f t="shared" si="62"/>
        <v>0.85923384138263315</v>
      </c>
      <c r="F148" s="113">
        <f t="shared" si="62"/>
        <v>0.84624531850518514</v>
      </c>
      <c r="G148" s="113">
        <f t="shared" si="62"/>
        <v>0.84959766329010367</v>
      </c>
      <c r="H148" s="113">
        <f t="shared" si="62"/>
        <v>0.85215651777690316</v>
      </c>
      <c r="I148" s="113">
        <f t="shared" si="62"/>
        <v>0.85654874802151104</v>
      </c>
      <c r="J148" s="113">
        <f t="shared" si="62"/>
        <v>0.85581193896752206</v>
      </c>
      <c r="K148" s="113">
        <f t="shared" si="62"/>
        <v>0.86509933353334978</v>
      </c>
      <c r="L148" s="113">
        <f t="shared" si="62"/>
        <v>0.86603378432438483</v>
      </c>
      <c r="M148" s="113">
        <f t="shared" si="62"/>
        <v>0.86347063080745057</v>
      </c>
      <c r="N148" s="113">
        <f t="shared" si="62"/>
        <v>0.86656434449779673</v>
      </c>
      <c r="O148" s="113">
        <f t="shared" si="62"/>
        <v>0.8731607079477689</v>
      </c>
      <c r="P148" s="113">
        <f t="shared" si="62"/>
        <v>0.87283482869213513</v>
      </c>
      <c r="Q148" s="113">
        <f t="shared" si="62"/>
        <v>0.8687041275573022</v>
      </c>
      <c r="R148" s="113">
        <f t="shared" ref="R148:V148" si="63">IF(R129=0,"",R129/R110)</f>
        <v>0.87711988379994055</v>
      </c>
      <c r="S148" s="113">
        <f t="shared" si="63"/>
        <v>0.88341984751121305</v>
      </c>
      <c r="T148" s="113">
        <f t="shared" si="63"/>
        <v>0.88530844649638496</v>
      </c>
      <c r="U148" s="113">
        <f t="shared" si="63"/>
        <v>0.89579967999805288</v>
      </c>
      <c r="V148" s="113">
        <f t="shared" si="63"/>
        <v>0.90125037469672353</v>
      </c>
      <c r="W148" s="113">
        <f t="shared" ref="W148:Y148" si="64">IF(W129=0,"",W129/W110)</f>
        <v>0.89396811782737151</v>
      </c>
      <c r="X148" s="113">
        <f t="shared" si="64"/>
        <v>0.88697185782417287</v>
      </c>
      <c r="Y148" s="113">
        <f t="shared" si="64"/>
        <v>0.8912643577399294</v>
      </c>
      <c r="DA148" s="132" t="s">
        <v>2035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0.60002438258568758</v>
      </c>
      <c r="C149" s="111">
        <f t="shared" si="65"/>
        <v>0.60226215058106447</v>
      </c>
      <c r="D149" s="111">
        <f t="shared" si="65"/>
        <v>0.60447758811090757</v>
      </c>
      <c r="E149" s="111">
        <f t="shared" si="65"/>
        <v>0.61029629562902354</v>
      </c>
      <c r="F149" s="111">
        <f t="shared" si="65"/>
        <v>0.61430034375702813</v>
      </c>
      <c r="G149" s="111">
        <f t="shared" si="65"/>
        <v>0.61821339345248971</v>
      </c>
      <c r="H149" s="111">
        <f t="shared" si="65"/>
        <v>0.62217317608958167</v>
      </c>
      <c r="I149" s="111">
        <f t="shared" si="65"/>
        <v>0.62405249205590407</v>
      </c>
      <c r="J149" s="111">
        <f t="shared" si="65"/>
        <v>0.62450715380029798</v>
      </c>
      <c r="K149" s="111">
        <f t="shared" si="65"/>
        <v>0.62551559142122826</v>
      </c>
      <c r="L149" s="111">
        <f t="shared" si="65"/>
        <v>0.62770326756875461</v>
      </c>
      <c r="M149" s="111">
        <f t="shared" si="65"/>
        <v>0.63293725454877725</v>
      </c>
      <c r="N149" s="111">
        <f t="shared" si="65"/>
        <v>0.63650944850642288</v>
      </c>
      <c r="O149" s="111">
        <f t="shared" si="65"/>
        <v>0.64313044621148963</v>
      </c>
      <c r="P149" s="111">
        <f t="shared" si="65"/>
        <v>0.65473383869624369</v>
      </c>
      <c r="Q149" s="111">
        <f t="shared" si="65"/>
        <v>0.66776048187746184</v>
      </c>
      <c r="R149" s="111">
        <f t="shared" ref="R149:V149" si="66">IF(R130=0,"",R130/R111)</f>
        <v>0.67853761740959029</v>
      </c>
      <c r="S149" s="111">
        <f t="shared" si="66"/>
        <v>0.68821185815339225</v>
      </c>
      <c r="T149" s="111">
        <f t="shared" si="66"/>
        <v>0.69917578815130588</v>
      </c>
      <c r="U149" s="111">
        <f t="shared" si="66"/>
        <v>0.70995657413870605</v>
      </c>
      <c r="V149" s="111">
        <f t="shared" si="66"/>
        <v>0.7178347707619076</v>
      </c>
      <c r="W149" s="111">
        <f t="shared" ref="W149:Y149" si="67">IF(W130=0,"",W130/W111)</f>
        <v>0.72564880164487122</v>
      </c>
      <c r="X149" s="111">
        <f t="shared" si="67"/>
        <v>0.73366655585911322</v>
      </c>
      <c r="Y149" s="111">
        <f t="shared" si="67"/>
        <v>0.74522060066485252</v>
      </c>
      <c r="DA149" s="63" t="s">
        <v>2036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:Y150" si="70">IF(W131=0,"",W131/W112)</f>
        <v>1</v>
      </c>
      <c r="X150" s="111">
        <f t="shared" si="70"/>
        <v>1</v>
      </c>
      <c r="Y150" s="111">
        <f t="shared" si="70"/>
        <v>1</v>
      </c>
      <c r="DA150" s="63" t="s">
        <v>2037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0.6883746656546077</v>
      </c>
      <c r="C151" s="124">
        <f t="shared" si="71"/>
        <v>0.6746794974292234</v>
      </c>
      <c r="D151" s="124">
        <f t="shared" si="71"/>
        <v>0.68572062357586561</v>
      </c>
      <c r="E151" s="124">
        <f t="shared" si="71"/>
        <v>0.66566608982144559</v>
      </c>
      <c r="F151" s="124">
        <f t="shared" si="71"/>
        <v>0.67648507451945705</v>
      </c>
      <c r="G151" s="124">
        <f t="shared" si="71"/>
        <v>0.67863988661853214</v>
      </c>
      <c r="H151" s="124">
        <f t="shared" si="71"/>
        <v>0.68204491894378383</v>
      </c>
      <c r="I151" s="124">
        <f t="shared" si="71"/>
        <v>0.67382598689407014</v>
      </c>
      <c r="J151" s="124">
        <f t="shared" si="71"/>
        <v>0.67686526320447182</v>
      </c>
      <c r="K151" s="124">
        <f t="shared" si="71"/>
        <v>0.66167218876043787</v>
      </c>
      <c r="L151" s="124">
        <f t="shared" si="71"/>
        <v>0.6665698191063324</v>
      </c>
      <c r="M151" s="124">
        <f t="shared" si="71"/>
        <v>0.6719474104241786</v>
      </c>
      <c r="N151" s="124">
        <f t="shared" si="71"/>
        <v>0.67800920941135734</v>
      </c>
      <c r="O151" s="124">
        <f t="shared" si="71"/>
        <v>0.68044604282766219</v>
      </c>
      <c r="P151" s="124">
        <f t="shared" si="71"/>
        <v>0.6866500417219239</v>
      </c>
      <c r="Q151" s="124">
        <f t="shared" si="71"/>
        <v>0.69051050191834507</v>
      </c>
      <c r="R151" s="124">
        <f t="shared" ref="R151:V151" si="72">IF(R132=0,"",R132/R113)</f>
        <v>0.69275018715956338</v>
      </c>
      <c r="S151" s="124">
        <f t="shared" si="72"/>
        <v>0.70052141509122057</v>
      </c>
      <c r="T151" s="124">
        <f t="shared" si="72"/>
        <v>0.71077446914690179</v>
      </c>
      <c r="U151" s="124">
        <f t="shared" si="72"/>
        <v>0.71793998747785925</v>
      </c>
      <c r="V151" s="124">
        <f t="shared" si="72"/>
        <v>0.72984672740535506</v>
      </c>
      <c r="W151" s="124">
        <f t="shared" ref="W151:Y151" si="73">IF(W132=0,"",W132/W113)</f>
        <v>0.74195363749021426</v>
      </c>
      <c r="X151" s="124">
        <f t="shared" si="73"/>
        <v>0.75088118613750265</v>
      </c>
      <c r="Y151" s="124">
        <f t="shared" si="73"/>
        <v>0.76648828970190352</v>
      </c>
      <c r="DA151" s="130" t="s">
        <v>2038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0.57699339496445512</v>
      </c>
      <c r="C152" s="111">
        <f t="shared" si="74"/>
        <v>0.57808145521203846</v>
      </c>
      <c r="D152" s="111">
        <f t="shared" si="74"/>
        <v>0.57911364234341345</v>
      </c>
      <c r="E152" s="111">
        <f t="shared" si="74"/>
        <v>0.58037319158540235</v>
      </c>
      <c r="F152" s="111">
        <f t="shared" si="74"/>
        <v>0.58147598557685098</v>
      </c>
      <c r="G152" s="111">
        <f t="shared" si="74"/>
        <v>0.58262012537035279</v>
      </c>
      <c r="H152" s="111">
        <f t="shared" si="74"/>
        <v>0.58390294592786507</v>
      </c>
      <c r="I152" s="111">
        <f t="shared" si="74"/>
        <v>0.58455625030143454</v>
      </c>
      <c r="J152" s="111">
        <f t="shared" si="74"/>
        <v>0.58489456984434174</v>
      </c>
      <c r="K152" s="111">
        <f t="shared" si="74"/>
        <v>0.58529297411374104</v>
      </c>
      <c r="L152" s="111">
        <f t="shared" si="74"/>
        <v>0.58568569989272834</v>
      </c>
      <c r="M152" s="111">
        <f t="shared" si="74"/>
        <v>0.58607788460754895</v>
      </c>
      <c r="N152" s="111">
        <f t="shared" si="74"/>
        <v>0.58639037035568831</v>
      </c>
      <c r="O152" s="111">
        <f t="shared" si="74"/>
        <v>0.5867099700407381</v>
      </c>
      <c r="P152" s="111">
        <f t="shared" si="74"/>
        <v>0.58688900256287402</v>
      </c>
      <c r="Q152" s="111">
        <f t="shared" si="74"/>
        <v>0.58724058836929016</v>
      </c>
      <c r="R152" s="111">
        <f t="shared" ref="R152:V152" si="75">IF(R133=0,"",R133/R114)</f>
        <v>0.58819828327336177</v>
      </c>
      <c r="S152" s="111">
        <f t="shared" si="75"/>
        <v>0.58981950744372147</v>
      </c>
      <c r="T152" s="111">
        <f t="shared" si="75"/>
        <v>0.59220822063328893</v>
      </c>
      <c r="U152" s="111">
        <f t="shared" si="75"/>
        <v>0.59501606616555058</v>
      </c>
      <c r="V152" s="111">
        <f t="shared" si="75"/>
        <v>0.59759201515686922</v>
      </c>
      <c r="W152" s="111">
        <f t="shared" ref="W152:Y152" si="76">IF(W133=0,"",W133/W114)</f>
        <v>0.60001021097584806</v>
      </c>
      <c r="X152" s="111">
        <f t="shared" si="76"/>
        <v>0.60189835077543996</v>
      </c>
      <c r="Y152" s="111">
        <f t="shared" si="76"/>
        <v>0.60428675184622938</v>
      </c>
      <c r="DA152" s="63" t="s">
        <v>2039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0.73641716549270386</v>
      </c>
      <c r="C153" s="45">
        <f t="shared" si="77"/>
        <v>0.73750078727207258</v>
      </c>
      <c r="D153" s="45">
        <f t="shared" si="77"/>
        <v>0.7389946994971005</v>
      </c>
      <c r="E153" s="45">
        <f t="shared" si="77"/>
        <v>0.74111306756530437</v>
      </c>
      <c r="F153" s="45">
        <f t="shared" si="77"/>
        <v>0.74389351060036357</v>
      </c>
      <c r="G153" s="45">
        <f t="shared" si="77"/>
        <v>0.74736096920957296</v>
      </c>
      <c r="H153" s="45">
        <f t="shared" si="77"/>
        <v>0.75148889148215825</v>
      </c>
      <c r="I153" s="45">
        <f t="shared" si="77"/>
        <v>0.75362041588558681</v>
      </c>
      <c r="J153" s="45">
        <f t="shared" si="77"/>
        <v>0.7543052360300927</v>
      </c>
      <c r="K153" s="45">
        <f t="shared" si="77"/>
        <v>0.75551876788466388</v>
      </c>
      <c r="L153" s="45">
        <f t="shared" si="77"/>
        <v>0.75704714018780461</v>
      </c>
      <c r="M153" s="45">
        <f t="shared" si="77"/>
        <v>0.75923496984576377</v>
      </c>
      <c r="N153" s="45">
        <f t="shared" si="77"/>
        <v>0.76229694483101107</v>
      </c>
      <c r="O153" s="45">
        <f t="shared" si="77"/>
        <v>0.76581015942368746</v>
      </c>
      <c r="P153" s="45">
        <f t="shared" si="77"/>
        <v>0.76797560235291407</v>
      </c>
      <c r="Q153" s="45">
        <f t="shared" si="77"/>
        <v>0.77100797662784348</v>
      </c>
      <c r="R153" s="45">
        <f t="shared" ref="R153:V153" si="78">IF(R134=0,"",R134/R115)</f>
        <v>0.77587592371240355</v>
      </c>
      <c r="S153" s="45">
        <f t="shared" si="78"/>
        <v>0.78427391338849606</v>
      </c>
      <c r="T153" s="45">
        <f t="shared" si="78"/>
        <v>0.79574508304679281</v>
      </c>
      <c r="U153" s="45">
        <f t="shared" si="78"/>
        <v>0.81035772402214601</v>
      </c>
      <c r="V153" s="45">
        <f t="shared" si="78"/>
        <v>0.82547862419862261</v>
      </c>
      <c r="W153" s="45">
        <f t="shared" ref="W153:Y153" si="79">IF(W134=0,"",W134/W115)</f>
        <v>0.83809291248780016</v>
      </c>
      <c r="X153" s="45">
        <f t="shared" si="79"/>
        <v>0.84716972432094295</v>
      </c>
      <c r="Y153" s="45">
        <f t="shared" si="79"/>
        <v>0.85674241621454172</v>
      </c>
      <c r="DA153" s="60" t="s">
        <v>2040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17.53672300123549</v>
      </c>
      <c r="C155" s="117">
        <f t="shared" si="80"/>
        <v>21.153070939391625</v>
      </c>
      <c r="D155" s="117">
        <f t="shared" si="80"/>
        <v>18.58427706362454</v>
      </c>
      <c r="E155" s="117">
        <f t="shared" si="80"/>
        <v>23.10014744417753</v>
      </c>
      <c r="F155" s="117">
        <f t="shared" si="80"/>
        <v>21.731116163752024</v>
      </c>
      <c r="G155" s="117">
        <f t="shared" si="80"/>
        <v>21.883538188270705</v>
      </c>
      <c r="H155" s="117">
        <f t="shared" si="80"/>
        <v>21.803208862936604</v>
      </c>
      <c r="I155" s="117">
        <f t="shared" si="80"/>
        <v>23.184815628628176</v>
      </c>
      <c r="J155" s="117">
        <f t="shared" si="80"/>
        <v>23.57916981100017</v>
      </c>
      <c r="K155" s="117">
        <f t="shared" si="80"/>
        <v>27.220362983847249</v>
      </c>
      <c r="L155" s="117">
        <f t="shared" si="80"/>
        <v>24.345807801990848</v>
      </c>
      <c r="M155" s="117">
        <f t="shared" si="80"/>
        <v>21.033272970823557</v>
      </c>
      <c r="N155" s="117">
        <f t="shared" si="80"/>
        <v>18.419563115285289</v>
      </c>
      <c r="O155" s="117">
        <f t="shared" si="80"/>
        <v>17.01250690428903</v>
      </c>
      <c r="P155" s="117">
        <f t="shared" si="80"/>
        <v>14.451158925021081</v>
      </c>
      <c r="Q155" s="117">
        <f t="shared" si="80"/>
        <v>13.596856906580083</v>
      </c>
      <c r="R155" s="117">
        <f t="shared" ref="R155:V155" si="81">R156+R159+R161+R170</f>
        <v>13.684012652971683</v>
      </c>
      <c r="S155" s="117">
        <f t="shared" si="81"/>
        <v>12.821507466830248</v>
      </c>
      <c r="T155" s="117">
        <f t="shared" si="81"/>
        <v>11.792581652604586</v>
      </c>
      <c r="U155" s="117">
        <f t="shared" si="81"/>
        <v>12.040525887839781</v>
      </c>
      <c r="V155" s="117">
        <f t="shared" si="81"/>
        <v>11.40107880104466</v>
      </c>
      <c r="W155" s="117">
        <f t="shared" ref="W155:Y155" si="82">W156+W159+W161+W170</f>
        <v>11.28916019051122</v>
      </c>
      <c r="X155" s="117">
        <f t="shared" si="82"/>
        <v>10.121095627130977</v>
      </c>
      <c r="Y155" s="117">
        <f t="shared" si="82"/>
        <v>8.3311043789262058</v>
      </c>
      <c r="DA155" s="129" t="s">
        <v>2191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:Y156" si="85">SUM(W157:W158)</f>
        <v>0</v>
      </c>
      <c r="X156" s="122">
        <f t="shared" si="85"/>
        <v>0</v>
      </c>
      <c r="Y156" s="122">
        <f t="shared" si="85"/>
        <v>0</v>
      </c>
      <c r="DA156" s="130" t="s">
        <v>2192</v>
      </c>
    </row>
    <row r="157" spans="1:105" ht="12" customHeight="1" x14ac:dyDescent="0.25">
      <c r="A157" s="97" t="s">
        <v>198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X157" s="98">
        <v>0</v>
      </c>
      <c r="Y157" s="98">
        <v>0</v>
      </c>
      <c r="DA157" s="63" t="s">
        <v>2193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2194</v>
      </c>
    </row>
    <row r="159" spans="1:105" ht="12" customHeight="1" x14ac:dyDescent="0.25">
      <c r="A159" s="121" t="s">
        <v>92</v>
      </c>
      <c r="B159" s="122">
        <f t="shared" ref="B159:Y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X159" s="122">
        <f t="shared" si="86"/>
        <v>0</v>
      </c>
      <c r="Y159" s="122">
        <f t="shared" si="86"/>
        <v>0</v>
      </c>
      <c r="DA159" s="130" t="s">
        <v>2195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X160" s="98">
        <v>0</v>
      </c>
      <c r="Y160" s="98">
        <v>0</v>
      </c>
      <c r="DA160" s="63" t="s">
        <v>2196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X161" s="122">
        <v>0</v>
      </c>
      <c r="Y161" s="122">
        <v>0</v>
      </c>
      <c r="DA161" s="130" t="s">
        <v>2197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X162" s="98">
        <v>0</v>
      </c>
      <c r="Y162" s="98">
        <v>0</v>
      </c>
      <c r="DA162" s="63" t="s">
        <v>2198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2199</v>
      </c>
    </row>
    <row r="164" spans="1:105" ht="12" customHeight="1" x14ac:dyDescent="0.25">
      <c r="A164" s="100" t="s">
        <v>198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X164" s="101">
        <v>0</v>
      </c>
      <c r="Y164" s="101">
        <v>0</v>
      </c>
      <c r="DA164" s="131" t="s">
        <v>2200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X165" s="104">
        <v>0</v>
      </c>
      <c r="Y165" s="104">
        <v>0</v>
      </c>
      <c r="DA165" s="132" t="s">
        <v>2201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X166" s="101">
        <v>0</v>
      </c>
      <c r="Y166" s="101">
        <v>0</v>
      </c>
      <c r="DA166" s="131" t="s">
        <v>2202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X167" s="104">
        <v>0</v>
      </c>
      <c r="Y167" s="104">
        <v>0</v>
      </c>
      <c r="DA167" s="132" t="s">
        <v>2203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X168" s="98">
        <v>0</v>
      </c>
      <c r="Y168" s="98">
        <v>0</v>
      </c>
      <c r="DA168" s="63" t="s">
        <v>2204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X169" s="98">
        <v>0</v>
      </c>
      <c r="Y169" s="98">
        <v>0</v>
      </c>
      <c r="DA169" s="63" t="s">
        <v>2205</v>
      </c>
    </row>
    <row r="170" spans="1:105" ht="12" customHeight="1" x14ac:dyDescent="0.25">
      <c r="A170" s="121" t="s">
        <v>54</v>
      </c>
      <c r="B170" s="122">
        <v>17.53672300123549</v>
      </c>
      <c r="C170" s="122">
        <v>21.153070939391625</v>
      </c>
      <c r="D170" s="122">
        <v>18.58427706362454</v>
      </c>
      <c r="E170" s="122">
        <v>23.10014744417753</v>
      </c>
      <c r="F170" s="122">
        <v>21.731116163752024</v>
      </c>
      <c r="G170" s="122">
        <v>21.883538188270705</v>
      </c>
      <c r="H170" s="122">
        <v>21.803208862936604</v>
      </c>
      <c r="I170" s="122">
        <v>23.184815628628176</v>
      </c>
      <c r="J170" s="122">
        <v>23.57916981100017</v>
      </c>
      <c r="K170" s="122">
        <v>27.220362983847249</v>
      </c>
      <c r="L170" s="122">
        <v>24.345807801990848</v>
      </c>
      <c r="M170" s="122">
        <v>21.033272970823557</v>
      </c>
      <c r="N170" s="122">
        <v>18.419563115285289</v>
      </c>
      <c r="O170" s="122">
        <v>17.01250690428903</v>
      </c>
      <c r="P170" s="122">
        <v>14.451158925021081</v>
      </c>
      <c r="Q170" s="122">
        <v>13.596856906580083</v>
      </c>
      <c r="R170" s="122">
        <v>13.684012652971683</v>
      </c>
      <c r="S170" s="122">
        <v>12.821507466830248</v>
      </c>
      <c r="T170" s="122">
        <v>11.792581652604586</v>
      </c>
      <c r="U170" s="122">
        <v>12.040525887839781</v>
      </c>
      <c r="V170" s="122">
        <v>11.40107880104466</v>
      </c>
      <c r="W170" s="122">
        <v>11.28916019051122</v>
      </c>
      <c r="X170" s="122">
        <v>10.121095627130977</v>
      </c>
      <c r="Y170" s="122">
        <v>8.3311043789262058</v>
      </c>
      <c r="DA170" s="130" t="s">
        <v>2206</v>
      </c>
    </row>
    <row r="171" spans="1:105" ht="12" customHeight="1" x14ac:dyDescent="0.25">
      <c r="A171" s="97" t="s">
        <v>50</v>
      </c>
      <c r="B171" s="98">
        <v>17.53672300123549</v>
      </c>
      <c r="C171" s="98">
        <v>21.153070939391625</v>
      </c>
      <c r="D171" s="98">
        <v>18.58427706362454</v>
      </c>
      <c r="E171" s="98">
        <v>23.10014744417753</v>
      </c>
      <c r="F171" s="98">
        <v>21.731116163752024</v>
      </c>
      <c r="G171" s="98">
        <v>21.883538188270705</v>
      </c>
      <c r="H171" s="98">
        <v>21.803208862936604</v>
      </c>
      <c r="I171" s="98">
        <v>23.184815628628176</v>
      </c>
      <c r="J171" s="98">
        <v>23.57916981100017</v>
      </c>
      <c r="K171" s="98">
        <v>27.220362983847249</v>
      </c>
      <c r="L171" s="98">
        <v>24.345807801990848</v>
      </c>
      <c r="M171" s="98">
        <v>21.033272970823557</v>
      </c>
      <c r="N171" s="98">
        <v>18.419563115285289</v>
      </c>
      <c r="O171" s="98">
        <v>17.01250690428903</v>
      </c>
      <c r="P171" s="98">
        <v>14.451158925021081</v>
      </c>
      <c r="Q171" s="98">
        <v>13.596856906580083</v>
      </c>
      <c r="R171" s="98">
        <v>13.684012652971683</v>
      </c>
      <c r="S171" s="98">
        <v>12.821507466830248</v>
      </c>
      <c r="T171" s="98">
        <v>11.792581652604586</v>
      </c>
      <c r="U171" s="98">
        <v>12.040525887839781</v>
      </c>
      <c r="V171" s="98">
        <v>11.40107880104466</v>
      </c>
      <c r="W171" s="98">
        <v>11.28916019051122</v>
      </c>
      <c r="X171" s="98">
        <v>10.121095627130977</v>
      </c>
      <c r="Y171" s="98">
        <v>8.3311043789262058</v>
      </c>
      <c r="DA171" s="63" t="s">
        <v>2207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X172" s="33">
        <v>0</v>
      </c>
      <c r="Y172" s="33">
        <v>0</v>
      </c>
      <c r="DA172" s="60" t="s">
        <v>2208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9607.1126197815756</v>
      </c>
      <c r="C174" s="117">
        <f t="shared" si="87"/>
        <v>11226.374198982458</v>
      </c>
      <c r="D174" s="117">
        <f t="shared" si="87"/>
        <v>11601.742874687532</v>
      </c>
      <c r="E174" s="117">
        <f t="shared" si="87"/>
        <v>12654.945059644568</v>
      </c>
      <c r="F174" s="117">
        <f t="shared" si="87"/>
        <v>12860.234031038623</v>
      </c>
      <c r="G174" s="117">
        <f t="shared" si="87"/>
        <v>13745.529444742817</v>
      </c>
      <c r="H174" s="117">
        <f t="shared" si="87"/>
        <v>12882.847636925639</v>
      </c>
      <c r="I174" s="117">
        <f t="shared" si="87"/>
        <v>12432.241097506434</v>
      </c>
      <c r="J174" s="117">
        <f t="shared" si="87"/>
        <v>13113.418479975524</v>
      </c>
      <c r="K174" s="117">
        <f t="shared" si="87"/>
        <v>13510.298616285876</v>
      </c>
      <c r="L174" s="117">
        <f t="shared" si="87"/>
        <v>14382.392050549839</v>
      </c>
      <c r="M174" s="117">
        <f t="shared" si="87"/>
        <v>14057.895790714501</v>
      </c>
      <c r="N174" s="117">
        <f t="shared" si="87"/>
        <v>13686.100992941992</v>
      </c>
      <c r="O174" s="117">
        <f t="shared" si="87"/>
        <v>13984.422293108033</v>
      </c>
      <c r="P174" s="117">
        <f t="shared" si="87"/>
        <v>12252.238515750574</v>
      </c>
      <c r="Q174" s="117">
        <f t="shared" si="87"/>
        <v>13422.040809471993</v>
      </c>
      <c r="R174" s="117">
        <f t="shared" ref="R174:V174" si="88">R175+R178+R180+R189</f>
        <v>13785.099946687606</v>
      </c>
      <c r="S174" s="117">
        <f t="shared" si="88"/>
        <v>13911.968462428758</v>
      </c>
      <c r="T174" s="117">
        <f t="shared" si="88"/>
        <v>13542.23820809957</v>
      </c>
      <c r="U174" s="117">
        <f t="shared" si="88"/>
        <v>13493.864058682917</v>
      </c>
      <c r="V174" s="117">
        <f t="shared" si="88"/>
        <v>14109.603296437992</v>
      </c>
      <c r="W174" s="117">
        <f t="shared" ref="W174:Y174" si="89">W175+W178+W180+W189</f>
        <v>15498.107914155369</v>
      </c>
      <c r="X174" s="117">
        <f t="shared" si="89"/>
        <v>14461.332871533497</v>
      </c>
      <c r="Y174" s="117">
        <f t="shared" si="89"/>
        <v>13958.653062913058</v>
      </c>
      <c r="DA174" s="129" t="s">
        <v>2359</v>
      </c>
    </row>
    <row r="175" spans="1:105" ht="12" customHeight="1" x14ac:dyDescent="0.25">
      <c r="A175" s="121" t="s">
        <v>57</v>
      </c>
      <c r="B175" s="122">
        <f t="shared" ref="B175:Q175" si="90">SUM(B176:B177)</f>
        <v>7000.4656981981461</v>
      </c>
      <c r="C175" s="122">
        <f t="shared" si="90"/>
        <v>8622.1953748210726</v>
      </c>
      <c r="D175" s="122">
        <f t="shared" si="90"/>
        <v>8841.9561729735087</v>
      </c>
      <c r="E175" s="122">
        <f t="shared" si="90"/>
        <v>9994.0894895286128</v>
      </c>
      <c r="F175" s="122">
        <f t="shared" si="90"/>
        <v>10057.731168522143</v>
      </c>
      <c r="G175" s="122">
        <f t="shared" si="90"/>
        <v>10833.621539472197</v>
      </c>
      <c r="H175" s="122">
        <f t="shared" si="90"/>
        <v>9849.6433039807198</v>
      </c>
      <c r="I175" s="122">
        <f t="shared" si="90"/>
        <v>9439.8446393293125</v>
      </c>
      <c r="J175" s="122">
        <f t="shared" si="90"/>
        <v>9992.6688712424075</v>
      </c>
      <c r="K175" s="122">
        <f t="shared" si="90"/>
        <v>10429.893067510779</v>
      </c>
      <c r="L175" s="122">
        <f t="shared" si="90"/>
        <v>11302.142961972439</v>
      </c>
      <c r="M175" s="122">
        <f t="shared" si="90"/>
        <v>11141.835546242355</v>
      </c>
      <c r="N175" s="122">
        <f t="shared" si="90"/>
        <v>10759.512745313617</v>
      </c>
      <c r="O175" s="122">
        <f t="shared" si="90"/>
        <v>11154.379261992332</v>
      </c>
      <c r="P175" s="122">
        <f t="shared" si="90"/>
        <v>9586.9292507388454</v>
      </c>
      <c r="Q175" s="122">
        <f t="shared" si="90"/>
        <v>10677.068387007832</v>
      </c>
      <c r="R175" s="122">
        <f t="shared" ref="R175:V175" si="91">SUM(R176:R177)</f>
        <v>11059.3723915466</v>
      </c>
      <c r="S175" s="122">
        <f t="shared" si="91"/>
        <v>11101.806382669733</v>
      </c>
      <c r="T175" s="122">
        <f t="shared" si="91"/>
        <v>10729.684266757375</v>
      </c>
      <c r="U175" s="122">
        <f t="shared" si="91"/>
        <v>10706.157909131047</v>
      </c>
      <c r="V175" s="122">
        <f t="shared" si="91"/>
        <v>11298.929499806585</v>
      </c>
      <c r="W175" s="122">
        <f t="shared" ref="W175:Y175" si="92">SUM(W176:W177)</f>
        <v>12454.334162708377</v>
      </c>
      <c r="X175" s="122">
        <f t="shared" si="92"/>
        <v>11472.482204676084</v>
      </c>
      <c r="Y175" s="122">
        <f t="shared" si="92"/>
        <v>11048.858527181068</v>
      </c>
      <c r="DA175" s="130" t="s">
        <v>2360</v>
      </c>
    </row>
    <row r="176" spans="1:105" ht="12" customHeight="1" x14ac:dyDescent="0.25">
      <c r="A176" s="97" t="s">
        <v>198</v>
      </c>
      <c r="B176" s="98">
        <v>6976.2457341198824</v>
      </c>
      <c r="C176" s="98">
        <v>8592.5631035796705</v>
      </c>
      <c r="D176" s="98">
        <v>8811.4892797963184</v>
      </c>
      <c r="E176" s="98">
        <v>9961.6234651063896</v>
      </c>
      <c r="F176" s="98">
        <v>10023.521865497083</v>
      </c>
      <c r="G176" s="98">
        <v>10797.506054938041</v>
      </c>
      <c r="H176" s="98">
        <v>9817.9785563915484</v>
      </c>
      <c r="I176" s="98">
        <v>9410.4806653475334</v>
      </c>
      <c r="J176" s="98">
        <v>9961.8501634708355</v>
      </c>
      <c r="K176" s="98">
        <v>10397.909684124421</v>
      </c>
      <c r="L176" s="98">
        <v>11268.666865311305</v>
      </c>
      <c r="M176" s="98">
        <v>11109.035738474015</v>
      </c>
      <c r="N176" s="98">
        <v>10728.105193507747</v>
      </c>
      <c r="O176" s="98">
        <v>11122.033659393403</v>
      </c>
      <c r="P176" s="98">
        <v>9559.3041849961101</v>
      </c>
      <c r="Q176" s="98">
        <v>10646.323375654849</v>
      </c>
      <c r="R176" s="98">
        <v>11027.287469474963</v>
      </c>
      <c r="S176" s="98">
        <v>11069.930601879481</v>
      </c>
      <c r="T176" s="98">
        <v>10698.870108541694</v>
      </c>
      <c r="U176" s="98">
        <v>10675.130729236897</v>
      </c>
      <c r="V176" s="98">
        <v>11266.041471988614</v>
      </c>
      <c r="W176" s="98">
        <v>12417.980197897128</v>
      </c>
      <c r="X176" s="98">
        <v>11439.015212084398</v>
      </c>
      <c r="Y176" s="98">
        <v>11016.325310309043</v>
      </c>
      <c r="DA176" s="63" t="s">
        <v>2361</v>
      </c>
    </row>
    <row r="177" spans="1:105" ht="12" customHeight="1" x14ac:dyDescent="0.25">
      <c r="A177" s="97" t="s">
        <v>53</v>
      </c>
      <c r="B177" s="98">
        <v>24.219964078263956</v>
      </c>
      <c r="C177" s="98">
        <v>29.632271241401583</v>
      </c>
      <c r="D177" s="98">
        <v>30.466893177189721</v>
      </c>
      <c r="E177" s="98">
        <v>32.466024422223647</v>
      </c>
      <c r="F177" s="98">
        <v>34.209303025059008</v>
      </c>
      <c r="G177" s="98">
        <v>36.115484534154547</v>
      </c>
      <c r="H177" s="98">
        <v>31.664747589171217</v>
      </c>
      <c r="I177" s="98">
        <v>29.363973981779782</v>
      </c>
      <c r="J177" s="98">
        <v>30.818707771572313</v>
      </c>
      <c r="K177" s="98">
        <v>31.983383386357648</v>
      </c>
      <c r="L177" s="98">
        <v>33.476096661133568</v>
      </c>
      <c r="M177" s="98">
        <v>32.79980776834055</v>
      </c>
      <c r="N177" s="98">
        <v>31.407551805870579</v>
      </c>
      <c r="O177" s="98">
        <v>32.345602598928785</v>
      </c>
      <c r="P177" s="98">
        <v>27.625065742734531</v>
      </c>
      <c r="Q177" s="98">
        <v>30.745011352983724</v>
      </c>
      <c r="R177" s="98">
        <v>32.084922071637642</v>
      </c>
      <c r="S177" s="98">
        <v>31.875780790251589</v>
      </c>
      <c r="T177" s="98">
        <v>30.814158215680607</v>
      </c>
      <c r="U177" s="98">
        <v>31.027179894150677</v>
      </c>
      <c r="V177" s="98">
        <v>32.888027817972215</v>
      </c>
      <c r="W177" s="98">
        <v>36.353964811248389</v>
      </c>
      <c r="X177" s="98">
        <v>33.466992591686392</v>
      </c>
      <c r="Y177" s="98">
        <v>32.533216872025704</v>
      </c>
      <c r="DA177" s="63" t="s">
        <v>2362</v>
      </c>
    </row>
    <row r="178" spans="1:105" ht="12" customHeight="1" x14ac:dyDescent="0.25">
      <c r="A178" s="121" t="s">
        <v>92</v>
      </c>
      <c r="B178" s="122">
        <f t="shared" ref="B178:Y178" si="93">B179</f>
        <v>64.837141667337221</v>
      </c>
      <c r="C178" s="122">
        <f t="shared" si="93"/>
        <v>62.342136635739585</v>
      </c>
      <c r="D178" s="122">
        <f t="shared" si="93"/>
        <v>61.088357064494168</v>
      </c>
      <c r="E178" s="122">
        <f t="shared" si="93"/>
        <v>136.93426329797484</v>
      </c>
      <c r="F178" s="122">
        <f t="shared" si="93"/>
        <v>59.785372681188953</v>
      </c>
      <c r="G178" s="122">
        <f t="shared" si="93"/>
        <v>78.365410796088483</v>
      </c>
      <c r="H178" s="122">
        <f t="shared" si="93"/>
        <v>124.4217415765238</v>
      </c>
      <c r="I178" s="122">
        <f t="shared" si="93"/>
        <v>166.06442008466104</v>
      </c>
      <c r="J178" s="122">
        <f t="shared" si="93"/>
        <v>181.47790896590101</v>
      </c>
      <c r="K178" s="122">
        <f t="shared" si="93"/>
        <v>183.78770893206368</v>
      </c>
      <c r="L178" s="122">
        <f t="shared" si="93"/>
        <v>243.25666106647753</v>
      </c>
      <c r="M178" s="122">
        <f t="shared" si="93"/>
        <v>323.65142581521701</v>
      </c>
      <c r="N178" s="122">
        <f t="shared" si="93"/>
        <v>348.45198450139168</v>
      </c>
      <c r="O178" s="122">
        <f t="shared" si="93"/>
        <v>279.36791666004234</v>
      </c>
      <c r="P178" s="122">
        <f t="shared" si="93"/>
        <v>220.3098333052192</v>
      </c>
      <c r="Q178" s="122">
        <f t="shared" si="93"/>
        <v>319.48510881535532</v>
      </c>
      <c r="R178" s="122">
        <f t="shared" si="93"/>
        <v>242.71534506065035</v>
      </c>
      <c r="S178" s="122">
        <f t="shared" si="93"/>
        <v>273.26249982457927</v>
      </c>
      <c r="T178" s="122">
        <f t="shared" si="93"/>
        <v>275.96961966898516</v>
      </c>
      <c r="U178" s="122">
        <f t="shared" si="93"/>
        <v>275.65682748506634</v>
      </c>
      <c r="V178" s="122">
        <f t="shared" si="93"/>
        <v>277.88651104867881</v>
      </c>
      <c r="W178" s="122">
        <f t="shared" si="93"/>
        <v>322.24338218123467</v>
      </c>
      <c r="X178" s="122">
        <f t="shared" si="93"/>
        <v>335.06227884544376</v>
      </c>
      <c r="Y178" s="122">
        <f t="shared" si="93"/>
        <v>350.86872831100669</v>
      </c>
      <c r="DA178" s="130" t="s">
        <v>2363</v>
      </c>
    </row>
    <row r="179" spans="1:105" ht="12" customHeight="1" x14ac:dyDescent="0.25">
      <c r="A179" s="97" t="s">
        <v>53</v>
      </c>
      <c r="B179" s="98">
        <f>RES_hhdet_fech!B129</f>
        <v>64.837141667337221</v>
      </c>
      <c r="C179" s="98">
        <f>RES_hhdet_fech!C129</f>
        <v>62.342136635739585</v>
      </c>
      <c r="D179" s="98">
        <f>RES_hhdet_fech!D129</f>
        <v>61.088357064494168</v>
      </c>
      <c r="E179" s="98">
        <f>RES_hhdet_fech!E129</f>
        <v>136.93426329797484</v>
      </c>
      <c r="F179" s="98">
        <f>RES_hhdet_fech!F129</f>
        <v>59.785372681188953</v>
      </c>
      <c r="G179" s="98">
        <f>RES_hhdet_fech!G129</f>
        <v>78.365410796088483</v>
      </c>
      <c r="H179" s="98">
        <f>RES_hhdet_fech!H129</f>
        <v>124.4217415765238</v>
      </c>
      <c r="I179" s="98">
        <f>RES_hhdet_fech!I129</f>
        <v>166.06442008466104</v>
      </c>
      <c r="J179" s="98">
        <f>RES_hhdet_fech!J129</f>
        <v>181.47790896590101</v>
      </c>
      <c r="K179" s="98">
        <f>RES_hhdet_fech!K129</f>
        <v>183.78770893206368</v>
      </c>
      <c r="L179" s="98">
        <f>RES_hhdet_fech!L129</f>
        <v>243.25666106647753</v>
      </c>
      <c r="M179" s="98">
        <f>RES_hhdet_fech!M129</f>
        <v>323.65142581521701</v>
      </c>
      <c r="N179" s="98">
        <f>RES_hhdet_fech!N129</f>
        <v>348.45198450139168</v>
      </c>
      <c r="O179" s="98">
        <f>RES_hhdet_fech!O129</f>
        <v>279.36791666004234</v>
      </c>
      <c r="P179" s="98">
        <f>RES_hhdet_fech!P129</f>
        <v>220.3098333052192</v>
      </c>
      <c r="Q179" s="98">
        <f>RES_hhdet_fech!Q129</f>
        <v>319.48510881535532</v>
      </c>
      <c r="R179" s="98">
        <f>RES_hhdet_fech!R129</f>
        <v>242.71534506065035</v>
      </c>
      <c r="S179" s="98">
        <f>RES_hhdet_fech!S129</f>
        <v>273.26249982457927</v>
      </c>
      <c r="T179" s="98">
        <f>RES_hhdet_fech!T129</f>
        <v>275.96961966898516</v>
      </c>
      <c r="U179" s="98">
        <f>RES_hhdet_fech!U129</f>
        <v>275.65682748506634</v>
      </c>
      <c r="V179" s="98">
        <f>RES_hhdet_fech!V129</f>
        <v>277.88651104867881</v>
      </c>
      <c r="W179" s="98">
        <f>RES_hhdet_fech!W129</f>
        <v>322.24338218123467</v>
      </c>
      <c r="X179" s="98">
        <f>RES_hhdet_fech!X129</f>
        <v>335.06227884544376</v>
      </c>
      <c r="Y179" s="98">
        <f>RES_hhdet_fech!Y129</f>
        <v>350.86872831100669</v>
      </c>
      <c r="DA179" s="63" t="s">
        <v>2364</v>
      </c>
    </row>
    <row r="180" spans="1:105" ht="12" customHeight="1" x14ac:dyDescent="0.25">
      <c r="A180" s="121" t="s">
        <v>55</v>
      </c>
      <c r="B180" s="122">
        <v>1241.9020508747988</v>
      </c>
      <c r="C180" s="122">
        <v>1282.5024237172938</v>
      </c>
      <c r="D180" s="122">
        <v>1321.0729252268072</v>
      </c>
      <c r="E180" s="122">
        <v>1276.7823293959277</v>
      </c>
      <c r="F180" s="122">
        <v>1373.9349396925368</v>
      </c>
      <c r="G180" s="122">
        <v>1421.8582497410775</v>
      </c>
      <c r="H180" s="122">
        <v>1450.3406827418028</v>
      </c>
      <c r="I180" s="122">
        <v>1435.4502671440462</v>
      </c>
      <c r="J180" s="122">
        <v>1451.991138691287</v>
      </c>
      <c r="K180" s="122">
        <v>1442.5945664145268</v>
      </c>
      <c r="L180" s="122">
        <v>1441.2293823195428</v>
      </c>
      <c r="M180" s="122">
        <v>1295.0564810496674</v>
      </c>
      <c r="N180" s="122">
        <v>1337.063432462247</v>
      </c>
      <c r="O180" s="122">
        <v>1357.0372837672842</v>
      </c>
      <c r="P180" s="122">
        <v>1316.7915349971538</v>
      </c>
      <c r="Q180" s="122">
        <v>1287.5968050854699</v>
      </c>
      <c r="R180" s="122">
        <v>1315.3767563679339</v>
      </c>
      <c r="S180" s="122">
        <v>1386.6779624776257</v>
      </c>
      <c r="T180" s="122">
        <v>1428.0244725276164</v>
      </c>
      <c r="U180" s="122">
        <v>1401.7377630139529</v>
      </c>
      <c r="V180" s="122">
        <v>1444.2109101891185</v>
      </c>
      <c r="W180" s="122">
        <v>1577.7238281370255</v>
      </c>
      <c r="X180" s="122">
        <v>1564.9204748734107</v>
      </c>
      <c r="Y180" s="122">
        <v>1547.8063432072715</v>
      </c>
      <c r="DA180" s="130" t="s">
        <v>2365</v>
      </c>
    </row>
    <row r="181" spans="1:105" ht="12" customHeight="1" x14ac:dyDescent="0.25">
      <c r="A181" s="97" t="s">
        <v>128</v>
      </c>
      <c r="B181" s="98">
        <v>1065.7364455207876</v>
      </c>
      <c r="C181" s="98">
        <v>1172.7583125132014</v>
      </c>
      <c r="D181" s="98">
        <v>1171.5250863125548</v>
      </c>
      <c r="E181" s="98">
        <v>1221.4139607423685</v>
      </c>
      <c r="F181" s="98">
        <v>1263.2067281798202</v>
      </c>
      <c r="G181" s="98">
        <v>1312.5232556904202</v>
      </c>
      <c r="H181" s="98">
        <v>1325.4597951894771</v>
      </c>
      <c r="I181" s="98">
        <v>1344.440940576812</v>
      </c>
      <c r="J181" s="98">
        <v>1344.1676371941908</v>
      </c>
      <c r="K181" s="98">
        <v>1377.4684550237068</v>
      </c>
      <c r="L181" s="98">
        <v>1375.0794760589501</v>
      </c>
      <c r="M181" s="98">
        <v>1209.2822743940071</v>
      </c>
      <c r="N181" s="98">
        <v>1278.7095090524783</v>
      </c>
      <c r="O181" s="98">
        <v>1322.8096232018793</v>
      </c>
      <c r="P181" s="98">
        <v>1277.2054007589752</v>
      </c>
      <c r="Q181" s="98">
        <v>1225.0139249643842</v>
      </c>
      <c r="R181" s="98">
        <v>1237.275552551504</v>
      </c>
      <c r="S181" s="98">
        <v>1318.0821712434042</v>
      </c>
      <c r="T181" s="98">
        <v>1372.5232561325786</v>
      </c>
      <c r="U181" s="98">
        <v>1318.0544041847654</v>
      </c>
      <c r="V181" s="98">
        <v>1374.7018298180656</v>
      </c>
      <c r="W181" s="98">
        <v>1506.6619263166804</v>
      </c>
      <c r="X181" s="98">
        <v>1515.7339587262434</v>
      </c>
      <c r="Y181" s="98">
        <v>1474.3983636381272</v>
      </c>
      <c r="DA181" s="63" t="s">
        <v>2366</v>
      </c>
    </row>
    <row r="182" spans="1:105" ht="12" customHeight="1" x14ac:dyDescent="0.25">
      <c r="A182" s="97" t="s">
        <v>127</v>
      </c>
      <c r="B182" s="98">
        <v>886.95724428932454</v>
      </c>
      <c r="C182" s="98">
        <v>970.80249530296805</v>
      </c>
      <c r="D182" s="98">
        <v>975.17993634558422</v>
      </c>
      <c r="E182" s="98">
        <v>1003.4462728114111</v>
      </c>
      <c r="F182" s="98">
        <v>1048.8801334389902</v>
      </c>
      <c r="G182" s="98">
        <v>1091.041168377164</v>
      </c>
      <c r="H182" s="98">
        <v>1103.9770805140292</v>
      </c>
      <c r="I182" s="98">
        <v>1120.2005538696249</v>
      </c>
      <c r="J182" s="98">
        <v>1125.7779098322537</v>
      </c>
      <c r="K182" s="98">
        <v>1153.2647901126156</v>
      </c>
      <c r="L182" s="98">
        <v>1157.2581587787722</v>
      </c>
      <c r="M182" s="98">
        <v>1025.419446446763</v>
      </c>
      <c r="N182" s="98">
        <v>1090.0195973740765</v>
      </c>
      <c r="O182" s="98">
        <v>1130.0457346220217</v>
      </c>
      <c r="P182" s="98">
        <v>1095.6577404032589</v>
      </c>
      <c r="Q182" s="98">
        <v>1060.2345024761187</v>
      </c>
      <c r="R182" s="98">
        <v>1072.3287981695205</v>
      </c>
      <c r="S182" s="98">
        <v>1145.1166319310669</v>
      </c>
      <c r="T182" s="98">
        <v>1198.8260040957728</v>
      </c>
      <c r="U182" s="98">
        <v>1153.1258517717549</v>
      </c>
      <c r="V182" s="98">
        <v>1204.2713249811839</v>
      </c>
      <c r="W182" s="98">
        <v>1332.6588961354585</v>
      </c>
      <c r="X182" s="98">
        <v>1352.2565372044094</v>
      </c>
      <c r="Y182" s="98">
        <v>1323.15086154142</v>
      </c>
      <c r="DA182" s="63" t="s">
        <v>2367</v>
      </c>
    </row>
    <row r="183" spans="1:105" ht="12" customHeight="1" x14ac:dyDescent="0.25">
      <c r="A183" s="100" t="s">
        <v>198</v>
      </c>
      <c r="B183" s="101">
        <v>323.55887644641717</v>
      </c>
      <c r="C183" s="101">
        <v>335.24462633453436</v>
      </c>
      <c r="D183" s="101">
        <v>352.71541069775191</v>
      </c>
      <c r="E183" s="101">
        <v>309.20310339737864</v>
      </c>
      <c r="F183" s="101">
        <v>361.02124001191135</v>
      </c>
      <c r="G183" s="101">
        <v>371.52824180793573</v>
      </c>
      <c r="H183" s="101">
        <v>374.21035971454188</v>
      </c>
      <c r="I183" s="101">
        <v>368.58066099403146</v>
      </c>
      <c r="J183" s="101">
        <v>371.74877708826335</v>
      </c>
      <c r="K183" s="101">
        <v>354.79371194405309</v>
      </c>
      <c r="L183" s="101">
        <v>355.79602317097925</v>
      </c>
      <c r="M183" s="101">
        <v>327.21504480195205</v>
      </c>
      <c r="N183" s="101">
        <v>343.64128946425694</v>
      </c>
      <c r="O183" s="101">
        <v>345.39547900811567</v>
      </c>
      <c r="P183" s="101">
        <v>351.62675210799591</v>
      </c>
      <c r="Q183" s="101">
        <v>371.21486667798393</v>
      </c>
      <c r="R183" s="101">
        <v>365.78384915448675</v>
      </c>
      <c r="S183" s="101">
        <v>384.5662290334609</v>
      </c>
      <c r="T183" s="101">
        <v>414.37363864123824</v>
      </c>
      <c r="U183" s="101">
        <v>378.04660392660827</v>
      </c>
      <c r="V183" s="101">
        <v>385.12266524833143</v>
      </c>
      <c r="W183" s="101">
        <v>473.8189107997822</v>
      </c>
      <c r="X183" s="101">
        <v>531.46563958841659</v>
      </c>
      <c r="Y183" s="101">
        <v>527.22491078737471</v>
      </c>
      <c r="DA183" s="131" t="s">
        <v>2368</v>
      </c>
    </row>
    <row r="184" spans="1:105" ht="12" customHeight="1" x14ac:dyDescent="0.25">
      <c r="A184" s="103" t="s">
        <v>52</v>
      </c>
      <c r="B184" s="104">
        <v>563.39836784290731</v>
      </c>
      <c r="C184" s="104">
        <v>635.5578689684337</v>
      </c>
      <c r="D184" s="104">
        <v>622.46452564783215</v>
      </c>
      <c r="E184" s="104">
        <v>694.24316941403242</v>
      </c>
      <c r="F184" s="104">
        <v>687.85889342707878</v>
      </c>
      <c r="G184" s="104">
        <v>719.51292656922817</v>
      </c>
      <c r="H184" s="104">
        <v>729.76672079948742</v>
      </c>
      <c r="I184" s="104">
        <v>751.61989287559334</v>
      </c>
      <c r="J184" s="104">
        <v>754.0291327439902</v>
      </c>
      <c r="K184" s="104">
        <v>798.4710781685626</v>
      </c>
      <c r="L184" s="104">
        <v>801.4621356077929</v>
      </c>
      <c r="M184" s="104">
        <v>698.20440164481101</v>
      </c>
      <c r="N184" s="104">
        <v>746.37830790981945</v>
      </c>
      <c r="O184" s="104">
        <v>784.6502556139061</v>
      </c>
      <c r="P184" s="104">
        <v>744.03098829526311</v>
      </c>
      <c r="Q184" s="104">
        <v>689.01963579813491</v>
      </c>
      <c r="R184" s="104">
        <v>706.54494901503381</v>
      </c>
      <c r="S184" s="104">
        <v>760.55040289760598</v>
      </c>
      <c r="T184" s="104">
        <v>784.45236545453429</v>
      </c>
      <c r="U184" s="104">
        <v>775.07924784514671</v>
      </c>
      <c r="V184" s="104">
        <v>819.14865973285271</v>
      </c>
      <c r="W184" s="104">
        <v>858.83998533567637</v>
      </c>
      <c r="X184" s="104">
        <v>820.79089761599289</v>
      </c>
      <c r="Y184" s="104">
        <v>795.9259507540454</v>
      </c>
      <c r="DA184" s="132" t="s">
        <v>2369</v>
      </c>
    </row>
    <row r="185" spans="1:105" ht="12" customHeight="1" x14ac:dyDescent="0.25">
      <c r="A185" s="106" t="s">
        <v>122</v>
      </c>
      <c r="B185" s="101">
        <v>1523.1107961815471</v>
      </c>
      <c r="C185" s="101">
        <v>1474.8519803984866</v>
      </c>
      <c r="D185" s="101">
        <v>1609.9219937210037</v>
      </c>
      <c r="E185" s="101">
        <v>1398.8662410126324</v>
      </c>
      <c r="F185" s="101">
        <v>1606.5947439423771</v>
      </c>
      <c r="G185" s="101">
        <v>1655.690458026256</v>
      </c>
      <c r="H185" s="101">
        <v>1715.7737693887495</v>
      </c>
      <c r="I185" s="101">
        <v>1653.3263210241475</v>
      </c>
      <c r="J185" s="101">
        <v>1730.9349254257004</v>
      </c>
      <c r="K185" s="101">
        <v>1644.6470302099044</v>
      </c>
      <c r="L185" s="101">
        <v>1668.5434536771882</v>
      </c>
      <c r="M185" s="101">
        <v>1606.2374702146819</v>
      </c>
      <c r="N185" s="101">
        <v>1604.9110092778437</v>
      </c>
      <c r="O185" s="101">
        <v>1554.5305668757621</v>
      </c>
      <c r="P185" s="101">
        <v>1533.7364625499717</v>
      </c>
      <c r="Q185" s="101">
        <v>1544.4532802528768</v>
      </c>
      <c r="R185" s="101">
        <v>1560.5477652599079</v>
      </c>
      <c r="S185" s="101">
        <v>1580.4984933107316</v>
      </c>
      <c r="T185" s="101">
        <v>1582.2768684548805</v>
      </c>
      <c r="U185" s="101">
        <v>1585.4083110973684</v>
      </c>
      <c r="V185" s="101">
        <v>1600.2284492747062</v>
      </c>
      <c r="W185" s="101">
        <v>1732.8267229503044</v>
      </c>
      <c r="X185" s="101">
        <v>1686.6611674319429</v>
      </c>
      <c r="Y185" s="101">
        <v>1697.4492096721858</v>
      </c>
      <c r="DA185" s="131" t="s">
        <v>2370</v>
      </c>
    </row>
    <row r="186" spans="1:105" ht="12" customHeight="1" x14ac:dyDescent="0.25">
      <c r="A186" s="107" t="s">
        <v>121</v>
      </c>
      <c r="B186" s="104">
        <v>1098.8890306081714</v>
      </c>
      <c r="C186" s="104">
        <v>1055.1457997177174</v>
      </c>
      <c r="D186" s="104">
        <v>1162.7905016108266</v>
      </c>
      <c r="E186" s="104">
        <v>985.74944682988667</v>
      </c>
      <c r="F186" s="104">
        <v>1158.0833348550079</v>
      </c>
      <c r="G186" s="104">
        <v>1198.5188785195548</v>
      </c>
      <c r="H186" s="104">
        <v>1250.426222092347</v>
      </c>
      <c r="I186" s="104">
        <v>1204.044933827618</v>
      </c>
      <c r="J186" s="104">
        <v>1262.4864545450146</v>
      </c>
      <c r="K186" s="104">
        <v>1187.8957501961752</v>
      </c>
      <c r="L186" s="104">
        <v>1206.2895637556687</v>
      </c>
      <c r="M186" s="104">
        <v>1170.2133643873899</v>
      </c>
      <c r="N186" s="104">
        <v>1172.2607901441254</v>
      </c>
      <c r="O186" s="104">
        <v>1139.0201596960933</v>
      </c>
      <c r="P186" s="104">
        <v>1143.5533109049436</v>
      </c>
      <c r="Q186" s="104">
        <v>1176.8994636749051</v>
      </c>
      <c r="R186" s="104">
        <v>1198.2437317104775</v>
      </c>
      <c r="S186" s="104">
        <v>1224.7647696223157</v>
      </c>
      <c r="T186" s="104">
        <v>1244.489020127329</v>
      </c>
      <c r="U186" s="104">
        <v>1254.1428417059674</v>
      </c>
      <c r="V186" s="104">
        <v>1273.3309390610552</v>
      </c>
      <c r="W186" s="104">
        <v>1406.2118933101747</v>
      </c>
      <c r="X186" s="104">
        <v>1394.0527720955633</v>
      </c>
      <c r="Y186" s="104">
        <v>1416.1042324986795</v>
      </c>
      <c r="DA186" s="132" t="s">
        <v>2371</v>
      </c>
    </row>
    <row r="187" spans="1:105" ht="12" customHeight="1" x14ac:dyDescent="0.25">
      <c r="A187" s="108" t="s">
        <v>53</v>
      </c>
      <c r="B187" s="98">
        <v>462.49173065999082</v>
      </c>
      <c r="C187" s="98">
        <v>423.31157645940914</v>
      </c>
      <c r="D187" s="98">
        <v>486.60114042010684</v>
      </c>
      <c r="E187" s="98">
        <v>356.06580443830075</v>
      </c>
      <c r="F187" s="98">
        <v>461.65645059044385</v>
      </c>
      <c r="G187" s="98">
        <v>472.14867370637671</v>
      </c>
      <c r="H187" s="98">
        <v>489.29127112752491</v>
      </c>
      <c r="I187" s="98">
        <v>459.43050438204466</v>
      </c>
      <c r="J187" s="98">
        <v>484.79079109752109</v>
      </c>
      <c r="K187" s="98">
        <v>427.91615544831922</v>
      </c>
      <c r="L187" s="98">
        <v>434.06786519454573</v>
      </c>
      <c r="M187" s="98">
        <v>435.26207559991138</v>
      </c>
      <c r="N187" s="98">
        <v>430.33136985178612</v>
      </c>
      <c r="O187" s="98">
        <v>404.83282800496215</v>
      </c>
      <c r="P187" s="98">
        <v>421.18275399993877</v>
      </c>
      <c r="Q187" s="98">
        <v>465.09230068034293</v>
      </c>
      <c r="R187" s="98">
        <v>458.03284291643587</v>
      </c>
      <c r="S187" s="98">
        <v>457.94962810262831</v>
      </c>
      <c r="T187" s="98">
        <v>474.47104792344771</v>
      </c>
      <c r="U187" s="98">
        <v>450.56041193089715</v>
      </c>
      <c r="V187" s="98">
        <v>445.62880216983621</v>
      </c>
      <c r="W187" s="98">
        <v>543.47600693986942</v>
      </c>
      <c r="X187" s="98">
        <v>591.61625545484299</v>
      </c>
      <c r="Y187" s="98">
        <v>604.36991228398063</v>
      </c>
      <c r="DA187" s="63" t="s">
        <v>2372</v>
      </c>
    </row>
    <row r="188" spans="1:105" ht="12" customHeight="1" x14ac:dyDescent="0.25">
      <c r="A188" s="108" t="s">
        <v>52</v>
      </c>
      <c r="B188" s="98">
        <v>636.39729994818072</v>
      </c>
      <c r="C188" s="98">
        <v>631.83422325830827</v>
      </c>
      <c r="D188" s="98">
        <v>676.18936119071964</v>
      </c>
      <c r="E188" s="98">
        <v>629.68364239158586</v>
      </c>
      <c r="F188" s="98">
        <v>696.42688426456414</v>
      </c>
      <c r="G188" s="98">
        <v>726.37020481317813</v>
      </c>
      <c r="H188" s="98">
        <v>761.13495096482211</v>
      </c>
      <c r="I188" s="98">
        <v>744.61442944557348</v>
      </c>
      <c r="J188" s="98">
        <v>777.69566344749342</v>
      </c>
      <c r="K188" s="98">
        <v>759.97959474785625</v>
      </c>
      <c r="L188" s="98">
        <v>772.22169856112316</v>
      </c>
      <c r="M188" s="98">
        <v>734.95128878747857</v>
      </c>
      <c r="N188" s="98">
        <v>741.92942029233927</v>
      </c>
      <c r="O188" s="98">
        <v>734.18733169113113</v>
      </c>
      <c r="P188" s="98">
        <v>722.37055690500483</v>
      </c>
      <c r="Q188" s="98">
        <v>711.80716299456208</v>
      </c>
      <c r="R188" s="98">
        <v>740.21088879404169</v>
      </c>
      <c r="S188" s="98">
        <v>766.81514151968747</v>
      </c>
      <c r="T188" s="98">
        <v>770.01797220388141</v>
      </c>
      <c r="U188" s="98">
        <v>803.5824297750703</v>
      </c>
      <c r="V188" s="98">
        <v>827.70213689121897</v>
      </c>
      <c r="W188" s="98">
        <v>862.73588637030559</v>
      </c>
      <c r="X188" s="98">
        <v>802.43651664072024</v>
      </c>
      <c r="Y188" s="98">
        <v>811.73432021469898</v>
      </c>
      <c r="DA188" s="63" t="s">
        <v>2373</v>
      </c>
    </row>
    <row r="189" spans="1:105" ht="12" customHeight="1" x14ac:dyDescent="0.25">
      <c r="A189" s="121" t="s">
        <v>54</v>
      </c>
      <c r="B189" s="122">
        <v>1299.9077290412943</v>
      </c>
      <c r="C189" s="122">
        <v>1259.3342638083502</v>
      </c>
      <c r="D189" s="122">
        <v>1377.6254194227224</v>
      </c>
      <c r="E189" s="122">
        <v>1247.1389774220522</v>
      </c>
      <c r="F189" s="122">
        <v>1368.7825501427546</v>
      </c>
      <c r="G189" s="122">
        <v>1411.6842447334557</v>
      </c>
      <c r="H189" s="122">
        <v>1458.4419086265937</v>
      </c>
      <c r="I189" s="122">
        <v>1390.8817709484138</v>
      </c>
      <c r="J189" s="122">
        <v>1487.2805610759297</v>
      </c>
      <c r="K189" s="122">
        <v>1454.0232734285053</v>
      </c>
      <c r="L189" s="122">
        <v>1395.7630451913797</v>
      </c>
      <c r="M189" s="122">
        <v>1297.3523376072624</v>
      </c>
      <c r="N189" s="122">
        <v>1241.072830664737</v>
      </c>
      <c r="O189" s="122">
        <v>1193.6378306883746</v>
      </c>
      <c r="P189" s="122">
        <v>1128.2078967093566</v>
      </c>
      <c r="Q189" s="122">
        <v>1137.8905085633351</v>
      </c>
      <c r="R189" s="122">
        <v>1167.63545371242</v>
      </c>
      <c r="S189" s="122">
        <v>1150.2216174568209</v>
      </c>
      <c r="T189" s="122">
        <v>1108.5598491455937</v>
      </c>
      <c r="U189" s="122">
        <v>1110.3115590528503</v>
      </c>
      <c r="V189" s="122">
        <v>1088.5763753936101</v>
      </c>
      <c r="W189" s="122">
        <v>1143.8065411287296</v>
      </c>
      <c r="X189" s="122">
        <v>1088.8679131385588</v>
      </c>
      <c r="Y189" s="122">
        <v>1011.1194642137116</v>
      </c>
      <c r="DA189" s="130" t="s">
        <v>2374</v>
      </c>
    </row>
    <row r="190" spans="1:105" ht="12" customHeight="1" x14ac:dyDescent="0.25">
      <c r="A190" s="97" t="s">
        <v>50</v>
      </c>
      <c r="B190" s="98">
        <v>1397.2321787829912</v>
      </c>
      <c r="C190" s="98">
        <v>1645.6314195079572</v>
      </c>
      <c r="D190" s="98">
        <v>1437.5827642925442</v>
      </c>
      <c r="E190" s="98">
        <v>1697.0009934883835</v>
      </c>
      <c r="F190" s="98">
        <v>1585.5007813346372</v>
      </c>
      <c r="G190" s="98">
        <v>1604.8937187580502</v>
      </c>
      <c r="H190" s="98">
        <v>1576.4687920140564</v>
      </c>
      <c r="I190" s="98">
        <v>1646.1374216464428</v>
      </c>
      <c r="J190" s="98">
        <v>1614.6568752919095</v>
      </c>
      <c r="K190" s="98">
        <v>1857.5264661132076</v>
      </c>
      <c r="L190" s="98">
        <v>1674.2648053739238</v>
      </c>
      <c r="M190" s="98">
        <v>1489.2451324629114</v>
      </c>
      <c r="N190" s="98">
        <v>1416.428747538288</v>
      </c>
      <c r="O190" s="98">
        <v>1405.1592348420845</v>
      </c>
      <c r="P190" s="98">
        <v>1297.4517280560704</v>
      </c>
      <c r="Q190" s="98">
        <v>1319.0501761859107</v>
      </c>
      <c r="R190" s="98">
        <v>1396.2759771499097</v>
      </c>
      <c r="S190" s="98">
        <v>1372.6653955042284</v>
      </c>
      <c r="T190" s="98">
        <v>1301.9940854011345</v>
      </c>
      <c r="U190" s="98">
        <v>1363.7431288798559</v>
      </c>
      <c r="V190" s="98">
        <v>1337.4631132128809</v>
      </c>
      <c r="W190" s="98">
        <v>1409.8426816367403</v>
      </c>
      <c r="X190" s="98">
        <v>1378.1292916701559</v>
      </c>
      <c r="Y190" s="98">
        <v>1236.0154385319827</v>
      </c>
      <c r="DA190" s="63" t="s">
        <v>2375</v>
      </c>
    </row>
    <row r="191" spans="1:105" ht="12" customHeight="1" x14ac:dyDescent="0.25">
      <c r="A191" s="109" t="s">
        <v>120</v>
      </c>
      <c r="B191" s="33">
        <v>1261.9916611459018</v>
      </c>
      <c r="C191" s="33">
        <v>1092.5454309830518</v>
      </c>
      <c r="D191" s="33">
        <v>1349.4991311196684</v>
      </c>
      <c r="E191" s="33">
        <v>1010.2454886284318</v>
      </c>
      <c r="F191" s="33">
        <v>1247.7745183509292</v>
      </c>
      <c r="G191" s="33">
        <v>1299.7005447595234</v>
      </c>
      <c r="H191" s="33">
        <v>1385.067233912117</v>
      </c>
      <c r="I191" s="33">
        <v>1221.5669864162041</v>
      </c>
      <c r="J191" s="33">
        <v>1394.64297964201</v>
      </c>
      <c r="K191" s="33">
        <v>1147.6979899911394</v>
      </c>
      <c r="L191" s="33">
        <v>1176.7948545854226</v>
      </c>
      <c r="M191" s="33">
        <v>1147.1043414941348</v>
      </c>
      <c r="N191" s="33">
        <v>1114.173818273164</v>
      </c>
      <c r="O191" s="33">
        <v>1049.732751629077</v>
      </c>
      <c r="P191" s="33">
        <v>1019.7679942122371</v>
      </c>
      <c r="Q191" s="33">
        <v>1027.8532515443114</v>
      </c>
      <c r="R191" s="33">
        <v>1033.1298412294495</v>
      </c>
      <c r="S191" s="33">
        <v>1024.6030368526526</v>
      </c>
      <c r="T191" s="33">
        <v>1001.8876980573676</v>
      </c>
      <c r="U191" s="33">
        <v>974.19995137450883</v>
      </c>
      <c r="V191" s="33">
        <v>959.47123974065642</v>
      </c>
      <c r="W191" s="33">
        <v>1014.1861790882116</v>
      </c>
      <c r="X191" s="33">
        <v>958.80087046920505</v>
      </c>
      <c r="Y191" s="33">
        <v>918.16104126255493</v>
      </c>
      <c r="DA191" s="60" t="s">
        <v>2376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6865.2972682167601</v>
      </c>
      <c r="C193" s="117">
        <f t="shared" si="94"/>
        <v>8027.5423002985008</v>
      </c>
      <c r="D193" s="117">
        <f t="shared" si="94"/>
        <v>8320.5163886471128</v>
      </c>
      <c r="E193" s="117">
        <f t="shared" si="94"/>
        <v>9192.6681208742048</v>
      </c>
      <c r="F193" s="117">
        <f t="shared" si="94"/>
        <v>9271.381345771224</v>
      </c>
      <c r="G193" s="117">
        <f t="shared" si="94"/>
        <v>9974.7978943874004</v>
      </c>
      <c r="H193" s="117">
        <f t="shared" si="94"/>
        <v>9474.127360093431</v>
      </c>
      <c r="I193" s="117">
        <f t="shared" si="94"/>
        <v>9268.8046596359254</v>
      </c>
      <c r="J193" s="117">
        <f t="shared" si="94"/>
        <v>9841.0696641960585</v>
      </c>
      <c r="K193" s="117">
        <f t="shared" si="94"/>
        <v>10180.235661386683</v>
      </c>
      <c r="L193" s="117">
        <f t="shared" si="94"/>
        <v>11016.485375099272</v>
      </c>
      <c r="M193" s="117">
        <f t="shared" si="94"/>
        <v>11033.010014186319</v>
      </c>
      <c r="N193" s="117">
        <f t="shared" si="94"/>
        <v>10919.557221457004</v>
      </c>
      <c r="O193" s="117">
        <f t="shared" si="94"/>
        <v>11088.067284996872</v>
      </c>
      <c r="P193" s="117">
        <f t="shared" si="94"/>
        <v>9690.9878927478785</v>
      </c>
      <c r="Q193" s="117">
        <f t="shared" si="94"/>
        <v>10847.87388134303</v>
      </c>
      <c r="R193" s="117">
        <f t="shared" ref="R193:V193" si="95">R194+R197+R199+R208</f>
        <v>10958.802744131122</v>
      </c>
      <c r="S193" s="117">
        <f t="shared" si="95"/>
        <v>11205.448531534999</v>
      </c>
      <c r="T193" s="117">
        <f t="shared" si="95"/>
        <v>11013.631533828488</v>
      </c>
      <c r="U193" s="117">
        <f t="shared" si="95"/>
        <v>11047.629050033807</v>
      </c>
      <c r="V193" s="117">
        <f t="shared" si="95"/>
        <v>11599.850181234417</v>
      </c>
      <c r="W193" s="117">
        <f t="shared" ref="W193:Y193" si="96">W194+W197+W199+W208</f>
        <v>12873.103872694339</v>
      </c>
      <c r="X193" s="117">
        <f t="shared" si="96"/>
        <v>12189.838375512431</v>
      </c>
      <c r="Y193" s="117">
        <f t="shared" si="96"/>
        <v>11928.854159001514</v>
      </c>
      <c r="DA193" s="129" t="s">
        <v>2527</v>
      </c>
    </row>
    <row r="194" spans="1:105" ht="12" customHeight="1" x14ac:dyDescent="0.25">
      <c r="A194" s="121" t="s">
        <v>57</v>
      </c>
      <c r="B194" s="122">
        <f t="shared" ref="B194:Q194" si="97">SUM(B195:B196)</f>
        <v>5008.2809865479858</v>
      </c>
      <c r="C194" s="122">
        <f t="shared" si="97"/>
        <v>6174.6646799750506</v>
      </c>
      <c r="D194" s="122">
        <f t="shared" si="97"/>
        <v>6339.4697244281069</v>
      </c>
      <c r="E194" s="122">
        <f t="shared" si="97"/>
        <v>7181.136531539446</v>
      </c>
      <c r="F194" s="122">
        <f t="shared" si="97"/>
        <v>7244.2725868159832</v>
      </c>
      <c r="G194" s="122">
        <f t="shared" si="97"/>
        <v>7824.0814139155882</v>
      </c>
      <c r="H194" s="122">
        <f t="shared" si="97"/>
        <v>7134.5777080295256</v>
      </c>
      <c r="I194" s="122">
        <f t="shared" si="97"/>
        <v>6862.0234009282531</v>
      </c>
      <c r="J194" s="122">
        <f t="shared" si="97"/>
        <v>7292.998927217036</v>
      </c>
      <c r="K194" s="122">
        <f t="shared" si="97"/>
        <v>7644.9456082649958</v>
      </c>
      <c r="L194" s="122">
        <f t="shared" si="97"/>
        <v>8322.4715867760497</v>
      </c>
      <c r="M194" s="122">
        <f t="shared" si="97"/>
        <v>8247.849535582096</v>
      </c>
      <c r="N194" s="122">
        <f t="shared" si="97"/>
        <v>8012.3735669353928</v>
      </c>
      <c r="O194" s="122">
        <f t="shared" si="97"/>
        <v>8354.3222187645497</v>
      </c>
      <c r="P194" s="122">
        <f t="shared" si="97"/>
        <v>7182.5601691416141</v>
      </c>
      <c r="Q194" s="122">
        <f t="shared" si="97"/>
        <v>8002.4173503108068</v>
      </c>
      <c r="R194" s="122">
        <f t="shared" ref="R194:V194" si="98">SUM(R195:R196)</f>
        <v>8301.1664613707435</v>
      </c>
      <c r="S194" s="122">
        <f t="shared" si="98"/>
        <v>8355.2602933211074</v>
      </c>
      <c r="T194" s="122">
        <f t="shared" si="98"/>
        <v>8102.993091486479</v>
      </c>
      <c r="U194" s="122">
        <f t="shared" si="98"/>
        <v>8120.5926138721525</v>
      </c>
      <c r="V194" s="122">
        <f t="shared" si="98"/>
        <v>8608.2455095448458</v>
      </c>
      <c r="W194" s="122">
        <f t="shared" ref="W194:Y194" si="99">SUM(W195:W196)</f>
        <v>9531.6037315069552</v>
      </c>
      <c r="X194" s="122">
        <f t="shared" si="99"/>
        <v>8820.7051691034831</v>
      </c>
      <c r="Y194" s="122">
        <f t="shared" si="99"/>
        <v>8538.898513550861</v>
      </c>
      <c r="DA194" s="130" t="s">
        <v>2528</v>
      </c>
    </row>
    <row r="195" spans="1:105" ht="12" customHeight="1" x14ac:dyDescent="0.25">
      <c r="A195" s="97" t="s">
        <v>198</v>
      </c>
      <c r="B195" s="98">
        <v>4984.061022469722</v>
      </c>
      <c r="C195" s="98">
        <v>6145.0324087336494</v>
      </c>
      <c r="D195" s="98">
        <v>6309.0028312509176</v>
      </c>
      <c r="E195" s="98">
        <v>7148.6705071172228</v>
      </c>
      <c r="F195" s="98">
        <v>7210.0632837909243</v>
      </c>
      <c r="G195" s="98">
        <v>7787.9659293814339</v>
      </c>
      <c r="H195" s="98">
        <v>7102.9129604403543</v>
      </c>
      <c r="I195" s="98">
        <v>6832.6594269464731</v>
      </c>
      <c r="J195" s="98">
        <v>7262.180219445464</v>
      </c>
      <c r="K195" s="98">
        <v>7612.9622248786382</v>
      </c>
      <c r="L195" s="98">
        <v>8288.9954901149158</v>
      </c>
      <c r="M195" s="98">
        <v>8215.0497278137555</v>
      </c>
      <c r="N195" s="98">
        <v>7980.966015129522</v>
      </c>
      <c r="O195" s="98">
        <v>8321.9766161656207</v>
      </c>
      <c r="P195" s="98">
        <v>7154.9351033988796</v>
      </c>
      <c r="Q195" s="98">
        <v>7971.6723389578228</v>
      </c>
      <c r="R195" s="98">
        <v>8269.0815392991062</v>
      </c>
      <c r="S195" s="98">
        <v>8323.3845125308562</v>
      </c>
      <c r="T195" s="98">
        <v>8072.1789332707986</v>
      </c>
      <c r="U195" s="98">
        <v>8089.5654339780021</v>
      </c>
      <c r="V195" s="98">
        <v>8575.3574817268745</v>
      </c>
      <c r="W195" s="98">
        <v>9495.2497666957061</v>
      </c>
      <c r="X195" s="98">
        <v>8787.2381765117971</v>
      </c>
      <c r="Y195" s="98">
        <v>8506.3652966788359</v>
      </c>
      <c r="DA195" s="63" t="s">
        <v>2529</v>
      </c>
    </row>
    <row r="196" spans="1:105" ht="12" customHeight="1" x14ac:dyDescent="0.25">
      <c r="A196" s="97" t="s">
        <v>53</v>
      </c>
      <c r="B196" s="98">
        <v>24.219964078263956</v>
      </c>
      <c r="C196" s="98">
        <v>29.632271241401583</v>
      </c>
      <c r="D196" s="98">
        <v>30.466893177189721</v>
      </c>
      <c r="E196" s="98">
        <v>32.466024422223647</v>
      </c>
      <c r="F196" s="98">
        <v>34.209303025059008</v>
      </c>
      <c r="G196" s="98">
        <v>36.115484534154547</v>
      </c>
      <c r="H196" s="98">
        <v>31.664747589171217</v>
      </c>
      <c r="I196" s="98">
        <v>29.363973981779782</v>
      </c>
      <c r="J196" s="98">
        <v>30.818707771572313</v>
      </c>
      <c r="K196" s="98">
        <v>31.983383386357648</v>
      </c>
      <c r="L196" s="98">
        <v>33.476096661133568</v>
      </c>
      <c r="M196" s="98">
        <v>32.79980776834055</v>
      </c>
      <c r="N196" s="98">
        <v>31.407551805870579</v>
      </c>
      <c r="O196" s="98">
        <v>32.345602598928785</v>
      </c>
      <c r="P196" s="98">
        <v>27.625065742734531</v>
      </c>
      <c r="Q196" s="98">
        <v>30.745011352983724</v>
      </c>
      <c r="R196" s="98">
        <v>32.084922071637642</v>
      </c>
      <c r="S196" s="98">
        <v>31.875780790251589</v>
      </c>
      <c r="T196" s="98">
        <v>30.814158215680607</v>
      </c>
      <c r="U196" s="98">
        <v>31.027179894150677</v>
      </c>
      <c r="V196" s="98">
        <v>32.888027817972215</v>
      </c>
      <c r="W196" s="98">
        <v>36.353964811248389</v>
      </c>
      <c r="X196" s="98">
        <v>33.466992591686392</v>
      </c>
      <c r="Y196" s="98">
        <v>32.533216872025704</v>
      </c>
      <c r="DA196" s="63" t="s">
        <v>2530</v>
      </c>
    </row>
    <row r="197" spans="1:105" ht="12" customHeight="1" x14ac:dyDescent="0.25">
      <c r="A197" s="121" t="s">
        <v>92</v>
      </c>
      <c r="B197" s="122">
        <f t="shared" ref="B197:Y197" si="100">B198</f>
        <v>112.18447874266835</v>
      </c>
      <c r="C197" s="122">
        <f t="shared" si="100"/>
        <v>113.174489155259</v>
      </c>
      <c r="D197" s="122">
        <f t="shared" si="100"/>
        <v>116.41819990784856</v>
      </c>
      <c r="E197" s="122">
        <f t="shared" si="100"/>
        <v>275.97185713678095</v>
      </c>
      <c r="F197" s="122">
        <f t="shared" si="100"/>
        <v>129.08444884574948</v>
      </c>
      <c r="G197" s="122">
        <f t="shared" si="100"/>
        <v>180.85131671252174</v>
      </c>
      <c r="H197" s="122">
        <f t="shared" si="100"/>
        <v>308.64063650387646</v>
      </c>
      <c r="I197" s="122">
        <f t="shared" si="100"/>
        <v>431.57858377803529</v>
      </c>
      <c r="J197" s="122">
        <f t="shared" si="100"/>
        <v>484.35623566693317</v>
      </c>
      <c r="K197" s="122">
        <f t="shared" si="100"/>
        <v>506.81485396997323</v>
      </c>
      <c r="L197" s="122">
        <f t="shared" si="100"/>
        <v>688.64615771011518</v>
      </c>
      <c r="M197" s="122">
        <f t="shared" si="100"/>
        <v>941.78515397188107</v>
      </c>
      <c r="N197" s="122">
        <f t="shared" si="100"/>
        <v>1044.9374010321517</v>
      </c>
      <c r="O197" s="122">
        <f t="shared" si="100"/>
        <v>870.69433129921276</v>
      </c>
      <c r="P197" s="122">
        <f t="shared" si="100"/>
        <v>711.63845655333921</v>
      </c>
      <c r="Q197" s="122">
        <f t="shared" si="100"/>
        <v>1063.2016261159965</v>
      </c>
      <c r="R197" s="122">
        <f t="shared" si="100"/>
        <v>832.29493113032311</v>
      </c>
      <c r="S197" s="122">
        <f t="shared" si="100"/>
        <v>969.00079684322884</v>
      </c>
      <c r="T197" s="122">
        <f t="shared" si="100"/>
        <v>1008.4337450494729</v>
      </c>
      <c r="U197" s="122">
        <f t="shared" si="100"/>
        <v>1030.9038652388469</v>
      </c>
      <c r="V197" s="122">
        <f t="shared" si="100"/>
        <v>1056.8133742530138</v>
      </c>
      <c r="W197" s="122">
        <f t="shared" si="100"/>
        <v>1239.4847716822894</v>
      </c>
      <c r="X197" s="122">
        <f t="shared" si="100"/>
        <v>1298.6382037317592</v>
      </c>
      <c r="Y197" s="122">
        <f t="shared" si="100"/>
        <v>1366.8020838784041</v>
      </c>
      <c r="DA197" s="130" t="s">
        <v>2531</v>
      </c>
    </row>
    <row r="198" spans="1:105" ht="12" customHeight="1" x14ac:dyDescent="0.25">
      <c r="A198" s="97" t="s">
        <v>53</v>
      </c>
      <c r="B198" s="98">
        <f>RES_hhdet_tesh!B129</f>
        <v>112.18447874266835</v>
      </c>
      <c r="C198" s="98">
        <f>RES_hhdet_tesh!C129</f>
        <v>113.174489155259</v>
      </c>
      <c r="D198" s="98">
        <f>RES_hhdet_tesh!D129</f>
        <v>116.41819990784856</v>
      </c>
      <c r="E198" s="98">
        <f>RES_hhdet_tesh!E129</f>
        <v>275.97185713678095</v>
      </c>
      <c r="F198" s="98">
        <f>RES_hhdet_tesh!F129</f>
        <v>129.08444884574948</v>
      </c>
      <c r="G198" s="98">
        <f>RES_hhdet_tesh!G129</f>
        <v>180.85131671252174</v>
      </c>
      <c r="H198" s="98">
        <f>RES_hhdet_tesh!H129</f>
        <v>308.64063650387646</v>
      </c>
      <c r="I198" s="98">
        <f>RES_hhdet_tesh!I129</f>
        <v>431.57858377803529</v>
      </c>
      <c r="J198" s="98">
        <f>RES_hhdet_tesh!J129</f>
        <v>484.35623566693317</v>
      </c>
      <c r="K198" s="98">
        <f>RES_hhdet_tesh!K129</f>
        <v>506.81485396997323</v>
      </c>
      <c r="L198" s="98">
        <f>RES_hhdet_tesh!L129</f>
        <v>688.64615771011518</v>
      </c>
      <c r="M198" s="98">
        <f>RES_hhdet_tesh!M129</f>
        <v>941.78515397188107</v>
      </c>
      <c r="N198" s="98">
        <f>RES_hhdet_tesh!N129</f>
        <v>1044.9374010321517</v>
      </c>
      <c r="O198" s="98">
        <f>RES_hhdet_tesh!O129</f>
        <v>870.69433129921276</v>
      </c>
      <c r="P198" s="98">
        <f>RES_hhdet_tesh!P129</f>
        <v>711.63845655333921</v>
      </c>
      <c r="Q198" s="98">
        <f>RES_hhdet_tesh!Q129</f>
        <v>1063.2016261159965</v>
      </c>
      <c r="R198" s="98">
        <f>RES_hhdet_tesh!R129</f>
        <v>832.29493113032311</v>
      </c>
      <c r="S198" s="98">
        <f>RES_hhdet_tesh!S129</f>
        <v>969.00079684322884</v>
      </c>
      <c r="T198" s="98">
        <f>RES_hhdet_tesh!T129</f>
        <v>1008.4337450494729</v>
      </c>
      <c r="U198" s="98">
        <f>RES_hhdet_tesh!U129</f>
        <v>1030.9038652388469</v>
      </c>
      <c r="V198" s="98">
        <f>RES_hhdet_tesh!V129</f>
        <v>1056.8133742530138</v>
      </c>
      <c r="W198" s="98">
        <f>RES_hhdet_tesh!W129</f>
        <v>1239.4847716822894</v>
      </c>
      <c r="X198" s="98">
        <f>RES_hhdet_tesh!X129</f>
        <v>1298.6382037317592</v>
      </c>
      <c r="Y198" s="98">
        <f>RES_hhdet_tesh!Y129</f>
        <v>1366.8020838784041</v>
      </c>
      <c r="DA198" s="63" t="s">
        <v>2532</v>
      </c>
    </row>
    <row r="199" spans="1:105" ht="12" customHeight="1" x14ac:dyDescent="0.25">
      <c r="A199" s="121" t="s">
        <v>55</v>
      </c>
      <c r="B199" s="122">
        <v>850.00825456546465</v>
      </c>
      <c r="C199" s="122">
        <v>890.05612296657227</v>
      </c>
      <c r="D199" s="122">
        <v>919.96230265064514</v>
      </c>
      <c r="E199" s="122">
        <v>905.3816056335246</v>
      </c>
      <c r="F199" s="122">
        <v>972.06334467523766</v>
      </c>
      <c r="G199" s="122">
        <v>1011.8399279722109</v>
      </c>
      <c r="H199" s="122">
        <v>1036.1861222065863</v>
      </c>
      <c r="I199" s="122">
        <v>1037.9903929673503</v>
      </c>
      <c r="J199" s="122">
        <v>1057.025952880535</v>
      </c>
      <c r="K199" s="122">
        <v>1066.3884373136573</v>
      </c>
      <c r="L199" s="122">
        <v>1074.994110064586</v>
      </c>
      <c r="M199" s="122">
        <v>971.62278096938621</v>
      </c>
      <c r="N199" s="122">
        <v>1020.7874447485473</v>
      </c>
      <c r="O199" s="122">
        <v>1050.844596471811</v>
      </c>
      <c r="P199" s="122">
        <v>1022.1052677064421</v>
      </c>
      <c r="Q199" s="122">
        <v>996.52955872003577</v>
      </c>
      <c r="R199" s="122">
        <v>1016.4616725366338</v>
      </c>
      <c r="S199" s="122">
        <v>1075.4325662412982</v>
      </c>
      <c r="T199" s="122">
        <v>1114.2686589985074</v>
      </c>
      <c r="U199" s="122">
        <v>1098.9955041198805</v>
      </c>
      <c r="V199" s="122">
        <v>1140.2973923247475</v>
      </c>
      <c r="W199" s="122">
        <v>1253.3639457295319</v>
      </c>
      <c r="X199" s="122">
        <v>1252.8845725126394</v>
      </c>
      <c r="Y199" s="122">
        <v>1248.1423327627749</v>
      </c>
      <c r="DA199" s="130" t="s">
        <v>2533</v>
      </c>
    </row>
    <row r="200" spans="1:105" ht="12" customHeight="1" x14ac:dyDescent="0.25">
      <c r="A200" s="97" t="s">
        <v>128</v>
      </c>
      <c r="B200" s="98">
        <v>809.0168700543768</v>
      </c>
      <c r="C200" s="98">
        <v>892.00466527546212</v>
      </c>
      <c r="D200" s="98">
        <v>893.16466853937095</v>
      </c>
      <c r="E200" s="98">
        <v>934.01966507675866</v>
      </c>
      <c r="F200" s="98">
        <v>968.00805362987217</v>
      </c>
      <c r="G200" s="98">
        <v>1008.5952517672509</v>
      </c>
      <c r="H200" s="98">
        <v>1021.5119113086594</v>
      </c>
      <c r="I200" s="98">
        <v>1041.0683233922766</v>
      </c>
      <c r="J200" s="98">
        <v>1047.4601047954993</v>
      </c>
      <c r="K200" s="98">
        <v>1080.2584257201668</v>
      </c>
      <c r="L200" s="98">
        <v>1084.709655358567</v>
      </c>
      <c r="M200" s="98">
        <v>959.71322656871291</v>
      </c>
      <c r="N200" s="98">
        <v>1021.918823898905</v>
      </c>
      <c r="O200" s="98">
        <v>1063.2133162511504</v>
      </c>
      <c r="P200" s="98">
        <v>1028.0852549601998</v>
      </c>
      <c r="Q200" s="98">
        <v>989.09442070472073</v>
      </c>
      <c r="R200" s="98">
        <v>1002.8168421974948</v>
      </c>
      <c r="S200" s="98">
        <v>1072.7620363274486</v>
      </c>
      <c r="T200" s="98">
        <v>1121.9284775012131</v>
      </c>
      <c r="U200" s="98">
        <v>1082.8729643551474</v>
      </c>
      <c r="V200" s="98">
        <v>1135.1486537139635</v>
      </c>
      <c r="W200" s="98">
        <v>1250.5494384547371</v>
      </c>
      <c r="X200" s="98">
        <v>1264.785807475698</v>
      </c>
      <c r="Y200" s="98">
        <v>1237.2456796928661</v>
      </c>
      <c r="DA200" s="63" t="s">
        <v>2534</v>
      </c>
    </row>
    <row r="201" spans="1:105" ht="12" customHeight="1" x14ac:dyDescent="0.25">
      <c r="A201" s="97" t="s">
        <v>127</v>
      </c>
      <c r="B201" s="98">
        <v>809.0168700543768</v>
      </c>
      <c r="C201" s="98">
        <v>892.0070095682554</v>
      </c>
      <c r="D201" s="98">
        <v>893.17276128529193</v>
      </c>
      <c r="E201" s="98">
        <v>933.99221917734883</v>
      </c>
      <c r="F201" s="98">
        <v>967.98016411429887</v>
      </c>
      <c r="G201" s="98">
        <v>1008.58067224302</v>
      </c>
      <c r="H201" s="98">
        <v>1021.5184079414805</v>
      </c>
      <c r="I201" s="98">
        <v>1040.8414221039618</v>
      </c>
      <c r="J201" s="98">
        <v>1047.1117488651007</v>
      </c>
      <c r="K201" s="98">
        <v>1079.8950419275841</v>
      </c>
      <c r="L201" s="98">
        <v>1084.4716203042708</v>
      </c>
      <c r="M201" s="98">
        <v>959.55351653503226</v>
      </c>
      <c r="N201" s="98">
        <v>1021.8605221984437</v>
      </c>
      <c r="O201" s="98">
        <v>1063.1412900443304</v>
      </c>
      <c r="P201" s="98">
        <v>1028.0827097308172</v>
      </c>
      <c r="Q201" s="98">
        <v>988.98942178356856</v>
      </c>
      <c r="R201" s="98">
        <v>1002.8824779755946</v>
      </c>
      <c r="S201" s="98">
        <v>1072.9914930875652</v>
      </c>
      <c r="T201" s="98">
        <v>1122.3114273518561</v>
      </c>
      <c r="U201" s="98">
        <v>1083.6536799885971</v>
      </c>
      <c r="V201" s="98">
        <v>1135.6156380569003</v>
      </c>
      <c r="W201" s="98">
        <v>1251.136654003584</v>
      </c>
      <c r="X201" s="98">
        <v>1264.5644835701867</v>
      </c>
      <c r="Y201" s="98">
        <v>1237.5418215554914</v>
      </c>
      <c r="DA201" s="63" t="s">
        <v>2535</v>
      </c>
    </row>
    <row r="202" spans="1:105" ht="12" customHeight="1" x14ac:dyDescent="0.25">
      <c r="A202" s="100" t="s">
        <v>198</v>
      </c>
      <c r="B202" s="101">
        <v>245.61850221146955</v>
      </c>
      <c r="C202" s="101">
        <v>256.44914059982159</v>
      </c>
      <c r="D202" s="101">
        <v>270.70823563745978</v>
      </c>
      <c r="E202" s="101">
        <v>239.74904976331655</v>
      </c>
      <c r="F202" s="101">
        <v>280.12127068722003</v>
      </c>
      <c r="G202" s="101">
        <v>289.06774567379171</v>
      </c>
      <c r="H202" s="101">
        <v>291.7516871419931</v>
      </c>
      <c r="I202" s="101">
        <v>289.22152922836847</v>
      </c>
      <c r="J202" s="101">
        <v>293.0826161211105</v>
      </c>
      <c r="K202" s="101">
        <v>281.42396375902155</v>
      </c>
      <c r="L202" s="101">
        <v>283.00948469647795</v>
      </c>
      <c r="M202" s="101">
        <v>261.34911489022136</v>
      </c>
      <c r="N202" s="101">
        <v>275.48221428862439</v>
      </c>
      <c r="O202" s="101">
        <v>278.49103443042446</v>
      </c>
      <c r="P202" s="101">
        <v>284.05172143555399</v>
      </c>
      <c r="Q202" s="101">
        <v>299.96978598543376</v>
      </c>
      <c r="R202" s="101">
        <v>296.3375289605608</v>
      </c>
      <c r="S202" s="101">
        <v>312.44109018995925</v>
      </c>
      <c r="T202" s="101">
        <v>337.85906189732179</v>
      </c>
      <c r="U202" s="101">
        <v>308.57443214345039</v>
      </c>
      <c r="V202" s="101">
        <v>316.46697832404766</v>
      </c>
      <c r="W202" s="101">
        <v>392.29666866790751</v>
      </c>
      <c r="X202" s="101">
        <v>443.77358595419372</v>
      </c>
      <c r="Y202" s="101">
        <v>441.61587080144631</v>
      </c>
      <c r="DA202" s="131" t="s">
        <v>2536</v>
      </c>
    </row>
    <row r="203" spans="1:105" ht="12" customHeight="1" x14ac:dyDescent="0.25">
      <c r="A203" s="103" t="s">
        <v>52</v>
      </c>
      <c r="B203" s="104">
        <v>563.39836784290731</v>
      </c>
      <c r="C203" s="104">
        <v>635.5578689684337</v>
      </c>
      <c r="D203" s="104">
        <v>622.46452564783215</v>
      </c>
      <c r="E203" s="104">
        <v>694.24316941403242</v>
      </c>
      <c r="F203" s="104">
        <v>687.85889342707878</v>
      </c>
      <c r="G203" s="104">
        <v>719.51292656922817</v>
      </c>
      <c r="H203" s="104">
        <v>729.76672079948742</v>
      </c>
      <c r="I203" s="104">
        <v>751.61989287559334</v>
      </c>
      <c r="J203" s="104">
        <v>754.0291327439902</v>
      </c>
      <c r="K203" s="104">
        <v>798.4710781685626</v>
      </c>
      <c r="L203" s="104">
        <v>801.4621356077929</v>
      </c>
      <c r="M203" s="104">
        <v>698.20440164481101</v>
      </c>
      <c r="N203" s="104">
        <v>746.37830790981945</v>
      </c>
      <c r="O203" s="104">
        <v>784.6502556139061</v>
      </c>
      <c r="P203" s="104">
        <v>744.03098829526311</v>
      </c>
      <c r="Q203" s="104">
        <v>689.01963579813491</v>
      </c>
      <c r="R203" s="104">
        <v>706.54494901503381</v>
      </c>
      <c r="S203" s="104">
        <v>760.55040289760598</v>
      </c>
      <c r="T203" s="104">
        <v>784.45236545453429</v>
      </c>
      <c r="U203" s="104">
        <v>775.07924784514671</v>
      </c>
      <c r="V203" s="104">
        <v>819.14865973285271</v>
      </c>
      <c r="W203" s="104">
        <v>858.83998533567637</v>
      </c>
      <c r="X203" s="104">
        <v>820.79089761599289</v>
      </c>
      <c r="Y203" s="104">
        <v>795.9259507540454</v>
      </c>
      <c r="DA203" s="132" t="s">
        <v>2537</v>
      </c>
    </row>
    <row r="204" spans="1:105" ht="12" customHeight="1" x14ac:dyDescent="0.25">
      <c r="A204" s="106" t="s">
        <v>122</v>
      </c>
      <c r="B204" s="101">
        <v>913.90361508842807</v>
      </c>
      <c r="C204" s="101">
        <v>886.76434081331945</v>
      </c>
      <c r="D204" s="101">
        <v>970.31922570689449</v>
      </c>
      <c r="E204" s="101">
        <v>847.10286755857373</v>
      </c>
      <c r="F204" s="101">
        <v>980.17873128934536</v>
      </c>
      <c r="G204" s="101">
        <v>1018.4031083323939</v>
      </c>
      <c r="H204" s="101">
        <v>1065.6195084481574</v>
      </c>
      <c r="I204" s="101">
        <v>1031.1860292096528</v>
      </c>
      <c r="J204" s="101">
        <v>1080.1510256095114</v>
      </c>
      <c r="K204" s="101">
        <v>1027.4227802829496</v>
      </c>
      <c r="L204" s="101">
        <v>1044.8234091480713</v>
      </c>
      <c r="M204" s="101">
        <v>1010.9816100531583</v>
      </c>
      <c r="N204" s="101">
        <v>1016.2955548166611</v>
      </c>
      <c r="O204" s="101">
        <v>994.71775988431284</v>
      </c>
      <c r="P204" s="101">
        <v>996.7291063097706</v>
      </c>
      <c r="Q204" s="101">
        <v>1020.3788111381832</v>
      </c>
      <c r="R204" s="101">
        <v>1049.2852966600333</v>
      </c>
      <c r="S204" s="101">
        <v>1080.512594460746</v>
      </c>
      <c r="T204" s="101">
        <v>1100.9089058816282</v>
      </c>
      <c r="U204" s="101">
        <v>1122.8200145095436</v>
      </c>
      <c r="V204" s="101">
        <v>1147.3845475586704</v>
      </c>
      <c r="W204" s="101">
        <v>1257.1427970145485</v>
      </c>
      <c r="X204" s="101">
        <v>1236.5531674233468</v>
      </c>
      <c r="Y204" s="101">
        <v>1262.4591887447232</v>
      </c>
      <c r="DA204" s="131" t="s">
        <v>2538</v>
      </c>
    </row>
    <row r="205" spans="1:105" ht="12" customHeight="1" x14ac:dyDescent="0.25">
      <c r="A205" s="107" t="s">
        <v>121</v>
      </c>
      <c r="B205" s="104">
        <v>913.90361508842784</v>
      </c>
      <c r="C205" s="104">
        <v>886.77876366261273</v>
      </c>
      <c r="D205" s="104">
        <v>970.32884492388303</v>
      </c>
      <c r="E205" s="104">
        <v>846.98928384044916</v>
      </c>
      <c r="F205" s="104">
        <v>980.02260055992303</v>
      </c>
      <c r="G205" s="104">
        <v>1018.2588385992894</v>
      </c>
      <c r="H205" s="104">
        <v>1065.558855155143</v>
      </c>
      <c r="I205" s="104">
        <v>1031.3231806316894</v>
      </c>
      <c r="J205" s="104">
        <v>1080.4509805844013</v>
      </c>
      <c r="K205" s="104">
        <v>1027.6478218018099</v>
      </c>
      <c r="L205" s="104">
        <v>1044.6875158903333</v>
      </c>
      <c r="M205" s="104">
        <v>1010.4448719268888</v>
      </c>
      <c r="N205" s="104">
        <v>1015.8394031917132</v>
      </c>
      <c r="O205" s="104">
        <v>994.54764900702162</v>
      </c>
      <c r="P205" s="104">
        <v>998.13315822404036</v>
      </c>
      <c r="Q205" s="104">
        <v>1022.3774218143653</v>
      </c>
      <c r="R205" s="104">
        <v>1051.0034027219012</v>
      </c>
      <c r="S205" s="104">
        <v>1081.9815060168521</v>
      </c>
      <c r="T205" s="104">
        <v>1101.7566410907339</v>
      </c>
      <c r="U205" s="104">
        <v>1123.4607562720541</v>
      </c>
      <c r="V205" s="104">
        <v>1147.589985941707</v>
      </c>
      <c r="W205" s="104">
        <v>1257.1085995289616</v>
      </c>
      <c r="X205" s="104">
        <v>1236.4855771705402</v>
      </c>
      <c r="Y205" s="104">
        <v>1262.1232292707314</v>
      </c>
      <c r="DA205" s="132" t="s">
        <v>2539</v>
      </c>
    </row>
    <row r="206" spans="1:105" ht="12" customHeight="1" x14ac:dyDescent="0.25">
      <c r="A206" s="108" t="s">
        <v>53</v>
      </c>
      <c r="B206" s="98">
        <v>277.50631514024712</v>
      </c>
      <c r="C206" s="98">
        <v>254.94454040430446</v>
      </c>
      <c r="D206" s="98">
        <v>294.13948373316327</v>
      </c>
      <c r="E206" s="98">
        <v>217.3056414488633</v>
      </c>
      <c r="F206" s="98">
        <v>283.59571629535907</v>
      </c>
      <c r="G206" s="98">
        <v>291.88863378611148</v>
      </c>
      <c r="H206" s="98">
        <v>304.42390419032085</v>
      </c>
      <c r="I206" s="98">
        <v>286.70875118611593</v>
      </c>
      <c r="J206" s="98">
        <v>302.75531713690782</v>
      </c>
      <c r="K206" s="98">
        <v>267.66822705395361</v>
      </c>
      <c r="L206" s="98">
        <v>272.4658173292101</v>
      </c>
      <c r="M206" s="98">
        <v>275.49358313941025</v>
      </c>
      <c r="N206" s="98">
        <v>273.90998289937386</v>
      </c>
      <c r="O206" s="98">
        <v>260.36031731589054</v>
      </c>
      <c r="P206" s="98">
        <v>275.76260131903564</v>
      </c>
      <c r="Q206" s="98">
        <v>310.5702588198032</v>
      </c>
      <c r="R206" s="98">
        <v>310.79251392785955</v>
      </c>
      <c r="S206" s="98">
        <v>315.16636449716475</v>
      </c>
      <c r="T206" s="98">
        <v>331.73866888685257</v>
      </c>
      <c r="U206" s="98">
        <v>319.8783264969839</v>
      </c>
      <c r="V206" s="98">
        <v>319.88784905048783</v>
      </c>
      <c r="W206" s="98">
        <v>394.37271315865604</v>
      </c>
      <c r="X206" s="98">
        <v>434.04906052982</v>
      </c>
      <c r="Y206" s="98">
        <v>450.38890905603228</v>
      </c>
      <c r="DA206" s="63" t="s">
        <v>2540</v>
      </c>
    </row>
    <row r="207" spans="1:105" ht="12" customHeight="1" x14ac:dyDescent="0.25">
      <c r="A207" s="108" t="s">
        <v>52</v>
      </c>
      <c r="B207" s="98">
        <v>636.39729994818072</v>
      </c>
      <c r="C207" s="98">
        <v>631.83422325830827</v>
      </c>
      <c r="D207" s="98">
        <v>676.18936119071964</v>
      </c>
      <c r="E207" s="98">
        <v>629.68364239158586</v>
      </c>
      <c r="F207" s="98">
        <v>696.42688426456414</v>
      </c>
      <c r="G207" s="98">
        <v>726.37020481317813</v>
      </c>
      <c r="H207" s="98">
        <v>761.13495096482211</v>
      </c>
      <c r="I207" s="98">
        <v>744.61442944557348</v>
      </c>
      <c r="J207" s="98">
        <v>777.69566344749342</v>
      </c>
      <c r="K207" s="98">
        <v>759.97959474785625</v>
      </c>
      <c r="L207" s="98">
        <v>772.22169856112316</v>
      </c>
      <c r="M207" s="98">
        <v>734.95128878747857</v>
      </c>
      <c r="N207" s="98">
        <v>741.92942029233927</v>
      </c>
      <c r="O207" s="98">
        <v>734.18733169113113</v>
      </c>
      <c r="P207" s="98">
        <v>722.37055690500483</v>
      </c>
      <c r="Q207" s="98">
        <v>711.80716299456208</v>
      </c>
      <c r="R207" s="98">
        <v>740.21088879404169</v>
      </c>
      <c r="S207" s="98">
        <v>766.81514151968747</v>
      </c>
      <c r="T207" s="98">
        <v>770.01797220388141</v>
      </c>
      <c r="U207" s="98">
        <v>803.5824297750703</v>
      </c>
      <c r="V207" s="98">
        <v>827.70213689121897</v>
      </c>
      <c r="W207" s="98">
        <v>862.73588637030559</v>
      </c>
      <c r="X207" s="98">
        <v>802.43651664072024</v>
      </c>
      <c r="Y207" s="98">
        <v>811.73432021469898</v>
      </c>
      <c r="DA207" s="63" t="s">
        <v>2541</v>
      </c>
    </row>
    <row r="208" spans="1:105" ht="12" customHeight="1" x14ac:dyDescent="0.25">
      <c r="A208" s="121" t="s">
        <v>54</v>
      </c>
      <c r="B208" s="122">
        <v>894.82354836064144</v>
      </c>
      <c r="C208" s="122">
        <v>849.64700820161875</v>
      </c>
      <c r="D208" s="122">
        <v>944.66616166051256</v>
      </c>
      <c r="E208" s="122">
        <v>830.17812656445358</v>
      </c>
      <c r="F208" s="122">
        <v>925.96096543425369</v>
      </c>
      <c r="G208" s="122">
        <v>958.02523578708042</v>
      </c>
      <c r="H208" s="122">
        <v>994.72289335344249</v>
      </c>
      <c r="I208" s="122">
        <v>937.21228196228674</v>
      </c>
      <c r="J208" s="122">
        <v>1006.6885484315536</v>
      </c>
      <c r="K208" s="122">
        <v>962.08676183805596</v>
      </c>
      <c r="L208" s="122">
        <v>930.37352054852147</v>
      </c>
      <c r="M208" s="122">
        <v>871.75254366295462</v>
      </c>
      <c r="N208" s="122">
        <v>841.4588087409137</v>
      </c>
      <c r="O208" s="122">
        <v>812.20613846129959</v>
      </c>
      <c r="P208" s="122">
        <v>774.68399934648369</v>
      </c>
      <c r="Q208" s="122">
        <v>785.72534619618955</v>
      </c>
      <c r="R208" s="122">
        <v>808.87967909342058</v>
      </c>
      <c r="S208" s="122">
        <v>805.75487512936479</v>
      </c>
      <c r="T208" s="122">
        <v>787.93603829402912</v>
      </c>
      <c r="U208" s="122">
        <v>797.1370668029258</v>
      </c>
      <c r="V208" s="122">
        <v>794.49390511180945</v>
      </c>
      <c r="W208" s="122">
        <v>848.65142377556117</v>
      </c>
      <c r="X208" s="122">
        <v>817.61043016454835</v>
      </c>
      <c r="Y208" s="122">
        <v>775.01122880947298</v>
      </c>
      <c r="DA208" s="130" t="s">
        <v>2542</v>
      </c>
    </row>
    <row r="209" spans="1:105" ht="12" customHeight="1" x14ac:dyDescent="0.25">
      <c r="A209" s="97" t="s">
        <v>50</v>
      </c>
      <c r="B209" s="98">
        <v>806.19373838958063</v>
      </c>
      <c r="C209" s="98">
        <v>951.30900573181236</v>
      </c>
      <c r="D209" s="98">
        <v>832.52379079956813</v>
      </c>
      <c r="E209" s="98">
        <v>984.89388271445148</v>
      </c>
      <c r="F209" s="98">
        <v>921.93062945942552</v>
      </c>
      <c r="G209" s="98">
        <v>935.04337962890691</v>
      </c>
      <c r="H209" s="98">
        <v>920.50477182035013</v>
      </c>
      <c r="I209" s="98">
        <v>962.25991867851621</v>
      </c>
      <c r="J209" s="98">
        <v>944.40403852007023</v>
      </c>
      <c r="K209" s="98">
        <v>1087.1971898463867</v>
      </c>
      <c r="L209" s="98">
        <v>980.59295434118906</v>
      </c>
      <c r="M209" s="98">
        <v>872.81363689595196</v>
      </c>
      <c r="N209" s="98">
        <v>830.58017785142044</v>
      </c>
      <c r="O209" s="98">
        <v>824.42093257666602</v>
      </c>
      <c r="P209" s="98">
        <v>761.46015055230441</v>
      </c>
      <c r="Q209" s="98">
        <v>774.59980155202993</v>
      </c>
      <c r="R209" s="98">
        <v>821.28713273541268</v>
      </c>
      <c r="S209" s="98">
        <v>809.62482746134503</v>
      </c>
      <c r="T209" s="98">
        <v>771.05160059047216</v>
      </c>
      <c r="U209" s="98">
        <v>811.4490718063912</v>
      </c>
      <c r="V209" s="98">
        <v>799.25727702286542</v>
      </c>
      <c r="W209" s="98">
        <v>845.920004851616</v>
      </c>
      <c r="X209" s="98">
        <v>829.49374781159213</v>
      </c>
      <c r="Y209" s="98">
        <v>746.90775458228461</v>
      </c>
      <c r="DA209" s="63" t="s">
        <v>2543</v>
      </c>
    </row>
    <row r="210" spans="1:105" ht="12" customHeight="1" x14ac:dyDescent="0.25">
      <c r="A210" s="109" t="s">
        <v>120</v>
      </c>
      <c r="B210" s="33">
        <v>929.35232197649384</v>
      </c>
      <c r="C210" s="33">
        <v>805.75311548050661</v>
      </c>
      <c r="D210" s="33">
        <v>997.27270487337751</v>
      </c>
      <c r="E210" s="33">
        <v>748.70613307142696</v>
      </c>
      <c r="F210" s="33">
        <v>928.21136689375055</v>
      </c>
      <c r="G210" s="33">
        <v>971.34545881368729</v>
      </c>
      <c r="H210" s="33">
        <v>1040.8626402408761</v>
      </c>
      <c r="I210" s="33">
        <v>920.5978203350827</v>
      </c>
      <c r="J210" s="33">
        <v>1051.9865019365782</v>
      </c>
      <c r="K210" s="33">
        <v>867.10737130181076</v>
      </c>
      <c r="L210" s="33">
        <v>890.88917925161763</v>
      </c>
      <c r="M210" s="33">
        <v>870.92173012424405</v>
      </c>
      <c r="N210" s="33">
        <v>849.33129768033496</v>
      </c>
      <c r="O210" s="33">
        <v>803.89600587732957</v>
      </c>
      <c r="P210" s="33">
        <v>783.15693961536567</v>
      </c>
      <c r="Q210" s="33">
        <v>792.48305574352935</v>
      </c>
      <c r="R210" s="33">
        <v>801.58056987874795</v>
      </c>
      <c r="S210" s="33">
        <v>803.56943338216718</v>
      </c>
      <c r="T210" s="33">
        <v>797.2472094942201</v>
      </c>
      <c r="U210" s="33">
        <v>789.4504553383324</v>
      </c>
      <c r="V210" s="33">
        <v>792.02299893926397</v>
      </c>
      <c r="W210" s="33">
        <v>849.98224863691303</v>
      </c>
      <c r="X210" s="33">
        <v>812.26706911407655</v>
      </c>
      <c r="Y210" s="33">
        <v>786.62750896534078</v>
      </c>
      <c r="DA210" s="60" t="s">
        <v>2544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88.985020937386722</v>
      </c>
      <c r="C212" s="117">
        <f t="shared" si="101"/>
        <v>112.7298018555969</v>
      </c>
      <c r="D212" s="117">
        <f t="shared" si="101"/>
        <v>104.27541374359393</v>
      </c>
      <c r="E212" s="117">
        <f t="shared" si="101"/>
        <v>132.97344833166895</v>
      </c>
      <c r="F212" s="117">
        <f t="shared" si="101"/>
        <v>129.04693173721637</v>
      </c>
      <c r="G212" s="117">
        <f t="shared" si="101"/>
        <v>133.76981733879435</v>
      </c>
      <c r="H212" s="117">
        <f t="shared" si="101"/>
        <v>137.28337832964951</v>
      </c>
      <c r="I212" s="117">
        <f t="shared" si="101"/>
        <v>149.12246746183101</v>
      </c>
      <c r="J212" s="117">
        <f t="shared" si="101"/>
        <v>154.43623426273535</v>
      </c>
      <c r="K212" s="117">
        <f t="shared" si="101"/>
        <v>182.09427690970497</v>
      </c>
      <c r="L212" s="117">
        <f t="shared" si="101"/>
        <v>167.40567834690813</v>
      </c>
      <c r="M212" s="117">
        <f t="shared" si="101"/>
        <v>148.55999725120995</v>
      </c>
      <c r="N212" s="117">
        <f t="shared" si="101"/>
        <v>135.08634228027992</v>
      </c>
      <c r="O212" s="117">
        <f t="shared" si="101"/>
        <v>129.2360691306454</v>
      </c>
      <c r="P212" s="117">
        <f t="shared" si="101"/>
        <v>115.09640183359815</v>
      </c>
      <c r="Q212" s="117">
        <f t="shared" si="101"/>
        <v>113.22599559132691</v>
      </c>
      <c r="R212" s="117">
        <f t="shared" ref="R212:V212" si="102">R213+R216+R218+R227</f>
        <v>117.47950423224316</v>
      </c>
      <c r="S212" s="117">
        <f t="shared" si="102"/>
        <v>112.5364907737093</v>
      </c>
      <c r="T212" s="117">
        <f t="shared" si="102"/>
        <v>105.12758440106072</v>
      </c>
      <c r="U212" s="117">
        <f t="shared" si="102"/>
        <v>108.24404088497128</v>
      </c>
      <c r="V212" s="117">
        <f t="shared" si="102"/>
        <v>103.77069575349201</v>
      </c>
      <c r="W212" s="117">
        <f t="shared" ref="W212:Y212" si="103">W213+W216+W218+W227</f>
        <v>104.91979581879978</v>
      </c>
      <c r="X212" s="117">
        <f t="shared" si="103"/>
        <v>97.103479105161455</v>
      </c>
      <c r="Y212" s="117">
        <f t="shared" si="103"/>
        <v>82.113824231960081</v>
      </c>
      <c r="DA212" s="129" t="s">
        <v>2695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:Y213" si="106">SUM(W214:W215)</f>
        <v>0</v>
      </c>
      <c r="X213" s="122">
        <f t="shared" si="106"/>
        <v>0</v>
      </c>
      <c r="Y213" s="122">
        <f t="shared" si="106"/>
        <v>0</v>
      </c>
      <c r="DA213" s="130" t="s">
        <v>2696</v>
      </c>
    </row>
    <row r="214" spans="1:105" ht="12" customHeight="1" x14ac:dyDescent="0.25">
      <c r="A214" s="97" t="s">
        <v>198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X214" s="98">
        <v>0</v>
      </c>
      <c r="Y214" s="98">
        <v>0</v>
      </c>
      <c r="DA214" s="63" t="s">
        <v>2697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X215" s="98">
        <v>0</v>
      </c>
      <c r="Y215" s="98">
        <v>0</v>
      </c>
      <c r="DA215" s="63" t="s">
        <v>2698</v>
      </c>
    </row>
    <row r="216" spans="1:105" ht="12" customHeight="1" x14ac:dyDescent="0.25">
      <c r="A216" s="121" t="s">
        <v>92</v>
      </c>
      <c r="B216" s="122">
        <f t="shared" ref="B216:Y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X216" s="122">
        <f t="shared" si="107"/>
        <v>0</v>
      </c>
      <c r="Y216" s="122">
        <f t="shared" si="107"/>
        <v>0</v>
      </c>
      <c r="DA216" s="130" t="s">
        <v>2699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2700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X218" s="122">
        <v>0</v>
      </c>
      <c r="Y218" s="122">
        <v>0</v>
      </c>
      <c r="DA218" s="130" t="s">
        <v>2701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X219" s="98">
        <v>0</v>
      </c>
      <c r="Y219" s="98">
        <v>0</v>
      </c>
      <c r="DA219" s="63" t="s">
        <v>2702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X220" s="98">
        <v>0</v>
      </c>
      <c r="Y220" s="98">
        <v>0</v>
      </c>
      <c r="DA220" s="63" t="s">
        <v>2703</v>
      </c>
    </row>
    <row r="221" spans="1:105" ht="12" customHeight="1" x14ac:dyDescent="0.25">
      <c r="A221" s="100" t="s">
        <v>198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X221" s="101">
        <v>0</v>
      </c>
      <c r="Y221" s="101">
        <v>0</v>
      </c>
      <c r="DA221" s="131" t="s">
        <v>2704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X222" s="104">
        <v>0</v>
      </c>
      <c r="Y222" s="104">
        <v>0</v>
      </c>
      <c r="DA222" s="132" t="s">
        <v>2705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X223" s="101">
        <v>0</v>
      </c>
      <c r="Y223" s="101">
        <v>0</v>
      </c>
      <c r="DA223" s="131" t="s">
        <v>2706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X224" s="104">
        <v>0</v>
      </c>
      <c r="Y224" s="104">
        <v>0</v>
      </c>
      <c r="DA224" s="132" t="s">
        <v>2707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X225" s="98">
        <v>0</v>
      </c>
      <c r="Y225" s="98">
        <v>0</v>
      </c>
      <c r="DA225" s="63" t="s">
        <v>2708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X226" s="98">
        <v>0</v>
      </c>
      <c r="Y226" s="98">
        <v>0</v>
      </c>
      <c r="DA226" s="63" t="s">
        <v>2709</v>
      </c>
    </row>
    <row r="227" spans="1:105" ht="12" customHeight="1" x14ac:dyDescent="0.25">
      <c r="A227" s="121" t="s">
        <v>54</v>
      </c>
      <c r="B227" s="122">
        <v>88.985020937386722</v>
      </c>
      <c r="C227" s="122">
        <v>112.7298018555969</v>
      </c>
      <c r="D227" s="122">
        <v>104.27541374359393</v>
      </c>
      <c r="E227" s="122">
        <v>132.97344833166895</v>
      </c>
      <c r="F227" s="122">
        <v>129.04693173721637</v>
      </c>
      <c r="G227" s="122">
        <v>133.76981733879435</v>
      </c>
      <c r="H227" s="122">
        <v>137.28337832964951</v>
      </c>
      <c r="I227" s="122">
        <v>149.12246746183101</v>
      </c>
      <c r="J227" s="122">
        <v>154.43623426273535</v>
      </c>
      <c r="K227" s="122">
        <v>182.09427690970497</v>
      </c>
      <c r="L227" s="122">
        <v>167.40567834690813</v>
      </c>
      <c r="M227" s="122">
        <v>148.55999725120995</v>
      </c>
      <c r="N227" s="122">
        <v>135.08634228027992</v>
      </c>
      <c r="O227" s="122">
        <v>129.2360691306454</v>
      </c>
      <c r="P227" s="122">
        <v>115.09640183359815</v>
      </c>
      <c r="Q227" s="122">
        <v>113.22599559132691</v>
      </c>
      <c r="R227" s="122">
        <v>117.47950423224316</v>
      </c>
      <c r="S227" s="122">
        <v>112.5364907737093</v>
      </c>
      <c r="T227" s="122">
        <v>105.12758440106072</v>
      </c>
      <c r="U227" s="122">
        <v>108.24404088497128</v>
      </c>
      <c r="V227" s="122">
        <v>103.77069575349201</v>
      </c>
      <c r="W227" s="122">
        <v>104.91979581879978</v>
      </c>
      <c r="X227" s="122">
        <v>97.103479105161455</v>
      </c>
      <c r="Y227" s="122">
        <v>82.113824231960081</v>
      </c>
      <c r="DA227" s="130" t="s">
        <v>2710</v>
      </c>
    </row>
    <row r="228" spans="1:105" ht="12" customHeight="1" x14ac:dyDescent="0.25">
      <c r="A228" s="97" t="s">
        <v>50</v>
      </c>
      <c r="B228" s="98">
        <v>317.39526173234435</v>
      </c>
      <c r="C228" s="98">
        <v>373.82163325542757</v>
      </c>
      <c r="D228" s="98">
        <v>326.56130073669442</v>
      </c>
      <c r="E228" s="98">
        <v>385.49074568082119</v>
      </c>
      <c r="F228" s="98">
        <v>360.16235748797624</v>
      </c>
      <c r="G228" s="98">
        <v>364.56765715307876</v>
      </c>
      <c r="H228" s="98">
        <v>358.11065079391307</v>
      </c>
      <c r="I228" s="98">
        <v>373.93657670120604</v>
      </c>
      <c r="J228" s="98">
        <v>366.78545579131026</v>
      </c>
      <c r="K228" s="98">
        <v>421.95571204227639</v>
      </c>
      <c r="L228" s="98">
        <v>380.32599318874054</v>
      </c>
      <c r="M228" s="98">
        <v>338.296924290275</v>
      </c>
      <c r="N228" s="98">
        <v>321.75595429079755</v>
      </c>
      <c r="O228" s="98">
        <v>319.19597178672802</v>
      </c>
      <c r="P228" s="98">
        <v>294.72913454521705</v>
      </c>
      <c r="Q228" s="98">
        <v>299.63543802239155</v>
      </c>
      <c r="R228" s="98">
        <v>317.17805096937354</v>
      </c>
      <c r="S228" s="98">
        <v>311.81467124274053</v>
      </c>
      <c r="T228" s="98">
        <v>295.76097643972173</v>
      </c>
      <c r="U228" s="98">
        <v>309.78788915634811</v>
      </c>
      <c r="V228" s="98">
        <v>303.81812079743804</v>
      </c>
      <c r="W228" s="98">
        <v>320.25986356060196</v>
      </c>
      <c r="X228" s="98">
        <v>313.05584989579268</v>
      </c>
      <c r="Y228" s="98">
        <v>280.77326701692522</v>
      </c>
      <c r="DA228" s="63" t="s">
        <v>2711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X229" s="33">
        <v>0</v>
      </c>
      <c r="Y229" s="33">
        <v>0</v>
      </c>
      <c r="DA229" s="60" t="s">
        <v>2712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122.19549945821296</v>
      </c>
      <c r="C231" s="118">
        <f t="shared" si="108"/>
        <v>142.6031095269752</v>
      </c>
      <c r="D231" s="118">
        <f t="shared" si="108"/>
        <v>147.17654166120414</v>
      </c>
      <c r="E231" s="118">
        <f t="shared" si="108"/>
        <v>160.25793379708477</v>
      </c>
      <c r="F231" s="118">
        <f t="shared" si="108"/>
        <v>162.50371077467614</v>
      </c>
      <c r="G231" s="118">
        <f t="shared" si="108"/>
        <v>173.21937186207134</v>
      </c>
      <c r="H231" s="118">
        <f t="shared" si="108"/>
        <v>161.82179920642756</v>
      </c>
      <c r="I231" s="118">
        <f t="shared" si="108"/>
        <v>155.60772058435987</v>
      </c>
      <c r="J231" s="118">
        <f t="shared" si="108"/>
        <v>163.49577891641468</v>
      </c>
      <c r="K231" s="118">
        <f t="shared" si="108"/>
        <v>167.78172700973849</v>
      </c>
      <c r="L231" s="118">
        <f t="shared" si="108"/>
        <v>177.86315356299929</v>
      </c>
      <c r="M231" s="118">
        <f t="shared" si="108"/>
        <v>173.0668445007353</v>
      </c>
      <c r="N231" s="118">
        <f t="shared" si="108"/>
        <v>167.72182589389701</v>
      </c>
      <c r="O231" s="118">
        <f t="shared" si="108"/>
        <v>170.54690650572121</v>
      </c>
      <c r="P231" s="118">
        <f t="shared" si="108"/>
        <v>148.6682624511254</v>
      </c>
      <c r="Q231" s="118">
        <f t="shared" si="108"/>
        <v>162.0036938706769</v>
      </c>
      <c r="R231" s="118">
        <f t="shared" ref="R231:V231" si="109">R232+R235+R237+R246</f>
        <v>165.42846279457683</v>
      </c>
      <c r="S231" s="118">
        <f t="shared" si="109"/>
        <v>165.99660226910365</v>
      </c>
      <c r="T231" s="118">
        <f t="shared" si="109"/>
        <v>160.55293245527278</v>
      </c>
      <c r="U231" s="118">
        <f t="shared" si="109"/>
        <v>159.03839828678983</v>
      </c>
      <c r="V231" s="118">
        <f t="shared" si="109"/>
        <v>165.16175953525186</v>
      </c>
      <c r="W231" s="118">
        <f t="shared" ref="W231:Y231" si="110">W232+W235+W237+W246</f>
        <v>180.24905591544123</v>
      </c>
      <c r="X231" s="118">
        <f t="shared" si="110"/>
        <v>166.99716356358851</v>
      </c>
      <c r="Y231" s="118">
        <f t="shared" si="110"/>
        <v>159.99241611843161</v>
      </c>
      <c r="DA231" s="129" t="s">
        <v>2863</v>
      </c>
    </row>
    <row r="232" spans="1:105" ht="12" customHeight="1" x14ac:dyDescent="0.25">
      <c r="A232" s="121" t="s">
        <v>57</v>
      </c>
      <c r="B232" s="123">
        <f t="shared" ref="B232:Q232" si="111">SUM(B233:B234)</f>
        <v>89.040842580531617</v>
      </c>
      <c r="C232" s="123">
        <f t="shared" si="111"/>
        <v>109.52350684248823</v>
      </c>
      <c r="D232" s="123">
        <f t="shared" si="111"/>
        <v>112.16664126364937</v>
      </c>
      <c r="E232" s="123">
        <f t="shared" si="111"/>
        <v>126.56176097377708</v>
      </c>
      <c r="F232" s="123">
        <f t="shared" si="111"/>
        <v>127.09089375156327</v>
      </c>
      <c r="G232" s="123">
        <f t="shared" si="111"/>
        <v>136.52388768309766</v>
      </c>
      <c r="H232" s="123">
        <f t="shared" si="111"/>
        <v>123.72163716531126</v>
      </c>
      <c r="I232" s="123">
        <f t="shared" si="111"/>
        <v>118.15349263868013</v>
      </c>
      <c r="J232" s="123">
        <f t="shared" si="111"/>
        <v>124.58682555219094</v>
      </c>
      <c r="K232" s="123">
        <f t="shared" si="111"/>
        <v>129.52677961421227</v>
      </c>
      <c r="L232" s="123">
        <f t="shared" si="111"/>
        <v>139.7705459683547</v>
      </c>
      <c r="M232" s="123">
        <f t="shared" si="111"/>
        <v>137.16720828219232</v>
      </c>
      <c r="N232" s="123">
        <f t="shared" si="111"/>
        <v>131.85677383962769</v>
      </c>
      <c r="O232" s="123">
        <f t="shared" si="111"/>
        <v>136.03314010775387</v>
      </c>
      <c r="P232" s="123">
        <f t="shared" si="111"/>
        <v>116.32748677859878</v>
      </c>
      <c r="Q232" s="123">
        <f t="shared" si="111"/>
        <v>128.87194599977857</v>
      </c>
      <c r="R232" s="123">
        <f t="shared" ref="R232:V232" si="112">SUM(R233:R234)</f>
        <v>132.71829593415117</v>
      </c>
      <c r="S232" s="123">
        <f t="shared" si="112"/>
        <v>132.46595142517282</v>
      </c>
      <c r="T232" s="123">
        <f t="shared" si="112"/>
        <v>127.20809122355926</v>
      </c>
      <c r="U232" s="123">
        <f t="shared" si="112"/>
        <v>126.18255217844852</v>
      </c>
      <c r="V232" s="123">
        <f t="shared" si="112"/>
        <v>132.2610592123404</v>
      </c>
      <c r="W232" s="123">
        <f t="shared" ref="W232:Y232" si="113">SUM(W233:W234)</f>
        <v>144.84877685186493</v>
      </c>
      <c r="X232" s="123">
        <f t="shared" si="113"/>
        <v>132.48239316764233</v>
      </c>
      <c r="Y232" s="123">
        <f t="shared" si="113"/>
        <v>126.64069829281388</v>
      </c>
      <c r="DA232" s="130" t="s">
        <v>2864</v>
      </c>
    </row>
    <row r="233" spans="1:105" ht="12" customHeight="1" x14ac:dyDescent="0.25">
      <c r="A233" s="97" t="s">
        <v>198</v>
      </c>
      <c r="B233" s="99">
        <v>88.732782216868401</v>
      </c>
      <c r="C233" s="99">
        <v>109.14710267614986</v>
      </c>
      <c r="D233" s="99">
        <v>111.78014657734123</v>
      </c>
      <c r="E233" s="99">
        <v>126.15062224753299</v>
      </c>
      <c r="F233" s="99">
        <v>126.65862022752239</v>
      </c>
      <c r="G233" s="99">
        <v>136.0687650506338</v>
      </c>
      <c r="H233" s="99">
        <v>123.32389541048292</v>
      </c>
      <c r="I233" s="99">
        <v>117.78595946241961</v>
      </c>
      <c r="J233" s="99">
        <v>124.20258336240612</v>
      </c>
      <c r="K233" s="99">
        <v>129.12958430028272</v>
      </c>
      <c r="L233" s="99">
        <v>139.35655613271388</v>
      </c>
      <c r="M233" s="99">
        <v>136.76340964011911</v>
      </c>
      <c r="N233" s="99">
        <v>131.47187737141849</v>
      </c>
      <c r="O233" s="99">
        <v>135.63866957856874</v>
      </c>
      <c r="P233" s="99">
        <v>115.99228513207592</v>
      </c>
      <c r="Q233" s="99">
        <v>128.5008544885857</v>
      </c>
      <c r="R233" s="99">
        <v>132.3332599635944</v>
      </c>
      <c r="S233" s="99">
        <v>132.08561191246142</v>
      </c>
      <c r="T233" s="99">
        <v>126.84276730984246</v>
      </c>
      <c r="U233" s="99">
        <v>125.81686648810346</v>
      </c>
      <c r="V233" s="99">
        <v>131.87608421141803</v>
      </c>
      <c r="W233" s="99">
        <v>144.42596602409765</v>
      </c>
      <c r="X233" s="99">
        <v>132.09592167947011</v>
      </c>
      <c r="Y233" s="99">
        <v>126.2678064422893</v>
      </c>
      <c r="DA233" s="63" t="s">
        <v>2865</v>
      </c>
    </row>
    <row r="234" spans="1:105" ht="12" customHeight="1" x14ac:dyDescent="0.25">
      <c r="A234" s="97" t="s">
        <v>53</v>
      </c>
      <c r="B234" s="99">
        <v>0.30806036366322187</v>
      </c>
      <c r="C234" s="99">
        <v>0.37640416633837442</v>
      </c>
      <c r="D234" s="99">
        <v>0.38649468630814543</v>
      </c>
      <c r="E234" s="99">
        <v>0.4111387262440937</v>
      </c>
      <c r="F234" s="99">
        <v>0.43227352404087421</v>
      </c>
      <c r="G234" s="99">
        <v>0.45512263246384194</v>
      </c>
      <c r="H234" s="99">
        <v>0.39774175482835078</v>
      </c>
      <c r="I234" s="99">
        <v>0.36753317626052712</v>
      </c>
      <c r="J234" s="99">
        <v>0.38424218978482427</v>
      </c>
      <c r="K234" s="99">
        <v>0.39719531392955232</v>
      </c>
      <c r="L234" s="99">
        <v>0.41398983564082303</v>
      </c>
      <c r="M234" s="99">
        <v>0.4037986420732238</v>
      </c>
      <c r="N234" s="99">
        <v>0.38489646820919832</v>
      </c>
      <c r="O234" s="99">
        <v>0.3944705291851347</v>
      </c>
      <c r="P234" s="99">
        <v>0.3352016465228646</v>
      </c>
      <c r="Q234" s="99">
        <v>0.37109151119286454</v>
      </c>
      <c r="R234" s="99">
        <v>0.3850359705567602</v>
      </c>
      <c r="S234" s="99">
        <v>0.3803395127114006</v>
      </c>
      <c r="T234" s="99">
        <v>0.36532391371681017</v>
      </c>
      <c r="U234" s="99">
        <v>0.36568569034505677</v>
      </c>
      <c r="V234" s="99">
        <v>0.3849750009223778</v>
      </c>
      <c r="W234" s="99">
        <v>0.42281082776728196</v>
      </c>
      <c r="X234" s="99">
        <v>0.38647148817221055</v>
      </c>
      <c r="Y234" s="99">
        <v>0.37289185052458501</v>
      </c>
      <c r="DA234" s="63" t="s">
        <v>2866</v>
      </c>
    </row>
    <row r="235" spans="1:105" ht="12" customHeight="1" x14ac:dyDescent="0.25">
      <c r="A235" s="121" t="s">
        <v>92</v>
      </c>
      <c r="B235" s="123">
        <f t="shared" ref="B235:Y235" si="114">B236</f>
        <v>0.8246813817056422</v>
      </c>
      <c r="C235" s="123">
        <f t="shared" si="114"/>
        <v>0.79190149742361338</v>
      </c>
      <c r="D235" s="123">
        <f t="shared" si="114"/>
        <v>0.77495021443139744</v>
      </c>
      <c r="E235" s="123">
        <f t="shared" si="114"/>
        <v>1.7340890852335138</v>
      </c>
      <c r="F235" s="123">
        <f t="shared" si="114"/>
        <v>0.75545630719408607</v>
      </c>
      <c r="G235" s="123">
        <f t="shared" si="114"/>
        <v>0.98755070063913508</v>
      </c>
      <c r="H235" s="123">
        <f t="shared" si="114"/>
        <v>1.5628648765976607</v>
      </c>
      <c r="I235" s="123">
        <f t="shared" si="114"/>
        <v>2.0785396355224055</v>
      </c>
      <c r="J235" s="123">
        <f t="shared" si="114"/>
        <v>2.2626344250212287</v>
      </c>
      <c r="K235" s="123">
        <f t="shared" si="114"/>
        <v>2.2824232153250503</v>
      </c>
      <c r="L235" s="123">
        <f t="shared" si="114"/>
        <v>3.0082893520369089</v>
      </c>
      <c r="M235" s="123">
        <f t="shared" si="114"/>
        <v>3.984474761934234</v>
      </c>
      <c r="N235" s="123">
        <f t="shared" si="114"/>
        <v>4.2702449081052904</v>
      </c>
      <c r="O235" s="123">
        <f t="shared" si="114"/>
        <v>3.4070291188789037</v>
      </c>
      <c r="P235" s="123">
        <f t="shared" si="114"/>
        <v>2.6732323302618601</v>
      </c>
      <c r="Q235" s="123">
        <f t="shared" si="114"/>
        <v>3.8561772013267186</v>
      </c>
      <c r="R235" s="123">
        <f t="shared" si="114"/>
        <v>2.9127120285904589</v>
      </c>
      <c r="S235" s="123">
        <f t="shared" si="114"/>
        <v>3.2605483990956809</v>
      </c>
      <c r="T235" s="123">
        <f t="shared" si="114"/>
        <v>3.2718174813910434</v>
      </c>
      <c r="U235" s="123">
        <f t="shared" si="114"/>
        <v>3.2488855771325991</v>
      </c>
      <c r="V235" s="123">
        <f t="shared" si="114"/>
        <v>3.2528359693499409</v>
      </c>
      <c r="W235" s="123">
        <f t="shared" si="114"/>
        <v>3.74781655508506</v>
      </c>
      <c r="X235" s="123">
        <f t="shared" si="114"/>
        <v>3.8692457107107443</v>
      </c>
      <c r="Y235" s="123">
        <f t="shared" si="114"/>
        <v>4.0216155047243731</v>
      </c>
      <c r="DA235" s="130" t="s">
        <v>2867</v>
      </c>
    </row>
    <row r="236" spans="1:105" ht="12" customHeight="1" x14ac:dyDescent="0.25">
      <c r="A236" s="97" t="s">
        <v>53</v>
      </c>
      <c r="B236" s="99">
        <f>RES_hhdet_fecs!B129</f>
        <v>0.8246813817056422</v>
      </c>
      <c r="C236" s="99">
        <f>RES_hhdet_fecs!C129</f>
        <v>0.79190149742361338</v>
      </c>
      <c r="D236" s="99">
        <f>RES_hhdet_fecs!D129</f>
        <v>0.77495021443139744</v>
      </c>
      <c r="E236" s="99">
        <f>RES_hhdet_fecs!E129</f>
        <v>1.7340890852335138</v>
      </c>
      <c r="F236" s="99">
        <f>RES_hhdet_fecs!F129</f>
        <v>0.75545630719408607</v>
      </c>
      <c r="G236" s="99">
        <f>RES_hhdet_fecs!G129</f>
        <v>0.98755070063913508</v>
      </c>
      <c r="H236" s="99">
        <f>RES_hhdet_fecs!H129</f>
        <v>1.5628648765976607</v>
      </c>
      <c r="I236" s="99">
        <f>RES_hhdet_fecs!I129</f>
        <v>2.0785396355224055</v>
      </c>
      <c r="J236" s="99">
        <f>RES_hhdet_fecs!J129</f>
        <v>2.2626344250212287</v>
      </c>
      <c r="K236" s="99">
        <f>RES_hhdet_fecs!K129</f>
        <v>2.2824232153250503</v>
      </c>
      <c r="L236" s="99">
        <f>RES_hhdet_fecs!L129</f>
        <v>3.0082893520369089</v>
      </c>
      <c r="M236" s="99">
        <f>RES_hhdet_fecs!M129</f>
        <v>3.984474761934234</v>
      </c>
      <c r="N236" s="99">
        <f>RES_hhdet_fecs!N129</f>
        <v>4.2702449081052904</v>
      </c>
      <c r="O236" s="99">
        <f>RES_hhdet_fecs!O129</f>
        <v>3.4070291188789037</v>
      </c>
      <c r="P236" s="99">
        <f>RES_hhdet_fecs!P129</f>
        <v>2.6732323302618601</v>
      </c>
      <c r="Q236" s="99">
        <f>RES_hhdet_fecs!Q129</f>
        <v>3.8561772013267186</v>
      </c>
      <c r="R236" s="99">
        <f>RES_hhdet_fecs!R129</f>
        <v>2.9127120285904589</v>
      </c>
      <c r="S236" s="99">
        <f>RES_hhdet_fecs!S129</f>
        <v>3.2605483990956809</v>
      </c>
      <c r="T236" s="99">
        <f>RES_hhdet_fecs!T129</f>
        <v>3.2718174813910434</v>
      </c>
      <c r="U236" s="99">
        <f>RES_hhdet_fecs!U129</f>
        <v>3.2488855771325991</v>
      </c>
      <c r="V236" s="99">
        <f>RES_hhdet_fecs!V129</f>
        <v>3.2528359693499409</v>
      </c>
      <c r="W236" s="99">
        <f>RES_hhdet_fecs!W129</f>
        <v>3.74781655508506</v>
      </c>
      <c r="X236" s="99">
        <f>RES_hhdet_fecs!X129</f>
        <v>3.8692457107107443</v>
      </c>
      <c r="Y236" s="99">
        <f>RES_hhdet_fecs!Y129</f>
        <v>4.0216155047243731</v>
      </c>
      <c r="DA236" s="63" t="s">
        <v>2868</v>
      </c>
    </row>
    <row r="237" spans="1:105" ht="12" customHeight="1" x14ac:dyDescent="0.25">
      <c r="A237" s="121" t="s">
        <v>55</v>
      </c>
      <c r="B237" s="123">
        <v>15.796092685782972</v>
      </c>
      <c r="C237" s="123">
        <v>16.290997463325713</v>
      </c>
      <c r="D237" s="123">
        <v>16.758770343147138</v>
      </c>
      <c r="E237" s="123">
        <v>16.168738548705097</v>
      </c>
      <c r="F237" s="123">
        <v>17.361233514425113</v>
      </c>
      <c r="G237" s="123">
        <v>17.918072482195452</v>
      </c>
      <c r="H237" s="123">
        <v>18.217768723030947</v>
      </c>
      <c r="I237" s="123">
        <v>17.966764184399285</v>
      </c>
      <c r="J237" s="123">
        <v>18.103168335744815</v>
      </c>
      <c r="K237" s="123">
        <v>17.915296663844863</v>
      </c>
      <c r="L237" s="123">
        <v>17.823294070001904</v>
      </c>
      <c r="M237" s="123">
        <v>15.94344857596221</v>
      </c>
      <c r="N237" s="123">
        <v>16.385581280174595</v>
      </c>
      <c r="O237" s="123">
        <v>16.549736979374337</v>
      </c>
      <c r="P237" s="123">
        <v>15.977905528586959</v>
      </c>
      <c r="Q237" s="123">
        <v>15.541260945408641</v>
      </c>
      <c r="R237" s="123">
        <v>15.785214154646066</v>
      </c>
      <c r="S237" s="123">
        <v>16.545741232405284</v>
      </c>
      <c r="T237" s="123">
        <v>16.930252825199542</v>
      </c>
      <c r="U237" s="123">
        <v>16.520851824085007</v>
      </c>
      <c r="V237" s="123">
        <v>16.905394861601781</v>
      </c>
      <c r="W237" s="123">
        <v>18.349545124618096</v>
      </c>
      <c r="X237" s="123">
        <v>18.071451838362329</v>
      </c>
      <c r="Y237" s="123">
        <v>17.74077165017567</v>
      </c>
      <c r="DA237" s="130" t="s">
        <v>2869</v>
      </c>
    </row>
    <row r="238" spans="1:105" ht="12" customHeight="1" x14ac:dyDescent="0.25">
      <c r="A238" s="97" t="s">
        <v>128</v>
      </c>
      <c r="B238" s="99">
        <v>13.555394050766736</v>
      </c>
      <c r="C238" s="99">
        <v>14.896971998594969</v>
      </c>
      <c r="D238" s="99">
        <v>14.861647300338854</v>
      </c>
      <c r="E238" s="99">
        <v>15.467572299755464</v>
      </c>
      <c r="F238" s="99">
        <v>15.962056390989325</v>
      </c>
      <c r="G238" s="99">
        <v>16.540247126822063</v>
      </c>
      <c r="H238" s="99">
        <v>16.649136501355812</v>
      </c>
      <c r="I238" s="99">
        <v>16.827649060426552</v>
      </c>
      <c r="J238" s="99">
        <v>16.758844017133132</v>
      </c>
      <c r="K238" s="99">
        <v>17.106508364420559</v>
      </c>
      <c r="L238" s="99">
        <v>17.005236065877618</v>
      </c>
      <c r="M238" s="99">
        <v>14.887481772220909</v>
      </c>
      <c r="N238" s="99">
        <v>15.670459669760765</v>
      </c>
      <c r="O238" s="99">
        <v>16.132313827812723</v>
      </c>
      <c r="P238" s="99">
        <v>15.497568667140666</v>
      </c>
      <c r="Q238" s="99">
        <v>14.78588716160024</v>
      </c>
      <c r="R238" s="99">
        <v>14.847958556955424</v>
      </c>
      <c r="S238" s="99">
        <v>15.727261208849104</v>
      </c>
      <c r="T238" s="99">
        <v>16.272246156720737</v>
      </c>
      <c r="U238" s="99">
        <v>15.53456151512871</v>
      </c>
      <c r="V238" s="99">
        <v>16.091747462977999</v>
      </c>
      <c r="W238" s="99">
        <v>17.523067416137703</v>
      </c>
      <c r="X238" s="99">
        <v>17.503453801451048</v>
      </c>
      <c r="Y238" s="99">
        <v>16.899378146038472</v>
      </c>
      <c r="DA238" s="63" t="s">
        <v>2870</v>
      </c>
    </row>
    <row r="239" spans="1:105" ht="12" customHeight="1" x14ac:dyDescent="0.25">
      <c r="A239" s="97" t="s">
        <v>127</v>
      </c>
      <c r="B239" s="99">
        <v>11.281452373197887</v>
      </c>
      <c r="C239" s="99">
        <v>12.331626588689513</v>
      </c>
      <c r="D239" s="99">
        <v>12.370866349906223</v>
      </c>
      <c r="E239" s="99">
        <v>12.707303397938192</v>
      </c>
      <c r="F239" s="99">
        <v>13.253795648686785</v>
      </c>
      <c r="G239" s="99">
        <v>13.749158708050683</v>
      </c>
      <c r="H239" s="99">
        <v>13.86708610442526</v>
      </c>
      <c r="I239" s="99">
        <v>14.020951927963488</v>
      </c>
      <c r="J239" s="99">
        <v>14.035999578293112</v>
      </c>
      <c r="K239" s="99">
        <v>14.322167383581679</v>
      </c>
      <c r="L239" s="99">
        <v>14.311498732857414</v>
      </c>
      <c r="M239" s="99">
        <v>12.623945327824357</v>
      </c>
      <c r="N239" s="99">
        <v>13.358083301152899</v>
      </c>
      <c r="O239" s="99">
        <v>13.781463417673848</v>
      </c>
      <c r="P239" s="99">
        <v>13.294675278928008</v>
      </c>
      <c r="Q239" s="99">
        <v>12.797003690307468</v>
      </c>
      <c r="R239" s="99">
        <v>12.868510593147017</v>
      </c>
      <c r="S239" s="99">
        <v>13.663448894076319</v>
      </c>
      <c r="T239" s="99">
        <v>14.212940837659646</v>
      </c>
      <c r="U239" s="99">
        <v>13.590717061571628</v>
      </c>
      <c r="V239" s="99">
        <v>14.096751468693252</v>
      </c>
      <c r="W239" s="99">
        <v>15.499344127442265</v>
      </c>
      <c r="X239" s="99">
        <v>15.61564263332734</v>
      </c>
      <c r="Y239" s="99">
        <v>15.165797321064538</v>
      </c>
      <c r="DA239" s="63" t="s">
        <v>2871</v>
      </c>
    </row>
    <row r="240" spans="1:105" ht="12" customHeight="1" x14ac:dyDescent="0.25">
      <c r="A240" s="100" t="s">
        <v>198</v>
      </c>
      <c r="B240" s="102">
        <v>4.1154340618531311</v>
      </c>
      <c r="C240" s="102">
        <v>4.2584475913734137</v>
      </c>
      <c r="D240" s="102">
        <v>4.474451373195472</v>
      </c>
      <c r="E240" s="102">
        <v>3.9156432715087588</v>
      </c>
      <c r="F240" s="102">
        <v>4.5619147387843046</v>
      </c>
      <c r="G240" s="102">
        <v>4.6819505158896773</v>
      </c>
      <c r="H240" s="102">
        <v>4.7004664960193967</v>
      </c>
      <c r="I240" s="102">
        <v>4.6133272399504506</v>
      </c>
      <c r="J240" s="102">
        <v>4.6348979073672991</v>
      </c>
      <c r="K240" s="102">
        <v>4.4061129522638014</v>
      </c>
      <c r="L240" s="102">
        <v>4.4000332131083182</v>
      </c>
      <c r="M240" s="102">
        <v>4.0283464979478492</v>
      </c>
      <c r="N240" s="102">
        <v>4.2112903120619727</v>
      </c>
      <c r="O240" s="102">
        <v>4.2122677098307246</v>
      </c>
      <c r="P240" s="102">
        <v>4.2666275391249133</v>
      </c>
      <c r="Q240" s="102">
        <v>4.4805540733495954</v>
      </c>
      <c r="R240" s="102">
        <v>4.389598923093061</v>
      </c>
      <c r="S240" s="102">
        <v>4.5886164520424586</v>
      </c>
      <c r="T240" s="102">
        <v>4.9126962466382853</v>
      </c>
      <c r="U240" s="102">
        <v>4.4556493310424425</v>
      </c>
      <c r="V240" s="102">
        <v>4.5081024386687121</v>
      </c>
      <c r="W240" s="102">
        <v>5.5106992298419506</v>
      </c>
      <c r="X240" s="102">
        <v>6.1372803690509681</v>
      </c>
      <c r="Y240" s="102">
        <v>6.042989028705974</v>
      </c>
      <c r="DA240" s="131" t="s">
        <v>2872</v>
      </c>
    </row>
    <row r="241" spans="1:105" ht="12" customHeight="1" x14ac:dyDescent="0.25">
      <c r="A241" s="103" t="s">
        <v>52</v>
      </c>
      <c r="B241" s="105">
        <v>7.1660183113447546</v>
      </c>
      <c r="C241" s="105">
        <v>8.0731789973160986</v>
      </c>
      <c r="D241" s="105">
        <v>7.8964149767107488</v>
      </c>
      <c r="E241" s="105">
        <v>8.7916601264294343</v>
      </c>
      <c r="F241" s="105">
        <v>8.6918809099024781</v>
      </c>
      <c r="G241" s="105">
        <v>9.0672081921610026</v>
      </c>
      <c r="H241" s="105">
        <v>9.1666196084058651</v>
      </c>
      <c r="I241" s="105">
        <v>9.407624688013037</v>
      </c>
      <c r="J241" s="105">
        <v>9.4011016709258115</v>
      </c>
      <c r="K241" s="105">
        <v>9.9160544313178782</v>
      </c>
      <c r="L241" s="105">
        <v>9.9114655197490968</v>
      </c>
      <c r="M241" s="105">
        <v>8.5955988298765078</v>
      </c>
      <c r="N241" s="105">
        <v>9.1467929890909261</v>
      </c>
      <c r="O241" s="105">
        <v>9.5691957078431251</v>
      </c>
      <c r="P241" s="105">
        <v>9.0280477398030961</v>
      </c>
      <c r="Q241" s="105">
        <v>8.3164496169578754</v>
      </c>
      <c r="R241" s="105">
        <v>8.4789116700539573</v>
      </c>
      <c r="S241" s="105">
        <v>9.0748324420338609</v>
      </c>
      <c r="T241" s="105">
        <v>9.3002445910213591</v>
      </c>
      <c r="U241" s="105">
        <v>9.1350677305291867</v>
      </c>
      <c r="V241" s="105">
        <v>9.5886490300245448</v>
      </c>
      <c r="W241" s="105">
        <v>9.9886448976003166</v>
      </c>
      <c r="X241" s="105">
        <v>9.4783622642763738</v>
      </c>
      <c r="Y241" s="105">
        <v>9.1228082923585667</v>
      </c>
      <c r="DA241" s="132" t="s">
        <v>2873</v>
      </c>
    </row>
    <row r="242" spans="1:105" ht="12" customHeight="1" x14ac:dyDescent="0.25">
      <c r="A242" s="106" t="s">
        <v>122</v>
      </c>
      <c r="B242" s="102">
        <v>19.372863818248032</v>
      </c>
      <c r="C242" s="102">
        <v>18.734319270767283</v>
      </c>
      <c r="D242" s="102">
        <v>20.423030741107482</v>
      </c>
      <c r="E242" s="102">
        <v>17.714767814999558</v>
      </c>
      <c r="F242" s="102">
        <v>20.301155248933032</v>
      </c>
      <c r="G242" s="102">
        <v>20.864795516990675</v>
      </c>
      <c r="H242" s="102">
        <v>21.551880936468159</v>
      </c>
      <c r="I242" s="102">
        <v>20.693802362656445</v>
      </c>
      <c r="J242" s="102">
        <v>21.580990061306213</v>
      </c>
      <c r="K242" s="102">
        <v>20.424546258172541</v>
      </c>
      <c r="L242" s="102">
        <v>20.634425725905398</v>
      </c>
      <c r="M242" s="102">
        <v>19.774399712972265</v>
      </c>
      <c r="N242" s="102">
        <v>19.66802707448338</v>
      </c>
      <c r="O242" s="102">
        <v>18.958264681402401</v>
      </c>
      <c r="P242" s="102">
        <v>18.610308202220914</v>
      </c>
      <c r="Q242" s="102">
        <v>18.641512119012297</v>
      </c>
      <c r="R242" s="102">
        <v>18.727395443113291</v>
      </c>
      <c r="S242" s="102">
        <v>18.858393798803696</v>
      </c>
      <c r="T242" s="102">
        <v>18.759025449326163</v>
      </c>
      <c r="U242" s="102">
        <v>18.685589044840317</v>
      </c>
      <c r="V242" s="102">
        <v>18.731678048474997</v>
      </c>
      <c r="W242" s="102">
        <v>20.153452447673352</v>
      </c>
      <c r="X242" s="102">
        <v>19.47729392277774</v>
      </c>
      <c r="Y242" s="102">
        <v>19.455960332973483</v>
      </c>
      <c r="DA242" s="131" t="s">
        <v>2874</v>
      </c>
    </row>
    <row r="243" spans="1:105" ht="12" customHeight="1" x14ac:dyDescent="0.25">
      <c r="A243" s="107" t="s">
        <v>121</v>
      </c>
      <c r="B243" s="105">
        <v>13.977070870162226</v>
      </c>
      <c r="C243" s="105">
        <v>13.402998098683691</v>
      </c>
      <c r="D243" s="105">
        <v>14.750842744236172</v>
      </c>
      <c r="E243" s="105">
        <v>12.483196793508151</v>
      </c>
      <c r="F243" s="105">
        <v>14.633702531854448</v>
      </c>
      <c r="G243" s="105">
        <v>15.103578813502432</v>
      </c>
      <c r="H243" s="105">
        <v>15.70663775095049</v>
      </c>
      <c r="I243" s="105">
        <v>15.070387242702449</v>
      </c>
      <c r="J243" s="105">
        <v>15.740457499503604</v>
      </c>
      <c r="K243" s="105">
        <v>14.752242428985989</v>
      </c>
      <c r="L243" s="105">
        <v>14.917856860362495</v>
      </c>
      <c r="M243" s="105">
        <v>14.406504172614959</v>
      </c>
      <c r="N243" s="105">
        <v>14.365941055687813</v>
      </c>
      <c r="O243" s="105">
        <v>13.890910944498364</v>
      </c>
      <c r="P243" s="105">
        <v>13.875838568920868</v>
      </c>
      <c r="Q243" s="105">
        <v>14.205146827984764</v>
      </c>
      <c r="R243" s="105">
        <v>14.379556140812198</v>
      </c>
      <c r="S243" s="105">
        <v>14.6138047167994</v>
      </c>
      <c r="T243" s="105">
        <v>14.754308595039195</v>
      </c>
      <c r="U243" s="105">
        <v>14.781301182548612</v>
      </c>
      <c r="V243" s="105">
        <v>14.90513758236496</v>
      </c>
      <c r="W243" s="105">
        <v>16.354794249091277</v>
      </c>
      <c r="X243" s="105">
        <v>16.098298881991649</v>
      </c>
      <c r="Y243" s="105">
        <v>16.231217769497203</v>
      </c>
      <c r="DA243" s="132" t="s">
        <v>2875</v>
      </c>
    </row>
    <row r="244" spans="1:105" ht="12" customHeight="1" x14ac:dyDescent="0.25">
      <c r="A244" s="108" t="s">
        <v>53</v>
      </c>
      <c r="B244" s="99">
        <v>5.8825591267582933</v>
      </c>
      <c r="C244" s="99">
        <v>5.3771187412717021</v>
      </c>
      <c r="D244" s="99">
        <v>6.1728891761323519</v>
      </c>
      <c r="E244" s="99">
        <v>4.5090966295101094</v>
      </c>
      <c r="F244" s="99">
        <v>5.8335552947907114</v>
      </c>
      <c r="G244" s="99">
        <v>5.9499560939945209</v>
      </c>
      <c r="H244" s="99">
        <v>6.1460009511337406</v>
      </c>
      <c r="I244" s="99">
        <v>5.750446198163889</v>
      </c>
      <c r="J244" s="99">
        <v>6.0442857156604681</v>
      </c>
      <c r="K244" s="99">
        <v>5.3142061190224341</v>
      </c>
      <c r="L244" s="99">
        <v>5.3679999191031111</v>
      </c>
      <c r="M244" s="99">
        <v>5.3585141813808042</v>
      </c>
      <c r="N244" s="99">
        <v>5.2736687481836535</v>
      </c>
      <c r="O244" s="99">
        <v>4.9371354083204118</v>
      </c>
      <c r="P244" s="99">
        <v>5.11061779698914</v>
      </c>
      <c r="Q244" s="99">
        <v>5.6136523327998384</v>
      </c>
      <c r="R244" s="99">
        <v>5.4966354546673344</v>
      </c>
      <c r="S244" s="99">
        <v>5.4642218662825117</v>
      </c>
      <c r="T244" s="99">
        <v>5.6251940734341934</v>
      </c>
      <c r="U244" s="99">
        <v>5.3102955486510357</v>
      </c>
      <c r="V244" s="99">
        <v>5.2163647353953273</v>
      </c>
      <c r="W244" s="99">
        <v>6.3208384988809811</v>
      </c>
      <c r="X244" s="99">
        <v>6.8318900793404875</v>
      </c>
      <c r="Y244" s="99">
        <v>6.9272158323433013</v>
      </c>
      <c r="DA244" s="63" t="s">
        <v>2876</v>
      </c>
    </row>
    <row r="245" spans="1:105" ht="12" customHeight="1" x14ac:dyDescent="0.25">
      <c r="A245" s="108" t="s">
        <v>52</v>
      </c>
      <c r="B245" s="99">
        <v>8.0945117434039346</v>
      </c>
      <c r="C245" s="99">
        <v>8.0258793574119878</v>
      </c>
      <c r="D245" s="99">
        <v>8.577953568103819</v>
      </c>
      <c r="E245" s="99">
        <v>7.9741001639980418</v>
      </c>
      <c r="F245" s="99">
        <v>8.8001472370637384</v>
      </c>
      <c r="G245" s="99">
        <v>9.1536227195079114</v>
      </c>
      <c r="H245" s="99">
        <v>9.5606367998167503</v>
      </c>
      <c r="I245" s="99">
        <v>9.3199410445385613</v>
      </c>
      <c r="J245" s="99">
        <v>9.6961717838431341</v>
      </c>
      <c r="K245" s="99">
        <v>9.4380363099635591</v>
      </c>
      <c r="L245" s="99">
        <v>9.5498569412593852</v>
      </c>
      <c r="M245" s="99">
        <v>9.0479899912341555</v>
      </c>
      <c r="N245" s="99">
        <v>9.0922723075041585</v>
      </c>
      <c r="O245" s="99">
        <v>8.9537755361779521</v>
      </c>
      <c r="P245" s="99">
        <v>8.7652207719317268</v>
      </c>
      <c r="Q245" s="99">
        <v>8.591494495184925</v>
      </c>
      <c r="R245" s="99">
        <v>8.882920686144864</v>
      </c>
      <c r="S245" s="99">
        <v>9.1495828505168895</v>
      </c>
      <c r="T245" s="99">
        <v>9.1291145216050023</v>
      </c>
      <c r="U245" s="99">
        <v>9.4710056338975761</v>
      </c>
      <c r="V245" s="99">
        <v>9.6887728469696306</v>
      </c>
      <c r="W245" s="99">
        <v>10.0339557502103</v>
      </c>
      <c r="X245" s="99">
        <v>9.26640880265116</v>
      </c>
      <c r="Y245" s="99">
        <v>9.3040019371539024</v>
      </c>
      <c r="DA245" s="63" t="s">
        <v>2877</v>
      </c>
    </row>
    <row r="246" spans="1:105" ht="12" customHeight="1" x14ac:dyDescent="0.25">
      <c r="A246" s="121" t="s">
        <v>54</v>
      </c>
      <c r="B246" s="123">
        <v>16.533882810192736</v>
      </c>
      <c r="C246" s="123">
        <v>15.996703723737642</v>
      </c>
      <c r="D246" s="123">
        <v>17.476179839976233</v>
      </c>
      <c r="E246" s="123">
        <v>15.793345189369054</v>
      </c>
      <c r="F246" s="123">
        <v>17.296127201493682</v>
      </c>
      <c r="G246" s="123">
        <v>17.789860996139101</v>
      </c>
      <c r="H246" s="123">
        <v>18.31952844148768</v>
      </c>
      <c r="I246" s="123">
        <v>17.408924125758041</v>
      </c>
      <c r="J246" s="123">
        <v>18.54315060345769</v>
      </c>
      <c r="K246" s="123">
        <v>18.057227516356306</v>
      </c>
      <c r="L246" s="123">
        <v>17.261024172605772</v>
      </c>
      <c r="M246" s="123">
        <v>15.971712880646537</v>
      </c>
      <c r="N246" s="123">
        <v>15.209225865989426</v>
      </c>
      <c r="O246" s="123">
        <v>14.557000299714096</v>
      </c>
      <c r="P246" s="123">
        <v>13.689637813677818</v>
      </c>
      <c r="Q246" s="123">
        <v>13.734309724162966</v>
      </c>
      <c r="R246" s="123">
        <v>14.012240677189142</v>
      </c>
      <c r="S246" s="123">
        <v>13.724361212429878</v>
      </c>
      <c r="T246" s="123">
        <v>13.142770925122932</v>
      </c>
      <c r="U246" s="123">
        <v>13.086108707123675</v>
      </c>
      <c r="V246" s="123">
        <v>12.742469491959724</v>
      </c>
      <c r="W246" s="123">
        <v>13.302917383873174</v>
      </c>
      <c r="X246" s="123">
        <v>12.574072846873133</v>
      </c>
      <c r="Y246" s="123">
        <v>11.589330670717693</v>
      </c>
      <c r="DA246" s="130" t="s">
        <v>2878</v>
      </c>
    </row>
    <row r="247" spans="1:105" ht="12" customHeight="1" x14ac:dyDescent="0.25">
      <c r="A247" s="97" t="s">
        <v>50</v>
      </c>
      <c r="B247" s="99">
        <v>17.771779170561707</v>
      </c>
      <c r="C247" s="99">
        <v>20.903646484400571</v>
      </c>
      <c r="D247" s="99">
        <v>18.23678234258653</v>
      </c>
      <c r="E247" s="99">
        <v>21.49024524296803</v>
      </c>
      <c r="F247" s="99">
        <v>20.034608995542403</v>
      </c>
      <c r="G247" s="99">
        <v>20.224661624436589</v>
      </c>
      <c r="H247" s="99">
        <v>19.802067330618275</v>
      </c>
      <c r="I247" s="99">
        <v>20.603822749415247</v>
      </c>
      <c r="J247" s="99">
        <v>20.131255927789752</v>
      </c>
      <c r="K247" s="99">
        <v>23.068253878199535</v>
      </c>
      <c r="L247" s="99">
        <v>20.705180135314333</v>
      </c>
      <c r="M247" s="99">
        <v>18.334106298730497</v>
      </c>
      <c r="N247" s="99">
        <v>17.358195435518237</v>
      </c>
      <c r="O247" s="99">
        <v>17.136607836018275</v>
      </c>
      <c r="P247" s="99">
        <v>15.743236942077242</v>
      </c>
      <c r="Q247" s="99">
        <v>15.920902340878147</v>
      </c>
      <c r="R247" s="99">
        <v>16.756047430211627</v>
      </c>
      <c r="S247" s="99">
        <v>16.378544295973608</v>
      </c>
      <c r="T247" s="99">
        <v>15.436072327065364</v>
      </c>
      <c r="U247" s="99">
        <v>16.073047864455585</v>
      </c>
      <c r="V247" s="99">
        <v>15.655844919998666</v>
      </c>
      <c r="W247" s="99">
        <v>16.397021737228361</v>
      </c>
      <c r="X247" s="99">
        <v>15.914417071875942</v>
      </c>
      <c r="Y247" s="99">
        <v>14.167061497919716</v>
      </c>
      <c r="DA247" s="63" t="s">
        <v>2879</v>
      </c>
    </row>
    <row r="248" spans="1:105" ht="12" customHeight="1" x14ac:dyDescent="0.25">
      <c r="A248" s="109" t="s">
        <v>120</v>
      </c>
      <c r="B248" s="110">
        <v>16.051617946925806</v>
      </c>
      <c r="C248" s="110">
        <v>13.878067218870543</v>
      </c>
      <c r="D248" s="110">
        <v>17.11937742787994</v>
      </c>
      <c r="E248" s="110">
        <v>12.793406361889488</v>
      </c>
      <c r="F248" s="110">
        <v>15.767052835331194</v>
      </c>
      <c r="G248" s="110">
        <v>16.378656993684746</v>
      </c>
      <c r="H248" s="110">
        <v>17.397867158740684</v>
      </c>
      <c r="I248" s="110">
        <v>15.28970141477204</v>
      </c>
      <c r="J248" s="110">
        <v>17.388161646413458</v>
      </c>
      <c r="K248" s="110">
        <v>14.253034393643661</v>
      </c>
      <c r="L248" s="110">
        <v>14.553103767274413</v>
      </c>
      <c r="M248" s="110">
        <v>14.122008844781288</v>
      </c>
      <c r="N248" s="110">
        <v>13.654090910210344</v>
      </c>
      <c r="O248" s="110">
        <v>12.802007097304884</v>
      </c>
      <c r="P248" s="110">
        <v>12.373831574361507</v>
      </c>
      <c r="Q248" s="110">
        <v>12.406162808688034</v>
      </c>
      <c r="R248" s="110">
        <v>12.398102455750456</v>
      </c>
      <c r="S248" s="110">
        <v>12.225489387175678</v>
      </c>
      <c r="T248" s="110">
        <v>11.87809617894373</v>
      </c>
      <c r="U248" s="110">
        <v>11.481900158759492</v>
      </c>
      <c r="V248" s="110">
        <v>11.231212873223866</v>
      </c>
      <c r="W248" s="110">
        <v>11.795381882466492</v>
      </c>
      <c r="X248" s="110">
        <v>11.072079400498433</v>
      </c>
      <c r="Y248" s="110">
        <v>10.523852316933691</v>
      </c>
      <c r="DA248" s="60" t="s">
        <v>2880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87.321598259553355</v>
      </c>
      <c r="C250" s="118">
        <f t="shared" si="115"/>
        <v>101.96992132915473</v>
      </c>
      <c r="D250" s="118">
        <f t="shared" si="115"/>
        <v>105.55179856538884</v>
      </c>
      <c r="E250" s="118">
        <f t="shared" si="115"/>
        <v>116.41283246906541</v>
      </c>
      <c r="F250" s="118">
        <f t="shared" si="115"/>
        <v>117.15446772264187</v>
      </c>
      <c r="G250" s="118">
        <f t="shared" si="115"/>
        <v>125.70110395985736</v>
      </c>
      <c r="H250" s="118">
        <f t="shared" si="115"/>
        <v>119.00477119102405</v>
      </c>
      <c r="I250" s="118">
        <f t="shared" si="115"/>
        <v>116.01267658145119</v>
      </c>
      <c r="J250" s="118">
        <f t="shared" si="115"/>
        <v>122.69671349048848</v>
      </c>
      <c r="K250" s="118">
        <f t="shared" si="115"/>
        <v>126.42633365443318</v>
      </c>
      <c r="L250" s="118">
        <f t="shared" si="115"/>
        <v>136.2378958318626</v>
      </c>
      <c r="M250" s="118">
        <f t="shared" si="115"/>
        <v>135.82745646481922</v>
      </c>
      <c r="N250" s="118">
        <f t="shared" si="115"/>
        <v>133.81810320412998</v>
      </c>
      <c r="O250" s="118">
        <f t="shared" si="115"/>
        <v>135.22443294032033</v>
      </c>
      <c r="P250" s="118">
        <f t="shared" si="115"/>
        <v>117.59013094608046</v>
      </c>
      <c r="Q250" s="118">
        <f t="shared" si="115"/>
        <v>130.93356400619834</v>
      </c>
      <c r="R250" s="118">
        <f t="shared" ref="R250:V250" si="116">R251+R254+R256+R265</f>
        <v>131.5114071745428</v>
      </c>
      <c r="S250" s="118">
        <f t="shared" si="116"/>
        <v>133.70260205516564</v>
      </c>
      <c r="T250" s="118">
        <f t="shared" si="116"/>
        <v>130.57448942822691</v>
      </c>
      <c r="U250" s="118">
        <f t="shared" si="116"/>
        <v>130.20712387074983</v>
      </c>
      <c r="V250" s="118">
        <f t="shared" si="116"/>
        <v>135.78352459857243</v>
      </c>
      <c r="W250" s="118">
        <f t="shared" ref="W250:Y250" si="117">W251+W254+W256+W265</f>
        <v>149.71923234804902</v>
      </c>
      <c r="X250" s="118">
        <f t="shared" si="117"/>
        <v>140.76630771816906</v>
      </c>
      <c r="Y250" s="118">
        <f t="shared" si="117"/>
        <v>136.72710323991387</v>
      </c>
      <c r="DA250" s="129" t="s">
        <v>3031</v>
      </c>
    </row>
    <row r="251" spans="1:105" ht="12" customHeight="1" x14ac:dyDescent="0.25">
      <c r="A251" s="121" t="s">
        <v>57</v>
      </c>
      <c r="B251" s="123">
        <f t="shared" ref="B251:Q251" si="118">SUM(B252:B253)</f>
        <v>63.701699022262183</v>
      </c>
      <c r="C251" s="123">
        <f t="shared" si="118"/>
        <v>78.433728294094919</v>
      </c>
      <c r="D251" s="123">
        <f t="shared" si="118"/>
        <v>80.420781608846383</v>
      </c>
      <c r="E251" s="123">
        <f t="shared" si="118"/>
        <v>90.93947839640785</v>
      </c>
      <c r="F251" s="123">
        <f t="shared" si="118"/>
        <v>91.539638732825182</v>
      </c>
      <c r="G251" s="123">
        <f t="shared" si="118"/>
        <v>98.598054979578336</v>
      </c>
      <c r="H251" s="123">
        <f t="shared" si="118"/>
        <v>89.617624443699839</v>
      </c>
      <c r="I251" s="123">
        <f t="shared" si="118"/>
        <v>85.88828125519143</v>
      </c>
      <c r="J251" s="123">
        <f t="shared" si="118"/>
        <v>90.927818864524752</v>
      </c>
      <c r="K251" s="123">
        <f t="shared" si="118"/>
        <v>94.941067809117001</v>
      </c>
      <c r="L251" s="123">
        <f t="shared" si="118"/>
        <v>102.92175575938749</v>
      </c>
      <c r="M251" s="123">
        <f t="shared" si="118"/>
        <v>101.53932809652011</v>
      </c>
      <c r="N251" s="123">
        <f t="shared" si="118"/>
        <v>98.190852535972951</v>
      </c>
      <c r="O251" s="123">
        <f t="shared" si="118"/>
        <v>101.88506757726385</v>
      </c>
      <c r="P251" s="123">
        <f t="shared" si="118"/>
        <v>87.152950779095292</v>
      </c>
      <c r="Q251" s="123">
        <f t="shared" si="118"/>
        <v>96.588975480558446</v>
      </c>
      <c r="R251" s="123">
        <f t="shared" ref="R251:V251" si="119">SUM(R252:R253)</f>
        <v>99.618371460297936</v>
      </c>
      <c r="S251" s="123">
        <f t="shared" si="119"/>
        <v>99.694361981260897</v>
      </c>
      <c r="T251" s="123">
        <f t="shared" si="119"/>
        <v>96.066786192320194</v>
      </c>
      <c r="U251" s="123">
        <f t="shared" si="119"/>
        <v>95.709133931783498</v>
      </c>
      <c r="V251" s="123">
        <f t="shared" si="119"/>
        <v>100.76491485956824</v>
      </c>
      <c r="W251" s="123">
        <f t="shared" ref="W251:Y251" si="120">SUM(W252:W253)</f>
        <v>110.85627893938035</v>
      </c>
      <c r="X251" s="123">
        <f t="shared" si="120"/>
        <v>101.86009525930807</v>
      </c>
      <c r="Y251" s="123">
        <f t="shared" si="120"/>
        <v>97.871836058656243</v>
      </c>
      <c r="DA251" s="130" t="s">
        <v>3032</v>
      </c>
    </row>
    <row r="252" spans="1:105" ht="12" customHeight="1" x14ac:dyDescent="0.25">
      <c r="A252" s="97" t="s">
        <v>198</v>
      </c>
      <c r="B252" s="99">
        <v>63.39363865859896</v>
      </c>
      <c r="C252" s="99">
        <v>78.057324127756544</v>
      </c>
      <c r="D252" s="99">
        <v>80.034286922538243</v>
      </c>
      <c r="E252" s="99">
        <v>90.52833967016376</v>
      </c>
      <c r="F252" s="99">
        <v>91.107365208784302</v>
      </c>
      <c r="G252" s="99">
        <v>98.142932347114495</v>
      </c>
      <c r="H252" s="99">
        <v>89.219882688871493</v>
      </c>
      <c r="I252" s="99">
        <v>85.520748078930907</v>
      </c>
      <c r="J252" s="99">
        <v>90.543576674739924</v>
      </c>
      <c r="K252" s="99">
        <v>94.543872495187443</v>
      </c>
      <c r="L252" s="99">
        <v>102.50776592374667</v>
      </c>
      <c r="M252" s="99">
        <v>101.13552945444688</v>
      </c>
      <c r="N252" s="99">
        <v>97.805956067763759</v>
      </c>
      <c r="O252" s="99">
        <v>101.49059704807873</v>
      </c>
      <c r="P252" s="99">
        <v>86.81774913257243</v>
      </c>
      <c r="Q252" s="99">
        <v>96.217883969365587</v>
      </c>
      <c r="R252" s="99">
        <v>99.233335489741179</v>
      </c>
      <c r="S252" s="99">
        <v>99.314022468549496</v>
      </c>
      <c r="T252" s="99">
        <v>95.701462278603387</v>
      </c>
      <c r="U252" s="99">
        <v>95.343448241438438</v>
      </c>
      <c r="V252" s="99">
        <v>100.37993985864586</v>
      </c>
      <c r="W252" s="99">
        <v>110.43346811161307</v>
      </c>
      <c r="X252" s="99">
        <v>101.47362377113586</v>
      </c>
      <c r="Y252" s="99">
        <v>97.498944208131661</v>
      </c>
      <c r="DA252" s="63" t="s">
        <v>3033</v>
      </c>
    </row>
    <row r="253" spans="1:105" ht="12" customHeight="1" x14ac:dyDescent="0.25">
      <c r="A253" s="97" t="s">
        <v>53</v>
      </c>
      <c r="B253" s="99">
        <v>0.30806036366322187</v>
      </c>
      <c r="C253" s="99">
        <v>0.37640416633837442</v>
      </c>
      <c r="D253" s="99">
        <v>0.38649468630814543</v>
      </c>
      <c r="E253" s="99">
        <v>0.4111387262440937</v>
      </c>
      <c r="F253" s="99">
        <v>0.43227352404087421</v>
      </c>
      <c r="G253" s="99">
        <v>0.45512263246384194</v>
      </c>
      <c r="H253" s="99">
        <v>0.39774175482835078</v>
      </c>
      <c r="I253" s="99">
        <v>0.36753317626052712</v>
      </c>
      <c r="J253" s="99">
        <v>0.38424218978482427</v>
      </c>
      <c r="K253" s="99">
        <v>0.39719531392955232</v>
      </c>
      <c r="L253" s="99">
        <v>0.41398983564082303</v>
      </c>
      <c r="M253" s="99">
        <v>0.4037986420732238</v>
      </c>
      <c r="N253" s="99">
        <v>0.38489646820919832</v>
      </c>
      <c r="O253" s="99">
        <v>0.3944705291851347</v>
      </c>
      <c r="P253" s="99">
        <v>0.3352016465228646</v>
      </c>
      <c r="Q253" s="99">
        <v>0.37109151119286454</v>
      </c>
      <c r="R253" s="99">
        <v>0.3850359705567602</v>
      </c>
      <c r="S253" s="99">
        <v>0.3803395127114006</v>
      </c>
      <c r="T253" s="99">
        <v>0.36532391371681017</v>
      </c>
      <c r="U253" s="99">
        <v>0.36568569034505677</v>
      </c>
      <c r="V253" s="99">
        <v>0.3849750009223778</v>
      </c>
      <c r="W253" s="99">
        <v>0.42281082776728196</v>
      </c>
      <c r="X253" s="99">
        <v>0.38647148817221055</v>
      </c>
      <c r="Y253" s="99">
        <v>0.37289185052458501</v>
      </c>
      <c r="DA253" s="63" t="s">
        <v>3034</v>
      </c>
    </row>
    <row r="254" spans="1:105" ht="12" customHeight="1" x14ac:dyDescent="0.25">
      <c r="A254" s="121" t="s">
        <v>92</v>
      </c>
      <c r="B254" s="123">
        <f t="shared" ref="B254:Y254" si="121">B255</f>
        <v>1.4269051435072386</v>
      </c>
      <c r="C254" s="123">
        <f t="shared" si="121"/>
        <v>1.4375998685425688</v>
      </c>
      <c r="D254" s="123">
        <f t="shared" si="121"/>
        <v>1.4768494901091604</v>
      </c>
      <c r="E254" s="123">
        <f t="shared" si="121"/>
        <v>3.4948140353386048</v>
      </c>
      <c r="F254" s="123">
        <f t="shared" si="121"/>
        <v>1.6311290984371007</v>
      </c>
      <c r="G254" s="123">
        <f t="shared" si="121"/>
        <v>2.2790647393617127</v>
      </c>
      <c r="H254" s="123">
        <f t="shared" si="121"/>
        <v>3.8768434211795975</v>
      </c>
      <c r="I254" s="123">
        <f t="shared" si="121"/>
        <v>5.4018385863025209</v>
      </c>
      <c r="J254" s="123">
        <f t="shared" si="121"/>
        <v>6.0388677555217889</v>
      </c>
      <c r="K254" s="123">
        <f t="shared" si="121"/>
        <v>6.2940334546541177</v>
      </c>
      <c r="L254" s="123">
        <f t="shared" si="121"/>
        <v>8.516300825958993</v>
      </c>
      <c r="M254" s="123">
        <f t="shared" si="121"/>
        <v>11.594323021174455</v>
      </c>
      <c r="N254" s="123">
        <f t="shared" si="121"/>
        <v>12.805605404805782</v>
      </c>
      <c r="O254" s="123">
        <f t="shared" si="121"/>
        <v>10.618545521778969</v>
      </c>
      <c r="P254" s="123">
        <f t="shared" si="121"/>
        <v>8.6349978163728593</v>
      </c>
      <c r="Q254" s="123">
        <f t="shared" si="121"/>
        <v>12.832816797766657</v>
      </c>
      <c r="R254" s="123">
        <f t="shared" si="121"/>
        <v>9.9879777136974397</v>
      </c>
      <c r="S254" s="123">
        <f t="shared" si="121"/>
        <v>11.56204747778364</v>
      </c>
      <c r="T254" s="123">
        <f t="shared" si="121"/>
        <v>11.955704254095142</v>
      </c>
      <c r="U254" s="123">
        <f t="shared" si="121"/>
        <v>12.150211296203739</v>
      </c>
      <c r="V254" s="123">
        <f t="shared" si="121"/>
        <v>12.37066363418444</v>
      </c>
      <c r="W254" s="123">
        <f t="shared" si="121"/>
        <v>14.4156926222742</v>
      </c>
      <c r="X254" s="123">
        <f t="shared" si="121"/>
        <v>14.996466677384513</v>
      </c>
      <c r="Y254" s="123">
        <f t="shared" si="121"/>
        <v>15.666122423833405</v>
      </c>
      <c r="DA254" s="130" t="s">
        <v>3035</v>
      </c>
    </row>
    <row r="255" spans="1:105" ht="12" customHeight="1" x14ac:dyDescent="0.25">
      <c r="A255" s="97" t="s">
        <v>53</v>
      </c>
      <c r="B255" s="99">
        <f>RES_hhdet_tess!B129</f>
        <v>1.4269051435072386</v>
      </c>
      <c r="C255" s="99">
        <f>RES_hhdet_tess!C129</f>
        <v>1.4375998685425688</v>
      </c>
      <c r="D255" s="99">
        <f>RES_hhdet_tess!D129</f>
        <v>1.4768494901091604</v>
      </c>
      <c r="E255" s="99">
        <f>RES_hhdet_tess!E129</f>
        <v>3.4948140353386048</v>
      </c>
      <c r="F255" s="99">
        <f>RES_hhdet_tess!F129</f>
        <v>1.6311290984371007</v>
      </c>
      <c r="G255" s="99">
        <f>RES_hhdet_tess!G129</f>
        <v>2.2790647393617127</v>
      </c>
      <c r="H255" s="99">
        <f>RES_hhdet_tess!H129</f>
        <v>3.8768434211795975</v>
      </c>
      <c r="I255" s="99">
        <f>RES_hhdet_tess!I129</f>
        <v>5.4018385863025209</v>
      </c>
      <c r="J255" s="99">
        <f>RES_hhdet_tess!J129</f>
        <v>6.0388677555217889</v>
      </c>
      <c r="K255" s="99">
        <f>RES_hhdet_tess!K129</f>
        <v>6.2940334546541177</v>
      </c>
      <c r="L255" s="99">
        <f>RES_hhdet_tess!L129</f>
        <v>8.516300825958993</v>
      </c>
      <c r="M255" s="99">
        <f>RES_hhdet_tess!M129</f>
        <v>11.594323021174455</v>
      </c>
      <c r="N255" s="99">
        <f>RES_hhdet_tess!N129</f>
        <v>12.805605404805782</v>
      </c>
      <c r="O255" s="99">
        <f>RES_hhdet_tess!O129</f>
        <v>10.618545521778969</v>
      </c>
      <c r="P255" s="99">
        <f>RES_hhdet_tess!P129</f>
        <v>8.6349978163728593</v>
      </c>
      <c r="Q255" s="99">
        <f>RES_hhdet_tess!Q129</f>
        <v>12.832816797766657</v>
      </c>
      <c r="R255" s="99">
        <f>RES_hhdet_tess!R129</f>
        <v>9.9879777136974397</v>
      </c>
      <c r="S255" s="99">
        <f>RES_hhdet_tess!S129</f>
        <v>11.56204747778364</v>
      </c>
      <c r="T255" s="99">
        <f>RES_hhdet_tess!T129</f>
        <v>11.955704254095142</v>
      </c>
      <c r="U255" s="99">
        <f>RES_hhdet_tess!U129</f>
        <v>12.150211296203739</v>
      </c>
      <c r="V255" s="99">
        <f>RES_hhdet_tess!V129</f>
        <v>12.37066363418444</v>
      </c>
      <c r="W255" s="99">
        <f>RES_hhdet_tess!W129</f>
        <v>14.4156926222742</v>
      </c>
      <c r="X255" s="99">
        <f>RES_hhdet_tess!X129</f>
        <v>14.996466677384513</v>
      </c>
      <c r="Y255" s="99">
        <f>RES_hhdet_tess!Y129</f>
        <v>15.666122423833405</v>
      </c>
      <c r="DA255" s="63" t="s">
        <v>3036</v>
      </c>
    </row>
    <row r="256" spans="1:105" ht="12" customHeight="1" x14ac:dyDescent="0.25">
      <c r="A256" s="121" t="s">
        <v>55</v>
      </c>
      <c r="B256" s="123">
        <v>10.811488042345054</v>
      </c>
      <c r="C256" s="123">
        <v>11.30594513766175</v>
      </c>
      <c r="D256" s="123">
        <v>11.670390528840832</v>
      </c>
      <c r="E256" s="123">
        <v>11.46544569991131</v>
      </c>
      <c r="F256" s="123">
        <v>12.283127992579121</v>
      </c>
      <c r="G256" s="123">
        <v>12.751074991538038</v>
      </c>
      <c r="H256" s="123">
        <v>13.015562035181807</v>
      </c>
      <c r="I256" s="123">
        <v>12.991971260154347</v>
      </c>
      <c r="J256" s="123">
        <v>13.178812356592394</v>
      </c>
      <c r="K256" s="123">
        <v>13.243267136969385</v>
      </c>
      <c r="L256" s="123">
        <v>13.294161486192248</v>
      </c>
      <c r="M256" s="123">
        <v>11.961654236935708</v>
      </c>
      <c r="N256" s="123">
        <v>12.509650058192982</v>
      </c>
      <c r="O256" s="123">
        <v>12.815566591895951</v>
      </c>
      <c r="P256" s="123">
        <v>12.402191974692421</v>
      </c>
      <c r="Q256" s="123">
        <v>12.028086626739464</v>
      </c>
      <c r="R256" s="123">
        <v>12.198075648899792</v>
      </c>
      <c r="S256" s="123">
        <v>12.831983658366664</v>
      </c>
      <c r="T256" s="123">
        <v>13.210452954387979</v>
      </c>
      <c r="U256" s="123">
        <v>12.952737921436324</v>
      </c>
      <c r="V256" s="123">
        <v>13.347896447050358</v>
      </c>
      <c r="W256" s="123">
        <v>14.577112844197975</v>
      </c>
      <c r="X256" s="123">
        <v>14.468111047637002</v>
      </c>
      <c r="Y256" s="123">
        <v>14.306058512836012</v>
      </c>
      <c r="DA256" s="130" t="s">
        <v>3037</v>
      </c>
    </row>
    <row r="257" spans="1:105" ht="12" customHeight="1" x14ac:dyDescent="0.25">
      <c r="A257" s="97" t="s">
        <v>128</v>
      </c>
      <c r="B257" s="99">
        <v>10.290107383862681</v>
      </c>
      <c r="C257" s="99">
        <v>11.330696512181026</v>
      </c>
      <c r="D257" s="99">
        <v>11.330443060964727</v>
      </c>
      <c r="E257" s="99">
        <v>11.828108375466195</v>
      </c>
      <c r="F257" s="99">
        <v>12.231884769356848</v>
      </c>
      <c r="G257" s="99">
        <v>12.710186004585708</v>
      </c>
      <c r="H257" s="99">
        <v>12.831238873380929</v>
      </c>
      <c r="I257" s="99">
        <v>13.030496071070065</v>
      </c>
      <c r="J257" s="99">
        <v>13.059547057002725</v>
      </c>
      <c r="K257" s="99">
        <v>13.415515780359398</v>
      </c>
      <c r="L257" s="99">
        <v>13.414311007808546</v>
      </c>
      <c r="M257" s="99">
        <v>11.815035636953214</v>
      </c>
      <c r="N257" s="99">
        <v>12.523514998761092</v>
      </c>
      <c r="O257" s="99">
        <v>12.966409211747477</v>
      </c>
      <c r="P257" s="99">
        <v>12.474752944947216</v>
      </c>
      <c r="Q257" s="99">
        <v>11.938344698517245</v>
      </c>
      <c r="R257" s="99">
        <v>12.034330495304516</v>
      </c>
      <c r="S257" s="99">
        <v>12.800119088435082</v>
      </c>
      <c r="T257" s="99">
        <v>13.30126558844348</v>
      </c>
      <c r="U257" s="99">
        <v>12.762718006507042</v>
      </c>
      <c r="V257" s="99">
        <v>13.287627231078933</v>
      </c>
      <c r="W257" s="99">
        <v>14.54437902391753</v>
      </c>
      <c r="X257" s="99">
        <v>14.605544609217404</v>
      </c>
      <c r="Y257" s="99">
        <v>14.181162375336109</v>
      </c>
      <c r="DA257" s="63" t="s">
        <v>3038</v>
      </c>
    </row>
    <row r="258" spans="1:105" ht="12" customHeight="1" x14ac:dyDescent="0.25">
      <c r="A258" s="97" t="s">
        <v>127</v>
      </c>
      <c r="B258" s="99">
        <v>10.290107383862681</v>
      </c>
      <c r="C258" s="99">
        <v>11.330726290579291</v>
      </c>
      <c r="D258" s="99">
        <v>11.330545723329344</v>
      </c>
      <c r="E258" s="99">
        <v>11.827760809901122</v>
      </c>
      <c r="F258" s="99">
        <v>12.23153235354844</v>
      </c>
      <c r="G258" s="99">
        <v>12.710002275320168</v>
      </c>
      <c r="H258" s="99">
        <v>12.831320477762315</v>
      </c>
      <c r="I258" s="99">
        <v>13.027656068853616</v>
      </c>
      <c r="J258" s="99">
        <v>13.055203816964465</v>
      </c>
      <c r="K258" s="99">
        <v>13.411002988894273</v>
      </c>
      <c r="L258" s="99">
        <v>13.411367292655541</v>
      </c>
      <c r="M258" s="99">
        <v>11.813069445712667</v>
      </c>
      <c r="N258" s="99">
        <v>12.522800517137792</v>
      </c>
      <c r="O258" s="99">
        <v>12.96553081673744</v>
      </c>
      <c r="P258" s="99">
        <v>12.474722061216919</v>
      </c>
      <c r="Q258" s="99">
        <v>11.937077364188541</v>
      </c>
      <c r="R258" s="99">
        <v>12.035118159225515</v>
      </c>
      <c r="S258" s="99">
        <v>12.802856949913844</v>
      </c>
      <c r="T258" s="99">
        <v>13.305805733178731</v>
      </c>
      <c r="U258" s="99">
        <v>12.771919504559884</v>
      </c>
      <c r="V258" s="99">
        <v>13.293093575818355</v>
      </c>
      <c r="W258" s="99">
        <v>14.551208570394094</v>
      </c>
      <c r="X258" s="99">
        <v>14.602988796086102</v>
      </c>
      <c r="Y258" s="99">
        <v>14.184556718035344</v>
      </c>
      <c r="DA258" s="63" t="s">
        <v>3039</v>
      </c>
    </row>
    <row r="259" spans="1:105" ht="12" customHeight="1" x14ac:dyDescent="0.25">
      <c r="A259" s="100" t="s">
        <v>198</v>
      </c>
      <c r="B259" s="102">
        <v>3.1240890725179282</v>
      </c>
      <c r="C259" s="102">
        <v>3.2575472932631908</v>
      </c>
      <c r="D259" s="102">
        <v>3.434130746618596</v>
      </c>
      <c r="E259" s="102">
        <v>3.0361006834716902</v>
      </c>
      <c r="F259" s="102">
        <v>3.5396514436459605</v>
      </c>
      <c r="G259" s="102">
        <v>3.642794083159163</v>
      </c>
      <c r="H259" s="102">
        <v>3.6647008693564502</v>
      </c>
      <c r="I259" s="102">
        <v>3.6200313808405804</v>
      </c>
      <c r="J259" s="102">
        <v>3.654102146038654</v>
      </c>
      <c r="K259" s="102">
        <v>3.4949485575763957</v>
      </c>
      <c r="L259" s="102">
        <v>3.4999017729064459</v>
      </c>
      <c r="M259" s="102">
        <v>3.2174706158361599</v>
      </c>
      <c r="N259" s="102">
        <v>3.376007528046868</v>
      </c>
      <c r="O259" s="102">
        <v>3.3963351088943172</v>
      </c>
      <c r="P259" s="102">
        <v>3.4466743214138225</v>
      </c>
      <c r="Q259" s="102">
        <v>3.6206277472306678</v>
      </c>
      <c r="R259" s="102">
        <v>3.5562064891715588</v>
      </c>
      <c r="S259" s="102">
        <v>3.7280245078799821</v>
      </c>
      <c r="T259" s="102">
        <v>4.0055611421573731</v>
      </c>
      <c r="U259" s="102">
        <v>3.6368517740306991</v>
      </c>
      <c r="V259" s="102">
        <v>3.7044445457938129</v>
      </c>
      <c r="W259" s="102">
        <v>4.5625636727937753</v>
      </c>
      <c r="X259" s="102">
        <v>5.1246265318097262</v>
      </c>
      <c r="Y259" s="102">
        <v>5.0617484256767797</v>
      </c>
      <c r="DA259" s="131" t="s">
        <v>3040</v>
      </c>
    </row>
    <row r="260" spans="1:105" ht="12" customHeight="1" x14ac:dyDescent="0.25">
      <c r="A260" s="103" t="s">
        <v>52</v>
      </c>
      <c r="B260" s="105">
        <v>7.1660183113447546</v>
      </c>
      <c r="C260" s="105">
        <v>8.0731789973160986</v>
      </c>
      <c r="D260" s="105">
        <v>7.8964149767107488</v>
      </c>
      <c r="E260" s="105">
        <v>8.7916601264294343</v>
      </c>
      <c r="F260" s="105">
        <v>8.6918809099024781</v>
      </c>
      <c r="G260" s="105">
        <v>9.0672081921610026</v>
      </c>
      <c r="H260" s="105">
        <v>9.1666196084058651</v>
      </c>
      <c r="I260" s="105">
        <v>9.407624688013037</v>
      </c>
      <c r="J260" s="105">
        <v>9.4011016709258115</v>
      </c>
      <c r="K260" s="105">
        <v>9.9160544313178782</v>
      </c>
      <c r="L260" s="105">
        <v>9.9114655197490968</v>
      </c>
      <c r="M260" s="105">
        <v>8.5955988298765078</v>
      </c>
      <c r="N260" s="105">
        <v>9.1467929890909261</v>
      </c>
      <c r="O260" s="105">
        <v>9.5691957078431251</v>
      </c>
      <c r="P260" s="105">
        <v>9.0280477398030961</v>
      </c>
      <c r="Q260" s="105">
        <v>8.3164496169578754</v>
      </c>
      <c r="R260" s="105">
        <v>8.4789116700539573</v>
      </c>
      <c r="S260" s="105">
        <v>9.0748324420338609</v>
      </c>
      <c r="T260" s="105">
        <v>9.3002445910213591</v>
      </c>
      <c r="U260" s="105">
        <v>9.1350677305291867</v>
      </c>
      <c r="V260" s="105">
        <v>9.5886490300245448</v>
      </c>
      <c r="W260" s="105">
        <v>9.9886448976003166</v>
      </c>
      <c r="X260" s="105">
        <v>9.4783622642763738</v>
      </c>
      <c r="Y260" s="105">
        <v>9.1228082923585667</v>
      </c>
      <c r="DA260" s="132" t="s">
        <v>3041</v>
      </c>
    </row>
    <row r="261" spans="1:105" ht="12" customHeight="1" x14ac:dyDescent="0.25">
      <c r="A261" s="106" t="s">
        <v>122</v>
      </c>
      <c r="B261" s="102">
        <v>11.624190651460884</v>
      </c>
      <c r="C261" s="102">
        <v>11.264131248099632</v>
      </c>
      <c r="D261" s="102">
        <v>12.309204702208532</v>
      </c>
      <c r="E261" s="102">
        <v>10.72742351931913</v>
      </c>
      <c r="F261" s="102">
        <v>12.385675149651126</v>
      </c>
      <c r="G261" s="102">
        <v>12.833783335656657</v>
      </c>
      <c r="H261" s="102">
        <v>13.385275599494781</v>
      </c>
      <c r="I261" s="102">
        <v>12.906804673852019</v>
      </c>
      <c r="J261" s="102">
        <v>13.46713166738814</v>
      </c>
      <c r="K261" s="102">
        <v>12.759360347314828</v>
      </c>
      <c r="L261" s="102">
        <v>12.921048585962815</v>
      </c>
      <c r="M261" s="102">
        <v>12.446201032144666</v>
      </c>
      <c r="N261" s="102">
        <v>12.454602387459083</v>
      </c>
      <c r="O261" s="102">
        <v>12.131072220135779</v>
      </c>
      <c r="P261" s="102">
        <v>12.094278460139741</v>
      </c>
      <c r="Q261" s="102">
        <v>12.315946501600479</v>
      </c>
      <c r="R261" s="102">
        <v>12.591976433303296</v>
      </c>
      <c r="S261" s="102">
        <v>12.892598187945053</v>
      </c>
      <c r="T261" s="102">
        <v>13.052063513378846</v>
      </c>
      <c r="U261" s="102">
        <v>13.233533100331051</v>
      </c>
      <c r="V261" s="102">
        <v>13.430856045838629</v>
      </c>
      <c r="W261" s="102">
        <v>14.6210623624451</v>
      </c>
      <c r="X261" s="102">
        <v>14.279518588619039</v>
      </c>
      <c r="Y261" s="102">
        <v>14.47015660807827</v>
      </c>
      <c r="DA261" s="131" t="s">
        <v>3042</v>
      </c>
    </row>
    <row r="262" spans="1:105" ht="12" customHeight="1" x14ac:dyDescent="0.25">
      <c r="A262" s="107" t="s">
        <v>121</v>
      </c>
      <c r="B262" s="105">
        <v>11.624190651460882</v>
      </c>
      <c r="C262" s="105">
        <v>11.264314454460029</v>
      </c>
      <c r="D262" s="105">
        <v>12.309326728968232</v>
      </c>
      <c r="E262" s="105">
        <v>10.725985133621377</v>
      </c>
      <c r="F262" s="105">
        <v>12.3837022599793</v>
      </c>
      <c r="G262" s="105">
        <v>12.831965267269583</v>
      </c>
      <c r="H262" s="105">
        <v>13.38451373183322</v>
      </c>
      <c r="I262" s="105">
        <v>12.908521324936135</v>
      </c>
      <c r="J262" s="105">
        <v>13.470871452886053</v>
      </c>
      <c r="K262" s="105">
        <v>12.762155093438187</v>
      </c>
      <c r="L262" s="105">
        <v>12.91936803078922</v>
      </c>
      <c r="M262" s="105">
        <v>12.43959324565801</v>
      </c>
      <c r="N262" s="105">
        <v>12.449012294016095</v>
      </c>
      <c r="O262" s="105">
        <v>12.128997634337603</v>
      </c>
      <c r="P262" s="105">
        <v>12.111315180263766</v>
      </c>
      <c r="Q262" s="105">
        <v>12.340069682027883</v>
      </c>
      <c r="R262" s="105">
        <v>12.612594611323917</v>
      </c>
      <c r="S262" s="105">
        <v>12.910125134473573</v>
      </c>
      <c r="T262" s="105">
        <v>13.062114021402408</v>
      </c>
      <c r="U262" s="105">
        <v>13.241084869281885</v>
      </c>
      <c r="V262" s="105">
        <v>13.433260831012637</v>
      </c>
      <c r="W262" s="105">
        <v>14.62066463231405</v>
      </c>
      <c r="X262" s="105">
        <v>14.278738067168939</v>
      </c>
      <c r="Y262" s="105">
        <v>14.466305880667855</v>
      </c>
      <c r="DA262" s="132" t="s">
        <v>3043</v>
      </c>
    </row>
    <row r="263" spans="1:105" ht="12" customHeight="1" x14ac:dyDescent="0.25">
      <c r="A263" s="108" t="s">
        <v>53</v>
      </c>
      <c r="B263" s="99">
        <v>3.5296789080569466</v>
      </c>
      <c r="C263" s="99">
        <v>3.238435097048042</v>
      </c>
      <c r="D263" s="99">
        <v>3.7313731608644116</v>
      </c>
      <c r="E263" s="99">
        <v>2.7518849696233354</v>
      </c>
      <c r="F263" s="99">
        <v>3.583555022915565</v>
      </c>
      <c r="G263" s="99">
        <v>3.678342547761674</v>
      </c>
      <c r="H263" s="99">
        <v>3.8238769320164696</v>
      </c>
      <c r="I263" s="99">
        <v>3.5885802803975739</v>
      </c>
      <c r="J263" s="99">
        <v>3.7746996690429175</v>
      </c>
      <c r="K263" s="99">
        <v>3.3241187834746273</v>
      </c>
      <c r="L263" s="99">
        <v>3.3695110895298339</v>
      </c>
      <c r="M263" s="99">
        <v>3.3916032544238548</v>
      </c>
      <c r="N263" s="99">
        <v>3.3567399865119349</v>
      </c>
      <c r="O263" s="99">
        <v>3.1752220981596517</v>
      </c>
      <c r="P263" s="99">
        <v>3.3460944083320405</v>
      </c>
      <c r="Q263" s="99">
        <v>3.7485751868429582</v>
      </c>
      <c r="R263" s="99">
        <v>3.7296739251790534</v>
      </c>
      <c r="S263" s="99">
        <v>3.7605422839566844</v>
      </c>
      <c r="T263" s="99">
        <v>3.9329994997974072</v>
      </c>
      <c r="U263" s="99">
        <v>3.7700792353843098</v>
      </c>
      <c r="V263" s="99">
        <v>3.7444879840430034</v>
      </c>
      <c r="W263" s="99">
        <v>4.5867088821037516</v>
      </c>
      <c r="X263" s="99">
        <v>5.0123292645177795</v>
      </c>
      <c r="Y263" s="99">
        <v>5.1623039435139511</v>
      </c>
      <c r="DA263" s="63" t="s">
        <v>3044</v>
      </c>
    </row>
    <row r="264" spans="1:105" ht="12" customHeight="1" x14ac:dyDescent="0.25">
      <c r="A264" s="108" t="s">
        <v>52</v>
      </c>
      <c r="B264" s="99">
        <v>8.0945117434039346</v>
      </c>
      <c r="C264" s="99">
        <v>8.0258793574119878</v>
      </c>
      <c r="D264" s="99">
        <v>8.577953568103819</v>
      </c>
      <c r="E264" s="99">
        <v>7.9741001639980418</v>
      </c>
      <c r="F264" s="99">
        <v>8.8001472370637384</v>
      </c>
      <c r="G264" s="99">
        <v>9.1536227195079114</v>
      </c>
      <c r="H264" s="99">
        <v>9.5606367998167503</v>
      </c>
      <c r="I264" s="99">
        <v>9.3199410445385613</v>
      </c>
      <c r="J264" s="99">
        <v>9.6961717838431341</v>
      </c>
      <c r="K264" s="99">
        <v>9.4380363099635591</v>
      </c>
      <c r="L264" s="99">
        <v>9.5498569412593852</v>
      </c>
      <c r="M264" s="99">
        <v>9.0479899912341555</v>
      </c>
      <c r="N264" s="99">
        <v>9.0922723075041585</v>
      </c>
      <c r="O264" s="99">
        <v>8.9537755361779521</v>
      </c>
      <c r="P264" s="99">
        <v>8.7652207719317268</v>
      </c>
      <c r="Q264" s="99">
        <v>8.591494495184925</v>
      </c>
      <c r="R264" s="99">
        <v>8.882920686144864</v>
      </c>
      <c r="S264" s="99">
        <v>9.1495828505168895</v>
      </c>
      <c r="T264" s="99">
        <v>9.1291145216050023</v>
      </c>
      <c r="U264" s="99">
        <v>9.4710056338975761</v>
      </c>
      <c r="V264" s="99">
        <v>9.6887728469696306</v>
      </c>
      <c r="W264" s="99">
        <v>10.0339557502103</v>
      </c>
      <c r="X264" s="99">
        <v>9.26640880265116</v>
      </c>
      <c r="Y264" s="99">
        <v>9.3040019371539024</v>
      </c>
      <c r="DA264" s="63" t="s">
        <v>3045</v>
      </c>
    </row>
    <row r="265" spans="1:105" ht="12" customHeight="1" x14ac:dyDescent="0.25">
      <c r="A265" s="121" t="s">
        <v>54</v>
      </c>
      <c r="B265" s="123">
        <v>11.381506051438892</v>
      </c>
      <c r="C265" s="123">
        <v>10.792648028855499</v>
      </c>
      <c r="D265" s="123">
        <v>11.983776937592472</v>
      </c>
      <c r="E265" s="123">
        <v>10.513094337407637</v>
      </c>
      <c r="F265" s="123">
        <v>11.70057189880046</v>
      </c>
      <c r="G265" s="123">
        <v>12.072909249379284</v>
      </c>
      <c r="H265" s="123">
        <v>12.494741290962807</v>
      </c>
      <c r="I265" s="123">
        <v>11.730585479802897</v>
      </c>
      <c r="J265" s="123">
        <v>12.551214513849548</v>
      </c>
      <c r="K265" s="123">
        <v>11.947965253692686</v>
      </c>
      <c r="L265" s="123">
        <v>11.505677760323859</v>
      </c>
      <c r="M265" s="123">
        <v>10.732151110188939</v>
      </c>
      <c r="N265" s="123">
        <v>10.311995205158256</v>
      </c>
      <c r="O265" s="123">
        <v>9.9052532493815502</v>
      </c>
      <c r="P265" s="123">
        <v>9.3999903759199004</v>
      </c>
      <c r="Q265" s="123">
        <v>9.4836851011337782</v>
      </c>
      <c r="R265" s="123">
        <v>9.7069823516476248</v>
      </c>
      <c r="S265" s="123">
        <v>9.6142089377544373</v>
      </c>
      <c r="T265" s="123">
        <v>9.3415460274235897</v>
      </c>
      <c r="U265" s="123">
        <v>9.3950407213262768</v>
      </c>
      <c r="V265" s="123">
        <v>9.3000496577693816</v>
      </c>
      <c r="W265" s="123">
        <v>9.870147942196505</v>
      </c>
      <c r="X265" s="123">
        <v>9.4416347338394626</v>
      </c>
      <c r="Y265" s="123">
        <v>8.8830862445882204</v>
      </c>
      <c r="DA265" s="130" t="s">
        <v>3046</v>
      </c>
    </row>
    <row r="266" spans="1:105" ht="12" customHeight="1" x14ac:dyDescent="0.25">
      <c r="A266" s="97" t="s">
        <v>50</v>
      </c>
      <c r="B266" s="99">
        <v>10.254199198180988</v>
      </c>
      <c r="C266" s="99">
        <v>12.084010378940294</v>
      </c>
      <c r="D266" s="99">
        <v>10.561169447039333</v>
      </c>
      <c r="E266" s="99">
        <v>12.472362219614361</v>
      </c>
      <c r="F266" s="99">
        <v>11.649644011329864</v>
      </c>
      <c r="G266" s="99">
        <v>11.783294891202209</v>
      </c>
      <c r="H266" s="99">
        <v>11.562485449809943</v>
      </c>
      <c r="I266" s="99">
        <v>12.044093368273572</v>
      </c>
      <c r="J266" s="99">
        <v>11.77466227631094</v>
      </c>
      <c r="K266" s="99">
        <v>13.50168691998225</v>
      </c>
      <c r="L266" s="99">
        <v>12.12672791895659</v>
      </c>
      <c r="M266" s="99">
        <v>10.745214235729906</v>
      </c>
      <c r="N266" s="99">
        <v>10.178678650139958</v>
      </c>
      <c r="O266" s="99">
        <v>10.054218670070162</v>
      </c>
      <c r="P266" s="99">
        <v>9.239532626046703</v>
      </c>
      <c r="Q266" s="99">
        <v>9.3494000580272907</v>
      </c>
      <c r="R266" s="99">
        <v>9.8558783328975039</v>
      </c>
      <c r="S266" s="99">
        <v>9.6603849292963258</v>
      </c>
      <c r="T266" s="99">
        <v>9.1413689263781297</v>
      </c>
      <c r="U266" s="99">
        <v>9.5637217115989639</v>
      </c>
      <c r="V266" s="99">
        <v>9.3558079147254372</v>
      </c>
      <c r="W266" s="99">
        <v>9.8383804719299572</v>
      </c>
      <c r="X266" s="99">
        <v>9.5788613891146355</v>
      </c>
      <c r="Y266" s="99">
        <v>8.5609675757836836</v>
      </c>
      <c r="DA266" s="63" t="s">
        <v>3047</v>
      </c>
    </row>
    <row r="267" spans="1:105" ht="12" customHeight="1" x14ac:dyDescent="0.25">
      <c r="A267" s="109" t="s">
        <v>120</v>
      </c>
      <c r="B267" s="110">
        <v>11.820686990046916</v>
      </c>
      <c r="C267" s="110">
        <v>10.235085499731769</v>
      </c>
      <c r="D267" s="110">
        <v>12.651129177893582</v>
      </c>
      <c r="E267" s="110">
        <v>9.4813606334694001</v>
      </c>
      <c r="F267" s="110">
        <v>11.729008285495938</v>
      </c>
      <c r="G267" s="110">
        <v>12.240768965151382</v>
      </c>
      <c r="H267" s="110">
        <v>13.074303905275885</v>
      </c>
      <c r="I267" s="110">
        <v>11.522631138966949</v>
      </c>
      <c r="J267" s="110">
        <v>13.115981374827308</v>
      </c>
      <c r="K267" s="110">
        <v>10.768434983703393</v>
      </c>
      <c r="L267" s="110">
        <v>11.017385587871461</v>
      </c>
      <c r="M267" s="110">
        <v>10.721922959429129</v>
      </c>
      <c r="N267" s="110">
        <v>10.408471785298223</v>
      </c>
      <c r="O267" s="110">
        <v>9.8039070961302315</v>
      </c>
      <c r="P267" s="110">
        <v>9.5028007567337838</v>
      </c>
      <c r="Q267" s="110">
        <v>9.5652504848421636</v>
      </c>
      <c r="R267" s="110">
        <v>9.619389195136403</v>
      </c>
      <c r="S267" s="110">
        <v>9.5881324047697944</v>
      </c>
      <c r="T267" s="110">
        <v>9.451936630351371</v>
      </c>
      <c r="U267" s="110">
        <v>9.3044464801018609</v>
      </c>
      <c r="V267" s="110">
        <v>9.2711261506706979</v>
      </c>
      <c r="W267" s="110">
        <v>9.8856259557821744</v>
      </c>
      <c r="X267" s="110">
        <v>9.3799304533798491</v>
      </c>
      <c r="Y267" s="110">
        <v>9.0162306618947738</v>
      </c>
      <c r="DA267" s="60" t="s">
        <v>3048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1.1318248789292038</v>
      </c>
      <c r="C269" s="118">
        <f t="shared" si="122"/>
        <v>1.431951224503542</v>
      </c>
      <c r="D269" s="118">
        <f t="shared" si="122"/>
        <v>1.3228094210359482</v>
      </c>
      <c r="E269" s="118">
        <f t="shared" si="122"/>
        <v>1.6839306673454018</v>
      </c>
      <c r="F269" s="118">
        <f t="shared" si="122"/>
        <v>1.6306550270213356</v>
      </c>
      <c r="G269" s="118">
        <f t="shared" si="122"/>
        <v>1.6857498160896429</v>
      </c>
      <c r="H269" s="118">
        <f t="shared" si="122"/>
        <v>1.7244202453163577</v>
      </c>
      <c r="I269" s="118">
        <f t="shared" si="122"/>
        <v>1.8664862648380509</v>
      </c>
      <c r="J269" s="118">
        <f t="shared" si="122"/>
        <v>1.9254836145327476</v>
      </c>
      <c r="K269" s="118">
        <f t="shared" si="122"/>
        <v>2.2613928178960521</v>
      </c>
      <c r="L269" s="118">
        <f t="shared" si="122"/>
        <v>2.0702607584665218</v>
      </c>
      <c r="M269" s="118">
        <f t="shared" si="122"/>
        <v>1.8289230711389453</v>
      </c>
      <c r="N269" s="118">
        <f t="shared" si="122"/>
        <v>1.6554698808857835</v>
      </c>
      <c r="O269" s="118">
        <f t="shared" si="122"/>
        <v>1.5760974130517724</v>
      </c>
      <c r="P269" s="118">
        <f t="shared" si="122"/>
        <v>1.3965759851133073</v>
      </c>
      <c r="Q269" s="118">
        <f t="shared" si="122"/>
        <v>1.3666349095761339</v>
      </c>
      <c r="R269" s="118">
        <f t="shared" ref="R269:V269" si="123">R270+R273+R275+R284</f>
        <v>1.4098159512930364</v>
      </c>
      <c r="S269" s="118">
        <f t="shared" si="123"/>
        <v>1.3427772748460352</v>
      </c>
      <c r="T269" s="118">
        <f t="shared" si="123"/>
        <v>1.2463628019358342</v>
      </c>
      <c r="U269" s="118">
        <f t="shared" si="123"/>
        <v>1.2757619916408069</v>
      </c>
      <c r="V269" s="118">
        <f t="shared" si="123"/>
        <v>1.2147011038340676</v>
      </c>
      <c r="W269" s="118">
        <f t="shared" ref="W269:Y269" si="124">W270+W273+W275+W284</f>
        <v>1.2202582565518414</v>
      </c>
      <c r="X269" s="118">
        <f t="shared" si="124"/>
        <v>1.1213354762505086</v>
      </c>
      <c r="Y269" s="118">
        <f t="shared" si="124"/>
        <v>0.94117885704179849</v>
      </c>
      <c r="DA269" s="129" t="s">
        <v>3199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:Y270" si="127">SUM(W271:W272)</f>
        <v>0</v>
      </c>
      <c r="X270" s="123">
        <f t="shared" si="127"/>
        <v>0</v>
      </c>
      <c r="Y270" s="123">
        <f t="shared" si="127"/>
        <v>0</v>
      </c>
      <c r="DA270" s="130" t="s">
        <v>3200</v>
      </c>
    </row>
    <row r="271" spans="1:105" ht="12" customHeight="1" x14ac:dyDescent="0.25">
      <c r="A271" s="97" t="s">
        <v>198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3201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3202</v>
      </c>
    </row>
    <row r="273" spans="1:105" ht="12" customHeight="1" x14ac:dyDescent="0.25">
      <c r="A273" s="121" t="s">
        <v>92</v>
      </c>
      <c r="B273" s="123">
        <f t="shared" ref="B273:Y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X273" s="123">
        <f t="shared" si="128"/>
        <v>0</v>
      </c>
      <c r="Y273" s="123">
        <f t="shared" si="128"/>
        <v>0</v>
      </c>
      <c r="DA273" s="130" t="s">
        <v>3203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X274" s="99">
        <v>0</v>
      </c>
      <c r="Y274" s="99">
        <v>0</v>
      </c>
      <c r="DA274" s="63" t="s">
        <v>3204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X275" s="123">
        <v>0</v>
      </c>
      <c r="Y275" s="123">
        <v>0</v>
      </c>
      <c r="DA275" s="130" t="s">
        <v>3205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X276" s="99">
        <v>0</v>
      </c>
      <c r="Y276" s="99">
        <v>0</v>
      </c>
      <c r="DA276" s="63" t="s">
        <v>3206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X277" s="99">
        <v>0</v>
      </c>
      <c r="Y277" s="99">
        <v>0</v>
      </c>
      <c r="DA277" s="63" t="s">
        <v>3207</v>
      </c>
    </row>
    <row r="278" spans="1:105" ht="12" customHeight="1" x14ac:dyDescent="0.25">
      <c r="A278" s="100" t="s">
        <v>198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X278" s="102">
        <v>0</v>
      </c>
      <c r="Y278" s="102">
        <v>0</v>
      </c>
      <c r="DA278" s="131" t="s">
        <v>3208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X279" s="105">
        <v>0</v>
      </c>
      <c r="Y279" s="105">
        <v>0</v>
      </c>
      <c r="DA279" s="132" t="s">
        <v>3209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X280" s="102">
        <v>0</v>
      </c>
      <c r="Y280" s="102">
        <v>0</v>
      </c>
      <c r="DA280" s="131" t="s">
        <v>3210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X281" s="105">
        <v>0</v>
      </c>
      <c r="Y281" s="105">
        <v>0</v>
      </c>
      <c r="DA281" s="132" t="s">
        <v>3211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X282" s="99">
        <v>0</v>
      </c>
      <c r="Y282" s="99">
        <v>0</v>
      </c>
      <c r="DA282" s="63" t="s">
        <v>3212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X283" s="99">
        <v>0</v>
      </c>
      <c r="Y283" s="99">
        <v>0</v>
      </c>
      <c r="DA283" s="63" t="s">
        <v>3213</v>
      </c>
    </row>
    <row r="284" spans="1:105" ht="12" customHeight="1" x14ac:dyDescent="0.25">
      <c r="A284" s="121" t="s">
        <v>54</v>
      </c>
      <c r="B284" s="123">
        <v>1.1318248789292038</v>
      </c>
      <c r="C284" s="123">
        <v>1.431951224503542</v>
      </c>
      <c r="D284" s="123">
        <v>1.3228094210359482</v>
      </c>
      <c r="E284" s="123">
        <v>1.6839306673454018</v>
      </c>
      <c r="F284" s="123">
        <v>1.6306550270213356</v>
      </c>
      <c r="G284" s="123">
        <v>1.6857498160896429</v>
      </c>
      <c r="H284" s="123">
        <v>1.7244202453163577</v>
      </c>
      <c r="I284" s="123">
        <v>1.8664862648380509</v>
      </c>
      <c r="J284" s="123">
        <v>1.9254836145327476</v>
      </c>
      <c r="K284" s="123">
        <v>2.2613928178960521</v>
      </c>
      <c r="L284" s="123">
        <v>2.0702607584665218</v>
      </c>
      <c r="M284" s="123">
        <v>1.8289230711389453</v>
      </c>
      <c r="N284" s="123">
        <v>1.6554698808857835</v>
      </c>
      <c r="O284" s="123">
        <v>1.5760974130517724</v>
      </c>
      <c r="P284" s="123">
        <v>1.3965759851133073</v>
      </c>
      <c r="Q284" s="123">
        <v>1.3666349095761339</v>
      </c>
      <c r="R284" s="123">
        <v>1.4098159512930364</v>
      </c>
      <c r="S284" s="123">
        <v>1.3427772748460352</v>
      </c>
      <c r="T284" s="123">
        <v>1.2463628019358342</v>
      </c>
      <c r="U284" s="123">
        <v>1.2757619916408069</v>
      </c>
      <c r="V284" s="123">
        <v>1.2147011038340676</v>
      </c>
      <c r="W284" s="123">
        <v>1.2202582565518414</v>
      </c>
      <c r="X284" s="123">
        <v>1.1213354762505086</v>
      </c>
      <c r="Y284" s="123">
        <v>0.94117885704179849</v>
      </c>
      <c r="DA284" s="130" t="s">
        <v>3214</v>
      </c>
    </row>
    <row r="285" spans="1:105" ht="12" customHeight="1" x14ac:dyDescent="0.25">
      <c r="A285" s="97" t="s">
        <v>50</v>
      </c>
      <c r="B285" s="99">
        <v>4.0370373563847979</v>
      </c>
      <c r="C285" s="99">
        <v>4.7484723353964338</v>
      </c>
      <c r="D285" s="99">
        <v>4.1426674769419565</v>
      </c>
      <c r="E285" s="99">
        <v>4.8817241093926169</v>
      </c>
      <c r="F285" s="99">
        <v>4.5510617794274131</v>
      </c>
      <c r="G285" s="99">
        <v>4.5942341346070164</v>
      </c>
      <c r="H285" s="99">
        <v>4.498237614823247</v>
      </c>
      <c r="I285" s="99">
        <v>4.6803643757571685</v>
      </c>
      <c r="J285" s="99">
        <v>4.5730160965567208</v>
      </c>
      <c r="K285" s="99">
        <v>5.2401845509718088</v>
      </c>
      <c r="L285" s="99">
        <v>4.7033887195380046</v>
      </c>
      <c r="M285" s="99">
        <v>4.1647755868196201</v>
      </c>
      <c r="N285" s="99">
        <v>3.9430876751323232</v>
      </c>
      <c r="O285" s="99">
        <v>3.8927518360299125</v>
      </c>
      <c r="P285" s="99">
        <v>3.5762337037622678</v>
      </c>
      <c r="Q285" s="99">
        <v>3.616592175753881</v>
      </c>
      <c r="R285" s="99">
        <v>3.8063037342468737</v>
      </c>
      <c r="S285" s="99">
        <v>3.7205501222733646</v>
      </c>
      <c r="T285" s="99">
        <v>3.5064581898161684</v>
      </c>
      <c r="U285" s="99">
        <v>3.6511535528897312</v>
      </c>
      <c r="V285" s="99">
        <v>3.5563817320268969</v>
      </c>
      <c r="W285" s="99">
        <v>3.7247474578287947</v>
      </c>
      <c r="X285" s="99">
        <v>3.6151189820473397</v>
      </c>
      <c r="Y285" s="99">
        <v>3.2181896898674434</v>
      </c>
      <c r="DA285" s="63" t="s">
        <v>3215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X286" s="110">
        <v>0</v>
      </c>
      <c r="Y286" s="110">
        <v>0</v>
      </c>
      <c r="DA286" s="60" t="s">
        <v>3216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2.1710618427746899</v>
      </c>
      <c r="D290" s="117">
        <f t="shared" si="129"/>
        <v>1.8544451975586227</v>
      </c>
      <c r="E290" s="117">
        <f t="shared" si="129"/>
        <v>3.7056574442057184</v>
      </c>
      <c r="F290" s="117">
        <f t="shared" si="129"/>
        <v>3.4651423354451731</v>
      </c>
      <c r="G290" s="117">
        <f t="shared" si="129"/>
        <v>3.7241552430908738</v>
      </c>
      <c r="H290" s="117">
        <f t="shared" si="129"/>
        <v>3.5487129880902883</v>
      </c>
      <c r="I290" s="117">
        <f t="shared" si="129"/>
        <v>3.7235471016313215</v>
      </c>
      <c r="J290" s="117">
        <f t="shared" si="129"/>
        <v>3.9698700199147652</v>
      </c>
      <c r="K290" s="117">
        <f t="shared" si="129"/>
        <v>4.0344887767720756</v>
      </c>
      <c r="L290" s="117">
        <f t="shared" si="129"/>
        <v>3.7701883522224566</v>
      </c>
      <c r="M290" s="117">
        <f t="shared" si="129"/>
        <v>3.6708536274206578</v>
      </c>
      <c r="N290" s="117">
        <f t="shared" si="129"/>
        <v>3.0778937087909659</v>
      </c>
      <c r="O290" s="117">
        <f t="shared" si="129"/>
        <v>3.0053396016590717</v>
      </c>
      <c r="P290" s="117">
        <f t="shared" si="129"/>
        <v>2.6738864974661172E-3</v>
      </c>
      <c r="Q290" s="117">
        <f t="shared" si="129"/>
        <v>0</v>
      </c>
      <c r="R290" s="117">
        <f t="shared" ref="R290:V290" si="130">R291+R294+R296+R305</f>
        <v>1.5998283648599934</v>
      </c>
      <c r="S290" s="117">
        <f t="shared" si="130"/>
        <v>1.9970107714431344</v>
      </c>
      <c r="T290" s="117">
        <f t="shared" si="130"/>
        <v>2.3795520933900725</v>
      </c>
      <c r="U290" s="117">
        <f t="shared" si="130"/>
        <v>2.1662606488187293</v>
      </c>
      <c r="V290" s="117">
        <f t="shared" si="130"/>
        <v>2.3775695319208197</v>
      </c>
      <c r="W290" s="117">
        <f t="shared" ref="W290:Y290" si="131">W291+W294+W296+W305</f>
        <v>1.840760243196323</v>
      </c>
      <c r="X290" s="117">
        <f t="shared" si="131"/>
        <v>1.4468972393650654</v>
      </c>
      <c r="Y290" s="117">
        <f t="shared" si="131"/>
        <v>1.1626176393944156</v>
      </c>
      <c r="DA290" s="129" t="s">
        <v>3367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1.6363225197207889</v>
      </c>
      <c r="D291" s="122">
        <f t="shared" si="132"/>
        <v>1.3930219943215922</v>
      </c>
      <c r="E291" s="122">
        <f t="shared" si="132"/>
        <v>2.8273664371350509</v>
      </c>
      <c r="F291" s="122">
        <f t="shared" si="132"/>
        <v>2.636308243927183</v>
      </c>
      <c r="G291" s="122">
        <f t="shared" si="132"/>
        <v>2.8676767295164298</v>
      </c>
      <c r="H291" s="122">
        <f t="shared" si="132"/>
        <v>2.5900171618917822</v>
      </c>
      <c r="I291" s="122">
        <f t="shared" si="132"/>
        <v>2.7041562487191459</v>
      </c>
      <c r="J291" s="122">
        <f t="shared" si="132"/>
        <v>2.9782971572623196</v>
      </c>
      <c r="K291" s="122">
        <f t="shared" si="132"/>
        <v>3.0536488225014153</v>
      </c>
      <c r="L291" s="122">
        <f t="shared" si="132"/>
        <v>2.9446616159853574</v>
      </c>
      <c r="M291" s="122">
        <f t="shared" si="132"/>
        <v>2.8757388977518508</v>
      </c>
      <c r="N291" s="122">
        <f t="shared" si="132"/>
        <v>2.3938021917003791</v>
      </c>
      <c r="O291" s="122">
        <f t="shared" si="132"/>
        <v>2.3704083999430927</v>
      </c>
      <c r="P291" s="122">
        <f t="shared" si="132"/>
        <v>2.0475029343770294E-3</v>
      </c>
      <c r="Q291" s="122">
        <f t="shared" si="132"/>
        <v>0</v>
      </c>
      <c r="R291" s="122">
        <f t="shared" ref="R291:V291" si="133">SUM(R292:R293)</f>
        <v>1.216279630238986</v>
      </c>
      <c r="S291" s="122">
        <f t="shared" si="133"/>
        <v>1.5169753335345506</v>
      </c>
      <c r="T291" s="122">
        <f t="shared" si="133"/>
        <v>1.7594040857882967</v>
      </c>
      <c r="U291" s="122">
        <f t="shared" si="133"/>
        <v>1.6031015271202773</v>
      </c>
      <c r="V291" s="122">
        <f t="shared" si="133"/>
        <v>1.7172919607815298</v>
      </c>
      <c r="W291" s="122">
        <f t="shared" ref="W291:Y291" si="134">SUM(W292:W293)</f>
        <v>1.245420751569875</v>
      </c>
      <c r="X291" s="122">
        <f t="shared" si="134"/>
        <v>0.86583498963195527</v>
      </c>
      <c r="Y291" s="122">
        <f t="shared" si="134"/>
        <v>0.62532651228609537</v>
      </c>
      <c r="DA291" s="130" t="s">
        <v>3368</v>
      </c>
    </row>
    <row r="292" spans="1:105" ht="12" customHeight="1" x14ac:dyDescent="0.25">
      <c r="A292" s="97" t="s">
        <v>198</v>
      </c>
      <c r="B292" s="98"/>
      <c r="C292" s="98">
        <v>1.630522761560885</v>
      </c>
      <c r="D292" s="98">
        <v>1.3880688065319946</v>
      </c>
      <c r="E292" s="98">
        <v>2.8178927732436092</v>
      </c>
      <c r="F292" s="98">
        <v>2.6270644496253275</v>
      </c>
      <c r="G292" s="98">
        <v>2.8578302177812978</v>
      </c>
      <c r="H292" s="98">
        <v>2.5814507778394056</v>
      </c>
      <c r="I292" s="98">
        <v>2.6955165608654479</v>
      </c>
      <c r="J292" s="98">
        <v>2.9688816570199461</v>
      </c>
      <c r="K292" s="98">
        <v>3.0440713800390387</v>
      </c>
      <c r="L292" s="98">
        <v>2.9357624195814118</v>
      </c>
      <c r="M292" s="98">
        <v>2.8671200821462328</v>
      </c>
      <c r="N292" s="98">
        <v>2.3867010451893487</v>
      </c>
      <c r="O292" s="98">
        <v>2.3634253850620444</v>
      </c>
      <c r="P292" s="98">
        <v>2.0414733268888275E-3</v>
      </c>
      <c r="Q292" s="98">
        <v>0</v>
      </c>
      <c r="R292" s="98">
        <v>1.2126426187921706</v>
      </c>
      <c r="S292" s="98">
        <v>1.5124784463070999</v>
      </c>
      <c r="T292" s="98">
        <v>1.7541835275260991</v>
      </c>
      <c r="U292" s="98">
        <v>1.5983031526140061</v>
      </c>
      <c r="V292" s="98">
        <v>1.7121327897047665</v>
      </c>
      <c r="W292" s="98">
        <v>1.2416726290613915</v>
      </c>
      <c r="X292" s="98">
        <v>0.86322909320155583</v>
      </c>
      <c r="Y292" s="98">
        <v>0.62342701189737482</v>
      </c>
      <c r="DA292" s="63" t="s">
        <v>3369</v>
      </c>
    </row>
    <row r="293" spans="1:105" ht="12" customHeight="1" x14ac:dyDescent="0.25">
      <c r="A293" s="97" t="s">
        <v>53</v>
      </c>
      <c r="B293" s="98"/>
      <c r="C293" s="98">
        <v>5.799758159903844E-3</v>
      </c>
      <c r="D293" s="98">
        <v>4.9531877895976212E-3</v>
      </c>
      <c r="E293" s="98">
        <v>9.4736638914415562E-3</v>
      </c>
      <c r="F293" s="98">
        <v>9.2437943018553979E-3</v>
      </c>
      <c r="G293" s="98">
        <v>9.8465117351322472E-3</v>
      </c>
      <c r="H293" s="98">
        <v>8.5663840523764554E-3</v>
      </c>
      <c r="I293" s="98">
        <v>8.6396878536981435E-3</v>
      </c>
      <c r="J293" s="98">
        <v>9.415500242373474E-3</v>
      </c>
      <c r="K293" s="98">
        <v>9.5774424623766494E-3</v>
      </c>
      <c r="L293" s="98">
        <v>8.8991964039455713E-3</v>
      </c>
      <c r="M293" s="98">
        <v>8.6188156056178373E-3</v>
      </c>
      <c r="N293" s="98">
        <v>7.1011465110303266E-3</v>
      </c>
      <c r="O293" s="98">
        <v>6.9830148810483116E-3</v>
      </c>
      <c r="P293" s="98">
        <v>6.0296074882020071E-6</v>
      </c>
      <c r="Q293" s="98">
        <v>0</v>
      </c>
      <c r="R293" s="98">
        <v>3.6370114468153194E-3</v>
      </c>
      <c r="S293" s="98">
        <v>4.496887227450775E-3</v>
      </c>
      <c r="T293" s="98">
        <v>5.2205582621975225E-3</v>
      </c>
      <c r="U293" s="98">
        <v>4.7983745062712439E-3</v>
      </c>
      <c r="V293" s="98">
        <v>5.1591710767633714E-3</v>
      </c>
      <c r="W293" s="98">
        <v>3.7481225084834277E-3</v>
      </c>
      <c r="X293" s="98">
        <v>2.6058964303994699E-3</v>
      </c>
      <c r="Y293" s="98">
        <v>1.8995003887205275E-3</v>
      </c>
      <c r="DA293" s="63" t="s">
        <v>3370</v>
      </c>
    </row>
    <row r="294" spans="1:105" ht="12" customHeight="1" x14ac:dyDescent="0.25">
      <c r="A294" s="121" t="s">
        <v>92</v>
      </c>
      <c r="B294" s="122"/>
      <c r="C294" s="122">
        <f t="shared" ref="C294:Y294" si="135">C295</f>
        <v>2.4152261382203419E-2</v>
      </c>
      <c r="D294" s="122">
        <f t="shared" si="135"/>
        <v>1.7633332847886461E-2</v>
      </c>
      <c r="E294" s="122">
        <f t="shared" si="135"/>
        <v>0.14047165329575906</v>
      </c>
      <c r="F294" s="122">
        <f t="shared" si="135"/>
        <v>6.6734567407425172E-2</v>
      </c>
      <c r="G294" s="122">
        <f t="shared" si="135"/>
        <v>6.9105333503675259E-2</v>
      </c>
      <c r="H294" s="122">
        <f t="shared" si="135"/>
        <v>0.14361235102785677</v>
      </c>
      <c r="I294" s="122">
        <f t="shared" si="135"/>
        <v>0.2132513444044683</v>
      </c>
      <c r="J294" s="122">
        <f t="shared" si="135"/>
        <v>0.12606602674065159</v>
      </c>
      <c r="K294" s="122">
        <f t="shared" si="135"/>
        <v>0.11118414841641121</v>
      </c>
      <c r="L294" s="122">
        <f t="shared" si="135"/>
        <v>5.4544704906423443E-2</v>
      </c>
      <c r="M294" s="122">
        <f t="shared" si="135"/>
        <v>7.990071525984814E-2</v>
      </c>
      <c r="N294" s="122">
        <f t="shared" si="135"/>
        <v>7.511232694772095E-2</v>
      </c>
      <c r="O294" s="122">
        <f t="shared" si="135"/>
        <v>3.7127707378571524E-2</v>
      </c>
      <c r="P294" s="122">
        <f t="shared" si="135"/>
        <v>0</v>
      </c>
      <c r="Q294" s="122">
        <f t="shared" si="135"/>
        <v>0</v>
      </c>
      <c r="R294" s="122">
        <f t="shared" si="135"/>
        <v>2.020884465770412E-2</v>
      </c>
      <c r="S294" s="122">
        <f t="shared" si="135"/>
        <v>1.3907365255805437E-2</v>
      </c>
      <c r="T294" s="122">
        <f t="shared" si="135"/>
        <v>4.0908857710493712E-2</v>
      </c>
      <c r="U294" s="122">
        <f t="shared" si="135"/>
        <v>6.4078307008339982E-3</v>
      </c>
      <c r="V294" s="122">
        <f t="shared" si="135"/>
        <v>5.7259660357787685E-2</v>
      </c>
      <c r="W294" s="122">
        <f t="shared" si="135"/>
        <v>9.2357655573478373E-2</v>
      </c>
      <c r="X294" s="122">
        <f t="shared" si="135"/>
        <v>0.11835637641181865</v>
      </c>
      <c r="Y294" s="122">
        <f t="shared" si="135"/>
        <v>4.6387346169352077E-2</v>
      </c>
      <c r="DA294" s="130" t="s">
        <v>3371</v>
      </c>
    </row>
    <row r="295" spans="1:105" ht="12" customHeight="1" x14ac:dyDescent="0.25">
      <c r="A295" s="97" t="s">
        <v>53</v>
      </c>
      <c r="B295" s="98"/>
      <c r="C295" s="98">
        <v>2.4152261382203419E-2</v>
      </c>
      <c r="D295" s="98">
        <v>1.7633332847886461E-2</v>
      </c>
      <c r="E295" s="98">
        <v>0.14047165329575906</v>
      </c>
      <c r="F295" s="98">
        <v>6.6734567407425172E-2</v>
      </c>
      <c r="G295" s="98">
        <v>6.9105333503675259E-2</v>
      </c>
      <c r="H295" s="98">
        <v>0.14361235102785677</v>
      </c>
      <c r="I295" s="98">
        <v>0.2132513444044683</v>
      </c>
      <c r="J295" s="98">
        <v>0.12606602674065159</v>
      </c>
      <c r="K295" s="98">
        <v>0.11118414841641121</v>
      </c>
      <c r="L295" s="98">
        <v>5.4544704906423443E-2</v>
      </c>
      <c r="M295" s="98">
        <v>7.990071525984814E-2</v>
      </c>
      <c r="N295" s="98">
        <v>7.511232694772095E-2</v>
      </c>
      <c r="O295" s="98">
        <v>3.7127707378571524E-2</v>
      </c>
      <c r="P295" s="98">
        <v>0</v>
      </c>
      <c r="Q295" s="98">
        <v>0</v>
      </c>
      <c r="R295" s="98">
        <v>2.020884465770412E-2</v>
      </c>
      <c r="S295" s="98">
        <v>1.3907365255805437E-2</v>
      </c>
      <c r="T295" s="98">
        <v>4.0908857710493712E-2</v>
      </c>
      <c r="U295" s="98">
        <v>6.4078307008339982E-3</v>
      </c>
      <c r="V295" s="98">
        <v>5.7259660357787685E-2</v>
      </c>
      <c r="W295" s="98">
        <v>9.2357655573478373E-2</v>
      </c>
      <c r="X295" s="98">
        <v>0.11835637641181865</v>
      </c>
      <c r="Y295" s="98">
        <v>4.6387346169352077E-2</v>
      </c>
      <c r="DA295" s="63" t="s">
        <v>3372</v>
      </c>
    </row>
    <row r="296" spans="1:105" ht="12" customHeight="1" x14ac:dyDescent="0.25">
      <c r="A296" s="121" t="s">
        <v>55</v>
      </c>
      <c r="B296" s="122"/>
      <c r="C296" s="122">
        <v>0.25796583383790866</v>
      </c>
      <c r="D296" s="122">
        <v>0.22599656182094788</v>
      </c>
      <c r="E296" s="122">
        <v>0.36633780120363729</v>
      </c>
      <c r="F296" s="122">
        <v>0.40331654799044858</v>
      </c>
      <c r="G296" s="122">
        <v>0.41636243789345811</v>
      </c>
      <c r="H296" s="122">
        <v>0.43029235547667172</v>
      </c>
      <c r="I296" s="122">
        <v>0.39334297843552973</v>
      </c>
      <c r="J296" s="122">
        <v>0.39857996692649023</v>
      </c>
      <c r="K296" s="122">
        <v>0.41048079123363168</v>
      </c>
      <c r="L296" s="122">
        <v>0.38268082746189058</v>
      </c>
      <c r="M296" s="122">
        <v>0.35821945749267159</v>
      </c>
      <c r="N296" s="122">
        <v>0.31429314989178109</v>
      </c>
      <c r="O296" s="122">
        <v>0.31492025108313709</v>
      </c>
      <c r="P296" s="122">
        <v>3.4261834636701541E-4</v>
      </c>
      <c r="Q296" s="122">
        <v>0</v>
      </c>
      <c r="R296" s="122">
        <v>0.19194403751900996</v>
      </c>
      <c r="S296" s="122">
        <v>0.25209062790164843</v>
      </c>
      <c r="T296" s="122">
        <v>0.31977181108623154</v>
      </c>
      <c r="U296" s="122">
        <v>0.30747013923929617</v>
      </c>
      <c r="V296" s="122">
        <v>0.33747413287777539</v>
      </c>
      <c r="W296" s="122">
        <v>0.28361737980032109</v>
      </c>
      <c r="X296" s="122">
        <v>0.26285718071892511</v>
      </c>
      <c r="Y296" s="122">
        <v>0.28358052126939415</v>
      </c>
      <c r="DA296" s="130" t="s">
        <v>3373</v>
      </c>
    </row>
    <row r="297" spans="1:105" ht="12" customHeight="1" x14ac:dyDescent="0.25">
      <c r="A297" s="97" t="s">
        <v>128</v>
      </c>
      <c r="B297" s="98"/>
      <c r="C297" s="98">
        <v>4.226036289198136E-2</v>
      </c>
      <c r="D297" s="98">
        <v>5.4374413365547145E-2</v>
      </c>
      <c r="E297" s="98">
        <v>0.10647992431778781</v>
      </c>
      <c r="F297" s="98">
        <v>2.2956164231370018E-2</v>
      </c>
      <c r="G297" s="98">
        <v>3.7839116172367029E-2</v>
      </c>
      <c r="H297" s="98">
        <v>3.4286107469486564E-2</v>
      </c>
      <c r="I297" s="98">
        <v>0.28770889401013311</v>
      </c>
      <c r="J297" s="98">
        <v>0.37253038797044785</v>
      </c>
      <c r="K297" s="98">
        <v>0.36362932270925985</v>
      </c>
      <c r="L297" s="98">
        <v>0.26791295245217683</v>
      </c>
      <c r="M297" s="98">
        <v>0.19854298360027839</v>
      </c>
      <c r="N297" s="98">
        <v>0.24059602780524408</v>
      </c>
      <c r="O297" s="98">
        <v>0.22411750054011517</v>
      </c>
      <c r="P297" s="98">
        <v>1.0193150868877646E-4</v>
      </c>
      <c r="Q297" s="98">
        <v>0</v>
      </c>
      <c r="R297" s="98">
        <v>2.7726584243131187E-2</v>
      </c>
      <c r="S297" s="98">
        <v>5.8116122183778623E-2</v>
      </c>
      <c r="T297" s="98">
        <v>8.7742171850804421E-2</v>
      </c>
      <c r="U297" s="98">
        <v>8.4447336005383233E-2</v>
      </c>
      <c r="V297" s="98">
        <v>0.12633759864055219</v>
      </c>
      <c r="W297" s="98">
        <v>0.10907420808613107</v>
      </c>
      <c r="X297" s="98">
        <v>0.11819986934377197</v>
      </c>
      <c r="Y297" s="98">
        <v>7.1387437610063498E-2</v>
      </c>
      <c r="DA297" s="63" t="s">
        <v>3374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8.5285129157743753E-5</v>
      </c>
      <c r="F298" s="98">
        <v>0</v>
      </c>
      <c r="G298" s="98">
        <v>0</v>
      </c>
      <c r="H298" s="98">
        <v>0</v>
      </c>
      <c r="I298" s="98">
        <v>2.8231235030664361E-4</v>
      </c>
      <c r="J298" s="98">
        <v>2.8306790011657743E-4</v>
      </c>
      <c r="K298" s="98">
        <v>3.8577935198110994E-4</v>
      </c>
      <c r="L298" s="98">
        <v>1.9267818593246336E-4</v>
      </c>
      <c r="M298" s="98">
        <v>1.699175958983624E-4</v>
      </c>
      <c r="N298" s="98">
        <v>2.6941915606626925E-4</v>
      </c>
      <c r="O298" s="98">
        <v>4.6304914712153624E-4</v>
      </c>
      <c r="P298" s="98">
        <v>0</v>
      </c>
      <c r="Q298" s="98">
        <v>0</v>
      </c>
      <c r="R298" s="98">
        <v>0</v>
      </c>
      <c r="S298" s="98">
        <v>9.0412430546184927E-5</v>
      </c>
      <c r="T298" s="98">
        <v>1.8756488212892121E-4</v>
      </c>
      <c r="U298" s="98">
        <v>0</v>
      </c>
      <c r="V298" s="98">
        <v>3.7066762976458313E-4</v>
      </c>
      <c r="W298" s="98">
        <v>3.0240039110731876E-4</v>
      </c>
      <c r="X298" s="98">
        <v>4.0273923627459824E-4</v>
      </c>
      <c r="Y298" s="98">
        <v>9.6419067750786385E-5</v>
      </c>
      <c r="DA298" s="63" t="s">
        <v>3375</v>
      </c>
    </row>
    <row r="299" spans="1:105" ht="12" customHeight="1" x14ac:dyDescent="0.25">
      <c r="A299" s="100" t="s">
        <v>198</v>
      </c>
      <c r="B299" s="101"/>
      <c r="C299" s="101">
        <v>0</v>
      </c>
      <c r="D299" s="101">
        <v>0</v>
      </c>
      <c r="E299" s="101">
        <v>2.5984005862116792E-5</v>
      </c>
      <c r="F299" s="101">
        <v>0</v>
      </c>
      <c r="G299" s="101">
        <v>0</v>
      </c>
      <c r="H299" s="101">
        <v>0</v>
      </c>
      <c r="I299" s="101">
        <v>9.1980684290225026E-5</v>
      </c>
      <c r="J299" s="101">
        <v>9.268210764793781E-5</v>
      </c>
      <c r="K299" s="101">
        <v>1.1790511968887974E-4</v>
      </c>
      <c r="L299" s="101">
        <v>5.8839567187769147E-5</v>
      </c>
      <c r="M299" s="101">
        <v>5.3858402623203323E-5</v>
      </c>
      <c r="N299" s="101">
        <v>8.4249869320796974E-5</v>
      </c>
      <c r="O299" s="101">
        <v>1.4020885375493872E-4</v>
      </c>
      <c r="P299" s="101">
        <v>0</v>
      </c>
      <c r="Q299" s="101">
        <v>0</v>
      </c>
      <c r="R299" s="101">
        <v>0</v>
      </c>
      <c r="S299" s="101">
        <v>2.9673288908406308E-5</v>
      </c>
      <c r="T299" s="101">
        <v>6.3291813620757384E-5</v>
      </c>
      <c r="U299" s="101">
        <v>0</v>
      </c>
      <c r="V299" s="101">
        <v>1.1540277947372422E-4</v>
      </c>
      <c r="W299" s="101">
        <v>1.0501573736152418E-4</v>
      </c>
      <c r="X299" s="101">
        <v>1.5511530622569383E-4</v>
      </c>
      <c r="Y299" s="101">
        <v>3.7612223499195102E-5</v>
      </c>
      <c r="DA299" s="131" t="s">
        <v>3376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5.9301123295626957E-5</v>
      </c>
      <c r="F300" s="104">
        <v>0</v>
      </c>
      <c r="G300" s="104">
        <v>0</v>
      </c>
      <c r="H300" s="104">
        <v>0</v>
      </c>
      <c r="I300" s="104">
        <v>1.903316660164186E-4</v>
      </c>
      <c r="J300" s="104">
        <v>1.9038579246863959E-4</v>
      </c>
      <c r="K300" s="104">
        <v>2.6787423229223019E-4</v>
      </c>
      <c r="L300" s="104">
        <v>1.3383861874469421E-4</v>
      </c>
      <c r="M300" s="104">
        <v>1.1605919327515907E-4</v>
      </c>
      <c r="N300" s="104">
        <v>1.8516928674547226E-4</v>
      </c>
      <c r="O300" s="104">
        <v>3.2284029336659753E-4</v>
      </c>
      <c r="P300" s="104">
        <v>0</v>
      </c>
      <c r="Q300" s="104">
        <v>0</v>
      </c>
      <c r="R300" s="104">
        <v>0</v>
      </c>
      <c r="S300" s="104">
        <v>6.0739141637778623E-5</v>
      </c>
      <c r="T300" s="104">
        <v>1.2427306850816384E-4</v>
      </c>
      <c r="U300" s="104">
        <v>0</v>
      </c>
      <c r="V300" s="104">
        <v>2.5526485029085894E-4</v>
      </c>
      <c r="W300" s="104">
        <v>1.9738465374579458E-4</v>
      </c>
      <c r="X300" s="104">
        <v>2.4762393004890441E-4</v>
      </c>
      <c r="Y300" s="104">
        <v>5.8806844251591284E-5</v>
      </c>
      <c r="DA300" s="132" t="s">
        <v>3377</v>
      </c>
    </row>
    <row r="301" spans="1:105" ht="12" customHeight="1" x14ac:dyDescent="0.25">
      <c r="A301" s="106" t="s">
        <v>122</v>
      </c>
      <c r="B301" s="101"/>
      <c r="C301" s="101">
        <v>0.21104707068734027</v>
      </c>
      <c r="D301" s="101">
        <v>0.1681735093805021</v>
      </c>
      <c r="E301" s="101">
        <v>0.24956037920031651</v>
      </c>
      <c r="F301" s="101">
        <v>0.37299506380838671</v>
      </c>
      <c r="G301" s="101">
        <v>0.37009595420478014</v>
      </c>
      <c r="H301" s="101">
        <v>0.38595565765213602</v>
      </c>
      <c r="I301" s="101">
        <v>9.8141212354289381E-2</v>
      </c>
      <c r="J301" s="101">
        <v>2.3964995516568503E-2</v>
      </c>
      <c r="K301" s="101">
        <v>4.3190119663759984E-2</v>
      </c>
      <c r="L301" s="101">
        <v>0.10785015720015402</v>
      </c>
      <c r="M301" s="101">
        <v>0.14485803453107501</v>
      </c>
      <c r="N301" s="101">
        <v>6.7447942242237865E-2</v>
      </c>
      <c r="O301" s="101">
        <v>8.0670479015422653E-2</v>
      </c>
      <c r="P301" s="101">
        <v>2.4068683767823897E-4</v>
      </c>
      <c r="Q301" s="101">
        <v>0</v>
      </c>
      <c r="R301" s="101">
        <v>0.1417759689880515</v>
      </c>
      <c r="S301" s="101">
        <v>0.16680737059447651</v>
      </c>
      <c r="T301" s="101">
        <v>0.19309465409907628</v>
      </c>
      <c r="U301" s="101">
        <v>0.18833214175534024</v>
      </c>
      <c r="V301" s="101">
        <v>0.17730611091820891</v>
      </c>
      <c r="W301" s="101">
        <v>0.14815874143738589</v>
      </c>
      <c r="X301" s="101">
        <v>0.11912211636599757</v>
      </c>
      <c r="Y301" s="101">
        <v>0.17174799715246336</v>
      </c>
      <c r="DA301" s="131" t="s">
        <v>3378</v>
      </c>
    </row>
    <row r="302" spans="1:105" ht="12" customHeight="1" x14ac:dyDescent="0.25">
      <c r="A302" s="107" t="s">
        <v>121</v>
      </c>
      <c r="B302" s="104"/>
      <c r="C302" s="104">
        <v>4.6584002585870693E-3</v>
      </c>
      <c r="D302" s="104">
        <v>3.4486390748986345E-3</v>
      </c>
      <c r="E302" s="104">
        <v>1.0212212556375232E-2</v>
      </c>
      <c r="F302" s="104">
        <v>7.3653199506918364E-3</v>
      </c>
      <c r="G302" s="104">
        <v>8.4273675163109574E-3</v>
      </c>
      <c r="H302" s="104">
        <v>1.0050590355049139E-2</v>
      </c>
      <c r="I302" s="104">
        <v>7.2105597208005912E-3</v>
      </c>
      <c r="J302" s="104">
        <v>1.8015155393573054E-3</v>
      </c>
      <c r="K302" s="104">
        <v>3.2755695086307745E-3</v>
      </c>
      <c r="L302" s="104">
        <v>6.725039623627296E-3</v>
      </c>
      <c r="M302" s="104">
        <v>1.4648521765419885E-2</v>
      </c>
      <c r="N302" s="104">
        <v>5.9797606882328585E-3</v>
      </c>
      <c r="O302" s="104">
        <v>9.6692223804777221E-3</v>
      </c>
      <c r="P302" s="104">
        <v>0</v>
      </c>
      <c r="Q302" s="104">
        <v>0</v>
      </c>
      <c r="R302" s="104">
        <v>2.2441484287827284E-2</v>
      </c>
      <c r="S302" s="104">
        <v>2.707672269284709E-2</v>
      </c>
      <c r="T302" s="104">
        <v>3.8747420254221912E-2</v>
      </c>
      <c r="U302" s="104">
        <v>3.4690661478572707E-2</v>
      </c>
      <c r="V302" s="104">
        <v>3.3459755689249679E-2</v>
      </c>
      <c r="W302" s="104">
        <v>2.6082029885696821E-2</v>
      </c>
      <c r="X302" s="104">
        <v>2.513245577288099E-2</v>
      </c>
      <c r="Y302" s="104">
        <v>4.0348667439116477E-2</v>
      </c>
      <c r="DA302" s="132" t="s">
        <v>3379</v>
      </c>
    </row>
    <row r="303" spans="1:105" ht="12" customHeight="1" x14ac:dyDescent="0.25">
      <c r="A303" s="108" t="s">
        <v>53</v>
      </c>
      <c r="B303" s="98"/>
      <c r="C303" s="98">
        <v>1.8387407906601692E-3</v>
      </c>
      <c r="D303" s="98">
        <v>1.4218714316131141E-3</v>
      </c>
      <c r="E303" s="98">
        <v>3.6461311534057308E-3</v>
      </c>
      <c r="F303" s="98">
        <v>2.9115559993953435E-3</v>
      </c>
      <c r="G303" s="98">
        <v>3.29968908069787E-3</v>
      </c>
      <c r="H303" s="98">
        <v>3.9176697807162143E-3</v>
      </c>
      <c r="I303" s="98">
        <v>2.7408949188478392E-3</v>
      </c>
      <c r="J303" s="98">
        <v>6.8810551485954134E-4</v>
      </c>
      <c r="K303" s="98">
        <v>1.1718915544809434E-3</v>
      </c>
      <c r="L303" s="98">
        <v>2.402220391976401E-3</v>
      </c>
      <c r="M303" s="98">
        <v>5.4104858248474842E-3</v>
      </c>
      <c r="N303" s="98">
        <v>2.1694325173631816E-3</v>
      </c>
      <c r="O303" s="98">
        <v>3.375383637989351E-3</v>
      </c>
      <c r="P303" s="98">
        <v>0</v>
      </c>
      <c r="Q303" s="98">
        <v>0</v>
      </c>
      <c r="R303" s="98">
        <v>8.3784565055943123E-3</v>
      </c>
      <c r="S303" s="98">
        <v>9.8811294608762753E-3</v>
      </c>
      <c r="T303" s="98">
        <v>1.44341585150073E-2</v>
      </c>
      <c r="U303" s="98">
        <v>1.2175216312694075E-2</v>
      </c>
      <c r="V303" s="98">
        <v>1.1414623778242377E-2</v>
      </c>
      <c r="W303" s="98">
        <v>9.8297901725400583E-3</v>
      </c>
      <c r="X303" s="98">
        <v>1.0391565199247685E-2</v>
      </c>
      <c r="Y303" s="98">
        <v>1.6795851016897262E-2</v>
      </c>
      <c r="DA303" s="63" t="s">
        <v>3380</v>
      </c>
    </row>
    <row r="304" spans="1:105" ht="12" customHeight="1" x14ac:dyDescent="0.25">
      <c r="A304" s="108" t="s">
        <v>52</v>
      </c>
      <c r="B304" s="98"/>
      <c r="C304" s="98">
        <v>2.8196594679269003E-3</v>
      </c>
      <c r="D304" s="98">
        <v>2.0267676432855204E-3</v>
      </c>
      <c r="E304" s="98">
        <v>6.5660814029695012E-3</v>
      </c>
      <c r="F304" s="98">
        <v>4.4537639512964933E-3</v>
      </c>
      <c r="G304" s="98">
        <v>5.1276784356130865E-3</v>
      </c>
      <c r="H304" s="98">
        <v>6.132920574332925E-3</v>
      </c>
      <c r="I304" s="98">
        <v>4.4696648019527524E-3</v>
      </c>
      <c r="J304" s="98">
        <v>1.1134100244977641E-3</v>
      </c>
      <c r="K304" s="98">
        <v>2.1036779541498312E-3</v>
      </c>
      <c r="L304" s="98">
        <v>4.322819231650895E-3</v>
      </c>
      <c r="M304" s="98">
        <v>9.2380359405724016E-3</v>
      </c>
      <c r="N304" s="98">
        <v>3.8103281708696773E-3</v>
      </c>
      <c r="O304" s="98">
        <v>6.2938387424883706E-3</v>
      </c>
      <c r="P304" s="98">
        <v>0</v>
      </c>
      <c r="Q304" s="98">
        <v>0</v>
      </c>
      <c r="R304" s="98">
        <v>1.4063027782232972E-2</v>
      </c>
      <c r="S304" s="98">
        <v>1.7195593231970813E-2</v>
      </c>
      <c r="T304" s="98">
        <v>2.4313261739214609E-2</v>
      </c>
      <c r="U304" s="98">
        <v>2.2515445165878636E-2</v>
      </c>
      <c r="V304" s="98">
        <v>2.20451319110073E-2</v>
      </c>
      <c r="W304" s="98">
        <v>1.6252239713156764E-2</v>
      </c>
      <c r="X304" s="98">
        <v>1.4740890573633305E-2</v>
      </c>
      <c r="Y304" s="98">
        <v>2.3552816422219215E-2</v>
      </c>
      <c r="DA304" s="63" t="s">
        <v>3381</v>
      </c>
    </row>
    <row r="305" spans="1:105" ht="12" customHeight="1" x14ac:dyDescent="0.25">
      <c r="A305" s="121" t="s">
        <v>54</v>
      </c>
      <c r="B305" s="122"/>
      <c r="C305" s="122">
        <v>0.2526212278337891</v>
      </c>
      <c r="D305" s="122">
        <v>0.21779330856819623</v>
      </c>
      <c r="E305" s="122">
        <v>0.37148155257127119</v>
      </c>
      <c r="F305" s="122">
        <v>0.358782976120116</v>
      </c>
      <c r="G305" s="122">
        <v>0.37101074217731034</v>
      </c>
      <c r="H305" s="122">
        <v>0.38479111969397783</v>
      </c>
      <c r="I305" s="122">
        <v>0.41279653007217787</v>
      </c>
      <c r="J305" s="122">
        <v>0.46692686898530344</v>
      </c>
      <c r="K305" s="122">
        <v>0.45917501462061772</v>
      </c>
      <c r="L305" s="122">
        <v>0.38830120386878497</v>
      </c>
      <c r="M305" s="122">
        <v>0.35699455691628756</v>
      </c>
      <c r="N305" s="122">
        <v>0.29468604025108525</v>
      </c>
      <c r="O305" s="122">
        <v>0.28288324325427011</v>
      </c>
      <c r="P305" s="122">
        <v>2.837652167220728E-4</v>
      </c>
      <c r="Q305" s="122">
        <v>0</v>
      </c>
      <c r="R305" s="122">
        <v>0.17139585244429306</v>
      </c>
      <c r="S305" s="122">
        <v>0.21403744475112996</v>
      </c>
      <c r="T305" s="122">
        <v>0.25946733880505068</v>
      </c>
      <c r="U305" s="122">
        <v>0.24928115175832172</v>
      </c>
      <c r="V305" s="122">
        <v>0.26554377790372691</v>
      </c>
      <c r="W305" s="122">
        <v>0.21936445625264861</v>
      </c>
      <c r="X305" s="122">
        <v>0.19984869260236626</v>
      </c>
      <c r="Y305" s="122">
        <v>0.20732325966957399</v>
      </c>
      <c r="DA305" s="130" t="s">
        <v>3382</v>
      </c>
    </row>
    <row r="306" spans="1:105" ht="12" customHeight="1" x14ac:dyDescent="0.25">
      <c r="A306" s="97" t="s">
        <v>50</v>
      </c>
      <c r="B306" s="98"/>
      <c r="C306" s="98">
        <v>0.14403754907596344</v>
      </c>
      <c r="D306" s="98">
        <v>9.5056379337122965E-2</v>
      </c>
      <c r="E306" s="98">
        <v>0.21329685295799364</v>
      </c>
      <c r="F306" s="98">
        <v>0.14987958558830572</v>
      </c>
      <c r="G306" s="98">
        <v>0.14173339694673262</v>
      </c>
      <c r="H306" s="98">
        <v>0.15769080136657432</v>
      </c>
      <c r="I306" s="98">
        <v>0.22477319337601209</v>
      </c>
      <c r="J306" s="98">
        <v>0.30150811003435973</v>
      </c>
      <c r="K306" s="98">
        <v>0.28325559210689732</v>
      </c>
      <c r="L306" s="98">
        <v>0.21162884680286537</v>
      </c>
      <c r="M306" s="98">
        <v>0.16015065149030142</v>
      </c>
      <c r="N306" s="98">
        <v>9.0465638313621213E-2</v>
      </c>
      <c r="O306" s="98">
        <v>0.10812106380373879</v>
      </c>
      <c r="P306" s="98">
        <v>1.1140093986794791E-4</v>
      </c>
      <c r="Q306" s="98">
        <v>0</v>
      </c>
      <c r="R306" s="98">
        <v>9.0664738023845018E-2</v>
      </c>
      <c r="S306" s="98">
        <v>9.456756309313058E-2</v>
      </c>
      <c r="T306" s="98">
        <v>0.10744314712240266</v>
      </c>
      <c r="U306" s="98">
        <v>9.6013432127387832E-2</v>
      </c>
      <c r="V306" s="98">
        <v>8.9011237176586239E-2</v>
      </c>
      <c r="W306" s="98">
        <v>6.9888955658558835E-2</v>
      </c>
      <c r="X306" s="98">
        <v>5.7851417773512943E-2</v>
      </c>
      <c r="Y306" s="98">
        <v>6.682020444379376E-2</v>
      </c>
      <c r="DA306" s="63" t="s">
        <v>3383</v>
      </c>
    </row>
    <row r="307" spans="1:105" ht="12" customHeight="1" x14ac:dyDescent="0.25">
      <c r="A307" s="109" t="s">
        <v>120</v>
      </c>
      <c r="B307" s="33"/>
      <c r="C307" s="33">
        <v>0.10858367875782567</v>
      </c>
      <c r="D307" s="33">
        <v>0.12273692923107327</v>
      </c>
      <c r="E307" s="33">
        <v>0.15818469961327755</v>
      </c>
      <c r="F307" s="33">
        <v>0.20890339053181028</v>
      </c>
      <c r="G307" s="33">
        <v>0.22927734523057772</v>
      </c>
      <c r="H307" s="33">
        <v>0.22710031832740354</v>
      </c>
      <c r="I307" s="33">
        <v>0.18802333669616575</v>
      </c>
      <c r="J307" s="33">
        <v>0.16541875895094374</v>
      </c>
      <c r="K307" s="33">
        <v>0.17591942251372039</v>
      </c>
      <c r="L307" s="33">
        <v>0.17667235706591961</v>
      </c>
      <c r="M307" s="33">
        <v>0.19684390542598615</v>
      </c>
      <c r="N307" s="33">
        <v>0.20422040193746405</v>
      </c>
      <c r="O307" s="33">
        <v>0.17476217945053132</v>
      </c>
      <c r="P307" s="33">
        <v>1.7236427685412488E-4</v>
      </c>
      <c r="Q307" s="33">
        <v>0</v>
      </c>
      <c r="R307" s="33">
        <v>8.0731114420448044E-2</v>
      </c>
      <c r="S307" s="33">
        <v>0.11946988165799938</v>
      </c>
      <c r="T307" s="33">
        <v>0.15202419168264805</v>
      </c>
      <c r="U307" s="33">
        <v>0.15326771963093389</v>
      </c>
      <c r="V307" s="33">
        <v>0.17653254072714067</v>
      </c>
      <c r="W307" s="33">
        <v>0.14947550059408979</v>
      </c>
      <c r="X307" s="33">
        <v>0.14199727482885333</v>
      </c>
      <c r="Y307" s="33">
        <v>0.14050305522578022</v>
      </c>
      <c r="DA307" s="60" t="s">
        <v>3384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1.5954924851284031</v>
      </c>
      <c r="D309" s="117">
        <f t="shared" si="136"/>
        <v>1.3691465536960099</v>
      </c>
      <c r="E309" s="117">
        <f t="shared" si="136"/>
        <v>2.9265570180613953</v>
      </c>
      <c r="F309" s="117">
        <f t="shared" si="136"/>
        <v>2.6267998433958448</v>
      </c>
      <c r="G309" s="117">
        <f t="shared" si="136"/>
        <v>2.8374885630928097</v>
      </c>
      <c r="H309" s="117">
        <f t="shared" si="136"/>
        <v>2.8599130002349904</v>
      </c>
      <c r="I309" s="117">
        <f t="shared" si="136"/>
        <v>3.1877550617967234</v>
      </c>
      <c r="J309" s="117">
        <f t="shared" si="136"/>
        <v>3.210527938337159</v>
      </c>
      <c r="K309" s="117">
        <f t="shared" si="136"/>
        <v>3.2449044490275352</v>
      </c>
      <c r="L309" s="117">
        <f t="shared" si="136"/>
        <v>2.93059407886637</v>
      </c>
      <c r="M309" s="117">
        <f t="shared" si="136"/>
        <v>2.9356062865709931</v>
      </c>
      <c r="N309" s="117">
        <f t="shared" si="136"/>
        <v>2.5190148037565905</v>
      </c>
      <c r="O309" s="117">
        <f t="shared" si="136"/>
        <v>2.3787362066507174</v>
      </c>
      <c r="P309" s="117">
        <f t="shared" si="136"/>
        <v>2.0150295606535967E-3</v>
      </c>
      <c r="Q309" s="117">
        <f t="shared" si="136"/>
        <v>0</v>
      </c>
      <c r="R309" s="117">
        <f t="shared" ref="R309:V309" si="137">R310+R313+R315+R324</f>
        <v>1.2799975778224284</v>
      </c>
      <c r="S309" s="117">
        <f t="shared" si="137"/>
        <v>1.5787080932586786</v>
      </c>
      <c r="T309" s="117">
        <f t="shared" si="137"/>
        <v>1.970627471921566</v>
      </c>
      <c r="U309" s="117">
        <f t="shared" si="137"/>
        <v>1.7107890893173818</v>
      </c>
      <c r="V309" s="117">
        <f t="shared" si="137"/>
        <v>2.0488426085004479</v>
      </c>
      <c r="W309" s="117">
        <f t="shared" ref="W309:Y309" si="138">W310+W313+W315+W324</f>
        <v>1.7446079675848072</v>
      </c>
      <c r="X309" s="117">
        <f t="shared" si="138"/>
        <v>1.5290095309833274</v>
      </c>
      <c r="Y309" s="117">
        <f t="shared" si="138"/>
        <v>1.0808590954943023</v>
      </c>
      <c r="DA309" s="129" t="s">
        <v>3535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1.208532466870788</v>
      </c>
      <c r="D310" s="122">
        <f t="shared" si="139"/>
        <v>1.0306460802859421</v>
      </c>
      <c r="E310" s="122">
        <f t="shared" si="139"/>
        <v>2.0954728849334594</v>
      </c>
      <c r="F310" s="122">
        <f t="shared" si="139"/>
        <v>1.9574957610227821</v>
      </c>
      <c r="G310" s="122">
        <f t="shared" si="139"/>
        <v>2.1331545305973405</v>
      </c>
      <c r="H310" s="122">
        <f t="shared" si="139"/>
        <v>1.9301443198431116</v>
      </c>
      <c r="I310" s="122">
        <f t="shared" si="139"/>
        <v>2.0189958030060513</v>
      </c>
      <c r="J310" s="122">
        <f t="shared" si="139"/>
        <v>2.2281022837103279</v>
      </c>
      <c r="K310" s="122">
        <f t="shared" si="139"/>
        <v>2.2892833383721447</v>
      </c>
      <c r="L310" s="122">
        <f t="shared" si="139"/>
        <v>2.2124236874654999</v>
      </c>
      <c r="M310" s="122">
        <f t="shared" si="139"/>
        <v>2.167289966823466</v>
      </c>
      <c r="N310" s="122">
        <f t="shared" si="139"/>
        <v>1.8115719095711216</v>
      </c>
      <c r="O310" s="122">
        <f t="shared" si="139"/>
        <v>1.8035946678154477</v>
      </c>
      <c r="P310" s="122">
        <f t="shared" si="139"/>
        <v>1.5677073489574556E-3</v>
      </c>
      <c r="Q310" s="122">
        <f t="shared" si="139"/>
        <v>0</v>
      </c>
      <c r="R310" s="122">
        <f t="shared" ref="R310:V310" si="140">SUM(R311:R312)</f>
        <v>0.94098521961545811</v>
      </c>
      <c r="S310" s="122">
        <f t="shared" si="140"/>
        <v>1.178721347793712</v>
      </c>
      <c r="T310" s="122">
        <f t="shared" si="140"/>
        <v>1.3728152895237156</v>
      </c>
      <c r="U310" s="122">
        <f t="shared" si="140"/>
        <v>1.2558551794636217</v>
      </c>
      <c r="V310" s="122">
        <f t="shared" si="140"/>
        <v>1.3503823184633954</v>
      </c>
      <c r="W310" s="122">
        <f t="shared" ref="W310:Y310" si="141">SUM(W311:W312)</f>
        <v>0.98271587909310598</v>
      </c>
      <c r="X310" s="122">
        <f t="shared" si="141"/>
        <v>0.68682132255537343</v>
      </c>
      <c r="Y310" s="122">
        <f t="shared" si="141"/>
        <v>0.49855632504886921</v>
      </c>
      <c r="DA310" s="130" t="s">
        <v>3536</v>
      </c>
    </row>
    <row r="311" spans="1:105" ht="12" customHeight="1" x14ac:dyDescent="0.25">
      <c r="A311" s="97" t="s">
        <v>198</v>
      </c>
      <c r="B311" s="98"/>
      <c r="C311" s="98">
        <v>1.2027327087108841</v>
      </c>
      <c r="D311" s="98">
        <v>1.0256928924963444</v>
      </c>
      <c r="E311" s="98">
        <v>2.0859992210420177</v>
      </c>
      <c r="F311" s="98">
        <v>1.9482519667209268</v>
      </c>
      <c r="G311" s="98">
        <v>2.1233080188622084</v>
      </c>
      <c r="H311" s="98">
        <v>1.9215779357907352</v>
      </c>
      <c r="I311" s="98">
        <v>2.0103561151523532</v>
      </c>
      <c r="J311" s="98">
        <v>2.2186867834679544</v>
      </c>
      <c r="K311" s="98">
        <v>2.279705895909768</v>
      </c>
      <c r="L311" s="98">
        <v>2.2035244910615543</v>
      </c>
      <c r="M311" s="98">
        <v>2.158671151217848</v>
      </c>
      <c r="N311" s="98">
        <v>1.8044707630600914</v>
      </c>
      <c r="O311" s="98">
        <v>1.7966116529343994</v>
      </c>
      <c r="P311" s="98">
        <v>1.5616777414692536E-3</v>
      </c>
      <c r="Q311" s="98">
        <v>0</v>
      </c>
      <c r="R311" s="98">
        <v>0.93734820816864284</v>
      </c>
      <c r="S311" s="98">
        <v>1.1742244605662613</v>
      </c>
      <c r="T311" s="98">
        <v>1.367594731261518</v>
      </c>
      <c r="U311" s="98">
        <v>1.2510568049573505</v>
      </c>
      <c r="V311" s="98">
        <v>1.3452231473866321</v>
      </c>
      <c r="W311" s="98">
        <v>0.97896775658462254</v>
      </c>
      <c r="X311" s="98">
        <v>0.68421542612497399</v>
      </c>
      <c r="Y311" s="98">
        <v>0.49665682466014865</v>
      </c>
      <c r="DA311" s="63" t="s">
        <v>3537</v>
      </c>
    </row>
    <row r="312" spans="1:105" ht="12" customHeight="1" x14ac:dyDescent="0.25">
      <c r="A312" s="97" t="s">
        <v>53</v>
      </c>
      <c r="B312" s="98"/>
      <c r="C312" s="98">
        <v>5.799758159903844E-3</v>
      </c>
      <c r="D312" s="98">
        <v>4.9531877895976212E-3</v>
      </c>
      <c r="E312" s="98">
        <v>9.4736638914415562E-3</v>
      </c>
      <c r="F312" s="98">
        <v>9.2437943018553979E-3</v>
      </c>
      <c r="G312" s="98">
        <v>9.8465117351322472E-3</v>
      </c>
      <c r="H312" s="98">
        <v>8.5663840523764554E-3</v>
      </c>
      <c r="I312" s="98">
        <v>8.6396878536981435E-3</v>
      </c>
      <c r="J312" s="98">
        <v>9.415500242373474E-3</v>
      </c>
      <c r="K312" s="98">
        <v>9.5774424623766494E-3</v>
      </c>
      <c r="L312" s="98">
        <v>8.8991964039455713E-3</v>
      </c>
      <c r="M312" s="98">
        <v>8.6188156056178373E-3</v>
      </c>
      <c r="N312" s="98">
        <v>7.1011465110303266E-3</v>
      </c>
      <c r="O312" s="98">
        <v>6.9830148810483116E-3</v>
      </c>
      <c r="P312" s="98">
        <v>6.0296074882020071E-6</v>
      </c>
      <c r="Q312" s="98">
        <v>0</v>
      </c>
      <c r="R312" s="98">
        <v>3.6370114468153194E-3</v>
      </c>
      <c r="S312" s="98">
        <v>4.496887227450775E-3</v>
      </c>
      <c r="T312" s="98">
        <v>5.2205582621975225E-3</v>
      </c>
      <c r="U312" s="98">
        <v>4.7983745062712439E-3</v>
      </c>
      <c r="V312" s="98">
        <v>5.1591710767633714E-3</v>
      </c>
      <c r="W312" s="98">
        <v>3.7481225084834277E-3</v>
      </c>
      <c r="X312" s="98">
        <v>2.6058964303994699E-3</v>
      </c>
      <c r="Y312" s="98">
        <v>1.8995003887205275E-3</v>
      </c>
      <c r="DA312" s="63" t="s">
        <v>3538</v>
      </c>
    </row>
    <row r="313" spans="1:105" ht="12" customHeight="1" x14ac:dyDescent="0.25">
      <c r="A313" s="121" t="s">
        <v>92</v>
      </c>
      <c r="B313" s="122"/>
      <c r="C313" s="122">
        <f t="shared" ref="C313:Y313" si="142">C314</f>
        <v>5.3928074475240985E-2</v>
      </c>
      <c r="D313" s="122">
        <f t="shared" si="142"/>
        <v>4.0993902357405562E-2</v>
      </c>
      <c r="E313" s="122">
        <f t="shared" si="142"/>
        <v>0.33967917298669548</v>
      </c>
      <c r="F313" s="122">
        <f t="shared" si="142"/>
        <v>0.16765191948600577</v>
      </c>
      <c r="G313" s="122">
        <f t="shared" si="142"/>
        <v>0.18019917981842082</v>
      </c>
      <c r="H313" s="122">
        <f t="shared" si="142"/>
        <v>0.38835540407251196</v>
      </c>
      <c r="I313" s="122">
        <f t="shared" si="142"/>
        <v>0.59755290425094687</v>
      </c>
      <c r="J313" s="122">
        <f t="shared" si="142"/>
        <v>0.36582539082511395</v>
      </c>
      <c r="K313" s="122">
        <f t="shared" si="142"/>
        <v>0.33398004210205728</v>
      </c>
      <c r="L313" s="122">
        <f t="shared" si="142"/>
        <v>0.16953208967887412</v>
      </c>
      <c r="M313" s="122">
        <f t="shared" si="142"/>
        <v>0.25789027800375036</v>
      </c>
      <c r="N313" s="122">
        <f t="shared" si="142"/>
        <v>0.25284247853500968</v>
      </c>
      <c r="O313" s="122">
        <f t="shared" si="142"/>
        <v>0.13082155439728455</v>
      </c>
      <c r="P313" s="122">
        <f t="shared" si="142"/>
        <v>0</v>
      </c>
      <c r="Q313" s="122">
        <f t="shared" si="142"/>
        <v>0</v>
      </c>
      <c r="R313" s="122">
        <f t="shared" si="142"/>
        <v>7.7493196870629125E-2</v>
      </c>
      <c r="S313" s="122">
        <f t="shared" si="142"/>
        <v>5.3370767157936337E-2</v>
      </c>
      <c r="T313" s="122">
        <f t="shared" si="142"/>
        <v>0.15712652751122635</v>
      </c>
      <c r="U313" s="122">
        <f t="shared" si="142"/>
        <v>2.4635302288587162E-2</v>
      </c>
      <c r="V313" s="122">
        <f t="shared" si="142"/>
        <v>0.22073870834857146</v>
      </c>
      <c r="W313" s="122">
        <f t="shared" si="142"/>
        <v>0.35922166999632116</v>
      </c>
      <c r="X313" s="122">
        <f t="shared" si="142"/>
        <v>0.46534591822061228</v>
      </c>
      <c r="Y313" s="122">
        <f t="shared" si="142"/>
        <v>0.18459303629763538</v>
      </c>
      <c r="DA313" s="130" t="s">
        <v>3539</v>
      </c>
    </row>
    <row r="314" spans="1:105" ht="12" customHeight="1" x14ac:dyDescent="0.25">
      <c r="A314" s="97" t="s">
        <v>53</v>
      </c>
      <c r="B314" s="98"/>
      <c r="C314" s="98">
        <v>5.3928074475240985E-2</v>
      </c>
      <c r="D314" s="98">
        <v>4.0993902357405562E-2</v>
      </c>
      <c r="E314" s="98">
        <v>0.33967917298669548</v>
      </c>
      <c r="F314" s="98">
        <v>0.16765191948600577</v>
      </c>
      <c r="G314" s="98">
        <v>0.18019917981842082</v>
      </c>
      <c r="H314" s="98">
        <v>0.38835540407251196</v>
      </c>
      <c r="I314" s="98">
        <v>0.59755290425094687</v>
      </c>
      <c r="J314" s="98">
        <v>0.36582539082511395</v>
      </c>
      <c r="K314" s="98">
        <v>0.33398004210205728</v>
      </c>
      <c r="L314" s="98">
        <v>0.16953208967887412</v>
      </c>
      <c r="M314" s="98">
        <v>0.25789027800375036</v>
      </c>
      <c r="N314" s="98">
        <v>0.25284247853500968</v>
      </c>
      <c r="O314" s="98">
        <v>0.13082155439728455</v>
      </c>
      <c r="P314" s="98">
        <v>0</v>
      </c>
      <c r="Q314" s="98">
        <v>0</v>
      </c>
      <c r="R314" s="98">
        <v>7.7493196870629125E-2</v>
      </c>
      <c r="S314" s="98">
        <v>5.3370767157936337E-2</v>
      </c>
      <c r="T314" s="98">
        <v>0.15712652751122635</v>
      </c>
      <c r="U314" s="98">
        <v>2.4635302288587162E-2</v>
      </c>
      <c r="V314" s="98">
        <v>0.22073870834857146</v>
      </c>
      <c r="W314" s="98">
        <v>0.35922166999632116</v>
      </c>
      <c r="X314" s="98">
        <v>0.46534591822061228</v>
      </c>
      <c r="Y314" s="98">
        <v>0.18459303629763538</v>
      </c>
      <c r="DA314" s="63" t="s">
        <v>3540</v>
      </c>
    </row>
    <row r="315" spans="1:105" ht="12" customHeight="1" x14ac:dyDescent="0.25">
      <c r="A315" s="121" t="s">
        <v>55</v>
      </c>
      <c r="B315" s="122"/>
      <c r="C315" s="122">
        <v>0.16768813411249558</v>
      </c>
      <c r="D315" s="122">
        <v>0.14993332746679203</v>
      </c>
      <c r="E315" s="122">
        <v>0.247927820910296</v>
      </c>
      <c r="F315" s="122">
        <v>0.25674778200139509</v>
      </c>
      <c r="G315" s="122">
        <v>0.26827189742334706</v>
      </c>
      <c r="H315" s="122">
        <v>0.2774680391805423</v>
      </c>
      <c r="I315" s="122">
        <v>0.29716413533075425</v>
      </c>
      <c r="J315" s="122">
        <v>0.31434915008652869</v>
      </c>
      <c r="K315" s="122">
        <v>0.32169204552291353</v>
      </c>
      <c r="L315" s="122">
        <v>0.28969698718646919</v>
      </c>
      <c r="M315" s="122">
        <v>0.26572010812033603</v>
      </c>
      <c r="N315" s="122">
        <v>0.24438001379045368</v>
      </c>
      <c r="O315" s="122">
        <v>0.24546275872031517</v>
      </c>
      <c r="P315" s="122">
        <v>2.4716967259183855E-4</v>
      </c>
      <c r="Q315" s="122">
        <v>0</v>
      </c>
      <c r="R315" s="122">
        <v>0.14306138347177208</v>
      </c>
      <c r="S315" s="122">
        <v>0.19252799128673148</v>
      </c>
      <c r="T315" s="122">
        <v>0.24929170849458454</v>
      </c>
      <c r="U315" s="122">
        <v>0.24191576142510529</v>
      </c>
      <c r="V315" s="122">
        <v>0.27122371557316216</v>
      </c>
      <c r="W315" s="122">
        <v>0.22958981345153343</v>
      </c>
      <c r="X315" s="122">
        <v>0.21651920689857801</v>
      </c>
      <c r="Y315" s="122">
        <v>0.23227199354737821</v>
      </c>
      <c r="DA315" s="130" t="s">
        <v>3541</v>
      </c>
    </row>
    <row r="316" spans="1:105" ht="12" customHeight="1" x14ac:dyDescent="0.25">
      <c r="A316" s="97" t="s">
        <v>128</v>
      </c>
      <c r="B316" s="98"/>
      <c r="C316" s="98">
        <v>3.3144314414688882E-2</v>
      </c>
      <c r="D316" s="98">
        <v>4.2748480420638092E-2</v>
      </c>
      <c r="E316" s="98">
        <v>8.3920840969266067E-2</v>
      </c>
      <c r="F316" s="98">
        <v>1.8137548909918578E-2</v>
      </c>
      <c r="G316" s="98">
        <v>2.9972340644225937E-2</v>
      </c>
      <c r="H316" s="98">
        <v>2.7228179698718394E-2</v>
      </c>
      <c r="I316" s="98">
        <v>0.22908679303260202</v>
      </c>
      <c r="J316" s="98">
        <v>0.29744198673211619</v>
      </c>
      <c r="K316" s="98">
        <v>0.29117833518737396</v>
      </c>
      <c r="L316" s="98">
        <v>0.21519078415781814</v>
      </c>
      <c r="M316" s="98">
        <v>0.16014709827625315</v>
      </c>
      <c r="N316" s="98">
        <v>0.19517434335775943</v>
      </c>
      <c r="O316" s="98">
        <v>0.18315684865442822</v>
      </c>
      <c r="P316" s="98">
        <v>8.4017825173956202E-5</v>
      </c>
      <c r="Q316" s="98">
        <v>0</v>
      </c>
      <c r="R316" s="98">
        <v>2.3178288767633101E-2</v>
      </c>
      <c r="S316" s="98">
        <v>4.8869707212634075E-2</v>
      </c>
      <c r="T316" s="98">
        <v>7.4200504218946195E-2</v>
      </c>
      <c r="U316" s="98">
        <v>7.1799571210756322E-2</v>
      </c>
      <c r="V316" s="98">
        <v>0.10796252700390795</v>
      </c>
      <c r="W316" s="98">
        <v>9.3644749214489814E-2</v>
      </c>
      <c r="X316" s="98">
        <v>0.10201965985366214</v>
      </c>
      <c r="Y316" s="98">
        <v>6.1928800441378259E-2</v>
      </c>
      <c r="DA316" s="63" t="s">
        <v>3542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7.9780097502926467E-5</v>
      </c>
      <c r="F317" s="98">
        <v>0</v>
      </c>
      <c r="G317" s="98">
        <v>0</v>
      </c>
      <c r="H317" s="98">
        <v>0</v>
      </c>
      <c r="I317" s="98">
        <v>2.6357083388256649E-4</v>
      </c>
      <c r="J317" s="98">
        <v>2.6438660186169603E-4</v>
      </c>
      <c r="K317" s="98">
        <v>3.6228745564090324E-4</v>
      </c>
      <c r="L317" s="98">
        <v>1.8109924010230782E-4</v>
      </c>
      <c r="M317" s="98">
        <v>1.5950201226323869E-4</v>
      </c>
      <c r="N317" s="98">
        <v>2.5351377718724335E-4</v>
      </c>
      <c r="O317" s="98">
        <v>4.3742399051347706E-4</v>
      </c>
      <c r="P317" s="98">
        <v>0</v>
      </c>
      <c r="Q317" s="98">
        <v>0</v>
      </c>
      <c r="R317" s="98">
        <v>0</v>
      </c>
      <c r="S317" s="98">
        <v>8.5691338833662371E-5</v>
      </c>
      <c r="T317" s="98">
        <v>1.7779675483287966E-4</v>
      </c>
      <c r="U317" s="98">
        <v>0</v>
      </c>
      <c r="V317" s="98">
        <v>3.5388296421200486E-4</v>
      </c>
      <c r="W317" s="98">
        <v>2.8754503685881293E-4</v>
      </c>
      <c r="X317" s="98">
        <v>3.8150572591804462E-4</v>
      </c>
      <c r="Y317" s="98">
        <v>9.1435552624082476E-5</v>
      </c>
      <c r="DA317" s="63" t="s">
        <v>3543</v>
      </c>
    </row>
    <row r="318" spans="1:105" ht="12" customHeight="1" x14ac:dyDescent="0.25">
      <c r="A318" s="100" t="s">
        <v>198</v>
      </c>
      <c r="B318" s="101"/>
      <c r="C318" s="101">
        <v>0</v>
      </c>
      <c r="D318" s="101">
        <v>0</v>
      </c>
      <c r="E318" s="101">
        <v>2.047897420729951E-5</v>
      </c>
      <c r="F318" s="101">
        <v>0</v>
      </c>
      <c r="G318" s="101">
        <v>0</v>
      </c>
      <c r="H318" s="101">
        <v>0</v>
      </c>
      <c r="I318" s="101">
        <v>7.3239167866147884E-5</v>
      </c>
      <c r="J318" s="101">
        <v>7.4000809393056453E-5</v>
      </c>
      <c r="K318" s="101">
        <v>9.4413223348673085E-5</v>
      </c>
      <c r="L318" s="101">
        <v>4.7260621357613614E-5</v>
      </c>
      <c r="M318" s="101">
        <v>4.3442818988079613E-5</v>
      </c>
      <c r="N318" s="101">
        <v>6.8344490441771079E-5</v>
      </c>
      <c r="O318" s="101">
        <v>1.1458369714687956E-4</v>
      </c>
      <c r="P318" s="101">
        <v>0</v>
      </c>
      <c r="Q318" s="101">
        <v>0</v>
      </c>
      <c r="R318" s="101">
        <v>0</v>
      </c>
      <c r="S318" s="101">
        <v>2.4952197195883752E-5</v>
      </c>
      <c r="T318" s="101">
        <v>5.3523686324715805E-5</v>
      </c>
      <c r="U318" s="101">
        <v>0</v>
      </c>
      <c r="V318" s="101">
        <v>9.861811392114591E-5</v>
      </c>
      <c r="W318" s="101">
        <v>9.0160383113018337E-5</v>
      </c>
      <c r="X318" s="101">
        <v>1.3388179586914023E-4</v>
      </c>
      <c r="Y318" s="101">
        <v>3.2628708372491192E-5</v>
      </c>
      <c r="DA318" s="131" t="s">
        <v>3544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5.9301123295626957E-5</v>
      </c>
      <c r="F319" s="104">
        <v>0</v>
      </c>
      <c r="G319" s="104">
        <v>0</v>
      </c>
      <c r="H319" s="104">
        <v>0</v>
      </c>
      <c r="I319" s="104">
        <v>1.903316660164186E-4</v>
      </c>
      <c r="J319" s="104">
        <v>1.9038579246863959E-4</v>
      </c>
      <c r="K319" s="104">
        <v>2.6787423229223019E-4</v>
      </c>
      <c r="L319" s="104">
        <v>1.3383861874469421E-4</v>
      </c>
      <c r="M319" s="104">
        <v>1.1605919327515907E-4</v>
      </c>
      <c r="N319" s="104">
        <v>1.8516928674547226E-4</v>
      </c>
      <c r="O319" s="104">
        <v>3.2284029336659753E-4</v>
      </c>
      <c r="P319" s="104">
        <v>0</v>
      </c>
      <c r="Q319" s="104">
        <v>0</v>
      </c>
      <c r="R319" s="104">
        <v>0</v>
      </c>
      <c r="S319" s="104">
        <v>6.0739141637778623E-5</v>
      </c>
      <c r="T319" s="104">
        <v>1.2427306850816384E-4</v>
      </c>
      <c r="U319" s="104">
        <v>0</v>
      </c>
      <c r="V319" s="104">
        <v>2.5526485029085894E-4</v>
      </c>
      <c r="W319" s="104">
        <v>1.9738465374579458E-4</v>
      </c>
      <c r="X319" s="104">
        <v>2.4762393004890441E-4</v>
      </c>
      <c r="Y319" s="104">
        <v>5.8806844251591284E-5</v>
      </c>
      <c r="DA319" s="132" t="s">
        <v>3545</v>
      </c>
    </row>
    <row r="320" spans="1:105" ht="12" customHeight="1" x14ac:dyDescent="0.25">
      <c r="A320" s="106" t="s">
        <v>122</v>
      </c>
      <c r="B320" s="101"/>
      <c r="C320" s="101">
        <v>0.13058643017239702</v>
      </c>
      <c r="D320" s="101">
        <v>0.10427644413550292</v>
      </c>
      <c r="E320" s="101">
        <v>0.15509514480710171</v>
      </c>
      <c r="F320" s="101">
        <v>0.232342828101161</v>
      </c>
      <c r="G320" s="101">
        <v>0.23111134358706031</v>
      </c>
      <c r="H320" s="101">
        <v>0.24165401301969547</v>
      </c>
      <c r="I320" s="101">
        <v>6.1623092452932599E-2</v>
      </c>
      <c r="J320" s="101">
        <v>1.5095918502848993E-2</v>
      </c>
      <c r="K320" s="101">
        <v>2.7306820100699299E-2</v>
      </c>
      <c r="L320" s="101">
        <v>6.8477048374966085E-2</v>
      </c>
      <c r="M320" s="101">
        <v>9.2712630664534529E-2</v>
      </c>
      <c r="N320" s="101">
        <v>4.3735108525058609E-2</v>
      </c>
      <c r="O320" s="101">
        <v>5.3342702185650272E-2</v>
      </c>
      <c r="P320" s="101">
        <v>1.6315184741788234E-4</v>
      </c>
      <c r="Q320" s="101">
        <v>0</v>
      </c>
      <c r="R320" s="101">
        <v>9.9915420254253928E-2</v>
      </c>
      <c r="S320" s="101">
        <v>0.11930949090721607</v>
      </c>
      <c r="T320" s="101">
        <v>0.14012552132239817</v>
      </c>
      <c r="U320" s="101">
        <v>0.1386381263386364</v>
      </c>
      <c r="V320" s="101">
        <v>0.13234223697436787</v>
      </c>
      <c r="W320" s="101">
        <v>0.11197607667787145</v>
      </c>
      <c r="X320" s="101">
        <v>9.1403598231025063E-2</v>
      </c>
      <c r="Y320" s="101">
        <v>0.13363071544520244</v>
      </c>
      <c r="DA320" s="131" t="s">
        <v>3546</v>
      </c>
    </row>
    <row r="321" spans="1:105" ht="12" customHeight="1" x14ac:dyDescent="0.25">
      <c r="A321" s="107" t="s">
        <v>121</v>
      </c>
      <c r="B321" s="104"/>
      <c r="C321" s="104">
        <v>3.957389525409691E-3</v>
      </c>
      <c r="D321" s="104">
        <v>2.9084029106510147E-3</v>
      </c>
      <c r="E321" s="104">
        <v>8.8320550364252935E-3</v>
      </c>
      <c r="F321" s="104">
        <v>6.2674049903155352E-3</v>
      </c>
      <c r="G321" s="104">
        <v>7.1882131920608158E-3</v>
      </c>
      <c r="H321" s="104">
        <v>8.5858464621284304E-3</v>
      </c>
      <c r="I321" s="104">
        <v>6.1906790113370478E-3</v>
      </c>
      <c r="J321" s="104">
        <v>1.5468582497018537E-3</v>
      </c>
      <c r="K321" s="104">
        <v>2.844602779199369E-3</v>
      </c>
      <c r="L321" s="104">
        <v>5.8480554135826087E-3</v>
      </c>
      <c r="M321" s="104">
        <v>1.2700877167285142E-2</v>
      </c>
      <c r="N321" s="104">
        <v>5.2170481304484144E-3</v>
      </c>
      <c r="O321" s="104">
        <v>8.5257838897232121E-3</v>
      </c>
      <c r="P321" s="104">
        <v>0</v>
      </c>
      <c r="Q321" s="104">
        <v>0</v>
      </c>
      <c r="R321" s="104">
        <v>1.9967674449885058E-2</v>
      </c>
      <c r="S321" s="104">
        <v>2.4263101828047681E-2</v>
      </c>
      <c r="T321" s="104">
        <v>3.4787886198407267E-2</v>
      </c>
      <c r="U321" s="104">
        <v>3.1478063875712566E-2</v>
      </c>
      <c r="V321" s="104">
        <v>3.056506863067435E-2</v>
      </c>
      <c r="W321" s="104">
        <v>2.368144252231336E-2</v>
      </c>
      <c r="X321" s="104">
        <v>2.2714443087972762E-2</v>
      </c>
      <c r="Y321" s="104">
        <v>3.6621042108173421E-2</v>
      </c>
      <c r="DA321" s="132" t="s">
        <v>3547</v>
      </c>
    </row>
    <row r="322" spans="1:105" ht="12" customHeight="1" x14ac:dyDescent="0.25">
      <c r="A322" s="108" t="s">
        <v>53</v>
      </c>
      <c r="B322" s="98"/>
      <c r="C322" s="98">
        <v>1.1377300574827907E-3</v>
      </c>
      <c r="D322" s="98">
        <v>8.8163526736549441E-4</v>
      </c>
      <c r="E322" s="98">
        <v>2.2659736334557923E-3</v>
      </c>
      <c r="F322" s="98">
        <v>1.8136410390190421E-3</v>
      </c>
      <c r="G322" s="98">
        <v>2.0605347564477293E-3</v>
      </c>
      <c r="H322" s="98">
        <v>2.4529258877955045E-3</v>
      </c>
      <c r="I322" s="98">
        <v>1.7210142093842956E-3</v>
      </c>
      <c r="J322" s="98">
        <v>4.3344822520408966E-4</v>
      </c>
      <c r="K322" s="98">
        <v>7.4092482504953792E-4</v>
      </c>
      <c r="L322" s="98">
        <v>1.5252361819317133E-3</v>
      </c>
      <c r="M322" s="98">
        <v>3.4628412267127396E-3</v>
      </c>
      <c r="N322" s="98">
        <v>1.4067199595787371E-3</v>
      </c>
      <c r="O322" s="98">
        <v>2.2319451472348419E-3</v>
      </c>
      <c r="P322" s="98">
        <v>0</v>
      </c>
      <c r="Q322" s="98">
        <v>0</v>
      </c>
      <c r="R322" s="98">
        <v>5.9046466676520842E-3</v>
      </c>
      <c r="S322" s="98">
        <v>7.0675085960768703E-3</v>
      </c>
      <c r="T322" s="98">
        <v>1.0474624459192658E-2</v>
      </c>
      <c r="U322" s="98">
        <v>8.9626187098339281E-3</v>
      </c>
      <c r="V322" s="98">
        <v>8.5199367196670504E-3</v>
      </c>
      <c r="W322" s="98">
        <v>7.4292028091565944E-3</v>
      </c>
      <c r="X322" s="98">
        <v>7.9735525143394565E-3</v>
      </c>
      <c r="Y322" s="98">
        <v>1.3068225685954209E-2</v>
      </c>
      <c r="DA322" s="63" t="s">
        <v>3548</v>
      </c>
    </row>
    <row r="323" spans="1:105" ht="12" customHeight="1" x14ac:dyDescent="0.25">
      <c r="A323" s="108" t="s">
        <v>52</v>
      </c>
      <c r="B323" s="98"/>
      <c r="C323" s="98">
        <v>2.8196594679269003E-3</v>
      </c>
      <c r="D323" s="98">
        <v>2.0267676432855204E-3</v>
      </c>
      <c r="E323" s="98">
        <v>6.5660814029695012E-3</v>
      </c>
      <c r="F323" s="98">
        <v>4.4537639512964933E-3</v>
      </c>
      <c r="G323" s="98">
        <v>5.1276784356130865E-3</v>
      </c>
      <c r="H323" s="98">
        <v>6.132920574332925E-3</v>
      </c>
      <c r="I323" s="98">
        <v>4.4696648019527524E-3</v>
      </c>
      <c r="J323" s="98">
        <v>1.1134100244977641E-3</v>
      </c>
      <c r="K323" s="98">
        <v>2.1036779541498312E-3</v>
      </c>
      <c r="L323" s="98">
        <v>4.322819231650895E-3</v>
      </c>
      <c r="M323" s="98">
        <v>9.2380359405724016E-3</v>
      </c>
      <c r="N323" s="98">
        <v>3.8103281708696773E-3</v>
      </c>
      <c r="O323" s="98">
        <v>6.2938387424883706E-3</v>
      </c>
      <c r="P323" s="98">
        <v>0</v>
      </c>
      <c r="Q323" s="98">
        <v>0</v>
      </c>
      <c r="R323" s="98">
        <v>1.4063027782232972E-2</v>
      </c>
      <c r="S323" s="98">
        <v>1.7195593231970813E-2</v>
      </c>
      <c r="T323" s="98">
        <v>2.4313261739214609E-2</v>
      </c>
      <c r="U323" s="98">
        <v>2.2515445165878636E-2</v>
      </c>
      <c r="V323" s="98">
        <v>2.20451319110073E-2</v>
      </c>
      <c r="W323" s="98">
        <v>1.6252239713156764E-2</v>
      </c>
      <c r="X323" s="98">
        <v>1.4740890573633305E-2</v>
      </c>
      <c r="Y323" s="98">
        <v>2.3552816422219215E-2</v>
      </c>
      <c r="DA323" s="63" t="s">
        <v>3549</v>
      </c>
    </row>
    <row r="324" spans="1:105" ht="12" customHeight="1" x14ac:dyDescent="0.25">
      <c r="A324" s="121" t="s">
        <v>54</v>
      </c>
      <c r="B324" s="122"/>
      <c r="C324" s="122">
        <v>0.16534380966987844</v>
      </c>
      <c r="D324" s="122">
        <v>0.1475732435858704</v>
      </c>
      <c r="E324" s="122">
        <v>0.24347713923094449</v>
      </c>
      <c r="F324" s="122">
        <v>0.24490438088566185</v>
      </c>
      <c r="G324" s="122">
        <v>0.25586295525370162</v>
      </c>
      <c r="H324" s="122">
        <v>0.26394523713882451</v>
      </c>
      <c r="I324" s="122">
        <v>0.27404221920897104</v>
      </c>
      <c r="J324" s="122">
        <v>0.30225111371518854</v>
      </c>
      <c r="K324" s="122">
        <v>0.29994902303041948</v>
      </c>
      <c r="L324" s="122">
        <v>0.25894131453552643</v>
      </c>
      <c r="M324" s="122">
        <v>0.24470593362344045</v>
      </c>
      <c r="N324" s="122">
        <v>0.21022040186000557</v>
      </c>
      <c r="O324" s="122">
        <v>0.1988572257176697</v>
      </c>
      <c r="P324" s="122">
        <v>2.0015253910430259E-4</v>
      </c>
      <c r="Q324" s="122">
        <v>0</v>
      </c>
      <c r="R324" s="122">
        <v>0.11845777786456925</v>
      </c>
      <c r="S324" s="122">
        <v>0.15408798702029863</v>
      </c>
      <c r="T324" s="122">
        <v>0.1913939463920396</v>
      </c>
      <c r="U324" s="122">
        <v>0.18838284614006759</v>
      </c>
      <c r="V324" s="122">
        <v>0.2064978661153187</v>
      </c>
      <c r="W324" s="122">
        <v>0.17308060504384637</v>
      </c>
      <c r="X324" s="122">
        <v>0.16032308330876369</v>
      </c>
      <c r="Y324" s="122">
        <v>0.16543774060041952</v>
      </c>
      <c r="DA324" s="130" t="s">
        <v>3550</v>
      </c>
    </row>
    <row r="325" spans="1:105" ht="12" customHeight="1" x14ac:dyDescent="0.25">
      <c r="A325" s="97" t="s">
        <v>50</v>
      </c>
      <c r="B325" s="98"/>
      <c r="C325" s="98">
        <v>8.4006392853531522E-2</v>
      </c>
      <c r="D325" s="98">
        <v>5.5477724666351279E-2</v>
      </c>
      <c r="E325" s="98">
        <v>0.12457256246543068</v>
      </c>
      <c r="F325" s="98">
        <v>8.7595300563427791E-2</v>
      </c>
      <c r="G325" s="98">
        <v>8.2891635803731933E-2</v>
      </c>
      <c r="H325" s="98">
        <v>9.2287924672616359E-2</v>
      </c>
      <c r="I325" s="98">
        <v>0.13163848070657946</v>
      </c>
      <c r="J325" s="98">
        <v>0.17670018811863047</v>
      </c>
      <c r="K325" s="98">
        <v>0.16611774775210905</v>
      </c>
      <c r="L325" s="98">
        <v>0.12419719877425399</v>
      </c>
      <c r="M325" s="98">
        <v>9.4035725454052338E-2</v>
      </c>
      <c r="N325" s="98">
        <v>5.3134277929617987E-2</v>
      </c>
      <c r="O325" s="98">
        <v>6.3515146654229665E-2</v>
      </c>
      <c r="P325" s="98">
        <v>6.54737876657182E-5</v>
      </c>
      <c r="Q325" s="98">
        <v>0</v>
      </c>
      <c r="R325" s="98">
        <v>5.3669666455624654E-2</v>
      </c>
      <c r="S325" s="98">
        <v>5.6388315584151992E-2</v>
      </c>
      <c r="T325" s="98">
        <v>6.4574742818152828E-2</v>
      </c>
      <c r="U325" s="98">
        <v>5.8120126983209265E-2</v>
      </c>
      <c r="V325" s="98">
        <v>5.4154319371798626E-2</v>
      </c>
      <c r="W325" s="98">
        <v>4.2623312368275608E-2</v>
      </c>
      <c r="X325" s="98">
        <v>3.530519390943565E-2</v>
      </c>
      <c r="Y325" s="98">
        <v>4.0781291845206728E-2</v>
      </c>
      <c r="DA325" s="63" t="s">
        <v>3551</v>
      </c>
    </row>
    <row r="326" spans="1:105" ht="12" customHeight="1" x14ac:dyDescent="0.25">
      <c r="A326" s="109" t="s">
        <v>120</v>
      </c>
      <c r="B326" s="33"/>
      <c r="C326" s="33">
        <v>8.1337416816346916E-2</v>
      </c>
      <c r="D326" s="33">
        <v>9.2095518919519129E-2</v>
      </c>
      <c r="E326" s="33">
        <v>0.1189045767655138</v>
      </c>
      <c r="F326" s="33">
        <v>0.15730908032223406</v>
      </c>
      <c r="G326" s="33">
        <v>0.17297131944996971</v>
      </c>
      <c r="H326" s="33">
        <v>0.17165731246620816</v>
      </c>
      <c r="I326" s="33">
        <v>0.14240373850239157</v>
      </c>
      <c r="J326" s="33">
        <v>0.12555092559655803</v>
      </c>
      <c r="K326" s="33">
        <v>0.1338312752783104</v>
      </c>
      <c r="L326" s="33">
        <v>0.13474411576127243</v>
      </c>
      <c r="M326" s="33">
        <v>0.15067020816938811</v>
      </c>
      <c r="N326" s="33">
        <v>0.15708612393038757</v>
      </c>
      <c r="O326" s="33">
        <v>0.13534207906344004</v>
      </c>
      <c r="P326" s="33">
        <v>1.3467875143858437E-4</v>
      </c>
      <c r="Q326" s="33">
        <v>0</v>
      </c>
      <c r="R326" s="33">
        <v>6.4788111408944596E-2</v>
      </c>
      <c r="S326" s="33">
        <v>9.7699671436146648E-2</v>
      </c>
      <c r="T326" s="33">
        <v>0.12681920357388679</v>
      </c>
      <c r="U326" s="33">
        <v>0.13026271915685833</v>
      </c>
      <c r="V326" s="33">
        <v>0.15234354674352008</v>
      </c>
      <c r="W326" s="33">
        <v>0.13045729267557077</v>
      </c>
      <c r="X326" s="33">
        <v>0.12501788939932804</v>
      </c>
      <c r="Y326" s="33">
        <v>0.1246564487552128</v>
      </c>
      <c r="DA326" s="60" t="s">
        <v>3552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0.73489039035816228</v>
      </c>
      <c r="D328" s="119">
        <f t="shared" si="143"/>
        <v>0.73830521144463668</v>
      </c>
      <c r="E328" s="119">
        <f t="shared" si="143"/>
        <v>0.78975379190471351</v>
      </c>
      <c r="F328" s="119">
        <f t="shared" si="143"/>
        <v>0.75806405310573632</v>
      </c>
      <c r="G328" s="119">
        <f t="shared" si="143"/>
        <v>0.76191468343243063</v>
      </c>
      <c r="H328" s="119">
        <f t="shared" si="143"/>
        <v>0.80590146620283032</v>
      </c>
      <c r="I328" s="119">
        <f t="shared" si="143"/>
        <v>0.85610708681518688</v>
      </c>
      <c r="J328" s="119">
        <f t="shared" si="143"/>
        <v>0.80872369176613257</v>
      </c>
      <c r="K328" s="119">
        <f t="shared" si="143"/>
        <v>0.80429135599770507</v>
      </c>
      <c r="L328" s="119">
        <f t="shared" si="143"/>
        <v>0.77730707462900062</v>
      </c>
      <c r="M328" s="119">
        <f t="shared" si="143"/>
        <v>0.7997067125320686</v>
      </c>
      <c r="N328" s="119">
        <f t="shared" si="143"/>
        <v>0.81842163573156335</v>
      </c>
      <c r="O328" s="119">
        <f t="shared" si="143"/>
        <v>0.79150329810899134</v>
      </c>
      <c r="P328" s="119">
        <f t="shared" si="143"/>
        <v>0.75359577250684351</v>
      </c>
      <c r="Q328" s="119" t="str">
        <f t="shared" si="143"/>
        <v/>
      </c>
      <c r="R328" s="119">
        <f t="shared" ref="R328:V328" si="144">IF(R309=0,"",R309/R290)</f>
        <v>0.80008431275341563</v>
      </c>
      <c r="S328" s="119">
        <f t="shared" si="144"/>
        <v>0.79053559241336957</v>
      </c>
      <c r="T328" s="119">
        <f t="shared" si="144"/>
        <v>0.82815059077528974</v>
      </c>
      <c r="U328" s="119">
        <f t="shared" si="144"/>
        <v>0.78974295648599913</v>
      </c>
      <c r="V328" s="119">
        <f t="shared" si="144"/>
        <v>0.86173825034055007</v>
      </c>
      <c r="W328" s="119">
        <f t="shared" ref="W328:Y328" si="145">IF(W309=0,"",W309/W290)</f>
        <v>0.94776491073896962</v>
      </c>
      <c r="X328" s="119">
        <f t="shared" si="145"/>
        <v>1.0567506035565419</v>
      </c>
      <c r="Y328" s="119">
        <f t="shared" si="145"/>
        <v>0.92967718609301353</v>
      </c>
      <c r="DA328" s="129" t="s">
        <v>3703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0.73856617647540768</v>
      </c>
      <c r="D329" s="124">
        <f t="shared" si="146"/>
        <v>0.73986346553549653</v>
      </c>
      <c r="E329" s="124">
        <f t="shared" si="146"/>
        <v>0.74113947785869105</v>
      </c>
      <c r="F329" s="124">
        <f t="shared" si="146"/>
        <v>0.74251399301729371</v>
      </c>
      <c r="G329" s="124">
        <f t="shared" si="146"/>
        <v>0.74386157569338363</v>
      </c>
      <c r="H329" s="124">
        <f t="shared" si="146"/>
        <v>0.74522452910439752</v>
      </c>
      <c r="I329" s="124">
        <f t="shared" si="146"/>
        <v>0.74662690218524597</v>
      </c>
      <c r="J329" s="124">
        <f t="shared" si="146"/>
        <v>0.74811281952752551</v>
      </c>
      <c r="K329" s="124">
        <f t="shared" si="146"/>
        <v>0.74968782313902882</v>
      </c>
      <c r="L329" s="124">
        <f t="shared" si="146"/>
        <v>0.75133376122239692</v>
      </c>
      <c r="M329" s="124">
        <f t="shared" si="146"/>
        <v>0.75364629539829753</v>
      </c>
      <c r="N329" s="124">
        <f t="shared" si="146"/>
        <v>0.75677594241164747</v>
      </c>
      <c r="O329" s="124">
        <f t="shared" si="146"/>
        <v>0.76087929314574965</v>
      </c>
      <c r="P329" s="124">
        <f t="shared" si="146"/>
        <v>0.76566793758195228</v>
      </c>
      <c r="Q329" s="124" t="str">
        <f t="shared" si="146"/>
        <v/>
      </c>
      <c r="R329" s="124">
        <f t="shared" ref="R329:V329" si="147">IF(R310=0,"",R310/R291)</f>
        <v>0.77365861946612102</v>
      </c>
      <c r="S329" s="124">
        <f t="shared" si="147"/>
        <v>0.77702077399458613</v>
      </c>
      <c r="T329" s="124">
        <f t="shared" si="147"/>
        <v>0.78027287796630818</v>
      </c>
      <c r="U329" s="124">
        <f t="shared" si="147"/>
        <v>0.78339091955053541</v>
      </c>
      <c r="V329" s="124">
        <f t="shared" si="147"/>
        <v>0.78634405174111688</v>
      </c>
      <c r="W329" s="124">
        <f t="shared" ref="W329:Y329" si="148">IF(W310=0,"",W310/W291)</f>
        <v>0.78906335698548069</v>
      </c>
      <c r="X329" s="124">
        <f t="shared" si="148"/>
        <v>0.7932473632733692</v>
      </c>
      <c r="Y329" s="124">
        <f t="shared" si="148"/>
        <v>0.79727360867241293</v>
      </c>
      <c r="DA329" s="130" t="s">
        <v>3704</v>
      </c>
    </row>
    <row r="330" spans="1:105" ht="12" customHeight="1" x14ac:dyDescent="0.25">
      <c r="A330" s="97" t="s">
        <v>198</v>
      </c>
      <c r="B330" s="111"/>
      <c r="C330" s="111">
        <f t="shared" ref="C330:Q330" si="149">IF(C311=0,"",C311/C292)</f>
        <v>0.73763625817741951</v>
      </c>
      <c r="D330" s="111">
        <f t="shared" si="149"/>
        <v>0.73893519375237293</v>
      </c>
      <c r="E330" s="111">
        <f t="shared" si="149"/>
        <v>0.74026919719903816</v>
      </c>
      <c r="F330" s="111">
        <f t="shared" si="149"/>
        <v>0.74160798262820959</v>
      </c>
      <c r="G330" s="111">
        <f t="shared" si="149"/>
        <v>0.74297906350456944</v>
      </c>
      <c r="H330" s="111">
        <f t="shared" si="149"/>
        <v>0.74437907253030655</v>
      </c>
      <c r="I330" s="111">
        <f t="shared" si="149"/>
        <v>0.74581478902392251</v>
      </c>
      <c r="J330" s="111">
        <f t="shared" si="149"/>
        <v>0.74731398546043437</v>
      </c>
      <c r="K330" s="111">
        <f t="shared" si="149"/>
        <v>0.74890027574863638</v>
      </c>
      <c r="L330" s="111">
        <f t="shared" si="149"/>
        <v>0.7505799775772517</v>
      </c>
      <c r="M330" s="111">
        <f t="shared" si="149"/>
        <v>0.75290573445460196</v>
      </c>
      <c r="N330" s="111">
        <f t="shared" si="149"/>
        <v>0.7560522783937248</v>
      </c>
      <c r="O330" s="111">
        <f t="shared" si="149"/>
        <v>0.76017278323649506</v>
      </c>
      <c r="P330" s="111">
        <f t="shared" si="149"/>
        <v>0.76497582451847435</v>
      </c>
      <c r="Q330" s="111" t="str">
        <f t="shared" si="149"/>
        <v/>
      </c>
      <c r="R330" s="111">
        <f t="shared" ref="R330:V330" si="150">IF(R311=0,"",R311/R292)</f>
        <v>0.77297976637360022</v>
      </c>
      <c r="S330" s="111">
        <f t="shared" si="150"/>
        <v>0.77635781417796279</v>
      </c>
      <c r="T330" s="111">
        <f t="shared" si="150"/>
        <v>0.77961895651261648</v>
      </c>
      <c r="U330" s="111">
        <f t="shared" si="150"/>
        <v>0.78274062271056755</v>
      </c>
      <c r="V330" s="111">
        <f t="shared" si="150"/>
        <v>0.78570024210481781</v>
      </c>
      <c r="W330" s="111">
        <f t="shared" ref="W330:Y330" si="151">IF(W311=0,"",W311/W292)</f>
        <v>0.78842662201924063</v>
      </c>
      <c r="X330" s="111">
        <f t="shared" si="151"/>
        <v>0.79262322309752853</v>
      </c>
      <c r="Y330" s="111">
        <f t="shared" si="151"/>
        <v>0.79665592793067108</v>
      </c>
      <c r="DA330" s="63" t="s">
        <v>3705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 t="str">
        <f t="shared" si="152"/>
        <v/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:Y331" si="154">IF(W312=0,"",W312/W293)</f>
        <v>1</v>
      </c>
      <c r="X331" s="111">
        <f t="shared" si="154"/>
        <v>1</v>
      </c>
      <c r="Y331" s="111">
        <f t="shared" si="154"/>
        <v>1</v>
      </c>
      <c r="DA331" s="63" t="s">
        <v>3706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2.232837481420181</v>
      </c>
      <c r="D332" s="124">
        <f t="shared" si="155"/>
        <v>2.3247960389019204</v>
      </c>
      <c r="E332" s="124">
        <f t="shared" si="155"/>
        <v>2.4181332319874578</v>
      </c>
      <c r="F332" s="124">
        <f t="shared" si="155"/>
        <v>2.512220068236362</v>
      </c>
      <c r="G332" s="124">
        <f t="shared" si="155"/>
        <v>2.6076016232355959</v>
      </c>
      <c r="H332" s="124">
        <f t="shared" si="155"/>
        <v>2.704192232025934</v>
      </c>
      <c r="I332" s="124">
        <f t="shared" si="155"/>
        <v>2.8021061528108531</v>
      </c>
      <c r="J332" s="124">
        <f t="shared" si="155"/>
        <v>2.9018554822680782</v>
      </c>
      <c r="K332" s="124">
        <f t="shared" si="155"/>
        <v>3.0038458436648918</v>
      </c>
      <c r="L332" s="124">
        <f t="shared" si="155"/>
        <v>3.1081310270121056</v>
      </c>
      <c r="M332" s="124">
        <f t="shared" si="155"/>
        <v>3.2276341602832419</v>
      </c>
      <c r="N332" s="124">
        <f t="shared" si="155"/>
        <v>3.3661915268713614</v>
      </c>
      <c r="O332" s="124">
        <f t="shared" si="155"/>
        <v>3.5235559541386867</v>
      </c>
      <c r="P332" s="124" t="str">
        <f t="shared" si="155"/>
        <v/>
      </c>
      <c r="Q332" s="124" t="str">
        <f t="shared" si="155"/>
        <v/>
      </c>
      <c r="R332" s="124">
        <f t="shared" ref="R332:V332" si="156">IF(R313=0,"",R313/R294)</f>
        <v>3.8346178706998355</v>
      </c>
      <c r="S332" s="124">
        <f t="shared" si="156"/>
        <v>3.8375900953386872</v>
      </c>
      <c r="T332" s="124">
        <f t="shared" si="156"/>
        <v>3.8408925671596332</v>
      </c>
      <c r="U332" s="124">
        <f t="shared" si="156"/>
        <v>3.8445619802940181</v>
      </c>
      <c r="V332" s="124">
        <f t="shared" si="156"/>
        <v>3.855047462197347</v>
      </c>
      <c r="W332" s="124">
        <f t="shared" ref="W332:Y332" si="157">IF(W313=0,"",W313/W294)</f>
        <v>3.8894628470785486</v>
      </c>
      <c r="X332" s="124">
        <f t="shared" si="157"/>
        <v>3.9317350896368306</v>
      </c>
      <c r="Y332" s="124">
        <f t="shared" si="157"/>
        <v>3.9793834211536598</v>
      </c>
      <c r="DA332" s="130" t="s">
        <v>3707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2.232837481420181</v>
      </c>
      <c r="D333" s="111">
        <f t="shared" si="158"/>
        <v>2.3247960389019204</v>
      </c>
      <c r="E333" s="111">
        <f t="shared" si="158"/>
        <v>2.4181332319874578</v>
      </c>
      <c r="F333" s="111">
        <f t="shared" si="158"/>
        <v>2.512220068236362</v>
      </c>
      <c r="G333" s="111">
        <f t="shared" si="158"/>
        <v>2.6076016232355959</v>
      </c>
      <c r="H333" s="111">
        <f t="shared" si="158"/>
        <v>2.704192232025934</v>
      </c>
      <c r="I333" s="111">
        <f t="shared" si="158"/>
        <v>2.8021061528108531</v>
      </c>
      <c r="J333" s="111">
        <f t="shared" si="158"/>
        <v>2.9018554822680782</v>
      </c>
      <c r="K333" s="111">
        <f t="shared" si="158"/>
        <v>3.0038458436648918</v>
      </c>
      <c r="L333" s="111">
        <f t="shared" si="158"/>
        <v>3.1081310270121056</v>
      </c>
      <c r="M333" s="111">
        <f t="shared" si="158"/>
        <v>3.2276341602832419</v>
      </c>
      <c r="N333" s="111">
        <f t="shared" si="158"/>
        <v>3.3661915268713614</v>
      </c>
      <c r="O333" s="111">
        <f t="shared" si="158"/>
        <v>3.5235559541386867</v>
      </c>
      <c r="P333" s="111" t="str">
        <f t="shared" si="158"/>
        <v/>
      </c>
      <c r="Q333" s="111" t="str">
        <f t="shared" si="158"/>
        <v/>
      </c>
      <c r="R333" s="111">
        <f t="shared" ref="R333:V333" si="159">IF(R314=0,"",R314/R295)</f>
        <v>3.8346178706998355</v>
      </c>
      <c r="S333" s="111">
        <f t="shared" si="159"/>
        <v>3.8375900953386872</v>
      </c>
      <c r="T333" s="111">
        <f t="shared" si="159"/>
        <v>3.8408925671596332</v>
      </c>
      <c r="U333" s="111">
        <f t="shared" si="159"/>
        <v>3.8445619802940181</v>
      </c>
      <c r="V333" s="111">
        <f t="shared" si="159"/>
        <v>3.855047462197347</v>
      </c>
      <c r="W333" s="111">
        <f t="shared" ref="W333:Y333" si="160">IF(W314=0,"",W314/W295)</f>
        <v>3.8894628470785486</v>
      </c>
      <c r="X333" s="111">
        <f t="shared" si="160"/>
        <v>3.9317350896368306</v>
      </c>
      <c r="Y333" s="111">
        <f t="shared" si="160"/>
        <v>3.9793834211536598</v>
      </c>
      <c r="DA333" s="63" t="s">
        <v>3708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0.65004009103725513</v>
      </c>
      <c r="D334" s="124">
        <f t="shared" si="161"/>
        <v>0.66343189586034901</v>
      </c>
      <c r="E334" s="124">
        <f t="shared" si="161"/>
        <v>0.67677378664092491</v>
      </c>
      <c r="F334" s="124">
        <f t="shared" si="161"/>
        <v>0.63659124149668023</v>
      </c>
      <c r="G334" s="124">
        <f t="shared" si="161"/>
        <v>0.64432300565017453</v>
      </c>
      <c r="H334" s="124">
        <f t="shared" si="161"/>
        <v>0.6448360879504057</v>
      </c>
      <c r="I334" s="124">
        <f t="shared" si="161"/>
        <v>0.75548351342811748</v>
      </c>
      <c r="J334" s="124">
        <f t="shared" si="161"/>
        <v>0.78867272861333704</v>
      </c>
      <c r="K334" s="124">
        <f t="shared" si="161"/>
        <v>0.7836957353256937</v>
      </c>
      <c r="L334" s="124">
        <f t="shared" si="161"/>
        <v>0.75701986197706439</v>
      </c>
      <c r="M334" s="124">
        <f t="shared" si="161"/>
        <v>0.74178022037167568</v>
      </c>
      <c r="N334" s="124">
        <f t="shared" si="161"/>
        <v>0.77755437518953174</v>
      </c>
      <c r="O334" s="124">
        <f t="shared" si="161"/>
        <v>0.77944418587267816</v>
      </c>
      <c r="P334" s="124">
        <f t="shared" si="161"/>
        <v>0.72141400252708154</v>
      </c>
      <c r="Q334" s="124" t="str">
        <f t="shared" si="161"/>
        <v/>
      </c>
      <c r="R334" s="124">
        <f t="shared" ref="R334:V334" si="162">IF(R315=0,"",R315/R296)</f>
        <v>0.74532861411547313</v>
      </c>
      <c r="S334" s="124">
        <f t="shared" si="162"/>
        <v>0.76372530343272049</v>
      </c>
      <c r="T334" s="124">
        <f t="shared" si="162"/>
        <v>0.77959250894494603</v>
      </c>
      <c r="U334" s="124">
        <f t="shared" si="162"/>
        <v>0.78679432748696421</v>
      </c>
      <c r="V334" s="124">
        <f t="shared" si="162"/>
        <v>0.80368742119679004</v>
      </c>
      <c r="W334" s="124">
        <f t="shared" ref="W334:Y334" si="163">IF(W315=0,"",W315/W296)</f>
        <v>0.80950544572823635</v>
      </c>
      <c r="X334" s="124">
        <f t="shared" si="163"/>
        <v>0.82371425542337917</v>
      </c>
      <c r="Y334" s="124">
        <f t="shared" si="163"/>
        <v>0.8190689279632356</v>
      </c>
      <c r="DA334" s="130" t="s">
        <v>3709</v>
      </c>
    </row>
    <row r="335" spans="1:105" ht="12" customHeight="1" x14ac:dyDescent="0.25">
      <c r="A335" s="97" t="s">
        <v>128</v>
      </c>
      <c r="B335" s="111"/>
      <c r="C335" s="111">
        <f t="shared" ref="C335:Q335" si="164">IF(C316=0,"",C316/C297)</f>
        <v>0.7842884477685782</v>
      </c>
      <c r="D335" s="111">
        <f t="shared" si="164"/>
        <v>0.78618743218891429</v>
      </c>
      <c r="E335" s="111">
        <f t="shared" si="164"/>
        <v>0.78813768423431174</v>
      </c>
      <c r="F335" s="111">
        <f t="shared" si="164"/>
        <v>0.79009492731949027</v>
      </c>
      <c r="G335" s="111">
        <f t="shared" si="164"/>
        <v>0.79209938487183784</v>
      </c>
      <c r="H335" s="111">
        <f t="shared" si="164"/>
        <v>0.79414613405591528</v>
      </c>
      <c r="I335" s="111">
        <f t="shared" si="164"/>
        <v>0.79624508592540622</v>
      </c>
      <c r="J335" s="111">
        <f t="shared" si="164"/>
        <v>0.79843684256896574</v>
      </c>
      <c r="K335" s="111">
        <f t="shared" si="164"/>
        <v>0.8007559264415699</v>
      </c>
      <c r="L335" s="111">
        <f t="shared" si="164"/>
        <v>0.8032115737152733</v>
      </c>
      <c r="M335" s="111">
        <f t="shared" si="164"/>
        <v>0.80661172393114267</v>
      </c>
      <c r="N335" s="111">
        <f t="shared" si="164"/>
        <v>0.81121182730309971</v>
      </c>
      <c r="O335" s="111">
        <f t="shared" si="164"/>
        <v>0.81723581698451375</v>
      </c>
      <c r="P335" s="111">
        <f t="shared" si="164"/>
        <v>0.82425764373295585</v>
      </c>
      <c r="Q335" s="111" t="str">
        <f t="shared" si="164"/>
        <v/>
      </c>
      <c r="R335" s="111">
        <f t="shared" ref="R335:V335" si="165">IF(R316=0,"",R316/R297)</f>
        <v>0.83595904076699057</v>
      </c>
      <c r="S335" s="111">
        <f t="shared" si="165"/>
        <v>0.84089759220505234</v>
      </c>
      <c r="T335" s="111">
        <f t="shared" si="165"/>
        <v>0.84566523319157982</v>
      </c>
      <c r="U335" s="111">
        <f t="shared" si="165"/>
        <v>0.85022896644340962</v>
      </c>
      <c r="V335" s="111">
        <f t="shared" si="165"/>
        <v>0.85455579467737197</v>
      </c>
      <c r="W335" s="111">
        <f t="shared" ref="W335:Y335" si="166">IF(W316=0,"",W316/W297)</f>
        <v>0.85854163745605838</v>
      </c>
      <c r="X335" s="111">
        <f t="shared" si="166"/>
        <v>0.86311144352409241</v>
      </c>
      <c r="Y335" s="111">
        <f t="shared" si="166"/>
        <v>0.86750277800485376</v>
      </c>
      <c r="DA335" s="63" t="s">
        <v>3710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>
        <f t="shared" si="167"/>
        <v>0.93545144729000584</v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>
        <f t="shared" si="167"/>
        <v>0.93361425242742524</v>
      </c>
      <c r="J336" s="111">
        <f t="shared" si="167"/>
        <v>0.93400417974914229</v>
      </c>
      <c r="K336" s="111">
        <f t="shared" si="167"/>
        <v>0.93910535589951172</v>
      </c>
      <c r="L336" s="111">
        <f t="shared" si="167"/>
        <v>0.93990525822049142</v>
      </c>
      <c r="M336" s="111">
        <f t="shared" si="167"/>
        <v>0.93870214806149987</v>
      </c>
      <c r="N336" s="111">
        <f t="shared" si="167"/>
        <v>0.94096418713777863</v>
      </c>
      <c r="O336" s="111">
        <f t="shared" si="167"/>
        <v>0.94465996370503336</v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>
        <f t="shared" si="168"/>
        <v>0.94778271434577899</v>
      </c>
      <c r="T336" s="111">
        <f t="shared" si="168"/>
        <v>0.94792134228342639</v>
      </c>
      <c r="U336" s="111" t="str">
        <f t="shared" si="168"/>
        <v/>
      </c>
      <c r="V336" s="111">
        <f t="shared" si="168"/>
        <v>0.95471774656114838</v>
      </c>
      <c r="W336" s="111">
        <f t="shared" ref="W336:Y336" si="169">IF(W317=0,"",W317/W298)</f>
        <v>0.9508752148298848</v>
      </c>
      <c r="X336" s="111">
        <f t="shared" si="169"/>
        <v>0.94727727411670404</v>
      </c>
      <c r="Y336" s="111">
        <f t="shared" si="169"/>
        <v>0.94831400839111235</v>
      </c>
      <c r="DA336" s="63" t="s">
        <v>3711</v>
      </c>
    </row>
    <row r="337" spans="1:105" ht="12" customHeight="1" x14ac:dyDescent="0.25">
      <c r="A337" s="100" t="s">
        <v>198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>
        <f t="shared" si="170"/>
        <v>0.78813768423431174</v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>
        <f t="shared" si="170"/>
        <v>0.79624508592540622</v>
      </c>
      <c r="J337" s="112">
        <f t="shared" si="170"/>
        <v>0.79843684256896574</v>
      </c>
      <c r="K337" s="112">
        <f t="shared" si="170"/>
        <v>0.8007559264415699</v>
      </c>
      <c r="L337" s="112">
        <f t="shared" si="170"/>
        <v>0.8032115737152733</v>
      </c>
      <c r="M337" s="112">
        <f t="shared" si="170"/>
        <v>0.80661172393114278</v>
      </c>
      <c r="N337" s="112">
        <f t="shared" si="170"/>
        <v>0.81121182730309982</v>
      </c>
      <c r="O337" s="112">
        <f t="shared" si="170"/>
        <v>0.81723581698451375</v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>
        <f t="shared" si="171"/>
        <v>0.84089759220505234</v>
      </c>
      <c r="T337" s="112">
        <f t="shared" si="171"/>
        <v>0.84566523319157993</v>
      </c>
      <c r="U337" s="112" t="str">
        <f t="shared" si="171"/>
        <v/>
      </c>
      <c r="V337" s="112">
        <f t="shared" si="171"/>
        <v>0.85455579467737197</v>
      </c>
      <c r="W337" s="112">
        <f t="shared" ref="W337:Y337" si="172">IF(W318=0,"",W318/W299)</f>
        <v>0.85854163745605838</v>
      </c>
      <c r="X337" s="112">
        <f t="shared" si="172"/>
        <v>0.8631114435240923</v>
      </c>
      <c r="Y337" s="112">
        <f t="shared" si="172"/>
        <v>0.86750277800485376</v>
      </c>
      <c r="DA337" s="131" t="s">
        <v>3712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>
        <f t="shared" si="173"/>
        <v>1</v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>
        <f t="shared" si="174"/>
        <v>1</v>
      </c>
      <c r="T338" s="113">
        <f t="shared" si="174"/>
        <v>1</v>
      </c>
      <c r="U338" s="113" t="str">
        <f t="shared" si="174"/>
        <v/>
      </c>
      <c r="V338" s="113">
        <f t="shared" si="174"/>
        <v>1</v>
      </c>
      <c r="W338" s="113">
        <f t="shared" ref="W338:Y338" si="175">IF(W319=0,"",W319/W300)</f>
        <v>1</v>
      </c>
      <c r="X338" s="113">
        <f t="shared" si="175"/>
        <v>1</v>
      </c>
      <c r="Y338" s="113">
        <f t="shared" si="175"/>
        <v>1</v>
      </c>
      <c r="DA338" s="132" t="s">
        <v>3713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0.61875499975954074</v>
      </c>
      <c r="D339" s="112">
        <f t="shared" si="176"/>
        <v>0.62005273315413523</v>
      </c>
      <c r="E339" s="112">
        <f t="shared" si="176"/>
        <v>0.62147342981319287</v>
      </c>
      <c r="F339" s="112">
        <f t="shared" si="176"/>
        <v>0.62291126785666817</v>
      </c>
      <c r="G339" s="112">
        <f t="shared" si="176"/>
        <v>0.6244633073161957</v>
      </c>
      <c r="H339" s="112">
        <f t="shared" si="176"/>
        <v>0.62611859219718857</v>
      </c>
      <c r="I339" s="112">
        <f t="shared" si="176"/>
        <v>0.62790229481243298</v>
      </c>
      <c r="J339" s="112">
        <f t="shared" si="176"/>
        <v>0.62991534850954756</v>
      </c>
      <c r="K339" s="112">
        <f t="shared" si="176"/>
        <v>0.6322469192789002</v>
      </c>
      <c r="L339" s="112">
        <f t="shared" si="176"/>
        <v>0.63492766401705614</v>
      </c>
      <c r="M339" s="112">
        <f t="shared" si="176"/>
        <v>0.64002408264517607</v>
      </c>
      <c r="N339" s="112">
        <f t="shared" si="176"/>
        <v>0.6484276179692019</v>
      </c>
      <c r="O339" s="112">
        <f t="shared" si="176"/>
        <v>0.66124191695269552</v>
      </c>
      <c r="P339" s="112">
        <f t="shared" si="176"/>
        <v>0.67785945002938253</v>
      </c>
      <c r="Q339" s="112" t="str">
        <f t="shared" si="176"/>
        <v/>
      </c>
      <c r="R339" s="112">
        <f t="shared" ref="R339:V339" si="177">IF(R320=0,"",R320/R301)</f>
        <v>0.70474157903780243</v>
      </c>
      <c r="S339" s="112">
        <f t="shared" si="177"/>
        <v>0.71525311190995278</v>
      </c>
      <c r="T339" s="112">
        <f t="shared" si="177"/>
        <v>0.72568306966437401</v>
      </c>
      <c r="U339" s="112">
        <f t="shared" si="177"/>
        <v>0.73613630178293898</v>
      </c>
      <c r="V339" s="112">
        <f t="shared" si="177"/>
        <v>0.7464053905926411</v>
      </c>
      <c r="W339" s="112">
        <f t="shared" ref="W339:Y339" si="178">IF(W320=0,"",W320/W301)</f>
        <v>0.75578447543167215</v>
      </c>
      <c r="X339" s="112">
        <f t="shared" si="178"/>
        <v>0.76731005978932953</v>
      </c>
      <c r="Y339" s="112">
        <f t="shared" si="178"/>
        <v>0.77806272946855026</v>
      </c>
      <c r="DA339" s="131" t="s">
        <v>3714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0.84951685251065123</v>
      </c>
      <c r="D340" s="113">
        <f t="shared" si="179"/>
        <v>0.84334801279153893</v>
      </c>
      <c r="E340" s="113">
        <f t="shared" si="179"/>
        <v>0.86485225289515344</v>
      </c>
      <c r="F340" s="113">
        <f t="shared" si="179"/>
        <v>0.85093451910759532</v>
      </c>
      <c r="G340" s="113">
        <f t="shared" si="179"/>
        <v>0.8529606876819138</v>
      </c>
      <c r="H340" s="113">
        <f t="shared" si="179"/>
        <v>0.85426289987186055</v>
      </c>
      <c r="I340" s="113">
        <f t="shared" si="179"/>
        <v>0.85855734520560834</v>
      </c>
      <c r="J340" s="113">
        <f t="shared" si="179"/>
        <v>0.85864274601466872</v>
      </c>
      <c r="K340" s="113">
        <f t="shared" si="179"/>
        <v>0.86842998498555612</v>
      </c>
      <c r="L340" s="113">
        <f t="shared" si="179"/>
        <v>0.86959419436525687</v>
      </c>
      <c r="M340" s="113">
        <f t="shared" si="179"/>
        <v>0.86704156027999624</v>
      </c>
      <c r="N340" s="113">
        <f t="shared" si="179"/>
        <v>0.87245098967165502</v>
      </c>
      <c r="O340" s="113">
        <f t="shared" si="179"/>
        <v>0.88174452445492135</v>
      </c>
      <c r="P340" s="113" t="str">
        <f t="shared" si="179"/>
        <v/>
      </c>
      <c r="Q340" s="113" t="str">
        <f t="shared" si="179"/>
        <v/>
      </c>
      <c r="R340" s="113">
        <f t="shared" ref="R340:V340" si="180">IF(R321=0,"",R321/R302)</f>
        <v>0.88976621126241318</v>
      </c>
      <c r="S340" s="113">
        <f t="shared" si="180"/>
        <v>0.89608709677620302</v>
      </c>
      <c r="T340" s="113">
        <f t="shared" si="180"/>
        <v>0.89781167288464281</v>
      </c>
      <c r="U340" s="113">
        <f t="shared" si="180"/>
        <v>0.9073930139716575</v>
      </c>
      <c r="V340" s="113">
        <f t="shared" si="180"/>
        <v>0.91348750165843662</v>
      </c>
      <c r="W340" s="113">
        <f t="shared" ref="W340:Y340" si="181">IF(W321=0,"",W321/W302)</f>
        <v>0.90796010226566282</v>
      </c>
      <c r="X340" s="113">
        <f t="shared" si="181"/>
        <v>0.90378923942970313</v>
      </c>
      <c r="Y340" s="113">
        <f t="shared" si="181"/>
        <v>0.90761466071790842</v>
      </c>
      <c r="DA340" s="132" t="s">
        <v>3715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0.61875499975954074</v>
      </c>
      <c r="D341" s="111">
        <f t="shared" si="182"/>
        <v>0.62005273315413523</v>
      </c>
      <c r="E341" s="111">
        <f t="shared" si="182"/>
        <v>0.62147342981319287</v>
      </c>
      <c r="F341" s="111">
        <f t="shared" si="182"/>
        <v>0.62291126785666817</v>
      </c>
      <c r="G341" s="111">
        <f t="shared" si="182"/>
        <v>0.6244633073161957</v>
      </c>
      <c r="H341" s="111">
        <f t="shared" si="182"/>
        <v>0.62611859219718857</v>
      </c>
      <c r="I341" s="111">
        <f t="shared" si="182"/>
        <v>0.62790229481243298</v>
      </c>
      <c r="J341" s="111">
        <f t="shared" si="182"/>
        <v>0.62991534850954756</v>
      </c>
      <c r="K341" s="111">
        <f t="shared" si="182"/>
        <v>0.6322469192789002</v>
      </c>
      <c r="L341" s="111">
        <f t="shared" si="182"/>
        <v>0.63492766401705614</v>
      </c>
      <c r="M341" s="111">
        <f t="shared" si="182"/>
        <v>0.64002408264517607</v>
      </c>
      <c r="N341" s="111">
        <f t="shared" si="182"/>
        <v>0.6484276179692019</v>
      </c>
      <c r="O341" s="111">
        <f t="shared" si="182"/>
        <v>0.66124191695269552</v>
      </c>
      <c r="P341" s="111" t="str">
        <f t="shared" si="182"/>
        <v/>
      </c>
      <c r="Q341" s="111" t="str">
        <f t="shared" si="182"/>
        <v/>
      </c>
      <c r="R341" s="111">
        <f t="shared" ref="R341:V341" si="183">IF(R322=0,"",R322/R303)</f>
        <v>0.70474157903780243</v>
      </c>
      <c r="S341" s="111">
        <f t="shared" si="183"/>
        <v>0.71525311190995278</v>
      </c>
      <c r="T341" s="111">
        <f t="shared" si="183"/>
        <v>0.7256830696643739</v>
      </c>
      <c r="U341" s="111">
        <f t="shared" si="183"/>
        <v>0.7361363017829391</v>
      </c>
      <c r="V341" s="111">
        <f t="shared" si="183"/>
        <v>0.7464053905926411</v>
      </c>
      <c r="W341" s="111">
        <f t="shared" ref="W341:Y341" si="184">IF(W322=0,"",W322/W303)</f>
        <v>0.75578447543167215</v>
      </c>
      <c r="X341" s="111">
        <f t="shared" si="184"/>
        <v>0.76731005978932953</v>
      </c>
      <c r="Y341" s="111">
        <f t="shared" si="184"/>
        <v>0.77806272946855026</v>
      </c>
      <c r="DA341" s="63" t="s">
        <v>3716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 t="str">
        <f t="shared" si="185"/>
        <v/>
      </c>
      <c r="Q342" s="111" t="str">
        <f t="shared" si="185"/>
        <v/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:Y342" si="187">IF(W323=0,"",W323/W304)</f>
        <v>1</v>
      </c>
      <c r="X342" s="111">
        <f t="shared" si="187"/>
        <v>1</v>
      </c>
      <c r="Y342" s="111">
        <f t="shared" si="187"/>
        <v>1</v>
      </c>
      <c r="DA342" s="63" t="s">
        <v>3717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0.65451273073007776</v>
      </c>
      <c r="D343" s="124">
        <f t="shared" si="188"/>
        <v>0.67758391915728544</v>
      </c>
      <c r="E343" s="124">
        <f t="shared" si="188"/>
        <v>0.65542188446687888</v>
      </c>
      <c r="F343" s="124">
        <f t="shared" si="188"/>
        <v>0.68259755112703835</v>
      </c>
      <c r="G343" s="124">
        <f t="shared" si="188"/>
        <v>0.68963759311158102</v>
      </c>
      <c r="H343" s="124">
        <f t="shared" si="188"/>
        <v>0.68594420096996689</v>
      </c>
      <c r="I343" s="124">
        <f t="shared" si="188"/>
        <v>0.66386754549766802</v>
      </c>
      <c r="J343" s="124">
        <f t="shared" si="188"/>
        <v>0.64732002759237639</v>
      </c>
      <c r="K343" s="124">
        <f t="shared" si="188"/>
        <v>0.65323463489895051</v>
      </c>
      <c r="L343" s="124">
        <f t="shared" si="188"/>
        <v>0.6668568419453782</v>
      </c>
      <c r="M343" s="124">
        <f t="shared" si="188"/>
        <v>0.68546124550807108</v>
      </c>
      <c r="N343" s="124">
        <f t="shared" si="188"/>
        <v>0.71337075105725634</v>
      </c>
      <c r="O343" s="124">
        <f t="shared" si="188"/>
        <v>0.70296573041948096</v>
      </c>
      <c r="P343" s="124">
        <f t="shared" si="188"/>
        <v>0.70534557200623116</v>
      </c>
      <c r="Q343" s="124" t="str">
        <f t="shared" si="188"/>
        <v/>
      </c>
      <c r="R343" s="124">
        <f t="shared" ref="R343:V343" si="189">IF(R324=0,"",R324/R305)</f>
        <v>0.69113561486600328</v>
      </c>
      <c r="S343" s="124">
        <f t="shared" si="189"/>
        <v>0.71991135569508879</v>
      </c>
      <c r="T343" s="124">
        <f t="shared" si="189"/>
        <v>0.7376417674512874</v>
      </c>
      <c r="U343" s="124">
        <f t="shared" si="189"/>
        <v>0.75570433147992233</v>
      </c>
      <c r="V343" s="124">
        <f t="shared" si="189"/>
        <v>0.77764151638373036</v>
      </c>
      <c r="W343" s="124">
        <f t="shared" ref="W343:Y343" si="190">IF(W324=0,"",W324/W305)</f>
        <v>0.78900934089570218</v>
      </c>
      <c r="X343" s="124">
        <f t="shared" si="190"/>
        <v>0.80222232740723676</v>
      </c>
      <c r="Y343" s="124">
        <f t="shared" si="190"/>
        <v>0.79796999557159942</v>
      </c>
      <c r="DA343" s="130" t="s">
        <v>3718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0.58322564770404206</v>
      </c>
      <c r="D344" s="111">
        <f t="shared" si="191"/>
        <v>0.58362968433287687</v>
      </c>
      <c r="E344" s="111">
        <f t="shared" si="191"/>
        <v>0.5840337573567661</v>
      </c>
      <c r="F344" s="111">
        <f t="shared" si="191"/>
        <v>0.58443783534361715</v>
      </c>
      <c r="G344" s="111">
        <f t="shared" si="191"/>
        <v>0.58484194684817248</v>
      </c>
      <c r="H344" s="111">
        <f t="shared" si="191"/>
        <v>0.58524608837569525</v>
      </c>
      <c r="I344" s="111">
        <f t="shared" si="191"/>
        <v>0.58565026696207445</v>
      </c>
      <c r="J344" s="111">
        <f t="shared" si="191"/>
        <v>0.58605451143086595</v>
      </c>
      <c r="K344" s="111">
        <f t="shared" si="191"/>
        <v>0.58645884628967249</v>
      </c>
      <c r="L344" s="111">
        <f t="shared" si="191"/>
        <v>0.58686327809528283</v>
      </c>
      <c r="M344" s="111">
        <f t="shared" si="191"/>
        <v>0.58717042096920258</v>
      </c>
      <c r="N344" s="111">
        <f t="shared" si="191"/>
        <v>0.58734209938822346</v>
      </c>
      <c r="O344" s="111">
        <f t="shared" si="191"/>
        <v>0.58744470706949647</v>
      </c>
      <c r="P344" s="111">
        <f t="shared" si="191"/>
        <v>0.58773101684177265</v>
      </c>
      <c r="Q344" s="111" t="str">
        <f t="shared" si="191"/>
        <v/>
      </c>
      <c r="R344" s="111">
        <f t="shared" ref="R344:V344" si="192">IF(R325=0,"",R325/R306)</f>
        <v>0.59195744261136474</v>
      </c>
      <c r="S344" s="111">
        <f t="shared" si="192"/>
        <v>0.59627544307788194</v>
      </c>
      <c r="T344" s="111">
        <f t="shared" si="192"/>
        <v>0.60101313622717345</v>
      </c>
      <c r="U344" s="111">
        <f t="shared" si="192"/>
        <v>0.6053332923886855</v>
      </c>
      <c r="V344" s="111">
        <f t="shared" si="192"/>
        <v>0.60839868189185808</v>
      </c>
      <c r="W344" s="111">
        <f t="shared" ref="W344:Y344" si="193">IF(W325=0,"",W325/W306)</f>
        <v>0.60987193136081463</v>
      </c>
      <c r="X344" s="111">
        <f t="shared" si="193"/>
        <v>0.61027361589744833</v>
      </c>
      <c r="Y344" s="111">
        <f t="shared" si="193"/>
        <v>0.6103137843511115</v>
      </c>
      <c r="DA344" s="63" t="s">
        <v>3719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0.74907589931405694</v>
      </c>
      <c r="D345" s="45">
        <f t="shared" si="194"/>
        <v>0.75034889251737391</v>
      </c>
      <c r="E345" s="45">
        <f t="shared" si="194"/>
        <v>0.75168190764470943</v>
      </c>
      <c r="F345" s="45">
        <f t="shared" si="194"/>
        <v>0.75302310757986568</v>
      </c>
      <c r="G345" s="45">
        <f t="shared" si="194"/>
        <v>0.75441958417661092</v>
      </c>
      <c r="H345" s="45">
        <f t="shared" si="194"/>
        <v>0.75586557399155685</v>
      </c>
      <c r="I345" s="45">
        <f t="shared" si="194"/>
        <v>0.7573726804588482</v>
      </c>
      <c r="J345" s="45">
        <f t="shared" si="194"/>
        <v>0.75898843875253086</v>
      </c>
      <c r="K345" s="45">
        <f t="shared" si="194"/>
        <v>0.76075326627378259</v>
      </c>
      <c r="L345" s="45">
        <f t="shared" si="194"/>
        <v>0.76267797633444712</v>
      </c>
      <c r="M345" s="45">
        <f t="shared" si="194"/>
        <v>0.76542988640326748</v>
      </c>
      <c r="N345" s="45">
        <f t="shared" si="194"/>
        <v>0.76919897542112448</v>
      </c>
      <c r="O345" s="45">
        <f t="shared" si="194"/>
        <v>0.77443574741954024</v>
      </c>
      <c r="P345" s="45">
        <f t="shared" si="194"/>
        <v>0.78136116077327045</v>
      </c>
      <c r="Q345" s="45" t="str">
        <f t="shared" si="194"/>
        <v/>
      </c>
      <c r="R345" s="45">
        <f t="shared" ref="R345:V345" si="195">IF(R326=0,"",R326/R307)</f>
        <v>0.80251724349459352</v>
      </c>
      <c r="S345" s="45">
        <f t="shared" si="195"/>
        <v>0.8177765816812872</v>
      </c>
      <c r="T345" s="45">
        <f t="shared" si="195"/>
        <v>0.83420409719147259</v>
      </c>
      <c r="U345" s="45">
        <f t="shared" si="195"/>
        <v>0.84990315945542083</v>
      </c>
      <c r="V345" s="45">
        <f t="shared" si="195"/>
        <v>0.86297713790338204</v>
      </c>
      <c r="W345" s="45">
        <f t="shared" ref="W345:Y345" si="196">IF(W326=0,"",W326/W307)</f>
        <v>0.87276705652142839</v>
      </c>
      <c r="X345" s="45">
        <f t="shared" si="196"/>
        <v>0.88042456835886307</v>
      </c>
      <c r="Y345" s="45">
        <f t="shared" si="196"/>
        <v>0.88721521788189694</v>
      </c>
      <c r="DA345" s="60" t="s">
        <v>3720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0.38052859500735486</v>
      </c>
      <c r="D347" s="117">
        <f t="shared" si="197"/>
        <v>0.25112667292446855</v>
      </c>
      <c r="E347" s="117">
        <f t="shared" si="197"/>
        <v>0.56350272756161712</v>
      </c>
      <c r="F347" s="117">
        <f t="shared" si="197"/>
        <v>0.39596250068184574</v>
      </c>
      <c r="G347" s="117">
        <f t="shared" si="197"/>
        <v>0.3744413227783821</v>
      </c>
      <c r="H347" s="117">
        <f t="shared" si="197"/>
        <v>0.41659872355895283</v>
      </c>
      <c r="I347" s="117">
        <f t="shared" si="197"/>
        <v>0.59382173620283984</v>
      </c>
      <c r="J347" s="117">
        <f t="shared" si="197"/>
        <v>0.7965454718629621</v>
      </c>
      <c r="K347" s="117">
        <f t="shared" si="197"/>
        <v>0.74832467772392264</v>
      </c>
      <c r="L347" s="117">
        <f t="shared" si="197"/>
        <v>0.55909607080616341</v>
      </c>
      <c r="M347" s="117">
        <f t="shared" si="197"/>
        <v>0.42309732977320386</v>
      </c>
      <c r="N347" s="117">
        <f t="shared" si="197"/>
        <v>0.23899852826411716</v>
      </c>
      <c r="O347" s="117">
        <f t="shared" si="197"/>
        <v>0.28564188132803447</v>
      </c>
      <c r="P347" s="117">
        <f t="shared" si="197"/>
        <v>2.9430689012968755E-4</v>
      </c>
      <c r="Q347" s="117">
        <f t="shared" si="197"/>
        <v>0</v>
      </c>
      <c r="R347" s="117">
        <f t="shared" ref="R347:V347" si="198">R348+R351+R353+R362</f>
        <v>0.23952452397484589</v>
      </c>
      <c r="S347" s="117">
        <f t="shared" si="198"/>
        <v>0.24983528356289939</v>
      </c>
      <c r="T347" s="117">
        <f t="shared" si="198"/>
        <v>0.28385091304277965</v>
      </c>
      <c r="U347" s="117">
        <f t="shared" si="198"/>
        <v>0.25365508274512782</v>
      </c>
      <c r="V347" s="117">
        <f t="shared" si="198"/>
        <v>0.23515618836869767</v>
      </c>
      <c r="W347" s="117">
        <f t="shared" ref="W347:Y347" si="199">W348+W351+W353+W362</f>
        <v>0.18463759119684139</v>
      </c>
      <c r="X347" s="117">
        <f t="shared" si="199"/>
        <v>0.15283597135444488</v>
      </c>
      <c r="Y347" s="117">
        <f t="shared" si="199"/>
        <v>0.17653034697008901</v>
      </c>
      <c r="DA347" s="129" t="s">
        <v>3871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:Y348" si="202">SUM(W349:W350)</f>
        <v>0</v>
      </c>
      <c r="X348" s="122">
        <f t="shared" si="202"/>
        <v>0</v>
      </c>
      <c r="Y348" s="122">
        <f t="shared" si="202"/>
        <v>0</v>
      </c>
      <c r="DA348" s="130" t="s">
        <v>3872</v>
      </c>
    </row>
    <row r="349" spans="1:105" ht="12" customHeight="1" x14ac:dyDescent="0.25">
      <c r="A349" s="97" t="s">
        <v>198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X349" s="98">
        <v>0</v>
      </c>
      <c r="Y349" s="98">
        <v>0</v>
      </c>
      <c r="DA349" s="63" t="s">
        <v>3873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X350" s="98">
        <v>0</v>
      </c>
      <c r="Y350" s="98">
        <v>0</v>
      </c>
      <c r="DA350" s="63" t="s">
        <v>3874</v>
      </c>
    </row>
    <row r="351" spans="1:105" ht="12" customHeight="1" x14ac:dyDescent="0.25">
      <c r="A351" s="121" t="s">
        <v>92</v>
      </c>
      <c r="B351" s="122"/>
      <c r="C351" s="122">
        <f t="shared" ref="C351:Y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X351" s="122">
        <f t="shared" si="203"/>
        <v>0</v>
      </c>
      <c r="Y351" s="122">
        <f t="shared" si="203"/>
        <v>0</v>
      </c>
      <c r="DA351" s="130" t="s">
        <v>3875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X352" s="98">
        <v>0</v>
      </c>
      <c r="Y352" s="98">
        <v>0</v>
      </c>
      <c r="DA352" s="63" t="s">
        <v>3876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X353" s="122">
        <v>0</v>
      </c>
      <c r="Y353" s="122">
        <v>0</v>
      </c>
      <c r="DA353" s="130" t="s">
        <v>3877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X354" s="98">
        <v>0</v>
      </c>
      <c r="Y354" s="98">
        <v>0</v>
      </c>
      <c r="DA354" s="63" t="s">
        <v>3878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X355" s="98">
        <v>0</v>
      </c>
      <c r="Y355" s="98">
        <v>0</v>
      </c>
      <c r="DA355" s="63" t="s">
        <v>3879</v>
      </c>
    </row>
    <row r="356" spans="1:105" ht="12" customHeight="1" x14ac:dyDescent="0.25">
      <c r="A356" s="100" t="s">
        <v>198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X356" s="101">
        <v>0</v>
      </c>
      <c r="Y356" s="101">
        <v>0</v>
      </c>
      <c r="DA356" s="131" t="s">
        <v>3880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X357" s="104">
        <v>0</v>
      </c>
      <c r="Y357" s="104">
        <v>0</v>
      </c>
      <c r="DA357" s="132" t="s">
        <v>3881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X358" s="101">
        <v>0</v>
      </c>
      <c r="Y358" s="101">
        <v>0</v>
      </c>
      <c r="DA358" s="131" t="s">
        <v>3882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X359" s="104">
        <v>0</v>
      </c>
      <c r="Y359" s="104">
        <v>0</v>
      </c>
      <c r="DA359" s="132" t="s">
        <v>3883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X360" s="98">
        <v>0</v>
      </c>
      <c r="Y360" s="98">
        <v>0</v>
      </c>
      <c r="DA360" s="63" t="s">
        <v>3884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X361" s="98">
        <v>0</v>
      </c>
      <c r="Y361" s="98">
        <v>0</v>
      </c>
      <c r="DA361" s="63" t="s">
        <v>3885</v>
      </c>
    </row>
    <row r="362" spans="1:105" ht="12" customHeight="1" x14ac:dyDescent="0.25">
      <c r="A362" s="121" t="s">
        <v>54</v>
      </c>
      <c r="B362" s="122"/>
      <c r="C362" s="122">
        <v>0.38052859500735486</v>
      </c>
      <c r="D362" s="122">
        <v>0.25112667292446855</v>
      </c>
      <c r="E362" s="122">
        <v>0.56350272756161712</v>
      </c>
      <c r="F362" s="122">
        <v>0.39596250068184574</v>
      </c>
      <c r="G362" s="122">
        <v>0.3744413227783821</v>
      </c>
      <c r="H362" s="122">
        <v>0.41659872355895283</v>
      </c>
      <c r="I362" s="122">
        <v>0.59382173620283984</v>
      </c>
      <c r="J362" s="122">
        <v>0.7965454718629621</v>
      </c>
      <c r="K362" s="122">
        <v>0.74832467772392264</v>
      </c>
      <c r="L362" s="122">
        <v>0.55909607080616341</v>
      </c>
      <c r="M362" s="122">
        <v>0.42309732977320386</v>
      </c>
      <c r="N362" s="122">
        <v>0.23899852826411716</v>
      </c>
      <c r="O362" s="122">
        <v>0.28564188132803447</v>
      </c>
      <c r="P362" s="122">
        <v>2.9430689012968755E-4</v>
      </c>
      <c r="Q362" s="122">
        <v>0</v>
      </c>
      <c r="R362" s="122">
        <v>0.23952452397484589</v>
      </c>
      <c r="S362" s="122">
        <v>0.24983528356289939</v>
      </c>
      <c r="T362" s="122">
        <v>0.28385091304277965</v>
      </c>
      <c r="U362" s="122">
        <v>0.25365508274512782</v>
      </c>
      <c r="V362" s="122">
        <v>0.23515618836869767</v>
      </c>
      <c r="W362" s="122">
        <v>0.18463759119684139</v>
      </c>
      <c r="X362" s="122">
        <v>0.15283597135444488</v>
      </c>
      <c r="Y362" s="122">
        <v>0.17653034697008901</v>
      </c>
      <c r="DA362" s="130" t="s">
        <v>3886</v>
      </c>
    </row>
    <row r="363" spans="1:105" ht="12" customHeight="1" x14ac:dyDescent="0.25">
      <c r="A363" s="97" t="s">
        <v>50</v>
      </c>
      <c r="B363" s="98"/>
      <c r="C363" s="98">
        <v>0.38052859500735486</v>
      </c>
      <c r="D363" s="98">
        <v>0.25112667292446855</v>
      </c>
      <c r="E363" s="98">
        <v>0.56350272756161712</v>
      </c>
      <c r="F363" s="98">
        <v>0.39596250068184574</v>
      </c>
      <c r="G363" s="98">
        <v>0.3744413227783821</v>
      </c>
      <c r="H363" s="98">
        <v>0.41659872355895283</v>
      </c>
      <c r="I363" s="98">
        <v>0.59382173620283984</v>
      </c>
      <c r="J363" s="98">
        <v>0.7965454718629621</v>
      </c>
      <c r="K363" s="98">
        <v>0.74832467772392264</v>
      </c>
      <c r="L363" s="98">
        <v>0.55909607080616341</v>
      </c>
      <c r="M363" s="98">
        <v>0.42309732977320386</v>
      </c>
      <c r="N363" s="98">
        <v>0.23899852826411716</v>
      </c>
      <c r="O363" s="98">
        <v>0.28564188132803447</v>
      </c>
      <c r="P363" s="98">
        <v>2.9430689012968755E-4</v>
      </c>
      <c r="Q363" s="98">
        <v>0</v>
      </c>
      <c r="R363" s="98">
        <v>0.23952452397484589</v>
      </c>
      <c r="S363" s="98">
        <v>0.24983528356289939</v>
      </c>
      <c r="T363" s="98">
        <v>0.28385091304277965</v>
      </c>
      <c r="U363" s="98">
        <v>0.25365508274512782</v>
      </c>
      <c r="V363" s="98">
        <v>0.23515618836869767</v>
      </c>
      <c r="W363" s="98">
        <v>0.18463759119684139</v>
      </c>
      <c r="X363" s="98">
        <v>0.15283597135444488</v>
      </c>
      <c r="Y363" s="98">
        <v>0.17653034697008901</v>
      </c>
      <c r="DA363" s="63" t="s">
        <v>3887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X364" s="33">
        <v>0</v>
      </c>
      <c r="Y364" s="33">
        <v>0</v>
      </c>
      <c r="DA364" s="60" t="s">
        <v>3888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11471.807919795385</v>
      </c>
      <c r="D366" s="117">
        <f t="shared" si="204"/>
        <v>11664.249674205939</v>
      </c>
      <c r="E366" s="117">
        <f t="shared" si="204"/>
        <v>12988.787244156872</v>
      </c>
      <c r="F366" s="117">
        <f t="shared" si="204"/>
        <v>13101.302133038802</v>
      </c>
      <c r="G366" s="117">
        <f t="shared" si="204"/>
        <v>13962.580746984802</v>
      </c>
      <c r="H366" s="117">
        <f t="shared" si="204"/>
        <v>13382.468239782767</v>
      </c>
      <c r="I366" s="117">
        <f t="shared" si="204"/>
        <v>12774.292858988872</v>
      </c>
      <c r="J366" s="117">
        <f t="shared" si="204"/>
        <v>12954.429947140492</v>
      </c>
      <c r="K366" s="117">
        <f t="shared" si="204"/>
        <v>13135.807523476829</v>
      </c>
      <c r="L366" s="117">
        <f t="shared" si="204"/>
        <v>13566.612170899494</v>
      </c>
      <c r="M366" s="117">
        <f t="shared" si="204"/>
        <v>13075.659322175268</v>
      </c>
      <c r="N366" s="117">
        <f t="shared" si="204"/>
        <v>12364.733621153349</v>
      </c>
      <c r="O366" s="117">
        <f t="shared" si="204"/>
        <v>12246.706225401193</v>
      </c>
      <c r="P366" s="117">
        <f t="shared" si="204"/>
        <v>10365.766655176983</v>
      </c>
      <c r="Q366" s="117">
        <f t="shared" si="204"/>
        <v>0</v>
      </c>
      <c r="R366" s="117">
        <f t="shared" ref="R366:V366" si="205">R367+R370+R372+R381</f>
        <v>10944.708166659835</v>
      </c>
      <c r="S366" s="117">
        <f t="shared" si="205"/>
        <v>10443.001471170708</v>
      </c>
      <c r="T366" s="117">
        <f t="shared" si="205"/>
        <v>9799.6426508946679</v>
      </c>
      <c r="U366" s="117">
        <f t="shared" si="205"/>
        <v>9154.655285523917</v>
      </c>
      <c r="V366" s="117">
        <f t="shared" si="205"/>
        <v>9140.8706301616967</v>
      </c>
      <c r="W366" s="117">
        <f t="shared" ref="W366:Y366" si="206">W367+W370+W372+W381</f>
        <v>9029.1192021818788</v>
      </c>
      <c r="X366" s="117">
        <f t="shared" si="206"/>
        <v>7364.2953583438548</v>
      </c>
      <c r="Y366" s="117">
        <f t="shared" si="206"/>
        <v>5456.5145868268983</v>
      </c>
      <c r="DA366" s="129" t="s">
        <v>4039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8646.265744821796</v>
      </c>
      <c r="D367" s="122">
        <f t="shared" si="207"/>
        <v>8761.950131941654</v>
      </c>
      <c r="E367" s="122">
        <f t="shared" si="207"/>
        <v>9910.2687353467863</v>
      </c>
      <c r="F367" s="122">
        <f t="shared" si="207"/>
        <v>9967.5763578911356</v>
      </c>
      <c r="G367" s="122">
        <f t="shared" si="207"/>
        <v>10751.476584228265</v>
      </c>
      <c r="H367" s="122">
        <f t="shared" si="207"/>
        <v>9767.1529159537695</v>
      </c>
      <c r="I367" s="122">
        <f t="shared" si="207"/>
        <v>9277.0906113875135</v>
      </c>
      <c r="J367" s="122">
        <f t="shared" si="207"/>
        <v>9718.7418459485907</v>
      </c>
      <c r="K367" s="122">
        <f t="shared" si="207"/>
        <v>9942.3112557926815</v>
      </c>
      <c r="L367" s="122">
        <f t="shared" si="207"/>
        <v>10596.044119402755</v>
      </c>
      <c r="M367" s="122">
        <f t="shared" si="207"/>
        <v>10243.443608224816</v>
      </c>
      <c r="N367" s="122">
        <f t="shared" si="207"/>
        <v>9616.5525006823536</v>
      </c>
      <c r="O367" s="122">
        <f t="shared" si="207"/>
        <v>9659.3727019404942</v>
      </c>
      <c r="P367" s="122">
        <f t="shared" si="207"/>
        <v>7937.4863756016184</v>
      </c>
      <c r="Q367" s="122">
        <f t="shared" si="207"/>
        <v>0</v>
      </c>
      <c r="R367" s="122">
        <f t="shared" ref="R367:V367" si="208">SUM(R368:R369)</f>
        <v>8320.7835880467101</v>
      </c>
      <c r="S367" s="122">
        <f t="shared" si="208"/>
        <v>7932.7442126829246</v>
      </c>
      <c r="T367" s="122">
        <f t="shared" si="208"/>
        <v>7245.7045034411785</v>
      </c>
      <c r="U367" s="122">
        <f t="shared" si="208"/>
        <v>6774.7350146834397</v>
      </c>
      <c r="V367" s="122">
        <f t="shared" si="208"/>
        <v>6602.3489269055181</v>
      </c>
      <c r="W367" s="122">
        <f t="shared" ref="W367:Y367" si="209">SUM(W368:W369)</f>
        <v>6108.9174781769907</v>
      </c>
      <c r="X367" s="122">
        <f t="shared" si="209"/>
        <v>4406.8537984331024</v>
      </c>
      <c r="Y367" s="122">
        <f t="shared" si="209"/>
        <v>2934.8455762257017</v>
      </c>
      <c r="DA367" s="130" t="s">
        <v>4040</v>
      </c>
    </row>
    <row r="368" spans="1:105" ht="12" customHeight="1" x14ac:dyDescent="0.25">
      <c r="A368" s="97" t="s">
        <v>198</v>
      </c>
      <c r="B368" s="98"/>
      <c r="C368" s="98">
        <v>8615.620044049565</v>
      </c>
      <c r="D368" s="98">
        <v>8730.7951433029193</v>
      </c>
      <c r="E368" s="98">
        <v>9877.0623727616548</v>
      </c>
      <c r="F368" s="98">
        <v>9932.6266414637703</v>
      </c>
      <c r="G368" s="98">
        <v>10714.560100837038</v>
      </c>
      <c r="H368" s="98">
        <v>9734.8484261583289</v>
      </c>
      <c r="I368" s="98">
        <v>9247.4506203142064</v>
      </c>
      <c r="J368" s="98">
        <v>9688.017303911889</v>
      </c>
      <c r="K368" s="98">
        <v>9911.1282614372958</v>
      </c>
      <c r="L368" s="98">
        <v>10564.021330362568</v>
      </c>
      <c r="M368" s="98">
        <v>10212.743202254422</v>
      </c>
      <c r="N368" s="98">
        <v>9588.0252696207699</v>
      </c>
      <c r="O368" s="98">
        <v>9630.9170386375536</v>
      </c>
      <c r="P368" s="98">
        <v>7914.1115972390216</v>
      </c>
      <c r="Q368" s="98">
        <v>0</v>
      </c>
      <c r="R368" s="98">
        <v>8295.9021509134964</v>
      </c>
      <c r="S368" s="98">
        <v>7909.2285658954906</v>
      </c>
      <c r="T368" s="98">
        <v>7224.2048247622279</v>
      </c>
      <c r="U368" s="98">
        <v>6754.4570003273584</v>
      </c>
      <c r="V368" s="98">
        <v>6582.5138328153498</v>
      </c>
      <c r="W368" s="98">
        <v>6090.5325499721566</v>
      </c>
      <c r="X368" s="98">
        <v>4393.5905268858178</v>
      </c>
      <c r="Y368" s="98">
        <v>2925.9306490583008</v>
      </c>
      <c r="DA368" s="63" t="s">
        <v>4041</v>
      </c>
    </row>
    <row r="369" spans="1:105" ht="12" customHeight="1" x14ac:dyDescent="0.25">
      <c r="A369" s="97" t="s">
        <v>53</v>
      </c>
      <c r="B369" s="98"/>
      <c r="C369" s="98">
        <v>30.645700772231578</v>
      </c>
      <c r="D369" s="98">
        <v>31.154988638734633</v>
      </c>
      <c r="E369" s="98">
        <v>33.206362585131195</v>
      </c>
      <c r="F369" s="98">
        <v>34.949716427366155</v>
      </c>
      <c r="G369" s="98">
        <v>36.916483391227608</v>
      </c>
      <c r="H369" s="98">
        <v>32.304489795440389</v>
      </c>
      <c r="I369" s="98">
        <v>29.639991073306611</v>
      </c>
      <c r="J369" s="98">
        <v>30.724542036701319</v>
      </c>
      <c r="K369" s="98">
        <v>31.182994355386459</v>
      </c>
      <c r="L369" s="98">
        <v>32.022789040187803</v>
      </c>
      <c r="M369" s="98">
        <v>30.700405970393707</v>
      </c>
      <c r="N369" s="98">
        <v>28.52723106158297</v>
      </c>
      <c r="O369" s="98">
        <v>28.455663302940387</v>
      </c>
      <c r="P369" s="98">
        <v>23.374778362596448</v>
      </c>
      <c r="Q369" s="98">
        <v>0</v>
      </c>
      <c r="R369" s="98">
        <v>24.881437133213041</v>
      </c>
      <c r="S369" s="98">
        <v>23.515646787433685</v>
      </c>
      <c r="T369" s="98">
        <v>21.499678678950843</v>
      </c>
      <c r="U369" s="98">
        <v>20.278014356080874</v>
      </c>
      <c r="V369" s="98">
        <v>19.835094090167935</v>
      </c>
      <c r="W369" s="98">
        <v>18.384928204834356</v>
      </c>
      <c r="X369" s="98">
        <v>13.26327154728483</v>
      </c>
      <c r="Y369" s="98">
        <v>8.9149271674010233</v>
      </c>
      <c r="DA369" s="63" t="s">
        <v>4042</v>
      </c>
    </row>
    <row r="370" spans="1:105" ht="12" customHeight="1" x14ac:dyDescent="0.25">
      <c r="A370" s="121" t="s">
        <v>92</v>
      </c>
      <c r="B370" s="122"/>
      <c r="C370" s="122">
        <f t="shared" ref="C370:Y370" si="210">C371</f>
        <v>127.61962738529112</v>
      </c>
      <c r="D370" s="122">
        <f t="shared" si="210"/>
        <v>110.91166090909655</v>
      </c>
      <c r="E370" s="122">
        <f t="shared" si="210"/>
        <v>492.37050266114471</v>
      </c>
      <c r="F370" s="122">
        <f t="shared" si="210"/>
        <v>252.31567586097358</v>
      </c>
      <c r="G370" s="122">
        <f t="shared" si="210"/>
        <v>259.08930646284432</v>
      </c>
      <c r="H370" s="122">
        <f t="shared" si="210"/>
        <v>541.57316551685278</v>
      </c>
      <c r="I370" s="122">
        <f t="shared" si="210"/>
        <v>731.5967951103147</v>
      </c>
      <c r="J370" s="122">
        <f t="shared" si="210"/>
        <v>411.37707379174469</v>
      </c>
      <c r="K370" s="122">
        <f t="shared" si="210"/>
        <v>362.00214056071172</v>
      </c>
      <c r="L370" s="122">
        <f t="shared" si="210"/>
        <v>196.2731800933492</v>
      </c>
      <c r="M370" s="122">
        <f t="shared" si="210"/>
        <v>284.6080607877592</v>
      </c>
      <c r="N370" s="122">
        <f t="shared" si="210"/>
        <v>301.7465845948168</v>
      </c>
      <c r="O370" s="122">
        <f t="shared" si="210"/>
        <v>151.29475711730441</v>
      </c>
      <c r="P370" s="122">
        <f t="shared" si="210"/>
        <v>0</v>
      </c>
      <c r="Q370" s="122">
        <f t="shared" si="210"/>
        <v>0</v>
      </c>
      <c r="R370" s="122">
        <f t="shared" si="210"/>
        <v>138.25227257005818</v>
      </c>
      <c r="S370" s="122">
        <f t="shared" si="210"/>
        <v>72.726015254054516</v>
      </c>
      <c r="T370" s="122">
        <f t="shared" si="210"/>
        <v>168.47380140688452</v>
      </c>
      <c r="U370" s="122">
        <f t="shared" si="210"/>
        <v>27.079604306213447</v>
      </c>
      <c r="V370" s="122">
        <f t="shared" si="210"/>
        <v>220.14209916068455</v>
      </c>
      <c r="W370" s="122">
        <f t="shared" si="210"/>
        <v>453.02384408247724</v>
      </c>
      <c r="X370" s="122">
        <f t="shared" si="210"/>
        <v>602.40028782032857</v>
      </c>
      <c r="Y370" s="122">
        <f t="shared" si="210"/>
        <v>217.70978044776624</v>
      </c>
      <c r="DA370" s="130" t="s">
        <v>4043</v>
      </c>
    </row>
    <row r="371" spans="1:105" ht="12" customHeight="1" x14ac:dyDescent="0.25">
      <c r="A371" s="97" t="s">
        <v>53</v>
      </c>
      <c r="B371" s="98"/>
      <c r="C371" s="98">
        <f>RES_hhdet_in_fech!C129</f>
        <v>127.61962738529112</v>
      </c>
      <c r="D371" s="98">
        <f>RES_hhdet_in_fech!D129</f>
        <v>110.91166090909655</v>
      </c>
      <c r="E371" s="98">
        <f>RES_hhdet_in_fech!E129</f>
        <v>492.37050266114471</v>
      </c>
      <c r="F371" s="98">
        <f>RES_hhdet_in_fech!F129</f>
        <v>252.31567586097358</v>
      </c>
      <c r="G371" s="98">
        <f>RES_hhdet_in_fech!G129</f>
        <v>259.08930646284432</v>
      </c>
      <c r="H371" s="98">
        <f>RES_hhdet_in_fech!H129</f>
        <v>541.57316551685278</v>
      </c>
      <c r="I371" s="98">
        <f>RES_hhdet_in_fech!I129</f>
        <v>731.5967951103147</v>
      </c>
      <c r="J371" s="98">
        <f>RES_hhdet_in_fech!J129</f>
        <v>411.37707379174469</v>
      </c>
      <c r="K371" s="98">
        <f>RES_hhdet_in_fech!K129</f>
        <v>362.00214056071172</v>
      </c>
      <c r="L371" s="98">
        <f>RES_hhdet_in_fech!L129</f>
        <v>196.2731800933492</v>
      </c>
      <c r="M371" s="98">
        <f>RES_hhdet_in_fech!M129</f>
        <v>284.6080607877592</v>
      </c>
      <c r="N371" s="98">
        <f>RES_hhdet_in_fech!N129</f>
        <v>301.7465845948168</v>
      </c>
      <c r="O371" s="98">
        <f>RES_hhdet_in_fech!O129</f>
        <v>151.29475711730441</v>
      </c>
      <c r="P371" s="98">
        <f>RES_hhdet_in_fech!P129</f>
        <v>0</v>
      </c>
      <c r="Q371" s="98">
        <f>RES_hhdet_in_fech!Q129</f>
        <v>0</v>
      </c>
      <c r="R371" s="98">
        <f>RES_hhdet_in_fech!R129</f>
        <v>138.25227257005818</v>
      </c>
      <c r="S371" s="98">
        <f>RES_hhdet_in_fech!S129</f>
        <v>72.726015254054516</v>
      </c>
      <c r="T371" s="98">
        <f>RES_hhdet_in_fech!T129</f>
        <v>168.47380140688452</v>
      </c>
      <c r="U371" s="98">
        <f>RES_hhdet_in_fech!U129</f>
        <v>27.079604306213447</v>
      </c>
      <c r="V371" s="98">
        <f>RES_hhdet_in_fech!V129</f>
        <v>220.14209916068455</v>
      </c>
      <c r="W371" s="98">
        <f>RES_hhdet_in_fech!W129</f>
        <v>453.02384408247724</v>
      </c>
      <c r="X371" s="98">
        <f>RES_hhdet_in_fech!X129</f>
        <v>602.40028782032857</v>
      </c>
      <c r="Y371" s="98">
        <f>RES_hhdet_in_fech!Y129</f>
        <v>217.70978044776624</v>
      </c>
      <c r="DA371" s="63" t="s">
        <v>4044</v>
      </c>
    </row>
    <row r="372" spans="1:105" ht="12" customHeight="1" x14ac:dyDescent="0.25">
      <c r="A372" s="121" t="s">
        <v>55</v>
      </c>
      <c r="B372" s="122"/>
      <c r="C372" s="122">
        <v>1363.0816208700035</v>
      </c>
      <c r="D372" s="122">
        <v>1421.4927063156431</v>
      </c>
      <c r="E372" s="122">
        <v>1284.0592610000911</v>
      </c>
      <c r="F372" s="122">
        <v>1524.8931902239653</v>
      </c>
      <c r="G372" s="122">
        <v>1561.0235824309857</v>
      </c>
      <c r="H372" s="122">
        <v>1622.6654001925069</v>
      </c>
      <c r="I372" s="122">
        <v>1349.4332859012422</v>
      </c>
      <c r="J372" s="122">
        <v>1300.6411378661844</v>
      </c>
      <c r="K372" s="122">
        <v>1336.4758124432071</v>
      </c>
      <c r="L372" s="122">
        <v>1377.0352795116917</v>
      </c>
      <c r="M372" s="122">
        <v>1275.9853876385209</v>
      </c>
      <c r="N372" s="122">
        <v>1262.6008059555836</v>
      </c>
      <c r="O372" s="122">
        <v>1283.2945059904991</v>
      </c>
      <c r="P372" s="122">
        <v>1328.217122749463</v>
      </c>
      <c r="Q372" s="122">
        <v>0</v>
      </c>
      <c r="R372" s="122">
        <v>1313.1230331447564</v>
      </c>
      <c r="S372" s="122">
        <v>1318.2616917698613</v>
      </c>
      <c r="T372" s="122">
        <v>1316.9072814918104</v>
      </c>
      <c r="U372" s="122">
        <v>1299.3741712765316</v>
      </c>
      <c r="V372" s="122">
        <v>1297.4625340061248</v>
      </c>
      <c r="W372" s="122">
        <v>1391.17255465109</v>
      </c>
      <c r="X372" s="122">
        <v>1337.8682764818814</v>
      </c>
      <c r="Y372" s="122">
        <v>1330.9287580157602</v>
      </c>
      <c r="DA372" s="130" t="s">
        <v>4045</v>
      </c>
    </row>
    <row r="373" spans="1:105" ht="12" customHeight="1" x14ac:dyDescent="0.25">
      <c r="A373" s="97" t="s">
        <v>128</v>
      </c>
      <c r="B373" s="98"/>
      <c r="C373" s="98">
        <v>1135.0762596622244</v>
      </c>
      <c r="D373" s="98">
        <v>1131.2601564245317</v>
      </c>
      <c r="E373" s="98">
        <v>1177.1497336652778</v>
      </c>
      <c r="F373" s="98">
        <v>1213.5463182310605</v>
      </c>
      <c r="G373" s="98">
        <v>1257.3397745275101</v>
      </c>
      <c r="H373" s="98">
        <v>1265.8648567305672</v>
      </c>
      <c r="I373" s="98">
        <v>1282.5045754457065</v>
      </c>
      <c r="J373" s="98">
        <v>1282.572058051009</v>
      </c>
      <c r="K373" s="98">
        <v>1314.1730960561506</v>
      </c>
      <c r="L373" s="98">
        <v>1310.2723452560203</v>
      </c>
      <c r="M373" s="98">
        <v>1149.3553505581074</v>
      </c>
      <c r="N373" s="98">
        <v>1211.3124689935016</v>
      </c>
      <c r="O373" s="98">
        <v>1244.7404638402768</v>
      </c>
      <c r="P373" s="98">
        <v>1185.4634460504703</v>
      </c>
      <c r="Q373" s="98">
        <v>0</v>
      </c>
      <c r="R373" s="98">
        <v>1123.5546158453508</v>
      </c>
      <c r="S373" s="98">
        <v>1185.7728087672726</v>
      </c>
      <c r="T373" s="98">
        <v>1223.5509096221288</v>
      </c>
      <c r="U373" s="98">
        <v>1165.0326426365446</v>
      </c>
      <c r="V373" s="98">
        <v>1205.3373848971469</v>
      </c>
      <c r="W373" s="98">
        <v>1299.7264754525659</v>
      </c>
      <c r="X373" s="98">
        <v>1284.7331593159515</v>
      </c>
      <c r="Y373" s="98">
        <v>1226.3454939513124</v>
      </c>
      <c r="DA373" s="63" t="s">
        <v>4046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991.8660521045598</v>
      </c>
      <c r="F374" s="98">
        <v>0</v>
      </c>
      <c r="G374" s="98">
        <v>0</v>
      </c>
      <c r="H374" s="98">
        <v>0</v>
      </c>
      <c r="I374" s="98">
        <v>1094.4308780220883</v>
      </c>
      <c r="J374" s="98">
        <v>1097.3598927852652</v>
      </c>
      <c r="K374" s="98">
        <v>1121.6534658850771</v>
      </c>
      <c r="L374" s="98">
        <v>1120.4236511972745</v>
      </c>
      <c r="M374" s="98">
        <v>988.07082014897742</v>
      </c>
      <c r="N374" s="98">
        <v>1044.4482616835705</v>
      </c>
      <c r="O374" s="98">
        <v>1077.0523162046934</v>
      </c>
      <c r="P374" s="98">
        <v>0</v>
      </c>
      <c r="Q374" s="98">
        <v>0</v>
      </c>
      <c r="R374" s="98">
        <v>0</v>
      </c>
      <c r="S374" s="98">
        <v>1051.4965672521307</v>
      </c>
      <c r="T374" s="98">
        <v>1090.6897895796767</v>
      </c>
      <c r="U374" s="98">
        <v>0</v>
      </c>
      <c r="V374" s="98">
        <v>1077.7161335405253</v>
      </c>
      <c r="W374" s="98">
        <v>1172.3055161927057</v>
      </c>
      <c r="X374" s="98">
        <v>1170.9643294683945</v>
      </c>
      <c r="Y374" s="98">
        <v>1121.3537579416457</v>
      </c>
      <c r="DA374" s="63" t="s">
        <v>4047</v>
      </c>
    </row>
    <row r="375" spans="1:105" ht="12" customHeight="1" x14ac:dyDescent="0.25">
      <c r="A375" s="100" t="s">
        <v>198</v>
      </c>
      <c r="B375" s="101"/>
      <c r="C375" s="101">
        <v>0</v>
      </c>
      <c r="D375" s="101">
        <v>0</v>
      </c>
      <c r="E375" s="101">
        <v>302.19398817641832</v>
      </c>
      <c r="F375" s="101">
        <v>0</v>
      </c>
      <c r="G375" s="101">
        <v>0</v>
      </c>
      <c r="H375" s="101">
        <v>0</v>
      </c>
      <c r="I375" s="101">
        <v>356.57845276510574</v>
      </c>
      <c r="J375" s="101">
        <v>359.29763731517227</v>
      </c>
      <c r="K375" s="101">
        <v>342.80913549541788</v>
      </c>
      <c r="L375" s="101">
        <v>342.15208319687758</v>
      </c>
      <c r="M375" s="101">
        <v>313.18661125392731</v>
      </c>
      <c r="N375" s="101">
        <v>326.6086600669563</v>
      </c>
      <c r="O375" s="101">
        <v>326.12579383398747</v>
      </c>
      <c r="P375" s="101">
        <v>0</v>
      </c>
      <c r="Q375" s="101">
        <v>0</v>
      </c>
      <c r="R375" s="101">
        <v>0</v>
      </c>
      <c r="S375" s="101">
        <v>345.10035000476535</v>
      </c>
      <c r="T375" s="101">
        <v>368.04189620470419</v>
      </c>
      <c r="U375" s="101">
        <v>0</v>
      </c>
      <c r="V375" s="101">
        <v>335.53358131985317</v>
      </c>
      <c r="W375" s="101">
        <v>407.11100850484212</v>
      </c>
      <c r="X375" s="101">
        <v>450.99775285120478</v>
      </c>
      <c r="Y375" s="101">
        <v>437.43015929563904</v>
      </c>
      <c r="DA375" s="131" t="s">
        <v>4048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689.67206392814148</v>
      </c>
      <c r="F376" s="104">
        <v>0</v>
      </c>
      <c r="G376" s="104">
        <v>0</v>
      </c>
      <c r="H376" s="104">
        <v>0</v>
      </c>
      <c r="I376" s="104">
        <v>737.85242525698277</v>
      </c>
      <c r="J376" s="104">
        <v>738.06225547009296</v>
      </c>
      <c r="K376" s="104">
        <v>778.84433038965926</v>
      </c>
      <c r="L376" s="104">
        <v>778.27156800039688</v>
      </c>
      <c r="M376" s="104">
        <v>674.88420889504994</v>
      </c>
      <c r="N376" s="104">
        <v>717.83960161661423</v>
      </c>
      <c r="O376" s="104">
        <v>750.92652237070581</v>
      </c>
      <c r="P376" s="104">
        <v>0</v>
      </c>
      <c r="Q376" s="104">
        <v>0</v>
      </c>
      <c r="R376" s="104">
        <v>0</v>
      </c>
      <c r="S376" s="104">
        <v>706.39621724736537</v>
      </c>
      <c r="T376" s="104">
        <v>722.64789337497268</v>
      </c>
      <c r="U376" s="104">
        <v>0</v>
      </c>
      <c r="V376" s="104">
        <v>742.18255222067228</v>
      </c>
      <c r="W376" s="104">
        <v>765.19450768786362</v>
      </c>
      <c r="X376" s="104">
        <v>719.9665766171895</v>
      </c>
      <c r="Y376" s="104">
        <v>683.92359864600655</v>
      </c>
      <c r="DA376" s="132" t="s">
        <v>4049</v>
      </c>
    </row>
    <row r="377" spans="1:105" ht="12" customHeight="1" x14ac:dyDescent="0.25">
      <c r="A377" s="106" t="s">
        <v>122</v>
      </c>
      <c r="B377" s="101"/>
      <c r="C377" s="101">
        <v>1430.3481539007969</v>
      </c>
      <c r="D377" s="101">
        <v>1558.4525211914258</v>
      </c>
      <c r="E377" s="101">
        <v>1354.3570742415682</v>
      </c>
      <c r="F377" s="101">
        <v>1559.8463114316926</v>
      </c>
      <c r="G377" s="101">
        <v>1612.669894118244</v>
      </c>
      <c r="H377" s="101">
        <v>1678.6328715386469</v>
      </c>
      <c r="I377" s="101">
        <v>1614.4021211886641</v>
      </c>
      <c r="J377" s="101">
        <v>1678.9933605885042</v>
      </c>
      <c r="K377" s="101">
        <v>1584.5460305663362</v>
      </c>
      <c r="L377" s="101">
        <v>1597.8309913857215</v>
      </c>
      <c r="M377" s="101">
        <v>1527.3789135053512</v>
      </c>
      <c r="N377" s="101">
        <v>1508.499169763897</v>
      </c>
      <c r="O377" s="101">
        <v>1441.1638570650775</v>
      </c>
      <c r="P377" s="101">
        <v>1399.5939610989597</v>
      </c>
      <c r="Q377" s="101">
        <v>0</v>
      </c>
      <c r="R377" s="101">
        <v>1399.7067226918837</v>
      </c>
      <c r="S377" s="101">
        <v>1411.9139155849796</v>
      </c>
      <c r="T377" s="101">
        <v>1409.7243108425973</v>
      </c>
      <c r="U377" s="101">
        <v>1407.6496199322667</v>
      </c>
      <c r="V377" s="101">
        <v>1408.5178073625477</v>
      </c>
      <c r="W377" s="101">
        <v>1499.6398284741495</v>
      </c>
      <c r="X377" s="101">
        <v>1428.2373333366511</v>
      </c>
      <c r="Y377" s="101">
        <v>1413.6087805259369</v>
      </c>
      <c r="DA377" s="131" t="s">
        <v>4050</v>
      </c>
    </row>
    <row r="378" spans="1:105" ht="12" customHeight="1" x14ac:dyDescent="0.25">
      <c r="A378" s="107" t="s">
        <v>121</v>
      </c>
      <c r="B378" s="104"/>
      <c r="C378" s="104">
        <v>1041.8691347570696</v>
      </c>
      <c r="D378" s="104">
        <v>1145.9334983163176</v>
      </c>
      <c r="E378" s="104">
        <v>973.50845926757336</v>
      </c>
      <c r="F378" s="104">
        <v>1142.1156136872808</v>
      </c>
      <c r="G378" s="104">
        <v>1180.846797767427</v>
      </c>
      <c r="H378" s="104">
        <v>1230.4038508339104</v>
      </c>
      <c r="I378" s="104">
        <v>1181.1099937029701</v>
      </c>
      <c r="J378" s="104">
        <v>1232.4485719250274</v>
      </c>
      <c r="K378" s="104">
        <v>1154.3901025871487</v>
      </c>
      <c r="L378" s="104">
        <v>1167.3464301908275</v>
      </c>
      <c r="M378" s="104">
        <v>1128.2272061710812</v>
      </c>
      <c r="N378" s="104">
        <v>1121.6873678088409</v>
      </c>
      <c r="O378" s="104">
        <v>1081.2793873553453</v>
      </c>
      <c r="P378" s="104">
        <v>0</v>
      </c>
      <c r="Q378" s="104">
        <v>0</v>
      </c>
      <c r="R378" s="104">
        <v>1110.6147330528991</v>
      </c>
      <c r="S378" s="104">
        <v>1128.6820247950238</v>
      </c>
      <c r="T378" s="104">
        <v>1140.8417659660781</v>
      </c>
      <c r="U378" s="104">
        <v>1142.9246260504267</v>
      </c>
      <c r="V378" s="104">
        <v>1151.2927771182656</v>
      </c>
      <c r="W378" s="104">
        <v>1248.2880969985763</v>
      </c>
      <c r="X378" s="104">
        <v>1212.8234881269955</v>
      </c>
      <c r="Y378" s="104">
        <v>1212.5452256251283</v>
      </c>
      <c r="DA378" s="132" t="s">
        <v>4051</v>
      </c>
    </row>
    <row r="379" spans="1:105" ht="12" customHeight="1" x14ac:dyDescent="0.25">
      <c r="A379" s="108" t="s">
        <v>53</v>
      </c>
      <c r="B379" s="98"/>
      <c r="C379" s="98">
        <v>411.24144991111092</v>
      </c>
      <c r="D379" s="98">
        <v>472.46756427601485</v>
      </c>
      <c r="E379" s="98">
        <v>347.57791241072658</v>
      </c>
      <c r="F379" s="98">
        <v>451.48528363957126</v>
      </c>
      <c r="G379" s="98">
        <v>462.35402419899071</v>
      </c>
      <c r="H379" s="98">
        <v>479.60525841820606</v>
      </c>
      <c r="I379" s="98">
        <v>448.96630853803339</v>
      </c>
      <c r="J379" s="98">
        <v>470.7451257539098</v>
      </c>
      <c r="K379" s="98">
        <v>413.00299329131428</v>
      </c>
      <c r="L379" s="98">
        <v>416.98243520426183</v>
      </c>
      <c r="M379" s="98">
        <v>416.71490160911418</v>
      </c>
      <c r="N379" s="98">
        <v>406.94355124086775</v>
      </c>
      <c r="O379" s="98">
        <v>377.45876644053993</v>
      </c>
      <c r="P379" s="98">
        <v>0</v>
      </c>
      <c r="Q379" s="98">
        <v>0</v>
      </c>
      <c r="R379" s="98">
        <v>414.64446451090151</v>
      </c>
      <c r="S379" s="98">
        <v>411.89080870964546</v>
      </c>
      <c r="T379" s="98">
        <v>424.98547728996175</v>
      </c>
      <c r="U379" s="98">
        <v>401.12681506128075</v>
      </c>
      <c r="V379" s="98">
        <v>392.75761698508535</v>
      </c>
      <c r="W379" s="98">
        <v>470.45456669399539</v>
      </c>
      <c r="X379" s="98">
        <v>501.46847828734678</v>
      </c>
      <c r="Y379" s="98">
        <v>504.74353314345001</v>
      </c>
      <c r="DA379" s="63" t="s">
        <v>4052</v>
      </c>
    </row>
    <row r="380" spans="1:105" ht="12" customHeight="1" x14ac:dyDescent="0.25">
      <c r="A380" s="108" t="s">
        <v>52</v>
      </c>
      <c r="B380" s="98"/>
      <c r="C380" s="98">
        <v>630.62768484595858</v>
      </c>
      <c r="D380" s="98">
        <v>673.46593404030295</v>
      </c>
      <c r="E380" s="98">
        <v>625.93054685684672</v>
      </c>
      <c r="F380" s="98">
        <v>690.63033004770955</v>
      </c>
      <c r="G380" s="98">
        <v>718.49277356843606</v>
      </c>
      <c r="H380" s="98">
        <v>750.79859241570443</v>
      </c>
      <c r="I380" s="98">
        <v>732.14368516493676</v>
      </c>
      <c r="J380" s="98">
        <v>761.70344617111743</v>
      </c>
      <c r="K380" s="98">
        <v>741.38710929583442</v>
      </c>
      <c r="L380" s="98">
        <v>750.3639949865659</v>
      </c>
      <c r="M380" s="98">
        <v>711.5123045619672</v>
      </c>
      <c r="N380" s="98">
        <v>714.74381656797334</v>
      </c>
      <c r="O380" s="98">
        <v>703.82062091480532</v>
      </c>
      <c r="P380" s="98">
        <v>0</v>
      </c>
      <c r="Q380" s="98">
        <v>0</v>
      </c>
      <c r="R380" s="98">
        <v>695.97026854199771</v>
      </c>
      <c r="S380" s="98">
        <v>716.79121608537832</v>
      </c>
      <c r="T380" s="98">
        <v>715.85628867611626</v>
      </c>
      <c r="U380" s="98">
        <v>741.797810989146</v>
      </c>
      <c r="V380" s="98">
        <v>758.53516013318017</v>
      </c>
      <c r="W380" s="98">
        <v>777.83353030458102</v>
      </c>
      <c r="X380" s="98">
        <v>711.3550098396488</v>
      </c>
      <c r="Y380" s="98">
        <v>707.80169248167829</v>
      </c>
      <c r="DA380" s="63" t="s">
        <v>4053</v>
      </c>
    </row>
    <row r="381" spans="1:105" ht="12" customHeight="1" x14ac:dyDescent="0.25">
      <c r="A381" s="121" t="s">
        <v>54</v>
      </c>
      <c r="B381" s="122"/>
      <c r="C381" s="122">
        <v>1334.8409267182949</v>
      </c>
      <c r="D381" s="122">
        <v>1369.8951750395468</v>
      </c>
      <c r="E381" s="122">
        <v>1302.0887451488497</v>
      </c>
      <c r="F381" s="122">
        <v>1356.5169090627273</v>
      </c>
      <c r="G381" s="122">
        <v>1390.9912738627077</v>
      </c>
      <c r="H381" s="122">
        <v>1451.0767581196376</v>
      </c>
      <c r="I381" s="122">
        <v>1416.1721665898019</v>
      </c>
      <c r="J381" s="122">
        <v>1523.669889533973</v>
      </c>
      <c r="K381" s="122">
        <v>1495.0183146802308</v>
      </c>
      <c r="L381" s="122">
        <v>1397.2595918916984</v>
      </c>
      <c r="M381" s="122">
        <v>1271.6222655241729</v>
      </c>
      <c r="N381" s="122">
        <v>1183.8337299205946</v>
      </c>
      <c r="O381" s="122">
        <v>1152.7442603528948</v>
      </c>
      <c r="P381" s="122">
        <v>1100.0631568259021</v>
      </c>
      <c r="Q381" s="122">
        <v>0</v>
      </c>
      <c r="R381" s="122">
        <v>1172.5492728983108</v>
      </c>
      <c r="S381" s="122">
        <v>1119.2695514638676</v>
      </c>
      <c r="T381" s="122">
        <v>1068.5570645547944</v>
      </c>
      <c r="U381" s="122">
        <v>1053.4664952577332</v>
      </c>
      <c r="V381" s="122">
        <v>1020.9170700893699</v>
      </c>
      <c r="W381" s="122">
        <v>1076.0053252713217</v>
      </c>
      <c r="X381" s="122">
        <v>1017.1729956085425</v>
      </c>
      <c r="Y381" s="122">
        <v>973.0304721376699</v>
      </c>
      <c r="DA381" s="130" t="s">
        <v>4054</v>
      </c>
    </row>
    <row r="382" spans="1:105" ht="12" customHeight="1" x14ac:dyDescent="0.25">
      <c r="A382" s="97" t="s">
        <v>50</v>
      </c>
      <c r="B382" s="98"/>
      <c r="C382" s="98">
        <v>1631.1165489322832</v>
      </c>
      <c r="D382" s="98">
        <v>1426.45895702031</v>
      </c>
      <c r="E382" s="98">
        <v>1686.3646498310441</v>
      </c>
      <c r="F382" s="98">
        <v>1577.4656836126655</v>
      </c>
      <c r="G382" s="98">
        <v>1598.7967085261885</v>
      </c>
      <c r="H382" s="98">
        <v>1572.8507889307541</v>
      </c>
      <c r="I382" s="98">
        <v>1643.0623752124579</v>
      </c>
      <c r="J382" s="98">
        <v>1611.4610844207737</v>
      </c>
      <c r="K382" s="98">
        <v>1853.8337288706898</v>
      </c>
      <c r="L382" s="98">
        <v>1670.9052873844701</v>
      </c>
      <c r="M382" s="98">
        <v>1486.4741235691984</v>
      </c>
      <c r="N382" s="98">
        <v>1414.1335666497512</v>
      </c>
      <c r="O382" s="98">
        <v>1403.4017545061183</v>
      </c>
      <c r="P382" s="98">
        <v>1295.5929306642342</v>
      </c>
      <c r="Q382" s="98">
        <v>0</v>
      </c>
      <c r="R382" s="98">
        <v>1387.4090831806809</v>
      </c>
      <c r="S382" s="98">
        <v>1357.8034058927265</v>
      </c>
      <c r="T382" s="98">
        <v>1282.9197135867998</v>
      </c>
      <c r="U382" s="98">
        <v>1340.4996586332779</v>
      </c>
      <c r="V382" s="98">
        <v>1313.7064573143375</v>
      </c>
      <c r="W382" s="98">
        <v>1387.0453145205447</v>
      </c>
      <c r="X382" s="98">
        <v>1359.2161387999101</v>
      </c>
      <c r="Y382" s="98">
        <v>1223.8094136713723</v>
      </c>
      <c r="DA382" s="63" t="s">
        <v>4055</v>
      </c>
    </row>
    <row r="383" spans="1:105" ht="12" customHeight="1" x14ac:dyDescent="0.25">
      <c r="A383" s="109" t="s">
        <v>120</v>
      </c>
      <c r="B383" s="33"/>
      <c r="C383" s="33">
        <v>1075.6628483420038</v>
      </c>
      <c r="D383" s="33">
        <v>1329.0786656958867</v>
      </c>
      <c r="E383" s="33">
        <v>996.04117839871037</v>
      </c>
      <c r="F383" s="33">
        <v>1232.6465915195097</v>
      </c>
      <c r="G383" s="33">
        <v>1287.540089344094</v>
      </c>
      <c r="H383" s="33">
        <v>1377.0472899623062</v>
      </c>
      <c r="I383" s="33">
        <v>1215.5149559624278</v>
      </c>
      <c r="J383" s="33">
        <v>1386.037584005386</v>
      </c>
      <c r="K383" s="33">
        <v>1139.80104949001</v>
      </c>
      <c r="L383" s="33">
        <v>1168.1066018627885</v>
      </c>
      <c r="M383" s="33">
        <v>1137.8203877257552</v>
      </c>
      <c r="N383" s="33">
        <v>1104.176324747888</v>
      </c>
      <c r="O383" s="33">
        <v>1038.0409330999382</v>
      </c>
      <c r="P383" s="33">
        <v>1002.2982699067362</v>
      </c>
      <c r="Q383" s="33">
        <v>0</v>
      </c>
      <c r="R383" s="33">
        <v>998.83283054235187</v>
      </c>
      <c r="S383" s="33">
        <v>982.62710302866515</v>
      </c>
      <c r="T383" s="33">
        <v>955.69802663199835</v>
      </c>
      <c r="U383" s="33">
        <v>928.87106790399218</v>
      </c>
      <c r="V383" s="33">
        <v>917.77981611830398</v>
      </c>
      <c r="W383" s="33">
        <v>973.89359770827127</v>
      </c>
      <c r="X383" s="33">
        <v>922.5856459550638</v>
      </c>
      <c r="Y383" s="33">
        <v>886.62535663365372</v>
      </c>
      <c r="DA383" s="60" t="s">
        <v>4056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8430.5214002922894</v>
      </c>
      <c r="D385" s="117">
        <f t="shared" si="211"/>
        <v>8611.7763220576508</v>
      </c>
      <c r="E385" s="117">
        <f t="shared" si="211"/>
        <v>10257.943978316462</v>
      </c>
      <c r="F385" s="117">
        <f t="shared" si="211"/>
        <v>9931.6261959342246</v>
      </c>
      <c r="G385" s="117">
        <f t="shared" si="211"/>
        <v>10638.295289738679</v>
      </c>
      <c r="H385" s="117">
        <f t="shared" si="211"/>
        <v>10784.95077585374</v>
      </c>
      <c r="I385" s="117">
        <f t="shared" si="211"/>
        <v>10936.162645633009</v>
      </c>
      <c r="J385" s="117">
        <f t="shared" si="211"/>
        <v>10476.554411577206</v>
      </c>
      <c r="K385" s="117">
        <f t="shared" si="211"/>
        <v>10565.016445182036</v>
      </c>
      <c r="L385" s="117">
        <f t="shared" si="211"/>
        <v>10545.423619188081</v>
      </c>
      <c r="M385" s="117">
        <f t="shared" si="211"/>
        <v>10456.692530726077</v>
      </c>
      <c r="N385" s="117">
        <f t="shared" si="211"/>
        <v>10119.56551560938</v>
      </c>
      <c r="O385" s="117">
        <f t="shared" si="211"/>
        <v>9693.3083683769582</v>
      </c>
      <c r="P385" s="117">
        <f t="shared" si="211"/>
        <v>7811.5979301337775</v>
      </c>
      <c r="Q385" s="117">
        <f t="shared" si="211"/>
        <v>0</v>
      </c>
      <c r="R385" s="117">
        <f t="shared" ref="R385:V385" si="212">R386+R389+R391+R400</f>
        <v>8756.6893118087319</v>
      </c>
      <c r="S385" s="117">
        <f t="shared" si="212"/>
        <v>8255.5643545856256</v>
      </c>
      <c r="T385" s="117">
        <f t="shared" si="212"/>
        <v>8115.5798507251457</v>
      </c>
      <c r="U385" s="117">
        <f t="shared" si="212"/>
        <v>7229.8245307998377</v>
      </c>
      <c r="V385" s="117">
        <f t="shared" si="212"/>
        <v>7877.0378634248609</v>
      </c>
      <c r="W385" s="117">
        <f t="shared" ref="W385:Y385" si="213">W386+W389+W391+W400</f>
        <v>8557.4823547074247</v>
      </c>
      <c r="X385" s="117">
        <f t="shared" si="213"/>
        <v>7782.2235646985109</v>
      </c>
      <c r="Y385" s="117">
        <f t="shared" si="213"/>
        <v>5072.7971269567133</v>
      </c>
      <c r="DA385" s="129" t="s">
        <v>4207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6385.8394319433282</v>
      </c>
      <c r="D386" s="122">
        <f t="shared" si="214"/>
        <v>6482.6467894675534</v>
      </c>
      <c r="E386" s="122">
        <f t="shared" si="214"/>
        <v>7344.8913959542288</v>
      </c>
      <c r="F386" s="122">
        <f t="shared" si="214"/>
        <v>7401.0649222025213</v>
      </c>
      <c r="G386" s="122">
        <f t="shared" si="214"/>
        <v>7997.6103129745561</v>
      </c>
      <c r="H386" s="122">
        <f t="shared" si="214"/>
        <v>7278.7219324822927</v>
      </c>
      <c r="I386" s="122">
        <f t="shared" si="214"/>
        <v>6926.5254244720882</v>
      </c>
      <c r="J386" s="122">
        <f t="shared" si="214"/>
        <v>7270.7153646327488</v>
      </c>
      <c r="K386" s="122">
        <f t="shared" si="214"/>
        <v>7453.6296823258799</v>
      </c>
      <c r="L386" s="122">
        <f t="shared" si="214"/>
        <v>7961.1656823093326</v>
      </c>
      <c r="M386" s="122">
        <f t="shared" si="214"/>
        <v>7719.9333274600031</v>
      </c>
      <c r="N386" s="122">
        <f t="shared" si="214"/>
        <v>7277.575581454973</v>
      </c>
      <c r="O386" s="122">
        <f t="shared" si="214"/>
        <v>7349.6166736838322</v>
      </c>
      <c r="P386" s="122">
        <f t="shared" si="214"/>
        <v>6077.478822791737</v>
      </c>
      <c r="Q386" s="122">
        <f t="shared" si="214"/>
        <v>0</v>
      </c>
      <c r="R386" s="122">
        <f t="shared" ref="R386:V386" si="215">SUM(R387:R388)</f>
        <v>6437.4459436045745</v>
      </c>
      <c r="S386" s="122">
        <f t="shared" si="215"/>
        <v>6163.9070480399605</v>
      </c>
      <c r="T386" s="122">
        <f t="shared" si="215"/>
        <v>5653.6267057934883</v>
      </c>
      <c r="U386" s="122">
        <f t="shared" si="215"/>
        <v>5307.2658928640703</v>
      </c>
      <c r="V386" s="122">
        <f t="shared" si="215"/>
        <v>5191.7178061915001</v>
      </c>
      <c r="W386" s="122">
        <f t="shared" ref="W386:Y386" si="216">SUM(W387:W388)</f>
        <v>4820.3229328776133</v>
      </c>
      <c r="X386" s="122">
        <f t="shared" si="216"/>
        <v>3495.7251559382903</v>
      </c>
      <c r="Y386" s="122">
        <f t="shared" si="216"/>
        <v>2339.8749234537322</v>
      </c>
      <c r="DA386" s="130" t="s">
        <v>4208</v>
      </c>
    </row>
    <row r="387" spans="1:105" ht="12" customHeight="1" x14ac:dyDescent="0.25">
      <c r="A387" s="97" t="s">
        <v>198</v>
      </c>
      <c r="B387" s="98"/>
      <c r="C387" s="98">
        <v>6355.1937311710963</v>
      </c>
      <c r="D387" s="98">
        <v>6451.4918008288187</v>
      </c>
      <c r="E387" s="98">
        <v>7311.6850333690973</v>
      </c>
      <c r="F387" s="98">
        <v>7366.1152057751551</v>
      </c>
      <c r="G387" s="98">
        <v>7960.6938295833288</v>
      </c>
      <c r="H387" s="98">
        <v>7246.4174426868522</v>
      </c>
      <c r="I387" s="98">
        <v>6896.885433398782</v>
      </c>
      <c r="J387" s="98">
        <v>7239.9908225960471</v>
      </c>
      <c r="K387" s="98">
        <v>7422.4466879704933</v>
      </c>
      <c r="L387" s="98">
        <v>7929.1428932691451</v>
      </c>
      <c r="M387" s="98">
        <v>7689.232921489609</v>
      </c>
      <c r="N387" s="98">
        <v>7249.0483503933901</v>
      </c>
      <c r="O387" s="98">
        <v>7321.1610103808916</v>
      </c>
      <c r="P387" s="98">
        <v>6054.1040444291402</v>
      </c>
      <c r="Q387" s="98">
        <v>0</v>
      </c>
      <c r="R387" s="98">
        <v>6412.5645064713617</v>
      </c>
      <c r="S387" s="98">
        <v>6140.3914012525265</v>
      </c>
      <c r="T387" s="98">
        <v>5632.1270271145377</v>
      </c>
      <c r="U387" s="98">
        <v>5286.9878785079891</v>
      </c>
      <c r="V387" s="98">
        <v>5171.8827121013319</v>
      </c>
      <c r="W387" s="98">
        <v>4801.9380046727792</v>
      </c>
      <c r="X387" s="98">
        <v>3482.4618843910052</v>
      </c>
      <c r="Y387" s="98">
        <v>2330.9599962863313</v>
      </c>
      <c r="DA387" s="63" t="s">
        <v>4209</v>
      </c>
    </row>
    <row r="388" spans="1:105" ht="12" customHeight="1" x14ac:dyDescent="0.25">
      <c r="A388" s="97" t="s">
        <v>53</v>
      </c>
      <c r="B388" s="98"/>
      <c r="C388" s="98">
        <v>30.645700772231578</v>
      </c>
      <c r="D388" s="98">
        <v>31.154988638734633</v>
      </c>
      <c r="E388" s="98">
        <v>33.206362585131195</v>
      </c>
      <c r="F388" s="98">
        <v>34.949716427366155</v>
      </c>
      <c r="G388" s="98">
        <v>36.916483391227608</v>
      </c>
      <c r="H388" s="98">
        <v>32.304489795440389</v>
      </c>
      <c r="I388" s="98">
        <v>29.639991073306611</v>
      </c>
      <c r="J388" s="98">
        <v>30.724542036701319</v>
      </c>
      <c r="K388" s="98">
        <v>31.182994355386459</v>
      </c>
      <c r="L388" s="98">
        <v>32.022789040187803</v>
      </c>
      <c r="M388" s="98">
        <v>30.700405970393707</v>
      </c>
      <c r="N388" s="98">
        <v>28.52723106158297</v>
      </c>
      <c r="O388" s="98">
        <v>28.455663302940387</v>
      </c>
      <c r="P388" s="98">
        <v>23.374778362596448</v>
      </c>
      <c r="Q388" s="98">
        <v>0</v>
      </c>
      <c r="R388" s="98">
        <v>24.881437133213041</v>
      </c>
      <c r="S388" s="98">
        <v>23.515646787433685</v>
      </c>
      <c r="T388" s="98">
        <v>21.499678678950843</v>
      </c>
      <c r="U388" s="98">
        <v>20.278014356080874</v>
      </c>
      <c r="V388" s="98">
        <v>19.835094090167935</v>
      </c>
      <c r="W388" s="98">
        <v>18.384928204834356</v>
      </c>
      <c r="X388" s="98">
        <v>13.26327154728483</v>
      </c>
      <c r="Y388" s="98">
        <v>8.9149271674010233</v>
      </c>
      <c r="DA388" s="63" t="s">
        <v>4210</v>
      </c>
    </row>
    <row r="389" spans="1:105" ht="12" customHeight="1" x14ac:dyDescent="0.25">
      <c r="A389" s="121" t="s">
        <v>92</v>
      </c>
      <c r="B389" s="122"/>
      <c r="C389" s="122">
        <f t="shared" ref="C389:Y389" si="217">C390</f>
        <v>284.95388739075537</v>
      </c>
      <c r="D389" s="122">
        <f t="shared" si="217"/>
        <v>257.84698994950065</v>
      </c>
      <c r="E389" s="122">
        <f t="shared" si="217"/>
        <v>1190.6174749352829</v>
      </c>
      <c r="F389" s="122">
        <f t="shared" si="217"/>
        <v>633.87250442855884</v>
      </c>
      <c r="G389" s="122">
        <f t="shared" si="217"/>
        <v>675.60169609549769</v>
      </c>
      <c r="H389" s="122">
        <f t="shared" si="217"/>
        <v>1464.517947264369</v>
      </c>
      <c r="I389" s="122">
        <f t="shared" si="217"/>
        <v>2050.0118809553132</v>
      </c>
      <c r="J389" s="122">
        <f t="shared" si="217"/>
        <v>1193.7568168619741</v>
      </c>
      <c r="K389" s="122">
        <f t="shared" si="217"/>
        <v>1087.3986253210878</v>
      </c>
      <c r="L389" s="122">
        <f t="shared" si="217"/>
        <v>610.04276081847331</v>
      </c>
      <c r="M389" s="122">
        <f t="shared" si="217"/>
        <v>918.61069929054122</v>
      </c>
      <c r="N389" s="122">
        <f t="shared" si="217"/>
        <v>1015.7367963254449</v>
      </c>
      <c r="O389" s="122">
        <f t="shared" si="217"/>
        <v>533.0955422706445</v>
      </c>
      <c r="P389" s="122">
        <f t="shared" si="217"/>
        <v>0</v>
      </c>
      <c r="Q389" s="122">
        <f t="shared" si="217"/>
        <v>0</v>
      </c>
      <c r="R389" s="122">
        <f t="shared" si="217"/>
        <v>530.1446350620098</v>
      </c>
      <c r="S389" s="122">
        <f t="shared" si="217"/>
        <v>279.09263581240987</v>
      </c>
      <c r="T389" s="122">
        <f t="shared" si="217"/>
        <v>647.08977158483094</v>
      </c>
      <c r="U389" s="122">
        <f t="shared" si="217"/>
        <v>104.1092171570744</v>
      </c>
      <c r="V389" s="122">
        <f t="shared" si="217"/>
        <v>848.65824069219377</v>
      </c>
      <c r="W389" s="122">
        <f t="shared" si="217"/>
        <v>1762.0194103995002</v>
      </c>
      <c r="X389" s="122">
        <f t="shared" si="217"/>
        <v>2368.4783496305122</v>
      </c>
      <c r="Y389" s="122">
        <f t="shared" si="217"/>
        <v>866.35069093684388</v>
      </c>
      <c r="DA389" s="130" t="s">
        <v>4211</v>
      </c>
    </row>
    <row r="390" spans="1:105" ht="12" customHeight="1" x14ac:dyDescent="0.25">
      <c r="A390" s="97" t="s">
        <v>53</v>
      </c>
      <c r="B390" s="98"/>
      <c r="C390" s="98">
        <f>RES_hhdet_in_tesh!C129</f>
        <v>284.95388739075537</v>
      </c>
      <c r="D390" s="98">
        <f>RES_hhdet_in_tesh!D129</f>
        <v>257.84698994950065</v>
      </c>
      <c r="E390" s="98">
        <f>RES_hhdet_in_tesh!E129</f>
        <v>1190.6174749352829</v>
      </c>
      <c r="F390" s="98">
        <f>RES_hhdet_in_tesh!F129</f>
        <v>633.87250442855884</v>
      </c>
      <c r="G390" s="98">
        <f>RES_hhdet_in_tesh!G129</f>
        <v>675.60169609549769</v>
      </c>
      <c r="H390" s="98">
        <f>RES_hhdet_in_tesh!H129</f>
        <v>1464.517947264369</v>
      </c>
      <c r="I390" s="98">
        <f>RES_hhdet_in_tesh!I129</f>
        <v>2050.0118809553132</v>
      </c>
      <c r="J390" s="98">
        <f>RES_hhdet_in_tesh!J129</f>
        <v>1193.7568168619741</v>
      </c>
      <c r="K390" s="98">
        <f>RES_hhdet_in_tesh!K129</f>
        <v>1087.3986253210878</v>
      </c>
      <c r="L390" s="98">
        <f>RES_hhdet_in_tesh!L129</f>
        <v>610.04276081847331</v>
      </c>
      <c r="M390" s="98">
        <f>RES_hhdet_in_tesh!M129</f>
        <v>918.61069929054122</v>
      </c>
      <c r="N390" s="98">
        <f>RES_hhdet_in_tesh!N129</f>
        <v>1015.7367963254449</v>
      </c>
      <c r="O390" s="98">
        <f>RES_hhdet_in_tesh!O129</f>
        <v>533.0955422706445</v>
      </c>
      <c r="P390" s="98">
        <f>RES_hhdet_in_tesh!P129</f>
        <v>0</v>
      </c>
      <c r="Q390" s="98">
        <f>RES_hhdet_in_tesh!Q129</f>
        <v>0</v>
      </c>
      <c r="R390" s="98">
        <f>RES_hhdet_in_tesh!R129</f>
        <v>530.1446350620098</v>
      </c>
      <c r="S390" s="98">
        <f>RES_hhdet_in_tesh!S129</f>
        <v>279.09263581240987</v>
      </c>
      <c r="T390" s="98">
        <f>RES_hhdet_in_tesh!T129</f>
        <v>647.08977158483094</v>
      </c>
      <c r="U390" s="98">
        <f>RES_hhdet_in_tesh!U129</f>
        <v>104.1092171570744</v>
      </c>
      <c r="V390" s="98">
        <f>RES_hhdet_in_tesh!V129</f>
        <v>848.65824069219377</v>
      </c>
      <c r="W390" s="98">
        <f>RES_hhdet_in_tesh!W129</f>
        <v>1762.0194103995002</v>
      </c>
      <c r="X390" s="98">
        <f>RES_hhdet_in_tesh!X129</f>
        <v>2368.4783496305122</v>
      </c>
      <c r="Y390" s="98">
        <f>RES_hhdet_in_tesh!Y129</f>
        <v>866.35069093684388</v>
      </c>
      <c r="DA390" s="63" t="s">
        <v>4212</v>
      </c>
    </row>
    <row r="391" spans="1:105" ht="12" customHeight="1" x14ac:dyDescent="0.25">
      <c r="A391" s="121" t="s">
        <v>55</v>
      </c>
      <c r="B391" s="122"/>
      <c r="C391" s="122">
        <v>886.05770092154637</v>
      </c>
      <c r="D391" s="122">
        <v>943.06360110264529</v>
      </c>
      <c r="E391" s="122">
        <v>869.01764833837922</v>
      </c>
      <c r="F391" s="122">
        <v>970.73364911450744</v>
      </c>
      <c r="G391" s="122">
        <v>1005.8034065227357</v>
      </c>
      <c r="H391" s="122">
        <v>1046.3532087126157</v>
      </c>
      <c r="I391" s="122">
        <v>1019.4745999695198</v>
      </c>
      <c r="J391" s="122">
        <v>1025.7801951476793</v>
      </c>
      <c r="K391" s="122">
        <v>1047.3903945776831</v>
      </c>
      <c r="L391" s="122">
        <v>1042.4430572334891</v>
      </c>
      <c r="M391" s="122">
        <v>946.50072203353989</v>
      </c>
      <c r="N391" s="122">
        <v>981.74078078859293</v>
      </c>
      <c r="O391" s="122">
        <v>1000.2564414566452</v>
      </c>
      <c r="P391" s="122">
        <v>958.19443074769424</v>
      </c>
      <c r="Q391" s="122">
        <v>0</v>
      </c>
      <c r="R391" s="122">
        <v>978.70817045688784</v>
      </c>
      <c r="S391" s="122">
        <v>1006.7898105506686</v>
      </c>
      <c r="T391" s="122">
        <v>1026.6510516260687</v>
      </c>
      <c r="U391" s="122">
        <v>1022.34022724345</v>
      </c>
      <c r="V391" s="122">
        <v>1042.754318054835</v>
      </c>
      <c r="W391" s="122">
        <v>1126.1617589377199</v>
      </c>
      <c r="X391" s="122">
        <v>1102.0211712168323</v>
      </c>
      <c r="Y391" s="122">
        <v>1090.1223910234094</v>
      </c>
      <c r="DA391" s="130" t="s">
        <v>4213</v>
      </c>
    </row>
    <row r="392" spans="1:105" ht="12" customHeight="1" x14ac:dyDescent="0.25">
      <c r="A392" s="97" t="s">
        <v>128</v>
      </c>
      <c r="B392" s="98"/>
      <c r="C392" s="98">
        <v>890.22719778944952</v>
      </c>
      <c r="D392" s="98">
        <v>889.38251751703217</v>
      </c>
      <c r="E392" s="98">
        <v>927.75606508798899</v>
      </c>
      <c r="F392" s="98">
        <v>958.81679010160485</v>
      </c>
      <c r="G392" s="98">
        <v>995.93806197813615</v>
      </c>
      <c r="H392" s="98">
        <v>1005.2816822098252</v>
      </c>
      <c r="I392" s="98">
        <v>1021.1879658754931</v>
      </c>
      <c r="J392" s="98">
        <v>1024.0527843974278</v>
      </c>
      <c r="K392" s="98">
        <v>1052.331895037029</v>
      </c>
      <c r="L392" s="98">
        <v>1052.42591242869</v>
      </c>
      <c r="M392" s="98">
        <v>927.08350072315784</v>
      </c>
      <c r="N392" s="98">
        <v>982.63100140724771</v>
      </c>
      <c r="O392" s="98">
        <v>1017.246489900191</v>
      </c>
      <c r="P392" s="98">
        <v>977.1273067731106</v>
      </c>
      <c r="Q392" s="98">
        <v>0</v>
      </c>
      <c r="R392" s="98">
        <v>939.24563891140406</v>
      </c>
      <c r="S392" s="98">
        <v>997.11349979462148</v>
      </c>
      <c r="T392" s="98">
        <v>1034.7144653073672</v>
      </c>
      <c r="U392" s="98">
        <v>990.54449962170349</v>
      </c>
      <c r="V392" s="98">
        <v>1030.0280468051269</v>
      </c>
      <c r="W392" s="98">
        <v>1115.8692964800375</v>
      </c>
      <c r="X392" s="98">
        <v>1108.8678916804586</v>
      </c>
      <c r="Y392" s="98">
        <v>1063.8581227964978</v>
      </c>
      <c r="DA392" s="63" t="s">
        <v>4214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927.84253395903477</v>
      </c>
      <c r="F393" s="98">
        <v>0</v>
      </c>
      <c r="G393" s="98">
        <v>0</v>
      </c>
      <c r="H393" s="98">
        <v>0</v>
      </c>
      <c r="I393" s="98">
        <v>1021.7762660180828</v>
      </c>
      <c r="J393" s="98">
        <v>1024.9387265505084</v>
      </c>
      <c r="K393" s="98">
        <v>1053.350777275926</v>
      </c>
      <c r="L393" s="98">
        <v>1053.09208119492</v>
      </c>
      <c r="M393" s="98">
        <v>927.50420131073292</v>
      </c>
      <c r="N393" s="98">
        <v>982.7884095625468</v>
      </c>
      <c r="O393" s="98">
        <v>1017.4482019343475</v>
      </c>
      <c r="P393" s="98">
        <v>0</v>
      </c>
      <c r="Q393" s="98">
        <v>0</v>
      </c>
      <c r="R393" s="98">
        <v>0</v>
      </c>
      <c r="S393" s="98">
        <v>996.59027063549331</v>
      </c>
      <c r="T393" s="98">
        <v>1033.8881293531952</v>
      </c>
      <c r="U393" s="98">
        <v>0</v>
      </c>
      <c r="V393" s="98">
        <v>1028.9147184464041</v>
      </c>
      <c r="W393" s="98">
        <v>1114.716259555998</v>
      </c>
      <c r="X393" s="98">
        <v>1109.2278981067147</v>
      </c>
      <c r="Y393" s="98">
        <v>1063.3954770180792</v>
      </c>
      <c r="DA393" s="63" t="s">
        <v>4215</v>
      </c>
    </row>
    <row r="394" spans="1:105" ht="12" customHeight="1" x14ac:dyDescent="0.25">
      <c r="A394" s="100" t="s">
        <v>198</v>
      </c>
      <c r="B394" s="101"/>
      <c r="C394" s="101">
        <v>0</v>
      </c>
      <c r="D394" s="101">
        <v>0</v>
      </c>
      <c r="E394" s="101">
        <v>238.17047003089331</v>
      </c>
      <c r="F394" s="101">
        <v>0</v>
      </c>
      <c r="G394" s="101">
        <v>0</v>
      </c>
      <c r="H394" s="101">
        <v>0</v>
      </c>
      <c r="I394" s="101">
        <v>283.92384076109994</v>
      </c>
      <c r="J394" s="101">
        <v>286.87647108041551</v>
      </c>
      <c r="K394" s="101">
        <v>274.50644688626704</v>
      </c>
      <c r="L394" s="101">
        <v>274.82051319452319</v>
      </c>
      <c r="M394" s="101">
        <v>252.61999241568296</v>
      </c>
      <c r="N394" s="101">
        <v>264.94880794593257</v>
      </c>
      <c r="O394" s="101">
        <v>266.5216795636419</v>
      </c>
      <c r="P394" s="101">
        <v>0</v>
      </c>
      <c r="Q394" s="101">
        <v>0</v>
      </c>
      <c r="R394" s="101">
        <v>0</v>
      </c>
      <c r="S394" s="101">
        <v>290.19405338812805</v>
      </c>
      <c r="T394" s="101">
        <v>311.24023597822242</v>
      </c>
      <c r="U394" s="101">
        <v>0</v>
      </c>
      <c r="V394" s="101">
        <v>286.7321662257317</v>
      </c>
      <c r="W394" s="101">
        <v>349.52175186813434</v>
      </c>
      <c r="X394" s="101">
        <v>389.26132148952524</v>
      </c>
      <c r="Y394" s="101">
        <v>379.47187837207258</v>
      </c>
      <c r="DA394" s="131" t="s">
        <v>4216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689.67206392814148</v>
      </c>
      <c r="F395" s="104">
        <v>0</v>
      </c>
      <c r="G395" s="104">
        <v>0</v>
      </c>
      <c r="H395" s="104">
        <v>0</v>
      </c>
      <c r="I395" s="104">
        <v>737.85242525698277</v>
      </c>
      <c r="J395" s="104">
        <v>738.06225547009296</v>
      </c>
      <c r="K395" s="104">
        <v>778.84433038965926</v>
      </c>
      <c r="L395" s="104">
        <v>778.27156800039688</v>
      </c>
      <c r="M395" s="104">
        <v>674.88420889504994</v>
      </c>
      <c r="N395" s="104">
        <v>717.83960161661423</v>
      </c>
      <c r="O395" s="104">
        <v>750.92652237070581</v>
      </c>
      <c r="P395" s="104">
        <v>0</v>
      </c>
      <c r="Q395" s="104">
        <v>0</v>
      </c>
      <c r="R395" s="104">
        <v>0</v>
      </c>
      <c r="S395" s="104">
        <v>706.39621724736537</v>
      </c>
      <c r="T395" s="104">
        <v>722.64789337497268</v>
      </c>
      <c r="U395" s="104">
        <v>0</v>
      </c>
      <c r="V395" s="104">
        <v>742.18255222067228</v>
      </c>
      <c r="W395" s="104">
        <v>765.19450768786362</v>
      </c>
      <c r="X395" s="104">
        <v>719.9665766171895</v>
      </c>
      <c r="Y395" s="104">
        <v>683.92359864600655</v>
      </c>
      <c r="DA395" s="132" t="s">
        <v>4217</v>
      </c>
    </row>
    <row r="396" spans="1:105" ht="12" customHeight="1" x14ac:dyDescent="0.25">
      <c r="A396" s="106" t="s">
        <v>122</v>
      </c>
      <c r="B396" s="101"/>
      <c r="C396" s="101">
        <v>885.03507162294716</v>
      </c>
      <c r="D396" s="101">
        <v>966.32274525569642</v>
      </c>
      <c r="E396" s="101">
        <v>841.69693612066862</v>
      </c>
      <c r="F396" s="101">
        <v>971.64584351546296</v>
      </c>
      <c r="G396" s="101">
        <v>1007.0531756903378</v>
      </c>
      <c r="H396" s="101">
        <v>1051.0232503437016</v>
      </c>
      <c r="I396" s="101">
        <v>1013.6867966444216</v>
      </c>
      <c r="J396" s="101">
        <v>1057.623687880324</v>
      </c>
      <c r="K396" s="101">
        <v>1001.8243462811762</v>
      </c>
      <c r="L396" s="101">
        <v>1014.5070988545931</v>
      </c>
      <c r="M396" s="101">
        <v>977.55928796784826</v>
      </c>
      <c r="N396" s="101">
        <v>978.15252335852244</v>
      </c>
      <c r="O396" s="101">
        <v>952.95795148865238</v>
      </c>
      <c r="P396" s="101">
        <v>948.72799273498572</v>
      </c>
      <c r="Q396" s="101">
        <v>0</v>
      </c>
      <c r="R396" s="101">
        <v>986.43152593970547</v>
      </c>
      <c r="S396" s="101">
        <v>1009.8758218711228</v>
      </c>
      <c r="T396" s="101">
        <v>1023.0130652727499</v>
      </c>
      <c r="U396" s="101">
        <v>1036.2219854230984</v>
      </c>
      <c r="V396" s="101">
        <v>1051.3252841611327</v>
      </c>
      <c r="W396" s="101">
        <v>1133.4045010997779</v>
      </c>
      <c r="X396" s="101">
        <v>1095.9008736358985</v>
      </c>
      <c r="Y396" s="101">
        <v>1099.8763061767193</v>
      </c>
      <c r="DA396" s="131" t="s">
        <v>4218</v>
      </c>
    </row>
    <row r="397" spans="1:105" ht="12" customHeight="1" x14ac:dyDescent="0.25">
      <c r="A397" s="107" t="s">
        <v>121</v>
      </c>
      <c r="B397" s="104"/>
      <c r="C397" s="104">
        <v>885.08538808682124</v>
      </c>
      <c r="D397" s="104">
        <v>966.42073859632308</v>
      </c>
      <c r="E397" s="104">
        <v>841.94098421005049</v>
      </c>
      <c r="F397" s="104">
        <v>971.86560049826244</v>
      </c>
      <c r="G397" s="104">
        <v>1007.2158966706901</v>
      </c>
      <c r="H397" s="104">
        <v>1051.0883616268804</v>
      </c>
      <c r="I397" s="104">
        <v>1014.0506605894346</v>
      </c>
      <c r="J397" s="104">
        <v>1058.2330261195623</v>
      </c>
      <c r="K397" s="104">
        <v>1002.5069794572323</v>
      </c>
      <c r="L397" s="104">
        <v>1015.1176785069512</v>
      </c>
      <c r="M397" s="104">
        <v>978.21987718891523</v>
      </c>
      <c r="N397" s="104">
        <v>978.61725414701721</v>
      </c>
      <c r="O397" s="104">
        <v>953.41217920654765</v>
      </c>
      <c r="P397" s="104">
        <v>0</v>
      </c>
      <c r="Q397" s="104">
        <v>0</v>
      </c>
      <c r="R397" s="104">
        <v>988.18746320069454</v>
      </c>
      <c r="S397" s="104">
        <v>1011.3973987820593</v>
      </c>
      <c r="T397" s="104">
        <v>1024.2610543986748</v>
      </c>
      <c r="U397" s="104">
        <v>1037.0818211743263</v>
      </c>
      <c r="V397" s="104">
        <v>1051.6915626471678</v>
      </c>
      <c r="W397" s="104">
        <v>1133.3957882078371</v>
      </c>
      <c r="X397" s="104">
        <v>1096.1368178967768</v>
      </c>
      <c r="Y397" s="104">
        <v>1100.5238235608706</v>
      </c>
      <c r="DA397" s="132" t="s">
        <v>4219</v>
      </c>
    </row>
    <row r="398" spans="1:105" ht="12" customHeight="1" x14ac:dyDescent="0.25">
      <c r="A398" s="108" t="s">
        <v>53</v>
      </c>
      <c r="B398" s="98"/>
      <c r="C398" s="98">
        <v>254.4577032408626</v>
      </c>
      <c r="D398" s="98">
        <v>292.95480455602001</v>
      </c>
      <c r="E398" s="98">
        <v>216.0104373532038</v>
      </c>
      <c r="F398" s="98">
        <v>281.23527045055278</v>
      </c>
      <c r="G398" s="98">
        <v>288.72312310225414</v>
      </c>
      <c r="H398" s="98">
        <v>300.28976921117595</v>
      </c>
      <c r="I398" s="98">
        <v>281.90697542449794</v>
      </c>
      <c r="J398" s="98">
        <v>296.5295799484449</v>
      </c>
      <c r="K398" s="98">
        <v>261.11987016139778</v>
      </c>
      <c r="L398" s="98">
        <v>264.75368352038544</v>
      </c>
      <c r="M398" s="98">
        <v>266.70757262694815</v>
      </c>
      <c r="N398" s="98">
        <v>263.87343757904375</v>
      </c>
      <c r="O398" s="98">
        <v>249.59155829174244</v>
      </c>
      <c r="P398" s="98">
        <v>0</v>
      </c>
      <c r="Q398" s="98">
        <v>0</v>
      </c>
      <c r="R398" s="98">
        <v>292.21719465869677</v>
      </c>
      <c r="S398" s="98">
        <v>294.606182696681</v>
      </c>
      <c r="T398" s="98">
        <v>308.40476572255847</v>
      </c>
      <c r="U398" s="98">
        <v>295.28401018518014</v>
      </c>
      <c r="V398" s="98">
        <v>293.15640251398759</v>
      </c>
      <c r="W398" s="98">
        <v>355.56225790325595</v>
      </c>
      <c r="X398" s="98">
        <v>384.78180805712816</v>
      </c>
      <c r="Y398" s="98">
        <v>392.72213107919242</v>
      </c>
      <c r="DA398" s="63" t="s">
        <v>4220</v>
      </c>
    </row>
    <row r="399" spans="1:105" ht="12" customHeight="1" x14ac:dyDescent="0.25">
      <c r="A399" s="108" t="s">
        <v>52</v>
      </c>
      <c r="B399" s="98"/>
      <c r="C399" s="98">
        <v>630.62768484595858</v>
      </c>
      <c r="D399" s="98">
        <v>673.46593404030295</v>
      </c>
      <c r="E399" s="98">
        <v>625.93054685684672</v>
      </c>
      <c r="F399" s="98">
        <v>690.63033004770955</v>
      </c>
      <c r="G399" s="98">
        <v>718.49277356843606</v>
      </c>
      <c r="H399" s="98">
        <v>750.79859241570443</v>
      </c>
      <c r="I399" s="98">
        <v>732.14368516493676</v>
      </c>
      <c r="J399" s="98">
        <v>761.70344617111743</v>
      </c>
      <c r="K399" s="98">
        <v>741.38710929583442</v>
      </c>
      <c r="L399" s="98">
        <v>750.3639949865659</v>
      </c>
      <c r="M399" s="98">
        <v>711.5123045619672</v>
      </c>
      <c r="N399" s="98">
        <v>714.74381656797334</v>
      </c>
      <c r="O399" s="98">
        <v>703.82062091480532</v>
      </c>
      <c r="P399" s="98">
        <v>0</v>
      </c>
      <c r="Q399" s="98">
        <v>0</v>
      </c>
      <c r="R399" s="98">
        <v>695.97026854199771</v>
      </c>
      <c r="S399" s="98">
        <v>716.79121608537832</v>
      </c>
      <c r="T399" s="98">
        <v>715.85628867611626</v>
      </c>
      <c r="U399" s="98">
        <v>741.797810989146</v>
      </c>
      <c r="V399" s="98">
        <v>758.53516013318017</v>
      </c>
      <c r="W399" s="98">
        <v>777.83353030458102</v>
      </c>
      <c r="X399" s="98">
        <v>711.3550098396488</v>
      </c>
      <c r="Y399" s="98">
        <v>707.80169248167829</v>
      </c>
      <c r="DA399" s="63" t="s">
        <v>4221</v>
      </c>
    </row>
    <row r="400" spans="1:105" ht="12" customHeight="1" x14ac:dyDescent="0.25">
      <c r="A400" s="121" t="s">
        <v>54</v>
      </c>
      <c r="B400" s="122"/>
      <c r="C400" s="122">
        <v>873.67038003665891</v>
      </c>
      <c r="D400" s="122">
        <v>928.21894153795188</v>
      </c>
      <c r="E400" s="122">
        <v>853.41745908857285</v>
      </c>
      <c r="F400" s="122">
        <v>925.95512018863701</v>
      </c>
      <c r="G400" s="122">
        <v>959.27987414588972</v>
      </c>
      <c r="H400" s="122">
        <v>995.35768739446462</v>
      </c>
      <c r="I400" s="122">
        <v>940.15074023608656</v>
      </c>
      <c r="J400" s="122">
        <v>986.30203493480428</v>
      </c>
      <c r="K400" s="122">
        <v>976.59774295738475</v>
      </c>
      <c r="L400" s="122">
        <v>931.77211882678603</v>
      </c>
      <c r="M400" s="122">
        <v>871.64778194199471</v>
      </c>
      <c r="N400" s="122">
        <v>844.51235704036776</v>
      </c>
      <c r="O400" s="122">
        <v>810.33971096583696</v>
      </c>
      <c r="P400" s="122">
        <v>775.92467659434624</v>
      </c>
      <c r="Q400" s="122">
        <v>0</v>
      </c>
      <c r="R400" s="122">
        <v>810.39056268525917</v>
      </c>
      <c r="S400" s="122">
        <v>805.77486018258685</v>
      </c>
      <c r="T400" s="122">
        <v>788.21232172075793</v>
      </c>
      <c r="U400" s="122">
        <v>796.10919353524207</v>
      </c>
      <c r="V400" s="122">
        <v>793.90749848633277</v>
      </c>
      <c r="W400" s="122">
        <v>848.97825249259097</v>
      </c>
      <c r="X400" s="122">
        <v>815.99888791287606</v>
      </c>
      <c r="Y400" s="122">
        <v>776.44912154272754</v>
      </c>
      <c r="DA400" s="130" t="s">
        <v>4222</v>
      </c>
    </row>
    <row r="401" spans="1:105" ht="12" customHeight="1" x14ac:dyDescent="0.25">
      <c r="A401" s="97" t="s">
        <v>50</v>
      </c>
      <c r="B401" s="98"/>
      <c r="C401" s="98">
        <v>951.3090057318127</v>
      </c>
      <c r="D401" s="98">
        <v>832.52379079956813</v>
      </c>
      <c r="E401" s="98">
        <v>984.89388271445193</v>
      </c>
      <c r="F401" s="98">
        <v>921.93062945942563</v>
      </c>
      <c r="G401" s="98">
        <v>935.04337962890622</v>
      </c>
      <c r="H401" s="98">
        <v>920.50477182035024</v>
      </c>
      <c r="I401" s="98">
        <v>962.2599186785161</v>
      </c>
      <c r="J401" s="98">
        <v>944.40403852007</v>
      </c>
      <c r="K401" s="98">
        <v>1087.1971898463862</v>
      </c>
      <c r="L401" s="98">
        <v>980.59295434119065</v>
      </c>
      <c r="M401" s="98">
        <v>872.81363689595264</v>
      </c>
      <c r="N401" s="98">
        <v>830.58017785142113</v>
      </c>
      <c r="O401" s="98">
        <v>824.42093257666409</v>
      </c>
      <c r="P401" s="98">
        <v>761.46015055230259</v>
      </c>
      <c r="Q401" s="98">
        <v>0</v>
      </c>
      <c r="R401" s="98">
        <v>821.28713273541427</v>
      </c>
      <c r="S401" s="98">
        <v>809.62482746134276</v>
      </c>
      <c r="T401" s="98">
        <v>771.05160059046966</v>
      </c>
      <c r="U401" s="98">
        <v>811.44907180639109</v>
      </c>
      <c r="V401" s="98">
        <v>799.25727702286554</v>
      </c>
      <c r="W401" s="98">
        <v>845.92000485161304</v>
      </c>
      <c r="X401" s="98">
        <v>829.49374781158917</v>
      </c>
      <c r="Y401" s="98">
        <v>746.90775458229018</v>
      </c>
      <c r="DA401" s="63" t="s">
        <v>4223</v>
      </c>
    </row>
    <row r="402" spans="1:105" ht="12" customHeight="1" x14ac:dyDescent="0.25">
      <c r="A402" s="109" t="s">
        <v>120</v>
      </c>
      <c r="B402" s="33"/>
      <c r="C402" s="33">
        <v>805.75311548050649</v>
      </c>
      <c r="D402" s="33">
        <v>997.27270487337751</v>
      </c>
      <c r="E402" s="33">
        <v>748.70613307142685</v>
      </c>
      <c r="F402" s="33">
        <v>928.21136689375044</v>
      </c>
      <c r="G402" s="33">
        <v>971.34545881368797</v>
      </c>
      <c r="H402" s="33">
        <v>1040.8626402408763</v>
      </c>
      <c r="I402" s="33">
        <v>920.59782033508282</v>
      </c>
      <c r="J402" s="33">
        <v>1051.9865019365777</v>
      </c>
      <c r="K402" s="33">
        <v>867.10737130181053</v>
      </c>
      <c r="L402" s="33">
        <v>890.88917925161923</v>
      </c>
      <c r="M402" s="33">
        <v>870.92173012424644</v>
      </c>
      <c r="N402" s="33">
        <v>849.33129768033814</v>
      </c>
      <c r="O402" s="33">
        <v>803.89600587732764</v>
      </c>
      <c r="P402" s="33">
        <v>783.15693961536817</v>
      </c>
      <c r="Q402" s="33">
        <v>0</v>
      </c>
      <c r="R402" s="33">
        <v>801.58056987875079</v>
      </c>
      <c r="S402" s="33">
        <v>803.56943338216809</v>
      </c>
      <c r="T402" s="33">
        <v>797.24720949421805</v>
      </c>
      <c r="U402" s="33">
        <v>789.45045533833365</v>
      </c>
      <c r="V402" s="33">
        <v>792.02299893926624</v>
      </c>
      <c r="W402" s="33">
        <v>849.982248636912</v>
      </c>
      <c r="X402" s="33">
        <v>812.26706911406984</v>
      </c>
      <c r="Y402" s="33">
        <v>786.6275089653418</v>
      </c>
      <c r="DA402" s="60" t="s">
        <v>4224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172.88895729548153</v>
      </c>
      <c r="D404" s="117">
        <f t="shared" si="218"/>
        <v>135.81756242534806</v>
      </c>
      <c r="E404" s="117">
        <f t="shared" si="218"/>
        <v>169.83204567860673</v>
      </c>
      <c r="F404" s="117">
        <f t="shared" si="218"/>
        <v>128.72643065079512</v>
      </c>
      <c r="G404" s="117">
        <f t="shared" si="218"/>
        <v>120.70964628574536</v>
      </c>
      <c r="H404" s="117">
        <f t="shared" si="218"/>
        <v>135.08389220458912</v>
      </c>
      <c r="I404" s="117">
        <f t="shared" si="218"/>
        <v>175.16865374715042</v>
      </c>
      <c r="J404" s="117">
        <f t="shared" si="218"/>
        <v>223.49760714448993</v>
      </c>
      <c r="K404" s="117">
        <f t="shared" si="218"/>
        <v>209.49739018026949</v>
      </c>
      <c r="L404" s="117">
        <f t="shared" si="218"/>
        <v>172.9876456702238</v>
      </c>
      <c r="M404" s="117">
        <f t="shared" si="218"/>
        <v>129.58570590297208</v>
      </c>
      <c r="N404" s="117">
        <f t="shared" si="218"/>
        <v>82.555622889159636</v>
      </c>
      <c r="O404" s="117">
        <f t="shared" si="218"/>
        <v>100.08475169167289</v>
      </c>
      <c r="P404" s="117">
        <f t="shared" si="218"/>
        <v>98.102296709895839</v>
      </c>
      <c r="Q404" s="117">
        <f t="shared" si="218"/>
        <v>0</v>
      </c>
      <c r="R404" s="117">
        <f t="shared" ref="R404:V404" si="219">R405+R408+R410+R419</f>
        <v>140.89677880873288</v>
      </c>
      <c r="S404" s="117">
        <f t="shared" si="219"/>
        <v>112.33600879626771</v>
      </c>
      <c r="T404" s="117">
        <f t="shared" si="219"/>
        <v>100.51377940608344</v>
      </c>
      <c r="U404" s="117">
        <f t="shared" si="219"/>
        <v>92.171178323084234</v>
      </c>
      <c r="V404" s="117">
        <f t="shared" si="219"/>
        <v>77.737582931800887</v>
      </c>
      <c r="W404" s="117">
        <f t="shared" ref="W404:Y404" si="220">W405+W408+W410+W419</f>
        <v>77.873298691202606</v>
      </c>
      <c r="X404" s="117">
        <f t="shared" si="220"/>
        <v>66.88663954242665</v>
      </c>
      <c r="Y404" s="117">
        <f t="shared" si="220"/>
        <v>71.239042360810743</v>
      </c>
      <c r="DA404" s="129" t="s">
        <v>4374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:Y405" si="223">SUM(W406:W407)</f>
        <v>0</v>
      </c>
      <c r="X405" s="122">
        <f t="shared" si="223"/>
        <v>0</v>
      </c>
      <c r="Y405" s="122">
        <f t="shared" si="223"/>
        <v>0</v>
      </c>
      <c r="DA405" s="130" t="s">
        <v>4375</v>
      </c>
    </row>
    <row r="406" spans="1:105" ht="12" customHeight="1" x14ac:dyDescent="0.25">
      <c r="A406" s="97" t="s">
        <v>198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X406" s="98">
        <v>0</v>
      </c>
      <c r="Y406" s="98">
        <v>0</v>
      </c>
      <c r="DA406" s="63" t="s">
        <v>4376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X407" s="98">
        <v>0</v>
      </c>
      <c r="Y407" s="98">
        <v>0</v>
      </c>
      <c r="DA407" s="63" t="s">
        <v>4377</v>
      </c>
    </row>
    <row r="408" spans="1:105" ht="12" customHeight="1" x14ac:dyDescent="0.25">
      <c r="A408" s="121" t="s">
        <v>92</v>
      </c>
      <c r="B408" s="122"/>
      <c r="C408" s="122">
        <f t="shared" ref="C408:Y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X408" s="122">
        <f t="shared" si="224"/>
        <v>0</v>
      </c>
      <c r="Y408" s="122">
        <f t="shared" si="224"/>
        <v>0</v>
      </c>
      <c r="DA408" s="130" t="s">
        <v>4378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X409" s="98">
        <v>0</v>
      </c>
      <c r="Y409" s="98">
        <v>0</v>
      </c>
      <c r="DA409" s="63" t="s">
        <v>4379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X410" s="122">
        <v>0</v>
      </c>
      <c r="Y410" s="122">
        <v>0</v>
      </c>
      <c r="DA410" s="130" t="s">
        <v>4380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X411" s="98">
        <v>0</v>
      </c>
      <c r="Y411" s="98">
        <v>0</v>
      </c>
      <c r="DA411" s="63" t="s">
        <v>4381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X412" s="98">
        <v>0</v>
      </c>
      <c r="Y412" s="98">
        <v>0</v>
      </c>
      <c r="DA412" s="63" t="s">
        <v>4382</v>
      </c>
    </row>
    <row r="413" spans="1:105" ht="12" customHeight="1" x14ac:dyDescent="0.25">
      <c r="A413" s="100" t="s">
        <v>198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X413" s="101">
        <v>0</v>
      </c>
      <c r="Y413" s="101">
        <v>0</v>
      </c>
      <c r="DA413" s="131" t="s">
        <v>4383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X414" s="104">
        <v>0</v>
      </c>
      <c r="Y414" s="104">
        <v>0</v>
      </c>
      <c r="DA414" s="132" t="s">
        <v>4384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X415" s="101">
        <v>0</v>
      </c>
      <c r="Y415" s="101">
        <v>0</v>
      </c>
      <c r="DA415" s="131" t="s">
        <v>4385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X416" s="104">
        <v>0</v>
      </c>
      <c r="Y416" s="104">
        <v>0</v>
      </c>
      <c r="DA416" s="132" t="s">
        <v>4386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X417" s="98">
        <v>0</v>
      </c>
      <c r="Y417" s="98">
        <v>0</v>
      </c>
      <c r="DA417" s="63" t="s">
        <v>4387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X418" s="98">
        <v>0</v>
      </c>
      <c r="Y418" s="98">
        <v>0</v>
      </c>
      <c r="DA418" s="63" t="s">
        <v>4388</v>
      </c>
    </row>
    <row r="419" spans="1:105" ht="12" customHeight="1" x14ac:dyDescent="0.25">
      <c r="A419" s="121" t="s">
        <v>54</v>
      </c>
      <c r="B419" s="122"/>
      <c r="C419" s="122">
        <v>172.88895729548153</v>
      </c>
      <c r="D419" s="122">
        <v>135.81756242534806</v>
      </c>
      <c r="E419" s="122">
        <v>169.83204567860673</v>
      </c>
      <c r="F419" s="122">
        <v>128.72643065079512</v>
      </c>
      <c r="G419" s="122">
        <v>120.70964628574536</v>
      </c>
      <c r="H419" s="122">
        <v>135.08389220458912</v>
      </c>
      <c r="I419" s="122">
        <v>175.16865374715042</v>
      </c>
      <c r="J419" s="122">
        <v>223.49760714448993</v>
      </c>
      <c r="K419" s="122">
        <v>209.49739018026949</v>
      </c>
      <c r="L419" s="122">
        <v>172.9876456702238</v>
      </c>
      <c r="M419" s="122">
        <v>129.58570590297208</v>
      </c>
      <c r="N419" s="122">
        <v>82.555622889159636</v>
      </c>
      <c r="O419" s="122">
        <v>100.08475169167289</v>
      </c>
      <c r="P419" s="122">
        <v>98.102296709895839</v>
      </c>
      <c r="Q419" s="122">
        <v>0</v>
      </c>
      <c r="R419" s="122">
        <v>140.89677880873288</v>
      </c>
      <c r="S419" s="122">
        <v>112.33600879626771</v>
      </c>
      <c r="T419" s="122">
        <v>100.51377940608344</v>
      </c>
      <c r="U419" s="122">
        <v>92.171178323084234</v>
      </c>
      <c r="V419" s="122">
        <v>77.737582931800887</v>
      </c>
      <c r="W419" s="122">
        <v>77.873298691202606</v>
      </c>
      <c r="X419" s="122">
        <v>66.88663954242665</v>
      </c>
      <c r="Y419" s="122">
        <v>71.239042360810743</v>
      </c>
      <c r="DA419" s="130" t="s">
        <v>4389</v>
      </c>
    </row>
    <row r="420" spans="1:105" ht="12" customHeight="1" x14ac:dyDescent="0.25">
      <c r="A420" s="97" t="s">
        <v>50</v>
      </c>
      <c r="B420" s="98"/>
      <c r="C420" s="98">
        <v>370.52443525545749</v>
      </c>
      <c r="D420" s="98">
        <v>324.0344166767336</v>
      </c>
      <c r="E420" s="98">
        <v>383.07459385562009</v>
      </c>
      <c r="F420" s="98">
        <v>358.33710468945316</v>
      </c>
      <c r="G420" s="98">
        <v>363.18266030880903</v>
      </c>
      <c r="H420" s="98">
        <v>357.28878521351015</v>
      </c>
      <c r="I420" s="98">
        <v>373.23804915326201</v>
      </c>
      <c r="J420" s="98">
        <v>366.05949993702302</v>
      </c>
      <c r="K420" s="98">
        <v>421.11686985026597</v>
      </c>
      <c r="L420" s="98">
        <v>379.56284508225616</v>
      </c>
      <c r="M420" s="98">
        <v>337.66746190997912</v>
      </c>
      <c r="N420" s="98">
        <v>321.2345810001575</v>
      </c>
      <c r="O420" s="98">
        <v>318.79674255360987</v>
      </c>
      <c r="P420" s="98">
        <v>294.30689012968753</v>
      </c>
      <c r="Q420" s="98">
        <v>0</v>
      </c>
      <c r="R420" s="98">
        <v>315.16384733532351</v>
      </c>
      <c r="S420" s="98">
        <v>308.43862168259182</v>
      </c>
      <c r="T420" s="98">
        <v>291.42804213837746</v>
      </c>
      <c r="U420" s="98">
        <v>304.50790245513542</v>
      </c>
      <c r="V420" s="98">
        <v>298.42155884352496</v>
      </c>
      <c r="W420" s="98">
        <v>315.08121364648702</v>
      </c>
      <c r="X420" s="98">
        <v>308.75953808978767</v>
      </c>
      <c r="Y420" s="98">
        <v>278.00054640958899</v>
      </c>
      <c r="DA420" s="63" t="s">
        <v>4390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X421" s="33">
        <v>0</v>
      </c>
      <c r="Y421" s="33">
        <v>0</v>
      </c>
      <c r="DA421" s="60" t="s">
        <v>4391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138.19775402000869</v>
      </c>
      <c r="D423" s="118">
        <f t="shared" si="225"/>
        <v>140.4365813263783</v>
      </c>
      <c r="E423" s="118">
        <f t="shared" si="225"/>
        <v>153.77016767034459</v>
      </c>
      <c r="F423" s="118">
        <f t="shared" si="225"/>
        <v>152.46113044462251</v>
      </c>
      <c r="G423" s="118">
        <f t="shared" si="225"/>
        <v>159.04195998696625</v>
      </c>
      <c r="H423" s="118">
        <f t="shared" si="225"/>
        <v>149.30951904372753</v>
      </c>
      <c r="I423" s="118">
        <f t="shared" si="225"/>
        <v>140.77131274016037</v>
      </c>
      <c r="J423" s="118">
        <f t="shared" si="225"/>
        <v>140.95965948425885</v>
      </c>
      <c r="K423" s="118">
        <f t="shared" si="225"/>
        <v>142.49900207969472</v>
      </c>
      <c r="L423" s="118">
        <f t="shared" si="225"/>
        <v>145.71439078997085</v>
      </c>
      <c r="M423" s="118">
        <f t="shared" si="225"/>
        <v>139.07231138495888</v>
      </c>
      <c r="N423" s="118">
        <f t="shared" si="225"/>
        <v>131.07140289534829</v>
      </c>
      <c r="O423" s="118">
        <f t="shared" si="225"/>
        <v>129.1720472402834</v>
      </c>
      <c r="P423" s="118">
        <f t="shared" si="225"/>
        <v>108.79087955922792</v>
      </c>
      <c r="Q423" s="118">
        <f t="shared" si="225"/>
        <v>0</v>
      </c>
      <c r="R423" s="118">
        <f t="shared" ref="R423:V423" si="226">R424+R427+R429+R438</f>
        <v>113.11968563631869</v>
      </c>
      <c r="S423" s="118">
        <f t="shared" si="226"/>
        <v>106.99776058138654</v>
      </c>
      <c r="T423" s="118">
        <f t="shared" si="226"/>
        <v>99.470994319344982</v>
      </c>
      <c r="U423" s="118">
        <f t="shared" si="226"/>
        <v>92.026659468624658</v>
      </c>
      <c r="V423" s="118">
        <f t="shared" si="226"/>
        <v>91.405525309733207</v>
      </c>
      <c r="W423" s="118">
        <f t="shared" ref="W423:Y423" si="227">W424+W427+W429+W438</f>
        <v>88.900489191073277</v>
      </c>
      <c r="X423" s="118">
        <f t="shared" si="227"/>
        <v>71.652112639873707</v>
      </c>
      <c r="Y423" s="118">
        <f t="shared" si="227"/>
        <v>52.670937373209767</v>
      </c>
      <c r="DA423" s="129" t="s">
        <v>4542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104.15921491612826</v>
      </c>
      <c r="D424" s="123">
        <f t="shared" si="228"/>
        <v>105.49313986335457</v>
      </c>
      <c r="E424" s="123">
        <f t="shared" si="228"/>
        <v>117.32455512950153</v>
      </c>
      <c r="F424" s="123">
        <f t="shared" si="228"/>
        <v>115.99365802616552</v>
      </c>
      <c r="G424" s="123">
        <f t="shared" si="228"/>
        <v>122.46560572828875</v>
      </c>
      <c r="H424" s="123">
        <f t="shared" si="228"/>
        <v>108.97308913256728</v>
      </c>
      <c r="I424" s="123">
        <f t="shared" si="228"/>
        <v>102.2325257601623</v>
      </c>
      <c r="J424" s="123">
        <f t="shared" si="228"/>
        <v>105.7515110128584</v>
      </c>
      <c r="K424" s="123">
        <f t="shared" si="228"/>
        <v>107.85552618550992</v>
      </c>
      <c r="L424" s="123">
        <f t="shared" si="228"/>
        <v>113.8085245006348</v>
      </c>
      <c r="M424" s="123">
        <f t="shared" si="228"/>
        <v>108.94895194472801</v>
      </c>
      <c r="N424" s="123">
        <f t="shared" si="228"/>
        <v>101.93952137592706</v>
      </c>
      <c r="O424" s="123">
        <f t="shared" si="228"/>
        <v>101.88216521260492</v>
      </c>
      <c r="P424" s="123">
        <f t="shared" si="228"/>
        <v>83.30557237267314</v>
      </c>
      <c r="Q424" s="123">
        <f t="shared" si="228"/>
        <v>0</v>
      </c>
      <c r="R424" s="123">
        <f t="shared" ref="R424:V424" si="229">SUM(R425:R426)</f>
        <v>85.99995627064196</v>
      </c>
      <c r="S424" s="123">
        <f t="shared" si="229"/>
        <v>81.277960973692601</v>
      </c>
      <c r="T424" s="123">
        <f t="shared" si="229"/>
        <v>73.547317711187091</v>
      </c>
      <c r="U424" s="123">
        <f t="shared" si="229"/>
        <v>68.102644254918062</v>
      </c>
      <c r="V424" s="123">
        <f t="shared" si="229"/>
        <v>66.02119167408857</v>
      </c>
      <c r="W424" s="123">
        <f t="shared" ref="W424:Y424" si="230">SUM(W425:W426)</f>
        <v>60.148253675352514</v>
      </c>
      <c r="X424" s="123">
        <f t="shared" si="230"/>
        <v>42.877202690549723</v>
      </c>
      <c r="Y424" s="123">
        <f t="shared" si="230"/>
        <v>28.329635170153278</v>
      </c>
      <c r="DA424" s="130" t="s">
        <v>4543</v>
      </c>
    </row>
    <row r="425" spans="1:105" ht="12" customHeight="1" x14ac:dyDescent="0.25">
      <c r="A425" s="97" t="s">
        <v>198</v>
      </c>
      <c r="B425" s="99"/>
      <c r="C425" s="99">
        <v>103.79003448295664</v>
      </c>
      <c r="D425" s="99">
        <v>105.11803643039553</v>
      </c>
      <c r="E425" s="99">
        <v>116.93143544508027</v>
      </c>
      <c r="F425" s="99">
        <v>115.58694476811479</v>
      </c>
      <c r="G425" s="99">
        <v>122.04510539380473</v>
      </c>
      <c r="H425" s="99">
        <v>108.61266475136296</v>
      </c>
      <c r="I425" s="99">
        <v>101.90589629432381</v>
      </c>
      <c r="J425" s="99">
        <v>105.41719132446029</v>
      </c>
      <c r="K425" s="99">
        <v>107.51724887978983</v>
      </c>
      <c r="L425" s="99">
        <v>113.4645785591126</v>
      </c>
      <c r="M425" s="99">
        <v>108.62242336872585</v>
      </c>
      <c r="N425" s="99">
        <v>101.63712066835625</v>
      </c>
      <c r="O425" s="99">
        <v>101.58202930530298</v>
      </c>
      <c r="P425" s="99">
        <v>83.060249206315845</v>
      </c>
      <c r="Q425" s="99">
        <v>0</v>
      </c>
      <c r="R425" s="99">
        <v>85.742792689500277</v>
      </c>
      <c r="S425" s="99">
        <v>81.037022432045887</v>
      </c>
      <c r="T425" s="99">
        <v>73.329085833563838</v>
      </c>
      <c r="U425" s="99">
        <v>67.898800651456796</v>
      </c>
      <c r="V425" s="99">
        <v>65.82284763573216</v>
      </c>
      <c r="W425" s="99">
        <v>59.967236117099702</v>
      </c>
      <c r="X425" s="99">
        <v>42.748155527089267</v>
      </c>
      <c r="Y425" s="99">
        <v>28.243580681880761</v>
      </c>
      <c r="DA425" s="63" t="s">
        <v>4544</v>
      </c>
    </row>
    <row r="426" spans="1:105" ht="12" customHeight="1" x14ac:dyDescent="0.25">
      <c r="A426" s="97" t="s">
        <v>53</v>
      </c>
      <c r="B426" s="99"/>
      <c r="C426" s="99">
        <v>0.36918043317161725</v>
      </c>
      <c r="D426" s="99">
        <v>0.37510343295904314</v>
      </c>
      <c r="E426" s="99">
        <v>0.39311968442126344</v>
      </c>
      <c r="F426" s="99">
        <v>0.40671325805073361</v>
      </c>
      <c r="G426" s="99">
        <v>0.4205003344840112</v>
      </c>
      <c r="H426" s="99">
        <v>0.36042438120432296</v>
      </c>
      <c r="I426" s="99">
        <v>0.32662946583849267</v>
      </c>
      <c r="J426" s="99">
        <v>0.33431968839811466</v>
      </c>
      <c r="K426" s="99">
        <v>0.33827730572008186</v>
      </c>
      <c r="L426" s="99">
        <v>0.34394594152221147</v>
      </c>
      <c r="M426" s="99">
        <v>0.32652857600215884</v>
      </c>
      <c r="N426" s="99">
        <v>0.30240070757081644</v>
      </c>
      <c r="O426" s="99">
        <v>0.30013590730193268</v>
      </c>
      <c r="P426" s="99">
        <v>0.24532316635729426</v>
      </c>
      <c r="Q426" s="99">
        <v>0</v>
      </c>
      <c r="R426" s="99">
        <v>0.25716358114168475</v>
      </c>
      <c r="S426" s="99">
        <v>0.2409385416467065</v>
      </c>
      <c r="T426" s="99">
        <v>0.21823187762325361</v>
      </c>
      <c r="U426" s="99">
        <v>0.20384360346126776</v>
      </c>
      <c r="V426" s="99">
        <v>0.19834403835641123</v>
      </c>
      <c r="W426" s="99">
        <v>0.18101755825281124</v>
      </c>
      <c r="X426" s="99">
        <v>0.12904716346045705</v>
      </c>
      <c r="Y426" s="99">
        <v>8.6054488272515606E-2</v>
      </c>
      <c r="DA426" s="63" t="s">
        <v>4545</v>
      </c>
    </row>
    <row r="427" spans="1:105" ht="12" customHeight="1" x14ac:dyDescent="0.25">
      <c r="A427" s="121" t="s">
        <v>92</v>
      </c>
      <c r="B427" s="123"/>
      <c r="C427" s="123">
        <f t="shared" ref="C427:Y427" si="231">C428</f>
        <v>1.5373989868749651</v>
      </c>
      <c r="D427" s="123">
        <f t="shared" si="231"/>
        <v>1.3353670336591448</v>
      </c>
      <c r="E427" s="123">
        <f t="shared" si="231"/>
        <v>5.8290195479332212</v>
      </c>
      <c r="F427" s="123">
        <f t="shared" si="231"/>
        <v>2.9362221235745505</v>
      </c>
      <c r="G427" s="123">
        <f t="shared" si="231"/>
        <v>2.9511787153254532</v>
      </c>
      <c r="H427" s="123">
        <f t="shared" si="231"/>
        <v>6.0423852626772936</v>
      </c>
      <c r="I427" s="123">
        <f t="shared" si="231"/>
        <v>8.0621168139028381</v>
      </c>
      <c r="J427" s="123">
        <f t="shared" si="231"/>
        <v>4.4762735587693756</v>
      </c>
      <c r="K427" s="123">
        <f t="shared" si="231"/>
        <v>3.9270477805357724</v>
      </c>
      <c r="L427" s="123">
        <f t="shared" si="231"/>
        <v>2.1081038143818613</v>
      </c>
      <c r="M427" s="123">
        <f t="shared" si="231"/>
        <v>3.0270826026660225</v>
      </c>
      <c r="N427" s="123">
        <f t="shared" si="231"/>
        <v>3.1986413434787266</v>
      </c>
      <c r="O427" s="123">
        <f t="shared" si="231"/>
        <v>1.5957803799546464</v>
      </c>
      <c r="P427" s="123">
        <f t="shared" si="231"/>
        <v>0</v>
      </c>
      <c r="Q427" s="123">
        <f t="shared" si="231"/>
        <v>0</v>
      </c>
      <c r="R427" s="123">
        <f t="shared" si="231"/>
        <v>1.4289146291969554</v>
      </c>
      <c r="S427" s="123">
        <f t="shared" si="231"/>
        <v>0.74514216910468811</v>
      </c>
      <c r="T427" s="123">
        <f t="shared" si="231"/>
        <v>1.7100885348276145</v>
      </c>
      <c r="U427" s="123">
        <f t="shared" si="231"/>
        <v>0.27221620545053515</v>
      </c>
      <c r="V427" s="123">
        <f t="shared" si="231"/>
        <v>2.2013443829052197</v>
      </c>
      <c r="W427" s="123">
        <f t="shared" si="231"/>
        <v>4.4604618072181994</v>
      </c>
      <c r="X427" s="123">
        <f t="shared" si="231"/>
        <v>5.8611518382800769</v>
      </c>
      <c r="Y427" s="123">
        <f t="shared" si="231"/>
        <v>2.1015206738717587</v>
      </c>
      <c r="DA427" s="130" t="s">
        <v>4546</v>
      </c>
    </row>
    <row r="428" spans="1:105" ht="12" customHeight="1" x14ac:dyDescent="0.25">
      <c r="A428" s="97" t="s">
        <v>53</v>
      </c>
      <c r="B428" s="99"/>
      <c r="C428" s="99">
        <f>RES_hhdet_in_fecs!C129</f>
        <v>1.5373989868749651</v>
      </c>
      <c r="D428" s="99">
        <f>RES_hhdet_in_fecs!D129</f>
        <v>1.3353670336591448</v>
      </c>
      <c r="E428" s="99">
        <f>RES_hhdet_in_fecs!E129</f>
        <v>5.8290195479332212</v>
      </c>
      <c r="F428" s="99">
        <f>RES_hhdet_in_fecs!F129</f>
        <v>2.9362221235745505</v>
      </c>
      <c r="G428" s="99">
        <f>RES_hhdet_in_fecs!G129</f>
        <v>2.9511787153254532</v>
      </c>
      <c r="H428" s="99">
        <f>RES_hhdet_in_fecs!H129</f>
        <v>6.0423852626772936</v>
      </c>
      <c r="I428" s="99">
        <f>RES_hhdet_in_fecs!I129</f>
        <v>8.0621168139028381</v>
      </c>
      <c r="J428" s="99">
        <f>RES_hhdet_in_fecs!J129</f>
        <v>4.4762735587693756</v>
      </c>
      <c r="K428" s="99">
        <f>RES_hhdet_in_fecs!K129</f>
        <v>3.9270477805357724</v>
      </c>
      <c r="L428" s="99">
        <f>RES_hhdet_in_fecs!L129</f>
        <v>2.1081038143818613</v>
      </c>
      <c r="M428" s="99">
        <f>RES_hhdet_in_fecs!M129</f>
        <v>3.0270826026660225</v>
      </c>
      <c r="N428" s="99">
        <f>RES_hhdet_in_fecs!N129</f>
        <v>3.1986413434787266</v>
      </c>
      <c r="O428" s="99">
        <f>RES_hhdet_in_fecs!O129</f>
        <v>1.5957803799546464</v>
      </c>
      <c r="P428" s="99">
        <f>RES_hhdet_in_fecs!P129</f>
        <v>0</v>
      </c>
      <c r="Q428" s="99">
        <f>RES_hhdet_in_fecs!Q129</f>
        <v>0</v>
      </c>
      <c r="R428" s="99">
        <f>RES_hhdet_in_fecs!R129</f>
        <v>1.4289146291969554</v>
      </c>
      <c r="S428" s="99">
        <f>RES_hhdet_in_fecs!S129</f>
        <v>0.74514216910468811</v>
      </c>
      <c r="T428" s="99">
        <f>RES_hhdet_in_fecs!T129</f>
        <v>1.7100885348276145</v>
      </c>
      <c r="U428" s="99">
        <f>RES_hhdet_in_fecs!U129</f>
        <v>0.27221620545053515</v>
      </c>
      <c r="V428" s="99">
        <f>RES_hhdet_in_fecs!V129</f>
        <v>2.2013443829052197</v>
      </c>
      <c r="W428" s="99">
        <f>RES_hhdet_in_fecs!W129</f>
        <v>4.4604618072181994</v>
      </c>
      <c r="X428" s="99">
        <f>RES_hhdet_in_fecs!X129</f>
        <v>5.8611518382800769</v>
      </c>
      <c r="Y428" s="99">
        <f>RES_hhdet_in_fecs!Y129</f>
        <v>2.1015206738717587</v>
      </c>
      <c r="DA428" s="63" t="s">
        <v>4547</v>
      </c>
    </row>
    <row r="429" spans="1:105" ht="12" customHeight="1" x14ac:dyDescent="0.25">
      <c r="A429" s="121" t="s">
        <v>55</v>
      </c>
      <c r="B429" s="123"/>
      <c r="C429" s="123">
        <v>16.420674044335584</v>
      </c>
      <c r="D429" s="123">
        <v>17.114652174910724</v>
      </c>
      <c r="E429" s="123">
        <v>15.201573799853218</v>
      </c>
      <c r="F429" s="123">
        <v>17.745330748656507</v>
      </c>
      <c r="G429" s="123">
        <v>17.780971486185507</v>
      </c>
      <c r="H429" s="123">
        <v>18.104238032219211</v>
      </c>
      <c r="I429" s="123">
        <v>14.87060749338591</v>
      </c>
      <c r="J429" s="123">
        <v>14.152527950124549</v>
      </c>
      <c r="K429" s="123">
        <v>14.498268891077524</v>
      </c>
      <c r="L429" s="123">
        <v>14.790269989492858</v>
      </c>
      <c r="M429" s="123">
        <v>13.571341435255482</v>
      </c>
      <c r="N429" s="123">
        <v>13.384102238181434</v>
      </c>
      <c r="O429" s="123">
        <v>13.535539719829488</v>
      </c>
      <c r="P429" s="123">
        <v>13.939915284256795</v>
      </c>
      <c r="Q429" s="123">
        <v>0</v>
      </c>
      <c r="R429" s="123">
        <v>13.57186162017844</v>
      </c>
      <c r="S429" s="123">
        <v>13.506753711468427</v>
      </c>
      <c r="T429" s="123">
        <v>13.367229947350854</v>
      </c>
      <c r="U429" s="123">
        <v>13.061886073577961</v>
      </c>
      <c r="V429" s="123">
        <v>12.974173827513138</v>
      </c>
      <c r="W429" s="123">
        <v>13.697451311506756</v>
      </c>
      <c r="X429" s="123">
        <v>13.017007572242663</v>
      </c>
      <c r="Y429" s="123">
        <v>12.847260672754405</v>
      </c>
      <c r="DA429" s="130" t="s">
        <v>4548</v>
      </c>
    </row>
    <row r="430" spans="1:105" ht="12" customHeight="1" x14ac:dyDescent="0.25">
      <c r="A430" s="97" t="s">
        <v>128</v>
      </c>
      <c r="B430" s="99"/>
      <c r="C430" s="99">
        <v>13.673955389025506</v>
      </c>
      <c r="D430" s="99">
        <v>13.620276777024708</v>
      </c>
      <c r="E430" s="99">
        <v>13.935905524993531</v>
      </c>
      <c r="F430" s="99">
        <v>14.122156839497498</v>
      </c>
      <c r="G430" s="99">
        <v>14.321835320709502</v>
      </c>
      <c r="H430" s="99">
        <v>14.123379151458096</v>
      </c>
      <c r="I430" s="99">
        <v>14.133060410754078</v>
      </c>
      <c r="J430" s="99">
        <v>13.955914795525397</v>
      </c>
      <c r="K430" s="99">
        <v>14.256326031977164</v>
      </c>
      <c r="L430" s="99">
        <v>14.073191903242014</v>
      </c>
      <c r="M430" s="99">
        <v>12.224508245921022</v>
      </c>
      <c r="N430" s="99">
        <v>12.840424187059588</v>
      </c>
      <c r="O430" s="99">
        <v>13.128891233103888</v>
      </c>
      <c r="P430" s="99">
        <v>12.441685721020315</v>
      </c>
      <c r="Q430" s="99">
        <v>0</v>
      </c>
      <c r="R430" s="99">
        <v>11.61256590895916</v>
      </c>
      <c r="S430" s="99">
        <v>12.149288252678529</v>
      </c>
      <c r="T430" s="99">
        <v>12.419618746948974</v>
      </c>
      <c r="U430" s="99">
        <v>11.711425381934447</v>
      </c>
      <c r="V430" s="99">
        <v>12.052954395661857</v>
      </c>
      <c r="W430" s="99">
        <v>12.797075428398477</v>
      </c>
      <c r="X430" s="99">
        <v>12.500020784634746</v>
      </c>
      <c r="Y430" s="99">
        <v>11.837733718474288</v>
      </c>
      <c r="DA430" s="63" t="s">
        <v>4549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11.74239028414706</v>
      </c>
      <c r="F431" s="99">
        <v>0</v>
      </c>
      <c r="G431" s="99">
        <v>0</v>
      </c>
      <c r="H431" s="99">
        <v>0</v>
      </c>
      <c r="I431" s="99">
        <v>12.060508797097551</v>
      </c>
      <c r="J431" s="99">
        <v>11.940585378891022</v>
      </c>
      <c r="K431" s="99">
        <v>12.167847258890776</v>
      </c>
      <c r="L431" s="99">
        <v>12.03409131950302</v>
      </c>
      <c r="M431" s="99">
        <v>10.509090928754038</v>
      </c>
      <c r="N431" s="99">
        <v>11.071593056907604</v>
      </c>
      <c r="O431" s="99">
        <v>11.360201682676657</v>
      </c>
      <c r="P431" s="99">
        <v>0</v>
      </c>
      <c r="Q431" s="99">
        <v>0</v>
      </c>
      <c r="R431" s="99">
        <v>0</v>
      </c>
      <c r="S431" s="99">
        <v>10.773509729514638</v>
      </c>
      <c r="T431" s="99">
        <v>11.071015722552159</v>
      </c>
      <c r="U431" s="99">
        <v>0</v>
      </c>
      <c r="V431" s="99">
        <v>10.776786293856969</v>
      </c>
      <c r="W431" s="99">
        <v>11.542491746674569</v>
      </c>
      <c r="X431" s="99">
        <v>11.393088401496732</v>
      </c>
      <c r="Y431" s="99">
        <v>10.824263844239869</v>
      </c>
      <c r="DA431" s="63" t="s">
        <v>4550</v>
      </c>
    </row>
    <row r="432" spans="1:105" ht="12" customHeight="1" x14ac:dyDescent="0.25">
      <c r="A432" s="100" t="s">
        <v>198</v>
      </c>
      <c r="B432" s="102"/>
      <c r="C432" s="102">
        <v>0</v>
      </c>
      <c r="D432" s="102">
        <v>0</v>
      </c>
      <c r="E432" s="102">
        <v>3.5775795967219524</v>
      </c>
      <c r="F432" s="102">
        <v>0</v>
      </c>
      <c r="G432" s="102">
        <v>0</v>
      </c>
      <c r="H432" s="102">
        <v>0</v>
      </c>
      <c r="I432" s="102">
        <v>3.9294556219037857</v>
      </c>
      <c r="J432" s="102">
        <v>3.9095871308968642</v>
      </c>
      <c r="K432" s="102">
        <v>3.7188394869971511</v>
      </c>
      <c r="L432" s="102">
        <v>3.6749397515390787</v>
      </c>
      <c r="M432" s="102">
        <v>3.33104318862449</v>
      </c>
      <c r="N432" s="102">
        <v>3.4621898525584873</v>
      </c>
      <c r="O432" s="102">
        <v>3.4398095024132687</v>
      </c>
      <c r="P432" s="102">
        <v>0</v>
      </c>
      <c r="Q432" s="102">
        <v>0</v>
      </c>
      <c r="R432" s="102">
        <v>0</v>
      </c>
      <c r="S432" s="102">
        <v>3.5358574571016623</v>
      </c>
      <c r="T432" s="102">
        <v>3.735798811328777</v>
      </c>
      <c r="U432" s="102">
        <v>0</v>
      </c>
      <c r="V432" s="102">
        <v>3.3552190486536548</v>
      </c>
      <c r="W432" s="102">
        <v>4.0084051390534086</v>
      </c>
      <c r="X432" s="102">
        <v>4.3880561839512779</v>
      </c>
      <c r="Y432" s="102">
        <v>4.2224493600798816</v>
      </c>
      <c r="DA432" s="131" t="s">
        <v>4551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8.1648106874251081</v>
      </c>
      <c r="F433" s="105">
        <v>0</v>
      </c>
      <c r="G433" s="105">
        <v>0</v>
      </c>
      <c r="H433" s="105">
        <v>0</v>
      </c>
      <c r="I433" s="105">
        <v>8.1310531751937667</v>
      </c>
      <c r="J433" s="105">
        <v>8.0309982479941588</v>
      </c>
      <c r="K433" s="105">
        <v>8.4490077718936245</v>
      </c>
      <c r="L433" s="105">
        <v>8.3591515679639397</v>
      </c>
      <c r="M433" s="105">
        <v>7.1780477401295455</v>
      </c>
      <c r="N433" s="105">
        <v>7.6094032043491175</v>
      </c>
      <c r="O433" s="105">
        <v>7.920392180263387</v>
      </c>
      <c r="P433" s="105">
        <v>0</v>
      </c>
      <c r="Q433" s="105">
        <v>0</v>
      </c>
      <c r="R433" s="105">
        <v>0</v>
      </c>
      <c r="S433" s="105">
        <v>7.2376522724129746</v>
      </c>
      <c r="T433" s="105">
        <v>7.3352169112233838</v>
      </c>
      <c r="U433" s="105">
        <v>0</v>
      </c>
      <c r="V433" s="105">
        <v>7.4215672452033159</v>
      </c>
      <c r="W433" s="105">
        <v>7.5340866076211608</v>
      </c>
      <c r="X433" s="105">
        <v>7.0050322175454509</v>
      </c>
      <c r="Y433" s="105">
        <v>6.6018144841599868</v>
      </c>
      <c r="DA433" s="132" t="s">
        <v>4552</v>
      </c>
    </row>
    <row r="434" spans="1:105" ht="12" customHeight="1" x14ac:dyDescent="0.25">
      <c r="A434" s="106" t="s">
        <v>122</v>
      </c>
      <c r="B434" s="102"/>
      <c r="C434" s="102">
        <v>17.231015696720416</v>
      </c>
      <c r="D434" s="102">
        <v>18.763636783220559</v>
      </c>
      <c r="E434" s="102">
        <v>16.033807504648355</v>
      </c>
      <c r="F434" s="102">
        <v>18.152083628468304</v>
      </c>
      <c r="G434" s="102">
        <v>18.369253178924374</v>
      </c>
      <c r="H434" s="102">
        <v>18.728672634196748</v>
      </c>
      <c r="I434" s="102">
        <v>17.790535131681352</v>
      </c>
      <c r="J434" s="102">
        <v>18.269451712703777</v>
      </c>
      <c r="K434" s="102">
        <v>17.189367893941231</v>
      </c>
      <c r="L434" s="102">
        <v>17.161762020036328</v>
      </c>
      <c r="M434" s="102">
        <v>16.245155263535789</v>
      </c>
      <c r="N434" s="102">
        <v>15.990728834559338</v>
      </c>
      <c r="O434" s="102">
        <v>15.200665583018901</v>
      </c>
      <c r="P434" s="102">
        <v>14.689030065875038</v>
      </c>
      <c r="Q434" s="102">
        <v>0</v>
      </c>
      <c r="R434" s="102">
        <v>14.466752520297591</v>
      </c>
      <c r="S434" s="102">
        <v>14.466303343760215</v>
      </c>
      <c r="T434" s="102">
        <v>14.309366566837452</v>
      </c>
      <c r="U434" s="102">
        <v>14.150318956245878</v>
      </c>
      <c r="V434" s="102">
        <v>14.084687914220028</v>
      </c>
      <c r="W434" s="102">
        <v>14.765417465033881</v>
      </c>
      <c r="X434" s="102">
        <v>13.896268048070903</v>
      </c>
      <c r="Y434" s="102">
        <v>13.645358839331752</v>
      </c>
      <c r="DA434" s="131" t="s">
        <v>4553</v>
      </c>
    </row>
    <row r="435" spans="1:105" ht="12" customHeight="1" x14ac:dyDescent="0.25">
      <c r="A435" s="107" t="s">
        <v>121</v>
      </c>
      <c r="B435" s="105"/>
      <c r="C435" s="105">
        <v>12.551114472352927</v>
      </c>
      <c r="D435" s="105">
        <v>13.79694257460897</v>
      </c>
      <c r="E435" s="105">
        <v>11.525060515362279</v>
      </c>
      <c r="F435" s="105">
        <v>13.290910765434591</v>
      </c>
      <c r="G435" s="105">
        <v>13.450535582529781</v>
      </c>
      <c r="H435" s="105">
        <v>13.727737208554254</v>
      </c>
      <c r="I435" s="105">
        <v>13.015703189166606</v>
      </c>
      <c r="J435" s="105">
        <v>13.410511441976681</v>
      </c>
      <c r="K435" s="105">
        <v>12.522978685196568</v>
      </c>
      <c r="L435" s="105">
        <v>12.538073011401321</v>
      </c>
      <c r="M435" s="105">
        <v>11.999789950439304</v>
      </c>
      <c r="N435" s="105">
        <v>11.890360230419715</v>
      </c>
      <c r="O435" s="105">
        <v>11.404786685722417</v>
      </c>
      <c r="P435" s="105">
        <v>0</v>
      </c>
      <c r="Q435" s="105">
        <v>0</v>
      </c>
      <c r="R435" s="105">
        <v>11.47882497668726</v>
      </c>
      <c r="S435" s="105">
        <v>11.56434281800346</v>
      </c>
      <c r="T435" s="105">
        <v>11.580081934041026</v>
      </c>
      <c r="U435" s="105">
        <v>11.489185783561526</v>
      </c>
      <c r="V435" s="105">
        <v>11.512527125212701</v>
      </c>
      <c r="W435" s="105">
        <v>12.290614398772222</v>
      </c>
      <c r="X435" s="105">
        <v>11.800363911952484</v>
      </c>
      <c r="Y435" s="105">
        <v>11.704521746403922</v>
      </c>
      <c r="DA435" s="132" t="s">
        <v>4554</v>
      </c>
    </row>
    <row r="436" spans="1:105" ht="12" customHeight="1" x14ac:dyDescent="0.25">
      <c r="A436" s="108" t="s">
        <v>53</v>
      </c>
      <c r="B436" s="99"/>
      <c r="C436" s="99">
        <v>4.9541140450563885</v>
      </c>
      <c r="D436" s="99">
        <v>5.6884695859394334</v>
      </c>
      <c r="E436" s="99">
        <v>4.1148656040962921</v>
      </c>
      <c r="F436" s="99">
        <v>5.2539782705426594</v>
      </c>
      <c r="G436" s="99">
        <v>5.2664827189879055</v>
      </c>
      <c r="H436" s="99">
        <v>5.3510032067468156</v>
      </c>
      <c r="I436" s="99">
        <v>4.9475597065656638</v>
      </c>
      <c r="J436" s="99">
        <v>5.1222688223956085</v>
      </c>
      <c r="K436" s="99">
        <v>4.4803118723196578</v>
      </c>
      <c r="L436" s="99">
        <v>4.4786672420870834</v>
      </c>
      <c r="M436" s="99">
        <v>4.4321669085589228</v>
      </c>
      <c r="N436" s="99">
        <v>4.3137736561590643</v>
      </c>
      <c r="O436" s="99">
        <v>3.9812436676882301</v>
      </c>
      <c r="P436" s="99">
        <v>0</v>
      </c>
      <c r="Q436" s="99">
        <v>0</v>
      </c>
      <c r="R436" s="99">
        <v>4.2855826543822264</v>
      </c>
      <c r="S436" s="99">
        <v>4.2201846143231201</v>
      </c>
      <c r="T436" s="99">
        <v>4.3138030133633984</v>
      </c>
      <c r="U436" s="99">
        <v>4.032304839675442</v>
      </c>
      <c r="V436" s="99">
        <v>3.9274394915362305</v>
      </c>
      <c r="W436" s="99">
        <v>4.6320842802877102</v>
      </c>
      <c r="X436" s="99">
        <v>4.8791193377218871</v>
      </c>
      <c r="Y436" s="99">
        <v>4.8722155142613337</v>
      </c>
      <c r="DA436" s="63" t="s">
        <v>4555</v>
      </c>
    </row>
    <row r="437" spans="1:105" ht="12" customHeight="1" x14ac:dyDescent="0.25">
      <c r="A437" s="108" t="s">
        <v>52</v>
      </c>
      <c r="B437" s="99"/>
      <c r="C437" s="99">
        <v>7.5970004272965372</v>
      </c>
      <c r="D437" s="99">
        <v>8.1084729886695381</v>
      </c>
      <c r="E437" s="99">
        <v>7.4101949112659868</v>
      </c>
      <c r="F437" s="99">
        <v>8.0369324948919321</v>
      </c>
      <c r="G437" s="99">
        <v>8.1840528635418739</v>
      </c>
      <c r="H437" s="99">
        <v>8.3767340018074385</v>
      </c>
      <c r="I437" s="99">
        <v>8.0681434826009433</v>
      </c>
      <c r="J437" s="99">
        <v>8.2882426195810712</v>
      </c>
      <c r="K437" s="99">
        <v>8.0426668128769112</v>
      </c>
      <c r="L437" s="99">
        <v>8.0594057693142407</v>
      </c>
      <c r="M437" s="99">
        <v>7.5676230418803829</v>
      </c>
      <c r="N437" s="99">
        <v>7.5765865742606513</v>
      </c>
      <c r="O437" s="99">
        <v>7.4235430180341861</v>
      </c>
      <c r="P437" s="99">
        <v>0</v>
      </c>
      <c r="Q437" s="99">
        <v>0</v>
      </c>
      <c r="R437" s="99">
        <v>7.1932423223050366</v>
      </c>
      <c r="S437" s="99">
        <v>7.3441582036803403</v>
      </c>
      <c r="T437" s="99">
        <v>7.2662789206776264</v>
      </c>
      <c r="U437" s="99">
        <v>7.4568809438860848</v>
      </c>
      <c r="V437" s="99">
        <v>7.5850876336764692</v>
      </c>
      <c r="W437" s="99">
        <v>7.6585301184845118</v>
      </c>
      <c r="X437" s="99">
        <v>6.9212445742305979</v>
      </c>
      <c r="Y437" s="99">
        <v>6.8323062321425878</v>
      </c>
      <c r="DA437" s="63" t="s">
        <v>4556</v>
      </c>
    </row>
    <row r="438" spans="1:105" ht="12" customHeight="1" x14ac:dyDescent="0.25">
      <c r="A438" s="121" t="s">
        <v>54</v>
      </c>
      <c r="B438" s="123"/>
      <c r="C438" s="123">
        <v>16.080466072669882</v>
      </c>
      <c r="D438" s="123">
        <v>16.493422254453868</v>
      </c>
      <c r="E438" s="123">
        <v>15.415019193056624</v>
      </c>
      <c r="F438" s="123">
        <v>15.785919546225921</v>
      </c>
      <c r="G438" s="123">
        <v>15.844204057166534</v>
      </c>
      <c r="H438" s="123">
        <v>16.189806616263741</v>
      </c>
      <c r="I438" s="123">
        <v>15.606062672709324</v>
      </c>
      <c r="J438" s="123">
        <v>16.579346962506513</v>
      </c>
      <c r="K438" s="123">
        <v>16.218159222571501</v>
      </c>
      <c r="L438" s="123">
        <v>15.007492485461308</v>
      </c>
      <c r="M438" s="123">
        <v>13.524935402309355</v>
      </c>
      <c r="N438" s="123">
        <v>12.549137937761062</v>
      </c>
      <c r="O438" s="123">
        <v>12.158561927894352</v>
      </c>
      <c r="P438" s="123">
        <v>11.545391902297979</v>
      </c>
      <c r="Q438" s="123">
        <v>0</v>
      </c>
      <c r="R438" s="123">
        <v>12.118953116301345</v>
      </c>
      <c r="S438" s="123">
        <v>11.467903727120824</v>
      </c>
      <c r="T438" s="123">
        <v>10.846358125979421</v>
      </c>
      <c r="U438" s="123">
        <v>10.589912934678091</v>
      </c>
      <c r="V438" s="123">
        <v>10.208815425226275</v>
      </c>
      <c r="W438" s="123">
        <v>10.594322396995809</v>
      </c>
      <c r="X438" s="123">
        <v>9.8967505388012444</v>
      </c>
      <c r="Y438" s="123">
        <v>9.3925208564303251</v>
      </c>
      <c r="DA438" s="130" t="s">
        <v>4557</v>
      </c>
    </row>
    <row r="439" spans="1:105" ht="12" customHeight="1" x14ac:dyDescent="0.25">
      <c r="A439" s="97" t="s">
        <v>50</v>
      </c>
      <c r="B439" s="99"/>
      <c r="C439" s="99">
        <v>19.649618018650521</v>
      </c>
      <c r="D439" s="99">
        <v>17.174445414120569</v>
      </c>
      <c r="E439" s="99">
        <v>19.964340787436935</v>
      </c>
      <c r="F439" s="99">
        <v>18.35712198062274</v>
      </c>
      <c r="G439" s="99">
        <v>18.211229482030092</v>
      </c>
      <c r="H439" s="99">
        <v>17.548451497510179</v>
      </c>
      <c r="I439" s="99">
        <v>18.106368002191825</v>
      </c>
      <c r="J439" s="99">
        <v>17.534619945374526</v>
      </c>
      <c r="K439" s="99">
        <v>20.110636967968553</v>
      </c>
      <c r="L439" s="99">
        <v>17.946628307192647</v>
      </c>
      <c r="M439" s="99">
        <v>15.810093172747804</v>
      </c>
      <c r="N439" s="99">
        <v>14.990413553680442</v>
      </c>
      <c r="O439" s="99">
        <v>14.802370073527451</v>
      </c>
      <c r="P439" s="99">
        <v>13.597517594830837</v>
      </c>
      <c r="Q439" s="99">
        <v>0</v>
      </c>
      <c r="R439" s="99">
        <v>14.339649531858516</v>
      </c>
      <c r="S439" s="99">
        <v>13.911893447623386</v>
      </c>
      <c r="T439" s="99">
        <v>13.022240104920323</v>
      </c>
      <c r="U439" s="99">
        <v>13.475297731627512</v>
      </c>
      <c r="V439" s="99">
        <v>13.136607407765213</v>
      </c>
      <c r="W439" s="99">
        <v>13.656814605046414</v>
      </c>
      <c r="X439" s="99">
        <v>13.224715080021916</v>
      </c>
      <c r="Y439" s="99">
        <v>11.813253306395737</v>
      </c>
      <c r="DA439" s="63" t="s">
        <v>4558</v>
      </c>
    </row>
    <row r="440" spans="1:105" ht="12" customHeight="1" x14ac:dyDescent="0.25">
      <c r="A440" s="109" t="s">
        <v>120</v>
      </c>
      <c r="B440" s="110"/>
      <c r="C440" s="110">
        <v>12.958218160811187</v>
      </c>
      <c r="D440" s="110">
        <v>16.001994927878744</v>
      </c>
      <c r="E440" s="110">
        <v>11.791818291414268</v>
      </c>
      <c r="F440" s="110">
        <v>14.344428582243937</v>
      </c>
      <c r="G440" s="110">
        <v>14.665834567531416</v>
      </c>
      <c r="H440" s="110">
        <v>15.363852533086817</v>
      </c>
      <c r="I440" s="110">
        <v>13.394842117285943</v>
      </c>
      <c r="J440" s="110">
        <v>15.081743208384895</v>
      </c>
      <c r="K440" s="110">
        <v>12.364714680192353</v>
      </c>
      <c r="L440" s="110">
        <v>12.546237758110392</v>
      </c>
      <c r="M440" s="110">
        <v>12.101822735132727</v>
      </c>
      <c r="N440" s="110">
        <v>11.704735772143202</v>
      </c>
      <c r="O440" s="110">
        <v>10.948729395469805</v>
      </c>
      <c r="P440" s="110">
        <v>10.519329056031554</v>
      </c>
      <c r="Q440" s="110">
        <v>0</v>
      </c>
      <c r="R440" s="110">
        <v>10.323496439893418</v>
      </c>
      <c r="S440" s="110">
        <v>10.067881327115815</v>
      </c>
      <c r="T440" s="110">
        <v>9.7007856678775664</v>
      </c>
      <c r="U440" s="110">
        <v>9.3374243802961896</v>
      </c>
      <c r="V440" s="110">
        <v>9.1774787769291457</v>
      </c>
      <c r="W440" s="110">
        <v>9.5889327981623875</v>
      </c>
      <c r="X440" s="110">
        <v>8.9764474952793272</v>
      </c>
      <c r="Y440" s="110">
        <v>8.5584649119224352</v>
      </c>
      <c r="DA440" s="60" t="s">
        <v>4559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101.56020139838549</v>
      </c>
      <c r="D442" s="118">
        <f t="shared" si="232"/>
        <v>103.68505987073365</v>
      </c>
      <c r="E442" s="118">
        <f t="shared" si="232"/>
        <v>121.44057299947823</v>
      </c>
      <c r="F442" s="118">
        <f t="shared" si="232"/>
        <v>115.57530248593292</v>
      </c>
      <c r="G442" s="118">
        <f t="shared" si="232"/>
        <v>121.17640459594273</v>
      </c>
      <c r="H442" s="118">
        <f t="shared" si="232"/>
        <v>120.32876031537944</v>
      </c>
      <c r="I442" s="118">
        <f t="shared" si="232"/>
        <v>120.5153184571283</v>
      </c>
      <c r="J442" s="118">
        <f t="shared" si="232"/>
        <v>113.99741620820676</v>
      </c>
      <c r="K442" s="118">
        <f t="shared" si="232"/>
        <v>114.61071561099743</v>
      </c>
      <c r="L442" s="118">
        <f t="shared" si="232"/>
        <v>113.26482683629922</v>
      </c>
      <c r="M442" s="118">
        <f t="shared" si="232"/>
        <v>111.21706094190162</v>
      </c>
      <c r="N442" s="118">
        <f t="shared" si="232"/>
        <v>107.27167195524169</v>
      </c>
      <c r="O442" s="118">
        <f t="shared" si="232"/>
        <v>102.24010141417475</v>
      </c>
      <c r="P442" s="118">
        <f t="shared" si="232"/>
        <v>81.984346923135305</v>
      </c>
      <c r="Q442" s="118">
        <f t="shared" si="232"/>
        <v>0</v>
      </c>
      <c r="R442" s="118">
        <f t="shared" ref="R442:V442" si="233">R443+R446+R448+R457</f>
        <v>90.505285941216471</v>
      </c>
      <c r="S442" s="118">
        <f t="shared" si="233"/>
        <v>84.585538048110294</v>
      </c>
      <c r="T442" s="118">
        <f t="shared" si="233"/>
        <v>82.376962710571036</v>
      </c>
      <c r="U442" s="118">
        <f t="shared" si="233"/>
        <v>72.677406124281887</v>
      </c>
      <c r="V442" s="118">
        <f t="shared" si="233"/>
        <v>78.767637451868353</v>
      </c>
      <c r="W442" s="118">
        <f t="shared" ref="W442:Y442" si="234">W443+W446+W448+W457</f>
        <v>84.256764202828293</v>
      </c>
      <c r="X442" s="118">
        <f t="shared" si="234"/>
        <v>75.718413278287883</v>
      </c>
      <c r="Y442" s="118">
        <f t="shared" si="234"/>
        <v>48.966968846006999</v>
      </c>
      <c r="DA442" s="129" t="s">
        <v>4710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76.928473105285121</v>
      </c>
      <c r="D443" s="123">
        <f t="shared" si="235"/>
        <v>78.050520049522348</v>
      </c>
      <c r="E443" s="123">
        <f t="shared" si="235"/>
        <v>86.953859528681988</v>
      </c>
      <c r="F443" s="123">
        <f t="shared" si="235"/>
        <v>86.126914185690623</v>
      </c>
      <c r="G443" s="123">
        <f t="shared" si="235"/>
        <v>91.097458445289547</v>
      </c>
      <c r="H443" s="123">
        <f t="shared" si="235"/>
        <v>81.209419033869011</v>
      </c>
      <c r="I443" s="123">
        <f t="shared" si="235"/>
        <v>76.329554010883342</v>
      </c>
      <c r="J443" s="123">
        <f t="shared" si="235"/>
        <v>79.114061073125669</v>
      </c>
      <c r="K443" s="123">
        <f t="shared" si="235"/>
        <v>80.857974639529445</v>
      </c>
      <c r="L443" s="123">
        <f t="shared" si="235"/>
        <v>85.508186772233259</v>
      </c>
      <c r="M443" s="123">
        <f t="shared" si="235"/>
        <v>82.108974020671411</v>
      </c>
      <c r="N443" s="123">
        <f t="shared" si="235"/>
        <v>77.145377358259481</v>
      </c>
      <c r="O443" s="123">
        <f t="shared" si="235"/>
        <v>77.520029851125301</v>
      </c>
      <c r="P443" s="123">
        <f t="shared" si="235"/>
        <v>63.784405787668703</v>
      </c>
      <c r="Q443" s="123">
        <f t="shared" si="235"/>
        <v>0</v>
      </c>
      <c r="R443" s="123">
        <f t="shared" ref="R443:V443" si="236">SUM(R444:R445)</f>
        <v>66.534607442491634</v>
      </c>
      <c r="S443" s="123">
        <f t="shared" si="236"/>
        <v>63.154664144480392</v>
      </c>
      <c r="T443" s="123">
        <f t="shared" si="236"/>
        <v>57.386977257210383</v>
      </c>
      <c r="U443" s="123">
        <f t="shared" si="236"/>
        <v>53.350993106683248</v>
      </c>
      <c r="V443" s="123">
        <f t="shared" si="236"/>
        <v>51.915371361779691</v>
      </c>
      <c r="W443" s="123">
        <f t="shared" ref="W443:Y443" si="237">SUM(W444:W445)</f>
        <v>47.460782961887936</v>
      </c>
      <c r="X443" s="123">
        <f t="shared" si="237"/>
        <v>34.012227978816377</v>
      </c>
      <c r="Y443" s="123">
        <f t="shared" si="237"/>
        <v>22.58647046448101</v>
      </c>
      <c r="DA443" s="130" t="s">
        <v>4711</v>
      </c>
    </row>
    <row r="444" spans="1:105" ht="12" customHeight="1" x14ac:dyDescent="0.25">
      <c r="A444" s="97" t="s">
        <v>198</v>
      </c>
      <c r="B444" s="99"/>
      <c r="C444" s="99">
        <v>76.5592926721135</v>
      </c>
      <c r="D444" s="99">
        <v>77.675416616563311</v>
      </c>
      <c r="E444" s="99">
        <v>86.560739844260723</v>
      </c>
      <c r="F444" s="99">
        <v>85.720200927639894</v>
      </c>
      <c r="G444" s="99">
        <v>90.676958110805529</v>
      </c>
      <c r="H444" s="99">
        <v>80.848994652664686</v>
      </c>
      <c r="I444" s="99">
        <v>76.002924545044849</v>
      </c>
      <c r="J444" s="99">
        <v>78.779741384727558</v>
      </c>
      <c r="K444" s="99">
        <v>80.519697333809361</v>
      </c>
      <c r="L444" s="99">
        <v>85.164240830711051</v>
      </c>
      <c r="M444" s="99">
        <v>81.78244544466925</v>
      </c>
      <c r="N444" s="99">
        <v>76.842976650688669</v>
      </c>
      <c r="O444" s="99">
        <v>77.219893943823365</v>
      </c>
      <c r="P444" s="99">
        <v>63.539082621311408</v>
      </c>
      <c r="Q444" s="99">
        <v>0</v>
      </c>
      <c r="R444" s="99">
        <v>66.277443861349951</v>
      </c>
      <c r="S444" s="99">
        <v>62.913725602833686</v>
      </c>
      <c r="T444" s="99">
        <v>57.168745379587129</v>
      </c>
      <c r="U444" s="99">
        <v>53.147149503221982</v>
      </c>
      <c r="V444" s="99">
        <v>51.717027323423281</v>
      </c>
      <c r="W444" s="99">
        <v>47.279765403635125</v>
      </c>
      <c r="X444" s="99">
        <v>33.883180815355921</v>
      </c>
      <c r="Y444" s="99">
        <v>22.500415976208494</v>
      </c>
      <c r="DA444" s="63" t="s">
        <v>4712</v>
      </c>
    </row>
    <row r="445" spans="1:105" ht="12" customHeight="1" x14ac:dyDescent="0.25">
      <c r="A445" s="97" t="s">
        <v>53</v>
      </c>
      <c r="B445" s="99"/>
      <c r="C445" s="99">
        <v>0.36918043317161725</v>
      </c>
      <c r="D445" s="99">
        <v>0.37510343295904314</v>
      </c>
      <c r="E445" s="99">
        <v>0.39311968442126344</v>
      </c>
      <c r="F445" s="99">
        <v>0.40671325805073361</v>
      </c>
      <c r="G445" s="99">
        <v>0.4205003344840112</v>
      </c>
      <c r="H445" s="99">
        <v>0.36042438120432296</v>
      </c>
      <c r="I445" s="99">
        <v>0.32662946583849267</v>
      </c>
      <c r="J445" s="99">
        <v>0.33431968839811466</v>
      </c>
      <c r="K445" s="99">
        <v>0.33827730572008186</v>
      </c>
      <c r="L445" s="99">
        <v>0.34394594152221147</v>
      </c>
      <c r="M445" s="99">
        <v>0.32652857600215884</v>
      </c>
      <c r="N445" s="99">
        <v>0.30240070757081644</v>
      </c>
      <c r="O445" s="99">
        <v>0.30013590730193268</v>
      </c>
      <c r="P445" s="99">
        <v>0.24532316635729426</v>
      </c>
      <c r="Q445" s="99">
        <v>0</v>
      </c>
      <c r="R445" s="99">
        <v>0.25716358114168475</v>
      </c>
      <c r="S445" s="99">
        <v>0.2409385416467065</v>
      </c>
      <c r="T445" s="99">
        <v>0.21823187762325361</v>
      </c>
      <c r="U445" s="99">
        <v>0.20384360346126776</v>
      </c>
      <c r="V445" s="99">
        <v>0.19834403835641123</v>
      </c>
      <c r="W445" s="99">
        <v>0.18101755825281124</v>
      </c>
      <c r="X445" s="99">
        <v>0.12904716346045705</v>
      </c>
      <c r="Y445" s="99">
        <v>8.6054488272515606E-2</v>
      </c>
      <c r="DA445" s="63" t="s">
        <v>4713</v>
      </c>
    </row>
    <row r="446" spans="1:105" ht="12" customHeight="1" x14ac:dyDescent="0.25">
      <c r="A446" s="121" t="s">
        <v>92</v>
      </c>
      <c r="B446" s="123"/>
      <c r="C446" s="123">
        <f t="shared" ref="C446:Y446" si="238">C447</f>
        <v>3.432762081791835</v>
      </c>
      <c r="D446" s="123">
        <f t="shared" si="238"/>
        <v>3.1044559903309872</v>
      </c>
      <c r="E446" s="123">
        <f t="shared" si="238"/>
        <v>14.095345878761828</v>
      </c>
      <c r="F446" s="123">
        <f t="shared" si="238"/>
        <v>7.3764361436435735</v>
      </c>
      <c r="G446" s="123">
        <f t="shared" si="238"/>
        <v>7.6954984085409937</v>
      </c>
      <c r="H446" s="123">
        <f t="shared" si="238"/>
        <v>16.339771290239923</v>
      </c>
      <c r="I446" s="123">
        <f t="shared" si="238"/>
        <v>22.590907128916967</v>
      </c>
      <c r="J446" s="123">
        <f t="shared" si="238"/>
        <v>12.989498966646554</v>
      </c>
      <c r="K446" s="123">
        <f t="shared" si="238"/>
        <v>11.796246153435819</v>
      </c>
      <c r="L446" s="123">
        <f t="shared" si="238"/>
        <v>6.5522628736428308</v>
      </c>
      <c r="M446" s="123">
        <f t="shared" si="238"/>
        <v>9.7703152143639596</v>
      </c>
      <c r="N446" s="123">
        <f t="shared" si="238"/>
        <v>10.767239387918519</v>
      </c>
      <c r="O446" s="123">
        <f t="shared" si="238"/>
        <v>5.6228214592868913</v>
      </c>
      <c r="P446" s="123">
        <f t="shared" si="238"/>
        <v>0</v>
      </c>
      <c r="Q446" s="123">
        <f t="shared" si="238"/>
        <v>0</v>
      </c>
      <c r="R446" s="123">
        <f t="shared" si="238"/>
        <v>5.479341572823075</v>
      </c>
      <c r="S446" s="123">
        <f t="shared" si="238"/>
        <v>2.8595502077753361</v>
      </c>
      <c r="T446" s="123">
        <f t="shared" si="238"/>
        <v>6.5682663426042929</v>
      </c>
      <c r="U446" s="123">
        <f t="shared" si="238"/>
        <v>1.0465520738950329</v>
      </c>
      <c r="V446" s="123">
        <f t="shared" si="238"/>
        <v>8.4862870767411529</v>
      </c>
      <c r="W446" s="123">
        <f t="shared" si="238"/>
        <v>17.348800479988025</v>
      </c>
      <c r="X446" s="123">
        <f t="shared" si="238"/>
        <v>23.044496348255194</v>
      </c>
      <c r="Y446" s="123">
        <f t="shared" si="238"/>
        <v>8.3627565288169414</v>
      </c>
      <c r="DA446" s="130" t="s">
        <v>4714</v>
      </c>
    </row>
    <row r="447" spans="1:105" ht="12" customHeight="1" x14ac:dyDescent="0.25">
      <c r="A447" s="97" t="s">
        <v>53</v>
      </c>
      <c r="B447" s="99"/>
      <c r="C447" s="99">
        <f>RES_hhdet_in_tess!C129</f>
        <v>3.432762081791835</v>
      </c>
      <c r="D447" s="99">
        <f>RES_hhdet_in_tess!D129</f>
        <v>3.1044559903309872</v>
      </c>
      <c r="E447" s="99">
        <f>RES_hhdet_in_tess!E129</f>
        <v>14.095345878761828</v>
      </c>
      <c r="F447" s="99">
        <f>RES_hhdet_in_tess!F129</f>
        <v>7.3764361436435735</v>
      </c>
      <c r="G447" s="99">
        <f>RES_hhdet_in_tess!G129</f>
        <v>7.6954984085409937</v>
      </c>
      <c r="H447" s="99">
        <f>RES_hhdet_in_tess!H129</f>
        <v>16.339771290239923</v>
      </c>
      <c r="I447" s="99">
        <f>RES_hhdet_in_tess!I129</f>
        <v>22.590907128916967</v>
      </c>
      <c r="J447" s="99">
        <f>RES_hhdet_in_tess!J129</f>
        <v>12.989498966646554</v>
      </c>
      <c r="K447" s="99">
        <f>RES_hhdet_in_tess!K129</f>
        <v>11.796246153435819</v>
      </c>
      <c r="L447" s="99">
        <f>RES_hhdet_in_tess!L129</f>
        <v>6.5522628736428308</v>
      </c>
      <c r="M447" s="99">
        <f>RES_hhdet_in_tess!M129</f>
        <v>9.7703152143639596</v>
      </c>
      <c r="N447" s="99">
        <f>RES_hhdet_in_tess!N129</f>
        <v>10.767239387918519</v>
      </c>
      <c r="O447" s="99">
        <f>RES_hhdet_in_tess!O129</f>
        <v>5.6228214592868913</v>
      </c>
      <c r="P447" s="99">
        <f>RES_hhdet_in_tess!P129</f>
        <v>0</v>
      </c>
      <c r="Q447" s="99">
        <f>RES_hhdet_in_tess!Q129</f>
        <v>0</v>
      </c>
      <c r="R447" s="99">
        <f>RES_hhdet_in_tess!R129</f>
        <v>5.479341572823075</v>
      </c>
      <c r="S447" s="99">
        <f>RES_hhdet_in_tess!S129</f>
        <v>2.8595502077753361</v>
      </c>
      <c r="T447" s="99">
        <f>RES_hhdet_in_tess!T129</f>
        <v>6.5682663426042929</v>
      </c>
      <c r="U447" s="99">
        <f>RES_hhdet_in_tess!U129</f>
        <v>1.0465520738950329</v>
      </c>
      <c r="V447" s="99">
        <f>RES_hhdet_in_tess!V129</f>
        <v>8.4862870767411529</v>
      </c>
      <c r="W447" s="99">
        <f>RES_hhdet_in_tess!W129</f>
        <v>17.348800479988025</v>
      </c>
      <c r="X447" s="99">
        <f>RES_hhdet_in_tess!X129</f>
        <v>23.044496348255194</v>
      </c>
      <c r="Y447" s="99">
        <f>RES_hhdet_in_tess!Y129</f>
        <v>8.3627565288169414</v>
      </c>
      <c r="DA447" s="63" t="s">
        <v>4715</v>
      </c>
    </row>
    <row r="448" spans="1:105" ht="12" customHeight="1" x14ac:dyDescent="0.25">
      <c r="A448" s="121" t="s">
        <v>55</v>
      </c>
      <c r="B448" s="123"/>
      <c r="C448" s="123">
        <v>10.674096450672996</v>
      </c>
      <c r="D448" s="123">
        <v>11.354406139391466</v>
      </c>
      <c r="E448" s="123">
        <v>10.288026663428134</v>
      </c>
      <c r="F448" s="123">
        <v>11.296522132056459</v>
      </c>
      <c r="G448" s="123">
        <v>11.456688991359098</v>
      </c>
      <c r="H448" s="123">
        <v>11.674266028019188</v>
      </c>
      <c r="I448" s="123">
        <v>11.234498795913677</v>
      </c>
      <c r="J448" s="123">
        <v>11.161712835201246</v>
      </c>
      <c r="K448" s="123">
        <v>11.362231499542629</v>
      </c>
      <c r="L448" s="123">
        <v>11.196528146049401</v>
      </c>
      <c r="M448" s="123">
        <v>10.066952640583063</v>
      </c>
      <c r="N448" s="123">
        <v>10.406867253281979</v>
      </c>
      <c r="O448" s="123">
        <v>10.550197737269793</v>
      </c>
      <c r="P448" s="123">
        <v>10.056450080104135</v>
      </c>
      <c r="Q448" s="123">
        <v>0</v>
      </c>
      <c r="R448" s="123">
        <v>10.115496812334577</v>
      </c>
      <c r="S448" s="123">
        <v>10.315449576682246</v>
      </c>
      <c r="T448" s="123">
        <v>10.420992332299269</v>
      </c>
      <c r="U448" s="123">
        <v>10.277017868972115</v>
      </c>
      <c r="V448" s="123">
        <v>10.427180305592922</v>
      </c>
      <c r="W448" s="123">
        <v>11.088161429262094</v>
      </c>
      <c r="X448" s="123">
        <v>10.722294700210352</v>
      </c>
      <c r="Y448" s="123">
        <v>10.522792026497187</v>
      </c>
      <c r="DA448" s="130" t="s">
        <v>4716</v>
      </c>
    </row>
    <row r="449" spans="1:105" ht="12" customHeight="1" x14ac:dyDescent="0.25">
      <c r="A449" s="97" t="s">
        <v>128</v>
      </c>
      <c r="B449" s="99"/>
      <c r="C449" s="99">
        <v>10.724325246915599</v>
      </c>
      <c r="D449" s="99">
        <v>10.708090425031358</v>
      </c>
      <c r="E449" s="99">
        <v>10.983412308176554</v>
      </c>
      <c r="F449" s="99">
        <v>11.15784448169722</v>
      </c>
      <c r="G449" s="99">
        <v>11.344316947769759</v>
      </c>
      <c r="H449" s="99">
        <v>11.216026952936362</v>
      </c>
      <c r="I449" s="99">
        <v>11.253379901149838</v>
      </c>
      <c r="J449" s="99">
        <v>11.14291654450081</v>
      </c>
      <c r="K449" s="99">
        <v>11.415837559388942</v>
      </c>
      <c r="L449" s="99">
        <v>11.303750615800061</v>
      </c>
      <c r="M449" s="99">
        <v>9.8604316704528259</v>
      </c>
      <c r="N449" s="99">
        <v>10.416303968131526</v>
      </c>
      <c r="O449" s="99">
        <v>10.729400152986473</v>
      </c>
      <c r="P449" s="99">
        <v>10.255154556474166</v>
      </c>
      <c r="Q449" s="99">
        <v>0</v>
      </c>
      <c r="R449" s="99">
        <v>9.7076294580969549</v>
      </c>
      <c r="S449" s="99">
        <v>10.216307238682502</v>
      </c>
      <c r="T449" s="99">
        <v>10.502839783789121</v>
      </c>
      <c r="U449" s="99">
        <v>9.9573930980612388</v>
      </c>
      <c r="V449" s="99">
        <v>10.299922021794943</v>
      </c>
      <c r="W449" s="99">
        <v>10.986822092945919</v>
      </c>
      <c r="X449" s="99">
        <v>10.788910983507252</v>
      </c>
      <c r="Y449" s="99">
        <v>10.269266886058171</v>
      </c>
      <c r="DA449" s="63" t="s">
        <v>4717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10.984435985949469</v>
      </c>
      <c r="F450" s="99">
        <v>0</v>
      </c>
      <c r="G450" s="99">
        <v>0</v>
      </c>
      <c r="H450" s="99">
        <v>0</v>
      </c>
      <c r="I450" s="99">
        <v>11.259862904496618</v>
      </c>
      <c r="J450" s="99">
        <v>11.152556652535711</v>
      </c>
      <c r="K450" s="99">
        <v>11.426890530591518</v>
      </c>
      <c r="L450" s="99">
        <v>11.310905709106459</v>
      </c>
      <c r="M450" s="99">
        <v>9.8649062289950358</v>
      </c>
      <c r="N450" s="99">
        <v>10.417972561113338</v>
      </c>
      <c r="O450" s="99">
        <v>10.731527709239186</v>
      </c>
      <c r="P450" s="99">
        <v>0</v>
      </c>
      <c r="Q450" s="99">
        <v>0</v>
      </c>
      <c r="R450" s="99">
        <v>0</v>
      </c>
      <c r="S450" s="99">
        <v>10.210946294470041</v>
      </c>
      <c r="T450" s="99">
        <v>10.494452084162562</v>
      </c>
      <c r="U450" s="99">
        <v>0</v>
      </c>
      <c r="V450" s="99">
        <v>10.288789125642197</v>
      </c>
      <c r="W450" s="99">
        <v>10.975469319291353</v>
      </c>
      <c r="X450" s="99">
        <v>10.792413724740459</v>
      </c>
      <c r="Y450" s="99">
        <v>10.264801034014102</v>
      </c>
      <c r="DA450" s="63" t="s">
        <v>4718</v>
      </c>
    </row>
    <row r="451" spans="1:105" ht="12" customHeight="1" x14ac:dyDescent="0.25">
      <c r="A451" s="100" t="s">
        <v>198</v>
      </c>
      <c r="B451" s="102"/>
      <c r="C451" s="102">
        <v>0</v>
      </c>
      <c r="D451" s="102">
        <v>0</v>
      </c>
      <c r="E451" s="102">
        <v>2.8196252985243624</v>
      </c>
      <c r="F451" s="102">
        <v>0</v>
      </c>
      <c r="G451" s="102">
        <v>0</v>
      </c>
      <c r="H451" s="102">
        <v>0</v>
      </c>
      <c r="I451" s="102">
        <v>3.1288097293028496</v>
      </c>
      <c r="J451" s="102">
        <v>3.1215584045415534</v>
      </c>
      <c r="K451" s="102">
        <v>2.9778827586978966</v>
      </c>
      <c r="L451" s="102">
        <v>2.9517541411425192</v>
      </c>
      <c r="M451" s="102">
        <v>2.6868584888654907</v>
      </c>
      <c r="N451" s="102">
        <v>2.8085693567642198</v>
      </c>
      <c r="O451" s="102">
        <v>2.811135528975802</v>
      </c>
      <c r="P451" s="102">
        <v>0</v>
      </c>
      <c r="Q451" s="102">
        <v>0</v>
      </c>
      <c r="R451" s="102">
        <v>0</v>
      </c>
      <c r="S451" s="102">
        <v>2.9732940220570678</v>
      </c>
      <c r="T451" s="102">
        <v>3.159235172939177</v>
      </c>
      <c r="U451" s="102">
        <v>0</v>
      </c>
      <c r="V451" s="102">
        <v>2.8672218804388794</v>
      </c>
      <c r="W451" s="102">
        <v>3.4413827116701916</v>
      </c>
      <c r="X451" s="102">
        <v>3.7873815071950085</v>
      </c>
      <c r="Y451" s="102">
        <v>3.6629865498541143</v>
      </c>
      <c r="DA451" s="131" t="s">
        <v>4719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8.1648106874251081</v>
      </c>
      <c r="F452" s="105">
        <v>0</v>
      </c>
      <c r="G452" s="105">
        <v>0</v>
      </c>
      <c r="H452" s="105">
        <v>0</v>
      </c>
      <c r="I452" s="105">
        <v>8.1310531751937667</v>
      </c>
      <c r="J452" s="105">
        <v>8.0309982479941588</v>
      </c>
      <c r="K452" s="105">
        <v>8.4490077718936245</v>
      </c>
      <c r="L452" s="105">
        <v>8.3591515679639397</v>
      </c>
      <c r="M452" s="105">
        <v>7.1780477401295455</v>
      </c>
      <c r="N452" s="105">
        <v>7.6094032043491175</v>
      </c>
      <c r="O452" s="105">
        <v>7.920392180263387</v>
      </c>
      <c r="P452" s="105">
        <v>0</v>
      </c>
      <c r="Q452" s="105">
        <v>0</v>
      </c>
      <c r="R452" s="105">
        <v>0</v>
      </c>
      <c r="S452" s="105">
        <v>7.2376522724129746</v>
      </c>
      <c r="T452" s="105">
        <v>7.3352169112233838</v>
      </c>
      <c r="U452" s="105">
        <v>0</v>
      </c>
      <c r="V452" s="105">
        <v>7.4215672452033159</v>
      </c>
      <c r="W452" s="105">
        <v>7.5340866076211608</v>
      </c>
      <c r="X452" s="105">
        <v>7.0050322175454509</v>
      </c>
      <c r="Y452" s="105">
        <v>6.6018144841599868</v>
      </c>
      <c r="DA452" s="132" t="s">
        <v>4720</v>
      </c>
    </row>
    <row r="453" spans="1:105" ht="12" customHeight="1" x14ac:dyDescent="0.25">
      <c r="A453" s="106" t="s">
        <v>122</v>
      </c>
      <c r="B453" s="102"/>
      <c r="C453" s="102">
        <v>10.661777113280884</v>
      </c>
      <c r="D453" s="102">
        <v>11.634444271347373</v>
      </c>
      <c r="E453" s="102">
        <v>9.964585342878328</v>
      </c>
      <c r="F453" s="102">
        <v>11.307137427249462</v>
      </c>
      <c r="G453" s="102">
        <v>11.470924593039655</v>
      </c>
      <c r="H453" s="102">
        <v>11.726370143445278</v>
      </c>
      <c r="I453" s="102">
        <v>11.170717835123929</v>
      </c>
      <c r="J453" s="102">
        <v>11.508208042686149</v>
      </c>
      <c r="K453" s="102">
        <v>10.867924895295982</v>
      </c>
      <c r="L453" s="102">
        <v>10.896477469798299</v>
      </c>
      <c r="M453" s="102">
        <v>10.397290594972947</v>
      </c>
      <c r="N453" s="102">
        <v>10.368830207784743</v>
      </c>
      <c r="O453" s="102">
        <v>10.051317249072282</v>
      </c>
      <c r="P453" s="102">
        <v>9.9570978419191167</v>
      </c>
      <c r="Q453" s="102">
        <v>0</v>
      </c>
      <c r="R453" s="102">
        <v>10.195322014703631</v>
      </c>
      <c r="S453" s="102">
        <v>10.347068484457846</v>
      </c>
      <c r="T453" s="102">
        <v>10.384065055175364</v>
      </c>
      <c r="U453" s="102">
        <v>10.416563465499857</v>
      </c>
      <c r="V453" s="102">
        <v>10.512886983988849</v>
      </c>
      <c r="W453" s="102">
        <v>11.159473293340282</v>
      </c>
      <c r="X453" s="102">
        <v>10.662746266813835</v>
      </c>
      <c r="Y453" s="102">
        <v>10.616945143108271</v>
      </c>
      <c r="DA453" s="131" t="s">
        <v>4721</v>
      </c>
    </row>
    <row r="454" spans="1:105" ht="12" customHeight="1" x14ac:dyDescent="0.25">
      <c r="A454" s="107" t="s">
        <v>121</v>
      </c>
      <c r="B454" s="105"/>
      <c r="C454" s="105">
        <v>10.66238326205414</v>
      </c>
      <c r="D454" s="105">
        <v>11.635624102895457</v>
      </c>
      <c r="E454" s="105">
        <v>9.9674745514640453</v>
      </c>
      <c r="F454" s="105">
        <v>11.309694760687046</v>
      </c>
      <c r="G454" s="105">
        <v>11.47277808016465</v>
      </c>
      <c r="H454" s="105">
        <v>11.727096596458397</v>
      </c>
      <c r="I454" s="105">
        <v>11.17472757607505</v>
      </c>
      <c r="J454" s="105">
        <v>11.514838369999991</v>
      </c>
      <c r="K454" s="105">
        <v>10.875330191559698</v>
      </c>
      <c r="L454" s="105">
        <v>10.903035499242302</v>
      </c>
      <c r="M454" s="105">
        <v>10.404316601661113</v>
      </c>
      <c r="N454" s="105">
        <v>10.37375655058217</v>
      </c>
      <c r="O454" s="105">
        <v>10.056108212712131</v>
      </c>
      <c r="P454" s="105">
        <v>0</v>
      </c>
      <c r="Q454" s="105">
        <v>0</v>
      </c>
      <c r="R454" s="105">
        <v>10.213470609251385</v>
      </c>
      <c r="S454" s="105">
        <v>10.362658381909455</v>
      </c>
      <c r="T454" s="105">
        <v>10.396732733342603</v>
      </c>
      <c r="U454" s="105">
        <v>10.425206916226212</v>
      </c>
      <c r="V454" s="105">
        <v>10.516549641385534</v>
      </c>
      <c r="W454" s="105">
        <v>11.159387506417055</v>
      </c>
      <c r="X454" s="105">
        <v>10.665041924977253</v>
      </c>
      <c r="Y454" s="105">
        <v>10.623195533727777</v>
      </c>
      <c r="DA454" s="132" t="s">
        <v>4722</v>
      </c>
    </row>
    <row r="455" spans="1:105" ht="12" customHeight="1" x14ac:dyDescent="0.25">
      <c r="A455" s="108" t="s">
        <v>53</v>
      </c>
      <c r="B455" s="99"/>
      <c r="C455" s="99">
        <v>3.0653828347576031</v>
      </c>
      <c r="D455" s="99">
        <v>3.5271511142259167</v>
      </c>
      <c r="E455" s="99">
        <v>2.5572796401980584</v>
      </c>
      <c r="F455" s="99">
        <v>3.2727622657951128</v>
      </c>
      <c r="G455" s="99">
        <v>3.2887252166227783</v>
      </c>
      <c r="H455" s="99">
        <v>3.3503625946509574</v>
      </c>
      <c r="I455" s="99">
        <v>3.1065840934741074</v>
      </c>
      <c r="J455" s="99">
        <v>3.2265957504189196</v>
      </c>
      <c r="K455" s="99">
        <v>2.8326633786827853</v>
      </c>
      <c r="L455" s="99">
        <v>2.8436297299280628</v>
      </c>
      <c r="M455" s="99">
        <v>2.836693559780731</v>
      </c>
      <c r="N455" s="99">
        <v>2.7971699763215172</v>
      </c>
      <c r="O455" s="99">
        <v>2.6325651946779458</v>
      </c>
      <c r="P455" s="99">
        <v>0</v>
      </c>
      <c r="Q455" s="99">
        <v>0</v>
      </c>
      <c r="R455" s="99">
        <v>3.020228286946347</v>
      </c>
      <c r="S455" s="99">
        <v>3.0185001782291154</v>
      </c>
      <c r="T455" s="99">
        <v>3.1304538126649768</v>
      </c>
      <c r="U455" s="99">
        <v>2.9683259723401267</v>
      </c>
      <c r="V455" s="99">
        <v>2.9314620077090643</v>
      </c>
      <c r="W455" s="99">
        <v>3.5008573879325424</v>
      </c>
      <c r="X455" s="99">
        <v>3.7437973507466547</v>
      </c>
      <c r="Y455" s="99">
        <v>3.7908893015851901</v>
      </c>
      <c r="DA455" s="63" t="s">
        <v>4723</v>
      </c>
    </row>
    <row r="456" spans="1:105" ht="12" customHeight="1" x14ac:dyDescent="0.25">
      <c r="A456" s="108" t="s">
        <v>52</v>
      </c>
      <c r="B456" s="99"/>
      <c r="C456" s="99">
        <v>7.5970004272965372</v>
      </c>
      <c r="D456" s="99">
        <v>8.1084729886695381</v>
      </c>
      <c r="E456" s="99">
        <v>7.4101949112659868</v>
      </c>
      <c r="F456" s="99">
        <v>8.0369324948919321</v>
      </c>
      <c r="G456" s="99">
        <v>8.1840528635418739</v>
      </c>
      <c r="H456" s="99">
        <v>8.3767340018074385</v>
      </c>
      <c r="I456" s="99">
        <v>8.0681434826009433</v>
      </c>
      <c r="J456" s="99">
        <v>8.2882426195810712</v>
      </c>
      <c r="K456" s="99">
        <v>8.0426668128769112</v>
      </c>
      <c r="L456" s="99">
        <v>8.0594057693142407</v>
      </c>
      <c r="M456" s="99">
        <v>7.5676230418803829</v>
      </c>
      <c r="N456" s="99">
        <v>7.5765865742606513</v>
      </c>
      <c r="O456" s="99">
        <v>7.4235430180341861</v>
      </c>
      <c r="P456" s="99">
        <v>0</v>
      </c>
      <c r="Q456" s="99">
        <v>0</v>
      </c>
      <c r="R456" s="99">
        <v>7.1932423223050366</v>
      </c>
      <c r="S456" s="99">
        <v>7.3441582036803403</v>
      </c>
      <c r="T456" s="99">
        <v>7.2662789206776264</v>
      </c>
      <c r="U456" s="99">
        <v>7.4568809438860848</v>
      </c>
      <c r="V456" s="99">
        <v>7.5850876336764692</v>
      </c>
      <c r="W456" s="99">
        <v>7.6585301184845118</v>
      </c>
      <c r="X456" s="99">
        <v>6.9212445742305979</v>
      </c>
      <c r="Y456" s="99">
        <v>6.8323062321425878</v>
      </c>
      <c r="DA456" s="63" t="s">
        <v>4724</v>
      </c>
    </row>
    <row r="457" spans="1:105" ht="12" customHeight="1" x14ac:dyDescent="0.25">
      <c r="A457" s="121" t="s">
        <v>54</v>
      </c>
      <c r="B457" s="123"/>
      <c r="C457" s="123">
        <v>10.524869760635536</v>
      </c>
      <c r="D457" s="123">
        <v>11.175677691488847</v>
      </c>
      <c r="E457" s="123">
        <v>10.103340928606281</v>
      </c>
      <c r="F457" s="123">
        <v>10.775430024542262</v>
      </c>
      <c r="G457" s="123">
        <v>10.926758750753075</v>
      </c>
      <c r="H457" s="123">
        <v>11.105303963251314</v>
      </c>
      <c r="I457" s="123">
        <v>10.360358521414318</v>
      </c>
      <c r="J457" s="123">
        <v>10.732143333233294</v>
      </c>
      <c r="K457" s="123">
        <v>10.59426331848954</v>
      </c>
      <c r="L457" s="123">
        <v>10.007849044373723</v>
      </c>
      <c r="M457" s="123">
        <v>9.2708190662831758</v>
      </c>
      <c r="N457" s="123">
        <v>8.9521879557817172</v>
      </c>
      <c r="O457" s="123">
        <v>8.5470523664927445</v>
      </c>
      <c r="P457" s="123">
        <v>8.1434910553624764</v>
      </c>
      <c r="Q457" s="123">
        <v>0</v>
      </c>
      <c r="R457" s="123">
        <v>8.3758401135671967</v>
      </c>
      <c r="S457" s="123">
        <v>8.2558741191723133</v>
      </c>
      <c r="T457" s="123">
        <v>8.0007267784570928</v>
      </c>
      <c r="U457" s="123">
        <v>8.0028430747314907</v>
      </c>
      <c r="V457" s="123">
        <v>7.9387987077545787</v>
      </c>
      <c r="W457" s="123">
        <v>8.3590193316902379</v>
      </c>
      <c r="X457" s="123">
        <v>7.9393942510059592</v>
      </c>
      <c r="Y457" s="123">
        <v>7.4949498262118599</v>
      </c>
      <c r="DA457" s="130" t="s">
        <v>4725</v>
      </c>
    </row>
    <row r="458" spans="1:105" ht="12" customHeight="1" x14ac:dyDescent="0.25">
      <c r="A458" s="97" t="s">
        <v>50</v>
      </c>
      <c r="B458" s="99"/>
      <c r="C458" s="99">
        <v>11.460161196064465</v>
      </c>
      <c r="D458" s="99">
        <v>10.023516155635409</v>
      </c>
      <c r="E458" s="99">
        <v>11.659848963237732</v>
      </c>
      <c r="F458" s="99">
        <v>10.72859663349389</v>
      </c>
      <c r="G458" s="99">
        <v>10.650690904769315</v>
      </c>
      <c r="H458" s="99">
        <v>10.270162595968445</v>
      </c>
      <c r="I458" s="99">
        <v>10.603999254197205</v>
      </c>
      <c r="J458" s="99">
        <v>10.276243125212385</v>
      </c>
      <c r="K458" s="99">
        <v>11.794060954385275</v>
      </c>
      <c r="L458" s="99">
        <v>10.532217119116673</v>
      </c>
      <c r="M458" s="99">
        <v>9.2832190638046423</v>
      </c>
      <c r="N458" s="99">
        <v>8.8045009673163506</v>
      </c>
      <c r="O458" s="99">
        <v>8.6955739517776145</v>
      </c>
      <c r="P458" s="99">
        <v>7.9916828425338222</v>
      </c>
      <c r="Q458" s="99">
        <v>0</v>
      </c>
      <c r="R458" s="99">
        <v>8.488462264822223</v>
      </c>
      <c r="S458" s="99">
        <v>8.295320429533918</v>
      </c>
      <c r="T458" s="99">
        <v>7.826537366161439</v>
      </c>
      <c r="U458" s="99">
        <v>8.1570463418038663</v>
      </c>
      <c r="V458" s="99">
        <v>7.9922946314151746</v>
      </c>
      <c r="W458" s="99">
        <v>8.3289078994162367</v>
      </c>
      <c r="X458" s="99">
        <v>8.0706946910984865</v>
      </c>
      <c r="Y458" s="99">
        <v>7.2097913309246628</v>
      </c>
      <c r="DA458" s="63" t="s">
        <v>4726</v>
      </c>
    </row>
    <row r="459" spans="1:105" ht="12" customHeight="1" x14ac:dyDescent="0.25">
      <c r="A459" s="109" t="s">
        <v>120</v>
      </c>
      <c r="B459" s="110"/>
      <c r="C459" s="110">
        <v>9.7066889223173831</v>
      </c>
      <c r="D459" s="110">
        <v>12.007079172202449</v>
      </c>
      <c r="E459" s="110">
        <v>8.8636964678900529</v>
      </c>
      <c r="F459" s="110">
        <v>10.801686187458776</v>
      </c>
      <c r="G459" s="110">
        <v>11.064192816040018</v>
      </c>
      <c r="H459" s="110">
        <v>11.613007213643302</v>
      </c>
      <c r="I459" s="110">
        <v>10.144887478691928</v>
      </c>
      <c r="J459" s="110">
        <v>11.446868731398636</v>
      </c>
      <c r="K459" s="110">
        <v>9.406497079499724</v>
      </c>
      <c r="L459" s="110">
        <v>9.5687392239664639</v>
      </c>
      <c r="M459" s="110">
        <v>9.2630968014251227</v>
      </c>
      <c r="N459" s="110">
        <v>9.0032707635075351</v>
      </c>
      <c r="O459" s="110">
        <v>8.4790874326749481</v>
      </c>
      <c r="P459" s="110">
        <v>8.2193951617768057</v>
      </c>
      <c r="Q459" s="110">
        <v>0</v>
      </c>
      <c r="R459" s="110">
        <v>8.2847839061695172</v>
      </c>
      <c r="S459" s="110">
        <v>8.2332775764616351</v>
      </c>
      <c r="T459" s="110">
        <v>8.0924351501197815</v>
      </c>
      <c r="U459" s="110">
        <v>7.9359064819898064</v>
      </c>
      <c r="V459" s="110">
        <v>7.9199543680833449</v>
      </c>
      <c r="W459" s="110">
        <v>8.3689046534339706</v>
      </c>
      <c r="X459" s="110">
        <v>7.9030849114272987</v>
      </c>
      <c r="Y459" s="110">
        <v>7.593200311565834</v>
      </c>
      <c r="DA459" s="60" t="s">
        <v>4727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2.0827463081793742</v>
      </c>
      <c r="D461" s="118">
        <f t="shared" si="239"/>
        <v>1.6352319852409476</v>
      </c>
      <c r="E461" s="118">
        <f t="shared" si="239"/>
        <v>2.0105881826299914</v>
      </c>
      <c r="F461" s="118">
        <f t="shared" si="239"/>
        <v>1.4980020257398181</v>
      </c>
      <c r="G461" s="118">
        <f t="shared" si="239"/>
        <v>1.3749534618637116</v>
      </c>
      <c r="H461" s="118">
        <f t="shared" si="239"/>
        <v>1.5071443185393532</v>
      </c>
      <c r="I461" s="118">
        <f t="shared" si="239"/>
        <v>1.9303394411817796</v>
      </c>
      <c r="J461" s="118">
        <f t="shared" si="239"/>
        <v>2.4319207195672901</v>
      </c>
      <c r="K461" s="118">
        <f t="shared" si="239"/>
        <v>2.2726557910988023</v>
      </c>
      <c r="L461" s="118">
        <f t="shared" si="239"/>
        <v>1.8580017682746754</v>
      </c>
      <c r="M461" s="118">
        <f t="shared" si="239"/>
        <v>1.3782695922502612</v>
      </c>
      <c r="N461" s="118">
        <f t="shared" si="239"/>
        <v>0.87512449847440843</v>
      </c>
      <c r="O461" s="118">
        <f t="shared" si="239"/>
        <v>1.0556432101501878</v>
      </c>
      <c r="P461" s="118">
        <f t="shared" si="239"/>
        <v>1.0296040322805913</v>
      </c>
      <c r="Q461" s="118">
        <f t="shared" si="239"/>
        <v>0</v>
      </c>
      <c r="R461" s="118">
        <f t="shared" ref="R461:V461" si="240">R462+R465+R467+R476</f>
        <v>1.456247081540768</v>
      </c>
      <c r="S461" s="118">
        <f t="shared" si="240"/>
        <v>1.1509814881318907</v>
      </c>
      <c r="T461" s="118">
        <f t="shared" si="240"/>
        <v>1.0202622622576574</v>
      </c>
      <c r="U461" s="118">
        <f t="shared" si="240"/>
        <v>0.92654560721397139</v>
      </c>
      <c r="V461" s="118">
        <f t="shared" si="240"/>
        <v>0.77734877690359727</v>
      </c>
      <c r="W461" s="118">
        <f t="shared" ref="W461:Y461" si="241">W462+W465+W467+W476</f>
        <v>0.76673861464776616</v>
      </c>
      <c r="X461" s="118">
        <f t="shared" si="241"/>
        <v>0.65078446713391713</v>
      </c>
      <c r="Y461" s="118">
        <f t="shared" si="241"/>
        <v>0.6876600582672896</v>
      </c>
      <c r="DA461" s="129" t="s">
        <v>4878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:Y462" si="244">SUM(W463:W464)</f>
        <v>0</v>
      </c>
      <c r="X462" s="123">
        <f t="shared" si="244"/>
        <v>0</v>
      </c>
      <c r="Y462" s="123">
        <f t="shared" si="244"/>
        <v>0</v>
      </c>
      <c r="DA462" s="130" t="s">
        <v>4879</v>
      </c>
    </row>
    <row r="463" spans="1:105" ht="12" customHeight="1" x14ac:dyDescent="0.25">
      <c r="A463" s="97" t="s">
        <v>198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X463" s="99">
        <v>0</v>
      </c>
      <c r="Y463" s="99">
        <v>0</v>
      </c>
      <c r="DA463" s="63" t="s">
        <v>4880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X464" s="99">
        <v>0</v>
      </c>
      <c r="Y464" s="99">
        <v>0</v>
      </c>
      <c r="DA464" s="63" t="s">
        <v>4881</v>
      </c>
    </row>
    <row r="465" spans="1:105" ht="12" customHeight="1" x14ac:dyDescent="0.25">
      <c r="A465" s="121" t="s">
        <v>92</v>
      </c>
      <c r="B465" s="123"/>
      <c r="C465" s="123">
        <f t="shared" ref="C465:Y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X465" s="123">
        <f t="shared" si="245"/>
        <v>0</v>
      </c>
      <c r="Y465" s="123">
        <f t="shared" si="245"/>
        <v>0</v>
      </c>
      <c r="DA465" s="130" t="s">
        <v>4882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X466" s="99">
        <v>0</v>
      </c>
      <c r="Y466" s="99">
        <v>0</v>
      </c>
      <c r="DA466" s="63" t="s">
        <v>4883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X467" s="123">
        <v>0</v>
      </c>
      <c r="Y467" s="123">
        <v>0</v>
      </c>
      <c r="DA467" s="130" t="s">
        <v>4884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X468" s="99">
        <v>0</v>
      </c>
      <c r="Y468" s="99">
        <v>0</v>
      </c>
      <c r="DA468" s="63" t="s">
        <v>4885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X469" s="99">
        <v>0</v>
      </c>
      <c r="Y469" s="99">
        <v>0</v>
      </c>
      <c r="DA469" s="63" t="s">
        <v>4886</v>
      </c>
    </row>
    <row r="470" spans="1:105" ht="12" customHeight="1" x14ac:dyDescent="0.25">
      <c r="A470" s="100" t="s">
        <v>198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X470" s="102">
        <v>0</v>
      </c>
      <c r="Y470" s="102">
        <v>0</v>
      </c>
      <c r="DA470" s="131" t="s">
        <v>4887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X471" s="105">
        <v>0</v>
      </c>
      <c r="Y471" s="105">
        <v>0</v>
      </c>
      <c r="DA471" s="132" t="s">
        <v>4888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X472" s="102">
        <v>0</v>
      </c>
      <c r="Y472" s="102">
        <v>0</v>
      </c>
      <c r="DA472" s="131" t="s">
        <v>4889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X473" s="105">
        <v>0</v>
      </c>
      <c r="Y473" s="105">
        <v>0</v>
      </c>
      <c r="DA473" s="132" t="s">
        <v>4890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X474" s="99">
        <v>0</v>
      </c>
      <c r="Y474" s="99">
        <v>0</v>
      </c>
      <c r="DA474" s="63" t="s">
        <v>4891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X475" s="99">
        <v>0</v>
      </c>
      <c r="Y475" s="99">
        <v>0</v>
      </c>
      <c r="DA475" s="63" t="s">
        <v>4892</v>
      </c>
    </row>
    <row r="476" spans="1:105" ht="12" customHeight="1" x14ac:dyDescent="0.25">
      <c r="A476" s="121" t="s">
        <v>54</v>
      </c>
      <c r="B476" s="123"/>
      <c r="C476" s="123">
        <v>2.0827463081793742</v>
      </c>
      <c r="D476" s="123">
        <v>1.6352319852409476</v>
      </c>
      <c r="E476" s="123">
        <v>2.0105881826299914</v>
      </c>
      <c r="F476" s="123">
        <v>1.4980020257398181</v>
      </c>
      <c r="G476" s="123">
        <v>1.3749534618637116</v>
      </c>
      <c r="H476" s="123">
        <v>1.5071443185393532</v>
      </c>
      <c r="I476" s="123">
        <v>1.9303394411817796</v>
      </c>
      <c r="J476" s="123">
        <v>2.4319207195672901</v>
      </c>
      <c r="K476" s="123">
        <v>2.2726557910988023</v>
      </c>
      <c r="L476" s="123">
        <v>1.8580017682746754</v>
      </c>
      <c r="M476" s="123">
        <v>1.3782695922502612</v>
      </c>
      <c r="N476" s="123">
        <v>0.87512449847440843</v>
      </c>
      <c r="O476" s="123">
        <v>1.0556432101501878</v>
      </c>
      <c r="P476" s="123">
        <v>1.0296040322805913</v>
      </c>
      <c r="Q476" s="123">
        <v>0</v>
      </c>
      <c r="R476" s="123">
        <v>1.456247081540768</v>
      </c>
      <c r="S476" s="123">
        <v>1.1509814881318907</v>
      </c>
      <c r="T476" s="123">
        <v>1.0202622622576574</v>
      </c>
      <c r="U476" s="123">
        <v>0.92654560721397139</v>
      </c>
      <c r="V476" s="123">
        <v>0.77734877690359727</v>
      </c>
      <c r="W476" s="123">
        <v>0.76673861464776616</v>
      </c>
      <c r="X476" s="123">
        <v>0.65078446713391713</v>
      </c>
      <c r="Y476" s="123">
        <v>0.6876600582672896</v>
      </c>
      <c r="DA476" s="130" t="s">
        <v>4893</v>
      </c>
    </row>
    <row r="477" spans="1:105" ht="12" customHeight="1" x14ac:dyDescent="0.25">
      <c r="A477" s="97" t="s">
        <v>50</v>
      </c>
      <c r="B477" s="99"/>
      <c r="C477" s="99">
        <v>4.4636072291166524</v>
      </c>
      <c r="D477" s="99">
        <v>3.9013470202716283</v>
      </c>
      <c r="E477" s="99">
        <v>4.5350996532741759</v>
      </c>
      <c r="F477" s="99">
        <v>4.1700038291182624</v>
      </c>
      <c r="G477" s="99">
        <v>4.136862889137956</v>
      </c>
      <c r="H477" s="99">
        <v>3.9863062421744129</v>
      </c>
      <c r="I477" s="99">
        <v>4.1130425553778958</v>
      </c>
      <c r="J477" s="99">
        <v>3.9831642667912779</v>
      </c>
      <c r="K477" s="99">
        <v>4.5683322936437376</v>
      </c>
      <c r="L477" s="99">
        <v>4.0767560862618817</v>
      </c>
      <c r="M477" s="99">
        <v>3.5914207651213914</v>
      </c>
      <c r="N477" s="99">
        <v>3.4052223428540493</v>
      </c>
      <c r="O477" s="99">
        <v>3.362506385902496</v>
      </c>
      <c r="P477" s="99">
        <v>3.0888120968417736</v>
      </c>
      <c r="Q477" s="99">
        <v>0</v>
      </c>
      <c r="R477" s="99">
        <v>3.2573947876569807</v>
      </c>
      <c r="S477" s="99">
        <v>3.1602257155621292</v>
      </c>
      <c r="T477" s="99">
        <v>2.9581320622337008</v>
      </c>
      <c r="U477" s="99">
        <v>3.0610486327165054</v>
      </c>
      <c r="V477" s="99">
        <v>2.9841117387479463</v>
      </c>
      <c r="W477" s="99">
        <v>3.1022820056823441</v>
      </c>
      <c r="X477" s="99">
        <v>3.0041262775777793</v>
      </c>
      <c r="Y477" s="99">
        <v>2.6834986210808558</v>
      </c>
      <c r="DA477" s="63" t="s">
        <v>4894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X478" s="110">
        <v>0</v>
      </c>
      <c r="Y478" s="110">
        <v>0</v>
      </c>
      <c r="DA478" s="60" t="s">
        <v>4895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3241</v>
      </c>
      <c r="C5" s="120">
        <v>4433</v>
      </c>
      <c r="D5" s="120">
        <v>6485</v>
      </c>
      <c r="E5" s="120">
        <v>9348</v>
      </c>
      <c r="F5" s="120">
        <v>13321</v>
      </c>
      <c r="G5" s="120">
        <v>17770</v>
      </c>
      <c r="H5" s="120">
        <v>22366</v>
      </c>
      <c r="I5" s="120">
        <v>28538</v>
      </c>
      <c r="J5" s="120">
        <v>33595</v>
      </c>
      <c r="K5" s="120">
        <v>37320</v>
      </c>
      <c r="L5" s="120">
        <v>39260</v>
      </c>
      <c r="M5" s="120">
        <v>39586</v>
      </c>
      <c r="N5" s="120">
        <v>39533</v>
      </c>
      <c r="O5" s="120">
        <v>39054</v>
      </c>
      <c r="P5" s="120">
        <v>38803</v>
      </c>
      <c r="Q5" s="120">
        <v>38212</v>
      </c>
      <c r="R5" s="120">
        <v>37992</v>
      </c>
      <c r="S5" s="120">
        <v>37181</v>
      </c>
      <c r="T5" s="120">
        <v>35524</v>
      </c>
      <c r="U5" s="120">
        <v>33620</v>
      </c>
      <c r="V5" s="120">
        <v>31628</v>
      </c>
      <c r="W5" s="120">
        <v>30070</v>
      </c>
      <c r="X5" s="120">
        <v>28503</v>
      </c>
      <c r="Y5" s="120">
        <v>28213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3241</v>
      </c>
      <c r="C7" s="52">
        <v>4433</v>
      </c>
      <c r="D7" s="52">
        <v>6485</v>
      </c>
      <c r="E7" s="52">
        <v>9348</v>
      </c>
      <c r="F7" s="52">
        <v>13321</v>
      </c>
      <c r="G7" s="52">
        <v>17770</v>
      </c>
      <c r="H7" s="52">
        <v>22366</v>
      </c>
      <c r="I7" s="52">
        <v>28538</v>
      </c>
      <c r="J7" s="52">
        <v>33595</v>
      </c>
      <c r="K7" s="52">
        <v>37320</v>
      </c>
      <c r="L7" s="52">
        <v>39260</v>
      </c>
      <c r="M7" s="52">
        <v>39586</v>
      </c>
      <c r="N7" s="52">
        <v>39533</v>
      </c>
      <c r="O7" s="52">
        <v>39054</v>
      </c>
      <c r="P7" s="52">
        <v>38803</v>
      </c>
      <c r="Q7" s="52">
        <v>38212</v>
      </c>
      <c r="R7" s="52">
        <v>37992</v>
      </c>
      <c r="S7" s="52">
        <v>37181</v>
      </c>
      <c r="T7" s="52">
        <v>35524</v>
      </c>
      <c r="U7" s="52">
        <v>33620</v>
      </c>
      <c r="V7" s="52">
        <v>31628</v>
      </c>
      <c r="W7" s="52">
        <v>30070</v>
      </c>
      <c r="X7" s="52">
        <v>28503</v>
      </c>
      <c r="Y7" s="52">
        <v>28213</v>
      </c>
      <c r="DA7" s="63" t="s">
        <v>1120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1549</v>
      </c>
      <c r="C9" s="52">
        <v>1736</v>
      </c>
      <c r="D9" s="52">
        <v>2172</v>
      </c>
      <c r="E9" s="52">
        <v>2923</v>
      </c>
      <c r="F9" s="52">
        <v>4289</v>
      </c>
      <c r="G9" s="52">
        <v>6144</v>
      </c>
      <c r="H9" s="52">
        <v>7695</v>
      </c>
      <c r="I9" s="52">
        <v>10483</v>
      </c>
      <c r="J9" s="52">
        <v>13762</v>
      </c>
      <c r="K9" s="52">
        <v>17519</v>
      </c>
      <c r="L9" s="52">
        <v>18744</v>
      </c>
      <c r="M9" s="52">
        <v>19603</v>
      </c>
      <c r="N9" s="52">
        <v>19244</v>
      </c>
      <c r="O9" s="52">
        <v>21849</v>
      </c>
      <c r="P9" s="52">
        <v>23001</v>
      </c>
      <c r="Q9" s="52">
        <v>23787</v>
      </c>
      <c r="R9" s="52">
        <v>24160</v>
      </c>
      <c r="S9" s="52">
        <v>23924</v>
      </c>
      <c r="T9" s="52">
        <v>24316</v>
      </c>
      <c r="U9" s="52">
        <v>23369</v>
      </c>
      <c r="V9" s="52">
        <v>23557</v>
      </c>
      <c r="W9" s="52">
        <v>23256</v>
      </c>
      <c r="X9" s="52">
        <v>25107</v>
      </c>
      <c r="Y9" s="52">
        <v>24723</v>
      </c>
      <c r="DA9" s="63" t="s">
        <v>1121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128</v>
      </c>
      <c r="C11" s="52">
        <v>188</v>
      </c>
      <c r="D11" s="52">
        <v>297</v>
      </c>
      <c r="E11" s="52">
        <v>449</v>
      </c>
      <c r="F11" s="52">
        <v>619</v>
      </c>
      <c r="G11" s="52">
        <v>780</v>
      </c>
      <c r="H11" s="52">
        <v>975</v>
      </c>
      <c r="I11" s="52">
        <v>1269</v>
      </c>
      <c r="J11" s="52">
        <v>1512</v>
      </c>
      <c r="K11" s="52">
        <v>1705</v>
      </c>
      <c r="L11" s="52">
        <v>1788</v>
      </c>
      <c r="M11" s="52">
        <v>1767</v>
      </c>
      <c r="N11" s="52">
        <v>1634</v>
      </c>
      <c r="O11" s="52">
        <v>1510</v>
      </c>
      <c r="P11" s="52">
        <v>1381</v>
      </c>
      <c r="Q11" s="52">
        <v>1312</v>
      </c>
      <c r="R11" s="52">
        <v>1288</v>
      </c>
      <c r="S11" s="52">
        <v>1226</v>
      </c>
      <c r="T11" s="52">
        <v>1148</v>
      </c>
      <c r="U11" s="52">
        <v>1062</v>
      </c>
      <c r="V11" s="52">
        <v>970</v>
      </c>
      <c r="W11" s="52">
        <v>864</v>
      </c>
      <c r="X11" s="52">
        <v>745</v>
      </c>
      <c r="Y11" s="52">
        <v>672</v>
      </c>
      <c r="DA11" s="63" t="s">
        <v>1122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1123</v>
      </c>
    </row>
    <row r="13" spans="1:105" ht="12" customHeight="1" x14ac:dyDescent="0.25">
      <c r="A13" s="97" t="s">
        <v>122</v>
      </c>
      <c r="B13" s="52">
        <v>3065</v>
      </c>
      <c r="C13" s="52">
        <v>4156</v>
      </c>
      <c r="D13" s="52">
        <v>6041</v>
      </c>
      <c r="E13" s="52">
        <v>8587</v>
      </c>
      <c r="F13" s="52">
        <v>12286</v>
      </c>
      <c r="G13" s="52">
        <v>16439</v>
      </c>
      <c r="H13" s="52">
        <v>20682</v>
      </c>
      <c r="I13" s="52">
        <v>25951</v>
      </c>
      <c r="J13" s="52">
        <v>30196</v>
      </c>
      <c r="K13" s="52">
        <v>33226</v>
      </c>
      <c r="L13" s="52">
        <v>34794</v>
      </c>
      <c r="M13" s="52">
        <v>34764</v>
      </c>
      <c r="N13" s="52">
        <v>34532</v>
      </c>
      <c r="O13" s="52">
        <v>33785</v>
      </c>
      <c r="P13" s="52">
        <v>33026</v>
      </c>
      <c r="Q13" s="52">
        <v>31970</v>
      </c>
      <c r="R13" s="52">
        <v>31390</v>
      </c>
      <c r="S13" s="52">
        <v>30398</v>
      </c>
      <c r="T13" s="52">
        <v>28671</v>
      </c>
      <c r="U13" s="52">
        <v>26915</v>
      </c>
      <c r="V13" s="52">
        <v>25146</v>
      </c>
      <c r="W13" s="52">
        <v>23920</v>
      </c>
      <c r="X13" s="52">
        <v>22669</v>
      </c>
      <c r="Y13" s="52">
        <v>22304</v>
      </c>
      <c r="DA13" s="63" t="s">
        <v>1124</v>
      </c>
    </row>
    <row r="14" spans="1:105" ht="12" customHeight="1" x14ac:dyDescent="0.25">
      <c r="A14" s="97" t="s">
        <v>121</v>
      </c>
      <c r="B14" s="52">
        <v>48</v>
      </c>
      <c r="C14" s="52">
        <v>89</v>
      </c>
      <c r="D14" s="52">
        <v>147</v>
      </c>
      <c r="E14" s="52">
        <v>312</v>
      </c>
      <c r="F14" s="52">
        <v>416</v>
      </c>
      <c r="G14" s="52">
        <v>551</v>
      </c>
      <c r="H14" s="52">
        <v>709</v>
      </c>
      <c r="I14" s="52">
        <v>1318</v>
      </c>
      <c r="J14" s="52">
        <v>1887</v>
      </c>
      <c r="K14" s="52">
        <v>2389</v>
      </c>
      <c r="L14" s="52">
        <v>2678</v>
      </c>
      <c r="M14" s="52">
        <v>3055</v>
      </c>
      <c r="N14" s="52">
        <v>3367</v>
      </c>
      <c r="O14" s="52">
        <v>3759</v>
      </c>
      <c r="P14" s="52">
        <v>4396</v>
      </c>
      <c r="Q14" s="52">
        <v>4930</v>
      </c>
      <c r="R14" s="52">
        <v>5314</v>
      </c>
      <c r="S14" s="52">
        <v>5557</v>
      </c>
      <c r="T14" s="52">
        <v>5705</v>
      </c>
      <c r="U14" s="52">
        <v>5643</v>
      </c>
      <c r="V14" s="52">
        <v>5512</v>
      </c>
      <c r="W14" s="52">
        <v>5286</v>
      </c>
      <c r="X14" s="52">
        <v>5089</v>
      </c>
      <c r="Y14" s="52">
        <v>5237</v>
      </c>
      <c r="DA14" s="63" t="s">
        <v>1125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909</v>
      </c>
      <c r="C16" s="52">
        <v>1560</v>
      </c>
      <c r="D16" s="52">
        <v>2490</v>
      </c>
      <c r="E16" s="52">
        <v>3840</v>
      </c>
      <c r="F16" s="52">
        <v>5298</v>
      </c>
      <c r="G16" s="52">
        <v>6772</v>
      </c>
      <c r="H16" s="52">
        <v>8527</v>
      </c>
      <c r="I16" s="52">
        <v>11514</v>
      </c>
      <c r="J16" s="52">
        <v>14990</v>
      </c>
      <c r="K16" s="52">
        <v>17104</v>
      </c>
      <c r="L16" s="52">
        <v>18196</v>
      </c>
      <c r="M16" s="52">
        <v>18209</v>
      </c>
      <c r="N16" s="52">
        <v>17365</v>
      </c>
      <c r="O16" s="52">
        <v>16522</v>
      </c>
      <c r="P16" s="52">
        <v>15528</v>
      </c>
      <c r="Q16" s="52">
        <v>14709</v>
      </c>
      <c r="R16" s="52">
        <v>14294</v>
      </c>
      <c r="S16" s="52">
        <v>13648</v>
      </c>
      <c r="T16" s="52">
        <v>12881</v>
      </c>
      <c r="U16" s="52">
        <v>12095</v>
      </c>
      <c r="V16" s="52">
        <v>11203</v>
      </c>
      <c r="W16" s="52">
        <v>10164</v>
      </c>
      <c r="X16" s="52">
        <v>8910</v>
      </c>
      <c r="Y16" s="52">
        <v>8121</v>
      </c>
      <c r="DA16" s="63" t="s">
        <v>1126</v>
      </c>
    </row>
    <row r="17" spans="1:105" ht="12" customHeight="1" x14ac:dyDescent="0.25">
      <c r="A17" s="109" t="s">
        <v>120</v>
      </c>
      <c r="B17" s="36">
        <v>2332</v>
      </c>
      <c r="C17" s="36">
        <v>2873</v>
      </c>
      <c r="D17" s="36">
        <v>3995</v>
      </c>
      <c r="E17" s="36">
        <v>5508</v>
      </c>
      <c r="F17" s="36">
        <v>8023</v>
      </c>
      <c r="G17" s="36">
        <v>10998</v>
      </c>
      <c r="H17" s="36">
        <v>13839</v>
      </c>
      <c r="I17" s="36">
        <v>17024</v>
      </c>
      <c r="J17" s="36">
        <v>18605</v>
      </c>
      <c r="K17" s="36">
        <v>20216</v>
      </c>
      <c r="L17" s="36">
        <v>21064</v>
      </c>
      <c r="M17" s="36">
        <v>21377</v>
      </c>
      <c r="N17" s="36">
        <v>22168</v>
      </c>
      <c r="O17" s="36">
        <v>22532</v>
      </c>
      <c r="P17" s="36">
        <v>23275</v>
      </c>
      <c r="Q17" s="36">
        <v>23503</v>
      </c>
      <c r="R17" s="36">
        <v>23698</v>
      </c>
      <c r="S17" s="36">
        <v>23533</v>
      </c>
      <c r="T17" s="36">
        <v>22643</v>
      </c>
      <c r="U17" s="36">
        <v>21525</v>
      </c>
      <c r="V17" s="36">
        <v>20425</v>
      </c>
      <c r="W17" s="36">
        <v>19906</v>
      </c>
      <c r="X17" s="36">
        <v>19593</v>
      </c>
      <c r="Y17" s="36">
        <v>20092</v>
      </c>
      <c r="DA17" s="60" t="s">
        <v>1127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1205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253</v>
      </c>
      <c r="D21" s="52">
        <v>253</v>
      </c>
      <c r="E21" s="52">
        <v>257</v>
      </c>
      <c r="F21" s="52">
        <v>265</v>
      </c>
      <c r="G21" s="52">
        <v>282</v>
      </c>
      <c r="H21" s="52">
        <v>319</v>
      </c>
      <c r="I21" s="52">
        <v>377</v>
      </c>
      <c r="J21" s="52">
        <v>466</v>
      </c>
      <c r="K21" s="52">
        <v>592</v>
      </c>
      <c r="L21" s="52">
        <v>772</v>
      </c>
      <c r="M21" s="52">
        <v>1003</v>
      </c>
      <c r="N21" s="52">
        <v>1289</v>
      </c>
      <c r="O21" s="52">
        <v>1591</v>
      </c>
      <c r="P21" s="52">
        <v>1797</v>
      </c>
      <c r="Q21" s="52">
        <v>2272</v>
      </c>
      <c r="R21" s="52">
        <v>2816</v>
      </c>
      <c r="S21" s="52">
        <v>3418</v>
      </c>
      <c r="T21" s="52">
        <v>3818</v>
      </c>
      <c r="U21" s="52">
        <v>4083</v>
      </c>
      <c r="V21" s="52">
        <v>4198</v>
      </c>
      <c r="W21" s="52">
        <v>4098</v>
      </c>
      <c r="X21" s="52">
        <v>3858</v>
      </c>
      <c r="Y21" s="52">
        <v>3549</v>
      </c>
      <c r="DA21" s="63" t="s">
        <v>1206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242</v>
      </c>
      <c r="D23" s="52">
        <v>242</v>
      </c>
      <c r="E23" s="52">
        <v>249</v>
      </c>
      <c r="F23" s="52">
        <v>271</v>
      </c>
      <c r="G23" s="52">
        <v>475</v>
      </c>
      <c r="H23" s="52">
        <v>869</v>
      </c>
      <c r="I23" s="52">
        <v>653</v>
      </c>
      <c r="J23" s="52">
        <v>1047</v>
      </c>
      <c r="K23" s="52">
        <v>1756</v>
      </c>
      <c r="L23" s="52">
        <v>1935</v>
      </c>
      <c r="M23" s="52">
        <v>2149</v>
      </c>
      <c r="N23" s="52">
        <v>2361</v>
      </c>
      <c r="O23" s="52">
        <v>2575</v>
      </c>
      <c r="P23" s="52">
        <v>2794</v>
      </c>
      <c r="Q23" s="52">
        <v>3459</v>
      </c>
      <c r="R23" s="52">
        <v>4346</v>
      </c>
      <c r="S23" s="52">
        <v>4441</v>
      </c>
      <c r="T23" s="52">
        <v>4206</v>
      </c>
      <c r="U23" s="52">
        <v>3947</v>
      </c>
      <c r="V23" s="52">
        <v>4162</v>
      </c>
      <c r="W23" s="52">
        <v>4229</v>
      </c>
      <c r="X23" s="52">
        <v>4537</v>
      </c>
      <c r="Y23" s="52">
        <v>4888</v>
      </c>
      <c r="DA23" s="63" t="s">
        <v>1207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20</v>
      </c>
      <c r="D25" s="52">
        <v>20</v>
      </c>
      <c r="E25" s="52">
        <v>21</v>
      </c>
      <c r="F25" s="52">
        <v>25</v>
      </c>
      <c r="G25" s="52">
        <v>33</v>
      </c>
      <c r="H25" s="52">
        <v>49</v>
      </c>
      <c r="I25" s="52">
        <v>62</v>
      </c>
      <c r="J25" s="52">
        <v>91</v>
      </c>
      <c r="K25" s="52">
        <v>136</v>
      </c>
      <c r="L25" s="52">
        <v>173</v>
      </c>
      <c r="M25" s="52">
        <v>215</v>
      </c>
      <c r="N25" s="52">
        <v>241</v>
      </c>
      <c r="O25" s="52">
        <v>267</v>
      </c>
      <c r="P25" s="52">
        <v>293</v>
      </c>
      <c r="Q25" s="52">
        <v>302</v>
      </c>
      <c r="R25" s="52">
        <v>281</v>
      </c>
      <c r="S25" s="52">
        <v>246</v>
      </c>
      <c r="T25" s="52">
        <v>196</v>
      </c>
      <c r="U25" s="52">
        <v>170</v>
      </c>
      <c r="V25" s="52">
        <v>162</v>
      </c>
      <c r="W25" s="52">
        <v>184</v>
      </c>
      <c r="X25" s="52">
        <v>194</v>
      </c>
      <c r="Y25" s="52">
        <v>200</v>
      </c>
      <c r="DA25" s="63" t="s">
        <v>1208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1209</v>
      </c>
    </row>
    <row r="27" spans="1:105" ht="12" customHeight="1" x14ac:dyDescent="0.25">
      <c r="A27" s="97" t="s">
        <v>122</v>
      </c>
      <c r="B27" s="52"/>
      <c r="C27" s="52">
        <v>479</v>
      </c>
      <c r="D27" s="52">
        <v>482</v>
      </c>
      <c r="E27" s="52">
        <v>505</v>
      </c>
      <c r="F27" s="52">
        <v>575</v>
      </c>
      <c r="G27" s="52">
        <v>729</v>
      </c>
      <c r="H27" s="52">
        <v>1017</v>
      </c>
      <c r="I27" s="52">
        <v>1209</v>
      </c>
      <c r="J27" s="52">
        <v>1823</v>
      </c>
      <c r="K27" s="52">
        <v>2799</v>
      </c>
      <c r="L27" s="52">
        <v>3629</v>
      </c>
      <c r="M27" s="52">
        <v>4393</v>
      </c>
      <c r="N27" s="52">
        <v>5140</v>
      </c>
      <c r="O27" s="52">
        <v>5536</v>
      </c>
      <c r="P27" s="52">
        <v>5657</v>
      </c>
      <c r="Q27" s="52">
        <v>5875</v>
      </c>
      <c r="R27" s="52">
        <v>5543</v>
      </c>
      <c r="S27" s="52">
        <v>5268</v>
      </c>
      <c r="T27" s="52">
        <v>4967</v>
      </c>
      <c r="U27" s="52">
        <v>4800</v>
      </c>
      <c r="V27" s="52">
        <v>4959</v>
      </c>
      <c r="W27" s="52">
        <v>4861</v>
      </c>
      <c r="X27" s="52">
        <v>4728</v>
      </c>
      <c r="Y27" s="52">
        <v>4573</v>
      </c>
      <c r="DA27" s="63" t="s">
        <v>1210</v>
      </c>
    </row>
    <row r="28" spans="1:105" ht="12" customHeight="1" x14ac:dyDescent="0.25">
      <c r="A28" s="97" t="s">
        <v>121</v>
      </c>
      <c r="B28" s="52"/>
      <c r="C28" s="52">
        <v>7</v>
      </c>
      <c r="D28" s="52">
        <v>8</v>
      </c>
      <c r="E28" s="52">
        <v>7</v>
      </c>
      <c r="F28" s="52">
        <v>11</v>
      </c>
      <c r="G28" s="52">
        <v>16</v>
      </c>
      <c r="H28" s="52">
        <v>28</v>
      </c>
      <c r="I28" s="52">
        <v>37</v>
      </c>
      <c r="J28" s="52">
        <v>64</v>
      </c>
      <c r="K28" s="52">
        <v>100</v>
      </c>
      <c r="L28" s="52">
        <v>147</v>
      </c>
      <c r="M28" s="52">
        <v>218</v>
      </c>
      <c r="N28" s="52">
        <v>267</v>
      </c>
      <c r="O28" s="52">
        <v>369</v>
      </c>
      <c r="P28" s="52">
        <v>465</v>
      </c>
      <c r="Q28" s="52">
        <v>617</v>
      </c>
      <c r="R28" s="52">
        <v>597</v>
      </c>
      <c r="S28" s="52">
        <v>620</v>
      </c>
      <c r="T28" s="52">
        <v>648</v>
      </c>
      <c r="U28" s="52">
        <v>750</v>
      </c>
      <c r="V28" s="52">
        <v>861</v>
      </c>
      <c r="W28" s="52">
        <v>988</v>
      </c>
      <c r="X28" s="52">
        <v>1049</v>
      </c>
      <c r="Y28" s="52">
        <v>996</v>
      </c>
      <c r="DA28" s="63" t="s">
        <v>1211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142</v>
      </c>
      <c r="D30" s="52">
        <v>143</v>
      </c>
      <c r="E30" s="52">
        <v>156</v>
      </c>
      <c r="F30" s="52">
        <v>188</v>
      </c>
      <c r="G30" s="52">
        <v>264</v>
      </c>
      <c r="H30" s="52">
        <v>393</v>
      </c>
      <c r="I30" s="52">
        <v>523</v>
      </c>
      <c r="J30" s="52">
        <v>815</v>
      </c>
      <c r="K30" s="52">
        <v>1248</v>
      </c>
      <c r="L30" s="52">
        <v>1589</v>
      </c>
      <c r="M30" s="52">
        <v>1968</v>
      </c>
      <c r="N30" s="52">
        <v>2287</v>
      </c>
      <c r="O30" s="52">
        <v>2632</v>
      </c>
      <c r="P30" s="52">
        <v>2997</v>
      </c>
      <c r="Q30" s="52">
        <v>3362</v>
      </c>
      <c r="R30" s="52">
        <v>3182</v>
      </c>
      <c r="S30" s="52">
        <v>2582</v>
      </c>
      <c r="T30" s="52">
        <v>2197</v>
      </c>
      <c r="U30" s="52">
        <v>1946</v>
      </c>
      <c r="V30" s="52">
        <v>1929</v>
      </c>
      <c r="W30" s="52">
        <v>2130</v>
      </c>
      <c r="X30" s="52">
        <v>2201</v>
      </c>
      <c r="Y30" s="52">
        <v>2193</v>
      </c>
      <c r="DA30" s="63" t="s">
        <v>1212</v>
      </c>
    </row>
    <row r="31" spans="1:105" ht="12" customHeight="1" x14ac:dyDescent="0.25">
      <c r="A31" s="109" t="s">
        <v>120</v>
      </c>
      <c r="B31" s="36"/>
      <c r="C31" s="36">
        <v>364</v>
      </c>
      <c r="D31" s="36">
        <v>367</v>
      </c>
      <c r="E31" s="36">
        <v>379</v>
      </c>
      <c r="F31" s="36">
        <v>420</v>
      </c>
      <c r="G31" s="36">
        <v>519</v>
      </c>
      <c r="H31" s="36">
        <v>695</v>
      </c>
      <c r="I31" s="36">
        <v>784</v>
      </c>
      <c r="J31" s="36">
        <v>1158</v>
      </c>
      <c r="K31" s="36">
        <v>1795</v>
      </c>
      <c r="L31" s="36">
        <v>2360</v>
      </c>
      <c r="M31" s="36">
        <v>2871</v>
      </c>
      <c r="N31" s="36">
        <v>3360</v>
      </c>
      <c r="O31" s="36">
        <v>3530</v>
      </c>
      <c r="P31" s="36">
        <v>3421</v>
      </c>
      <c r="Q31" s="36">
        <v>3444</v>
      </c>
      <c r="R31" s="36">
        <v>3236</v>
      </c>
      <c r="S31" s="36">
        <v>3564</v>
      </c>
      <c r="T31" s="36">
        <v>3613</v>
      </c>
      <c r="U31" s="36">
        <v>3786</v>
      </c>
      <c r="V31" s="36">
        <v>4046</v>
      </c>
      <c r="W31" s="36">
        <v>3905</v>
      </c>
      <c r="X31" s="36">
        <v>3772</v>
      </c>
      <c r="Y31" s="36">
        <v>3572</v>
      </c>
      <c r="DA31" s="60" t="s">
        <v>1213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1292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1445</v>
      </c>
      <c r="D35" s="52">
        <v>2305</v>
      </c>
      <c r="E35" s="52">
        <v>3120</v>
      </c>
      <c r="F35" s="52">
        <v>4238</v>
      </c>
      <c r="G35" s="52">
        <v>4731</v>
      </c>
      <c r="H35" s="52">
        <v>4915</v>
      </c>
      <c r="I35" s="52">
        <v>6549</v>
      </c>
      <c r="J35" s="52">
        <v>5523</v>
      </c>
      <c r="K35" s="52">
        <v>4317</v>
      </c>
      <c r="L35" s="52">
        <v>2712</v>
      </c>
      <c r="M35" s="52">
        <v>1329</v>
      </c>
      <c r="N35" s="52">
        <v>1236</v>
      </c>
      <c r="O35" s="52">
        <v>1112</v>
      </c>
      <c r="P35" s="52">
        <v>1546</v>
      </c>
      <c r="Q35" s="52">
        <v>1681</v>
      </c>
      <c r="R35" s="52">
        <v>2596</v>
      </c>
      <c r="S35" s="52">
        <v>2607</v>
      </c>
      <c r="T35" s="52">
        <v>2161</v>
      </c>
      <c r="U35" s="52">
        <v>2179</v>
      </c>
      <c r="V35" s="52">
        <v>2206</v>
      </c>
      <c r="W35" s="52">
        <v>2540</v>
      </c>
      <c r="X35" s="52">
        <v>2291</v>
      </c>
      <c r="Y35" s="52">
        <v>3259</v>
      </c>
      <c r="DA35" s="63" t="s">
        <v>1293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429</v>
      </c>
      <c r="D37" s="52">
        <v>678</v>
      </c>
      <c r="E37" s="52">
        <v>1000</v>
      </c>
      <c r="F37" s="52">
        <v>1637</v>
      </c>
      <c r="G37" s="52">
        <v>2330</v>
      </c>
      <c r="H37" s="52">
        <v>2420</v>
      </c>
      <c r="I37" s="52">
        <v>3441</v>
      </c>
      <c r="J37" s="52">
        <v>4326</v>
      </c>
      <c r="K37" s="52">
        <v>5513</v>
      </c>
      <c r="L37" s="52">
        <v>3160</v>
      </c>
      <c r="M37" s="52">
        <v>3008</v>
      </c>
      <c r="N37" s="52">
        <v>2002</v>
      </c>
      <c r="O37" s="52">
        <v>5180</v>
      </c>
      <c r="P37" s="52">
        <v>3946</v>
      </c>
      <c r="Q37" s="52">
        <v>4245</v>
      </c>
      <c r="R37" s="52">
        <v>4719</v>
      </c>
      <c r="S37" s="52">
        <v>4205</v>
      </c>
      <c r="T37" s="52">
        <v>4598</v>
      </c>
      <c r="U37" s="52">
        <v>3000</v>
      </c>
      <c r="V37" s="52">
        <v>4350</v>
      </c>
      <c r="W37" s="52">
        <v>3928</v>
      </c>
      <c r="X37" s="52">
        <v>6388</v>
      </c>
      <c r="Y37" s="52">
        <v>4504</v>
      </c>
      <c r="DA37" s="63" t="s">
        <v>1294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80</v>
      </c>
      <c r="D39" s="52">
        <v>129</v>
      </c>
      <c r="E39" s="52">
        <v>173</v>
      </c>
      <c r="F39" s="52">
        <v>195</v>
      </c>
      <c r="G39" s="52">
        <v>194</v>
      </c>
      <c r="H39" s="52">
        <v>244</v>
      </c>
      <c r="I39" s="52">
        <v>356</v>
      </c>
      <c r="J39" s="52">
        <v>334</v>
      </c>
      <c r="K39" s="52">
        <v>329</v>
      </c>
      <c r="L39" s="52">
        <v>256</v>
      </c>
      <c r="M39" s="52">
        <v>194</v>
      </c>
      <c r="N39" s="52">
        <v>108</v>
      </c>
      <c r="O39" s="52">
        <v>143</v>
      </c>
      <c r="P39" s="52">
        <v>164</v>
      </c>
      <c r="Q39" s="52">
        <v>233</v>
      </c>
      <c r="R39" s="52">
        <v>257</v>
      </c>
      <c r="S39" s="52">
        <v>184</v>
      </c>
      <c r="T39" s="52">
        <v>118</v>
      </c>
      <c r="U39" s="52">
        <v>84</v>
      </c>
      <c r="V39" s="52">
        <v>70</v>
      </c>
      <c r="W39" s="52">
        <v>78</v>
      </c>
      <c r="X39" s="52">
        <v>75</v>
      </c>
      <c r="Y39" s="52">
        <v>127</v>
      </c>
      <c r="DA39" s="63" t="s">
        <v>1295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1296</v>
      </c>
    </row>
    <row r="41" spans="1:105" ht="12" customHeight="1" x14ac:dyDescent="0.25">
      <c r="A41" s="97" t="s">
        <v>122</v>
      </c>
      <c r="B41" s="52"/>
      <c r="C41" s="52">
        <v>1570</v>
      </c>
      <c r="D41" s="52">
        <v>2367</v>
      </c>
      <c r="E41" s="52">
        <v>3051</v>
      </c>
      <c r="F41" s="52">
        <v>4274</v>
      </c>
      <c r="G41" s="52">
        <v>4882</v>
      </c>
      <c r="H41" s="52">
        <v>5260</v>
      </c>
      <c r="I41" s="52">
        <v>6478</v>
      </c>
      <c r="J41" s="52">
        <v>6068</v>
      </c>
      <c r="K41" s="52">
        <v>5829</v>
      </c>
      <c r="L41" s="52">
        <v>5197</v>
      </c>
      <c r="M41" s="52">
        <v>4363</v>
      </c>
      <c r="N41" s="52">
        <v>4908</v>
      </c>
      <c r="O41" s="52">
        <v>4789</v>
      </c>
      <c r="P41" s="52">
        <v>4898</v>
      </c>
      <c r="Q41" s="52">
        <v>4819</v>
      </c>
      <c r="R41" s="52">
        <v>4963</v>
      </c>
      <c r="S41" s="52">
        <v>4276</v>
      </c>
      <c r="T41" s="52">
        <v>3240</v>
      </c>
      <c r="U41" s="52">
        <v>3044</v>
      </c>
      <c r="V41" s="52">
        <v>3190</v>
      </c>
      <c r="W41" s="52">
        <v>3635</v>
      </c>
      <c r="X41" s="52">
        <v>3477</v>
      </c>
      <c r="Y41" s="52">
        <v>4208</v>
      </c>
      <c r="DA41" s="63" t="s">
        <v>1297</v>
      </c>
    </row>
    <row r="42" spans="1:105" ht="12" customHeight="1" x14ac:dyDescent="0.25">
      <c r="A42" s="97" t="s">
        <v>121</v>
      </c>
      <c r="B42" s="52"/>
      <c r="C42" s="52">
        <v>48</v>
      </c>
      <c r="D42" s="52">
        <v>66</v>
      </c>
      <c r="E42" s="52">
        <v>172</v>
      </c>
      <c r="F42" s="52">
        <v>115</v>
      </c>
      <c r="G42" s="52">
        <v>151</v>
      </c>
      <c r="H42" s="52">
        <v>186</v>
      </c>
      <c r="I42" s="52">
        <v>646</v>
      </c>
      <c r="J42" s="52">
        <v>633</v>
      </c>
      <c r="K42" s="52">
        <v>602</v>
      </c>
      <c r="L42" s="52">
        <v>436</v>
      </c>
      <c r="M42" s="52">
        <v>595</v>
      </c>
      <c r="N42" s="52">
        <v>579</v>
      </c>
      <c r="O42" s="52">
        <v>761</v>
      </c>
      <c r="P42" s="52">
        <v>1102</v>
      </c>
      <c r="Q42" s="52">
        <v>1151</v>
      </c>
      <c r="R42" s="52">
        <v>981</v>
      </c>
      <c r="S42" s="52">
        <v>863</v>
      </c>
      <c r="T42" s="52">
        <v>796</v>
      </c>
      <c r="U42" s="52">
        <v>688</v>
      </c>
      <c r="V42" s="52">
        <v>730</v>
      </c>
      <c r="W42" s="52">
        <v>762</v>
      </c>
      <c r="X42" s="52">
        <v>852</v>
      </c>
      <c r="Y42" s="52">
        <v>1144</v>
      </c>
      <c r="DA42" s="63" t="s">
        <v>1298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793</v>
      </c>
      <c r="D44" s="52">
        <v>1073</v>
      </c>
      <c r="E44" s="52">
        <v>1506</v>
      </c>
      <c r="F44" s="52">
        <v>1646</v>
      </c>
      <c r="G44" s="52">
        <v>1738</v>
      </c>
      <c r="H44" s="52">
        <v>2148</v>
      </c>
      <c r="I44" s="52">
        <v>3510</v>
      </c>
      <c r="J44" s="52">
        <v>4291</v>
      </c>
      <c r="K44" s="52">
        <v>3362</v>
      </c>
      <c r="L44" s="52">
        <v>2681</v>
      </c>
      <c r="M44" s="52">
        <v>1981</v>
      </c>
      <c r="N44" s="52">
        <v>1443</v>
      </c>
      <c r="O44" s="52">
        <v>1789</v>
      </c>
      <c r="P44" s="52">
        <v>2003</v>
      </c>
      <c r="Q44" s="52">
        <v>2543</v>
      </c>
      <c r="R44" s="52">
        <v>2767</v>
      </c>
      <c r="S44" s="52">
        <v>1936</v>
      </c>
      <c r="T44" s="52">
        <v>1430</v>
      </c>
      <c r="U44" s="52">
        <v>1160</v>
      </c>
      <c r="V44" s="52">
        <v>1037</v>
      </c>
      <c r="W44" s="52">
        <v>1091</v>
      </c>
      <c r="X44" s="52">
        <v>947</v>
      </c>
      <c r="Y44" s="52">
        <v>1404</v>
      </c>
      <c r="DA44" s="63" t="s">
        <v>1299</v>
      </c>
    </row>
    <row r="45" spans="1:105" ht="12" customHeight="1" x14ac:dyDescent="0.25">
      <c r="A45" s="109" t="s">
        <v>120</v>
      </c>
      <c r="B45" s="36"/>
      <c r="C45" s="36">
        <v>905</v>
      </c>
      <c r="D45" s="36">
        <v>1489</v>
      </c>
      <c r="E45" s="36">
        <v>1892</v>
      </c>
      <c r="F45" s="36">
        <v>2935</v>
      </c>
      <c r="G45" s="36">
        <v>3494</v>
      </c>
      <c r="H45" s="36">
        <v>3536</v>
      </c>
      <c r="I45" s="36">
        <v>3969</v>
      </c>
      <c r="J45" s="36">
        <v>2739</v>
      </c>
      <c r="K45" s="36">
        <v>3406</v>
      </c>
      <c r="L45" s="36">
        <v>3208</v>
      </c>
      <c r="M45" s="36">
        <v>3184</v>
      </c>
      <c r="N45" s="36">
        <v>4151</v>
      </c>
      <c r="O45" s="36">
        <v>3894</v>
      </c>
      <c r="P45" s="36">
        <v>4164</v>
      </c>
      <c r="Q45" s="36">
        <v>3672</v>
      </c>
      <c r="R45" s="36">
        <v>3431</v>
      </c>
      <c r="S45" s="36">
        <v>3399</v>
      </c>
      <c r="T45" s="36">
        <v>2723</v>
      </c>
      <c r="U45" s="36">
        <v>2668</v>
      </c>
      <c r="V45" s="36">
        <v>2946</v>
      </c>
      <c r="W45" s="36">
        <v>3386</v>
      </c>
      <c r="X45" s="36">
        <v>3459</v>
      </c>
      <c r="Y45" s="36">
        <v>4071</v>
      </c>
      <c r="DA45" s="60" t="s">
        <v>1300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1379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533</v>
      </c>
      <c r="D49" s="52">
        <v>713</v>
      </c>
      <c r="E49" s="52">
        <v>949</v>
      </c>
      <c r="F49" s="52">
        <v>1288</v>
      </c>
      <c r="G49" s="52">
        <v>1373</v>
      </c>
      <c r="H49" s="52">
        <v>1398</v>
      </c>
      <c r="I49" s="52">
        <v>1785</v>
      </c>
      <c r="J49" s="52">
        <v>1486</v>
      </c>
      <c r="K49" s="52">
        <v>1168</v>
      </c>
      <c r="L49" s="52">
        <v>684</v>
      </c>
      <c r="M49" s="52">
        <v>318</v>
      </c>
      <c r="N49" s="52">
        <v>275</v>
      </c>
      <c r="O49" s="52">
        <v>279</v>
      </c>
      <c r="P49" s="52">
        <v>965</v>
      </c>
      <c r="Q49" s="52">
        <v>848</v>
      </c>
      <c r="R49" s="52">
        <v>1147</v>
      </c>
      <c r="S49" s="52">
        <v>833</v>
      </c>
      <c r="T49" s="52">
        <v>709</v>
      </c>
      <c r="U49" s="52">
        <v>583</v>
      </c>
      <c r="V49" s="52">
        <v>679</v>
      </c>
      <c r="W49" s="52">
        <v>668</v>
      </c>
      <c r="X49" s="52">
        <v>664</v>
      </c>
      <c r="Y49" s="52">
        <v>965</v>
      </c>
      <c r="DA49" s="63" t="s">
        <v>1380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167</v>
      </c>
      <c r="D51" s="52">
        <v>244</v>
      </c>
      <c r="E51" s="52">
        <v>391</v>
      </c>
      <c r="F51" s="52">
        <v>641</v>
      </c>
      <c r="G51" s="52">
        <v>788</v>
      </c>
      <c r="H51" s="52">
        <v>966</v>
      </c>
      <c r="I51" s="52">
        <v>1427</v>
      </c>
      <c r="J51" s="52">
        <v>1203</v>
      </c>
      <c r="K51" s="52">
        <v>965</v>
      </c>
      <c r="L51" s="52">
        <v>557</v>
      </c>
      <c r="M51" s="52">
        <v>261</v>
      </c>
      <c r="N51" s="52">
        <v>225</v>
      </c>
      <c r="O51" s="52">
        <v>237</v>
      </c>
      <c r="P51" s="52">
        <v>807</v>
      </c>
      <c r="Q51" s="52">
        <v>634</v>
      </c>
      <c r="R51" s="52">
        <v>967</v>
      </c>
      <c r="S51" s="52">
        <v>469</v>
      </c>
      <c r="T51" s="52">
        <v>605</v>
      </c>
      <c r="U51" s="52">
        <v>137</v>
      </c>
      <c r="V51" s="52">
        <v>589</v>
      </c>
      <c r="W51" s="52">
        <v>581</v>
      </c>
      <c r="X51" s="52">
        <v>616</v>
      </c>
      <c r="Y51" s="52">
        <v>876</v>
      </c>
      <c r="DA51" s="63" t="s">
        <v>1381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25</v>
      </c>
      <c r="D53" s="52">
        <v>36</v>
      </c>
      <c r="E53" s="52">
        <v>48</v>
      </c>
      <c r="F53" s="52">
        <v>55</v>
      </c>
      <c r="G53" s="52">
        <v>51</v>
      </c>
      <c r="H53" s="52">
        <v>60</v>
      </c>
      <c r="I53" s="52">
        <v>85</v>
      </c>
      <c r="J53" s="52">
        <v>71</v>
      </c>
      <c r="K53" s="52">
        <v>57</v>
      </c>
      <c r="L53" s="52">
        <v>30</v>
      </c>
      <c r="M53" s="52">
        <v>12</v>
      </c>
      <c r="N53" s="52">
        <v>5</v>
      </c>
      <c r="O53" s="52">
        <v>7</v>
      </c>
      <c r="P53" s="52">
        <v>26</v>
      </c>
      <c r="Q53" s="52">
        <v>33</v>
      </c>
      <c r="R53" s="52">
        <v>48</v>
      </c>
      <c r="S53" s="52">
        <v>29</v>
      </c>
      <c r="T53" s="52">
        <v>21</v>
      </c>
      <c r="U53" s="52">
        <v>14</v>
      </c>
      <c r="V53" s="52">
        <v>13</v>
      </c>
      <c r="W53" s="52">
        <v>13</v>
      </c>
      <c r="X53" s="52">
        <v>13</v>
      </c>
      <c r="Y53" s="52">
        <v>24</v>
      </c>
      <c r="DA53" s="63" t="s">
        <v>1382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1383</v>
      </c>
    </row>
    <row r="55" spans="1:105" ht="12" customHeight="1" x14ac:dyDescent="0.25">
      <c r="A55" s="108" t="s">
        <v>122</v>
      </c>
      <c r="B55" s="52"/>
      <c r="C55" s="52">
        <v>493</v>
      </c>
      <c r="D55" s="52">
        <v>659</v>
      </c>
      <c r="E55" s="52">
        <v>853</v>
      </c>
      <c r="F55" s="52">
        <v>1200</v>
      </c>
      <c r="G55" s="52">
        <v>1282</v>
      </c>
      <c r="H55" s="52">
        <v>1292</v>
      </c>
      <c r="I55" s="52">
        <v>1545</v>
      </c>
      <c r="J55" s="52">
        <v>1281</v>
      </c>
      <c r="K55" s="52">
        <v>1007</v>
      </c>
      <c r="L55" s="52">
        <v>603</v>
      </c>
      <c r="M55" s="52">
        <v>269</v>
      </c>
      <c r="N55" s="52">
        <v>241</v>
      </c>
      <c r="O55" s="52">
        <v>235</v>
      </c>
      <c r="P55" s="52">
        <v>766</v>
      </c>
      <c r="Q55" s="52">
        <v>658</v>
      </c>
      <c r="R55" s="52">
        <v>916</v>
      </c>
      <c r="S55" s="52">
        <v>668</v>
      </c>
      <c r="T55" s="52">
        <v>551</v>
      </c>
      <c r="U55" s="52">
        <v>464</v>
      </c>
      <c r="V55" s="52">
        <v>541</v>
      </c>
      <c r="W55" s="52">
        <v>541</v>
      </c>
      <c r="X55" s="52">
        <v>522</v>
      </c>
      <c r="Y55" s="52">
        <v>739</v>
      </c>
      <c r="DA55" s="63" t="s">
        <v>1384</v>
      </c>
    </row>
    <row r="56" spans="1:105" ht="12" customHeight="1" x14ac:dyDescent="0.25">
      <c r="A56" s="108" t="s">
        <v>121</v>
      </c>
      <c r="B56" s="52"/>
      <c r="C56" s="52">
        <v>15</v>
      </c>
      <c r="D56" s="52">
        <v>18</v>
      </c>
      <c r="E56" s="52">
        <v>48</v>
      </c>
      <c r="F56" s="52">
        <v>33</v>
      </c>
      <c r="G56" s="52">
        <v>40</v>
      </c>
      <c r="H56" s="52">
        <v>46</v>
      </c>
      <c r="I56" s="52">
        <v>155</v>
      </c>
      <c r="J56" s="52">
        <v>134</v>
      </c>
      <c r="K56" s="52">
        <v>104</v>
      </c>
      <c r="L56" s="52">
        <v>51</v>
      </c>
      <c r="M56" s="52">
        <v>37</v>
      </c>
      <c r="N56" s="52">
        <v>29</v>
      </c>
      <c r="O56" s="52">
        <v>37</v>
      </c>
      <c r="P56" s="52">
        <v>173</v>
      </c>
      <c r="Q56" s="52">
        <v>157</v>
      </c>
      <c r="R56" s="52">
        <v>183</v>
      </c>
      <c r="S56" s="52">
        <v>136</v>
      </c>
      <c r="T56" s="52">
        <v>137</v>
      </c>
      <c r="U56" s="52">
        <v>105</v>
      </c>
      <c r="V56" s="52">
        <v>125</v>
      </c>
      <c r="W56" s="52">
        <v>114</v>
      </c>
      <c r="X56" s="52">
        <v>129</v>
      </c>
      <c r="Y56" s="52">
        <v>202</v>
      </c>
      <c r="DA56" s="63" t="s">
        <v>1385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249</v>
      </c>
      <c r="D58" s="52">
        <v>299</v>
      </c>
      <c r="E58" s="52">
        <v>421</v>
      </c>
      <c r="F58" s="52">
        <v>463</v>
      </c>
      <c r="G58" s="52">
        <v>456</v>
      </c>
      <c r="H58" s="52">
        <v>528</v>
      </c>
      <c r="I58" s="52">
        <v>838</v>
      </c>
      <c r="J58" s="52">
        <v>907</v>
      </c>
      <c r="K58" s="52">
        <v>581</v>
      </c>
      <c r="L58" s="52">
        <v>312</v>
      </c>
      <c r="M58" s="52">
        <v>122</v>
      </c>
      <c r="N58" s="52">
        <v>71</v>
      </c>
      <c r="O58" s="52">
        <v>88</v>
      </c>
      <c r="P58" s="52">
        <v>314</v>
      </c>
      <c r="Q58" s="52">
        <v>347</v>
      </c>
      <c r="R58" s="52">
        <v>513</v>
      </c>
      <c r="S58" s="52">
        <v>303</v>
      </c>
      <c r="T58" s="52">
        <v>245</v>
      </c>
      <c r="U58" s="52">
        <v>177</v>
      </c>
      <c r="V58" s="52">
        <v>177</v>
      </c>
      <c r="W58" s="52">
        <v>165</v>
      </c>
      <c r="X58" s="52">
        <v>144</v>
      </c>
      <c r="Y58" s="52">
        <v>247</v>
      </c>
      <c r="DA58" s="63" t="s">
        <v>1386</v>
      </c>
    </row>
    <row r="59" spans="1:105" ht="12" customHeight="1" x14ac:dyDescent="0.25">
      <c r="A59" s="115" t="s">
        <v>120</v>
      </c>
      <c r="B59" s="36"/>
      <c r="C59" s="36">
        <v>284</v>
      </c>
      <c r="D59" s="36">
        <v>414</v>
      </c>
      <c r="E59" s="36">
        <v>528</v>
      </c>
      <c r="F59" s="36">
        <v>825</v>
      </c>
      <c r="G59" s="36">
        <v>917</v>
      </c>
      <c r="H59" s="36">
        <v>870</v>
      </c>
      <c r="I59" s="36">
        <v>947</v>
      </c>
      <c r="J59" s="36">
        <v>579</v>
      </c>
      <c r="K59" s="36">
        <v>587</v>
      </c>
      <c r="L59" s="36">
        <v>372</v>
      </c>
      <c r="M59" s="36">
        <v>196</v>
      </c>
      <c r="N59" s="36">
        <v>204</v>
      </c>
      <c r="O59" s="36">
        <v>191</v>
      </c>
      <c r="P59" s="36">
        <v>651</v>
      </c>
      <c r="Q59" s="36">
        <v>501</v>
      </c>
      <c r="R59" s="36">
        <v>634</v>
      </c>
      <c r="S59" s="36">
        <v>530</v>
      </c>
      <c r="T59" s="36">
        <v>464</v>
      </c>
      <c r="U59" s="36">
        <v>406</v>
      </c>
      <c r="V59" s="36">
        <v>502</v>
      </c>
      <c r="W59" s="36">
        <v>503</v>
      </c>
      <c r="X59" s="36">
        <v>520</v>
      </c>
      <c r="Y59" s="36">
        <v>718</v>
      </c>
      <c r="DA59" s="60" t="s">
        <v>1387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1466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912</v>
      </c>
      <c r="D63" s="52">
        <v>1592</v>
      </c>
      <c r="E63" s="52">
        <v>2171</v>
      </c>
      <c r="F63" s="52">
        <v>2950</v>
      </c>
      <c r="G63" s="52">
        <v>3358</v>
      </c>
      <c r="H63" s="52">
        <v>3517</v>
      </c>
      <c r="I63" s="52">
        <v>4764</v>
      </c>
      <c r="J63" s="52">
        <v>4037</v>
      </c>
      <c r="K63" s="52">
        <v>3149</v>
      </c>
      <c r="L63" s="52">
        <v>2028</v>
      </c>
      <c r="M63" s="52">
        <v>1011</v>
      </c>
      <c r="N63" s="52">
        <v>961</v>
      </c>
      <c r="O63" s="52">
        <v>833</v>
      </c>
      <c r="P63" s="52">
        <v>581</v>
      </c>
      <c r="Q63" s="52">
        <v>833</v>
      </c>
      <c r="R63" s="52">
        <v>1449</v>
      </c>
      <c r="S63" s="52">
        <v>1774</v>
      </c>
      <c r="T63" s="52">
        <v>1452</v>
      </c>
      <c r="U63" s="52">
        <v>1596</v>
      </c>
      <c r="V63" s="52">
        <v>1527</v>
      </c>
      <c r="W63" s="52">
        <v>1872</v>
      </c>
      <c r="X63" s="52">
        <v>1627</v>
      </c>
      <c r="Y63" s="52">
        <v>2294</v>
      </c>
      <c r="DA63" s="63" t="s">
        <v>1467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262</v>
      </c>
      <c r="D65" s="52">
        <v>434</v>
      </c>
      <c r="E65" s="52">
        <v>609</v>
      </c>
      <c r="F65" s="52">
        <v>996</v>
      </c>
      <c r="G65" s="52">
        <v>1542</v>
      </c>
      <c r="H65" s="52">
        <v>1454</v>
      </c>
      <c r="I65" s="52">
        <v>2014</v>
      </c>
      <c r="J65" s="52">
        <v>3123</v>
      </c>
      <c r="K65" s="52">
        <v>4548</v>
      </c>
      <c r="L65" s="52">
        <v>2603</v>
      </c>
      <c r="M65" s="52">
        <v>2747</v>
      </c>
      <c r="N65" s="52">
        <v>1777</v>
      </c>
      <c r="O65" s="52">
        <v>4943</v>
      </c>
      <c r="P65" s="52">
        <v>3139</v>
      </c>
      <c r="Q65" s="52">
        <v>3611</v>
      </c>
      <c r="R65" s="52">
        <v>3752</v>
      </c>
      <c r="S65" s="52">
        <v>3736</v>
      </c>
      <c r="T65" s="52">
        <v>3993</v>
      </c>
      <c r="U65" s="52">
        <v>2863</v>
      </c>
      <c r="V65" s="52">
        <v>3761</v>
      </c>
      <c r="W65" s="52">
        <v>3347</v>
      </c>
      <c r="X65" s="52">
        <v>5772</v>
      </c>
      <c r="Y65" s="52">
        <v>3628</v>
      </c>
      <c r="DA65" s="63" t="s">
        <v>1468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55</v>
      </c>
      <c r="D67" s="52">
        <f t="shared" si="0"/>
        <v>93</v>
      </c>
      <c r="E67" s="52">
        <f t="shared" si="0"/>
        <v>125</v>
      </c>
      <c r="F67" s="52">
        <f t="shared" si="0"/>
        <v>140</v>
      </c>
      <c r="G67" s="52">
        <f t="shared" si="0"/>
        <v>143</v>
      </c>
      <c r="H67" s="52">
        <f t="shared" si="0"/>
        <v>184</v>
      </c>
      <c r="I67" s="52">
        <f t="shared" si="0"/>
        <v>271</v>
      </c>
      <c r="J67" s="52">
        <f t="shared" si="0"/>
        <v>263</v>
      </c>
      <c r="K67" s="52">
        <f t="shared" si="0"/>
        <v>272</v>
      </c>
      <c r="L67" s="52">
        <f t="shared" si="0"/>
        <v>226</v>
      </c>
      <c r="M67" s="52">
        <f t="shared" si="0"/>
        <v>182</v>
      </c>
      <c r="N67" s="52">
        <f t="shared" si="0"/>
        <v>103</v>
      </c>
      <c r="O67" s="52">
        <f t="shared" si="0"/>
        <v>136</v>
      </c>
      <c r="P67" s="52">
        <f t="shared" si="0"/>
        <v>138</v>
      </c>
      <c r="Q67" s="52">
        <f t="shared" si="0"/>
        <v>200</v>
      </c>
      <c r="R67" s="52">
        <f t="shared" ref="R67:V67" si="1">R39-R53</f>
        <v>209</v>
      </c>
      <c r="S67" s="52">
        <f t="shared" si="1"/>
        <v>155</v>
      </c>
      <c r="T67" s="52">
        <f t="shared" si="1"/>
        <v>97</v>
      </c>
      <c r="U67" s="52">
        <f t="shared" si="1"/>
        <v>70</v>
      </c>
      <c r="V67" s="52">
        <f t="shared" si="1"/>
        <v>57</v>
      </c>
      <c r="W67" s="52">
        <f t="shared" ref="W67:Y67" si="2">W39-W53</f>
        <v>65</v>
      </c>
      <c r="X67" s="52">
        <f t="shared" si="2"/>
        <v>62</v>
      </c>
      <c r="Y67" s="52">
        <f t="shared" si="2"/>
        <v>103</v>
      </c>
      <c r="DA67" s="63" t="s">
        <v>1469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1077</v>
      </c>
      <c r="D69" s="52">
        <f t="shared" si="6"/>
        <v>1708</v>
      </c>
      <c r="E69" s="52">
        <f t="shared" si="6"/>
        <v>2198</v>
      </c>
      <c r="F69" s="52">
        <f t="shared" si="6"/>
        <v>3074</v>
      </c>
      <c r="G69" s="52">
        <f t="shared" si="6"/>
        <v>3600</v>
      </c>
      <c r="H69" s="52">
        <f t="shared" si="6"/>
        <v>3968</v>
      </c>
      <c r="I69" s="52">
        <f t="shared" si="6"/>
        <v>4933</v>
      </c>
      <c r="J69" s="52">
        <f t="shared" si="6"/>
        <v>4787</v>
      </c>
      <c r="K69" s="52">
        <f t="shared" si="6"/>
        <v>4822</v>
      </c>
      <c r="L69" s="52">
        <f t="shared" si="6"/>
        <v>4594</v>
      </c>
      <c r="M69" s="52">
        <f t="shared" si="6"/>
        <v>4094</v>
      </c>
      <c r="N69" s="52">
        <f t="shared" si="6"/>
        <v>4667</v>
      </c>
      <c r="O69" s="52">
        <f t="shared" si="6"/>
        <v>4554</v>
      </c>
      <c r="P69" s="52">
        <f t="shared" si="6"/>
        <v>4132</v>
      </c>
      <c r="Q69" s="52">
        <f t="shared" si="6"/>
        <v>4161</v>
      </c>
      <c r="R69" s="52">
        <f t="shared" ref="R69:V69" si="7">R41-R55</f>
        <v>4047</v>
      </c>
      <c r="S69" s="52">
        <f t="shared" si="7"/>
        <v>3608</v>
      </c>
      <c r="T69" s="52">
        <f t="shared" si="7"/>
        <v>2689</v>
      </c>
      <c r="U69" s="52">
        <f t="shared" si="7"/>
        <v>2580</v>
      </c>
      <c r="V69" s="52">
        <f t="shared" si="7"/>
        <v>2649</v>
      </c>
      <c r="W69" s="52">
        <f t="shared" ref="W69:Y69" si="8">W41-W55</f>
        <v>3094</v>
      </c>
      <c r="X69" s="52">
        <f t="shared" si="8"/>
        <v>2955</v>
      </c>
      <c r="Y69" s="52">
        <f t="shared" si="8"/>
        <v>3469</v>
      </c>
      <c r="DA69" s="63" t="s">
        <v>1471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33</v>
      </c>
      <c r="D70" s="52">
        <f t="shared" si="9"/>
        <v>48</v>
      </c>
      <c r="E70" s="52">
        <f t="shared" si="9"/>
        <v>124</v>
      </c>
      <c r="F70" s="52">
        <f t="shared" si="9"/>
        <v>82</v>
      </c>
      <c r="G70" s="52">
        <f t="shared" si="9"/>
        <v>111</v>
      </c>
      <c r="H70" s="52">
        <f t="shared" si="9"/>
        <v>140</v>
      </c>
      <c r="I70" s="52">
        <f t="shared" si="9"/>
        <v>491</v>
      </c>
      <c r="J70" s="52">
        <f t="shared" si="9"/>
        <v>499</v>
      </c>
      <c r="K70" s="52">
        <f t="shared" si="9"/>
        <v>498</v>
      </c>
      <c r="L70" s="52">
        <f t="shared" si="9"/>
        <v>385</v>
      </c>
      <c r="M70" s="52">
        <f t="shared" si="9"/>
        <v>558</v>
      </c>
      <c r="N70" s="52">
        <f t="shared" si="9"/>
        <v>550</v>
      </c>
      <c r="O70" s="52">
        <f t="shared" si="9"/>
        <v>724</v>
      </c>
      <c r="P70" s="52">
        <f t="shared" si="9"/>
        <v>929</v>
      </c>
      <c r="Q70" s="52">
        <f t="shared" si="9"/>
        <v>994</v>
      </c>
      <c r="R70" s="52">
        <f t="shared" ref="R70:V70" si="10">R42-R56</f>
        <v>798</v>
      </c>
      <c r="S70" s="52">
        <f t="shared" si="10"/>
        <v>727</v>
      </c>
      <c r="T70" s="52">
        <f t="shared" si="10"/>
        <v>659</v>
      </c>
      <c r="U70" s="52">
        <f t="shared" si="10"/>
        <v>583</v>
      </c>
      <c r="V70" s="52">
        <f t="shared" si="10"/>
        <v>605</v>
      </c>
      <c r="W70" s="52">
        <f t="shared" ref="W70:Y70" si="11">W42-W56</f>
        <v>648</v>
      </c>
      <c r="X70" s="52">
        <f t="shared" si="11"/>
        <v>723</v>
      </c>
      <c r="Y70" s="52">
        <f t="shared" si="11"/>
        <v>942</v>
      </c>
      <c r="DA70" s="63" t="s">
        <v>1472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544</v>
      </c>
      <c r="D72" s="52">
        <v>774</v>
      </c>
      <c r="E72" s="52">
        <v>1085</v>
      </c>
      <c r="F72" s="52">
        <v>1183</v>
      </c>
      <c r="G72" s="52">
        <v>1282</v>
      </c>
      <c r="H72" s="52">
        <v>1620</v>
      </c>
      <c r="I72" s="52">
        <v>2672</v>
      </c>
      <c r="J72" s="52">
        <v>3384</v>
      </c>
      <c r="K72" s="52">
        <v>2781</v>
      </c>
      <c r="L72" s="52">
        <v>2369</v>
      </c>
      <c r="M72" s="52">
        <v>1859</v>
      </c>
      <c r="N72" s="52">
        <v>1372</v>
      </c>
      <c r="O72" s="52">
        <v>1701</v>
      </c>
      <c r="P72" s="52">
        <v>1689</v>
      </c>
      <c r="Q72" s="52">
        <v>2196</v>
      </c>
      <c r="R72" s="52">
        <v>2254</v>
      </c>
      <c r="S72" s="52">
        <v>1633</v>
      </c>
      <c r="T72" s="52">
        <v>1185</v>
      </c>
      <c r="U72" s="52">
        <v>983</v>
      </c>
      <c r="V72" s="52">
        <v>860</v>
      </c>
      <c r="W72" s="52">
        <v>926</v>
      </c>
      <c r="X72" s="52">
        <v>803</v>
      </c>
      <c r="Y72" s="52">
        <v>1157</v>
      </c>
      <c r="DA72" s="63" t="s">
        <v>1473</v>
      </c>
    </row>
    <row r="73" spans="1:105" ht="12" customHeight="1" x14ac:dyDescent="0.25">
      <c r="A73" s="115" t="s">
        <v>120</v>
      </c>
      <c r="B73" s="36"/>
      <c r="C73" s="36">
        <v>621</v>
      </c>
      <c r="D73" s="36">
        <v>1075</v>
      </c>
      <c r="E73" s="36">
        <v>1364</v>
      </c>
      <c r="F73" s="36">
        <v>2110</v>
      </c>
      <c r="G73" s="36">
        <v>2577</v>
      </c>
      <c r="H73" s="36">
        <v>2666</v>
      </c>
      <c r="I73" s="36">
        <v>3022</v>
      </c>
      <c r="J73" s="36">
        <v>2160</v>
      </c>
      <c r="K73" s="36">
        <v>2819</v>
      </c>
      <c r="L73" s="36">
        <v>2836</v>
      </c>
      <c r="M73" s="36">
        <v>2988</v>
      </c>
      <c r="N73" s="36">
        <v>3947</v>
      </c>
      <c r="O73" s="36">
        <v>3703</v>
      </c>
      <c r="P73" s="36">
        <v>3513</v>
      </c>
      <c r="Q73" s="36">
        <v>3171</v>
      </c>
      <c r="R73" s="36">
        <v>2797</v>
      </c>
      <c r="S73" s="36">
        <v>2869</v>
      </c>
      <c r="T73" s="36">
        <v>2259</v>
      </c>
      <c r="U73" s="36">
        <v>2262</v>
      </c>
      <c r="V73" s="36">
        <v>2444</v>
      </c>
      <c r="W73" s="36">
        <v>2883</v>
      </c>
      <c r="X73" s="36">
        <v>2939</v>
      </c>
      <c r="Y73" s="36">
        <v>3353</v>
      </c>
      <c r="DA73" s="60" t="s">
        <v>1474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1553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X78" s="128">
        <f>RES_hhdet_numvin!X144</f>
        <v>0</v>
      </c>
      <c r="Y78" s="128">
        <f>RES_hhdet_numvin!Y144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0</v>
      </c>
      <c r="I79" s="138">
        <f>RES_hhdet_numvin!I145</f>
        <v>0</v>
      </c>
      <c r="J79" s="138">
        <f>RES_hhdet_numvin!J145</f>
        <v>973</v>
      </c>
      <c r="K79" s="138">
        <f>RES_hhdet_numvin!K145</f>
        <v>1426</v>
      </c>
      <c r="L79" s="138">
        <f>RES_hhdet_numvin!L145</f>
        <v>1256</v>
      </c>
      <c r="M79" s="138">
        <f>RES_hhdet_numvin!M145</f>
        <v>770</v>
      </c>
      <c r="N79" s="138">
        <f>RES_hhdet_numvin!N145</f>
        <v>834</v>
      </c>
      <c r="O79" s="138">
        <f>RES_hhdet_numvin!O145</f>
        <v>840</v>
      </c>
      <c r="P79" s="138">
        <f>RES_hhdet_numvin!P145</f>
        <v>1271</v>
      </c>
      <c r="Q79" s="138">
        <f>RES_hhdet_numvin!Q145</f>
        <v>1471</v>
      </c>
      <c r="R79" s="138">
        <f>RES_hhdet_numvin!R145</f>
        <v>2378</v>
      </c>
      <c r="S79" s="138">
        <f>RES_hhdet_numvin!S145</f>
        <v>2471</v>
      </c>
      <c r="T79" s="138">
        <f>RES_hhdet_numvin!T145</f>
        <v>2097</v>
      </c>
      <c r="U79" s="138">
        <f>RES_hhdet_numvin!U145</f>
        <v>2146</v>
      </c>
      <c r="V79" s="138">
        <f>RES_hhdet_numvin!V145</f>
        <v>2193</v>
      </c>
      <c r="W79" s="138">
        <f>RES_hhdet_numvin!W145</f>
        <v>2537</v>
      </c>
      <c r="X79" s="138">
        <f>RES_hhdet_numvin!X145</f>
        <v>2291</v>
      </c>
      <c r="Y79" s="138">
        <f>RES_hhdet_numvin!Y145</f>
        <v>3259</v>
      </c>
      <c r="DA79" s="63" t="s">
        <v>1554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X80" s="150">
        <f>RES_hhdet_numvin!X146</f>
        <v>0</v>
      </c>
      <c r="Y80" s="150">
        <f>RES_hhdet_numvin!Y146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0</v>
      </c>
      <c r="Q81" s="138">
        <f>RES_hhdet_numvin!Q147</f>
        <v>0</v>
      </c>
      <c r="R81" s="138">
        <f>RES_hhdet_numvin!R147</f>
        <v>1028</v>
      </c>
      <c r="S81" s="138">
        <f>RES_hhdet_numvin!S147</f>
        <v>1755</v>
      </c>
      <c r="T81" s="138">
        <f>RES_hhdet_numvin!T147</f>
        <v>2541</v>
      </c>
      <c r="U81" s="138">
        <f>RES_hhdet_numvin!U147</f>
        <v>2042</v>
      </c>
      <c r="V81" s="138">
        <f>RES_hhdet_numvin!V147</f>
        <v>3485</v>
      </c>
      <c r="W81" s="138">
        <f>RES_hhdet_numvin!W147</f>
        <v>3280</v>
      </c>
      <c r="X81" s="138">
        <f>RES_hhdet_numvin!X147</f>
        <v>6088</v>
      </c>
      <c r="Y81" s="138">
        <f>RES_hhdet_numvin!Y147</f>
        <v>4504</v>
      </c>
      <c r="DA81" s="63" t="s">
        <v>1555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X82" s="150">
        <f>RES_hhdet_numvin!X148</f>
        <v>0</v>
      </c>
      <c r="Y82" s="150">
        <f>RES_hhdet_numvin!Y148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0</v>
      </c>
      <c r="Q83" s="138">
        <f>RES_hhdet_numvin!Q149</f>
        <v>0</v>
      </c>
      <c r="R83" s="138">
        <f>RES_hhdet_numvin!R149</f>
        <v>80</v>
      </c>
      <c r="S83" s="138">
        <f>RES_hhdet_numvin!S149</f>
        <v>102</v>
      </c>
      <c r="T83" s="138">
        <f>RES_hhdet_numvin!T149</f>
        <v>85</v>
      </c>
      <c r="U83" s="138">
        <f>RES_hhdet_numvin!U149</f>
        <v>68</v>
      </c>
      <c r="V83" s="138">
        <f>RES_hhdet_numvin!V149</f>
        <v>61</v>
      </c>
      <c r="W83" s="138">
        <f>RES_hhdet_numvin!W149</f>
        <v>74</v>
      </c>
      <c r="X83" s="138">
        <f>RES_hhdet_numvin!X149</f>
        <v>75</v>
      </c>
      <c r="Y83" s="138">
        <f>RES_hhdet_numvin!Y149</f>
        <v>127</v>
      </c>
      <c r="DA83" s="63" t="s">
        <v>1556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0</v>
      </c>
      <c r="Q84" s="138">
        <f>RES_hhdet_numvin!Q150</f>
        <v>0</v>
      </c>
      <c r="R84" s="138">
        <f>RES_hhdet_numvin!R150</f>
        <v>0</v>
      </c>
      <c r="S84" s="138">
        <f>RES_hhdet_numvin!S150</f>
        <v>0</v>
      </c>
      <c r="T84" s="138">
        <f>RES_hhdet_numvin!T150</f>
        <v>0</v>
      </c>
      <c r="U84" s="138">
        <f>RES_hhdet_numvin!U150</f>
        <v>0</v>
      </c>
      <c r="V84" s="138">
        <f>RES_hhdet_numvin!V150</f>
        <v>0</v>
      </c>
      <c r="W84" s="138">
        <f>RES_hhdet_numvin!W150</f>
        <v>0</v>
      </c>
      <c r="X84" s="138">
        <f>RES_hhdet_numvin!X150</f>
        <v>0</v>
      </c>
      <c r="Y84" s="138">
        <f>RES_hhdet_numvin!Y150</f>
        <v>0</v>
      </c>
      <c r="DA84" s="63" t="s">
        <v>1557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X85" s="138">
        <f>RES_hhdet_numvin!X151</f>
        <v>0</v>
      </c>
      <c r="Y85" s="138">
        <f>RES_hhdet_numvin!Y151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X86" s="138">
        <f>RES_hhdet_numvin!X152</f>
        <v>0</v>
      </c>
      <c r="Y86" s="138">
        <f>RES_hhdet_numvin!Y152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0</v>
      </c>
      <c r="Q87" s="138">
        <f>RES_hhdet_numvin!Q153</f>
        <v>0</v>
      </c>
      <c r="R87" s="138">
        <f>RES_hhdet_numvin!R153</f>
        <v>1556</v>
      </c>
      <c r="S87" s="138">
        <f>RES_hhdet_numvin!S153</f>
        <v>2336</v>
      </c>
      <c r="T87" s="138">
        <f>RES_hhdet_numvin!T153</f>
        <v>2243</v>
      </c>
      <c r="U87" s="138">
        <f>RES_hhdet_numvin!U153</f>
        <v>2385</v>
      </c>
      <c r="V87" s="138">
        <f>RES_hhdet_numvin!V153</f>
        <v>2715</v>
      </c>
      <c r="W87" s="138">
        <f>RES_hhdet_numvin!W153</f>
        <v>3404</v>
      </c>
      <c r="X87" s="138">
        <f>RES_hhdet_numvin!X153</f>
        <v>3457</v>
      </c>
      <c r="Y87" s="138">
        <f>RES_hhdet_numvin!Y153</f>
        <v>4208</v>
      </c>
      <c r="DA87" s="63" t="s">
        <v>1558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0</v>
      </c>
      <c r="Q88" s="138">
        <f>RES_hhdet_numvin!Q154</f>
        <v>0</v>
      </c>
      <c r="R88" s="138">
        <f>RES_hhdet_numvin!R154</f>
        <v>309</v>
      </c>
      <c r="S88" s="138">
        <f>RES_hhdet_numvin!S154</f>
        <v>478</v>
      </c>
      <c r="T88" s="138">
        <f>RES_hhdet_numvin!T154</f>
        <v>558</v>
      </c>
      <c r="U88" s="138">
        <f>RES_hhdet_numvin!U154</f>
        <v>549</v>
      </c>
      <c r="V88" s="138">
        <f>RES_hhdet_numvin!V154</f>
        <v>628</v>
      </c>
      <c r="W88" s="138">
        <f>RES_hhdet_numvin!W154</f>
        <v>720</v>
      </c>
      <c r="X88" s="138">
        <f>RES_hhdet_numvin!X154</f>
        <v>851</v>
      </c>
      <c r="Y88" s="138">
        <f>RES_hhdet_numvin!Y154</f>
        <v>1144</v>
      </c>
      <c r="DA88" s="63" t="s">
        <v>1559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X89" s="138">
        <f>RES_hhdet_numvin!X155</f>
        <v>0</v>
      </c>
      <c r="Y89" s="138">
        <f>RES_hhdet_numvin!Y155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X90" s="148">
        <f>RES_hhdet_numvin!X156</f>
        <v>0</v>
      </c>
      <c r="Y90" s="148">
        <f>RES_hhdet_numvin!Y156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X91" s="150">
        <f>RES_hhdet_numvin!X157</f>
        <v>0</v>
      </c>
      <c r="Y91" s="150">
        <f>RES_hhdet_numvin!Y157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0</v>
      </c>
      <c r="Q92" s="138">
        <f>RES_hhdet_numvin!Q158</f>
        <v>0</v>
      </c>
      <c r="R92" s="138">
        <f>RES_hhdet_numvin!R158</f>
        <v>871</v>
      </c>
      <c r="S92" s="138">
        <f>RES_hhdet_numvin!S158</f>
        <v>1064</v>
      </c>
      <c r="T92" s="138">
        <f>RES_hhdet_numvin!T158</f>
        <v>998</v>
      </c>
      <c r="U92" s="138">
        <f>RES_hhdet_numvin!U158</f>
        <v>916</v>
      </c>
      <c r="V92" s="138">
        <f>RES_hhdet_numvin!V158</f>
        <v>894</v>
      </c>
      <c r="W92" s="138">
        <f>RES_hhdet_numvin!W158</f>
        <v>1029</v>
      </c>
      <c r="X92" s="138">
        <f>RES_hhdet_numvin!X158</f>
        <v>945</v>
      </c>
      <c r="Y92" s="138">
        <f>RES_hhdet_numvin!Y158</f>
        <v>1404</v>
      </c>
      <c r="DA92" s="63" t="s">
        <v>1560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0</v>
      </c>
      <c r="Q93" s="39">
        <f>RES_hhdet_numvin!Q159</f>
        <v>0</v>
      </c>
      <c r="R93" s="39">
        <f>RES_hhdet_numvin!R159</f>
        <v>1073</v>
      </c>
      <c r="S93" s="39">
        <f>RES_hhdet_numvin!S159</f>
        <v>1858</v>
      </c>
      <c r="T93" s="39">
        <f>RES_hhdet_numvin!T159</f>
        <v>1884</v>
      </c>
      <c r="U93" s="39">
        <f>RES_hhdet_numvin!U159</f>
        <v>2088</v>
      </c>
      <c r="V93" s="39">
        <f>RES_hhdet_numvin!V159</f>
        <v>2510</v>
      </c>
      <c r="W93" s="39">
        <f>RES_hhdet_numvin!W159</f>
        <v>3172</v>
      </c>
      <c r="X93" s="39">
        <f>RES_hhdet_numvin!X159</f>
        <v>3436</v>
      </c>
      <c r="Y93" s="39">
        <f>RES_hhdet_numvin!Y159</f>
        <v>4071</v>
      </c>
      <c r="DA93" s="60" t="s">
        <v>1561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1.8259732928886669</v>
      </c>
      <c r="C97" s="117">
        <f t="shared" si="12"/>
        <v>2.9462491059658826</v>
      </c>
      <c r="D97" s="117">
        <f t="shared" si="12"/>
        <v>3.9352215022367751</v>
      </c>
      <c r="E97" s="117">
        <f t="shared" si="12"/>
        <v>5.6404362281427822</v>
      </c>
      <c r="F97" s="117">
        <f t="shared" si="12"/>
        <v>8.8305565520761835</v>
      </c>
      <c r="G97" s="117">
        <f t="shared" si="12"/>
        <v>12.021094143275759</v>
      </c>
      <c r="H97" s="117">
        <f t="shared" si="12"/>
        <v>13.498065922268161</v>
      </c>
      <c r="I97" s="117">
        <f t="shared" si="12"/>
        <v>17.900013189997043</v>
      </c>
      <c r="J97" s="117">
        <f t="shared" si="12"/>
        <v>21.60165833700907</v>
      </c>
      <c r="K97" s="117">
        <f t="shared" si="12"/>
        <v>23.971423838832521</v>
      </c>
      <c r="L97" s="117">
        <f t="shared" si="12"/>
        <v>26.67839513574436</v>
      </c>
      <c r="M97" s="117">
        <f t="shared" si="12"/>
        <v>25.718154662216854</v>
      </c>
      <c r="N97" s="117">
        <f t="shared" si="12"/>
        <v>25.481183508635528</v>
      </c>
      <c r="O97" s="117">
        <f t="shared" si="12"/>
        <v>24.728088220008672</v>
      </c>
      <c r="P97" s="117">
        <f t="shared" si="12"/>
        <v>21.230268710173007</v>
      </c>
      <c r="Q97" s="117">
        <f t="shared" si="12"/>
        <v>23.814571934950376</v>
      </c>
      <c r="R97" s="117">
        <f t="shared" ref="R97:V97" si="13">R98+R100+R102+R111</f>
        <v>23.321189958780312</v>
      </c>
      <c r="S97" s="117">
        <f t="shared" si="13"/>
        <v>22.889456095453916</v>
      </c>
      <c r="T97" s="117">
        <f t="shared" si="13"/>
        <v>21.192563249268368</v>
      </c>
      <c r="U97" s="117">
        <f t="shared" si="13"/>
        <v>19.658304532623912</v>
      </c>
      <c r="V97" s="117">
        <f t="shared" si="13"/>
        <v>18.537959846961456</v>
      </c>
      <c r="W97" s="117">
        <f t="shared" ref="W97:Y97" si="14">W98+W100+W102+W111</f>
        <v>18.737524790044475</v>
      </c>
      <c r="X97" s="117">
        <f t="shared" si="14"/>
        <v>16.34913342725428</v>
      </c>
      <c r="Y97" s="117">
        <f t="shared" si="14"/>
        <v>15.551871435807827</v>
      </c>
      <c r="DA97" s="129" t="s">
        <v>1705</v>
      </c>
    </row>
    <row r="98" spans="1:105" ht="12" customHeight="1" x14ac:dyDescent="0.25">
      <c r="A98" s="121" t="s">
        <v>57</v>
      </c>
      <c r="B98" s="122">
        <f t="shared" ref="B98:Y98" si="15">B99</f>
        <v>0.85909324341730853</v>
      </c>
      <c r="C98" s="122">
        <f t="shared" si="15"/>
        <v>1.7272750065630185</v>
      </c>
      <c r="D98" s="122">
        <f t="shared" si="15"/>
        <v>2.1024421950551151</v>
      </c>
      <c r="E98" s="122">
        <f t="shared" si="15"/>
        <v>2.9898127089252178</v>
      </c>
      <c r="F98" s="122">
        <f t="shared" si="15"/>
        <v>5.1722413793978941</v>
      </c>
      <c r="G98" s="122">
        <f t="shared" si="15"/>
        <v>6.917356408798665</v>
      </c>
      <c r="H98" s="122">
        <f t="shared" si="15"/>
        <v>6.6657105313246552</v>
      </c>
      <c r="I98" s="122">
        <f t="shared" si="15"/>
        <v>9.3707632556284963</v>
      </c>
      <c r="J98" s="122">
        <f t="shared" si="15"/>
        <v>10.981044800618307</v>
      </c>
      <c r="K98" s="122">
        <f t="shared" si="15"/>
        <v>12.444918703172023</v>
      </c>
      <c r="L98" s="122">
        <f t="shared" si="15"/>
        <v>14.297879524024106</v>
      </c>
      <c r="M98" s="122">
        <f t="shared" si="15"/>
        <v>13.1800157245801</v>
      </c>
      <c r="N98" s="122">
        <f t="shared" si="15"/>
        <v>13.187885813044092</v>
      </c>
      <c r="O98" s="122">
        <f t="shared" si="15"/>
        <v>13.14411400151547</v>
      </c>
      <c r="P98" s="122">
        <f t="shared" si="15"/>
        <v>10.50099066893911</v>
      </c>
      <c r="Q98" s="122">
        <f t="shared" si="15"/>
        <v>12.048663467008808</v>
      </c>
      <c r="R98" s="122">
        <f t="shared" si="15"/>
        <v>12.001508195637077</v>
      </c>
      <c r="S98" s="122">
        <f t="shared" si="15"/>
        <v>11.315822268808798</v>
      </c>
      <c r="T98" s="122">
        <f t="shared" si="15"/>
        <v>10.033005672589375</v>
      </c>
      <c r="U98" s="122">
        <f t="shared" si="15"/>
        <v>8.9579022666911801</v>
      </c>
      <c r="V98" s="122">
        <f t="shared" si="15"/>
        <v>8.4237777351092831</v>
      </c>
      <c r="W98" s="122">
        <f t="shared" si="15"/>
        <v>8.4807163422803296</v>
      </c>
      <c r="X98" s="122">
        <f t="shared" si="15"/>
        <v>6.9412087620914624</v>
      </c>
      <c r="Y98" s="122">
        <f t="shared" si="15"/>
        <v>6.6005464260921558</v>
      </c>
      <c r="DA98" s="130" t="s">
        <v>1706</v>
      </c>
    </row>
    <row r="99" spans="1:105" ht="12" customHeight="1" x14ac:dyDescent="0.25">
      <c r="A99" s="97" t="s">
        <v>53</v>
      </c>
      <c r="B99" s="98">
        <v>0.85909324341730853</v>
      </c>
      <c r="C99" s="98">
        <v>1.7272750065630185</v>
      </c>
      <c r="D99" s="98">
        <v>2.1024421950551151</v>
      </c>
      <c r="E99" s="98">
        <v>2.9898127089252178</v>
      </c>
      <c r="F99" s="98">
        <v>5.1722413793978941</v>
      </c>
      <c r="G99" s="98">
        <v>6.917356408798665</v>
      </c>
      <c r="H99" s="98">
        <v>6.6657105313246552</v>
      </c>
      <c r="I99" s="98">
        <v>9.3707632556284963</v>
      </c>
      <c r="J99" s="98">
        <v>10.981044800618307</v>
      </c>
      <c r="K99" s="98">
        <v>12.444918703172023</v>
      </c>
      <c r="L99" s="98">
        <v>14.297879524024106</v>
      </c>
      <c r="M99" s="98">
        <v>13.1800157245801</v>
      </c>
      <c r="N99" s="98">
        <v>13.187885813044092</v>
      </c>
      <c r="O99" s="98">
        <v>13.14411400151547</v>
      </c>
      <c r="P99" s="98">
        <v>10.50099066893911</v>
      </c>
      <c r="Q99" s="98">
        <v>12.048663467008808</v>
      </c>
      <c r="R99" s="98">
        <v>12.001508195637077</v>
      </c>
      <c r="S99" s="98">
        <v>11.315822268808798</v>
      </c>
      <c r="T99" s="98">
        <v>10.033005672589375</v>
      </c>
      <c r="U99" s="98">
        <v>8.9579022666911801</v>
      </c>
      <c r="V99" s="98">
        <v>8.4237777351092831</v>
      </c>
      <c r="W99" s="98">
        <v>8.4807163422803296</v>
      </c>
      <c r="X99" s="98">
        <v>6.9412087620914624</v>
      </c>
      <c r="Y99" s="98">
        <v>6.6005464260921558</v>
      </c>
      <c r="DA99" s="63" t="s">
        <v>1707</v>
      </c>
    </row>
    <row r="100" spans="1:105" ht="12" customHeight="1" x14ac:dyDescent="0.25">
      <c r="A100" s="121" t="s">
        <v>92</v>
      </c>
      <c r="B100" s="122">
        <f t="shared" ref="B100:Y100" si="16">B101</f>
        <v>0.1806659030852758</v>
      </c>
      <c r="C100" s="122">
        <f t="shared" si="16"/>
        <v>0.17283587305083747</v>
      </c>
      <c r="D100" s="122">
        <f t="shared" si="16"/>
        <v>0.18764812098791267</v>
      </c>
      <c r="E100" s="122">
        <f t="shared" si="16"/>
        <v>0.51077158596706984</v>
      </c>
      <c r="F100" s="122">
        <f t="shared" si="16"/>
        <v>0.27937279925345193</v>
      </c>
      <c r="G100" s="122">
        <f t="shared" si="16"/>
        <v>0.4584748941688615</v>
      </c>
      <c r="H100" s="122">
        <f t="shared" si="16"/>
        <v>0.76336989479203698</v>
      </c>
      <c r="I100" s="122">
        <f t="shared" si="16"/>
        <v>1.1013356268663843</v>
      </c>
      <c r="J100" s="122">
        <f t="shared" si="16"/>
        <v>1.3739444194748711</v>
      </c>
      <c r="K100" s="122">
        <f t="shared" si="16"/>
        <v>1.5757236429746879</v>
      </c>
      <c r="L100" s="122">
        <f t="shared" si="16"/>
        <v>2.0854372965694816</v>
      </c>
      <c r="M100" s="122">
        <f t="shared" si="16"/>
        <v>2.7311235363806734</v>
      </c>
      <c r="N100" s="122">
        <f t="shared" si="16"/>
        <v>2.7059821316542445</v>
      </c>
      <c r="O100" s="122">
        <f t="shared" si="16"/>
        <v>2.4200914258008752</v>
      </c>
      <c r="P100" s="122">
        <f t="shared" si="16"/>
        <v>1.9438388804289908</v>
      </c>
      <c r="Q100" s="122">
        <f t="shared" si="16"/>
        <v>3.0632754040250738</v>
      </c>
      <c r="R100" s="122">
        <f t="shared" si="16"/>
        <v>2.5183169036901862</v>
      </c>
      <c r="S100" s="122">
        <f t="shared" si="16"/>
        <v>2.9583906753691664</v>
      </c>
      <c r="T100" s="122">
        <f t="shared" si="16"/>
        <v>3.0349652174809321</v>
      </c>
      <c r="U100" s="122">
        <f t="shared" si="16"/>
        <v>2.9620860739576309</v>
      </c>
      <c r="V100" s="122">
        <f t="shared" si="16"/>
        <v>2.865714949291863</v>
      </c>
      <c r="W100" s="122">
        <f t="shared" si="16"/>
        <v>2.9048640488485291</v>
      </c>
      <c r="X100" s="122">
        <f t="shared" si="16"/>
        <v>2.716317744281016</v>
      </c>
      <c r="Y100" s="122">
        <f t="shared" si="16"/>
        <v>2.5256676295047691</v>
      </c>
      <c r="DA100" s="130" t="s">
        <v>1708</v>
      </c>
    </row>
    <row r="101" spans="1:105" ht="12" customHeight="1" x14ac:dyDescent="0.25">
      <c r="A101" s="97" t="s">
        <v>53</v>
      </c>
      <c r="B101" s="98">
        <v>0.1806659030852758</v>
      </c>
      <c r="C101" s="98">
        <v>0.17283587305083747</v>
      </c>
      <c r="D101" s="98">
        <v>0.18764812098791267</v>
      </c>
      <c r="E101" s="98">
        <v>0.51077158596706984</v>
      </c>
      <c r="F101" s="98">
        <v>0.27937279925345193</v>
      </c>
      <c r="G101" s="98">
        <v>0.4584748941688615</v>
      </c>
      <c r="H101" s="98">
        <v>0.76336989479203698</v>
      </c>
      <c r="I101" s="98">
        <v>1.1013356268663843</v>
      </c>
      <c r="J101" s="98">
        <v>1.3739444194748711</v>
      </c>
      <c r="K101" s="98">
        <v>1.5757236429746879</v>
      </c>
      <c r="L101" s="98">
        <v>2.0854372965694816</v>
      </c>
      <c r="M101" s="98">
        <v>2.7311235363806734</v>
      </c>
      <c r="N101" s="98">
        <v>2.7059821316542445</v>
      </c>
      <c r="O101" s="98">
        <v>2.4200914258008752</v>
      </c>
      <c r="P101" s="98">
        <v>1.9438388804289908</v>
      </c>
      <c r="Q101" s="98">
        <v>3.0632754040250738</v>
      </c>
      <c r="R101" s="98">
        <v>2.5183169036901862</v>
      </c>
      <c r="S101" s="98">
        <v>2.9583906753691664</v>
      </c>
      <c r="T101" s="98">
        <v>3.0349652174809321</v>
      </c>
      <c r="U101" s="98">
        <v>2.9620860739576309</v>
      </c>
      <c r="V101" s="98">
        <v>2.865714949291863</v>
      </c>
      <c r="W101" s="98">
        <v>2.9048640488485291</v>
      </c>
      <c r="X101" s="98">
        <v>2.716317744281016</v>
      </c>
      <c r="Y101" s="98">
        <v>2.5256676295047691</v>
      </c>
      <c r="DA101" s="63" t="s">
        <v>1709</v>
      </c>
    </row>
    <row r="102" spans="1:105" ht="12" customHeight="1" x14ac:dyDescent="0.25">
      <c r="A102" s="121" t="s">
        <v>55</v>
      </c>
      <c r="B102" s="122">
        <v>0.42395717267103694</v>
      </c>
      <c r="C102" s="122">
        <v>0.55733142860883444</v>
      </c>
      <c r="D102" s="122">
        <v>0.87858484969057415</v>
      </c>
      <c r="E102" s="122">
        <v>1.1075093399108025</v>
      </c>
      <c r="F102" s="122">
        <v>1.8053588231957505</v>
      </c>
      <c r="G102" s="122">
        <v>2.4911618458364333</v>
      </c>
      <c r="H102" s="122">
        <v>3.2699855449999773</v>
      </c>
      <c r="I102" s="122">
        <v>4.0129481975347856</v>
      </c>
      <c r="J102" s="122">
        <v>4.9387011155475795</v>
      </c>
      <c r="K102" s="122">
        <v>5.227885334318561</v>
      </c>
      <c r="L102" s="122">
        <v>5.5471378516682295</v>
      </c>
      <c r="M102" s="122">
        <v>5.3674681304374845</v>
      </c>
      <c r="N102" s="122">
        <v>5.347166855930805</v>
      </c>
      <c r="O102" s="122">
        <v>5.130643908733262</v>
      </c>
      <c r="P102" s="122">
        <v>5.0138193185821125</v>
      </c>
      <c r="Q102" s="122">
        <v>4.9632253711299787</v>
      </c>
      <c r="R102" s="122">
        <v>4.9882025018794973</v>
      </c>
      <c r="S102" s="122">
        <v>4.9355885625476441</v>
      </c>
      <c r="T102" s="122">
        <v>4.7258881725052895</v>
      </c>
      <c r="U102" s="122">
        <v>4.4986049251134794</v>
      </c>
      <c r="V102" s="122">
        <v>4.2522940004264882</v>
      </c>
      <c r="W102" s="122">
        <v>4.3658439477394504</v>
      </c>
      <c r="X102" s="122">
        <v>4.016754576504475</v>
      </c>
      <c r="Y102" s="122">
        <v>3.9829087594026364</v>
      </c>
      <c r="DA102" s="130" t="s">
        <v>1710</v>
      </c>
    </row>
    <row r="103" spans="1:105" ht="12" customHeight="1" x14ac:dyDescent="0.25">
      <c r="A103" s="97" t="s">
        <v>124</v>
      </c>
      <c r="B103" s="98">
        <v>1.8017253172702124E-2</v>
      </c>
      <c r="C103" s="98">
        <v>2.7311469089248475E-2</v>
      </c>
      <c r="D103" s="98">
        <v>4.1627890462508935E-2</v>
      </c>
      <c r="E103" s="98">
        <v>6.7253449670061222E-2</v>
      </c>
      <c r="F103" s="98">
        <v>9.347061591310897E-2</v>
      </c>
      <c r="G103" s="98">
        <v>0.1195788944032016</v>
      </c>
      <c r="H103" s="98">
        <v>0.15385447752083853</v>
      </c>
      <c r="I103" s="98">
        <v>0.19471327881729367</v>
      </c>
      <c r="J103" s="98">
        <v>0.25729395178022824</v>
      </c>
      <c r="K103" s="98">
        <v>0.31012599527908496</v>
      </c>
      <c r="L103" s="98">
        <v>0.30258952999303235</v>
      </c>
      <c r="M103" s="98">
        <v>0.2677732207250586</v>
      </c>
      <c r="N103" s="98">
        <v>0.24197528458332812</v>
      </c>
      <c r="O103" s="98">
        <v>0.22657214143141285</v>
      </c>
      <c r="P103" s="98">
        <v>0.19244181520691744</v>
      </c>
      <c r="Q103" s="98">
        <v>0.18325667203260718</v>
      </c>
      <c r="R103" s="98">
        <v>0.18662951795439059</v>
      </c>
      <c r="S103" s="98">
        <v>0.17365381357557194</v>
      </c>
      <c r="T103" s="98">
        <v>0.15532084907595461</v>
      </c>
      <c r="U103" s="98">
        <v>0.15201602683216114</v>
      </c>
      <c r="V103" s="98">
        <v>0.13691508985967393</v>
      </c>
      <c r="W103" s="98">
        <v>0.12985596756861775</v>
      </c>
      <c r="X103" s="98">
        <v>0.1109234178061355</v>
      </c>
      <c r="Y103" s="98">
        <v>9.3021501094567013E-2</v>
      </c>
      <c r="DA103" s="63" t="s">
        <v>1711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1712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1713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1714</v>
      </c>
    </row>
    <row r="107" spans="1:105" ht="12" customHeight="1" x14ac:dyDescent="0.25">
      <c r="A107" s="106" t="s">
        <v>122</v>
      </c>
      <c r="B107" s="101">
        <v>0.40140452195154269</v>
      </c>
      <c r="C107" s="101">
        <v>0.52198829568017302</v>
      </c>
      <c r="D107" s="101">
        <v>0.82237218855344096</v>
      </c>
      <c r="E107" s="101">
        <v>1.0139583602943798</v>
      </c>
      <c r="F107" s="101">
        <v>1.6706467706542716</v>
      </c>
      <c r="G107" s="101">
        <v>2.3149498659000174</v>
      </c>
      <c r="H107" s="101">
        <v>3.0399686328215934</v>
      </c>
      <c r="I107" s="101">
        <v>3.682021466628802</v>
      </c>
      <c r="J107" s="101">
        <v>4.477140541544256</v>
      </c>
      <c r="K107" s="101">
        <v>4.6744481853842643</v>
      </c>
      <c r="L107" s="101">
        <v>4.9672241406020534</v>
      </c>
      <c r="M107" s="101">
        <v>4.7918073557096141</v>
      </c>
      <c r="N107" s="101">
        <v>4.7649385431936881</v>
      </c>
      <c r="O107" s="101">
        <v>4.5344199282121256</v>
      </c>
      <c r="P107" s="101">
        <v>4.3881070549702113</v>
      </c>
      <c r="Q107" s="101">
        <v>4.2803763835659021</v>
      </c>
      <c r="R107" s="101">
        <v>4.2528353830029157</v>
      </c>
      <c r="S107" s="101">
        <v>4.1748416973726572</v>
      </c>
      <c r="T107" s="101">
        <v>3.9564322920313511</v>
      </c>
      <c r="U107" s="101">
        <v>3.7335348311773671</v>
      </c>
      <c r="V107" s="101">
        <v>3.5077493358781027</v>
      </c>
      <c r="W107" s="101">
        <v>3.5934383641657348</v>
      </c>
      <c r="X107" s="101">
        <v>3.2942722898403614</v>
      </c>
      <c r="Y107" s="101">
        <v>3.2514714956594286</v>
      </c>
      <c r="DA107" s="131" t="s">
        <v>1715</v>
      </c>
    </row>
    <row r="108" spans="1:105" ht="12" customHeight="1" x14ac:dyDescent="0.25">
      <c r="A108" s="107" t="s">
        <v>121</v>
      </c>
      <c r="B108" s="104">
        <v>4.5353975467921099E-3</v>
      </c>
      <c r="C108" s="104">
        <v>8.0316638394129364E-3</v>
      </c>
      <c r="D108" s="104">
        <v>1.4584770674624315E-2</v>
      </c>
      <c r="E108" s="104">
        <v>2.6297529946361423E-2</v>
      </c>
      <c r="F108" s="104">
        <v>4.124143662836996E-2</v>
      </c>
      <c r="G108" s="104">
        <v>5.6633085533214611E-2</v>
      </c>
      <c r="H108" s="104">
        <v>7.6162434657545505E-2</v>
      </c>
      <c r="I108" s="104">
        <v>0.1362134520886901</v>
      </c>
      <c r="J108" s="104">
        <v>0.20426662222309519</v>
      </c>
      <c r="K108" s="104">
        <v>0.24331115365521189</v>
      </c>
      <c r="L108" s="104">
        <v>0.27732418107314344</v>
      </c>
      <c r="M108" s="104">
        <v>0.30788755400281165</v>
      </c>
      <c r="N108" s="104">
        <v>0.34025302815378794</v>
      </c>
      <c r="O108" s="104">
        <v>0.36965183908972349</v>
      </c>
      <c r="P108" s="104">
        <v>0.43327044840498363</v>
      </c>
      <c r="Q108" s="104">
        <v>0.49959231553146938</v>
      </c>
      <c r="R108" s="104">
        <v>0.5487376009221907</v>
      </c>
      <c r="S108" s="104">
        <v>0.58709305159941505</v>
      </c>
      <c r="T108" s="104">
        <v>0.61413503139798398</v>
      </c>
      <c r="U108" s="104">
        <v>0.61305406710395094</v>
      </c>
      <c r="V108" s="104">
        <v>0.60762957468871182</v>
      </c>
      <c r="W108" s="104">
        <v>0.64254961600509775</v>
      </c>
      <c r="X108" s="104">
        <v>0.61155886885797806</v>
      </c>
      <c r="Y108" s="104">
        <v>0.63841576264864086</v>
      </c>
      <c r="DA108" s="132" t="s">
        <v>1716</v>
      </c>
    </row>
    <row r="109" spans="1:105" ht="12" customHeight="1" x14ac:dyDescent="0.25">
      <c r="A109" s="108" t="s">
        <v>53</v>
      </c>
      <c r="B109" s="98">
        <v>1.9088222761547342E-3</v>
      </c>
      <c r="C109" s="98">
        <v>3.1976669444411404E-3</v>
      </c>
      <c r="D109" s="98">
        <v>6.0421144442960612E-3</v>
      </c>
      <c r="E109" s="98">
        <v>9.4141558281879804E-3</v>
      </c>
      <c r="F109" s="98">
        <v>1.634309334444661E-2</v>
      </c>
      <c r="G109" s="98">
        <v>2.2232686007667948E-2</v>
      </c>
      <c r="H109" s="98">
        <v>2.9772471289403319E-2</v>
      </c>
      <c r="I109" s="98">
        <v>5.1895235013943886E-2</v>
      </c>
      <c r="J109" s="98">
        <v>7.8231020259416667E-2</v>
      </c>
      <c r="K109" s="98">
        <v>8.7366354259882803E-2</v>
      </c>
      <c r="L109" s="98">
        <v>9.9563222605269938E-2</v>
      </c>
      <c r="M109" s="98">
        <v>0.11460011035961157</v>
      </c>
      <c r="N109" s="98">
        <v>0.12505187004421023</v>
      </c>
      <c r="O109" s="98">
        <v>0.1316583862379595</v>
      </c>
      <c r="P109" s="98">
        <v>0.16015469992280387</v>
      </c>
      <c r="Q109" s="98">
        <v>0.19829881401671978</v>
      </c>
      <c r="R109" s="98">
        <v>0.21076122087200236</v>
      </c>
      <c r="S109" s="98">
        <v>0.22060050858582023</v>
      </c>
      <c r="T109" s="98">
        <v>0.23566491514364538</v>
      </c>
      <c r="U109" s="98">
        <v>0.22204455054713693</v>
      </c>
      <c r="V109" s="98">
        <v>0.21400135874925344</v>
      </c>
      <c r="W109" s="98">
        <v>0.24913156893931929</v>
      </c>
      <c r="X109" s="98">
        <v>0.25937300642449068</v>
      </c>
      <c r="Y109" s="98">
        <v>0.27178734972299734</v>
      </c>
      <c r="DA109" s="63" t="s">
        <v>1717</v>
      </c>
    </row>
    <row r="110" spans="1:105" ht="12" customHeight="1" x14ac:dyDescent="0.25">
      <c r="A110" s="108" t="s">
        <v>52</v>
      </c>
      <c r="B110" s="98">
        <v>2.6265752706373757E-3</v>
      </c>
      <c r="C110" s="98">
        <v>4.8339968949717965E-3</v>
      </c>
      <c r="D110" s="98">
        <v>8.5426562303282539E-3</v>
      </c>
      <c r="E110" s="98">
        <v>1.6883374118173443E-2</v>
      </c>
      <c r="F110" s="98">
        <v>2.489834328392335E-2</v>
      </c>
      <c r="G110" s="98">
        <v>3.440039952554666E-2</v>
      </c>
      <c r="H110" s="98">
        <v>4.638996336814219E-2</v>
      </c>
      <c r="I110" s="98">
        <v>8.431821707474621E-2</v>
      </c>
      <c r="J110" s="98">
        <v>0.12603560196367852</v>
      </c>
      <c r="K110" s="98">
        <v>0.1559447993953291</v>
      </c>
      <c r="L110" s="98">
        <v>0.17776095846787349</v>
      </c>
      <c r="M110" s="98">
        <v>0.19328744364320005</v>
      </c>
      <c r="N110" s="98">
        <v>0.21520115810957771</v>
      </c>
      <c r="O110" s="98">
        <v>0.23799345285176399</v>
      </c>
      <c r="P110" s="98">
        <v>0.27311574848217973</v>
      </c>
      <c r="Q110" s="98">
        <v>0.3012935015147496</v>
      </c>
      <c r="R110" s="98">
        <v>0.33797638005018837</v>
      </c>
      <c r="S110" s="98">
        <v>0.3664925430135948</v>
      </c>
      <c r="T110" s="98">
        <v>0.37847011625433863</v>
      </c>
      <c r="U110" s="98">
        <v>0.39100951655681404</v>
      </c>
      <c r="V110" s="98">
        <v>0.39362821593945835</v>
      </c>
      <c r="W110" s="98">
        <v>0.39341804706577849</v>
      </c>
      <c r="X110" s="98">
        <v>0.35218586243348743</v>
      </c>
      <c r="Y110" s="98">
        <v>0.36662841292564358</v>
      </c>
      <c r="DA110" s="63" t="s">
        <v>1718</v>
      </c>
    </row>
    <row r="111" spans="1:105" ht="12" customHeight="1" x14ac:dyDescent="0.25">
      <c r="A111" s="121" t="s">
        <v>54</v>
      </c>
      <c r="B111" s="122">
        <v>0.36225697371504573</v>
      </c>
      <c r="C111" s="122">
        <v>0.48880679774319208</v>
      </c>
      <c r="D111" s="122">
        <v>0.76654633650317305</v>
      </c>
      <c r="E111" s="122">
        <v>1.0323425933396924</v>
      </c>
      <c r="F111" s="122">
        <v>1.573583550229086</v>
      </c>
      <c r="G111" s="122">
        <v>2.1541009944717984</v>
      </c>
      <c r="H111" s="122">
        <v>2.798999951151492</v>
      </c>
      <c r="I111" s="122">
        <v>3.4149661099673772</v>
      </c>
      <c r="J111" s="122">
        <v>4.3079680013683141</v>
      </c>
      <c r="K111" s="122">
        <v>4.7228961583672504</v>
      </c>
      <c r="L111" s="122">
        <v>4.747940463482542</v>
      </c>
      <c r="M111" s="122">
        <v>4.4395472708185988</v>
      </c>
      <c r="N111" s="122">
        <v>4.2401487080063882</v>
      </c>
      <c r="O111" s="122">
        <v>4.0332388839590658</v>
      </c>
      <c r="P111" s="122">
        <v>3.7716198422227958</v>
      </c>
      <c r="Q111" s="122">
        <v>3.739407692786513</v>
      </c>
      <c r="R111" s="122">
        <v>3.8131623575735505</v>
      </c>
      <c r="S111" s="122">
        <v>3.6796545887283099</v>
      </c>
      <c r="T111" s="122">
        <v>3.3987041866927683</v>
      </c>
      <c r="U111" s="122">
        <v>3.2397112668616233</v>
      </c>
      <c r="V111" s="122">
        <v>2.9961731621338235</v>
      </c>
      <c r="W111" s="122">
        <v>2.9861004511761688</v>
      </c>
      <c r="X111" s="122">
        <v>2.6748523443773271</v>
      </c>
      <c r="Y111" s="122">
        <v>2.4427486208082647</v>
      </c>
      <c r="DA111" s="130" t="s">
        <v>1719</v>
      </c>
    </row>
    <row r="112" spans="1:105" ht="12" customHeight="1" x14ac:dyDescent="0.25">
      <c r="A112" s="97" t="s">
        <v>50</v>
      </c>
      <c r="B112" s="98">
        <v>0.10920757098140491</v>
      </c>
      <c r="C112" s="98">
        <v>0.21995313012494128</v>
      </c>
      <c r="D112" s="98">
        <v>0.30635592997277</v>
      </c>
      <c r="E112" s="98">
        <v>0.55792362794870876</v>
      </c>
      <c r="F112" s="98">
        <v>0.71975632021318481</v>
      </c>
      <c r="G112" s="98">
        <v>0.93232357567777135</v>
      </c>
      <c r="H112" s="98">
        <v>1.1548074177020642</v>
      </c>
      <c r="I112" s="98">
        <v>1.6288560728642019</v>
      </c>
      <c r="J112" s="98">
        <v>2.0798589083100651</v>
      </c>
      <c r="K112" s="98">
        <v>2.7304945488043435</v>
      </c>
      <c r="L112" s="98">
        <v>2.6187138503733047</v>
      </c>
      <c r="M112" s="98">
        <v>2.3315584197405963</v>
      </c>
      <c r="N112" s="98">
        <v>2.1151325614119671</v>
      </c>
      <c r="O112" s="98">
        <v>1.9967318651459398</v>
      </c>
      <c r="P112" s="98">
        <v>1.7324702829752094</v>
      </c>
      <c r="Q112" s="98">
        <v>1.6679572896798054</v>
      </c>
      <c r="R112" s="98">
        <v>1.7154327902076321</v>
      </c>
      <c r="S112" s="98">
        <v>1.6108460442687125</v>
      </c>
      <c r="T112" s="98">
        <v>1.4439031095385026</v>
      </c>
      <c r="U112" s="98">
        <v>1.4224180507866191</v>
      </c>
      <c r="V112" s="98">
        <v>1.2931793188273182</v>
      </c>
      <c r="W112" s="98">
        <v>1.2362806029401248</v>
      </c>
      <c r="X112" s="98">
        <v>1.057595374147563</v>
      </c>
      <c r="Y112" s="98">
        <v>0.8628395003062711</v>
      </c>
      <c r="DA112" s="63" t="s">
        <v>1720</v>
      </c>
    </row>
    <row r="113" spans="1:105" ht="12" customHeight="1" x14ac:dyDescent="0.25">
      <c r="A113" s="109" t="s">
        <v>120</v>
      </c>
      <c r="B113" s="33">
        <v>0.25304940273364085</v>
      </c>
      <c r="C113" s="33">
        <v>0.2688536676182508</v>
      </c>
      <c r="D113" s="33">
        <v>0.46019040653040311</v>
      </c>
      <c r="E113" s="33">
        <v>0.47441896539098366</v>
      </c>
      <c r="F113" s="33">
        <v>0.85382723001590122</v>
      </c>
      <c r="G113" s="33">
        <v>1.2217774187940271</v>
      </c>
      <c r="H113" s="33">
        <v>1.6441925334494281</v>
      </c>
      <c r="I113" s="33">
        <v>1.7861100371031755</v>
      </c>
      <c r="J113" s="33">
        <v>2.228109093058249</v>
      </c>
      <c r="K113" s="33">
        <v>1.9924016095629071</v>
      </c>
      <c r="L113" s="33">
        <v>2.1292266131092372</v>
      </c>
      <c r="M113" s="33">
        <v>2.107988851078002</v>
      </c>
      <c r="N113" s="33">
        <v>2.1250161465944211</v>
      </c>
      <c r="O113" s="33">
        <v>2.036507018813126</v>
      </c>
      <c r="P113" s="33">
        <v>2.0391495592475866</v>
      </c>
      <c r="Q113" s="33">
        <v>2.0714504031067076</v>
      </c>
      <c r="R113" s="33">
        <v>2.0977295673659184</v>
      </c>
      <c r="S113" s="33">
        <v>2.0688085444595976</v>
      </c>
      <c r="T113" s="33">
        <v>1.9548010771542657</v>
      </c>
      <c r="U113" s="33">
        <v>1.8172932160750042</v>
      </c>
      <c r="V113" s="33">
        <v>1.7029938433065051</v>
      </c>
      <c r="W113" s="33">
        <v>1.7498198482360439</v>
      </c>
      <c r="X113" s="33">
        <v>1.6172569702297643</v>
      </c>
      <c r="Y113" s="33">
        <v>1.5799091205019935</v>
      </c>
      <c r="DA113" s="60" t="s">
        <v>1721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2.0096535536574338</v>
      </c>
      <c r="C115" s="117">
        <f t="shared" si="17"/>
        <v>3.4782106309505845</v>
      </c>
      <c r="D115" s="117">
        <f t="shared" si="17"/>
        <v>4.6294534420595053</v>
      </c>
      <c r="E115" s="117">
        <f t="shared" si="17"/>
        <v>7.2444314863503134</v>
      </c>
      <c r="F115" s="117">
        <f t="shared" si="17"/>
        <v>11.535722528382367</v>
      </c>
      <c r="G115" s="117">
        <f t="shared" si="17"/>
        <v>16.300060109962125</v>
      </c>
      <c r="H115" s="117">
        <f t="shared" si="17"/>
        <v>18.075651990435357</v>
      </c>
      <c r="I115" s="117">
        <f t="shared" si="17"/>
        <v>25.569734674010903</v>
      </c>
      <c r="J115" s="117">
        <f t="shared" si="17"/>
        <v>31.33276191080391</v>
      </c>
      <c r="K115" s="117">
        <f t="shared" si="17"/>
        <v>35.920579656313208</v>
      </c>
      <c r="L115" s="117">
        <f t="shared" si="17"/>
        <v>41.99397232035183</v>
      </c>
      <c r="M115" s="117">
        <f t="shared" si="17"/>
        <v>41.806000196994113</v>
      </c>
      <c r="N115" s="117">
        <f t="shared" si="17"/>
        <v>42.226767775747959</v>
      </c>
      <c r="O115" s="117">
        <f t="shared" si="17"/>
        <v>41.807069896916119</v>
      </c>
      <c r="P115" s="117">
        <f t="shared" si="17"/>
        <v>35.130814892178257</v>
      </c>
      <c r="Q115" s="117">
        <f t="shared" si="17"/>
        <v>43.193393339856698</v>
      </c>
      <c r="R115" s="117">
        <f t="shared" ref="R115:V115" si="18">R116+R118+R120+R129</f>
        <v>42.64948464980484</v>
      </c>
      <c r="S115" s="117">
        <f t="shared" si="18"/>
        <v>43.969703629506256</v>
      </c>
      <c r="T115" s="117">
        <f t="shared" si="18"/>
        <v>42.112179473065915</v>
      </c>
      <c r="U115" s="117">
        <f t="shared" si="18"/>
        <v>40.097710429795775</v>
      </c>
      <c r="V115" s="117">
        <f t="shared" si="18"/>
        <v>39.247679325629178</v>
      </c>
      <c r="W115" s="117">
        <f t="shared" ref="W115:Y115" si="19">W116+W118+W120+W129</f>
        <v>41.049242561177323</v>
      </c>
      <c r="X115" s="117">
        <f t="shared" si="19"/>
        <v>36.620015886382255</v>
      </c>
      <c r="Y115" s="117">
        <f t="shared" si="19"/>
        <v>35.94823384492566</v>
      </c>
      <c r="DA115" s="129" t="s">
        <v>1873</v>
      </c>
    </row>
    <row r="116" spans="1:105" ht="12" customHeight="1" x14ac:dyDescent="0.25">
      <c r="A116" s="121" t="s">
        <v>57</v>
      </c>
      <c r="B116" s="122">
        <f t="shared" ref="B116:Y116" si="20">B117</f>
        <v>1.1934870525316679</v>
      </c>
      <c r="C116" s="122">
        <f t="shared" si="20"/>
        <v>2.4963205783600948</v>
      </c>
      <c r="D116" s="122">
        <f t="shared" si="20"/>
        <v>3.1987448605753208</v>
      </c>
      <c r="E116" s="122">
        <f t="shared" si="20"/>
        <v>4.7883509720378585</v>
      </c>
      <c r="F116" s="122">
        <f t="shared" si="20"/>
        <v>8.7119662289249771</v>
      </c>
      <c r="G116" s="122">
        <f t="shared" si="20"/>
        <v>12.167227432014485</v>
      </c>
      <c r="H116" s="122">
        <f t="shared" si="20"/>
        <v>12.175856705013391</v>
      </c>
      <c r="I116" s="122">
        <f t="shared" si="20"/>
        <v>17.842646316677502</v>
      </c>
      <c r="J116" s="122">
        <f t="shared" si="20"/>
        <v>21.58104480061829</v>
      </c>
      <c r="K116" s="122">
        <f t="shared" si="20"/>
        <v>25.077506837307862</v>
      </c>
      <c r="L116" s="122">
        <f t="shared" si="20"/>
        <v>29.340355878280338</v>
      </c>
      <c r="M116" s="122">
        <f t="shared" si="20"/>
        <v>27.396094830341038</v>
      </c>
      <c r="N116" s="122">
        <f t="shared" si="20"/>
        <v>27.810069819922848</v>
      </c>
      <c r="O116" s="122">
        <f t="shared" si="20"/>
        <v>28.148413227654778</v>
      </c>
      <c r="P116" s="122">
        <f t="shared" si="20"/>
        <v>22.904258080804979</v>
      </c>
      <c r="Q116" s="122">
        <f t="shared" si="20"/>
        <v>26.890537929605539</v>
      </c>
      <c r="R116" s="122">
        <f t="shared" si="20"/>
        <v>27.708043019368834</v>
      </c>
      <c r="S116" s="122">
        <f t="shared" si="20"/>
        <v>27.17515158953108</v>
      </c>
      <c r="T116" s="122">
        <f t="shared" si="20"/>
        <v>25.063616162701152</v>
      </c>
      <c r="U116" s="122">
        <f t="shared" si="20"/>
        <v>23.374669248634433</v>
      </c>
      <c r="V116" s="122">
        <f t="shared" si="20"/>
        <v>23.045961741988023</v>
      </c>
      <c r="W116" s="122">
        <f t="shared" si="20"/>
        <v>24.437982034455736</v>
      </c>
      <c r="X116" s="122">
        <f t="shared" si="20"/>
        <v>21.061759063037268</v>
      </c>
      <c r="Y116" s="122">
        <f t="shared" si="20"/>
        <v>21.16537875627273</v>
      </c>
      <c r="DA116" s="130" t="s">
        <v>1874</v>
      </c>
    </row>
    <row r="117" spans="1:105" ht="12" customHeight="1" x14ac:dyDescent="0.25">
      <c r="A117" s="97" t="s">
        <v>53</v>
      </c>
      <c r="B117" s="98">
        <v>1.1934870525316679</v>
      </c>
      <c r="C117" s="98">
        <v>2.4963205783600948</v>
      </c>
      <c r="D117" s="98">
        <v>3.1987448605753208</v>
      </c>
      <c r="E117" s="98">
        <v>4.7883509720378585</v>
      </c>
      <c r="F117" s="98">
        <v>8.7119662289249771</v>
      </c>
      <c r="G117" s="98">
        <v>12.167227432014485</v>
      </c>
      <c r="H117" s="98">
        <v>12.175856705013391</v>
      </c>
      <c r="I117" s="98">
        <v>17.842646316677502</v>
      </c>
      <c r="J117" s="98">
        <v>21.58104480061829</v>
      </c>
      <c r="K117" s="98">
        <v>25.077506837307862</v>
      </c>
      <c r="L117" s="98">
        <v>29.340355878280338</v>
      </c>
      <c r="M117" s="98">
        <v>27.396094830341038</v>
      </c>
      <c r="N117" s="98">
        <v>27.810069819922848</v>
      </c>
      <c r="O117" s="98">
        <v>28.148413227654778</v>
      </c>
      <c r="P117" s="98">
        <v>22.904258080804979</v>
      </c>
      <c r="Q117" s="98">
        <v>26.890537929605539</v>
      </c>
      <c r="R117" s="98">
        <v>27.708043019368834</v>
      </c>
      <c r="S117" s="98">
        <v>27.17515158953108</v>
      </c>
      <c r="T117" s="98">
        <v>25.063616162701152</v>
      </c>
      <c r="U117" s="98">
        <v>23.374669248634433</v>
      </c>
      <c r="V117" s="98">
        <v>23.045961741988023</v>
      </c>
      <c r="W117" s="98">
        <v>24.437982034455736</v>
      </c>
      <c r="X117" s="98">
        <v>21.061759063037268</v>
      </c>
      <c r="Y117" s="98">
        <v>21.16537875627273</v>
      </c>
      <c r="DA117" s="63" t="s">
        <v>1875</v>
      </c>
    </row>
    <row r="118" spans="1:105" ht="12" customHeight="1" x14ac:dyDescent="0.25">
      <c r="A118" s="121" t="s">
        <v>92</v>
      </c>
      <c r="B118" s="122">
        <f t="shared" ref="B118:Y118" si="21">B119</f>
        <v>0.31259721886237002</v>
      </c>
      <c r="C118" s="122">
        <f t="shared" si="21"/>
        <v>0.31686347271659016</v>
      </c>
      <c r="D118" s="122">
        <f t="shared" si="21"/>
        <v>0.37108627336730154</v>
      </c>
      <c r="E118" s="122">
        <f t="shared" si="21"/>
        <v>1.0914762374777334</v>
      </c>
      <c r="F118" s="122">
        <f t="shared" si="21"/>
        <v>0.64194445804952693</v>
      </c>
      <c r="G118" s="122">
        <f t="shared" si="21"/>
        <v>1.116481482170474</v>
      </c>
      <c r="H118" s="122">
        <f t="shared" si="21"/>
        <v>1.9410047544236644</v>
      </c>
      <c r="I118" s="122">
        <f t="shared" si="21"/>
        <v>2.900892600578914</v>
      </c>
      <c r="J118" s="122">
        <f t="shared" si="21"/>
        <v>3.7292672478146787</v>
      </c>
      <c r="K118" s="122">
        <f t="shared" si="21"/>
        <v>4.4179236490719838</v>
      </c>
      <c r="L118" s="122">
        <f t="shared" si="21"/>
        <v>5.9693057674646584</v>
      </c>
      <c r="M118" s="122">
        <f t="shared" si="21"/>
        <v>8.0007246586638558</v>
      </c>
      <c r="N118" s="122">
        <f t="shared" si="21"/>
        <v>8.1026525291609701</v>
      </c>
      <c r="O118" s="122">
        <f t="shared" si="21"/>
        <v>7.5791153579036523</v>
      </c>
      <c r="P118" s="122">
        <f t="shared" si="21"/>
        <v>6.316823295008672</v>
      </c>
      <c r="Q118" s="122">
        <f t="shared" si="21"/>
        <v>10.371489250280607</v>
      </c>
      <c r="R118" s="122">
        <f t="shared" si="21"/>
        <v>8.8660884668553468</v>
      </c>
      <c r="S118" s="122">
        <f t="shared" si="21"/>
        <v>10.758688183615767</v>
      </c>
      <c r="T118" s="122">
        <f t="shared" si="21"/>
        <v>11.274405651162999</v>
      </c>
      <c r="U118" s="122">
        <f t="shared" si="21"/>
        <v>11.158873458624885</v>
      </c>
      <c r="V118" s="122">
        <f t="shared" si="21"/>
        <v>10.908724114190603</v>
      </c>
      <c r="W118" s="122">
        <f t="shared" si="21"/>
        <v>11.156550080874284</v>
      </c>
      <c r="X118" s="122">
        <f t="shared" si="21"/>
        <v>10.51324845114631</v>
      </c>
      <c r="Y118" s="122">
        <f t="shared" si="21"/>
        <v>9.8349782999897624</v>
      </c>
      <c r="DA118" s="130" t="s">
        <v>1876</v>
      </c>
    </row>
    <row r="119" spans="1:105" ht="12" customHeight="1" x14ac:dyDescent="0.25">
      <c r="A119" s="97" t="s">
        <v>53</v>
      </c>
      <c r="B119" s="98">
        <v>0.31259721886237002</v>
      </c>
      <c r="C119" s="98">
        <v>0.31686347271659016</v>
      </c>
      <c r="D119" s="98">
        <v>0.37108627336730154</v>
      </c>
      <c r="E119" s="98">
        <v>1.0914762374777334</v>
      </c>
      <c r="F119" s="98">
        <v>0.64194445804952693</v>
      </c>
      <c r="G119" s="98">
        <v>1.116481482170474</v>
      </c>
      <c r="H119" s="98">
        <v>1.9410047544236644</v>
      </c>
      <c r="I119" s="98">
        <v>2.900892600578914</v>
      </c>
      <c r="J119" s="98">
        <v>3.7292672478146787</v>
      </c>
      <c r="K119" s="98">
        <v>4.4179236490719838</v>
      </c>
      <c r="L119" s="98">
        <v>5.9693057674646584</v>
      </c>
      <c r="M119" s="98">
        <v>8.0007246586638558</v>
      </c>
      <c r="N119" s="98">
        <v>8.1026525291609701</v>
      </c>
      <c r="O119" s="98">
        <v>7.5791153579036523</v>
      </c>
      <c r="P119" s="98">
        <v>6.316823295008672</v>
      </c>
      <c r="Q119" s="98">
        <v>10.371489250280607</v>
      </c>
      <c r="R119" s="98">
        <v>8.8660884668553468</v>
      </c>
      <c r="S119" s="98">
        <v>10.758688183615767</v>
      </c>
      <c r="T119" s="98">
        <v>11.274405651162999</v>
      </c>
      <c r="U119" s="98">
        <v>11.158873458624885</v>
      </c>
      <c r="V119" s="98">
        <v>10.908724114190603</v>
      </c>
      <c r="W119" s="98">
        <v>11.156550080874284</v>
      </c>
      <c r="X119" s="98">
        <v>10.51324845114631</v>
      </c>
      <c r="Y119" s="98">
        <v>9.8349782999897624</v>
      </c>
      <c r="DA119" s="63" t="s">
        <v>1877</v>
      </c>
    </row>
    <row r="120" spans="1:105" ht="12" customHeight="1" x14ac:dyDescent="0.25">
      <c r="A120" s="121" t="s">
        <v>55</v>
      </c>
      <c r="B120" s="122">
        <v>0.25420731123628376</v>
      </c>
      <c r="C120" s="122">
        <v>0.33837389288188574</v>
      </c>
      <c r="D120" s="122">
        <v>0.53880642720028171</v>
      </c>
      <c r="E120" s="122">
        <v>0.68482217102380893</v>
      </c>
      <c r="F120" s="122">
        <v>1.1214998662174414</v>
      </c>
      <c r="G120" s="122">
        <v>1.5533270235604939</v>
      </c>
      <c r="H120" s="122">
        <v>2.0453217203701293</v>
      </c>
      <c r="I120" s="122">
        <v>2.5259620510753038</v>
      </c>
      <c r="J120" s="122">
        <v>3.1222929057117952</v>
      </c>
      <c r="K120" s="122">
        <v>3.3189700337880481</v>
      </c>
      <c r="L120" s="122">
        <v>3.5365411931839228</v>
      </c>
      <c r="M120" s="122">
        <v>3.4417897072063721</v>
      </c>
      <c r="N120" s="122">
        <v>3.4549739739240026</v>
      </c>
      <c r="O120" s="122">
        <v>3.3508682715933178</v>
      </c>
      <c r="P120" s="122">
        <v>3.325732571624799</v>
      </c>
      <c r="Q120" s="122">
        <v>3.3501694497238712</v>
      </c>
      <c r="R120" s="122">
        <v>3.4325900835886851</v>
      </c>
      <c r="S120" s="122">
        <v>3.4597538717527927</v>
      </c>
      <c r="T120" s="122">
        <v>3.3679681293837587</v>
      </c>
      <c r="U120" s="122">
        <v>3.2591464349478159</v>
      </c>
      <c r="V120" s="122">
        <v>3.1321036132320059</v>
      </c>
      <c r="W120" s="122">
        <v>3.2605851173281222</v>
      </c>
      <c r="X120" s="122">
        <v>3.0410928108785353</v>
      </c>
      <c r="Y120" s="122">
        <v>3.067347314450406</v>
      </c>
      <c r="DA120" s="130" t="s">
        <v>1878</v>
      </c>
    </row>
    <row r="121" spans="1:105" ht="12" customHeight="1" x14ac:dyDescent="0.25">
      <c r="A121" s="97" t="s">
        <v>124</v>
      </c>
      <c r="B121" s="98">
        <v>9.5828956068533689E-3</v>
      </c>
      <c r="C121" s="98">
        <v>1.476199496201917E-2</v>
      </c>
      <c r="D121" s="98">
        <v>2.2776350809810712E-2</v>
      </c>
      <c r="E121" s="98">
        <v>3.7093107269487044E-2</v>
      </c>
      <c r="F121" s="98">
        <v>5.1835755826751068E-2</v>
      </c>
      <c r="G121" s="98">
        <v>6.6598260138885479E-2</v>
      </c>
      <c r="H121" s="98">
        <v>8.6067857757606711E-2</v>
      </c>
      <c r="I121" s="98">
        <v>0.1094315110228397</v>
      </c>
      <c r="J121" s="98">
        <v>0.14519872001246914</v>
      </c>
      <c r="K121" s="98">
        <v>0.17584366277662333</v>
      </c>
      <c r="L121" s="98">
        <v>0.17237172482519841</v>
      </c>
      <c r="M121" s="98">
        <v>0.15339850263214866</v>
      </c>
      <c r="N121" s="98">
        <v>0.13944595091950113</v>
      </c>
      <c r="O121" s="98">
        <v>0.13203248387980646</v>
      </c>
      <c r="P121" s="98">
        <v>0.11427441159753009</v>
      </c>
      <c r="Q121" s="98">
        <v>0.11248435612290833</v>
      </c>
      <c r="R121" s="98">
        <v>0.11920939295147663</v>
      </c>
      <c r="S121" s="98">
        <v>0.11491181774234965</v>
      </c>
      <c r="T121" s="98">
        <v>0.10568739654911846</v>
      </c>
      <c r="U121" s="98">
        <v>0.10566118977172051</v>
      </c>
      <c r="V121" s="98">
        <v>9.6704640580850626E-2</v>
      </c>
      <c r="W121" s="98">
        <v>9.3307865304985457E-2</v>
      </c>
      <c r="X121" s="98">
        <v>8.1047231773854617E-2</v>
      </c>
      <c r="Y121" s="98">
        <v>6.9309732490788006E-2</v>
      </c>
      <c r="DA121" s="63" t="s">
        <v>1879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1880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1881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1882</v>
      </c>
    </row>
    <row r="125" spans="1:105" ht="12" customHeight="1" x14ac:dyDescent="0.25">
      <c r="A125" s="106" t="s">
        <v>122</v>
      </c>
      <c r="B125" s="101">
        <v>0.24085250045107748</v>
      </c>
      <c r="C125" s="101">
        <v>0.31682738762859747</v>
      </c>
      <c r="D125" s="101">
        <v>0.50377140119043595</v>
      </c>
      <c r="E125" s="101">
        <v>0.62501918852419924</v>
      </c>
      <c r="F125" s="101">
        <v>1.0346267795723776</v>
      </c>
      <c r="G125" s="101">
        <v>1.4385047164602605</v>
      </c>
      <c r="H125" s="101">
        <v>1.8943097469933579</v>
      </c>
      <c r="I125" s="101">
        <v>2.2997461636289924</v>
      </c>
      <c r="J125" s="101">
        <v>2.8019931839442922</v>
      </c>
      <c r="K125" s="101">
        <v>2.9322571127741699</v>
      </c>
      <c r="L125" s="101">
        <v>3.1236884582160283</v>
      </c>
      <c r="M125" s="101">
        <v>3.0226507273252552</v>
      </c>
      <c r="N125" s="101">
        <v>3.0208776020331092</v>
      </c>
      <c r="O125" s="101">
        <v>2.896444187101745</v>
      </c>
      <c r="P125" s="101">
        <v>2.8340813663755173</v>
      </c>
      <c r="Q125" s="101">
        <v>2.8049335152209833</v>
      </c>
      <c r="R125" s="101">
        <v>2.8334980911646488</v>
      </c>
      <c r="S125" s="101">
        <v>2.827718522975402</v>
      </c>
      <c r="T125" s="101">
        <v>2.7207583540203526</v>
      </c>
      <c r="U125" s="101">
        <v>2.6068283859619785</v>
      </c>
      <c r="V125" s="101">
        <v>2.489642499805913</v>
      </c>
      <c r="W125" s="101">
        <v>2.5940204558360369</v>
      </c>
      <c r="X125" s="101">
        <v>2.4173574905747417</v>
      </c>
      <c r="Y125" s="101">
        <v>2.4279862425734415</v>
      </c>
      <c r="DA125" s="131" t="s">
        <v>1883</v>
      </c>
    </row>
    <row r="126" spans="1:105" ht="12" customHeight="1" x14ac:dyDescent="0.25">
      <c r="A126" s="107" t="s">
        <v>121</v>
      </c>
      <c r="B126" s="104">
        <v>3.7719151783529269E-3</v>
      </c>
      <c r="C126" s="104">
        <v>6.7845102912690814E-3</v>
      </c>
      <c r="D126" s="104">
        <v>1.2258675200035063E-2</v>
      </c>
      <c r="E126" s="104">
        <v>2.2709875230122675E-2</v>
      </c>
      <c r="F126" s="104">
        <v>3.5037330818312638E-2</v>
      </c>
      <c r="G126" s="104">
        <v>4.8224046961348035E-2</v>
      </c>
      <c r="H126" s="104">
        <v>6.4944115619164647E-2</v>
      </c>
      <c r="I126" s="104">
        <v>0.11678437642347173</v>
      </c>
      <c r="J126" s="104">
        <v>0.17510100175503385</v>
      </c>
      <c r="K126" s="104">
        <v>0.21086925823725511</v>
      </c>
      <c r="L126" s="104">
        <v>0.24048101014269618</v>
      </c>
      <c r="M126" s="104">
        <v>0.26574047724896843</v>
      </c>
      <c r="N126" s="104">
        <v>0.29465042097139243</v>
      </c>
      <c r="O126" s="104">
        <v>0.32239160061176597</v>
      </c>
      <c r="P126" s="104">
        <v>0.37737679365175136</v>
      </c>
      <c r="Q126" s="104">
        <v>0.43275157837997963</v>
      </c>
      <c r="R126" s="104">
        <v>0.47988259947255968</v>
      </c>
      <c r="S126" s="104">
        <v>0.51712353103504083</v>
      </c>
      <c r="T126" s="104">
        <v>0.54152237881428755</v>
      </c>
      <c r="U126" s="104">
        <v>0.546656859214117</v>
      </c>
      <c r="V126" s="104">
        <v>0.54575647284524242</v>
      </c>
      <c r="W126" s="104">
        <v>0.57325679618710024</v>
      </c>
      <c r="X126" s="104">
        <v>0.54268808852993888</v>
      </c>
      <c r="Y126" s="104">
        <v>0.57005133938617636</v>
      </c>
      <c r="DA126" s="132" t="s">
        <v>1884</v>
      </c>
    </row>
    <row r="127" spans="1:105" ht="12" customHeight="1" x14ac:dyDescent="0.25">
      <c r="A127" s="108" t="s">
        <v>53</v>
      </c>
      <c r="B127" s="98">
        <v>1.1453399077155512E-3</v>
      </c>
      <c r="C127" s="98">
        <v>1.9505133962972848E-3</v>
      </c>
      <c r="D127" s="98">
        <v>3.716018969706809E-3</v>
      </c>
      <c r="E127" s="98">
        <v>5.8265011119492307E-3</v>
      </c>
      <c r="F127" s="98">
        <v>1.0138987534389288E-2</v>
      </c>
      <c r="G127" s="98">
        <v>1.3823647435801374E-2</v>
      </c>
      <c r="H127" s="98">
        <v>1.8554152251022454E-2</v>
      </c>
      <c r="I127" s="98">
        <v>3.2466159348725508E-2</v>
      </c>
      <c r="J127" s="98">
        <v>4.9065399791355331E-2</v>
      </c>
      <c r="K127" s="98">
        <v>5.492445884192601E-2</v>
      </c>
      <c r="L127" s="98">
        <v>6.272005167482271E-2</v>
      </c>
      <c r="M127" s="98">
        <v>7.2453033605768352E-2</v>
      </c>
      <c r="N127" s="98">
        <v>7.9449262861814723E-2</v>
      </c>
      <c r="O127" s="98">
        <v>8.4398147760001985E-2</v>
      </c>
      <c r="P127" s="98">
        <v>0.10426104516957166</v>
      </c>
      <c r="Q127" s="98">
        <v>0.13145807686523003</v>
      </c>
      <c r="R127" s="98">
        <v>0.1419062194223713</v>
      </c>
      <c r="S127" s="98">
        <v>0.15063098802144606</v>
      </c>
      <c r="T127" s="98">
        <v>0.1630522625599489</v>
      </c>
      <c r="U127" s="98">
        <v>0.1556473426573029</v>
      </c>
      <c r="V127" s="98">
        <v>0.1521282569057841</v>
      </c>
      <c r="W127" s="98">
        <v>0.17983874912132178</v>
      </c>
      <c r="X127" s="98">
        <v>0.19050222609645143</v>
      </c>
      <c r="Y127" s="98">
        <v>0.20342292646053284</v>
      </c>
      <c r="DA127" s="63" t="s">
        <v>1885</v>
      </c>
    </row>
    <row r="128" spans="1:105" ht="12" customHeight="1" x14ac:dyDescent="0.25">
      <c r="A128" s="108" t="s">
        <v>52</v>
      </c>
      <c r="B128" s="98">
        <v>2.6265752706373757E-3</v>
      </c>
      <c r="C128" s="98">
        <v>4.8339968949717965E-3</v>
      </c>
      <c r="D128" s="98">
        <v>8.5426562303282539E-3</v>
      </c>
      <c r="E128" s="98">
        <v>1.6883374118173443E-2</v>
      </c>
      <c r="F128" s="98">
        <v>2.489834328392335E-2</v>
      </c>
      <c r="G128" s="98">
        <v>3.440039952554666E-2</v>
      </c>
      <c r="H128" s="98">
        <v>4.638996336814219E-2</v>
      </c>
      <c r="I128" s="98">
        <v>8.431821707474621E-2</v>
      </c>
      <c r="J128" s="98">
        <v>0.12603560196367852</v>
      </c>
      <c r="K128" s="98">
        <v>0.1559447993953291</v>
      </c>
      <c r="L128" s="98">
        <v>0.17776095846787349</v>
      </c>
      <c r="M128" s="98">
        <v>0.19328744364320005</v>
      </c>
      <c r="N128" s="98">
        <v>0.21520115810957771</v>
      </c>
      <c r="O128" s="98">
        <v>0.23799345285176399</v>
      </c>
      <c r="P128" s="98">
        <v>0.27311574848217973</v>
      </c>
      <c r="Q128" s="98">
        <v>0.3012935015147496</v>
      </c>
      <c r="R128" s="98">
        <v>0.33797638005018837</v>
      </c>
      <c r="S128" s="98">
        <v>0.3664925430135948</v>
      </c>
      <c r="T128" s="98">
        <v>0.37847011625433863</v>
      </c>
      <c r="U128" s="98">
        <v>0.39100951655681404</v>
      </c>
      <c r="V128" s="98">
        <v>0.39362821593945835</v>
      </c>
      <c r="W128" s="98">
        <v>0.39341804706577849</v>
      </c>
      <c r="X128" s="98">
        <v>0.35218586243348743</v>
      </c>
      <c r="Y128" s="98">
        <v>0.36662841292564358</v>
      </c>
      <c r="DA128" s="63" t="s">
        <v>1886</v>
      </c>
    </row>
    <row r="129" spans="1:105" ht="12" customHeight="1" x14ac:dyDescent="0.25">
      <c r="A129" s="121" t="s">
        <v>54</v>
      </c>
      <c r="B129" s="122">
        <v>0.24936197102711199</v>
      </c>
      <c r="C129" s="122">
        <v>0.32665268699201405</v>
      </c>
      <c r="D129" s="122">
        <v>0.5208158809166008</v>
      </c>
      <c r="E129" s="122">
        <v>0.6797821058109127</v>
      </c>
      <c r="F129" s="122">
        <v>1.0603119751904209</v>
      </c>
      <c r="G129" s="122">
        <v>1.4630241722166719</v>
      </c>
      <c r="H129" s="122">
        <v>1.9134688106281694</v>
      </c>
      <c r="I129" s="122">
        <v>2.3002337056791817</v>
      </c>
      <c r="J129" s="122">
        <v>2.9001569566591456</v>
      </c>
      <c r="K129" s="122">
        <v>3.1061791361453119</v>
      </c>
      <c r="L129" s="122">
        <v>3.1477694814229125</v>
      </c>
      <c r="M129" s="122">
        <v>2.9673910007828388</v>
      </c>
      <c r="N129" s="122">
        <v>2.85907145274013</v>
      </c>
      <c r="O129" s="122">
        <v>2.7286730397643701</v>
      </c>
      <c r="P129" s="122">
        <v>2.5840009447398042</v>
      </c>
      <c r="Q129" s="122">
        <v>2.5811967102466804</v>
      </c>
      <c r="R129" s="122">
        <v>2.6427630799919744</v>
      </c>
      <c r="S129" s="122">
        <v>2.5761099846066178</v>
      </c>
      <c r="T129" s="122">
        <v>2.4061895298180001</v>
      </c>
      <c r="U129" s="122">
        <v>2.3050212875886453</v>
      </c>
      <c r="V129" s="122">
        <v>2.1608898562185432</v>
      </c>
      <c r="W129" s="122">
        <v>2.1941253285191844</v>
      </c>
      <c r="X129" s="122">
        <v>2.0039155613201411</v>
      </c>
      <c r="Y129" s="122">
        <v>1.8805294742127592</v>
      </c>
      <c r="DA129" s="130" t="s">
        <v>1887</v>
      </c>
    </row>
    <row r="130" spans="1:105" ht="12" customHeight="1" x14ac:dyDescent="0.25">
      <c r="A130" s="97" t="s">
        <v>50</v>
      </c>
      <c r="B130" s="98">
        <v>6.3012047136382532E-2</v>
      </c>
      <c r="C130" s="98">
        <v>0.12760464737245295</v>
      </c>
      <c r="D130" s="98">
        <v>0.17824456054092219</v>
      </c>
      <c r="E130" s="98">
        <v>0.32519282111981901</v>
      </c>
      <c r="F130" s="98">
        <v>0.41998181211315877</v>
      </c>
      <c r="G130" s="98">
        <v>0.54446378046835364</v>
      </c>
      <c r="H130" s="98">
        <v>0.67490491739571146</v>
      </c>
      <c r="I130" s="98">
        <v>0.95266214132970184</v>
      </c>
      <c r="J130" s="98">
        <v>1.2172499172326616</v>
      </c>
      <c r="K130" s="98">
        <v>1.5989183779133782</v>
      </c>
      <c r="L130" s="98">
        <v>1.5342106102486954</v>
      </c>
      <c r="M130" s="98">
        <v>1.366557481877763</v>
      </c>
      <c r="N130" s="98">
        <v>1.2401569035588926</v>
      </c>
      <c r="O130" s="98">
        <v>1.1712022913182851</v>
      </c>
      <c r="P130" s="98">
        <v>1.0166769748732731</v>
      </c>
      <c r="Q130" s="98">
        <v>0.97967226836017174</v>
      </c>
      <c r="R130" s="98">
        <v>1.0094134372588117</v>
      </c>
      <c r="S130" s="98">
        <v>0.95010830999074414</v>
      </c>
      <c r="T130" s="98">
        <v>0.85399102899448098</v>
      </c>
      <c r="U130" s="98">
        <v>0.84389308026640331</v>
      </c>
      <c r="V130" s="98">
        <v>0.76991223340388315</v>
      </c>
      <c r="W130" s="98">
        <v>0.73928898790299369</v>
      </c>
      <c r="X130" s="98">
        <v>0.63549349036984382</v>
      </c>
      <c r="Y130" s="98">
        <v>0.52155097807074791</v>
      </c>
      <c r="DA130" s="63" t="s">
        <v>1888</v>
      </c>
    </row>
    <row r="131" spans="1:105" ht="12" customHeight="1" x14ac:dyDescent="0.25">
      <c r="A131" s="109" t="s">
        <v>120</v>
      </c>
      <c r="B131" s="33">
        <v>0.18634992389072946</v>
      </c>
      <c r="C131" s="33">
        <v>0.19904803961956111</v>
      </c>
      <c r="D131" s="33">
        <v>0.34257132037567867</v>
      </c>
      <c r="E131" s="33">
        <v>0.35458928469109369</v>
      </c>
      <c r="F131" s="33">
        <v>0.64033016307726209</v>
      </c>
      <c r="G131" s="33">
        <v>0.91856039174831827</v>
      </c>
      <c r="H131" s="33">
        <v>1.2385638932324581</v>
      </c>
      <c r="I131" s="33">
        <v>1.3475715643494799</v>
      </c>
      <c r="J131" s="33">
        <v>1.682907039426484</v>
      </c>
      <c r="K131" s="33">
        <v>1.507260758231934</v>
      </c>
      <c r="L131" s="33">
        <v>1.6135588711742168</v>
      </c>
      <c r="M131" s="33">
        <v>1.6008335189050755</v>
      </c>
      <c r="N131" s="33">
        <v>1.6189145491812371</v>
      </c>
      <c r="O131" s="33">
        <v>1.557470748446085</v>
      </c>
      <c r="P131" s="33">
        <v>1.5673239698665311</v>
      </c>
      <c r="Q131" s="33">
        <v>1.6015244418865089</v>
      </c>
      <c r="R131" s="33">
        <v>1.6333496427331626</v>
      </c>
      <c r="S131" s="33">
        <v>1.6260016746158736</v>
      </c>
      <c r="T131" s="33">
        <v>1.5521985008235191</v>
      </c>
      <c r="U131" s="33">
        <v>1.461128207322242</v>
      </c>
      <c r="V131" s="33">
        <v>1.39097762281466</v>
      </c>
      <c r="W131" s="33">
        <v>1.4548363406161906</v>
      </c>
      <c r="X131" s="33">
        <v>1.3684220709502972</v>
      </c>
      <c r="Y131" s="33">
        <v>1.3589784961420113</v>
      </c>
      <c r="DA131" s="60" t="s">
        <v>1889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1.1005930708209795</v>
      </c>
      <c r="C133" s="154">
        <f t="shared" si="22"/>
        <v>1.180555515114974</v>
      </c>
      <c r="D133" s="154">
        <f t="shared" si="22"/>
        <v>1.1764149589618094</v>
      </c>
      <c r="E133" s="154">
        <f t="shared" si="22"/>
        <v>1.2843743273267494</v>
      </c>
      <c r="F133" s="154">
        <f t="shared" si="22"/>
        <v>1.3063415041116704</v>
      </c>
      <c r="G133" s="154">
        <f t="shared" si="22"/>
        <v>1.3559547837897843</v>
      </c>
      <c r="H133" s="154">
        <f t="shared" si="22"/>
        <v>1.339129034820864</v>
      </c>
      <c r="I133" s="154">
        <f t="shared" si="22"/>
        <v>1.4284757448279359</v>
      </c>
      <c r="J133" s="154">
        <f t="shared" si="22"/>
        <v>1.4504794688435108</v>
      </c>
      <c r="K133" s="154">
        <f t="shared" si="22"/>
        <v>1.498475013324976</v>
      </c>
      <c r="L133" s="154">
        <f t="shared" si="22"/>
        <v>1.5740816532133632</v>
      </c>
      <c r="M133" s="154">
        <f t="shared" si="22"/>
        <v>1.6255443186369936</v>
      </c>
      <c r="N133" s="154">
        <f t="shared" si="22"/>
        <v>1.6571745092388421</v>
      </c>
      <c r="O133" s="154">
        <f t="shared" si="22"/>
        <v>1.6906713339484138</v>
      </c>
      <c r="P133" s="154">
        <f t="shared" si="22"/>
        <v>1.6547513068143345</v>
      </c>
      <c r="Q133" s="154">
        <f t="shared" si="22"/>
        <v>1.8137379692500739</v>
      </c>
      <c r="R133" s="154">
        <f t="shared" ref="R133:V133" si="23">IF(R115=0,"",R115/R97)</f>
        <v>1.8287868125591731</v>
      </c>
      <c r="S133" s="154">
        <f t="shared" si="23"/>
        <v>1.9209588662195909</v>
      </c>
      <c r="T133" s="154">
        <f t="shared" si="23"/>
        <v>1.9871206223494347</v>
      </c>
      <c r="U133" s="154">
        <f t="shared" si="23"/>
        <v>2.0397339131282495</v>
      </c>
      <c r="V133" s="154">
        <f t="shared" si="23"/>
        <v>2.1171520301929143</v>
      </c>
      <c r="W133" s="154">
        <f t="shared" ref="W133:Y133" si="24">IF(W115=0,"",W115/W97)</f>
        <v>2.1907505404869374</v>
      </c>
      <c r="X133" s="154">
        <f t="shared" si="24"/>
        <v>2.2398750398193017</v>
      </c>
      <c r="Y133" s="154">
        <f t="shared" si="24"/>
        <v>2.311505338332188</v>
      </c>
      <c r="DA133" s="129" t="s">
        <v>2041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1.3892404132806409</v>
      </c>
      <c r="C134" s="155">
        <f t="shared" si="25"/>
        <v>1.4452363224587759</v>
      </c>
      <c r="D134" s="155">
        <f t="shared" si="25"/>
        <v>1.5214424768008741</v>
      </c>
      <c r="E134" s="155">
        <f t="shared" si="25"/>
        <v>1.6015554946781874</v>
      </c>
      <c r="F134" s="155">
        <f t="shared" si="25"/>
        <v>1.6843696165508706</v>
      </c>
      <c r="G134" s="155">
        <f t="shared" si="25"/>
        <v>1.7589418143234814</v>
      </c>
      <c r="H134" s="155">
        <f t="shared" si="25"/>
        <v>1.8266404830804621</v>
      </c>
      <c r="I134" s="155">
        <f t="shared" si="25"/>
        <v>1.9040760960384329</v>
      </c>
      <c r="J134" s="155">
        <f t="shared" si="25"/>
        <v>1.9652997681425661</v>
      </c>
      <c r="K134" s="155">
        <f t="shared" si="25"/>
        <v>2.0150800045737527</v>
      </c>
      <c r="L134" s="155">
        <f t="shared" si="25"/>
        <v>2.0520774307113872</v>
      </c>
      <c r="M134" s="155">
        <f t="shared" si="25"/>
        <v>2.0786086604774399</v>
      </c>
      <c r="N134" s="155">
        <f t="shared" si="25"/>
        <v>2.1087587665049394</v>
      </c>
      <c r="O134" s="155">
        <f t="shared" si="25"/>
        <v>2.1415222984530842</v>
      </c>
      <c r="P134" s="155">
        <f t="shared" si="25"/>
        <v>2.1811521220139261</v>
      </c>
      <c r="Q134" s="155">
        <f t="shared" si="25"/>
        <v>2.2318274556539976</v>
      </c>
      <c r="R134" s="155">
        <f t="shared" ref="R134:V134" si="26">IF(R116=0,"",R116/R98)</f>
        <v>2.3087134189885878</v>
      </c>
      <c r="S134" s="155">
        <f t="shared" si="26"/>
        <v>2.401518064174383</v>
      </c>
      <c r="T134" s="155">
        <f t="shared" si="26"/>
        <v>2.4981164150216801</v>
      </c>
      <c r="U134" s="155">
        <f t="shared" si="26"/>
        <v>2.6093909659575285</v>
      </c>
      <c r="V134" s="155">
        <f t="shared" si="26"/>
        <v>2.7358226281226834</v>
      </c>
      <c r="W134" s="155">
        <f t="shared" ref="W134:Y134" si="27">IF(W116=0,"",W116/W98)</f>
        <v>2.8815940833465903</v>
      </c>
      <c r="X134" s="155">
        <f t="shared" si="27"/>
        <v>3.0343071048465524</v>
      </c>
      <c r="Y134" s="155">
        <f t="shared" si="27"/>
        <v>3.2066100880080715</v>
      </c>
      <c r="DA134" s="130" t="s">
        <v>2042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1.3892404132806409</v>
      </c>
      <c r="C135" s="156">
        <f t="shared" si="28"/>
        <v>1.4452363224587759</v>
      </c>
      <c r="D135" s="156">
        <f t="shared" si="28"/>
        <v>1.5214424768008741</v>
      </c>
      <c r="E135" s="156">
        <f t="shared" si="28"/>
        <v>1.6015554946781874</v>
      </c>
      <c r="F135" s="156">
        <f t="shared" si="28"/>
        <v>1.6843696165508706</v>
      </c>
      <c r="G135" s="156">
        <f t="shared" si="28"/>
        <v>1.7589418143234814</v>
      </c>
      <c r="H135" s="156">
        <f t="shared" si="28"/>
        <v>1.8266404830804621</v>
      </c>
      <c r="I135" s="156">
        <f t="shared" si="28"/>
        <v>1.9040760960384329</v>
      </c>
      <c r="J135" s="156">
        <f t="shared" si="28"/>
        <v>1.9652997681425661</v>
      </c>
      <c r="K135" s="156">
        <f t="shared" si="28"/>
        <v>2.0150800045737527</v>
      </c>
      <c r="L135" s="156">
        <f t="shared" si="28"/>
        <v>2.0520774307113872</v>
      </c>
      <c r="M135" s="156">
        <f t="shared" si="28"/>
        <v>2.0786086604774399</v>
      </c>
      <c r="N135" s="156">
        <f t="shared" si="28"/>
        <v>2.1087587665049394</v>
      </c>
      <c r="O135" s="156">
        <f t="shared" si="28"/>
        <v>2.1415222984530842</v>
      </c>
      <c r="P135" s="156">
        <f t="shared" si="28"/>
        <v>2.1811521220139261</v>
      </c>
      <c r="Q135" s="156">
        <f t="shared" si="28"/>
        <v>2.2318274556539976</v>
      </c>
      <c r="R135" s="156">
        <f t="shared" ref="R135:V135" si="29">IF(R117=0,"",R117/R99)</f>
        <v>2.3087134189885878</v>
      </c>
      <c r="S135" s="156">
        <f t="shared" si="29"/>
        <v>2.401518064174383</v>
      </c>
      <c r="T135" s="156">
        <f t="shared" si="29"/>
        <v>2.4981164150216801</v>
      </c>
      <c r="U135" s="156">
        <f t="shared" si="29"/>
        <v>2.6093909659575285</v>
      </c>
      <c r="V135" s="156">
        <f t="shared" si="29"/>
        <v>2.7358226281226834</v>
      </c>
      <c r="W135" s="156">
        <f t="shared" ref="W135:Y135" si="30">IF(W117=0,"",W117/W99)</f>
        <v>2.8815940833465903</v>
      </c>
      <c r="X135" s="156">
        <f t="shared" si="30"/>
        <v>3.0343071048465524</v>
      </c>
      <c r="Y135" s="156">
        <f t="shared" si="30"/>
        <v>3.2066100880080715</v>
      </c>
      <c r="DA135" s="63" t="s">
        <v>2043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1.7302502216747648</v>
      </c>
      <c r="C136" s="155">
        <f t="shared" si="31"/>
        <v>1.8333200574824464</v>
      </c>
      <c r="D136" s="155">
        <f t="shared" si="31"/>
        <v>1.9775645576072942</v>
      </c>
      <c r="E136" s="155">
        <f t="shared" si="31"/>
        <v>2.1369165150625711</v>
      </c>
      <c r="F136" s="155">
        <f t="shared" si="31"/>
        <v>2.2978058700236725</v>
      </c>
      <c r="G136" s="155">
        <f t="shared" si="31"/>
        <v>2.4352074592753192</v>
      </c>
      <c r="H136" s="155">
        <f t="shared" si="31"/>
        <v>2.5426792013489705</v>
      </c>
      <c r="I136" s="155">
        <f t="shared" si="31"/>
        <v>2.633976900241378</v>
      </c>
      <c r="J136" s="155">
        <f t="shared" si="31"/>
        <v>2.7142780995755449</v>
      </c>
      <c r="K136" s="155">
        <f t="shared" si="31"/>
        <v>2.80374269229833</v>
      </c>
      <c r="L136" s="155">
        <f t="shared" si="31"/>
        <v>2.862376048075908</v>
      </c>
      <c r="M136" s="155">
        <f t="shared" si="31"/>
        <v>2.9294627475059363</v>
      </c>
      <c r="N136" s="155">
        <f t="shared" si="31"/>
        <v>2.9943481275715542</v>
      </c>
      <c r="O136" s="155">
        <f t="shared" si="31"/>
        <v>3.1317475352797937</v>
      </c>
      <c r="P136" s="155">
        <f t="shared" si="31"/>
        <v>3.2496640326561406</v>
      </c>
      <c r="Q136" s="155">
        <f t="shared" si="31"/>
        <v>3.385751485698187</v>
      </c>
      <c r="R136" s="155">
        <f t="shared" ref="R136:V136" si="32">IF(R118=0,"",R118/R100)</f>
        <v>3.520640493602504</v>
      </c>
      <c r="S136" s="155">
        <f t="shared" si="32"/>
        <v>3.6366691773300803</v>
      </c>
      <c r="T136" s="155">
        <f t="shared" si="32"/>
        <v>3.7148385049766501</v>
      </c>
      <c r="U136" s="155">
        <f t="shared" si="32"/>
        <v>3.7672347055450555</v>
      </c>
      <c r="V136" s="155">
        <f t="shared" si="32"/>
        <v>3.8066326578944012</v>
      </c>
      <c r="W136" s="155">
        <f t="shared" ref="W136:Y136" si="33">IF(W118=0,"",W118/W100)</f>
        <v>3.8406444822423529</v>
      </c>
      <c r="X136" s="155">
        <f t="shared" si="33"/>
        <v>3.8704045111368477</v>
      </c>
      <c r="Y136" s="155">
        <f t="shared" si="33"/>
        <v>3.894011304218282</v>
      </c>
      <c r="DA136" s="130" t="s">
        <v>2044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1.7302502216747648</v>
      </c>
      <c r="C137" s="156">
        <f t="shared" si="34"/>
        <v>1.8333200574824464</v>
      </c>
      <c r="D137" s="156">
        <f t="shared" si="34"/>
        <v>1.9775645576072942</v>
      </c>
      <c r="E137" s="156">
        <f t="shared" si="34"/>
        <v>2.1369165150625711</v>
      </c>
      <c r="F137" s="156">
        <f t="shared" si="34"/>
        <v>2.2978058700236725</v>
      </c>
      <c r="G137" s="156">
        <f t="shared" si="34"/>
        <v>2.4352074592753192</v>
      </c>
      <c r="H137" s="156">
        <f t="shared" si="34"/>
        <v>2.5426792013489705</v>
      </c>
      <c r="I137" s="156">
        <f t="shared" si="34"/>
        <v>2.633976900241378</v>
      </c>
      <c r="J137" s="156">
        <f t="shared" si="34"/>
        <v>2.7142780995755449</v>
      </c>
      <c r="K137" s="156">
        <f t="shared" si="34"/>
        <v>2.80374269229833</v>
      </c>
      <c r="L137" s="156">
        <f t="shared" si="34"/>
        <v>2.862376048075908</v>
      </c>
      <c r="M137" s="156">
        <f t="shared" si="34"/>
        <v>2.9294627475059363</v>
      </c>
      <c r="N137" s="156">
        <f t="shared" si="34"/>
        <v>2.9943481275715542</v>
      </c>
      <c r="O137" s="156">
        <f t="shared" si="34"/>
        <v>3.1317475352797937</v>
      </c>
      <c r="P137" s="156">
        <f t="shared" si="34"/>
        <v>3.2496640326561406</v>
      </c>
      <c r="Q137" s="156">
        <f t="shared" si="34"/>
        <v>3.385751485698187</v>
      </c>
      <c r="R137" s="156">
        <f t="shared" ref="R137:V137" si="35">IF(R119=0,"",R119/R101)</f>
        <v>3.520640493602504</v>
      </c>
      <c r="S137" s="156">
        <f t="shared" si="35"/>
        <v>3.6366691773300803</v>
      </c>
      <c r="T137" s="156">
        <f t="shared" si="35"/>
        <v>3.7148385049766501</v>
      </c>
      <c r="U137" s="156">
        <f t="shared" si="35"/>
        <v>3.7672347055450555</v>
      </c>
      <c r="V137" s="156">
        <f t="shared" si="35"/>
        <v>3.8066326578944012</v>
      </c>
      <c r="W137" s="156">
        <f t="shared" ref="W137:Y137" si="36">IF(W119=0,"",W119/W101)</f>
        <v>3.8406444822423529</v>
      </c>
      <c r="X137" s="156">
        <f t="shared" si="36"/>
        <v>3.8704045111368477</v>
      </c>
      <c r="Y137" s="156">
        <f t="shared" si="36"/>
        <v>3.894011304218282</v>
      </c>
      <c r="DA137" s="63" t="s">
        <v>2045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0.59960611029343769</v>
      </c>
      <c r="C138" s="155">
        <f t="shared" si="37"/>
        <v>0.60713226549327615</v>
      </c>
      <c r="D138" s="155">
        <f t="shared" si="37"/>
        <v>0.6132662398970824</v>
      </c>
      <c r="E138" s="155">
        <f t="shared" si="37"/>
        <v>0.6183443753882597</v>
      </c>
      <c r="F138" s="155">
        <f t="shared" si="37"/>
        <v>0.62120607372235381</v>
      </c>
      <c r="G138" s="155">
        <f t="shared" si="37"/>
        <v>0.62353516940564269</v>
      </c>
      <c r="H138" s="155">
        <f t="shared" si="37"/>
        <v>0.62548341337397062</v>
      </c>
      <c r="I138" s="155">
        <f t="shared" si="37"/>
        <v>0.62945294250921058</v>
      </c>
      <c r="J138" s="155">
        <f t="shared" si="37"/>
        <v>0.63220932643250483</v>
      </c>
      <c r="K138" s="155">
        <f t="shared" si="37"/>
        <v>0.63485899585451899</v>
      </c>
      <c r="L138" s="155">
        <f t="shared" si="37"/>
        <v>0.63754341207157017</v>
      </c>
      <c r="M138" s="155">
        <f t="shared" si="37"/>
        <v>0.64123151243114007</v>
      </c>
      <c r="N138" s="155">
        <f t="shared" si="37"/>
        <v>0.64613169310247376</v>
      </c>
      <c r="O138" s="155">
        <f t="shared" si="37"/>
        <v>0.65310871913943358</v>
      </c>
      <c r="P138" s="155">
        <f t="shared" si="37"/>
        <v>0.66331320701945484</v>
      </c>
      <c r="Q138" s="155">
        <f t="shared" si="37"/>
        <v>0.67499845346759613</v>
      </c>
      <c r="R138" s="155">
        <f t="shared" ref="R138:V138" si="38">IF(R120=0,"",R120/R102)</f>
        <v>0.68814168676899634</v>
      </c>
      <c r="S138" s="155">
        <f t="shared" si="38"/>
        <v>0.70098101328911067</v>
      </c>
      <c r="T138" s="155">
        <f t="shared" si="38"/>
        <v>0.71266352618714846</v>
      </c>
      <c r="U138" s="155">
        <f t="shared" si="38"/>
        <v>0.72447936398095736</v>
      </c>
      <c r="V138" s="155">
        <f t="shared" si="38"/>
        <v>0.73656798258019518</v>
      </c>
      <c r="W138" s="155">
        <f t="shared" ref="W138:Y138" si="39">IF(W120=0,"",W120/W102)</f>
        <v>0.74683959306800007</v>
      </c>
      <c r="X138" s="155">
        <f t="shared" si="39"/>
        <v>0.75710197199177753</v>
      </c>
      <c r="Y138" s="155">
        <f t="shared" si="39"/>
        <v>0.7701274369414508</v>
      </c>
      <c r="DA138" s="130" t="s">
        <v>2046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0.5318732836241864</v>
      </c>
      <c r="C139" s="156">
        <f t="shared" si="40"/>
        <v>0.54050534278401108</v>
      </c>
      <c r="D139" s="156">
        <f t="shared" si="40"/>
        <v>0.54714160522555511</v>
      </c>
      <c r="E139" s="156">
        <f t="shared" si="40"/>
        <v>0.55154207630184271</v>
      </c>
      <c r="F139" s="156">
        <f t="shared" si="40"/>
        <v>0.55456739340348415</v>
      </c>
      <c r="G139" s="156">
        <f t="shared" si="40"/>
        <v>0.55693992214317023</v>
      </c>
      <c r="H139" s="156">
        <f t="shared" si="40"/>
        <v>0.55941080912610697</v>
      </c>
      <c r="I139" s="156">
        <f t="shared" si="40"/>
        <v>0.56201360116545074</v>
      </c>
      <c r="J139" s="156">
        <f t="shared" si="40"/>
        <v>0.5643300940726852</v>
      </c>
      <c r="K139" s="156">
        <f t="shared" si="40"/>
        <v>0.56700716951631269</v>
      </c>
      <c r="L139" s="156">
        <f t="shared" si="40"/>
        <v>0.56965528460012338</v>
      </c>
      <c r="M139" s="156">
        <f t="shared" si="40"/>
        <v>0.5728672277862078</v>
      </c>
      <c r="N139" s="156">
        <f t="shared" si="40"/>
        <v>0.57628179324025408</v>
      </c>
      <c r="O139" s="156">
        <f t="shared" si="40"/>
        <v>0.58273926814508603</v>
      </c>
      <c r="P139" s="156">
        <f t="shared" si="40"/>
        <v>0.59381279206216109</v>
      </c>
      <c r="Q139" s="156">
        <f t="shared" si="40"/>
        <v>0.6138076986517238</v>
      </c>
      <c r="R139" s="156">
        <f t="shared" ref="R139:V139" si="41">IF(R121=0,"",R121/R103)</f>
        <v>0.63874886597847613</v>
      </c>
      <c r="S139" s="156">
        <f t="shared" si="41"/>
        <v>0.66172930715593803</v>
      </c>
      <c r="T139" s="156">
        <f t="shared" si="41"/>
        <v>0.68044565283979019</v>
      </c>
      <c r="U139" s="156">
        <f t="shared" si="41"/>
        <v>0.69506611884008529</v>
      </c>
      <c r="V139" s="156">
        <f t="shared" si="41"/>
        <v>0.70631104781777143</v>
      </c>
      <c r="W139" s="156">
        <f t="shared" ref="W139:Y139" si="42">IF(W121=0,"",W121/W103)</f>
        <v>0.71854892040814566</v>
      </c>
      <c r="X139" s="156">
        <f t="shared" si="42"/>
        <v>0.7306593447697719</v>
      </c>
      <c r="Y139" s="156">
        <f t="shared" si="42"/>
        <v>0.74509367915194924</v>
      </c>
      <c r="DA139" s="63" t="s">
        <v>2047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2048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2049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2050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0.60002438258568758</v>
      </c>
      <c r="C143" s="157">
        <f t="shared" si="52"/>
        <v>0.60696262780328791</v>
      </c>
      <c r="D143" s="157">
        <f t="shared" si="52"/>
        <v>0.61258321743172484</v>
      </c>
      <c r="E143" s="157">
        <f t="shared" si="52"/>
        <v>0.61641504523197488</v>
      </c>
      <c r="F143" s="157">
        <f t="shared" si="52"/>
        <v>0.61929714751562304</v>
      </c>
      <c r="G143" s="157">
        <f t="shared" si="52"/>
        <v>0.62139778387856859</v>
      </c>
      <c r="H143" s="157">
        <f t="shared" si="52"/>
        <v>0.62313463584495121</v>
      </c>
      <c r="I143" s="157">
        <f t="shared" si="52"/>
        <v>0.62458792934051033</v>
      </c>
      <c r="J143" s="157">
        <f t="shared" si="52"/>
        <v>0.62584436605106619</v>
      </c>
      <c r="K143" s="157">
        <f t="shared" si="52"/>
        <v>0.62729481566242307</v>
      </c>
      <c r="L143" s="157">
        <f t="shared" si="52"/>
        <v>0.62885997687984763</v>
      </c>
      <c r="M143" s="157">
        <f t="shared" si="52"/>
        <v>0.63079554392428905</v>
      </c>
      <c r="N143" s="157">
        <f t="shared" si="52"/>
        <v>0.63398039127874528</v>
      </c>
      <c r="O143" s="157">
        <f t="shared" si="52"/>
        <v>0.63876840543169167</v>
      </c>
      <c r="P143" s="157">
        <f t="shared" si="52"/>
        <v>0.64585511038648913</v>
      </c>
      <c r="Q143" s="157">
        <f t="shared" si="52"/>
        <v>0.65530067075181953</v>
      </c>
      <c r="R143" s="157">
        <f t="shared" ref="R143:V143" si="53">IF(R125=0,"",R125/R107)</f>
        <v>0.66626093793546348</v>
      </c>
      <c r="S143" s="157">
        <f t="shared" si="53"/>
        <v>0.67732353175330295</v>
      </c>
      <c r="T143" s="157">
        <f t="shared" si="53"/>
        <v>0.68767974609352756</v>
      </c>
      <c r="U143" s="157">
        <f t="shared" si="53"/>
        <v>0.69821991861260269</v>
      </c>
      <c r="V143" s="157">
        <f t="shared" si="53"/>
        <v>0.70975496291632123</v>
      </c>
      <c r="W143" s="157">
        <f t="shared" ref="W143:Y143" si="54">IF(W125=0,"",W125/W107)</f>
        <v>0.7218769860376536</v>
      </c>
      <c r="X143" s="157">
        <f t="shared" si="54"/>
        <v>0.73380621815323155</v>
      </c>
      <c r="Y143" s="157">
        <f t="shared" si="54"/>
        <v>0.74673459257283858</v>
      </c>
      <c r="DA143" s="131" t="s">
        <v>2051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0.83166142315810998</v>
      </c>
      <c r="C144" s="158">
        <f t="shared" si="55"/>
        <v>0.8447204000217452</v>
      </c>
      <c r="D144" s="158">
        <f t="shared" si="55"/>
        <v>0.84051202953527626</v>
      </c>
      <c r="E144" s="158">
        <f t="shared" si="55"/>
        <v>0.86357446027986584</v>
      </c>
      <c r="F144" s="158">
        <f t="shared" si="55"/>
        <v>0.84956620532007554</v>
      </c>
      <c r="G144" s="158">
        <f t="shared" si="55"/>
        <v>0.85151720954821053</v>
      </c>
      <c r="H144" s="158">
        <f t="shared" si="55"/>
        <v>0.85270535154472715</v>
      </c>
      <c r="I144" s="158">
        <f t="shared" si="55"/>
        <v>0.85736301835616147</v>
      </c>
      <c r="J144" s="158">
        <f t="shared" si="55"/>
        <v>0.85721788439715163</v>
      </c>
      <c r="K144" s="158">
        <f t="shared" si="55"/>
        <v>0.86666498871675601</v>
      </c>
      <c r="L144" s="158">
        <f t="shared" si="55"/>
        <v>0.86714764364262209</v>
      </c>
      <c r="M144" s="158">
        <f t="shared" si="55"/>
        <v>0.86310886488949035</v>
      </c>
      <c r="N144" s="158">
        <f t="shared" si="55"/>
        <v>0.86597442664996949</v>
      </c>
      <c r="O144" s="158">
        <f t="shared" si="55"/>
        <v>0.87214932138756029</v>
      </c>
      <c r="P144" s="158">
        <f t="shared" si="55"/>
        <v>0.87099592192591047</v>
      </c>
      <c r="Q144" s="158">
        <f t="shared" si="55"/>
        <v>0.8662094370279011</v>
      </c>
      <c r="R144" s="158">
        <f t="shared" ref="R144:V144" si="56">IF(R126=0,"",R126/R108)</f>
        <v>0.87452108014119034</v>
      </c>
      <c r="S144" s="158">
        <f t="shared" si="56"/>
        <v>0.88082039061140893</v>
      </c>
      <c r="T144" s="158">
        <f t="shared" si="56"/>
        <v>0.88176435332404846</v>
      </c>
      <c r="U144" s="158">
        <f t="shared" si="56"/>
        <v>0.89169436848613959</v>
      </c>
      <c r="V144" s="158">
        <f t="shared" si="56"/>
        <v>0.89817299153819674</v>
      </c>
      <c r="W144" s="158">
        <f t="shared" ref="W144:Y144" si="57">IF(W126=0,"",W126/W108)</f>
        <v>0.8921595810004378</v>
      </c>
      <c r="X144" s="158">
        <f t="shared" si="57"/>
        <v>0.8873848719475721</v>
      </c>
      <c r="Y144" s="158">
        <f t="shared" si="57"/>
        <v>0.89291551483811094</v>
      </c>
      <c r="DA144" s="132" t="s">
        <v>2052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0.60002438258568758</v>
      </c>
      <c r="C145" s="156">
        <f t="shared" si="58"/>
        <v>0.60998016059429794</v>
      </c>
      <c r="D145" s="156">
        <f t="shared" si="58"/>
        <v>0.61501962664987975</v>
      </c>
      <c r="E145" s="156">
        <f t="shared" si="58"/>
        <v>0.61890850526432228</v>
      </c>
      <c r="F145" s="156">
        <f t="shared" si="58"/>
        <v>0.62038362754836252</v>
      </c>
      <c r="G145" s="156">
        <f t="shared" si="58"/>
        <v>0.62177136091580043</v>
      </c>
      <c r="H145" s="156">
        <f t="shared" si="58"/>
        <v>0.62319825823885455</v>
      </c>
      <c r="I145" s="156">
        <f t="shared" si="58"/>
        <v>0.6256096410393378</v>
      </c>
      <c r="J145" s="156">
        <f t="shared" si="58"/>
        <v>0.62718598873762388</v>
      </c>
      <c r="K145" s="156">
        <f t="shared" si="58"/>
        <v>0.62866831639266907</v>
      </c>
      <c r="L145" s="156">
        <f t="shared" si="58"/>
        <v>0.62995200470241608</v>
      </c>
      <c r="M145" s="156">
        <f t="shared" si="58"/>
        <v>0.63222481530264674</v>
      </c>
      <c r="N145" s="156">
        <f t="shared" si="58"/>
        <v>0.63533046593966658</v>
      </c>
      <c r="O145" s="156">
        <f t="shared" si="58"/>
        <v>0.64103890509079064</v>
      </c>
      <c r="P145" s="156">
        <f t="shared" si="58"/>
        <v>0.65100209497333827</v>
      </c>
      <c r="Q145" s="156">
        <f t="shared" si="58"/>
        <v>0.66292921375790981</v>
      </c>
      <c r="R145" s="156">
        <f t="shared" ref="R145:V145" si="59">IF(R127=0,"",R127/R109)</f>
        <v>0.67330327104411936</v>
      </c>
      <c r="S145" s="156">
        <f t="shared" si="59"/>
        <v>0.68282248752316943</v>
      </c>
      <c r="T145" s="156">
        <f t="shared" si="59"/>
        <v>0.69188178673335099</v>
      </c>
      <c r="U145" s="156">
        <f t="shared" si="59"/>
        <v>0.7009734860584258</v>
      </c>
      <c r="V145" s="156">
        <f t="shared" si="59"/>
        <v>0.71087519161050572</v>
      </c>
      <c r="W145" s="156">
        <f t="shared" ref="W145:Y145" si="60">IF(W127=0,"",W127/W109)</f>
        <v>0.72186254791790327</v>
      </c>
      <c r="X145" s="156">
        <f t="shared" si="60"/>
        <v>0.73447205907261948</v>
      </c>
      <c r="Y145" s="156">
        <f t="shared" si="60"/>
        <v>0.74846355677649912</v>
      </c>
      <c r="DA145" s="63" t="s">
        <v>2053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2054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0.68835657867351963</v>
      </c>
      <c r="C147" s="155">
        <f t="shared" si="64"/>
        <v>0.66826543431916408</v>
      </c>
      <c r="D147" s="155">
        <f t="shared" si="64"/>
        <v>0.67943170049243973</v>
      </c>
      <c r="E147" s="155">
        <f t="shared" si="64"/>
        <v>0.65848499344754863</v>
      </c>
      <c r="F147" s="155">
        <f t="shared" si="64"/>
        <v>0.67381994113757615</v>
      </c>
      <c r="G147" s="155">
        <f t="shared" si="64"/>
        <v>0.67918086290815549</v>
      </c>
      <c r="H147" s="155">
        <f t="shared" si="64"/>
        <v>0.68362588210870801</v>
      </c>
      <c r="I147" s="155">
        <f t="shared" si="64"/>
        <v>0.67357438744865195</v>
      </c>
      <c r="J147" s="155">
        <f t="shared" si="64"/>
        <v>0.67320763657900573</v>
      </c>
      <c r="K147" s="155">
        <f t="shared" si="64"/>
        <v>0.6576852490483609</v>
      </c>
      <c r="L147" s="155">
        <f t="shared" si="64"/>
        <v>0.66297576931157887</v>
      </c>
      <c r="M147" s="155">
        <f t="shared" si="64"/>
        <v>0.66839946052329968</v>
      </c>
      <c r="N147" s="155">
        <f t="shared" si="64"/>
        <v>0.67428565591143941</v>
      </c>
      <c r="O147" s="155">
        <f t="shared" si="64"/>
        <v>0.67654634854801321</v>
      </c>
      <c r="P147" s="155">
        <f t="shared" si="64"/>
        <v>0.68511701943346681</v>
      </c>
      <c r="Q147" s="155">
        <f t="shared" si="64"/>
        <v>0.69026886670472598</v>
      </c>
      <c r="R147" s="155">
        <f t="shared" ref="R147:V147" si="65">IF(R129=0,"",R129/R111)</f>
        <v>0.69306335061842417</v>
      </c>
      <c r="S147" s="155">
        <f t="shared" si="65"/>
        <v>0.70009559932551235</v>
      </c>
      <c r="T147" s="155">
        <f t="shared" si="65"/>
        <v>0.70797262652017667</v>
      </c>
      <c r="U147" s="155">
        <f t="shared" si="65"/>
        <v>0.71148972785515174</v>
      </c>
      <c r="V147" s="155">
        <f t="shared" si="65"/>
        <v>0.72121661175270468</v>
      </c>
      <c r="W147" s="155">
        <f t="shared" ref="W147:Y147" si="66">IF(W129=0,"",W129/W111)</f>
        <v>0.73477947724597126</v>
      </c>
      <c r="X147" s="155">
        <f t="shared" si="66"/>
        <v>0.74916866552745298</v>
      </c>
      <c r="Y147" s="155">
        <f t="shared" si="66"/>
        <v>0.76984158672476233</v>
      </c>
      <c r="DA147" s="130" t="s">
        <v>2055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0.57699339496445512</v>
      </c>
      <c r="C148" s="156">
        <f t="shared" si="67"/>
        <v>0.58014472128661654</v>
      </c>
      <c r="D148" s="156">
        <f t="shared" si="67"/>
        <v>0.58182180627861591</v>
      </c>
      <c r="E148" s="156">
        <f t="shared" si="67"/>
        <v>0.5828626084818096</v>
      </c>
      <c r="F148" s="156">
        <f t="shared" si="67"/>
        <v>0.58350555642048996</v>
      </c>
      <c r="G148" s="156">
        <f t="shared" si="67"/>
        <v>0.58398585498875188</v>
      </c>
      <c r="H148" s="156">
        <f t="shared" si="67"/>
        <v>0.58443070857537072</v>
      </c>
      <c r="I148" s="156">
        <f t="shared" si="67"/>
        <v>0.5848657577550902</v>
      </c>
      <c r="J148" s="156">
        <f t="shared" si="67"/>
        <v>0.58525600576517289</v>
      </c>
      <c r="K148" s="156">
        <f t="shared" si="67"/>
        <v>0.58557830800780342</v>
      </c>
      <c r="L148" s="156">
        <f t="shared" si="67"/>
        <v>0.58586416764473503</v>
      </c>
      <c r="M148" s="156">
        <f t="shared" si="67"/>
        <v>0.58611333531578547</v>
      </c>
      <c r="N148" s="156">
        <f t="shared" si="67"/>
        <v>0.5863258531328267</v>
      </c>
      <c r="O148" s="156">
        <f t="shared" si="67"/>
        <v>0.58655962363413416</v>
      </c>
      <c r="P148" s="156">
        <f t="shared" si="67"/>
        <v>0.58683660254611203</v>
      </c>
      <c r="Q148" s="156">
        <f t="shared" si="67"/>
        <v>0.58734853369551066</v>
      </c>
      <c r="R148" s="156">
        <f t="shared" ref="R148:V148" si="68">IF(R130=0,"",R130/R112)</f>
        <v>0.58843076978645992</v>
      </c>
      <c r="S148" s="156">
        <f t="shared" si="68"/>
        <v>0.58981943890365496</v>
      </c>
      <c r="T148" s="156">
        <f t="shared" si="68"/>
        <v>0.59144621502161032</v>
      </c>
      <c r="U148" s="156">
        <f t="shared" si="68"/>
        <v>0.59328063208964299</v>
      </c>
      <c r="V148" s="156">
        <f t="shared" si="68"/>
        <v>0.59536386191364055</v>
      </c>
      <c r="W148" s="156">
        <f t="shared" ref="W148:Y148" si="69">IF(W130=0,"",W130/W112)</f>
        <v>0.59799448939408684</v>
      </c>
      <c r="X148" s="156">
        <f t="shared" si="69"/>
        <v>0.60088527796564983</v>
      </c>
      <c r="Y148" s="156">
        <f t="shared" si="69"/>
        <v>0.604458856931816</v>
      </c>
      <c r="DA148" s="63" t="s">
        <v>2056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0.73641716549270386</v>
      </c>
      <c r="C149" s="159">
        <f t="shared" si="70"/>
        <v>0.74035828256653091</v>
      </c>
      <c r="D149" s="159">
        <f t="shared" si="70"/>
        <v>0.74441212922817901</v>
      </c>
      <c r="E149" s="159">
        <f t="shared" si="70"/>
        <v>0.74741802195632179</v>
      </c>
      <c r="F149" s="159">
        <f t="shared" si="70"/>
        <v>0.74995284826572806</v>
      </c>
      <c r="G149" s="159">
        <f t="shared" si="70"/>
        <v>0.75182302244135146</v>
      </c>
      <c r="H149" s="159">
        <f t="shared" si="70"/>
        <v>0.7532961426567345</v>
      </c>
      <c r="I149" s="159">
        <f t="shared" si="70"/>
        <v>0.75447286917163026</v>
      </c>
      <c r="J149" s="159">
        <f t="shared" si="70"/>
        <v>0.75530728933768954</v>
      </c>
      <c r="K149" s="159">
        <f t="shared" si="70"/>
        <v>0.75650448734710507</v>
      </c>
      <c r="L149" s="159">
        <f t="shared" si="70"/>
        <v>0.75781453286364464</v>
      </c>
      <c r="M149" s="159">
        <f t="shared" si="70"/>
        <v>0.75941270661200466</v>
      </c>
      <c r="N149" s="159">
        <f t="shared" si="70"/>
        <v>0.76183635205583311</v>
      </c>
      <c r="O149" s="159">
        <f t="shared" si="70"/>
        <v>0.76477553676872534</v>
      </c>
      <c r="P149" s="159">
        <f t="shared" si="70"/>
        <v>0.76861648659299342</v>
      </c>
      <c r="Q149" s="159">
        <f t="shared" si="70"/>
        <v>0.77314158209367889</v>
      </c>
      <c r="R149" s="159">
        <f t="shared" ref="R149:V149" si="71">IF(R131=0,"",R131/R113)</f>
        <v>0.77862736367115737</v>
      </c>
      <c r="S149" s="159">
        <f t="shared" si="71"/>
        <v>0.78596044035607393</v>
      </c>
      <c r="T149" s="159">
        <f t="shared" si="71"/>
        <v>0.7940442221789431</v>
      </c>
      <c r="U149" s="159">
        <f t="shared" si="71"/>
        <v>0.80401346045741118</v>
      </c>
      <c r="V149" s="159">
        <f t="shared" si="71"/>
        <v>0.81678370610780393</v>
      </c>
      <c r="W149" s="159">
        <f t="shared" ref="W149:Y149" si="72">IF(W131=0,"",W131/W113)</f>
        <v>0.83142064143504835</v>
      </c>
      <c r="X149" s="159">
        <f t="shared" si="72"/>
        <v>0.84613768630466002</v>
      </c>
      <c r="Y149" s="159">
        <f t="shared" si="72"/>
        <v>0.86016244764142846</v>
      </c>
      <c r="DA149" s="60" t="s">
        <v>2057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0.33611154796787007</v>
      </c>
      <c r="C151" s="117">
        <f t="shared" si="73"/>
        <v>0.65324112453767103</v>
      </c>
      <c r="D151" s="117">
        <f t="shared" si="73"/>
        <v>0.91932829408040684</v>
      </c>
      <c r="E151" s="117">
        <f t="shared" si="73"/>
        <v>1.6516370661903621</v>
      </c>
      <c r="F151" s="117">
        <f t="shared" si="73"/>
        <v>2.148440496325521</v>
      </c>
      <c r="G151" s="117">
        <f t="shared" si="73"/>
        <v>2.7789904201547966</v>
      </c>
      <c r="H151" s="117">
        <f t="shared" si="73"/>
        <v>3.4573156480620466</v>
      </c>
      <c r="I151" s="117">
        <f t="shared" si="73"/>
        <v>4.8176346219822745</v>
      </c>
      <c r="J151" s="117">
        <f t="shared" si="73"/>
        <v>6.1744558962090323</v>
      </c>
      <c r="K151" s="117">
        <f t="shared" si="73"/>
        <v>8.0329266292941242</v>
      </c>
      <c r="L151" s="117">
        <f t="shared" si="73"/>
        <v>7.7177060985311208</v>
      </c>
      <c r="M151" s="117">
        <f t="shared" si="73"/>
        <v>6.8670983604623128</v>
      </c>
      <c r="N151" s="117">
        <f t="shared" si="73"/>
        <v>6.2271743907858683</v>
      </c>
      <c r="O151" s="117">
        <f t="shared" si="73"/>
        <v>5.8736819344997162</v>
      </c>
      <c r="P151" s="117">
        <f t="shared" si="73"/>
        <v>5.0853690647540963</v>
      </c>
      <c r="Q151" s="117">
        <f t="shared" si="73"/>
        <v>4.8906681100003411</v>
      </c>
      <c r="R151" s="117">
        <f t="shared" ref="R151:V151" si="74">R152+R154+R156+R165</f>
        <v>5.0250028717138502</v>
      </c>
      <c r="S151" s="117">
        <f t="shared" si="74"/>
        <v>4.7144180670429661</v>
      </c>
      <c r="T151" s="117">
        <f t="shared" si="74"/>
        <v>4.2249430789239435</v>
      </c>
      <c r="U151" s="117">
        <f t="shared" si="74"/>
        <v>4.1594514161859895</v>
      </c>
      <c r="V151" s="117">
        <f t="shared" si="74"/>
        <v>3.7781246595534315</v>
      </c>
      <c r="W151" s="117">
        <f t="shared" ref="W151:Y151" si="75">W152+W154+W156+W165</f>
        <v>3.6091563144391885</v>
      </c>
      <c r="X151" s="117">
        <f t="shared" si="75"/>
        <v>3.0870756757137516</v>
      </c>
      <c r="Y151" s="117">
        <f t="shared" si="75"/>
        <v>2.5252612684596336</v>
      </c>
      <c r="DA151" s="129" t="s">
        <v>2209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2210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2211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2212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2213</v>
      </c>
    </row>
    <row r="156" spans="1:105" ht="12" customHeight="1" x14ac:dyDescent="0.25">
      <c r="A156" s="121" t="s">
        <v>55</v>
      </c>
      <c r="B156" s="122">
        <v>4.7599255053169108E-2</v>
      </c>
      <c r="C156" s="122">
        <v>7.2153372691988155E-2</v>
      </c>
      <c r="D156" s="122">
        <v>0.10997550827850086</v>
      </c>
      <c r="E156" s="122">
        <v>0.17767492488260439</v>
      </c>
      <c r="F156" s="122">
        <v>0.24693729083885796</v>
      </c>
      <c r="G156" s="122">
        <v>0.31591198942010179</v>
      </c>
      <c r="H156" s="122">
        <v>0.40646365161155978</v>
      </c>
      <c r="I156" s="122">
        <v>0.51440732567966674</v>
      </c>
      <c r="J156" s="122">
        <v>0.67973737822479308</v>
      </c>
      <c r="K156" s="122">
        <v>0.81931281124875255</v>
      </c>
      <c r="L156" s="122">
        <v>0.79940244367431645</v>
      </c>
      <c r="M156" s="122">
        <v>0.70742225285548721</v>
      </c>
      <c r="N156" s="122">
        <v>0.63926743866238478</v>
      </c>
      <c r="O156" s="122">
        <v>0.59857432454111992</v>
      </c>
      <c r="P156" s="122">
        <v>0.50840641229415129</v>
      </c>
      <c r="Q156" s="122">
        <v>0.48414045074812162</v>
      </c>
      <c r="R156" s="122">
        <v>0.49305107390178032</v>
      </c>
      <c r="S156" s="122">
        <v>0.4587709393939472</v>
      </c>
      <c r="T156" s="122">
        <v>0.41033761580497152</v>
      </c>
      <c r="U156" s="122">
        <v>0.40160670241990309</v>
      </c>
      <c r="V156" s="122">
        <v>0.36171197797964871</v>
      </c>
      <c r="W156" s="122">
        <v>0.3430626889252783</v>
      </c>
      <c r="X156" s="122">
        <v>0.29304533853822951</v>
      </c>
      <c r="Y156" s="122">
        <v>0.24575078751390467</v>
      </c>
      <c r="DA156" s="130" t="s">
        <v>2214</v>
      </c>
    </row>
    <row r="157" spans="1:105" ht="12" customHeight="1" x14ac:dyDescent="0.25">
      <c r="A157" s="97" t="s">
        <v>124</v>
      </c>
      <c r="B157" s="98">
        <v>4.7599255053169108E-2</v>
      </c>
      <c r="C157" s="98">
        <v>7.2153372691988155E-2</v>
      </c>
      <c r="D157" s="98">
        <v>0.10997550827850086</v>
      </c>
      <c r="E157" s="98">
        <v>0.17767492488260439</v>
      </c>
      <c r="F157" s="98">
        <v>0.24693729083885796</v>
      </c>
      <c r="G157" s="98">
        <v>0.31591198942010179</v>
      </c>
      <c r="H157" s="98">
        <v>0.40646365161155978</v>
      </c>
      <c r="I157" s="98">
        <v>0.51440732567966674</v>
      </c>
      <c r="J157" s="98">
        <v>0.67973737822479308</v>
      </c>
      <c r="K157" s="98">
        <v>0.81931281124875255</v>
      </c>
      <c r="L157" s="98">
        <v>0.79940244367431645</v>
      </c>
      <c r="M157" s="98">
        <v>0.70742225285548721</v>
      </c>
      <c r="N157" s="98">
        <v>0.63926743866238478</v>
      </c>
      <c r="O157" s="98">
        <v>0.59857432454111992</v>
      </c>
      <c r="P157" s="98">
        <v>0.50840641229415129</v>
      </c>
      <c r="Q157" s="98">
        <v>0.48414045074812162</v>
      </c>
      <c r="R157" s="98">
        <v>0.49305107390178032</v>
      </c>
      <c r="S157" s="98">
        <v>0.4587709393939472</v>
      </c>
      <c r="T157" s="98">
        <v>0.41033761580497152</v>
      </c>
      <c r="U157" s="98">
        <v>0.40160670241990309</v>
      </c>
      <c r="V157" s="98">
        <v>0.36171197797964871</v>
      </c>
      <c r="W157" s="98">
        <v>0.3430626889252783</v>
      </c>
      <c r="X157" s="98">
        <v>0.29304533853822951</v>
      </c>
      <c r="Y157" s="98">
        <v>0.24575078751390467</v>
      </c>
      <c r="DA157" s="63" t="s">
        <v>2215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2216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2217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2218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2219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2220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2221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2222</v>
      </c>
    </row>
    <row r="165" spans="1:105" ht="12" customHeight="1" x14ac:dyDescent="0.25">
      <c r="A165" s="121" t="s">
        <v>54</v>
      </c>
      <c r="B165" s="122">
        <v>0.28851229291470099</v>
      </c>
      <c r="C165" s="122">
        <v>0.58108775184568284</v>
      </c>
      <c r="D165" s="122">
        <v>0.80935278580190595</v>
      </c>
      <c r="E165" s="122">
        <v>1.4739621413077577</v>
      </c>
      <c r="F165" s="122">
        <v>1.901503205486663</v>
      </c>
      <c r="G165" s="122">
        <v>2.4630784307346949</v>
      </c>
      <c r="H165" s="122">
        <v>3.0508519964504868</v>
      </c>
      <c r="I165" s="122">
        <v>4.3032272963026079</v>
      </c>
      <c r="J165" s="122">
        <v>5.4947185179842393</v>
      </c>
      <c r="K165" s="122">
        <v>7.2136138180453715</v>
      </c>
      <c r="L165" s="122">
        <v>6.9183036548568042</v>
      </c>
      <c r="M165" s="122">
        <v>6.1596761076068258</v>
      </c>
      <c r="N165" s="122">
        <v>5.5879069521234834</v>
      </c>
      <c r="O165" s="122">
        <v>5.2751076099585967</v>
      </c>
      <c r="P165" s="122">
        <v>4.5769626524599447</v>
      </c>
      <c r="Q165" s="122">
        <v>4.4065276592522196</v>
      </c>
      <c r="R165" s="122">
        <v>4.53195179781207</v>
      </c>
      <c r="S165" s="122">
        <v>4.2556471276490191</v>
      </c>
      <c r="T165" s="122">
        <v>3.8146054631189723</v>
      </c>
      <c r="U165" s="122">
        <v>3.7578447137660866</v>
      </c>
      <c r="V165" s="122">
        <v>3.4164126815737825</v>
      </c>
      <c r="W165" s="122">
        <v>3.2660936255139101</v>
      </c>
      <c r="X165" s="122">
        <v>2.794030337175522</v>
      </c>
      <c r="Y165" s="122">
        <v>2.2795104809457292</v>
      </c>
      <c r="DA165" s="130" t="s">
        <v>2223</v>
      </c>
    </row>
    <row r="166" spans="1:105" ht="12" customHeight="1" x14ac:dyDescent="0.25">
      <c r="A166" s="97" t="s">
        <v>50</v>
      </c>
      <c r="B166" s="98">
        <v>0.28851229291470099</v>
      </c>
      <c r="C166" s="98">
        <v>0.58108775184568284</v>
      </c>
      <c r="D166" s="98">
        <v>0.80935278580190595</v>
      </c>
      <c r="E166" s="98">
        <v>1.4739621413077577</v>
      </c>
      <c r="F166" s="98">
        <v>1.901503205486663</v>
      </c>
      <c r="G166" s="98">
        <v>2.4630784307346949</v>
      </c>
      <c r="H166" s="98">
        <v>3.0508519964504868</v>
      </c>
      <c r="I166" s="98">
        <v>4.3032272963026079</v>
      </c>
      <c r="J166" s="98">
        <v>5.4947185179842393</v>
      </c>
      <c r="K166" s="98">
        <v>7.2136138180453715</v>
      </c>
      <c r="L166" s="98">
        <v>6.9183036548568042</v>
      </c>
      <c r="M166" s="98">
        <v>6.1596761076068258</v>
      </c>
      <c r="N166" s="98">
        <v>5.5879069521234834</v>
      </c>
      <c r="O166" s="98">
        <v>5.2751076099585967</v>
      </c>
      <c r="P166" s="98">
        <v>4.5769626524599447</v>
      </c>
      <c r="Q166" s="98">
        <v>4.4065276592522196</v>
      </c>
      <c r="R166" s="98">
        <v>4.53195179781207</v>
      </c>
      <c r="S166" s="98">
        <v>4.2556471276490191</v>
      </c>
      <c r="T166" s="98">
        <v>3.8146054631189723</v>
      </c>
      <c r="U166" s="98">
        <v>3.7578447137660866</v>
      </c>
      <c r="V166" s="98">
        <v>3.4164126815737825</v>
      </c>
      <c r="W166" s="98">
        <v>3.2660936255139101</v>
      </c>
      <c r="X166" s="98">
        <v>2.794030337175522</v>
      </c>
      <c r="Y166" s="98">
        <v>2.2795104809457292</v>
      </c>
      <c r="DA166" s="63" t="s">
        <v>2224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2225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6552.3200852499831</v>
      </c>
      <c r="C169" s="117">
        <f t="shared" si="78"/>
        <v>7729.5008126287421</v>
      </c>
      <c r="D169" s="117">
        <f t="shared" si="78"/>
        <v>7057.3054851216184</v>
      </c>
      <c r="E169" s="117">
        <f t="shared" si="78"/>
        <v>7017.359149903783</v>
      </c>
      <c r="F169" s="117">
        <f t="shared" si="78"/>
        <v>7709.58431804264</v>
      </c>
      <c r="G169" s="117">
        <f t="shared" si="78"/>
        <v>7867.491552408389</v>
      </c>
      <c r="H169" s="117">
        <f t="shared" si="78"/>
        <v>7018.8011569336804</v>
      </c>
      <c r="I169" s="117">
        <f t="shared" si="78"/>
        <v>7294.7352091830408</v>
      </c>
      <c r="J169" s="117">
        <f t="shared" si="78"/>
        <v>7478.1153879867688</v>
      </c>
      <c r="K169" s="117">
        <f t="shared" si="78"/>
        <v>7470.1945135482911</v>
      </c>
      <c r="L169" s="117">
        <f t="shared" si="78"/>
        <v>7902.9479222798491</v>
      </c>
      <c r="M169" s="117">
        <f t="shared" si="78"/>
        <v>7555.7555378563648</v>
      </c>
      <c r="N169" s="117">
        <f t="shared" si="78"/>
        <v>7496.1719122108416</v>
      </c>
      <c r="O169" s="117">
        <f t="shared" si="78"/>
        <v>7363.8466225918191</v>
      </c>
      <c r="P169" s="117">
        <f t="shared" si="78"/>
        <v>6363.1169007373683</v>
      </c>
      <c r="Q169" s="117">
        <f t="shared" si="78"/>
        <v>7248.0757773336345</v>
      </c>
      <c r="R169" s="117">
        <f t="shared" ref="R169:V169" si="79">R170+R172+R174+R183</f>
        <v>7139.0145088601548</v>
      </c>
      <c r="S169" s="117">
        <f t="shared" si="79"/>
        <v>7159.6883997237583</v>
      </c>
      <c r="T169" s="117">
        <f t="shared" si="79"/>
        <v>6938.112560212563</v>
      </c>
      <c r="U169" s="117">
        <f t="shared" si="79"/>
        <v>6800.2998725287362</v>
      </c>
      <c r="V169" s="117">
        <f t="shared" si="79"/>
        <v>6816.6331421576369</v>
      </c>
      <c r="W169" s="117">
        <f t="shared" ref="W169:Y169" si="80">W170+W172+W174+W183</f>
        <v>7247.004100705597</v>
      </c>
      <c r="X169" s="117">
        <f t="shared" si="80"/>
        <v>6670.891546818485</v>
      </c>
      <c r="Y169" s="117">
        <f t="shared" si="80"/>
        <v>6410.8129159765003</v>
      </c>
      <c r="DA169" s="129" t="s">
        <v>2377</v>
      </c>
    </row>
    <row r="170" spans="1:105" ht="12" customHeight="1" x14ac:dyDescent="0.25">
      <c r="A170" s="121" t="s">
        <v>57</v>
      </c>
      <c r="B170" s="122">
        <f t="shared" ref="B170:Y170" si="81">B171</f>
        <v>3082.7690283688053</v>
      </c>
      <c r="C170" s="122">
        <f t="shared" si="81"/>
        <v>4531.5155259029789</v>
      </c>
      <c r="D170" s="122">
        <f t="shared" si="81"/>
        <v>3770.455316652427</v>
      </c>
      <c r="E170" s="122">
        <f t="shared" si="81"/>
        <v>3719.6749898160342</v>
      </c>
      <c r="F170" s="122">
        <f t="shared" si="81"/>
        <v>4515.6645328727209</v>
      </c>
      <c r="G170" s="122">
        <f t="shared" si="81"/>
        <v>4527.2287582627168</v>
      </c>
      <c r="H170" s="122">
        <f t="shared" si="81"/>
        <v>3466.0741070958475</v>
      </c>
      <c r="I170" s="122">
        <f t="shared" si="81"/>
        <v>3818.8372227542018</v>
      </c>
      <c r="J170" s="122">
        <f t="shared" si="81"/>
        <v>3801.4451862238698</v>
      </c>
      <c r="K170" s="122">
        <f t="shared" si="81"/>
        <v>3878.1994779713459</v>
      </c>
      <c r="L170" s="122">
        <f t="shared" si="81"/>
        <v>4235.4645660825354</v>
      </c>
      <c r="M170" s="122">
        <f t="shared" si="81"/>
        <v>3872.16649514643</v>
      </c>
      <c r="N170" s="122">
        <f t="shared" si="81"/>
        <v>3879.67298220987</v>
      </c>
      <c r="O170" s="122">
        <f t="shared" si="81"/>
        <v>3914.2225082609962</v>
      </c>
      <c r="P170" s="122">
        <f t="shared" si="81"/>
        <v>3147.3474081839513</v>
      </c>
      <c r="Q170" s="122">
        <f t="shared" si="81"/>
        <v>3667.0667884777672</v>
      </c>
      <c r="R170" s="122">
        <f t="shared" si="81"/>
        <v>3673.8666117935149</v>
      </c>
      <c r="S170" s="122">
        <f t="shared" si="81"/>
        <v>3539.5232238575163</v>
      </c>
      <c r="T170" s="122">
        <f t="shared" si="81"/>
        <v>3284.6485748286918</v>
      </c>
      <c r="U170" s="122">
        <f t="shared" si="81"/>
        <v>3098.7627412735997</v>
      </c>
      <c r="V170" s="122">
        <f t="shared" si="81"/>
        <v>3097.5254540066067</v>
      </c>
      <c r="W170" s="122">
        <f t="shared" si="81"/>
        <v>3280.0376142574073</v>
      </c>
      <c r="X170" s="122">
        <f t="shared" si="81"/>
        <v>2832.2021507604009</v>
      </c>
      <c r="Y170" s="122">
        <f t="shared" si="81"/>
        <v>2720.8859368181966</v>
      </c>
      <c r="DA170" s="130" t="s">
        <v>2378</v>
      </c>
    </row>
    <row r="171" spans="1:105" ht="12" customHeight="1" x14ac:dyDescent="0.25">
      <c r="A171" s="97" t="s">
        <v>53</v>
      </c>
      <c r="B171" s="98">
        <v>3082.7690283688053</v>
      </c>
      <c r="C171" s="98">
        <v>4531.5155259029789</v>
      </c>
      <c r="D171" s="98">
        <v>3770.455316652427</v>
      </c>
      <c r="E171" s="98">
        <v>3719.6749898160342</v>
      </c>
      <c r="F171" s="98">
        <v>4515.6645328727209</v>
      </c>
      <c r="G171" s="98">
        <v>4527.2287582627168</v>
      </c>
      <c r="H171" s="98">
        <v>3466.0741070958475</v>
      </c>
      <c r="I171" s="98">
        <v>3818.8372227542018</v>
      </c>
      <c r="J171" s="98">
        <v>3801.4451862238698</v>
      </c>
      <c r="K171" s="98">
        <v>3878.1994779713459</v>
      </c>
      <c r="L171" s="98">
        <v>4235.4645660825354</v>
      </c>
      <c r="M171" s="98">
        <v>3872.16649514643</v>
      </c>
      <c r="N171" s="98">
        <v>3879.67298220987</v>
      </c>
      <c r="O171" s="98">
        <v>3914.2225082609962</v>
      </c>
      <c r="P171" s="98">
        <v>3147.3474081839513</v>
      </c>
      <c r="Q171" s="98">
        <v>3667.0667884777672</v>
      </c>
      <c r="R171" s="98">
        <v>3673.8666117935149</v>
      </c>
      <c r="S171" s="98">
        <v>3539.5232238575163</v>
      </c>
      <c r="T171" s="98">
        <v>3284.6485748286918</v>
      </c>
      <c r="U171" s="98">
        <v>3098.7627412735997</v>
      </c>
      <c r="V171" s="98">
        <v>3097.5254540066067</v>
      </c>
      <c r="W171" s="98">
        <v>3280.0376142574073</v>
      </c>
      <c r="X171" s="98">
        <v>2832.2021507604009</v>
      </c>
      <c r="Y171" s="98">
        <v>2720.8859368181966</v>
      </c>
      <c r="DA171" s="63" t="s">
        <v>2379</v>
      </c>
    </row>
    <row r="172" spans="1:105" ht="12" customHeight="1" x14ac:dyDescent="0.25">
      <c r="A172" s="121" t="s">
        <v>92</v>
      </c>
      <c r="B172" s="122">
        <f t="shared" ref="B172:Y172" si="82">B173</f>
        <v>648.301281358148</v>
      </c>
      <c r="C172" s="122">
        <f t="shared" si="82"/>
        <v>453.43586816630722</v>
      </c>
      <c r="D172" s="122">
        <f t="shared" si="82"/>
        <v>336.5223819721549</v>
      </c>
      <c r="E172" s="122">
        <f t="shared" si="82"/>
        <v>635.45930089826936</v>
      </c>
      <c r="F172" s="122">
        <f t="shared" si="82"/>
        <v>243.90853954790526</v>
      </c>
      <c r="G172" s="122">
        <f t="shared" si="82"/>
        <v>300.05982100077995</v>
      </c>
      <c r="H172" s="122">
        <f t="shared" si="82"/>
        <v>396.94142342982161</v>
      </c>
      <c r="I172" s="122">
        <f t="shared" si="82"/>
        <v>448.82379075114051</v>
      </c>
      <c r="J172" s="122">
        <f t="shared" si="82"/>
        <v>475.63546951905801</v>
      </c>
      <c r="K172" s="122">
        <f t="shared" si="82"/>
        <v>491.04142464618491</v>
      </c>
      <c r="L172" s="122">
        <f t="shared" si="82"/>
        <v>617.76963217277307</v>
      </c>
      <c r="M172" s="122">
        <f t="shared" si="82"/>
        <v>802.37878866536732</v>
      </c>
      <c r="N172" s="122">
        <f t="shared" si="82"/>
        <v>796.05828525886875</v>
      </c>
      <c r="O172" s="122">
        <f t="shared" si="82"/>
        <v>720.68580125119524</v>
      </c>
      <c r="P172" s="122">
        <f t="shared" si="82"/>
        <v>582.60562789962535</v>
      </c>
      <c r="Q172" s="122">
        <f t="shared" si="82"/>
        <v>932.32212260053404</v>
      </c>
      <c r="R172" s="122">
        <f t="shared" si="82"/>
        <v>770.89981022101665</v>
      </c>
      <c r="S172" s="122">
        <f t="shared" si="82"/>
        <v>925.3673530712839</v>
      </c>
      <c r="T172" s="122">
        <f t="shared" si="82"/>
        <v>993.59997408240179</v>
      </c>
      <c r="U172" s="122">
        <f t="shared" si="82"/>
        <v>1024.6597572911139</v>
      </c>
      <c r="V172" s="122">
        <f t="shared" si="82"/>
        <v>1053.7582161459582</v>
      </c>
      <c r="W172" s="122">
        <f t="shared" si="82"/>
        <v>1123.4974688429793</v>
      </c>
      <c r="X172" s="122">
        <f t="shared" si="82"/>
        <v>1108.3315919723614</v>
      </c>
      <c r="Y172" s="122">
        <f t="shared" si="82"/>
        <v>1041.1340350597407</v>
      </c>
      <c r="DA172" s="130" t="s">
        <v>2380</v>
      </c>
    </row>
    <row r="173" spans="1:105" ht="12" customHeight="1" x14ac:dyDescent="0.25">
      <c r="A173" s="97" t="s">
        <v>53</v>
      </c>
      <c r="B173" s="98">
        <f>RES_hhdet_fech!B147</f>
        <v>648.301281358148</v>
      </c>
      <c r="C173" s="98">
        <f>RES_hhdet_fech!C147</f>
        <v>453.43586816630722</v>
      </c>
      <c r="D173" s="98">
        <f>RES_hhdet_fech!D147</f>
        <v>336.5223819721549</v>
      </c>
      <c r="E173" s="98">
        <f>RES_hhdet_fech!E147</f>
        <v>635.45930089826936</v>
      </c>
      <c r="F173" s="98">
        <f>RES_hhdet_fech!F147</f>
        <v>243.90853954790526</v>
      </c>
      <c r="G173" s="98">
        <f>RES_hhdet_fech!G147</f>
        <v>300.05982100077995</v>
      </c>
      <c r="H173" s="98">
        <f>RES_hhdet_fech!H147</f>
        <v>396.94142342982161</v>
      </c>
      <c r="I173" s="98">
        <f>RES_hhdet_fech!I147</f>
        <v>448.82379075114051</v>
      </c>
      <c r="J173" s="98">
        <f>RES_hhdet_fech!J147</f>
        <v>475.63546951905801</v>
      </c>
      <c r="K173" s="98">
        <f>RES_hhdet_fech!K147</f>
        <v>491.04142464618491</v>
      </c>
      <c r="L173" s="98">
        <f>RES_hhdet_fech!L147</f>
        <v>617.76963217277307</v>
      </c>
      <c r="M173" s="98">
        <f>RES_hhdet_fech!M147</f>
        <v>802.37878866536732</v>
      </c>
      <c r="N173" s="98">
        <f>RES_hhdet_fech!N147</f>
        <v>796.05828525886875</v>
      </c>
      <c r="O173" s="98">
        <f>RES_hhdet_fech!O147</f>
        <v>720.68580125119524</v>
      </c>
      <c r="P173" s="98">
        <f>RES_hhdet_fech!P147</f>
        <v>582.60562789962535</v>
      </c>
      <c r="Q173" s="98">
        <f>RES_hhdet_fech!Q147</f>
        <v>932.32212260053404</v>
      </c>
      <c r="R173" s="98">
        <f>RES_hhdet_fech!R147</f>
        <v>770.89981022101665</v>
      </c>
      <c r="S173" s="98">
        <f>RES_hhdet_fech!S147</f>
        <v>925.3673530712839</v>
      </c>
      <c r="T173" s="98">
        <f>RES_hhdet_fech!T147</f>
        <v>993.59997408240179</v>
      </c>
      <c r="U173" s="98">
        <f>RES_hhdet_fech!U147</f>
        <v>1024.6597572911139</v>
      </c>
      <c r="V173" s="98">
        <f>RES_hhdet_fech!V147</f>
        <v>1053.7582161459582</v>
      </c>
      <c r="W173" s="98">
        <f>RES_hhdet_fech!W147</f>
        <v>1123.4974688429793</v>
      </c>
      <c r="X173" s="98">
        <f>RES_hhdet_fech!X147</f>
        <v>1108.3315919723614</v>
      </c>
      <c r="Y173" s="98">
        <f>RES_hhdet_fech!Y147</f>
        <v>1041.1340350597407</v>
      </c>
      <c r="DA173" s="63" t="s">
        <v>2381</v>
      </c>
    </row>
    <row r="174" spans="1:105" ht="12" customHeight="1" x14ac:dyDescent="0.25">
      <c r="A174" s="121" t="s">
        <v>55</v>
      </c>
      <c r="B174" s="122">
        <v>1521.3273428460845</v>
      </c>
      <c r="C174" s="122">
        <v>1462.1620831763469</v>
      </c>
      <c r="D174" s="122">
        <v>1575.6271090056096</v>
      </c>
      <c r="E174" s="122">
        <v>1377.8705202356261</v>
      </c>
      <c r="F174" s="122">
        <v>1576.1822020694076</v>
      </c>
      <c r="G174" s="122">
        <v>1630.400240128178</v>
      </c>
      <c r="H174" s="122">
        <v>1700.3456983076874</v>
      </c>
      <c r="I174" s="122">
        <v>1635.3839630432951</v>
      </c>
      <c r="J174" s="122">
        <v>1709.6917390629069</v>
      </c>
      <c r="K174" s="122">
        <v>1629.1614801212449</v>
      </c>
      <c r="L174" s="122">
        <v>1643.2300869816991</v>
      </c>
      <c r="M174" s="122">
        <v>1576.9124022883834</v>
      </c>
      <c r="N174" s="122">
        <v>1573.0541708060421</v>
      </c>
      <c r="O174" s="122">
        <v>1527.8688139132441</v>
      </c>
      <c r="P174" s="122">
        <v>1502.7373830659992</v>
      </c>
      <c r="Q174" s="122">
        <v>1510.5807355344302</v>
      </c>
      <c r="R174" s="122">
        <v>1526.9739707532785</v>
      </c>
      <c r="S174" s="122">
        <v>1543.8233232680427</v>
      </c>
      <c r="T174" s="122">
        <v>1547.1816081025929</v>
      </c>
      <c r="U174" s="122">
        <v>1556.1801094309865</v>
      </c>
      <c r="V174" s="122">
        <v>1563.6201854356916</v>
      </c>
      <c r="W174" s="122">
        <v>1688.5522152381047</v>
      </c>
      <c r="X174" s="122">
        <v>1638.945224178053</v>
      </c>
      <c r="Y174" s="122">
        <v>1641.8398919594747</v>
      </c>
      <c r="DA174" s="130" t="s">
        <v>2382</v>
      </c>
    </row>
    <row r="175" spans="1:105" ht="12" customHeight="1" x14ac:dyDescent="0.25">
      <c r="A175" s="97" t="s">
        <v>124</v>
      </c>
      <c r="B175" s="98">
        <v>1637.0363624884822</v>
      </c>
      <c r="C175" s="98">
        <v>1689.533965467871</v>
      </c>
      <c r="D175" s="98">
        <v>1630.0753066632287</v>
      </c>
      <c r="E175" s="98">
        <v>1741.9991529238573</v>
      </c>
      <c r="F175" s="98">
        <v>1756.1603603706903</v>
      </c>
      <c r="G175" s="98">
        <v>1782.9519768067109</v>
      </c>
      <c r="H175" s="98">
        <v>1835.207767761387</v>
      </c>
      <c r="I175" s="98">
        <v>1784.4881265919032</v>
      </c>
      <c r="J175" s="98">
        <v>1979.0533460344277</v>
      </c>
      <c r="K175" s="98">
        <v>2115.4048827541105</v>
      </c>
      <c r="L175" s="98">
        <v>1968.1858130978558</v>
      </c>
      <c r="M175" s="98">
        <v>1762.4236315973017</v>
      </c>
      <c r="N175" s="98">
        <v>1722.259828460285</v>
      </c>
      <c r="O175" s="98">
        <v>1745.055632349226</v>
      </c>
      <c r="P175" s="98">
        <v>1620.6359962754884</v>
      </c>
      <c r="Q175" s="98">
        <v>1624.4474815085528</v>
      </c>
      <c r="R175" s="98">
        <v>1685.1718119639461</v>
      </c>
      <c r="S175" s="98">
        <v>1647.3033049623994</v>
      </c>
      <c r="T175" s="98">
        <v>1573.5030267886343</v>
      </c>
      <c r="U175" s="98">
        <v>1664.7329492071883</v>
      </c>
      <c r="V175" s="98">
        <v>1641.5695825443379</v>
      </c>
      <c r="W175" s="98">
        <v>1747.9454893785005</v>
      </c>
      <c r="X175" s="98">
        <v>1731.5964417253099</v>
      </c>
      <c r="Y175" s="98">
        <v>1609.8810382884144</v>
      </c>
      <c r="DA175" s="63" t="s">
        <v>2383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2384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2385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2386</v>
      </c>
    </row>
    <row r="179" spans="1:105" ht="12" customHeight="1" x14ac:dyDescent="0.25">
      <c r="A179" s="106" t="s">
        <v>122</v>
      </c>
      <c r="B179" s="101">
        <v>1523.1107961815467</v>
      </c>
      <c r="C179" s="101">
        <v>1460.7131565833524</v>
      </c>
      <c r="D179" s="101">
        <v>1583.2128046476605</v>
      </c>
      <c r="E179" s="101">
        <v>1373.2777140123019</v>
      </c>
      <c r="F179" s="101">
        <v>1581.4440780326534</v>
      </c>
      <c r="G179" s="101">
        <v>1637.7435939179516</v>
      </c>
      <c r="H179" s="101">
        <v>1709.4495309793604</v>
      </c>
      <c r="I179" s="101">
        <v>1650.1063410617305</v>
      </c>
      <c r="J179" s="101">
        <v>1724.3722512306163</v>
      </c>
      <c r="K179" s="101">
        <v>1636.1834826948473</v>
      </c>
      <c r="L179" s="101">
        <v>1660.3097302753888</v>
      </c>
      <c r="M179" s="101">
        <v>1603.0583231763553</v>
      </c>
      <c r="N179" s="101">
        <v>1604.779197768522</v>
      </c>
      <c r="O179" s="101">
        <v>1560.9087987304135</v>
      </c>
      <c r="P179" s="101">
        <v>1545.2578286593459</v>
      </c>
      <c r="Q179" s="101">
        <v>1557.1090816662945</v>
      </c>
      <c r="R179" s="101">
        <v>1575.6761868214053</v>
      </c>
      <c r="S179" s="101">
        <v>1597.2566925601684</v>
      </c>
      <c r="T179" s="101">
        <v>1604.8727828232225</v>
      </c>
      <c r="U179" s="101">
        <v>1613.26435395106</v>
      </c>
      <c r="V179" s="101">
        <v>1622.3305804606032</v>
      </c>
      <c r="W179" s="101">
        <v>1747.1441544835911</v>
      </c>
      <c r="X179" s="101">
        <v>1690.0783771160352</v>
      </c>
      <c r="Y179" s="101">
        <v>1695.4184672937208</v>
      </c>
      <c r="DA179" s="131" t="s">
        <v>2387</v>
      </c>
    </row>
    <row r="180" spans="1:105" ht="12" customHeight="1" x14ac:dyDescent="0.25">
      <c r="A180" s="107" t="s">
        <v>121</v>
      </c>
      <c r="B180" s="104">
        <v>1098.8890306081717</v>
      </c>
      <c r="C180" s="104">
        <v>1049.5309039592412</v>
      </c>
      <c r="D180" s="104">
        <v>1153.8835574549714</v>
      </c>
      <c r="E180" s="104">
        <v>980.25728614161324</v>
      </c>
      <c r="F180" s="104">
        <v>1152.9757403556314</v>
      </c>
      <c r="G180" s="104">
        <v>1195.3589559914444</v>
      </c>
      <c r="H180" s="104">
        <v>1249.3217419848438</v>
      </c>
      <c r="I180" s="104">
        <v>1201.9441940754673</v>
      </c>
      <c r="J180" s="104">
        <v>1258.9405492605176</v>
      </c>
      <c r="K180" s="104">
        <v>1184.4741385559289</v>
      </c>
      <c r="L180" s="104">
        <v>1204.3615481257125</v>
      </c>
      <c r="M180" s="104">
        <v>1172.0891172021929</v>
      </c>
      <c r="N180" s="104">
        <v>1175.2725623488429</v>
      </c>
      <c r="O180" s="104">
        <v>1143.6687652603043</v>
      </c>
      <c r="P180" s="104">
        <v>1146.2546212352047</v>
      </c>
      <c r="Q180" s="104">
        <v>1178.5514461726145</v>
      </c>
      <c r="R180" s="104">
        <v>1200.9443542952724</v>
      </c>
      <c r="S180" s="104">
        <v>1228.7011319239152</v>
      </c>
      <c r="T180" s="104">
        <v>1251.9527458647772</v>
      </c>
      <c r="U180" s="104">
        <v>1263.4802056386584</v>
      </c>
      <c r="V180" s="104">
        <v>1282.0631265656239</v>
      </c>
      <c r="W180" s="104">
        <v>1413.7064007073943</v>
      </c>
      <c r="X180" s="104">
        <v>1397.6084977045166</v>
      </c>
      <c r="Y180" s="104">
        <v>1417.7535458475641</v>
      </c>
      <c r="DA180" s="132" t="s">
        <v>2388</v>
      </c>
    </row>
    <row r="181" spans="1:105" ht="12" customHeight="1" x14ac:dyDescent="0.25">
      <c r="A181" s="108" t="s">
        <v>53</v>
      </c>
      <c r="B181" s="98">
        <v>462.49173065999076</v>
      </c>
      <c r="C181" s="98">
        <v>417.85243330169055</v>
      </c>
      <c r="D181" s="98">
        <v>478.02578902832101</v>
      </c>
      <c r="E181" s="98">
        <v>350.91869321098147</v>
      </c>
      <c r="F181" s="98">
        <v>456.89946056710113</v>
      </c>
      <c r="G181" s="98">
        <v>469.26703860104942</v>
      </c>
      <c r="H181" s="98">
        <v>488.36931043125611</v>
      </c>
      <c r="I181" s="98">
        <v>457.922293787684</v>
      </c>
      <c r="J181" s="98">
        <v>482.15514871066023</v>
      </c>
      <c r="K181" s="98">
        <v>425.31213898804396</v>
      </c>
      <c r="L181" s="98">
        <v>432.38247905126559</v>
      </c>
      <c r="M181" s="98">
        <v>436.26817789927418</v>
      </c>
      <c r="N181" s="98">
        <v>431.94334678175375</v>
      </c>
      <c r="O181" s="98">
        <v>407.33892842443976</v>
      </c>
      <c r="P181" s="98">
        <v>423.70317563744521</v>
      </c>
      <c r="Q181" s="98">
        <v>467.79213124025381</v>
      </c>
      <c r="R181" s="98">
        <v>461.26326660545493</v>
      </c>
      <c r="S181" s="98">
        <v>461.6850665562514</v>
      </c>
      <c r="T181" s="98">
        <v>480.41769730422368</v>
      </c>
      <c r="U181" s="98">
        <v>457.62504392401246</v>
      </c>
      <c r="V181" s="98">
        <v>451.5304430794298</v>
      </c>
      <c r="W181" s="98">
        <v>548.12715602805213</v>
      </c>
      <c r="X181" s="98">
        <v>592.75065134934698</v>
      </c>
      <c r="Y181" s="98">
        <v>603.56824083988135</v>
      </c>
      <c r="DA181" s="63" t="s">
        <v>2389</v>
      </c>
    </row>
    <row r="182" spans="1:105" ht="12" customHeight="1" x14ac:dyDescent="0.25">
      <c r="A182" s="108" t="s">
        <v>52</v>
      </c>
      <c r="B182" s="98">
        <v>636.39729994818083</v>
      </c>
      <c r="C182" s="98">
        <v>631.67847065755052</v>
      </c>
      <c r="D182" s="98">
        <v>675.8577684266503</v>
      </c>
      <c r="E182" s="98">
        <v>629.33859293063188</v>
      </c>
      <c r="F182" s="98">
        <v>696.0762797885302</v>
      </c>
      <c r="G182" s="98">
        <v>726.091917390395</v>
      </c>
      <c r="H182" s="98">
        <v>760.95243155358776</v>
      </c>
      <c r="I182" s="98">
        <v>744.0219002877833</v>
      </c>
      <c r="J182" s="98">
        <v>776.78540054985751</v>
      </c>
      <c r="K182" s="98">
        <v>759.16199956788512</v>
      </c>
      <c r="L182" s="98">
        <v>771.97906907444678</v>
      </c>
      <c r="M182" s="98">
        <v>735.82093930291865</v>
      </c>
      <c r="N182" s="98">
        <v>743.32921556708902</v>
      </c>
      <c r="O182" s="98">
        <v>736.32983683586463</v>
      </c>
      <c r="P182" s="98">
        <v>722.55144559775931</v>
      </c>
      <c r="Q182" s="98">
        <v>710.75931493236067</v>
      </c>
      <c r="R182" s="98">
        <v>739.68108768981756</v>
      </c>
      <c r="S182" s="98">
        <v>767.01606536766371</v>
      </c>
      <c r="T182" s="98">
        <v>771.53504856055349</v>
      </c>
      <c r="U182" s="98">
        <v>805.85516171464599</v>
      </c>
      <c r="V182" s="98">
        <v>830.53268348619372</v>
      </c>
      <c r="W182" s="98">
        <v>865.57924467934231</v>
      </c>
      <c r="X182" s="98">
        <v>804.85784635516973</v>
      </c>
      <c r="Y182" s="98">
        <v>814.1853050076827</v>
      </c>
      <c r="DA182" s="63" t="s">
        <v>2390</v>
      </c>
    </row>
    <row r="183" spans="1:105" ht="12" customHeight="1" x14ac:dyDescent="0.25">
      <c r="A183" s="121" t="s">
        <v>54</v>
      </c>
      <c r="B183" s="122">
        <v>1299.9224326769458</v>
      </c>
      <c r="C183" s="122">
        <v>1282.3873353831095</v>
      </c>
      <c r="D183" s="122">
        <v>1374.7006774914269</v>
      </c>
      <c r="E183" s="122">
        <v>1284.3543389538536</v>
      </c>
      <c r="F183" s="122">
        <v>1373.8290435526064</v>
      </c>
      <c r="G183" s="122">
        <v>1409.8027330167142</v>
      </c>
      <c r="H183" s="122">
        <v>1455.4399281003243</v>
      </c>
      <c r="I183" s="122">
        <v>1391.6902326344032</v>
      </c>
      <c r="J183" s="122">
        <v>1491.3429931809346</v>
      </c>
      <c r="K183" s="122">
        <v>1471.7921308095156</v>
      </c>
      <c r="L183" s="122">
        <v>1406.4836370428416</v>
      </c>
      <c r="M183" s="122">
        <v>1304.2978517561839</v>
      </c>
      <c r="N183" s="122">
        <v>1247.3864739360608</v>
      </c>
      <c r="O183" s="122">
        <v>1201.0694991663834</v>
      </c>
      <c r="P183" s="122">
        <v>1130.4264815877925</v>
      </c>
      <c r="Q183" s="122">
        <v>1138.1061307209031</v>
      </c>
      <c r="R183" s="122">
        <v>1167.2741160923454</v>
      </c>
      <c r="S183" s="122">
        <v>1150.9744995269155</v>
      </c>
      <c r="T183" s="122">
        <v>1112.6824031988767</v>
      </c>
      <c r="U183" s="122">
        <v>1120.6972645330363</v>
      </c>
      <c r="V183" s="122">
        <v>1101.7292865693807</v>
      </c>
      <c r="W183" s="122">
        <v>1154.916802367105</v>
      </c>
      <c r="X183" s="122">
        <v>1091.4125799076699</v>
      </c>
      <c r="Y183" s="122">
        <v>1006.9530521390891</v>
      </c>
      <c r="DA183" s="130" t="s">
        <v>2391</v>
      </c>
    </row>
    <row r="184" spans="1:105" ht="12" customHeight="1" x14ac:dyDescent="0.25">
      <c r="A184" s="97" t="s">
        <v>50</v>
      </c>
      <c r="B184" s="98">
        <v>1397.2321787829915</v>
      </c>
      <c r="C184" s="98">
        <v>1639.778784200684</v>
      </c>
      <c r="D184" s="98">
        <v>1430.8913516398857</v>
      </c>
      <c r="E184" s="98">
        <v>1689.7530711050738</v>
      </c>
      <c r="F184" s="98">
        <v>1579.9860332350586</v>
      </c>
      <c r="G184" s="98">
        <v>1601.1404585251744</v>
      </c>
      <c r="H184" s="98">
        <v>1575.0451821127017</v>
      </c>
      <c r="I184" s="98">
        <v>1645.2662955889061</v>
      </c>
      <c r="J184" s="98">
        <v>1613.6597133853274</v>
      </c>
      <c r="K184" s="98">
        <v>1856.6213518822799</v>
      </c>
      <c r="L184" s="98">
        <v>1673.7547856584708</v>
      </c>
      <c r="M184" s="98">
        <v>1489.1550563777876</v>
      </c>
      <c r="N184" s="98">
        <v>1416.584606347318</v>
      </c>
      <c r="O184" s="98">
        <v>1405.519403924905</v>
      </c>
      <c r="P184" s="98">
        <v>1297.5675805642509</v>
      </c>
      <c r="Q184" s="98">
        <v>1318.8077557261631</v>
      </c>
      <c r="R184" s="98">
        <v>1395.7243144056781</v>
      </c>
      <c r="S184" s="98">
        <v>1372.6655550150297</v>
      </c>
      <c r="T184" s="98">
        <v>1303.6715444400888</v>
      </c>
      <c r="U184" s="98">
        <v>1367.7322803347151</v>
      </c>
      <c r="V184" s="98">
        <v>1342.468577877507</v>
      </c>
      <c r="W184" s="98">
        <v>1414.5949834901269</v>
      </c>
      <c r="X184" s="98">
        <v>1380.4527723160672</v>
      </c>
      <c r="Y184" s="98">
        <v>1235.6635129370684</v>
      </c>
      <c r="DA184" s="63" t="s">
        <v>2392</v>
      </c>
    </row>
    <row r="185" spans="1:105" ht="12" customHeight="1" x14ac:dyDescent="0.25">
      <c r="A185" s="109" t="s">
        <v>120</v>
      </c>
      <c r="B185" s="33">
        <v>1261.9916611459018</v>
      </c>
      <c r="C185" s="33">
        <v>1088.3286301427972</v>
      </c>
      <c r="D185" s="33">
        <v>1339.6782047430759</v>
      </c>
      <c r="E185" s="33">
        <v>1001.7234145782752</v>
      </c>
      <c r="F185" s="33">
        <v>1237.6929683516055</v>
      </c>
      <c r="G185" s="33">
        <v>1291.9868503886648</v>
      </c>
      <c r="H185" s="33">
        <v>1381.7442852819456</v>
      </c>
      <c r="I185" s="33">
        <v>1220.1867793415138</v>
      </c>
      <c r="J185" s="33">
        <v>1392.7927305706764</v>
      </c>
      <c r="K185" s="33">
        <v>1146.2025484377034</v>
      </c>
      <c r="L185" s="33">
        <v>1175.6031860264161</v>
      </c>
      <c r="M185" s="33">
        <v>1146.8358674293477</v>
      </c>
      <c r="N185" s="33">
        <v>1114.8474280446192</v>
      </c>
      <c r="O185" s="33">
        <v>1051.1528771878509</v>
      </c>
      <c r="P185" s="33">
        <v>1018.9176959849381</v>
      </c>
      <c r="Q185" s="33">
        <v>1025.016729274178</v>
      </c>
      <c r="R185" s="33">
        <v>1029.4790644132684</v>
      </c>
      <c r="S185" s="33">
        <v>1022.4044266377053</v>
      </c>
      <c r="T185" s="33">
        <v>1004.0337643997751</v>
      </c>
      <c r="U185" s="33">
        <v>981.88711279685492</v>
      </c>
      <c r="V185" s="33">
        <v>969.68511126828162</v>
      </c>
      <c r="W185" s="33">
        <v>1022.3251700484874</v>
      </c>
      <c r="X185" s="33">
        <v>959.97032428786611</v>
      </c>
      <c r="Y185" s="33">
        <v>914.51040570566306</v>
      </c>
      <c r="DA185" s="60" t="s">
        <v>2393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7211.4380836272612</v>
      </c>
      <c r="C187" s="117">
        <f t="shared" si="83"/>
        <v>9125.1048134345365</v>
      </c>
      <c r="D187" s="117">
        <f t="shared" si="83"/>
        <v>8302.3197426603001</v>
      </c>
      <c r="E187" s="117">
        <f t="shared" si="83"/>
        <v>9012.9159377678807</v>
      </c>
      <c r="F187" s="117">
        <f t="shared" si="83"/>
        <v>10071.349974107568</v>
      </c>
      <c r="G187" s="117">
        <f t="shared" si="83"/>
        <v>10667.962806913874</v>
      </c>
      <c r="H187" s="117">
        <f t="shared" si="83"/>
        <v>9399.0804188841612</v>
      </c>
      <c r="I187" s="117">
        <f t="shared" si="83"/>
        <v>10420.352311260312</v>
      </c>
      <c r="J187" s="117">
        <f t="shared" si="83"/>
        <v>10846.852835917531</v>
      </c>
      <c r="K187" s="117">
        <f t="shared" si="83"/>
        <v>11193.899823229436</v>
      </c>
      <c r="L187" s="117">
        <f t="shared" si="83"/>
        <v>12439.885330761379</v>
      </c>
      <c r="M187" s="117">
        <f t="shared" si="83"/>
        <v>12282.215487572412</v>
      </c>
      <c r="N187" s="117">
        <f t="shared" si="83"/>
        <v>12422.465009787991</v>
      </c>
      <c r="O187" s="117">
        <f t="shared" si="83"/>
        <v>12449.844392408828</v>
      </c>
      <c r="P187" s="117">
        <f t="shared" si="83"/>
        <v>10529.376006907534</v>
      </c>
      <c r="Q187" s="117">
        <f t="shared" si="83"/>
        <v>13146.110241351758</v>
      </c>
      <c r="R187" s="117">
        <f t="shared" ref="R187:V187" si="84">R188+R190+R192+R201</f>
        <v>13055.735588472055</v>
      </c>
      <c r="S187" s="117">
        <f t="shared" si="84"/>
        <v>13753.466910818908</v>
      </c>
      <c r="T187" s="117">
        <f t="shared" si="84"/>
        <v>13786.866548580016</v>
      </c>
      <c r="U187" s="117">
        <f t="shared" si="84"/>
        <v>13870.802269438576</v>
      </c>
      <c r="V187" s="117">
        <f t="shared" si="84"/>
        <v>14431.848695999346</v>
      </c>
      <c r="W187" s="117">
        <f t="shared" ref="W187:Y187" si="85">W188+W190+W192+W201</f>
        <v>15876.378150531837</v>
      </c>
      <c r="X187" s="117">
        <f t="shared" si="85"/>
        <v>14941.963469060294</v>
      </c>
      <c r="Y187" s="117">
        <f t="shared" si="85"/>
        <v>14818.628278328619</v>
      </c>
      <c r="DA187" s="129" t="s">
        <v>2545</v>
      </c>
    </row>
    <row r="188" spans="1:105" ht="12" customHeight="1" x14ac:dyDescent="0.25">
      <c r="A188" s="121" t="s">
        <v>57</v>
      </c>
      <c r="B188" s="122">
        <f t="shared" ref="B188:Y188" si="86">B189</f>
        <v>4282.7073190198389</v>
      </c>
      <c r="C188" s="122">
        <f t="shared" si="86"/>
        <v>6549.1108338208669</v>
      </c>
      <c r="D188" s="122">
        <f t="shared" si="86"/>
        <v>5736.5308756346931</v>
      </c>
      <c r="E188" s="122">
        <f t="shared" si="86"/>
        <v>5957.2659183568994</v>
      </c>
      <c r="F188" s="122">
        <f t="shared" si="86"/>
        <v>7606.048137707191</v>
      </c>
      <c r="G188" s="122">
        <f t="shared" si="86"/>
        <v>7963.1319659160645</v>
      </c>
      <c r="H188" s="122">
        <f t="shared" si="86"/>
        <v>6331.2712813782409</v>
      </c>
      <c r="I188" s="122">
        <f t="shared" si="86"/>
        <v>7271.3566705080711</v>
      </c>
      <c r="J188" s="122">
        <f t="shared" si="86"/>
        <v>7470.9793430924456</v>
      </c>
      <c r="K188" s="122">
        <f t="shared" si="86"/>
        <v>7814.8822218084242</v>
      </c>
      <c r="L188" s="122">
        <f t="shared" si="86"/>
        <v>8691.5012446357705</v>
      </c>
      <c r="M188" s="122">
        <f t="shared" si="86"/>
        <v>8048.718811621944</v>
      </c>
      <c r="N188" s="122">
        <f t="shared" si="86"/>
        <v>8181.2944124074247</v>
      </c>
      <c r="O188" s="122">
        <f t="shared" si="86"/>
        <v>8382.3947825478826</v>
      </c>
      <c r="P188" s="122">
        <f t="shared" si="86"/>
        <v>6864.843478075456</v>
      </c>
      <c r="Q188" s="122">
        <f t="shared" si="86"/>
        <v>8184.2603402416098</v>
      </c>
      <c r="R188" s="122">
        <f t="shared" si="86"/>
        <v>8481.9051462218231</v>
      </c>
      <c r="S188" s="122">
        <f t="shared" si="86"/>
        <v>8500.2289606585746</v>
      </c>
      <c r="T188" s="122">
        <f t="shared" si="86"/>
        <v>8205.4345223571199</v>
      </c>
      <c r="U188" s="122">
        <f t="shared" si="86"/>
        <v>8085.883502725118</v>
      </c>
      <c r="V188" s="122">
        <f t="shared" si="86"/>
        <v>8474.2802282572629</v>
      </c>
      <c r="W188" s="122">
        <f t="shared" si="86"/>
        <v>9451.73698239841</v>
      </c>
      <c r="X188" s="122">
        <f t="shared" si="86"/>
        <v>8593.7711084139701</v>
      </c>
      <c r="Y188" s="122">
        <f t="shared" si="86"/>
        <v>8724.8202933205193</v>
      </c>
      <c r="DA188" s="130" t="s">
        <v>2546</v>
      </c>
    </row>
    <row r="189" spans="1:105" ht="12" customHeight="1" x14ac:dyDescent="0.25">
      <c r="A189" s="97" t="s">
        <v>53</v>
      </c>
      <c r="B189" s="98">
        <v>4282.7073190198389</v>
      </c>
      <c r="C189" s="98">
        <v>6549.1108338208669</v>
      </c>
      <c r="D189" s="98">
        <v>5736.5308756346931</v>
      </c>
      <c r="E189" s="98">
        <v>5957.2659183568994</v>
      </c>
      <c r="F189" s="98">
        <v>7606.048137707191</v>
      </c>
      <c r="G189" s="98">
        <v>7963.1319659160645</v>
      </c>
      <c r="H189" s="98">
        <v>6331.2712813782409</v>
      </c>
      <c r="I189" s="98">
        <v>7271.3566705080711</v>
      </c>
      <c r="J189" s="98">
        <v>7470.9793430924456</v>
      </c>
      <c r="K189" s="98">
        <v>7814.8822218084242</v>
      </c>
      <c r="L189" s="98">
        <v>8691.5012446357705</v>
      </c>
      <c r="M189" s="98">
        <v>8048.718811621944</v>
      </c>
      <c r="N189" s="98">
        <v>8181.2944124074247</v>
      </c>
      <c r="O189" s="98">
        <v>8382.3947825478826</v>
      </c>
      <c r="P189" s="98">
        <v>6864.843478075456</v>
      </c>
      <c r="Q189" s="98">
        <v>8184.2603402416098</v>
      </c>
      <c r="R189" s="98">
        <v>8481.9051462218231</v>
      </c>
      <c r="S189" s="98">
        <v>8500.2289606585746</v>
      </c>
      <c r="T189" s="98">
        <v>8205.4345223571199</v>
      </c>
      <c r="U189" s="98">
        <v>8085.883502725118</v>
      </c>
      <c r="V189" s="98">
        <v>8474.2802282572629</v>
      </c>
      <c r="W189" s="98">
        <v>9451.73698239841</v>
      </c>
      <c r="X189" s="98">
        <v>8593.7711084139701</v>
      </c>
      <c r="Y189" s="98">
        <v>8724.8202933205193</v>
      </c>
      <c r="DA189" s="63" t="s">
        <v>2547</v>
      </c>
    </row>
    <row r="190" spans="1:105" ht="12" customHeight="1" x14ac:dyDescent="0.25">
      <c r="A190" s="121" t="s">
        <v>92</v>
      </c>
      <c r="B190" s="122">
        <f t="shared" ref="B190:Y190" si="87">B191</f>
        <v>1121.7234357819696</v>
      </c>
      <c r="C190" s="122">
        <f t="shared" si="87"/>
        <v>831.29307189125723</v>
      </c>
      <c r="D190" s="122">
        <f t="shared" si="87"/>
        <v>665.49473542971725</v>
      </c>
      <c r="E190" s="122">
        <f t="shared" si="87"/>
        <v>1357.9234747396274</v>
      </c>
      <c r="F190" s="122">
        <f t="shared" si="87"/>
        <v>560.4544739220778</v>
      </c>
      <c r="G190" s="122">
        <f t="shared" si="87"/>
        <v>730.70791432991632</v>
      </c>
      <c r="H190" s="122">
        <f t="shared" si="87"/>
        <v>1009.2947015088624</v>
      </c>
      <c r="I190" s="122">
        <f t="shared" si="87"/>
        <v>1182.1914971172741</v>
      </c>
      <c r="J190" s="122">
        <f t="shared" si="87"/>
        <v>1291.0069382969107</v>
      </c>
      <c r="K190" s="122">
        <f t="shared" si="87"/>
        <v>1376.7538059675021</v>
      </c>
      <c r="L190" s="122">
        <f t="shared" si="87"/>
        <v>1768.2889983600096</v>
      </c>
      <c r="M190" s="122">
        <f t="shared" si="87"/>
        <v>2350.5387707841319</v>
      </c>
      <c r="N190" s="122">
        <f t="shared" si="87"/>
        <v>2383.6756359027163</v>
      </c>
      <c r="O190" s="122">
        <f t="shared" si="87"/>
        <v>2257.0059817795741</v>
      </c>
      <c r="P190" s="122">
        <f t="shared" si="87"/>
        <v>1893.2725542084597</v>
      </c>
      <c r="Q190" s="122">
        <f t="shared" si="87"/>
        <v>3156.6110117440453</v>
      </c>
      <c r="R190" s="122">
        <f t="shared" si="87"/>
        <v>2714.0610883745967</v>
      </c>
      <c r="S190" s="122">
        <f t="shared" si="87"/>
        <v>3365.2549306218602</v>
      </c>
      <c r="T190" s="122">
        <f t="shared" si="87"/>
        <v>3691.0634422651074</v>
      </c>
      <c r="U190" s="122">
        <f t="shared" si="87"/>
        <v>3860.1337990424568</v>
      </c>
      <c r="V190" s="122">
        <f t="shared" si="87"/>
        <v>4011.2704391057518</v>
      </c>
      <c r="W190" s="122">
        <f t="shared" si="87"/>
        <v>4314.954354525039</v>
      </c>
      <c r="X190" s="122">
        <f t="shared" si="87"/>
        <v>4289.6915934053113</v>
      </c>
      <c r="Y190" s="122">
        <f t="shared" si="87"/>
        <v>4054.187701729023</v>
      </c>
      <c r="DA190" s="130" t="s">
        <v>2548</v>
      </c>
    </row>
    <row r="191" spans="1:105" ht="12" customHeight="1" x14ac:dyDescent="0.25">
      <c r="A191" s="97" t="s">
        <v>53</v>
      </c>
      <c r="B191" s="98">
        <f>RES_hhdet_tesh!B147</f>
        <v>1121.7234357819696</v>
      </c>
      <c r="C191" s="98">
        <f>RES_hhdet_tesh!C147</f>
        <v>831.29307189125723</v>
      </c>
      <c r="D191" s="98">
        <f>RES_hhdet_tesh!D147</f>
        <v>665.49473542971725</v>
      </c>
      <c r="E191" s="98">
        <f>RES_hhdet_tesh!E147</f>
        <v>1357.9234747396274</v>
      </c>
      <c r="F191" s="98">
        <f>RES_hhdet_tesh!F147</f>
        <v>560.4544739220778</v>
      </c>
      <c r="G191" s="98">
        <f>RES_hhdet_tesh!G147</f>
        <v>730.70791432991632</v>
      </c>
      <c r="H191" s="98">
        <f>RES_hhdet_tesh!H147</f>
        <v>1009.2947015088624</v>
      </c>
      <c r="I191" s="98">
        <f>RES_hhdet_tesh!I147</f>
        <v>1182.1914971172741</v>
      </c>
      <c r="J191" s="98">
        <f>RES_hhdet_tesh!J147</f>
        <v>1291.0069382969107</v>
      </c>
      <c r="K191" s="98">
        <f>RES_hhdet_tesh!K147</f>
        <v>1376.7538059675021</v>
      </c>
      <c r="L191" s="98">
        <f>RES_hhdet_tesh!L147</f>
        <v>1768.2889983600096</v>
      </c>
      <c r="M191" s="98">
        <f>RES_hhdet_tesh!M147</f>
        <v>2350.5387707841319</v>
      </c>
      <c r="N191" s="98">
        <f>RES_hhdet_tesh!N147</f>
        <v>2383.6756359027163</v>
      </c>
      <c r="O191" s="98">
        <f>RES_hhdet_tesh!O147</f>
        <v>2257.0059817795741</v>
      </c>
      <c r="P191" s="98">
        <f>RES_hhdet_tesh!P147</f>
        <v>1893.2725542084597</v>
      </c>
      <c r="Q191" s="98">
        <f>RES_hhdet_tesh!Q147</f>
        <v>3156.6110117440453</v>
      </c>
      <c r="R191" s="98">
        <f>RES_hhdet_tesh!R147</f>
        <v>2714.0610883745967</v>
      </c>
      <c r="S191" s="98">
        <f>RES_hhdet_tesh!S147</f>
        <v>3365.2549306218602</v>
      </c>
      <c r="T191" s="98">
        <f>RES_hhdet_tesh!T147</f>
        <v>3691.0634422651074</v>
      </c>
      <c r="U191" s="98">
        <f>RES_hhdet_tesh!U147</f>
        <v>3860.1337990424568</v>
      </c>
      <c r="V191" s="98">
        <f>RES_hhdet_tesh!V147</f>
        <v>4011.2704391057518</v>
      </c>
      <c r="W191" s="98">
        <f>RES_hhdet_tesh!W147</f>
        <v>4314.954354525039</v>
      </c>
      <c r="X191" s="98">
        <f>RES_hhdet_tesh!X147</f>
        <v>4289.6915934053113</v>
      </c>
      <c r="Y191" s="98">
        <f>RES_hhdet_tesh!Y147</f>
        <v>4054.187701729023</v>
      </c>
      <c r="DA191" s="63" t="s">
        <v>2549</v>
      </c>
    </row>
    <row r="192" spans="1:105" ht="12" customHeight="1" x14ac:dyDescent="0.25">
      <c r="A192" s="121" t="s">
        <v>55</v>
      </c>
      <c r="B192" s="122">
        <v>912.19717052699173</v>
      </c>
      <c r="C192" s="122">
        <v>887.72577807722337</v>
      </c>
      <c r="D192" s="122">
        <v>966.2789126197805</v>
      </c>
      <c r="E192" s="122">
        <v>851.99848620099476</v>
      </c>
      <c r="F192" s="122">
        <v>979.13395721859047</v>
      </c>
      <c r="G192" s="122">
        <v>1016.6118899273238</v>
      </c>
      <c r="H192" s="122">
        <v>1063.53803129324</v>
      </c>
      <c r="I192" s="122">
        <v>1029.3972476699762</v>
      </c>
      <c r="J192" s="122">
        <v>1080.8830627601778</v>
      </c>
      <c r="K192" s="122">
        <v>1034.2878213546355</v>
      </c>
      <c r="L192" s="122">
        <v>1047.6305164729756</v>
      </c>
      <c r="M192" s="122">
        <v>1011.1659246908025</v>
      </c>
      <c r="N192" s="122">
        <v>1016.400154724816</v>
      </c>
      <c r="O192" s="122">
        <v>997.86444406796454</v>
      </c>
      <c r="P192" s="122">
        <v>996.78555286953087</v>
      </c>
      <c r="Q192" s="122">
        <v>1019.6396603236843</v>
      </c>
      <c r="R192" s="122">
        <v>1050.7744438865132</v>
      </c>
      <c r="S192" s="122">
        <v>1082.1908374837949</v>
      </c>
      <c r="T192" s="122">
        <v>1102.619900482297</v>
      </c>
      <c r="U192" s="122">
        <v>1127.4203759203776</v>
      </c>
      <c r="V192" s="122">
        <v>1151.7125655080383</v>
      </c>
      <c r="W192" s="122">
        <v>1261.0776493024962</v>
      </c>
      <c r="X192" s="122">
        <v>1240.8486612117097</v>
      </c>
      <c r="Y192" s="122">
        <v>1264.425947862979</v>
      </c>
      <c r="DA192" s="130" t="s">
        <v>2550</v>
      </c>
    </row>
    <row r="193" spans="1:105" ht="12" customHeight="1" x14ac:dyDescent="0.25">
      <c r="A193" s="97" t="s">
        <v>124</v>
      </c>
      <c r="B193" s="98">
        <v>870.69590552894283</v>
      </c>
      <c r="C193" s="98">
        <v>913.20213515044122</v>
      </c>
      <c r="D193" s="98">
        <v>891.88201992625784</v>
      </c>
      <c r="E193" s="98">
        <v>960.78582971967546</v>
      </c>
      <c r="F193" s="98">
        <v>973.90927344929707</v>
      </c>
      <c r="G193" s="98">
        <v>992.99713514774112</v>
      </c>
      <c r="H193" s="98">
        <v>1026.6350622779139</v>
      </c>
      <c r="I193" s="98">
        <v>1002.9065982629044</v>
      </c>
      <c r="J193" s="98">
        <v>1116.8393609424709</v>
      </c>
      <c r="K193" s="98">
        <v>1199.4497349513954</v>
      </c>
      <c r="L193" s="98">
        <v>1121.1874495061843</v>
      </c>
      <c r="M193" s="98">
        <v>1009.634740018047</v>
      </c>
      <c r="N193" s="98">
        <v>992.5069823707455</v>
      </c>
      <c r="O193" s="98">
        <v>1016.9124420676484</v>
      </c>
      <c r="P193" s="98">
        <v>962.35438586479006</v>
      </c>
      <c r="Q193" s="98">
        <v>997.09837020535349</v>
      </c>
      <c r="R193" s="98">
        <v>1076.4015838708644</v>
      </c>
      <c r="S193" s="98">
        <v>1090.0688746684555</v>
      </c>
      <c r="T193" s="98">
        <v>1070.6832943085781</v>
      </c>
      <c r="U193" s="98">
        <v>1157.0994699106493</v>
      </c>
      <c r="V193" s="98">
        <v>1159.4587319126729</v>
      </c>
      <c r="W193" s="98">
        <v>1255.9843443252091</v>
      </c>
      <c r="X193" s="98">
        <v>1265.2071215166836</v>
      </c>
      <c r="Y193" s="98">
        <v>1199.5121858152747</v>
      </c>
      <c r="DA193" s="63" t="s">
        <v>2551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2552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2553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2554</v>
      </c>
    </row>
    <row r="197" spans="1:105" ht="12" customHeight="1" x14ac:dyDescent="0.25">
      <c r="A197" s="106" t="s">
        <v>122</v>
      </c>
      <c r="B197" s="101">
        <v>913.90361508842773</v>
      </c>
      <c r="C197" s="101">
        <v>886.59829598666715</v>
      </c>
      <c r="D197" s="101">
        <v>969.84959375016899</v>
      </c>
      <c r="E197" s="101">
        <v>846.5090441989563</v>
      </c>
      <c r="F197" s="101">
        <v>979.3838064810966</v>
      </c>
      <c r="G197" s="101">
        <v>1017.6902398219374</v>
      </c>
      <c r="H197" s="101">
        <v>1065.2172109821463</v>
      </c>
      <c r="I197" s="101">
        <v>1030.6365027553923</v>
      </c>
      <c r="J197" s="101">
        <v>1079.188658407475</v>
      </c>
      <c r="K197" s="101">
        <v>1026.3694161669657</v>
      </c>
      <c r="L197" s="101">
        <v>1044.102338594367</v>
      </c>
      <c r="M197" s="101">
        <v>1011.2020469103876</v>
      </c>
      <c r="N197" s="101">
        <v>1017.3985437172784</v>
      </c>
      <c r="O197" s="101">
        <v>997.05922438932339</v>
      </c>
      <c r="P197" s="101">
        <v>998.01266550436833</v>
      </c>
      <c r="Q197" s="101">
        <v>1020.3746256496727</v>
      </c>
      <c r="R197" s="101">
        <v>1049.8114941142042</v>
      </c>
      <c r="S197" s="101">
        <v>1081.8595441214527</v>
      </c>
      <c r="T197" s="101">
        <v>1103.6385078042865</v>
      </c>
      <c r="U197" s="101">
        <v>1126.4133059163221</v>
      </c>
      <c r="V197" s="101">
        <v>1151.4571809728293</v>
      </c>
      <c r="W197" s="101">
        <v>1261.2231564119193</v>
      </c>
      <c r="X197" s="101">
        <v>1240.190022294069</v>
      </c>
      <c r="Y197" s="101">
        <v>1266.0276184150434</v>
      </c>
      <c r="DA197" s="131" t="s">
        <v>2555</v>
      </c>
    </row>
    <row r="198" spans="1:105" ht="12" customHeight="1" x14ac:dyDescent="0.25">
      <c r="A198" s="107" t="s">
        <v>121</v>
      </c>
      <c r="B198" s="104">
        <v>913.90361508842796</v>
      </c>
      <c r="C198" s="104">
        <v>886.56016502763396</v>
      </c>
      <c r="D198" s="104">
        <v>969.85301072386244</v>
      </c>
      <c r="E198" s="104">
        <v>846.52515681514956</v>
      </c>
      <c r="F198" s="104">
        <v>979.5292245600383</v>
      </c>
      <c r="G198" s="104">
        <v>1017.8687226142971</v>
      </c>
      <c r="H198" s="104">
        <v>1065.303335191657</v>
      </c>
      <c r="I198" s="104">
        <v>1030.5025021282065</v>
      </c>
      <c r="J198" s="104">
        <v>1079.1863542188889</v>
      </c>
      <c r="K198" s="104">
        <v>1026.5422659268636</v>
      </c>
      <c r="L198" s="104">
        <v>1044.359278550992</v>
      </c>
      <c r="M198" s="104">
        <v>1011.6405074977097</v>
      </c>
      <c r="N198" s="104">
        <v>1017.7559833374796</v>
      </c>
      <c r="O198" s="104">
        <v>997.44993751392337</v>
      </c>
      <c r="P198" s="104">
        <v>998.3831005845924</v>
      </c>
      <c r="Q198" s="104">
        <v>1020.8723846975989</v>
      </c>
      <c r="R198" s="104">
        <v>1050.2511539077661</v>
      </c>
      <c r="S198" s="104">
        <v>1082.2650109659032</v>
      </c>
      <c r="T198" s="104">
        <v>1103.927303349722</v>
      </c>
      <c r="U198" s="104">
        <v>1126.6381840617012</v>
      </c>
      <c r="V198" s="104">
        <v>1151.5144737282601</v>
      </c>
      <c r="W198" s="104">
        <v>1261.2517101127462</v>
      </c>
      <c r="X198" s="104">
        <v>1240.2166377683609</v>
      </c>
      <c r="Y198" s="104">
        <v>1265.9341373040347</v>
      </c>
      <c r="DA198" s="132" t="s">
        <v>2556</v>
      </c>
    </row>
    <row r="199" spans="1:105" ht="12" customHeight="1" x14ac:dyDescent="0.25">
      <c r="A199" s="108" t="s">
        <v>53</v>
      </c>
      <c r="B199" s="98">
        <v>277.50631514024707</v>
      </c>
      <c r="C199" s="98">
        <v>254.88169437008338</v>
      </c>
      <c r="D199" s="98">
        <v>293.99524229721214</v>
      </c>
      <c r="E199" s="98">
        <v>217.18656388451782</v>
      </c>
      <c r="F199" s="98">
        <v>283.45294477150821</v>
      </c>
      <c r="G199" s="98">
        <v>291.77680522390193</v>
      </c>
      <c r="H199" s="98">
        <v>304.35090363806927</v>
      </c>
      <c r="I199" s="98">
        <v>286.48060184042311</v>
      </c>
      <c r="J199" s="98">
        <v>302.40095366903154</v>
      </c>
      <c r="K199" s="98">
        <v>267.38026635897842</v>
      </c>
      <c r="L199" s="98">
        <v>272.38020947654519</v>
      </c>
      <c r="M199" s="98">
        <v>275.81956819479086</v>
      </c>
      <c r="N199" s="98">
        <v>274.4267677703906</v>
      </c>
      <c r="O199" s="98">
        <v>261.1201006780588</v>
      </c>
      <c r="P199" s="98">
        <v>275.83165498683309</v>
      </c>
      <c r="Q199" s="98">
        <v>310.11306976523838</v>
      </c>
      <c r="R199" s="98">
        <v>310.57006621794852</v>
      </c>
      <c r="S199" s="98">
        <v>315.24894559823963</v>
      </c>
      <c r="T199" s="98">
        <v>332.39225478916842</v>
      </c>
      <c r="U199" s="98">
        <v>320.78302234705529</v>
      </c>
      <c r="V199" s="98">
        <v>320.98179024206627</v>
      </c>
      <c r="W199" s="98">
        <v>395.67246543340372</v>
      </c>
      <c r="X199" s="98">
        <v>435.35879141319117</v>
      </c>
      <c r="Y199" s="98">
        <v>451.74883229635225</v>
      </c>
      <c r="DA199" s="63" t="s">
        <v>2557</v>
      </c>
    </row>
    <row r="200" spans="1:105" ht="12" customHeight="1" x14ac:dyDescent="0.25">
      <c r="A200" s="108" t="s">
        <v>52</v>
      </c>
      <c r="B200" s="98">
        <v>636.39729994818083</v>
      </c>
      <c r="C200" s="98">
        <v>631.67847065755052</v>
      </c>
      <c r="D200" s="98">
        <v>675.8577684266503</v>
      </c>
      <c r="E200" s="98">
        <v>629.33859293063188</v>
      </c>
      <c r="F200" s="98">
        <v>696.0762797885302</v>
      </c>
      <c r="G200" s="98">
        <v>726.091917390395</v>
      </c>
      <c r="H200" s="98">
        <v>760.95243155358776</v>
      </c>
      <c r="I200" s="98">
        <v>744.0219002877833</v>
      </c>
      <c r="J200" s="98">
        <v>776.78540054985751</v>
      </c>
      <c r="K200" s="98">
        <v>759.16199956788512</v>
      </c>
      <c r="L200" s="98">
        <v>771.97906907444678</v>
      </c>
      <c r="M200" s="98">
        <v>735.82093930291865</v>
      </c>
      <c r="N200" s="98">
        <v>743.32921556708902</v>
      </c>
      <c r="O200" s="98">
        <v>736.32983683586463</v>
      </c>
      <c r="P200" s="98">
        <v>722.55144559775931</v>
      </c>
      <c r="Q200" s="98">
        <v>710.75931493236067</v>
      </c>
      <c r="R200" s="98">
        <v>739.68108768981756</v>
      </c>
      <c r="S200" s="98">
        <v>767.01606536766371</v>
      </c>
      <c r="T200" s="98">
        <v>771.53504856055349</v>
      </c>
      <c r="U200" s="98">
        <v>805.85516171464599</v>
      </c>
      <c r="V200" s="98">
        <v>830.53268348619372</v>
      </c>
      <c r="W200" s="98">
        <v>865.57924467934231</v>
      </c>
      <c r="X200" s="98">
        <v>804.85784635516973</v>
      </c>
      <c r="Y200" s="98">
        <v>814.1853050076827</v>
      </c>
      <c r="DA200" s="63" t="s">
        <v>2558</v>
      </c>
    </row>
    <row r="201" spans="1:105" ht="12" customHeight="1" x14ac:dyDescent="0.25">
      <c r="A201" s="121" t="s">
        <v>54</v>
      </c>
      <c r="B201" s="122">
        <v>894.81015829846126</v>
      </c>
      <c r="C201" s="122">
        <v>856.9751296451891</v>
      </c>
      <c r="D201" s="122">
        <v>934.01521897610905</v>
      </c>
      <c r="E201" s="122">
        <v>845.72805847035875</v>
      </c>
      <c r="F201" s="122">
        <v>925.71340525970982</v>
      </c>
      <c r="G201" s="122">
        <v>957.51103674056822</v>
      </c>
      <c r="H201" s="122">
        <v>994.97640470381873</v>
      </c>
      <c r="I201" s="122">
        <v>937.40689596498999</v>
      </c>
      <c r="J201" s="122">
        <v>1003.9834917679971</v>
      </c>
      <c r="K201" s="122">
        <v>967.97597409887385</v>
      </c>
      <c r="L201" s="122">
        <v>932.46457129262546</v>
      </c>
      <c r="M201" s="122">
        <v>871.79198047553211</v>
      </c>
      <c r="N201" s="122">
        <v>841.0948067530345</v>
      </c>
      <c r="O201" s="122">
        <v>812.5791840134076</v>
      </c>
      <c r="P201" s="122">
        <v>774.47442175408912</v>
      </c>
      <c r="Q201" s="122">
        <v>785.59922904241841</v>
      </c>
      <c r="R201" s="122">
        <v>808.99490998912029</v>
      </c>
      <c r="S201" s="122">
        <v>805.79218205467748</v>
      </c>
      <c r="T201" s="122">
        <v>787.74868347549091</v>
      </c>
      <c r="U201" s="122">
        <v>797.36459175062294</v>
      </c>
      <c r="V201" s="122">
        <v>794.58546312829333</v>
      </c>
      <c r="W201" s="122">
        <v>848.60916430589009</v>
      </c>
      <c r="X201" s="122">
        <v>817.6521060293037</v>
      </c>
      <c r="Y201" s="122">
        <v>775.19433541609851</v>
      </c>
      <c r="DA201" s="130" t="s">
        <v>2559</v>
      </c>
    </row>
    <row r="202" spans="1:105" ht="12" customHeight="1" x14ac:dyDescent="0.25">
      <c r="A202" s="97" t="s">
        <v>50</v>
      </c>
      <c r="B202" s="98">
        <v>806.19373838958074</v>
      </c>
      <c r="C202" s="98">
        <v>951.3090057318127</v>
      </c>
      <c r="D202" s="98">
        <v>832.52379079956836</v>
      </c>
      <c r="E202" s="98">
        <v>984.89388271445182</v>
      </c>
      <c r="F202" s="98">
        <v>921.93062945942563</v>
      </c>
      <c r="G202" s="98">
        <v>935.04337962890622</v>
      </c>
      <c r="H202" s="98">
        <v>920.50477182035002</v>
      </c>
      <c r="I202" s="98">
        <v>962.25991867851587</v>
      </c>
      <c r="J202" s="98">
        <v>944.40403852007034</v>
      </c>
      <c r="K202" s="98">
        <v>1087.1971898463862</v>
      </c>
      <c r="L202" s="98">
        <v>980.59295434119201</v>
      </c>
      <c r="M202" s="98">
        <v>872.81363689595162</v>
      </c>
      <c r="N202" s="98">
        <v>830.58017785142079</v>
      </c>
      <c r="O202" s="98">
        <v>824.42093257666477</v>
      </c>
      <c r="P202" s="98">
        <v>761.46015055230339</v>
      </c>
      <c r="Q202" s="98">
        <v>774.59980155202913</v>
      </c>
      <c r="R202" s="98">
        <v>821.28713273541211</v>
      </c>
      <c r="S202" s="98">
        <v>809.62482746133901</v>
      </c>
      <c r="T202" s="98">
        <v>771.05160059046773</v>
      </c>
      <c r="U202" s="98">
        <v>811.44907180638847</v>
      </c>
      <c r="V202" s="98">
        <v>799.25727702286554</v>
      </c>
      <c r="W202" s="98">
        <v>845.92000485161532</v>
      </c>
      <c r="X202" s="98">
        <v>829.4937478115919</v>
      </c>
      <c r="Y202" s="98">
        <v>746.90775458229257</v>
      </c>
      <c r="DA202" s="63" t="s">
        <v>2560</v>
      </c>
    </row>
    <row r="203" spans="1:105" ht="12" customHeight="1" x14ac:dyDescent="0.25">
      <c r="A203" s="109" t="s">
        <v>120</v>
      </c>
      <c r="B203" s="33">
        <v>929.35232197649384</v>
      </c>
      <c r="C203" s="33">
        <v>805.75311548050672</v>
      </c>
      <c r="D203" s="33">
        <v>997.27270487337739</v>
      </c>
      <c r="E203" s="33">
        <v>748.70613307142696</v>
      </c>
      <c r="F203" s="33">
        <v>928.21136689375021</v>
      </c>
      <c r="G203" s="33">
        <v>971.34545881368808</v>
      </c>
      <c r="H203" s="33">
        <v>1040.8626402408763</v>
      </c>
      <c r="I203" s="33">
        <v>920.59782033508293</v>
      </c>
      <c r="J203" s="33">
        <v>1051.9865019365766</v>
      </c>
      <c r="K203" s="33">
        <v>867.10737130181019</v>
      </c>
      <c r="L203" s="33">
        <v>890.88917925162104</v>
      </c>
      <c r="M203" s="33">
        <v>870.92173012424712</v>
      </c>
      <c r="N203" s="33">
        <v>849.3312976803403</v>
      </c>
      <c r="O203" s="33">
        <v>803.89600587732866</v>
      </c>
      <c r="P203" s="33">
        <v>783.1569396153709</v>
      </c>
      <c r="Q203" s="33">
        <v>792.48305574352617</v>
      </c>
      <c r="R203" s="33">
        <v>801.58056987875273</v>
      </c>
      <c r="S203" s="33">
        <v>803.56943338217013</v>
      </c>
      <c r="T203" s="33">
        <v>797.24720949421578</v>
      </c>
      <c r="U203" s="33">
        <v>789.4504553383357</v>
      </c>
      <c r="V203" s="33">
        <v>792.02299893926545</v>
      </c>
      <c r="W203" s="33">
        <v>849.98224863690825</v>
      </c>
      <c r="X203" s="33">
        <v>812.26706911406916</v>
      </c>
      <c r="Y203" s="33">
        <v>786.62750896533908</v>
      </c>
      <c r="DA203" s="60" t="s">
        <v>2561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103.70612402587784</v>
      </c>
      <c r="C205" s="117">
        <f t="shared" si="88"/>
        <v>147.35870167779629</v>
      </c>
      <c r="D205" s="117">
        <f t="shared" si="88"/>
        <v>141.76226585665486</v>
      </c>
      <c r="E205" s="117">
        <f t="shared" si="88"/>
        <v>176.68346878373578</v>
      </c>
      <c r="F205" s="117">
        <f t="shared" si="88"/>
        <v>161.28222328094893</v>
      </c>
      <c r="G205" s="117">
        <f t="shared" si="88"/>
        <v>156.38663028445677</v>
      </c>
      <c r="H205" s="117">
        <f t="shared" si="88"/>
        <v>154.57907753116544</v>
      </c>
      <c r="I205" s="117">
        <f t="shared" si="88"/>
        <v>168.81472499762685</v>
      </c>
      <c r="J205" s="117">
        <f t="shared" si="88"/>
        <v>183.7909181785692</v>
      </c>
      <c r="K205" s="117">
        <f t="shared" si="88"/>
        <v>215.24455062417266</v>
      </c>
      <c r="L205" s="117">
        <f t="shared" si="88"/>
        <v>196.57937082351299</v>
      </c>
      <c r="M205" s="117">
        <f t="shared" si="88"/>
        <v>173.47290356343942</v>
      </c>
      <c r="N205" s="117">
        <f t="shared" si="88"/>
        <v>157.51838693713779</v>
      </c>
      <c r="O205" s="117">
        <f t="shared" si="88"/>
        <v>150.3989843421856</v>
      </c>
      <c r="P205" s="117">
        <f t="shared" si="88"/>
        <v>131.05607980707924</v>
      </c>
      <c r="Q205" s="117">
        <f t="shared" si="88"/>
        <v>127.98775541715538</v>
      </c>
      <c r="R205" s="117">
        <f t="shared" ref="R205:V205" si="89">R206+R208+R210+R219</f>
        <v>132.26476288992026</v>
      </c>
      <c r="S205" s="117">
        <f t="shared" si="89"/>
        <v>126.7964300864142</v>
      </c>
      <c r="T205" s="117">
        <f t="shared" si="89"/>
        <v>118.93207631246322</v>
      </c>
      <c r="U205" s="117">
        <f t="shared" si="89"/>
        <v>123.7195543184411</v>
      </c>
      <c r="V205" s="117">
        <f t="shared" si="89"/>
        <v>119.45506069158439</v>
      </c>
      <c r="W205" s="117">
        <f t="shared" ref="W205:Y205" si="90">W206+W208+W210+W219</f>
        <v>120.02515179378746</v>
      </c>
      <c r="X205" s="117">
        <f t="shared" si="90"/>
        <v>108.30704402041019</v>
      </c>
      <c r="Y205" s="117">
        <f t="shared" si="90"/>
        <v>89.50700983446049</v>
      </c>
      <c r="DA205" s="129" t="s">
        <v>2713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2714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2715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2716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2717</v>
      </c>
    </row>
    <row r="210" spans="1:105" ht="12" customHeight="1" x14ac:dyDescent="0.25">
      <c r="A210" s="121" t="s">
        <v>55</v>
      </c>
      <c r="B210" s="122">
        <v>14.686595203075935</v>
      </c>
      <c r="C210" s="122">
        <v>16.276420638842353</v>
      </c>
      <c r="D210" s="122">
        <v>16.958443836314704</v>
      </c>
      <c r="E210" s="122">
        <v>19.006731373834445</v>
      </c>
      <c r="F210" s="122">
        <v>18.537443948566771</v>
      </c>
      <c r="G210" s="122">
        <v>17.777827204282602</v>
      </c>
      <c r="H210" s="122">
        <v>18.173283180343368</v>
      </c>
      <c r="I210" s="122">
        <v>18.025346053671129</v>
      </c>
      <c r="J210" s="122">
        <v>20.233290020086116</v>
      </c>
      <c r="K210" s="122">
        <v>21.953719486836885</v>
      </c>
      <c r="L210" s="122">
        <v>20.361753532203679</v>
      </c>
      <c r="M210" s="122">
        <v>17.87051616368128</v>
      </c>
      <c r="N210" s="122">
        <v>16.1704762770947</v>
      </c>
      <c r="O210" s="122">
        <v>15.326837828164081</v>
      </c>
      <c r="P210" s="122">
        <v>13.102244988638798</v>
      </c>
      <c r="Q210" s="122">
        <v>12.669853730454349</v>
      </c>
      <c r="R210" s="122">
        <v>12.977760420661726</v>
      </c>
      <c r="S210" s="122">
        <v>12.338854237216514</v>
      </c>
      <c r="T210" s="122">
        <v>11.550996954311776</v>
      </c>
      <c r="U210" s="122">
        <v>11.945470030336201</v>
      </c>
      <c r="V210" s="122">
        <v>11.436448020097659</v>
      </c>
      <c r="W210" s="122">
        <v>11.408802425183849</v>
      </c>
      <c r="X210" s="122">
        <v>10.281210347620584</v>
      </c>
      <c r="Y210" s="122">
        <v>8.7105514306846015</v>
      </c>
      <c r="DA210" s="130" t="s">
        <v>2718</v>
      </c>
    </row>
    <row r="211" spans="1:105" ht="12" customHeight="1" x14ac:dyDescent="0.25">
      <c r="A211" s="97" t="s">
        <v>124</v>
      </c>
      <c r="B211" s="98">
        <v>371.86918010288366</v>
      </c>
      <c r="C211" s="98">
        <v>383.79453559568168</v>
      </c>
      <c r="D211" s="98">
        <v>370.28790666161905</v>
      </c>
      <c r="E211" s="98">
        <v>395.71252757818348</v>
      </c>
      <c r="F211" s="98">
        <v>398.92938746180607</v>
      </c>
      <c r="G211" s="98">
        <v>405.01537105141256</v>
      </c>
      <c r="H211" s="98">
        <v>416.88579652467672</v>
      </c>
      <c r="I211" s="98">
        <v>405.36432283661679</v>
      </c>
      <c r="J211" s="98">
        <v>449.56175808518066</v>
      </c>
      <c r="K211" s="98">
        <v>480.53537316642377</v>
      </c>
      <c r="L211" s="98">
        <v>447.09308930330894</v>
      </c>
      <c r="M211" s="98">
        <v>400.35215215364298</v>
      </c>
      <c r="N211" s="98">
        <v>391.22854263303839</v>
      </c>
      <c r="O211" s="98">
        <v>396.40683744445033</v>
      </c>
      <c r="P211" s="98">
        <v>368.14367291394007</v>
      </c>
      <c r="Q211" s="98">
        <v>369.0094898994829</v>
      </c>
      <c r="R211" s="98">
        <v>382.80362880573006</v>
      </c>
      <c r="S211" s="98">
        <v>374.20141875525871</v>
      </c>
      <c r="T211" s="98">
        <v>357.43694756530624</v>
      </c>
      <c r="U211" s="98">
        <v>378.16073674190494</v>
      </c>
      <c r="V211" s="98">
        <v>372.89894637077191</v>
      </c>
      <c r="W211" s="98">
        <v>397.06329736722029</v>
      </c>
      <c r="X211" s="98">
        <v>393.34944770232153</v>
      </c>
      <c r="Y211" s="98">
        <v>365.70057665759623</v>
      </c>
      <c r="DA211" s="63" t="s">
        <v>2719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2720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2721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2722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2723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2724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2725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2726</v>
      </c>
    </row>
    <row r="219" spans="1:105" ht="12" customHeight="1" x14ac:dyDescent="0.25">
      <c r="A219" s="121" t="s">
        <v>54</v>
      </c>
      <c r="B219" s="122">
        <v>89.019528822801902</v>
      </c>
      <c r="C219" s="122">
        <v>131.08228103895394</v>
      </c>
      <c r="D219" s="122">
        <v>124.80382202034015</v>
      </c>
      <c r="E219" s="122">
        <v>157.67673740990134</v>
      </c>
      <c r="F219" s="122">
        <v>142.74477933238217</v>
      </c>
      <c r="G219" s="122">
        <v>138.60880308017417</v>
      </c>
      <c r="H219" s="122">
        <v>136.40579435082208</v>
      </c>
      <c r="I219" s="122">
        <v>150.78937894395571</v>
      </c>
      <c r="J219" s="122">
        <v>163.55762815848308</v>
      </c>
      <c r="K219" s="122">
        <v>193.29083113733577</v>
      </c>
      <c r="L219" s="122">
        <v>176.21761729130932</v>
      </c>
      <c r="M219" s="122">
        <v>155.60238739975813</v>
      </c>
      <c r="N219" s="122">
        <v>141.34791066004308</v>
      </c>
      <c r="O219" s="122">
        <v>135.07214651402151</v>
      </c>
      <c r="P219" s="122">
        <v>117.95383481844044</v>
      </c>
      <c r="Q219" s="122">
        <v>115.31790168670103</v>
      </c>
      <c r="R219" s="122">
        <v>119.28700246925852</v>
      </c>
      <c r="S219" s="122">
        <v>114.4575758491977</v>
      </c>
      <c r="T219" s="122">
        <v>107.38107935815145</v>
      </c>
      <c r="U219" s="122">
        <v>111.7740842881049</v>
      </c>
      <c r="V219" s="122">
        <v>108.01861267148674</v>
      </c>
      <c r="W219" s="122">
        <v>108.61634936860361</v>
      </c>
      <c r="X219" s="122">
        <v>98.025833672789602</v>
      </c>
      <c r="Y219" s="122">
        <v>80.796458403775887</v>
      </c>
      <c r="DA219" s="130" t="s">
        <v>2727</v>
      </c>
    </row>
    <row r="220" spans="1:105" ht="12" customHeight="1" x14ac:dyDescent="0.25">
      <c r="A220" s="97" t="s">
        <v>50</v>
      </c>
      <c r="B220" s="98">
        <v>317.3952617323443</v>
      </c>
      <c r="C220" s="98">
        <v>372.49214861902749</v>
      </c>
      <c r="D220" s="98">
        <v>325.04127943851643</v>
      </c>
      <c r="E220" s="98">
        <v>383.84430763222855</v>
      </c>
      <c r="F220" s="98">
        <v>358.9096273096759</v>
      </c>
      <c r="G220" s="98">
        <v>363.71506655857871</v>
      </c>
      <c r="H220" s="98">
        <v>357.7872635687213</v>
      </c>
      <c r="I220" s="98">
        <v>373.73869170597607</v>
      </c>
      <c r="J220" s="98">
        <v>366.55894049261104</v>
      </c>
      <c r="K220" s="98">
        <v>421.75010629357877</v>
      </c>
      <c r="L220" s="98">
        <v>380.21013711017827</v>
      </c>
      <c r="M220" s="98">
        <v>338.27646260677824</v>
      </c>
      <c r="N220" s="98">
        <v>321.7913591778568</v>
      </c>
      <c r="O220" s="98">
        <v>319.27778779558145</v>
      </c>
      <c r="P220" s="98">
        <v>294.75545160097533</v>
      </c>
      <c r="Q220" s="98">
        <v>299.5803697907553</v>
      </c>
      <c r="R220" s="98">
        <v>317.05273526039383</v>
      </c>
      <c r="S220" s="98">
        <v>311.8147074772142</v>
      </c>
      <c r="T220" s="98">
        <v>296.14202803501064</v>
      </c>
      <c r="U220" s="98">
        <v>310.69406480083398</v>
      </c>
      <c r="V220" s="98">
        <v>304.95516215065453</v>
      </c>
      <c r="W220" s="98">
        <v>321.33939644961731</v>
      </c>
      <c r="X220" s="98">
        <v>313.58365175931783</v>
      </c>
      <c r="Y220" s="98">
        <v>280.69332359878456</v>
      </c>
      <c r="DA220" s="63" t="s">
        <v>2728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2729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83.340755658322436</v>
      </c>
      <c r="C223" s="118">
        <f t="shared" si="93"/>
        <v>98.184046909112197</v>
      </c>
      <c r="D223" s="118">
        <f t="shared" si="93"/>
        <v>89.527050027371047</v>
      </c>
      <c r="E223" s="118">
        <f t="shared" si="93"/>
        <v>88.865457161236634</v>
      </c>
      <c r="F223" s="118">
        <f t="shared" si="93"/>
        <v>97.41938266352048</v>
      </c>
      <c r="G223" s="118">
        <f t="shared" si="93"/>
        <v>99.145103891182416</v>
      </c>
      <c r="H223" s="118">
        <f t="shared" si="93"/>
        <v>88.163352039627895</v>
      </c>
      <c r="I223" s="118">
        <f t="shared" si="93"/>
        <v>91.304303806907342</v>
      </c>
      <c r="J223" s="118">
        <f t="shared" si="93"/>
        <v>93.235818108963855</v>
      </c>
      <c r="K223" s="118">
        <f t="shared" si="93"/>
        <v>92.770868518846129</v>
      </c>
      <c r="L223" s="118">
        <f t="shared" si="93"/>
        <v>97.733620037642439</v>
      </c>
      <c r="M223" s="118">
        <f t="shared" si="93"/>
        <v>93.01895448815921</v>
      </c>
      <c r="N223" s="118">
        <f t="shared" si="93"/>
        <v>91.864851865328959</v>
      </c>
      <c r="O223" s="118">
        <f t="shared" si="93"/>
        <v>89.805730629614644</v>
      </c>
      <c r="P223" s="118">
        <f t="shared" si="93"/>
        <v>77.209852892588998</v>
      </c>
      <c r="Q223" s="118">
        <f t="shared" si="93"/>
        <v>87.484091730221664</v>
      </c>
      <c r="R223" s="118">
        <f t="shared" ref="R223:V223" si="94">R224+R226+R228+R237</f>
        <v>85.671935686813498</v>
      </c>
      <c r="S223" s="118">
        <f t="shared" si="94"/>
        <v>85.428884551408316</v>
      </c>
      <c r="T223" s="118">
        <f t="shared" si="94"/>
        <v>82.256293245576416</v>
      </c>
      <c r="U223" s="118">
        <f t="shared" si="94"/>
        <v>80.148191421930846</v>
      </c>
      <c r="V223" s="118">
        <f t="shared" si="94"/>
        <v>79.792967967376597</v>
      </c>
      <c r="W223" s="118">
        <f t="shared" ref="W223:Y223" si="95">W224+W226+W228+W237</f>
        <v>84.285491790544512</v>
      </c>
      <c r="X223" s="118">
        <f t="shared" si="95"/>
        <v>77.034390720090968</v>
      </c>
      <c r="Y223" s="118">
        <f t="shared" si="95"/>
        <v>73.479972823128321</v>
      </c>
      <c r="DA223" s="129" t="s">
        <v>2881</v>
      </c>
    </row>
    <row r="224" spans="1:105" ht="12" customHeight="1" x14ac:dyDescent="0.25">
      <c r="A224" s="121" t="s">
        <v>57</v>
      </c>
      <c r="B224" s="123">
        <f t="shared" ref="B224:Y224" si="96">B225</f>
        <v>39.210584495511057</v>
      </c>
      <c r="C224" s="123">
        <f t="shared" si="96"/>
        <v>57.561612806573166</v>
      </c>
      <c r="D224" s="123">
        <f t="shared" si="96"/>
        <v>47.830966432097405</v>
      </c>
      <c r="E224" s="123">
        <f t="shared" si="96"/>
        <v>47.104702980144936</v>
      </c>
      <c r="F224" s="123">
        <f t="shared" si="96"/>
        <v>57.060566816617047</v>
      </c>
      <c r="G224" s="123">
        <f t="shared" si="96"/>
        <v>57.051547191010776</v>
      </c>
      <c r="H224" s="123">
        <f t="shared" si="96"/>
        <v>43.537451035702205</v>
      </c>
      <c r="I224" s="123">
        <f t="shared" si="96"/>
        <v>47.798345515892301</v>
      </c>
      <c r="J224" s="123">
        <f t="shared" si="96"/>
        <v>47.395745257333282</v>
      </c>
      <c r="K224" s="123">
        <f t="shared" si="96"/>
        <v>48.162592447655356</v>
      </c>
      <c r="L224" s="123">
        <f t="shared" si="96"/>
        <v>52.378845040521632</v>
      </c>
      <c r="M224" s="123">
        <f t="shared" si="96"/>
        <v>47.670266352316162</v>
      </c>
      <c r="N224" s="123">
        <f t="shared" si="96"/>
        <v>47.545012036885666</v>
      </c>
      <c r="O224" s="123">
        <f t="shared" si="96"/>
        <v>47.735868251631082</v>
      </c>
      <c r="P224" s="123">
        <f t="shared" si="96"/>
        <v>38.189810776475632</v>
      </c>
      <c r="Q224" s="123">
        <f t="shared" si="96"/>
        <v>44.261403600012507</v>
      </c>
      <c r="R224" s="123">
        <f t="shared" si="96"/>
        <v>44.088335119206704</v>
      </c>
      <c r="S224" s="123">
        <f t="shared" si="96"/>
        <v>42.233335304036267</v>
      </c>
      <c r="T224" s="123">
        <f t="shared" si="96"/>
        <v>38.941861210089087</v>
      </c>
      <c r="U224" s="123">
        <f t="shared" si="96"/>
        <v>36.521952563010906</v>
      </c>
      <c r="V224" s="123">
        <f t="shared" si="96"/>
        <v>36.258478955118036</v>
      </c>
      <c r="W224" s="123">
        <f t="shared" si="96"/>
        <v>38.148120184208636</v>
      </c>
      <c r="X224" s="123">
        <f t="shared" si="96"/>
        <v>32.705818337582294</v>
      </c>
      <c r="Y224" s="123">
        <f t="shared" si="96"/>
        <v>31.186470001952866</v>
      </c>
      <c r="DA224" s="130" t="s">
        <v>2882</v>
      </c>
    </row>
    <row r="225" spans="1:105" ht="12" customHeight="1" x14ac:dyDescent="0.25">
      <c r="A225" s="97" t="s">
        <v>53</v>
      </c>
      <c r="B225" s="99">
        <v>39.210584495511057</v>
      </c>
      <c r="C225" s="99">
        <v>57.561612806573166</v>
      </c>
      <c r="D225" s="99">
        <v>47.830966432097405</v>
      </c>
      <c r="E225" s="99">
        <v>47.104702980144936</v>
      </c>
      <c r="F225" s="99">
        <v>57.060566816617047</v>
      </c>
      <c r="G225" s="99">
        <v>57.051547191010776</v>
      </c>
      <c r="H225" s="99">
        <v>43.537451035702205</v>
      </c>
      <c r="I225" s="99">
        <v>47.798345515892301</v>
      </c>
      <c r="J225" s="99">
        <v>47.395745257333282</v>
      </c>
      <c r="K225" s="99">
        <v>48.162592447655356</v>
      </c>
      <c r="L225" s="99">
        <v>52.378845040521632</v>
      </c>
      <c r="M225" s="99">
        <v>47.670266352316162</v>
      </c>
      <c r="N225" s="99">
        <v>47.545012036885666</v>
      </c>
      <c r="O225" s="99">
        <v>47.735868251631082</v>
      </c>
      <c r="P225" s="99">
        <v>38.189810776475632</v>
      </c>
      <c r="Q225" s="99">
        <v>44.261403600012507</v>
      </c>
      <c r="R225" s="99">
        <v>44.088335119206704</v>
      </c>
      <c r="S225" s="99">
        <v>42.233335304036267</v>
      </c>
      <c r="T225" s="99">
        <v>38.941861210089087</v>
      </c>
      <c r="U225" s="99">
        <v>36.521952563010906</v>
      </c>
      <c r="V225" s="99">
        <v>36.258478955118036</v>
      </c>
      <c r="W225" s="99">
        <v>38.148120184208636</v>
      </c>
      <c r="X225" s="99">
        <v>32.705818337582294</v>
      </c>
      <c r="Y225" s="99">
        <v>31.186470001952866</v>
      </c>
      <c r="DA225" s="63" t="s">
        <v>2883</v>
      </c>
    </row>
    <row r="226" spans="1:105" ht="12" customHeight="1" x14ac:dyDescent="0.25">
      <c r="A226" s="121" t="s">
        <v>92</v>
      </c>
      <c r="B226" s="123">
        <f t="shared" ref="B226:Y226" si="97">B227</f>
        <v>8.2459217467526109</v>
      </c>
      <c r="C226" s="123">
        <f t="shared" si="97"/>
        <v>5.7597728015729084</v>
      </c>
      <c r="D226" s="123">
        <f t="shared" si="97"/>
        <v>4.2690310331141905</v>
      </c>
      <c r="E226" s="123">
        <f t="shared" si="97"/>
        <v>8.0472411451904691</v>
      </c>
      <c r="F226" s="123">
        <f t="shared" si="97"/>
        <v>3.0820623225443242</v>
      </c>
      <c r="G226" s="123">
        <f t="shared" si="97"/>
        <v>3.7813147848357143</v>
      </c>
      <c r="H226" s="123">
        <f t="shared" si="97"/>
        <v>4.9859920049712603</v>
      </c>
      <c r="I226" s="123">
        <f t="shared" si="97"/>
        <v>5.6176876296925053</v>
      </c>
      <c r="J226" s="123">
        <f t="shared" si="97"/>
        <v>5.9301387878409368</v>
      </c>
      <c r="K226" s="123">
        <f t="shared" si="97"/>
        <v>6.0981463548959329</v>
      </c>
      <c r="L226" s="123">
        <f t="shared" si="97"/>
        <v>7.6397899992931197</v>
      </c>
      <c r="M226" s="123">
        <f t="shared" si="97"/>
        <v>9.8780903711322487</v>
      </c>
      <c r="N226" s="123">
        <f t="shared" si="97"/>
        <v>9.7556162409175098</v>
      </c>
      <c r="O226" s="123">
        <f t="shared" si="97"/>
        <v>8.7891177332768819</v>
      </c>
      <c r="P226" s="123">
        <f t="shared" si="97"/>
        <v>7.0693176828657398</v>
      </c>
      <c r="Q226" s="123">
        <f t="shared" si="97"/>
        <v>11.253104493025178</v>
      </c>
      <c r="R226" s="123">
        <f t="shared" si="97"/>
        <v>9.251203913406334</v>
      </c>
      <c r="S226" s="123">
        <f t="shared" si="97"/>
        <v>11.041416380106584</v>
      </c>
      <c r="T226" s="123">
        <f t="shared" si="97"/>
        <v>11.779839275829678</v>
      </c>
      <c r="U226" s="123">
        <f t="shared" si="97"/>
        <v>12.076618371121745</v>
      </c>
      <c r="V226" s="123">
        <f t="shared" si="97"/>
        <v>12.334901091608415</v>
      </c>
      <c r="W226" s="123">
        <f t="shared" si="97"/>
        <v>13.066714930883322</v>
      </c>
      <c r="X226" s="123">
        <f t="shared" si="97"/>
        <v>12.798836303093402</v>
      </c>
      <c r="Y226" s="123">
        <f t="shared" si="97"/>
        <v>11.933354100970631</v>
      </c>
      <c r="DA226" s="130" t="s">
        <v>2884</v>
      </c>
    </row>
    <row r="227" spans="1:105" ht="12" customHeight="1" x14ac:dyDescent="0.25">
      <c r="A227" s="97" t="s">
        <v>53</v>
      </c>
      <c r="B227" s="99">
        <f>RES_hhdet_fecs!B147</f>
        <v>8.2459217467526109</v>
      </c>
      <c r="C227" s="99">
        <f>RES_hhdet_fecs!C147</f>
        <v>5.7597728015729084</v>
      </c>
      <c r="D227" s="99">
        <f>RES_hhdet_fecs!D147</f>
        <v>4.2690310331141905</v>
      </c>
      <c r="E227" s="99">
        <f>RES_hhdet_fecs!E147</f>
        <v>8.0472411451904691</v>
      </c>
      <c r="F227" s="99">
        <f>RES_hhdet_fecs!F147</f>
        <v>3.0820623225443242</v>
      </c>
      <c r="G227" s="99">
        <f>RES_hhdet_fecs!G147</f>
        <v>3.7813147848357143</v>
      </c>
      <c r="H227" s="99">
        <f>RES_hhdet_fecs!H147</f>
        <v>4.9859920049712603</v>
      </c>
      <c r="I227" s="99">
        <f>RES_hhdet_fecs!I147</f>
        <v>5.6176876296925053</v>
      </c>
      <c r="J227" s="99">
        <f>RES_hhdet_fecs!J147</f>
        <v>5.9301387878409368</v>
      </c>
      <c r="K227" s="99">
        <f>RES_hhdet_fecs!K147</f>
        <v>6.0981463548959329</v>
      </c>
      <c r="L227" s="99">
        <f>RES_hhdet_fecs!L147</f>
        <v>7.6397899992931197</v>
      </c>
      <c r="M227" s="99">
        <f>RES_hhdet_fecs!M147</f>
        <v>9.8780903711322487</v>
      </c>
      <c r="N227" s="99">
        <f>RES_hhdet_fecs!N147</f>
        <v>9.7556162409175098</v>
      </c>
      <c r="O227" s="99">
        <f>RES_hhdet_fecs!O147</f>
        <v>8.7891177332768819</v>
      </c>
      <c r="P227" s="99">
        <f>RES_hhdet_fecs!P147</f>
        <v>7.0693176828657398</v>
      </c>
      <c r="Q227" s="99">
        <f>RES_hhdet_fecs!Q147</f>
        <v>11.253104493025178</v>
      </c>
      <c r="R227" s="99">
        <f>RES_hhdet_fecs!R147</f>
        <v>9.251203913406334</v>
      </c>
      <c r="S227" s="99">
        <f>RES_hhdet_fecs!S147</f>
        <v>11.041416380106584</v>
      </c>
      <c r="T227" s="99">
        <f>RES_hhdet_fecs!T147</f>
        <v>11.779839275829678</v>
      </c>
      <c r="U227" s="99">
        <f>RES_hhdet_fecs!U147</f>
        <v>12.076618371121745</v>
      </c>
      <c r="V227" s="99">
        <f>RES_hhdet_fecs!V147</f>
        <v>12.334901091608415</v>
      </c>
      <c r="W227" s="99">
        <f>RES_hhdet_fecs!W147</f>
        <v>13.066714930883322</v>
      </c>
      <c r="X227" s="99">
        <f>RES_hhdet_fecs!X147</f>
        <v>12.798836303093402</v>
      </c>
      <c r="Y227" s="99">
        <f>RES_hhdet_fecs!Y147</f>
        <v>11.933354100970631</v>
      </c>
      <c r="DA227" s="63" t="s">
        <v>2885</v>
      </c>
    </row>
    <row r="228" spans="1:105" ht="12" customHeight="1" x14ac:dyDescent="0.25">
      <c r="A228" s="121" t="s">
        <v>55</v>
      </c>
      <c r="B228" s="123">
        <v>19.350179586292789</v>
      </c>
      <c r="C228" s="123">
        <v>18.573125748140999</v>
      </c>
      <c r="D228" s="123">
        <v>19.987975199573825</v>
      </c>
      <c r="E228" s="123">
        <v>17.448885125312238</v>
      </c>
      <c r="F228" s="123">
        <v>19.916858128327007</v>
      </c>
      <c r="G228" s="123">
        <v>20.546091484805469</v>
      </c>
      <c r="H228" s="123">
        <v>21.358088516423834</v>
      </c>
      <c r="I228" s="123">
        <v>20.46922745251663</v>
      </c>
      <c r="J228" s="123">
        <v>21.316133776398118</v>
      </c>
      <c r="K228" s="123">
        <v>20.23223427371062</v>
      </c>
      <c r="L228" s="123">
        <v>20.321382164588758</v>
      </c>
      <c r="M228" s="123">
        <v>19.413378615196986</v>
      </c>
      <c r="N228" s="123">
        <v>19.277624642230908</v>
      </c>
      <c r="O228" s="123">
        <v>18.633111493485721</v>
      </c>
      <c r="P228" s="123">
        <v>18.234166383030725</v>
      </c>
      <c r="Q228" s="123">
        <v>18.232671359020308</v>
      </c>
      <c r="R228" s="123">
        <v>18.324492218842707</v>
      </c>
      <c r="S228" s="123">
        <v>18.420788320386364</v>
      </c>
      <c r="T228" s="123">
        <v>18.342946003797657</v>
      </c>
      <c r="U228" s="123">
        <v>18.341106074090842</v>
      </c>
      <c r="V228" s="123">
        <v>18.303155350695906</v>
      </c>
      <c r="W228" s="123">
        <v>19.638522608466602</v>
      </c>
      <c r="X228" s="123">
        <v>18.926277826893088</v>
      </c>
      <c r="Y228" s="123">
        <v>18.818572967627116</v>
      </c>
      <c r="DA228" s="130" t="s">
        <v>2886</v>
      </c>
    </row>
    <row r="229" spans="1:105" ht="12" customHeight="1" x14ac:dyDescent="0.25">
      <c r="A229" s="97" t="s">
        <v>124</v>
      </c>
      <c r="B229" s="99">
        <v>20.821914331850962</v>
      </c>
      <c r="C229" s="99">
        <v>21.461318931360527</v>
      </c>
      <c r="D229" s="99">
        <v>20.678690165203495</v>
      </c>
      <c r="E229" s="99">
        <v>22.060086678218269</v>
      </c>
      <c r="F229" s="99">
        <v>22.191087237358893</v>
      </c>
      <c r="G229" s="99">
        <v>22.468528602280795</v>
      </c>
      <c r="H229" s="99">
        <v>23.052094635160163</v>
      </c>
      <c r="I229" s="99">
        <v>22.335484617050717</v>
      </c>
      <c r="J229" s="99">
        <v>24.674486581903043</v>
      </c>
      <c r="K229" s="99">
        <v>26.270794941976721</v>
      </c>
      <c r="L229" s="99">
        <v>24.340021763080603</v>
      </c>
      <c r="M229" s="99">
        <v>21.697208539242467</v>
      </c>
      <c r="N229" s="99">
        <v>21.106125348778004</v>
      </c>
      <c r="O229" s="99">
        <v>21.281811542849304</v>
      </c>
      <c r="P229" s="99">
        <v>19.664744309563876</v>
      </c>
      <c r="Q229" s="99">
        <v>19.607040109547714</v>
      </c>
      <c r="R229" s="99">
        <v>20.222949668561068</v>
      </c>
      <c r="S229" s="99">
        <v>19.655503983415795</v>
      </c>
      <c r="T229" s="99">
        <v>18.655005272840746</v>
      </c>
      <c r="U229" s="99">
        <v>19.620507562975764</v>
      </c>
      <c r="V229" s="99">
        <v>19.215601952538087</v>
      </c>
      <c r="W229" s="99">
        <v>20.329289613757311</v>
      </c>
      <c r="X229" s="99">
        <v>19.996199297379519</v>
      </c>
      <c r="Y229" s="99">
        <v>18.452264399589584</v>
      </c>
      <c r="DA229" s="63" t="s">
        <v>2887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2888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2889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2890</v>
      </c>
    </row>
    <row r="233" spans="1:105" ht="12" customHeight="1" x14ac:dyDescent="0.25">
      <c r="A233" s="106" t="s">
        <v>122</v>
      </c>
      <c r="B233" s="102">
        <v>19.372863818248025</v>
      </c>
      <c r="C233" s="102">
        <v>18.554720746314491</v>
      </c>
      <c r="D233" s="102">
        <v>20.084205262828146</v>
      </c>
      <c r="E233" s="102">
        <v>17.390723384410851</v>
      </c>
      <c r="F233" s="102">
        <v>19.983347926848538</v>
      </c>
      <c r="G233" s="102">
        <v>20.638631472874977</v>
      </c>
      <c r="H233" s="102">
        <v>21.472442005972358</v>
      </c>
      <c r="I233" s="102">
        <v>20.653499593562021</v>
      </c>
      <c r="J233" s="102">
        <v>21.499167801844397</v>
      </c>
      <c r="K233" s="102">
        <v>20.31943913515207</v>
      </c>
      <c r="L233" s="102">
        <v>20.532601494952559</v>
      </c>
      <c r="M233" s="102">
        <v>19.735261213561103</v>
      </c>
      <c r="N233" s="102">
        <v>19.66641173735934</v>
      </c>
      <c r="O233" s="102">
        <v>19.036050355274902</v>
      </c>
      <c r="P233" s="102">
        <v>18.750108082735974</v>
      </c>
      <c r="Q233" s="102">
        <v>18.794267322708333</v>
      </c>
      <c r="R233" s="102">
        <v>18.908944473088095</v>
      </c>
      <c r="S233" s="102">
        <v>19.058351421124922</v>
      </c>
      <c r="T233" s="102">
        <v>19.026916196601288</v>
      </c>
      <c r="U233" s="102">
        <v>19.013899780652761</v>
      </c>
      <c r="V233" s="102">
        <v>18.990397361799936</v>
      </c>
      <c r="W233" s="102">
        <v>20.319969775549989</v>
      </c>
      <c r="X233" s="102">
        <v>19.516755314726524</v>
      </c>
      <c r="Y233" s="102">
        <v>19.432684206102188</v>
      </c>
      <c r="DA233" s="131" t="s">
        <v>2891</v>
      </c>
    </row>
    <row r="234" spans="1:105" ht="12" customHeight="1" x14ac:dyDescent="0.25">
      <c r="A234" s="107" t="s">
        <v>121</v>
      </c>
      <c r="B234" s="105">
        <v>13.97707087016223</v>
      </c>
      <c r="C234" s="105">
        <v>13.331674839665556</v>
      </c>
      <c r="D234" s="105">
        <v>14.637851683169966</v>
      </c>
      <c r="E234" s="105">
        <v>12.413645932573083</v>
      </c>
      <c r="F234" s="105">
        <v>14.569162255427303</v>
      </c>
      <c r="G234" s="105">
        <v>15.063757881347547</v>
      </c>
      <c r="H234" s="105">
        <v>15.692764346310387</v>
      </c>
      <c r="I234" s="105">
        <v>15.044093405428114</v>
      </c>
      <c r="J234" s="105">
        <v>15.696247780478933</v>
      </c>
      <c r="K234" s="105">
        <v>14.709750110610056</v>
      </c>
      <c r="L234" s="105">
        <v>14.894013612392513</v>
      </c>
      <c r="M234" s="105">
        <v>14.429596577449525</v>
      </c>
      <c r="N234" s="105">
        <v>14.40285002878484</v>
      </c>
      <c r="O234" s="105">
        <v>13.947602975239754</v>
      </c>
      <c r="P234" s="105">
        <v>13.908616180344685</v>
      </c>
      <c r="Q234" s="105">
        <v>14.225086215045021</v>
      </c>
      <c r="R234" s="105">
        <v>14.411965034800543</v>
      </c>
      <c r="S234" s="105">
        <v>14.660773107299304</v>
      </c>
      <c r="T234" s="105">
        <v>14.842796408927484</v>
      </c>
      <c r="U234" s="105">
        <v>14.891351157679379</v>
      </c>
      <c r="V234" s="105">
        <v>15.00735331604263</v>
      </c>
      <c r="W234" s="105">
        <v>16.441958301011852</v>
      </c>
      <c r="X234" s="105">
        <v>16.139359833729678</v>
      </c>
      <c r="Y234" s="105">
        <v>16.250122002336511</v>
      </c>
      <c r="DA234" s="132" t="s">
        <v>2892</v>
      </c>
    </row>
    <row r="235" spans="1:105" ht="12" customHeight="1" x14ac:dyDescent="0.25">
      <c r="A235" s="108" t="s">
        <v>53</v>
      </c>
      <c r="B235" s="99">
        <v>5.8825591267582924</v>
      </c>
      <c r="C235" s="99">
        <v>5.3077739309308765</v>
      </c>
      <c r="D235" s="99">
        <v>6.0641046103128282</v>
      </c>
      <c r="E235" s="99">
        <v>4.4439153579655661</v>
      </c>
      <c r="F235" s="99">
        <v>5.7734453054199451</v>
      </c>
      <c r="G235" s="99">
        <v>5.9136421036977413</v>
      </c>
      <c r="H235" s="99">
        <v>6.1344201777773746</v>
      </c>
      <c r="I235" s="99">
        <v>5.7315687318318762</v>
      </c>
      <c r="J235" s="99">
        <v>6.0114249932147574</v>
      </c>
      <c r="K235" s="99">
        <v>5.2818673535165326</v>
      </c>
      <c r="L235" s="99">
        <v>5.3471572043890641</v>
      </c>
      <c r="M235" s="99">
        <v>5.3709003131880024</v>
      </c>
      <c r="N235" s="99">
        <v>5.2934233674234532</v>
      </c>
      <c r="O235" s="99">
        <v>4.9676985352752689</v>
      </c>
      <c r="P235" s="99">
        <v>5.1412005109161187</v>
      </c>
      <c r="Q235" s="99">
        <v>5.6462392195288551</v>
      </c>
      <c r="R235" s="99">
        <v>5.5354022410610755</v>
      </c>
      <c r="S235" s="99">
        <v>5.5087928479492243</v>
      </c>
      <c r="T235" s="99">
        <v>5.6956958606347676</v>
      </c>
      <c r="U235" s="99">
        <v>5.3935591528925286</v>
      </c>
      <c r="V235" s="99">
        <v>5.2854471451764571</v>
      </c>
      <c r="W235" s="99">
        <v>6.3749331817100492</v>
      </c>
      <c r="X235" s="99">
        <v>6.844989902048618</v>
      </c>
      <c r="Y235" s="99">
        <v>6.9180271698916656</v>
      </c>
      <c r="DA235" s="63" t="s">
        <v>2893</v>
      </c>
    </row>
    <row r="236" spans="1:105" ht="12" customHeight="1" x14ac:dyDescent="0.25">
      <c r="A236" s="108" t="s">
        <v>52</v>
      </c>
      <c r="B236" s="99">
        <v>8.0945117434039364</v>
      </c>
      <c r="C236" s="99">
        <v>8.023900908734678</v>
      </c>
      <c r="D236" s="99">
        <v>8.5737470728571363</v>
      </c>
      <c r="E236" s="99">
        <v>7.9697305746075182</v>
      </c>
      <c r="F236" s="99">
        <v>8.7957169500073586</v>
      </c>
      <c r="G236" s="99">
        <v>9.1501157776498054</v>
      </c>
      <c r="H236" s="99">
        <v>9.5583441685330115</v>
      </c>
      <c r="I236" s="99">
        <v>9.3125246735962381</v>
      </c>
      <c r="J236" s="99">
        <v>9.6848227872641761</v>
      </c>
      <c r="K236" s="99">
        <v>9.427882757093526</v>
      </c>
      <c r="L236" s="99">
        <v>9.5468564080034461</v>
      </c>
      <c r="M236" s="99">
        <v>9.0586962642615223</v>
      </c>
      <c r="N236" s="99">
        <v>9.1094266613613861</v>
      </c>
      <c r="O236" s="99">
        <v>8.9799044399644856</v>
      </c>
      <c r="P236" s="99">
        <v>8.7674156694285639</v>
      </c>
      <c r="Q236" s="99">
        <v>8.5788469955161659</v>
      </c>
      <c r="R236" s="99">
        <v>8.8765627937394687</v>
      </c>
      <c r="S236" s="99">
        <v>9.1519802593500792</v>
      </c>
      <c r="T236" s="99">
        <v>9.1471005482927161</v>
      </c>
      <c r="U236" s="99">
        <v>9.4977920047868523</v>
      </c>
      <c r="V236" s="99">
        <v>9.7219061708661698</v>
      </c>
      <c r="W236" s="99">
        <v>10.067025119301805</v>
      </c>
      <c r="X236" s="99">
        <v>9.2943699316810608</v>
      </c>
      <c r="Y236" s="99">
        <v>9.3320948324448434</v>
      </c>
      <c r="DA236" s="63" t="s">
        <v>2894</v>
      </c>
    </row>
    <row r="237" spans="1:105" ht="12" customHeight="1" x14ac:dyDescent="0.25">
      <c r="A237" s="121" t="s">
        <v>54</v>
      </c>
      <c r="B237" s="123">
        <v>16.534069829765986</v>
      </c>
      <c r="C237" s="123">
        <v>16.289535552825129</v>
      </c>
      <c r="D237" s="123">
        <v>17.439077362585635</v>
      </c>
      <c r="E237" s="123">
        <v>16.264627910588985</v>
      </c>
      <c r="F237" s="123">
        <v>17.359895396032101</v>
      </c>
      <c r="G237" s="123">
        <v>17.766150430530459</v>
      </c>
      <c r="H237" s="123">
        <v>18.281820482530595</v>
      </c>
      <c r="I237" s="123">
        <v>17.419043208805896</v>
      </c>
      <c r="J237" s="123">
        <v>18.59380028739152</v>
      </c>
      <c r="K237" s="123">
        <v>18.277895442584221</v>
      </c>
      <c r="L237" s="123">
        <v>17.393602833238926</v>
      </c>
      <c r="M237" s="123">
        <v>16.05721914951382</v>
      </c>
      <c r="N237" s="123">
        <v>15.286598945294864</v>
      </c>
      <c r="O237" s="123">
        <v>14.647633151220955</v>
      </c>
      <c r="P237" s="123">
        <v>13.716558050216911</v>
      </c>
      <c r="Q237" s="123">
        <v>13.736912278163677</v>
      </c>
      <c r="R237" s="123">
        <v>14.007904435357746</v>
      </c>
      <c r="S237" s="123">
        <v>13.733344546879099</v>
      </c>
      <c r="T237" s="123">
        <v>13.191646755859987</v>
      </c>
      <c r="U237" s="123">
        <v>13.208514413707348</v>
      </c>
      <c r="V237" s="123">
        <v>12.896432569954241</v>
      </c>
      <c r="W237" s="123">
        <v>13.432134066985954</v>
      </c>
      <c r="X237" s="123">
        <v>12.60345825252219</v>
      </c>
      <c r="Y237" s="123">
        <v>11.541575752577709</v>
      </c>
      <c r="DA237" s="130" t="s">
        <v>2895</v>
      </c>
    </row>
    <row r="238" spans="1:105" ht="12" customHeight="1" x14ac:dyDescent="0.25">
      <c r="A238" s="97" t="s">
        <v>50</v>
      </c>
      <c r="B238" s="99">
        <v>17.771779170561711</v>
      </c>
      <c r="C238" s="99">
        <v>20.829303336831146</v>
      </c>
      <c r="D238" s="99">
        <v>18.1518969091061</v>
      </c>
      <c r="E238" s="99">
        <v>21.398460011187378</v>
      </c>
      <c r="F238" s="99">
        <v>19.964923869439239</v>
      </c>
      <c r="G238" s="99">
        <v>20.177363527801809</v>
      </c>
      <c r="H238" s="99">
        <v>19.784185327966547</v>
      </c>
      <c r="I238" s="99">
        <v>20.59291932990369</v>
      </c>
      <c r="J238" s="99">
        <v>20.118823489759091</v>
      </c>
      <c r="K238" s="99">
        <v>23.057013443541557</v>
      </c>
      <c r="L238" s="99">
        <v>20.698872859400083</v>
      </c>
      <c r="M238" s="99">
        <v>18.332997371473567</v>
      </c>
      <c r="N238" s="99">
        <v>17.360105469942624</v>
      </c>
      <c r="O238" s="99">
        <v>17.141000275091304</v>
      </c>
      <c r="P238" s="99">
        <v>15.744642692632103</v>
      </c>
      <c r="Q238" s="99">
        <v>15.917976332046376</v>
      </c>
      <c r="R238" s="99">
        <v>16.749427186607139</v>
      </c>
      <c r="S238" s="99">
        <v>16.378546199244958</v>
      </c>
      <c r="T238" s="99">
        <v>15.455959805312249</v>
      </c>
      <c r="U238" s="99">
        <v>16.120063919689667</v>
      </c>
      <c r="V238" s="99">
        <v>15.714437024534297</v>
      </c>
      <c r="W238" s="99">
        <v>16.45229286627475</v>
      </c>
      <c r="X238" s="99">
        <v>15.941248255481836</v>
      </c>
      <c r="Y238" s="99">
        <v>14.163027768736072</v>
      </c>
      <c r="DA238" s="63" t="s">
        <v>2896</v>
      </c>
    </row>
    <row r="239" spans="1:105" ht="12" customHeight="1" x14ac:dyDescent="0.25">
      <c r="A239" s="109" t="s">
        <v>120</v>
      </c>
      <c r="B239" s="110">
        <v>16.051617946925806</v>
      </c>
      <c r="C239" s="110">
        <v>13.82450327191688</v>
      </c>
      <c r="D239" s="110">
        <v>16.99479183797088</v>
      </c>
      <c r="E239" s="110">
        <v>12.685485705378774</v>
      </c>
      <c r="F239" s="110">
        <v>15.639660963511718</v>
      </c>
      <c r="G239" s="110">
        <v>16.281450021845103</v>
      </c>
      <c r="H239" s="110">
        <v>17.356127510709484</v>
      </c>
      <c r="I239" s="110">
        <v>15.272426100116981</v>
      </c>
      <c r="J239" s="110">
        <v>17.365093068714287</v>
      </c>
      <c r="K239" s="110">
        <v>14.234462800697878</v>
      </c>
      <c r="L239" s="110">
        <v>14.538366724426337</v>
      </c>
      <c r="M239" s="110">
        <v>14.118703658861948</v>
      </c>
      <c r="N239" s="110">
        <v>13.662345931919354</v>
      </c>
      <c r="O239" s="110">
        <v>12.819326226820728</v>
      </c>
      <c r="P239" s="110">
        <v>12.363514083410339</v>
      </c>
      <c r="Q239" s="110">
        <v>12.371926056465991</v>
      </c>
      <c r="R239" s="110">
        <v>12.354291210344719</v>
      </c>
      <c r="S239" s="110">
        <v>12.199255728985536</v>
      </c>
      <c r="T239" s="110">
        <v>11.903539332373937</v>
      </c>
      <c r="U239" s="110">
        <v>11.572500881774427</v>
      </c>
      <c r="V239" s="110">
        <v>11.350772648061438</v>
      </c>
      <c r="W239" s="110">
        <v>11.890041530264794</v>
      </c>
      <c r="X239" s="110">
        <v>11.085584066518495</v>
      </c>
      <c r="Y239" s="110">
        <v>10.482009167707007</v>
      </c>
      <c r="DA239" s="60" t="s">
        <v>2897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91.724258194534016</v>
      </c>
      <c r="C241" s="118">
        <f t="shared" si="98"/>
        <v>115.91171807485975</v>
      </c>
      <c r="D241" s="118">
        <f t="shared" si="98"/>
        <v>105.32096088392157</v>
      </c>
      <c r="E241" s="118">
        <f t="shared" si="98"/>
        <v>114.13651176404734</v>
      </c>
      <c r="F241" s="118">
        <f t="shared" si="98"/>
        <v>127.26298287829373</v>
      </c>
      <c r="G241" s="118">
        <f t="shared" si="98"/>
        <v>134.43627791058395</v>
      </c>
      <c r="H241" s="118">
        <f t="shared" si="98"/>
        <v>118.06210452339894</v>
      </c>
      <c r="I241" s="118">
        <f t="shared" si="98"/>
        <v>130.42598338656808</v>
      </c>
      <c r="J241" s="118">
        <f t="shared" si="98"/>
        <v>135.23663992788005</v>
      </c>
      <c r="K241" s="118">
        <f t="shared" si="98"/>
        <v>139.01482843994751</v>
      </c>
      <c r="L241" s="118">
        <f t="shared" si="98"/>
        <v>153.84069820337891</v>
      </c>
      <c r="M241" s="118">
        <f t="shared" si="98"/>
        <v>151.20643299378023</v>
      </c>
      <c r="N241" s="118">
        <f t="shared" si="98"/>
        <v>152.23609080622541</v>
      </c>
      <c r="O241" s="118">
        <f t="shared" si="98"/>
        <v>151.83197439978247</v>
      </c>
      <c r="P241" s="118">
        <f t="shared" si="98"/>
        <v>127.76310497295415</v>
      </c>
      <c r="Q241" s="118">
        <f t="shared" si="98"/>
        <v>158.67321887645946</v>
      </c>
      <c r="R241" s="118">
        <f t="shared" ref="R241:V241" si="99">R242+R244+R246+R255</f>
        <v>156.67570619046211</v>
      </c>
      <c r="S241" s="118">
        <f t="shared" si="99"/>
        <v>164.10537321027766</v>
      </c>
      <c r="T241" s="118">
        <f t="shared" si="99"/>
        <v>163.45317662630734</v>
      </c>
      <c r="U241" s="118">
        <f t="shared" si="99"/>
        <v>163.48098411920697</v>
      </c>
      <c r="V241" s="118">
        <f t="shared" si="99"/>
        <v>168.93384412724956</v>
      </c>
      <c r="W241" s="118">
        <f t="shared" ref="W241:Y241" si="100">W242+W244+W246+W255</f>
        <v>184.64848669534268</v>
      </c>
      <c r="X241" s="118">
        <f t="shared" si="100"/>
        <v>172.54740898161938</v>
      </c>
      <c r="Y241" s="118">
        <f t="shared" si="100"/>
        <v>169.84934944116515</v>
      </c>
      <c r="DA241" s="129" t="s">
        <v>3049</v>
      </c>
    </row>
    <row r="242" spans="1:105" ht="12" customHeight="1" x14ac:dyDescent="0.25">
      <c r="A242" s="121" t="s">
        <v>57</v>
      </c>
      <c r="B242" s="123">
        <f t="shared" ref="B242:Y242" si="101">B243</f>
        <v>54.472928609519265</v>
      </c>
      <c r="C242" s="123">
        <f t="shared" si="101"/>
        <v>83.190133607367784</v>
      </c>
      <c r="D242" s="123">
        <f t="shared" si="101"/>
        <v>72.77206403622975</v>
      </c>
      <c r="E242" s="123">
        <f t="shared" si="101"/>
        <v>75.440795883035094</v>
      </c>
      <c r="F242" s="123">
        <f t="shared" si="101"/>
        <v>96.111085049080586</v>
      </c>
      <c r="G242" s="123">
        <f t="shared" si="101"/>
        <v>100.35035192611821</v>
      </c>
      <c r="H242" s="123">
        <f t="shared" si="101"/>
        <v>79.527270591947058</v>
      </c>
      <c r="I242" s="123">
        <f t="shared" si="101"/>
        <v>91.011687126996335</v>
      </c>
      <c r="J242" s="123">
        <f t="shared" si="101"/>
        <v>93.146847165181228</v>
      </c>
      <c r="K242" s="123">
        <f t="shared" si="101"/>
        <v>97.051477009705138</v>
      </c>
      <c r="L242" s="123">
        <f t="shared" si="101"/>
        <v>107.48544575438352</v>
      </c>
      <c r="M242" s="123">
        <f t="shared" si="101"/>
        <v>99.087828487190663</v>
      </c>
      <c r="N242" s="123">
        <f t="shared" si="101"/>
        <v>100.26096093636551</v>
      </c>
      <c r="O242" s="123">
        <f t="shared" si="101"/>
        <v>102.22742629688658</v>
      </c>
      <c r="P242" s="123">
        <f t="shared" si="101"/>
        <v>83.297786814420121</v>
      </c>
      <c r="Q242" s="123">
        <f t="shared" si="101"/>
        <v>98.783815780290581</v>
      </c>
      <c r="R242" s="123">
        <f t="shared" si="101"/>
        <v>101.78733091057832</v>
      </c>
      <c r="S242" s="123">
        <f t="shared" si="101"/>
        <v>101.42411764297681</v>
      </c>
      <c r="T242" s="123">
        <f t="shared" si="101"/>
        <v>97.281302720419546</v>
      </c>
      <c r="U242" s="123">
        <f t="shared" si="101"/>
        <v>95.300053077050066</v>
      </c>
      <c r="V242" s="123">
        <f t="shared" si="101"/>
        <v>99.196767186722042</v>
      </c>
      <c r="W242" s="123">
        <f t="shared" si="101"/>
        <v>109.92739741361024</v>
      </c>
      <c r="X242" s="123">
        <f t="shared" si="101"/>
        <v>99.239496951546599</v>
      </c>
      <c r="Y242" s="123">
        <f t="shared" si="101"/>
        <v>100.00284931762313</v>
      </c>
      <c r="DA242" s="130" t="s">
        <v>3050</v>
      </c>
    </row>
    <row r="243" spans="1:105" ht="12" customHeight="1" x14ac:dyDescent="0.25">
      <c r="A243" s="97" t="s">
        <v>53</v>
      </c>
      <c r="B243" s="99">
        <v>54.472928609519265</v>
      </c>
      <c r="C243" s="99">
        <v>83.190133607367784</v>
      </c>
      <c r="D243" s="99">
        <v>72.77206403622975</v>
      </c>
      <c r="E243" s="99">
        <v>75.440795883035094</v>
      </c>
      <c r="F243" s="99">
        <v>96.111085049080586</v>
      </c>
      <c r="G243" s="99">
        <v>100.35035192611821</v>
      </c>
      <c r="H243" s="99">
        <v>79.527270591947058</v>
      </c>
      <c r="I243" s="99">
        <v>91.011687126996335</v>
      </c>
      <c r="J243" s="99">
        <v>93.146847165181228</v>
      </c>
      <c r="K243" s="99">
        <v>97.051477009705138</v>
      </c>
      <c r="L243" s="99">
        <v>107.48544575438352</v>
      </c>
      <c r="M243" s="99">
        <v>99.087828487190663</v>
      </c>
      <c r="N243" s="99">
        <v>100.26096093636551</v>
      </c>
      <c r="O243" s="99">
        <v>102.22742629688658</v>
      </c>
      <c r="P243" s="99">
        <v>83.297786814420121</v>
      </c>
      <c r="Q243" s="99">
        <v>98.783815780290581</v>
      </c>
      <c r="R243" s="99">
        <v>101.78733091057832</v>
      </c>
      <c r="S243" s="99">
        <v>101.42411764297681</v>
      </c>
      <c r="T243" s="99">
        <v>97.281302720419546</v>
      </c>
      <c r="U243" s="99">
        <v>95.300053077050066</v>
      </c>
      <c r="V243" s="99">
        <v>99.196767186722042</v>
      </c>
      <c r="W243" s="99">
        <v>109.92739741361024</v>
      </c>
      <c r="X243" s="99">
        <v>99.239496951546599</v>
      </c>
      <c r="Y243" s="99">
        <v>100.00284931762313</v>
      </c>
      <c r="DA243" s="63" t="s">
        <v>3051</v>
      </c>
    </row>
    <row r="244" spans="1:105" ht="12" customHeight="1" x14ac:dyDescent="0.25">
      <c r="A244" s="121" t="s">
        <v>92</v>
      </c>
      <c r="B244" s="123">
        <f t="shared" ref="B244:Y244" si="102">B245</f>
        <v>14.267507930231467</v>
      </c>
      <c r="C244" s="123">
        <f t="shared" si="102"/>
        <v>10.559507003665475</v>
      </c>
      <c r="D244" s="123">
        <f t="shared" si="102"/>
        <v>8.4422844664122714</v>
      </c>
      <c r="E244" s="123">
        <f t="shared" si="102"/>
        <v>17.196282503848547</v>
      </c>
      <c r="F244" s="123">
        <f t="shared" si="102"/>
        <v>7.0819808965211424</v>
      </c>
      <c r="G244" s="123">
        <f t="shared" si="102"/>
        <v>9.2082859698999791</v>
      </c>
      <c r="H244" s="123">
        <f t="shared" si="102"/>
        <v>12.677778169132678</v>
      </c>
      <c r="I244" s="123">
        <f t="shared" si="102"/>
        <v>14.796859449381802</v>
      </c>
      <c r="J244" s="123">
        <f t="shared" si="102"/>
        <v>16.096045839280123</v>
      </c>
      <c r="K244" s="123">
        <f t="shared" si="102"/>
        <v>17.097633279105171</v>
      </c>
      <c r="L244" s="123">
        <f t="shared" si="102"/>
        <v>21.867951906306484</v>
      </c>
      <c r="M244" s="123">
        <f t="shared" si="102"/>
        <v>28.937497758729013</v>
      </c>
      <c r="N244" s="123">
        <f t="shared" si="102"/>
        <v>29.211711224297996</v>
      </c>
      <c r="O244" s="123">
        <f t="shared" si="102"/>
        <v>27.525297798473805</v>
      </c>
      <c r="P244" s="123">
        <f t="shared" si="102"/>
        <v>22.972907409428849</v>
      </c>
      <c r="Q244" s="123">
        <f t="shared" si="102"/>
        <v>38.100215255976941</v>
      </c>
      <c r="R244" s="123">
        <f t="shared" si="102"/>
        <v>32.57016311211229</v>
      </c>
      <c r="S244" s="123">
        <f t="shared" si="102"/>
        <v>40.153978623601091</v>
      </c>
      <c r="T244" s="123">
        <f t="shared" si="102"/>
        <v>43.760200524288344</v>
      </c>
      <c r="U244" s="123">
        <f t="shared" si="102"/>
        <v>45.495455853312819</v>
      </c>
      <c r="V244" s="123">
        <f t="shared" si="102"/>
        <v>46.954437327213896</v>
      </c>
      <c r="W244" s="123">
        <f t="shared" si="102"/>
        <v>50.184606600330802</v>
      </c>
      <c r="X244" s="123">
        <f t="shared" si="102"/>
        <v>49.536673764794756</v>
      </c>
      <c r="Y244" s="123">
        <f t="shared" si="102"/>
        <v>46.468615766419227</v>
      </c>
      <c r="DA244" s="130" t="s">
        <v>3052</v>
      </c>
    </row>
    <row r="245" spans="1:105" ht="12" customHeight="1" x14ac:dyDescent="0.25">
      <c r="A245" s="97" t="s">
        <v>53</v>
      </c>
      <c r="B245" s="99">
        <f>RES_hhdet_tess!B147</f>
        <v>14.267507930231467</v>
      </c>
      <c r="C245" s="99">
        <f>RES_hhdet_tess!C147</f>
        <v>10.559507003665475</v>
      </c>
      <c r="D245" s="99">
        <f>RES_hhdet_tess!D147</f>
        <v>8.4422844664122714</v>
      </c>
      <c r="E245" s="99">
        <f>RES_hhdet_tess!E147</f>
        <v>17.196282503848547</v>
      </c>
      <c r="F245" s="99">
        <f>RES_hhdet_tess!F147</f>
        <v>7.0819808965211424</v>
      </c>
      <c r="G245" s="99">
        <f>RES_hhdet_tess!G147</f>
        <v>9.2082859698999791</v>
      </c>
      <c r="H245" s="99">
        <f>RES_hhdet_tess!H147</f>
        <v>12.677778169132678</v>
      </c>
      <c r="I245" s="99">
        <f>RES_hhdet_tess!I147</f>
        <v>14.796859449381802</v>
      </c>
      <c r="J245" s="99">
        <f>RES_hhdet_tess!J147</f>
        <v>16.096045839280123</v>
      </c>
      <c r="K245" s="99">
        <f>RES_hhdet_tess!K147</f>
        <v>17.097633279105171</v>
      </c>
      <c r="L245" s="99">
        <f>RES_hhdet_tess!L147</f>
        <v>21.867951906306484</v>
      </c>
      <c r="M245" s="99">
        <f>RES_hhdet_tess!M147</f>
        <v>28.937497758729013</v>
      </c>
      <c r="N245" s="99">
        <f>RES_hhdet_tess!N147</f>
        <v>29.211711224297996</v>
      </c>
      <c r="O245" s="99">
        <f>RES_hhdet_tess!O147</f>
        <v>27.525297798473805</v>
      </c>
      <c r="P245" s="99">
        <f>RES_hhdet_tess!P147</f>
        <v>22.972907409428849</v>
      </c>
      <c r="Q245" s="99">
        <f>RES_hhdet_tess!Q147</f>
        <v>38.100215255976941</v>
      </c>
      <c r="R245" s="99">
        <f>RES_hhdet_tess!R147</f>
        <v>32.57016311211229</v>
      </c>
      <c r="S245" s="99">
        <f>RES_hhdet_tess!S147</f>
        <v>40.153978623601091</v>
      </c>
      <c r="T245" s="99">
        <f>RES_hhdet_tess!T147</f>
        <v>43.760200524288344</v>
      </c>
      <c r="U245" s="99">
        <f>RES_hhdet_tess!U147</f>
        <v>45.495455853312819</v>
      </c>
      <c r="V245" s="99">
        <f>RES_hhdet_tess!V147</f>
        <v>46.954437327213896</v>
      </c>
      <c r="W245" s="99">
        <f>RES_hhdet_tess!W147</f>
        <v>50.184606600330802</v>
      </c>
      <c r="X245" s="99">
        <f>RES_hhdet_tess!X147</f>
        <v>49.536673764794756</v>
      </c>
      <c r="Y245" s="99">
        <f>RES_hhdet_tess!Y147</f>
        <v>46.468615766419227</v>
      </c>
      <c r="DA245" s="63" t="s">
        <v>3053</v>
      </c>
    </row>
    <row r="246" spans="1:105" ht="12" customHeight="1" x14ac:dyDescent="0.25">
      <c r="A246" s="121" t="s">
        <v>55</v>
      </c>
      <c r="B246" s="123">
        <v>11.6024859152165</v>
      </c>
      <c r="C246" s="123">
        <v>11.276343912760341</v>
      </c>
      <c r="D246" s="123">
        <v>12.257950393798774</v>
      </c>
      <c r="E246" s="123">
        <v>10.789419974032693</v>
      </c>
      <c r="F246" s="123">
        <v>12.372473238783169</v>
      </c>
      <c r="G246" s="123">
        <v>12.811210634602009</v>
      </c>
      <c r="H246" s="123">
        <v>13.359130108396185</v>
      </c>
      <c r="I246" s="123">
        <v>12.884415450876904</v>
      </c>
      <c r="J246" s="123">
        <v>13.476258576921815</v>
      </c>
      <c r="K246" s="123">
        <v>12.844615934901308</v>
      </c>
      <c r="L246" s="123">
        <v>12.955763323222268</v>
      </c>
      <c r="M246" s="123">
        <v>12.448470130821116</v>
      </c>
      <c r="N246" s="123">
        <v>12.455884249078629</v>
      </c>
      <c r="O246" s="123">
        <v>12.169447581092717</v>
      </c>
      <c r="P246" s="123">
        <v>12.094963380854441</v>
      </c>
      <c r="Q246" s="123">
        <v>12.307024969921644</v>
      </c>
      <c r="R246" s="123">
        <v>12.609846984659768</v>
      </c>
      <c r="S246" s="123">
        <v>12.912622862408648</v>
      </c>
      <c r="T246" s="123">
        <v>13.072348579726905</v>
      </c>
      <c r="U246" s="123">
        <v>13.287752863264606</v>
      </c>
      <c r="V246" s="123">
        <v>13.48151821151399</v>
      </c>
      <c r="W246" s="123">
        <v>14.666826233363915</v>
      </c>
      <c r="X246" s="123">
        <v>14.329122265205008</v>
      </c>
      <c r="Y246" s="123">
        <v>14.492699366454344</v>
      </c>
      <c r="DA246" s="130" t="s">
        <v>3054</v>
      </c>
    </row>
    <row r="247" spans="1:105" ht="12" customHeight="1" x14ac:dyDescent="0.25">
      <c r="A247" s="97" t="s">
        <v>124</v>
      </c>
      <c r="B247" s="99">
        <v>11.074619947023077</v>
      </c>
      <c r="C247" s="99">
        <v>11.599957545592009</v>
      </c>
      <c r="D247" s="99">
        <v>11.314171730951339</v>
      </c>
      <c r="E247" s="99">
        <v>12.167066009903126</v>
      </c>
      <c r="F247" s="99">
        <v>12.306453406011444</v>
      </c>
      <c r="G247" s="99">
        <v>12.513620570425861</v>
      </c>
      <c r="H247" s="99">
        <v>12.895590911906533</v>
      </c>
      <c r="I247" s="99">
        <v>12.552846143404203</v>
      </c>
      <c r="J247" s="99">
        <v>13.924555333960551</v>
      </c>
      <c r="K247" s="99">
        <v>14.895729080993682</v>
      </c>
      <c r="L247" s="99">
        <v>13.865422024620878</v>
      </c>
      <c r="M247" s="99">
        <v>12.429619706575068</v>
      </c>
      <c r="N247" s="99">
        <v>12.163075764347372</v>
      </c>
      <c r="O247" s="99">
        <v>12.401747283281649</v>
      </c>
      <c r="P247" s="99">
        <v>11.677176723650621</v>
      </c>
      <c r="Q247" s="99">
        <v>12.034952167013525</v>
      </c>
      <c r="R247" s="99">
        <v>12.917386167533182</v>
      </c>
      <c r="S247" s="99">
        <v>13.006623032746514</v>
      </c>
      <c r="T247" s="99">
        <v>12.693717241607848</v>
      </c>
      <c r="U247" s="99">
        <v>13.637550041470107</v>
      </c>
      <c r="V247" s="99">
        <v>13.57219194954639</v>
      </c>
      <c r="W247" s="99">
        <v>14.60758910462984</v>
      </c>
      <c r="X247" s="99">
        <v>14.610409876509095</v>
      </c>
      <c r="Y247" s="99">
        <v>13.748665570174738</v>
      </c>
      <c r="DA247" s="63" t="s">
        <v>3055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3056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3057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3058</v>
      </c>
    </row>
    <row r="251" spans="1:105" ht="12" customHeight="1" x14ac:dyDescent="0.25">
      <c r="A251" s="106" t="s">
        <v>122</v>
      </c>
      <c r="B251" s="102">
        <v>11.62419065146088</v>
      </c>
      <c r="C251" s="102">
        <v>11.262022062339225</v>
      </c>
      <c r="D251" s="102">
        <v>12.30324707946245</v>
      </c>
      <c r="E251" s="102">
        <v>10.719903541618381</v>
      </c>
      <c r="F251" s="102">
        <v>12.375630368909539</v>
      </c>
      <c r="G251" s="102">
        <v>12.824799859530987</v>
      </c>
      <c r="H251" s="102">
        <v>13.380222330093417</v>
      </c>
      <c r="I251" s="102">
        <v>12.899926544777975</v>
      </c>
      <c r="J251" s="102">
        <v>13.455133043570802</v>
      </c>
      <c r="K251" s="102">
        <v>12.746278826649045</v>
      </c>
      <c r="L251" s="102">
        <v>12.91213130139899</v>
      </c>
      <c r="M251" s="102">
        <v>12.448914831696198</v>
      </c>
      <c r="N251" s="102">
        <v>12.46811940829998</v>
      </c>
      <c r="O251" s="102">
        <v>12.159627531156335</v>
      </c>
      <c r="P251" s="102">
        <v>12.109853125534043</v>
      </c>
      <c r="Q251" s="102">
        <v>12.315895982859777</v>
      </c>
      <c r="R251" s="102">
        <v>12.598291080009272</v>
      </c>
      <c r="S251" s="102">
        <v>12.908669893951911</v>
      </c>
      <c r="T251" s="102">
        <v>13.084424899021599</v>
      </c>
      <c r="U251" s="102">
        <v>13.275883557355554</v>
      </c>
      <c r="V251" s="102">
        <v>13.478528775290517</v>
      </c>
      <c r="W251" s="102">
        <v>14.668518537950241</v>
      </c>
      <c r="X251" s="102">
        <v>14.321516408121454</v>
      </c>
      <c r="Y251" s="102">
        <v>14.511057523240359</v>
      </c>
      <c r="DA251" s="131" t="s">
        <v>3059</v>
      </c>
    </row>
    <row r="252" spans="1:105" ht="12" customHeight="1" x14ac:dyDescent="0.25">
      <c r="A252" s="107" t="s">
        <v>121</v>
      </c>
      <c r="B252" s="105">
        <v>11.624190651460882</v>
      </c>
      <c r="C252" s="105">
        <v>11.261537703522123</v>
      </c>
      <c r="D252" s="105">
        <v>12.303290426257545</v>
      </c>
      <c r="E252" s="105">
        <v>10.720107586327151</v>
      </c>
      <c r="F252" s="105">
        <v>12.377467892035845</v>
      </c>
      <c r="G252" s="105">
        <v>12.827049076434928</v>
      </c>
      <c r="H252" s="105">
        <v>13.381304138629156</v>
      </c>
      <c r="I252" s="105">
        <v>12.898249330509872</v>
      </c>
      <c r="J252" s="105">
        <v>13.455104315355637</v>
      </c>
      <c r="K252" s="105">
        <v>12.748425413638167</v>
      </c>
      <c r="L252" s="105">
        <v>12.915308808367305</v>
      </c>
      <c r="M252" s="105">
        <v>12.454312722775736</v>
      </c>
      <c r="N252" s="105">
        <v>12.472499795802447</v>
      </c>
      <c r="O252" s="105">
        <v>12.164392469838468</v>
      </c>
      <c r="P252" s="105">
        <v>12.114347972712954</v>
      </c>
      <c r="Q252" s="105">
        <v>12.321903922007502</v>
      </c>
      <c r="R252" s="105">
        <v>12.60356722919084</v>
      </c>
      <c r="S252" s="105">
        <v>12.913507895036613</v>
      </c>
      <c r="T252" s="105">
        <v>13.087848777038452</v>
      </c>
      <c r="U252" s="105">
        <v>13.278533966452256</v>
      </c>
      <c r="V252" s="105">
        <v>13.479199422940686</v>
      </c>
      <c r="W252" s="105">
        <v>14.668850628657408</v>
      </c>
      <c r="X252" s="105">
        <v>14.321823759369996</v>
      </c>
      <c r="Y252" s="105">
        <v>14.509986053898416</v>
      </c>
      <c r="DA252" s="132" t="s">
        <v>3060</v>
      </c>
    </row>
    <row r="253" spans="1:105" ht="12" customHeight="1" x14ac:dyDescent="0.25">
      <c r="A253" s="108" t="s">
        <v>53</v>
      </c>
      <c r="B253" s="99">
        <v>3.5296789080569457</v>
      </c>
      <c r="C253" s="99">
        <v>3.237636794787444</v>
      </c>
      <c r="D253" s="99">
        <v>3.7295433534004099</v>
      </c>
      <c r="E253" s="99">
        <v>2.7503770117196344</v>
      </c>
      <c r="F253" s="99">
        <v>3.5817509420284894</v>
      </c>
      <c r="G253" s="99">
        <v>3.6769332987851215</v>
      </c>
      <c r="H253" s="99">
        <v>3.8229599700961443</v>
      </c>
      <c r="I253" s="99">
        <v>3.5857246569136314</v>
      </c>
      <c r="J253" s="99">
        <v>3.7702815280914619</v>
      </c>
      <c r="K253" s="99">
        <v>3.3205426565446405</v>
      </c>
      <c r="L253" s="99">
        <v>3.3684524003638576</v>
      </c>
      <c r="M253" s="99">
        <v>3.3956164585142123</v>
      </c>
      <c r="N253" s="99">
        <v>3.3630731344410614</v>
      </c>
      <c r="O253" s="99">
        <v>3.1844880298739828</v>
      </c>
      <c r="P253" s="99">
        <v>3.3469323032843898</v>
      </c>
      <c r="Q253" s="99">
        <v>3.7430569264913376</v>
      </c>
      <c r="R253" s="99">
        <v>3.7270044354513714</v>
      </c>
      <c r="S253" s="99">
        <v>3.7615276356865341</v>
      </c>
      <c r="T253" s="99">
        <v>3.9407482287457336</v>
      </c>
      <c r="U253" s="99">
        <v>3.7807419616654063</v>
      </c>
      <c r="V253" s="99">
        <v>3.7572932520745148</v>
      </c>
      <c r="W253" s="99">
        <v>4.6018255093556002</v>
      </c>
      <c r="X253" s="99">
        <v>5.0274538276889356</v>
      </c>
      <c r="Y253" s="99">
        <v>5.1778912214535744</v>
      </c>
      <c r="DA253" s="63" t="s">
        <v>3061</v>
      </c>
    </row>
    <row r="254" spans="1:105" ht="12" customHeight="1" x14ac:dyDescent="0.25">
      <c r="A254" s="108" t="s">
        <v>52</v>
      </c>
      <c r="B254" s="99">
        <v>8.0945117434039364</v>
      </c>
      <c r="C254" s="99">
        <v>8.023900908734678</v>
      </c>
      <c r="D254" s="99">
        <v>8.5737470728571363</v>
      </c>
      <c r="E254" s="99">
        <v>7.9697305746075182</v>
      </c>
      <c r="F254" s="99">
        <v>8.7957169500073586</v>
      </c>
      <c r="G254" s="99">
        <v>9.1501157776498054</v>
      </c>
      <c r="H254" s="99">
        <v>9.5583441685330115</v>
      </c>
      <c r="I254" s="99">
        <v>9.3125246735962381</v>
      </c>
      <c r="J254" s="99">
        <v>9.6848227872641761</v>
      </c>
      <c r="K254" s="99">
        <v>9.427882757093526</v>
      </c>
      <c r="L254" s="99">
        <v>9.5468564080034461</v>
      </c>
      <c r="M254" s="99">
        <v>9.0586962642615223</v>
      </c>
      <c r="N254" s="99">
        <v>9.1094266613613861</v>
      </c>
      <c r="O254" s="99">
        <v>8.9799044399644856</v>
      </c>
      <c r="P254" s="99">
        <v>8.7674156694285639</v>
      </c>
      <c r="Q254" s="99">
        <v>8.5788469955161659</v>
      </c>
      <c r="R254" s="99">
        <v>8.8765627937394687</v>
      </c>
      <c r="S254" s="99">
        <v>9.1519802593500792</v>
      </c>
      <c r="T254" s="99">
        <v>9.1471005482927161</v>
      </c>
      <c r="U254" s="99">
        <v>9.4977920047868523</v>
      </c>
      <c r="V254" s="99">
        <v>9.7219061708661698</v>
      </c>
      <c r="W254" s="99">
        <v>10.067025119301805</v>
      </c>
      <c r="X254" s="99">
        <v>9.2943699316810608</v>
      </c>
      <c r="Y254" s="99">
        <v>9.3320948324448434</v>
      </c>
      <c r="DA254" s="63" t="s">
        <v>3062</v>
      </c>
    </row>
    <row r="255" spans="1:105" ht="12" customHeight="1" x14ac:dyDescent="0.25">
      <c r="A255" s="121" t="s">
        <v>54</v>
      </c>
      <c r="B255" s="123">
        <v>11.381335739566779</v>
      </c>
      <c r="C255" s="123">
        <v>10.885733551066147</v>
      </c>
      <c r="D255" s="123">
        <v>11.848661987480769</v>
      </c>
      <c r="E255" s="123">
        <v>10.710013403131002</v>
      </c>
      <c r="F255" s="123">
        <v>11.697443693908829</v>
      </c>
      <c r="G255" s="123">
        <v>12.066429379963779</v>
      </c>
      <c r="H255" s="123">
        <v>12.497925653923025</v>
      </c>
      <c r="I255" s="123">
        <v>11.73302135931303</v>
      </c>
      <c r="J255" s="123">
        <v>12.517488346496881</v>
      </c>
      <c r="K255" s="123">
        <v>12.021102216235901</v>
      </c>
      <c r="L255" s="123">
        <v>11.531537219466635</v>
      </c>
      <c r="M255" s="123">
        <v>10.732636617039434</v>
      </c>
      <c r="N255" s="123">
        <v>10.307534396483266</v>
      </c>
      <c r="O255" s="123">
        <v>9.9098027233293653</v>
      </c>
      <c r="P255" s="123">
        <v>9.3974473682507345</v>
      </c>
      <c r="Q255" s="123">
        <v>9.482162870270276</v>
      </c>
      <c r="R255" s="123">
        <v>9.7083651831117237</v>
      </c>
      <c r="S255" s="123">
        <v>9.6146540812910803</v>
      </c>
      <c r="T255" s="123">
        <v>9.3393248018725625</v>
      </c>
      <c r="U255" s="123">
        <v>9.3977223255794904</v>
      </c>
      <c r="V255" s="123">
        <v>9.3011214017996231</v>
      </c>
      <c r="W255" s="123">
        <v>9.8696564480377411</v>
      </c>
      <c r="X255" s="123">
        <v>9.442116000073014</v>
      </c>
      <c r="Y255" s="123">
        <v>8.8851849906684635</v>
      </c>
      <c r="DA255" s="130" t="s">
        <v>3063</v>
      </c>
    </row>
    <row r="256" spans="1:105" ht="12" customHeight="1" x14ac:dyDescent="0.25">
      <c r="A256" s="97" t="s">
        <v>50</v>
      </c>
      <c r="B256" s="99">
        <v>10.25419919818099</v>
      </c>
      <c r="C256" s="99">
        <v>12.084010378940297</v>
      </c>
      <c r="D256" s="99">
        <v>10.561169447039337</v>
      </c>
      <c r="E256" s="99">
        <v>12.472362219614366</v>
      </c>
      <c r="F256" s="99">
        <v>11.649644011329865</v>
      </c>
      <c r="G256" s="99">
        <v>11.7832948912022</v>
      </c>
      <c r="H256" s="99">
        <v>11.562485449809941</v>
      </c>
      <c r="I256" s="99">
        <v>12.044093368273568</v>
      </c>
      <c r="J256" s="99">
        <v>11.774662276310941</v>
      </c>
      <c r="K256" s="99">
        <v>13.501686919982244</v>
      </c>
      <c r="L256" s="99">
        <v>12.126727918956627</v>
      </c>
      <c r="M256" s="99">
        <v>10.745214235729902</v>
      </c>
      <c r="N256" s="99">
        <v>10.178678650139961</v>
      </c>
      <c r="O256" s="99">
        <v>10.054218670070146</v>
      </c>
      <c r="P256" s="99">
        <v>9.2395326260466906</v>
      </c>
      <c r="Q256" s="99">
        <v>9.3494000580272818</v>
      </c>
      <c r="R256" s="99">
        <v>9.8558783328974986</v>
      </c>
      <c r="S256" s="99">
        <v>9.6603849292962529</v>
      </c>
      <c r="T256" s="99">
        <v>9.1413689263780764</v>
      </c>
      <c r="U256" s="99">
        <v>9.5637217115989319</v>
      </c>
      <c r="V256" s="99">
        <v>9.3558079147254372</v>
      </c>
      <c r="W256" s="99">
        <v>9.8383804719299484</v>
      </c>
      <c r="X256" s="99">
        <v>9.5788613891146337</v>
      </c>
      <c r="Y256" s="99">
        <v>8.5609675757837742</v>
      </c>
      <c r="DA256" s="63" t="s">
        <v>3064</v>
      </c>
    </row>
    <row r="257" spans="1:105" ht="12" customHeight="1" x14ac:dyDescent="0.25">
      <c r="A257" s="109" t="s">
        <v>120</v>
      </c>
      <c r="B257" s="110">
        <v>11.820686990046916</v>
      </c>
      <c r="C257" s="110">
        <v>10.23508549973177</v>
      </c>
      <c r="D257" s="110">
        <v>12.65112917789358</v>
      </c>
      <c r="E257" s="110">
        <v>9.4813606334694001</v>
      </c>
      <c r="F257" s="110">
        <v>11.729008285495935</v>
      </c>
      <c r="G257" s="110">
        <v>12.240768965151393</v>
      </c>
      <c r="H257" s="110">
        <v>13.074303905275887</v>
      </c>
      <c r="I257" s="110">
        <v>11.522631138966952</v>
      </c>
      <c r="J257" s="110">
        <v>13.115981374827289</v>
      </c>
      <c r="K257" s="110">
        <v>10.768434983703386</v>
      </c>
      <c r="L257" s="110">
        <v>11.017385587871503</v>
      </c>
      <c r="M257" s="110">
        <v>10.721922959429167</v>
      </c>
      <c r="N257" s="110">
        <v>10.408471785298289</v>
      </c>
      <c r="O257" s="110">
        <v>9.8039070961302208</v>
      </c>
      <c r="P257" s="110">
        <v>9.5028007567338477</v>
      </c>
      <c r="Q257" s="110">
        <v>9.5652504848421263</v>
      </c>
      <c r="R257" s="110">
        <v>9.6193891951364616</v>
      </c>
      <c r="S257" s="110">
        <v>9.5881324047698282</v>
      </c>
      <c r="T257" s="110">
        <v>9.4519366303513195</v>
      </c>
      <c r="U257" s="110">
        <v>9.3044464801018982</v>
      </c>
      <c r="V257" s="110">
        <v>9.2711261506707157</v>
      </c>
      <c r="W257" s="110">
        <v>9.8856259557821193</v>
      </c>
      <c r="X257" s="110">
        <v>9.3799304533797638</v>
      </c>
      <c r="Y257" s="110">
        <v>9.0162306618947543</v>
      </c>
      <c r="DA257" s="60" t="s">
        <v>3065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1.3190666252963772</v>
      </c>
      <c r="C259" s="118">
        <f t="shared" si="103"/>
        <v>1.8718251060094107</v>
      </c>
      <c r="D259" s="118">
        <f t="shared" si="103"/>
        <v>1.7983573892470524</v>
      </c>
      <c r="E259" s="118">
        <f t="shared" si="103"/>
        <v>2.2374595472308187</v>
      </c>
      <c r="F259" s="118">
        <f t="shared" si="103"/>
        <v>2.037984666677747</v>
      </c>
      <c r="G259" s="118">
        <f t="shared" si="103"/>
        <v>1.9707639472454261</v>
      </c>
      <c r="H259" s="118">
        <f t="shared" si="103"/>
        <v>1.9416719929269031</v>
      </c>
      <c r="I259" s="118">
        <f t="shared" si="103"/>
        <v>2.1129637329206141</v>
      </c>
      <c r="J259" s="118">
        <f t="shared" si="103"/>
        <v>2.2914726141969575</v>
      </c>
      <c r="K259" s="118">
        <f t="shared" si="103"/>
        <v>2.6730795120712831</v>
      </c>
      <c r="L259" s="118">
        <f t="shared" si="103"/>
        <v>2.4310439249056341</v>
      </c>
      <c r="M259" s="118">
        <f t="shared" si="103"/>
        <v>2.1356260192179808</v>
      </c>
      <c r="N259" s="118">
        <f t="shared" si="103"/>
        <v>1.9303723889355122</v>
      </c>
      <c r="O259" s="118">
        <f t="shared" si="103"/>
        <v>1.8341895706198266</v>
      </c>
      <c r="P259" s="118">
        <f t="shared" si="103"/>
        <v>1.5902301969984878</v>
      </c>
      <c r="Q259" s="118">
        <f t="shared" si="103"/>
        <v>1.5448089781669778</v>
      </c>
      <c r="R259" s="118">
        <f t="shared" ref="R259:V259" si="104">R260+R262+R264+R273</f>
        <v>1.5872468456078397</v>
      </c>
      <c r="S259" s="118">
        <f t="shared" si="104"/>
        <v>1.5129258401526147</v>
      </c>
      <c r="T259" s="118">
        <f t="shared" si="104"/>
        <v>1.4100249398610978</v>
      </c>
      <c r="U259" s="118">
        <f t="shared" si="104"/>
        <v>1.458156067823976</v>
      </c>
      <c r="V259" s="118">
        <f t="shared" si="104"/>
        <v>1.3982964364556671</v>
      </c>
      <c r="W259" s="118">
        <f t="shared" ref="W259:Y259" si="105">W260+W262+W264+W273</f>
        <v>1.395939453820533</v>
      </c>
      <c r="X259" s="118">
        <f t="shared" si="105"/>
        <v>1.2507124554866331</v>
      </c>
      <c r="Y259" s="118">
        <f t="shared" si="105"/>
        <v>1.0259186683992985</v>
      </c>
      <c r="DA259" s="129" t="s">
        <v>3217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3218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3219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3220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3221</v>
      </c>
    </row>
    <row r="264" spans="1:105" ht="12" customHeight="1" x14ac:dyDescent="0.25">
      <c r="A264" s="121" t="s">
        <v>55</v>
      </c>
      <c r="B264" s="123">
        <v>0.18680283111131685</v>
      </c>
      <c r="C264" s="123">
        <v>0.20675136548346432</v>
      </c>
      <c r="D264" s="123">
        <v>0.21513018714024748</v>
      </c>
      <c r="E264" s="123">
        <v>0.2406948022176941</v>
      </c>
      <c r="F264" s="123">
        <v>0.23424172706726212</v>
      </c>
      <c r="G264" s="123">
        <v>0.22403386306637049</v>
      </c>
      <c r="H264" s="123">
        <v>0.22827510381337332</v>
      </c>
      <c r="I264" s="123">
        <v>0.2256136275155276</v>
      </c>
      <c r="J264" s="123">
        <v>0.25226507618338989</v>
      </c>
      <c r="K264" s="123">
        <v>0.27263890121190065</v>
      </c>
      <c r="L264" s="123">
        <v>0.25180830021747547</v>
      </c>
      <c r="M264" s="123">
        <v>0.22000403816412925</v>
      </c>
      <c r="N264" s="123">
        <v>0.19816760143498408</v>
      </c>
      <c r="O264" s="123">
        <v>0.18691832406952455</v>
      </c>
      <c r="P264" s="123">
        <v>0.15898221326379131</v>
      </c>
      <c r="Q264" s="123">
        <v>0.15292481480806386</v>
      </c>
      <c r="R264" s="123">
        <v>0.15573996309125365</v>
      </c>
      <c r="S264" s="123">
        <v>0.14722631702358652</v>
      </c>
      <c r="T264" s="123">
        <v>0.1369453413312049</v>
      </c>
      <c r="U264" s="123">
        <v>0.140789058800771</v>
      </c>
      <c r="V264" s="123">
        <v>0.13387079977717201</v>
      </c>
      <c r="W264" s="123">
        <v>0.13268883386641839</v>
      </c>
      <c r="X264" s="123">
        <v>0.11872577592297603</v>
      </c>
      <c r="Y264" s="123">
        <v>9.9839301316387394E-2</v>
      </c>
      <c r="DA264" s="130" t="s">
        <v>3222</v>
      </c>
    </row>
    <row r="265" spans="1:105" ht="12" customHeight="1" x14ac:dyDescent="0.25">
      <c r="A265" s="97" t="s">
        <v>124</v>
      </c>
      <c r="B265" s="99">
        <v>4.7299060596232652</v>
      </c>
      <c r="C265" s="99">
        <v>4.8751532084478582</v>
      </c>
      <c r="D265" s="99">
        <v>4.6973712579276263</v>
      </c>
      <c r="E265" s="99">
        <v>5.0111692898240632</v>
      </c>
      <c r="F265" s="99">
        <v>5.0409273768384466</v>
      </c>
      <c r="G265" s="99">
        <v>5.1039509572941064</v>
      </c>
      <c r="H265" s="99">
        <v>5.236513817322983</v>
      </c>
      <c r="I265" s="99">
        <v>5.0737286856092414</v>
      </c>
      <c r="J265" s="99">
        <v>5.6050563719450963</v>
      </c>
      <c r="K265" s="99">
        <v>5.9676737790194316</v>
      </c>
      <c r="L265" s="99">
        <v>5.5290793437013903</v>
      </c>
      <c r="M265" s="99">
        <v>4.9287378917743183</v>
      </c>
      <c r="N265" s="99">
        <v>4.7944674342284124</v>
      </c>
      <c r="O265" s="99">
        <v>4.8343763100736501</v>
      </c>
      <c r="P265" s="99">
        <v>4.4670433173605311</v>
      </c>
      <c r="Q265" s="99">
        <v>4.4539352312848592</v>
      </c>
      <c r="R265" s="99">
        <v>4.593845246710333</v>
      </c>
      <c r="S265" s="99">
        <v>4.4649442848727325</v>
      </c>
      <c r="T265" s="99">
        <v>4.2376709977785048</v>
      </c>
      <c r="U265" s="99">
        <v>4.4569944980055753</v>
      </c>
      <c r="V265" s="99">
        <v>4.3650161395385529</v>
      </c>
      <c r="W265" s="99">
        <v>4.6180014286611115</v>
      </c>
      <c r="X265" s="99">
        <v>4.5423366323927326</v>
      </c>
      <c r="Y265" s="99">
        <v>4.1916163810107703</v>
      </c>
      <c r="DA265" s="63" t="s">
        <v>3223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3224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3225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3226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3227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3228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3229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3230</v>
      </c>
    </row>
    <row r="273" spans="1:105" ht="12" customHeight="1" x14ac:dyDescent="0.25">
      <c r="A273" s="121" t="s">
        <v>54</v>
      </c>
      <c r="B273" s="123">
        <v>1.1322637941850604</v>
      </c>
      <c r="C273" s="123">
        <v>1.6650737405259464</v>
      </c>
      <c r="D273" s="123">
        <v>1.5832272021068048</v>
      </c>
      <c r="E273" s="123">
        <v>1.9967647450131245</v>
      </c>
      <c r="F273" s="123">
        <v>1.8037429396104849</v>
      </c>
      <c r="G273" s="123">
        <v>1.7467300841790556</v>
      </c>
      <c r="H273" s="123">
        <v>1.7133968891135298</v>
      </c>
      <c r="I273" s="123">
        <v>1.8873501054050865</v>
      </c>
      <c r="J273" s="123">
        <v>2.0392075380135677</v>
      </c>
      <c r="K273" s="123">
        <v>2.4004406108593823</v>
      </c>
      <c r="L273" s="123">
        <v>2.1792356246881588</v>
      </c>
      <c r="M273" s="123">
        <v>1.9156219810538517</v>
      </c>
      <c r="N273" s="123">
        <v>1.7322047875005282</v>
      </c>
      <c r="O273" s="123">
        <v>1.6472712465503021</v>
      </c>
      <c r="P273" s="123">
        <v>1.4312479837346965</v>
      </c>
      <c r="Q273" s="123">
        <v>1.3918841633589141</v>
      </c>
      <c r="R273" s="123">
        <v>1.431506882516586</v>
      </c>
      <c r="S273" s="123">
        <v>1.3656995231290281</v>
      </c>
      <c r="T273" s="123">
        <v>1.2730795985298928</v>
      </c>
      <c r="U273" s="123">
        <v>1.317367009023205</v>
      </c>
      <c r="V273" s="123">
        <v>1.2644256366784952</v>
      </c>
      <c r="W273" s="123">
        <v>1.2632506199541145</v>
      </c>
      <c r="X273" s="123">
        <v>1.1319866795636571</v>
      </c>
      <c r="Y273" s="123">
        <v>0.92607936708291105</v>
      </c>
      <c r="DA273" s="130" t="s">
        <v>3231</v>
      </c>
    </row>
    <row r="274" spans="1:105" ht="12" customHeight="1" x14ac:dyDescent="0.25">
      <c r="A274" s="97" t="s">
        <v>50</v>
      </c>
      <c r="B274" s="99">
        <v>4.037037356384797</v>
      </c>
      <c r="C274" s="99">
        <v>4.7315845459945649</v>
      </c>
      <c r="D274" s="99">
        <v>4.1233849018725417</v>
      </c>
      <c r="E274" s="99">
        <v>4.8608741761413246</v>
      </c>
      <c r="F274" s="99">
        <v>4.5352321061818177</v>
      </c>
      <c r="G274" s="99">
        <v>4.5834898989754604</v>
      </c>
      <c r="H274" s="99">
        <v>4.4941755391008806</v>
      </c>
      <c r="I274" s="99">
        <v>4.6778875549809245</v>
      </c>
      <c r="J274" s="99">
        <v>4.5701919439336764</v>
      </c>
      <c r="K274" s="99">
        <v>5.2376311738349006</v>
      </c>
      <c r="L274" s="99">
        <v>4.7019559587413227</v>
      </c>
      <c r="M274" s="99">
        <v>4.164523682903936</v>
      </c>
      <c r="N274" s="99">
        <v>3.9435215585521668</v>
      </c>
      <c r="O274" s="99">
        <v>3.8937496224897417</v>
      </c>
      <c r="P274" s="99">
        <v>3.57655303405831</v>
      </c>
      <c r="Q274" s="99">
        <v>3.6159275035876557</v>
      </c>
      <c r="R274" s="99">
        <v>3.8047998797096776</v>
      </c>
      <c r="S274" s="99">
        <v>3.7205505546204858</v>
      </c>
      <c r="T274" s="99">
        <v>3.5109758293747313</v>
      </c>
      <c r="U274" s="99">
        <v>3.6618337199967059</v>
      </c>
      <c r="V274" s="99">
        <v>3.5696915144932113</v>
      </c>
      <c r="W274" s="99">
        <v>3.7373028475029733</v>
      </c>
      <c r="X274" s="99">
        <v>3.6212139537152539</v>
      </c>
      <c r="Y274" s="99">
        <v>3.2172733879460873</v>
      </c>
      <c r="DA274" s="63" t="s">
        <v>3232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3233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0.33718323798140054</v>
      </c>
      <c r="D279" s="117">
        <f t="shared" si="108"/>
        <v>0.41125197803933639</v>
      </c>
      <c r="E279" s="117">
        <f t="shared" si="108"/>
        <v>0.55703455066336438</v>
      </c>
      <c r="F279" s="117">
        <f t="shared" si="108"/>
        <v>0.81819579402264098</v>
      </c>
      <c r="G279" s="117">
        <f t="shared" si="108"/>
        <v>0.89323955057803128</v>
      </c>
      <c r="H279" s="117">
        <f t="shared" si="108"/>
        <v>0.83794420993630159</v>
      </c>
      <c r="I279" s="117">
        <f t="shared" si="108"/>
        <v>1.1158454852927293</v>
      </c>
      <c r="J279" s="117">
        <f t="shared" si="108"/>
        <v>0.93202256281954066</v>
      </c>
      <c r="K279" s="117">
        <f t="shared" si="108"/>
        <v>0.70553169557343742</v>
      </c>
      <c r="L279" s="117">
        <f t="shared" si="108"/>
        <v>0.42469382560078806</v>
      </c>
      <c r="M279" s="117">
        <f t="shared" si="108"/>
        <v>0.18457547378632599</v>
      </c>
      <c r="N279" s="117">
        <f t="shared" si="108"/>
        <v>0.15117062122167182</v>
      </c>
      <c r="O279" s="117">
        <f t="shared" si="108"/>
        <v>0.14059295614291761</v>
      </c>
      <c r="P279" s="117">
        <f t="shared" si="108"/>
        <v>0.40403634377528763</v>
      </c>
      <c r="Q279" s="117">
        <f t="shared" si="108"/>
        <v>0.38472536979948924</v>
      </c>
      <c r="R279" s="117">
        <f t="shared" ref="R279:V279" si="109">R280+R282+R284+R293</f>
        <v>0.51850531021313018</v>
      </c>
      <c r="S279" s="117">
        <f t="shared" si="109"/>
        <v>0.35520321931130544</v>
      </c>
      <c r="T279" s="117">
        <f t="shared" si="109"/>
        <v>0.30856366459906287</v>
      </c>
      <c r="U279" s="117">
        <f t="shared" si="109"/>
        <v>0.21141582367459849</v>
      </c>
      <c r="V279" s="117">
        <f t="shared" si="109"/>
        <v>0.27755324168737944</v>
      </c>
      <c r="W279" s="117">
        <f t="shared" ref="W279:Y279" si="110">W280+W282+W284+W293</f>
        <v>0.27164256224408834</v>
      </c>
      <c r="X279" s="117">
        <f t="shared" si="110"/>
        <v>0.2300027915311306</v>
      </c>
      <c r="Y279" s="117">
        <f t="shared" si="110"/>
        <v>0.29237868345392215</v>
      </c>
      <c r="DA279" s="129" t="s">
        <v>3385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0.1963678227458405</v>
      </c>
      <c r="D280" s="122">
        <f t="shared" si="111"/>
        <v>0.21391643368522953</v>
      </c>
      <c r="E280" s="122">
        <f t="shared" si="111"/>
        <v>0.27896692751276297</v>
      </c>
      <c r="F280" s="122">
        <f t="shared" si="111"/>
        <v>0.45691828630588777</v>
      </c>
      <c r="G280" s="122">
        <f t="shared" si="111"/>
        <v>0.48390974041778795</v>
      </c>
      <c r="H280" s="122">
        <f t="shared" si="111"/>
        <v>0.37164924333389882</v>
      </c>
      <c r="I280" s="122">
        <f t="shared" si="111"/>
        <v>0.51369787904120534</v>
      </c>
      <c r="J280" s="122">
        <f t="shared" si="111"/>
        <v>0.41391935370511512</v>
      </c>
      <c r="K280" s="122">
        <f t="shared" si="111"/>
        <v>0.31764442823125866</v>
      </c>
      <c r="L280" s="122">
        <f t="shared" si="111"/>
        <v>0.19374654938486446</v>
      </c>
      <c r="M280" s="122">
        <f t="shared" si="111"/>
        <v>7.7247649156594003E-2</v>
      </c>
      <c r="N280" s="122">
        <f t="shared" si="111"/>
        <v>6.1780538580445889E-2</v>
      </c>
      <c r="O280" s="122">
        <f t="shared" si="111"/>
        <v>5.7819485422740749E-2</v>
      </c>
      <c r="P280" s="122">
        <f t="shared" si="111"/>
        <v>0.14722907220304557</v>
      </c>
      <c r="Q280" s="122">
        <f t="shared" si="111"/>
        <v>0.14080496879407617</v>
      </c>
      <c r="R280" s="122">
        <f t="shared" si="111"/>
        <v>0.18945117719946994</v>
      </c>
      <c r="S280" s="122">
        <f t="shared" si="111"/>
        <v>0.13129837359003307</v>
      </c>
      <c r="T280" s="122">
        <f t="shared" si="111"/>
        <v>0.10195420286384289</v>
      </c>
      <c r="U280" s="122">
        <f t="shared" si="111"/>
        <v>7.7292182446302801E-2</v>
      </c>
      <c r="V280" s="122">
        <f t="shared" si="111"/>
        <v>8.6761851709884111E-2</v>
      </c>
      <c r="W280" s="122">
        <f t="shared" si="111"/>
        <v>7.8753174854544902E-2</v>
      </c>
      <c r="X280" s="122">
        <f t="shared" si="111"/>
        <v>5.4806164188842529E-2</v>
      </c>
      <c r="Y280" s="122">
        <f t="shared" si="111"/>
        <v>5.5060309252365554E-2</v>
      </c>
      <c r="DA280" s="130" t="s">
        <v>3386</v>
      </c>
    </row>
    <row r="281" spans="1:105" ht="12" customHeight="1" x14ac:dyDescent="0.25">
      <c r="A281" s="97" t="s">
        <v>53</v>
      </c>
      <c r="B281" s="98"/>
      <c r="C281" s="98">
        <v>0.1963678227458405</v>
      </c>
      <c r="D281" s="98">
        <v>0.21391643368522953</v>
      </c>
      <c r="E281" s="98">
        <v>0.27896692751276297</v>
      </c>
      <c r="F281" s="98">
        <v>0.45691828630588777</v>
      </c>
      <c r="G281" s="98">
        <v>0.48390974041778795</v>
      </c>
      <c r="H281" s="98">
        <v>0.37164924333389882</v>
      </c>
      <c r="I281" s="98">
        <v>0.51369787904120534</v>
      </c>
      <c r="J281" s="98">
        <v>0.41391935370511512</v>
      </c>
      <c r="K281" s="98">
        <v>0.31764442823125866</v>
      </c>
      <c r="L281" s="98">
        <v>0.19374654938486446</v>
      </c>
      <c r="M281" s="98">
        <v>7.7247649156594003E-2</v>
      </c>
      <c r="N281" s="98">
        <v>6.1780538580445889E-2</v>
      </c>
      <c r="O281" s="98">
        <v>5.7819485422740749E-2</v>
      </c>
      <c r="P281" s="98">
        <v>0.14722907220304557</v>
      </c>
      <c r="Q281" s="98">
        <v>0.14080496879407617</v>
      </c>
      <c r="R281" s="98">
        <v>0.18945117719946994</v>
      </c>
      <c r="S281" s="98">
        <v>0.13129837359003307</v>
      </c>
      <c r="T281" s="98">
        <v>0.10195420286384289</v>
      </c>
      <c r="U281" s="98">
        <v>7.7292182446302801E-2</v>
      </c>
      <c r="V281" s="98">
        <v>8.6761851709884111E-2</v>
      </c>
      <c r="W281" s="98">
        <v>7.8753174854544902E-2</v>
      </c>
      <c r="X281" s="98">
        <v>5.4806164188842529E-2</v>
      </c>
      <c r="Y281" s="98">
        <v>5.5060309252365554E-2</v>
      </c>
      <c r="DA281" s="63" t="s">
        <v>3387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1.4102893884013883E-2</v>
      </c>
      <c r="D282" s="122">
        <f t="shared" si="112"/>
        <v>1.8308651978231047E-2</v>
      </c>
      <c r="E282" s="122">
        <f t="shared" si="112"/>
        <v>6.1368063059934967E-2</v>
      </c>
      <c r="F282" s="122">
        <f t="shared" si="112"/>
        <v>3.8677086535406455E-2</v>
      </c>
      <c r="G282" s="122">
        <f t="shared" si="112"/>
        <v>5.5623087641364762E-2</v>
      </c>
      <c r="H282" s="122">
        <f t="shared" si="112"/>
        <v>9.1269428350598453E-2</v>
      </c>
      <c r="I282" s="122">
        <f t="shared" si="112"/>
        <v>0.14186930930777447</v>
      </c>
      <c r="J282" s="122">
        <f t="shared" si="112"/>
        <v>0.11258903501782025</v>
      </c>
      <c r="K282" s="122">
        <f t="shared" si="112"/>
        <v>8.0248843097858499E-2</v>
      </c>
      <c r="L282" s="122">
        <f t="shared" si="112"/>
        <v>5.5951014056865311E-2</v>
      </c>
      <c r="M282" s="122">
        <f t="shared" si="112"/>
        <v>3.1935814215651399E-2</v>
      </c>
      <c r="N282" s="122">
        <f t="shared" si="112"/>
        <v>2.6656582907314222E-2</v>
      </c>
      <c r="O282" s="122">
        <f t="shared" si="112"/>
        <v>2.1619819775728383E-2</v>
      </c>
      <c r="P282" s="122">
        <f t="shared" si="112"/>
        <v>5.4461913147744817E-2</v>
      </c>
      <c r="Q282" s="122">
        <f t="shared" si="112"/>
        <v>6.4180273684938824E-2</v>
      </c>
      <c r="R282" s="122">
        <f t="shared" si="112"/>
        <v>7.9763072587754627E-2</v>
      </c>
      <c r="S282" s="122">
        <f t="shared" si="112"/>
        <v>4.5933481020934849E-2</v>
      </c>
      <c r="T282" s="122">
        <f t="shared" si="112"/>
        <v>5.8788263455697612E-2</v>
      </c>
      <c r="U282" s="122">
        <f t="shared" si="112"/>
        <v>1.3102579194242653E-2</v>
      </c>
      <c r="V282" s="122">
        <f t="shared" si="112"/>
        <v>5.1726901764933976E-2</v>
      </c>
      <c r="W282" s="122">
        <f t="shared" si="112"/>
        <v>4.7444560467012321E-2</v>
      </c>
      <c r="X282" s="122">
        <f t="shared" si="112"/>
        <v>3.793315706018744E-2</v>
      </c>
      <c r="Y282" s="122">
        <f t="shared" si="112"/>
        <v>4.2909519793402767E-2</v>
      </c>
      <c r="DA282" s="130" t="s">
        <v>3388</v>
      </c>
    </row>
    <row r="283" spans="1:105" ht="12" customHeight="1" x14ac:dyDescent="0.25">
      <c r="A283" s="97" t="s">
        <v>53</v>
      </c>
      <c r="B283" s="98"/>
      <c r="C283" s="98">
        <v>1.4102893884013883E-2</v>
      </c>
      <c r="D283" s="98">
        <v>1.8308651978231047E-2</v>
      </c>
      <c r="E283" s="98">
        <v>6.1368063059934967E-2</v>
      </c>
      <c r="F283" s="98">
        <v>3.8677086535406455E-2</v>
      </c>
      <c r="G283" s="98">
        <v>5.5623087641364762E-2</v>
      </c>
      <c r="H283" s="98">
        <v>9.1269428350598453E-2</v>
      </c>
      <c r="I283" s="98">
        <v>0.14186930930777447</v>
      </c>
      <c r="J283" s="98">
        <v>0.11258903501782025</v>
      </c>
      <c r="K283" s="98">
        <v>8.0248843097858499E-2</v>
      </c>
      <c r="L283" s="98">
        <v>5.5951014056865311E-2</v>
      </c>
      <c r="M283" s="98">
        <v>3.1935814215651399E-2</v>
      </c>
      <c r="N283" s="98">
        <v>2.6656582907314222E-2</v>
      </c>
      <c r="O283" s="98">
        <v>2.1619819775728383E-2</v>
      </c>
      <c r="P283" s="98">
        <v>5.4461913147744817E-2</v>
      </c>
      <c r="Q283" s="98">
        <v>6.4180273684938824E-2</v>
      </c>
      <c r="R283" s="98">
        <v>7.9763072587754627E-2</v>
      </c>
      <c r="S283" s="98">
        <v>4.5933481020934849E-2</v>
      </c>
      <c r="T283" s="98">
        <v>5.8788263455697612E-2</v>
      </c>
      <c r="U283" s="98">
        <v>1.3102579194242653E-2</v>
      </c>
      <c r="V283" s="98">
        <v>5.1726901764933976E-2</v>
      </c>
      <c r="W283" s="98">
        <v>4.7444560467012321E-2</v>
      </c>
      <c r="X283" s="98">
        <v>3.793315706018744E-2</v>
      </c>
      <c r="Y283" s="98">
        <v>4.2909519793402767E-2</v>
      </c>
      <c r="DA283" s="63" t="s">
        <v>3389</v>
      </c>
    </row>
    <row r="284" spans="1:105" ht="12" customHeight="1" x14ac:dyDescent="0.25">
      <c r="A284" s="121" t="s">
        <v>55</v>
      </c>
      <c r="B284" s="122"/>
      <c r="C284" s="122">
        <v>6.5522816311712279E-2</v>
      </c>
      <c r="D284" s="122">
        <v>9.5041527307331564E-2</v>
      </c>
      <c r="E284" s="122">
        <v>0.1104339315632899</v>
      </c>
      <c r="F284" s="122">
        <v>0.17235966025991425</v>
      </c>
      <c r="G284" s="122">
        <v>0.18949988150284455</v>
      </c>
      <c r="H284" s="122">
        <v>0.2006062468655064</v>
      </c>
      <c r="I284" s="122">
        <v>0.24291123471464723</v>
      </c>
      <c r="J284" s="122">
        <v>0.21083567326180214</v>
      </c>
      <c r="K284" s="122">
        <v>0.15749735695932396</v>
      </c>
      <c r="L284" s="122">
        <v>9.280725910171414E-2</v>
      </c>
      <c r="M284" s="122">
        <v>4.0623081861226741E-2</v>
      </c>
      <c r="N284" s="122">
        <v>3.4732170973748214E-2</v>
      </c>
      <c r="O284" s="122">
        <v>3.3486826127713615E-2</v>
      </c>
      <c r="P284" s="122">
        <v>0.11126089118994391</v>
      </c>
      <c r="Q284" s="122">
        <v>9.7298771701973041E-2</v>
      </c>
      <c r="R284" s="122">
        <v>0.13364180210814633</v>
      </c>
      <c r="S284" s="122">
        <v>9.7816008157715989E-2</v>
      </c>
      <c r="T284" s="122">
        <v>8.2665633861120552E-2</v>
      </c>
      <c r="U284" s="122">
        <v>6.8193023070414943E-2</v>
      </c>
      <c r="V284" s="122">
        <v>7.9455587899919342E-2</v>
      </c>
      <c r="W284" s="122">
        <v>8.3645088612715968E-2</v>
      </c>
      <c r="X284" s="122">
        <v>7.9183361951591563E-2</v>
      </c>
      <c r="Y284" s="122">
        <v>0.11367988353628863</v>
      </c>
      <c r="DA284" s="130" t="s">
        <v>3390</v>
      </c>
    </row>
    <row r="285" spans="1:105" ht="12" customHeight="1" x14ac:dyDescent="0.25">
      <c r="A285" s="97" t="s">
        <v>124</v>
      </c>
      <c r="B285" s="98"/>
      <c r="C285" s="98">
        <v>3.5460599149410906E-3</v>
      </c>
      <c r="D285" s="98">
        <v>4.9600987230801873E-3</v>
      </c>
      <c r="E285" s="98">
        <v>7.0809659250352704E-3</v>
      </c>
      <c r="F285" s="98">
        <v>8.1717506322520148E-3</v>
      </c>
      <c r="G285" s="98">
        <v>7.6704166558723879E-3</v>
      </c>
      <c r="H285" s="98">
        <v>9.2569564814744612E-3</v>
      </c>
      <c r="I285" s="98">
        <v>1.2702866162588209E-2</v>
      </c>
      <c r="J285" s="98">
        <v>1.1700797633957946E-2</v>
      </c>
      <c r="K285" s="98">
        <v>9.9741907126030503E-3</v>
      </c>
      <c r="L285" s="98">
        <v>4.8427917117466242E-3</v>
      </c>
      <c r="M285" s="98">
        <v>1.7056842377297919E-3</v>
      </c>
      <c r="N285" s="98">
        <v>6.756590580512705E-4</v>
      </c>
      <c r="O285" s="98">
        <v>9.2613449035840731E-4</v>
      </c>
      <c r="P285" s="98">
        <v>3.0918602519339846E-3</v>
      </c>
      <c r="Q285" s="98">
        <v>3.8866077259306917E-3</v>
      </c>
      <c r="R285" s="98">
        <v>5.9226401017451382E-3</v>
      </c>
      <c r="S285" s="98">
        <v>3.5202858032113019E-3</v>
      </c>
      <c r="T285" s="98">
        <v>2.4374810484272141E-3</v>
      </c>
      <c r="U285" s="98">
        <v>1.7135295722320871E-3</v>
      </c>
      <c r="V285" s="98">
        <v>1.560512154182337E-3</v>
      </c>
      <c r="W285" s="98">
        <v>1.6493886761422391E-3</v>
      </c>
      <c r="X285" s="98">
        <v>1.625828162243829E-3</v>
      </c>
      <c r="Y285" s="98">
        <v>2.7950147155712478E-3</v>
      </c>
      <c r="DA285" s="63" t="s">
        <v>3391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3392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3393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3394</v>
      </c>
    </row>
    <row r="289" spans="1:105" ht="12" customHeight="1" x14ac:dyDescent="0.25">
      <c r="A289" s="106" t="s">
        <v>122</v>
      </c>
      <c r="B289" s="101"/>
      <c r="C289" s="101">
        <v>6.0632987091409532E-2</v>
      </c>
      <c r="D289" s="101">
        <v>8.8307842774303508E-2</v>
      </c>
      <c r="E289" s="101">
        <v>9.9335045943943073E-2</v>
      </c>
      <c r="F289" s="101">
        <v>0.16094716884935784</v>
      </c>
      <c r="G289" s="101">
        <v>0.17776808291140062</v>
      </c>
      <c r="H289" s="101">
        <v>0.18648268873842921</v>
      </c>
      <c r="I289" s="101">
        <v>0.21446700578129718</v>
      </c>
      <c r="J289" s="101">
        <v>0.184934694317616</v>
      </c>
      <c r="K289" s="101">
        <v>0.13720015931042998</v>
      </c>
      <c r="L289" s="101">
        <v>8.2845407377952707E-2</v>
      </c>
      <c r="M289" s="101">
        <v>3.5328024740579493E-2</v>
      </c>
      <c r="N289" s="101">
        <v>3.1259527077652546E-2</v>
      </c>
      <c r="O289" s="101">
        <v>2.9120679828916016E-2</v>
      </c>
      <c r="P289" s="101">
        <v>9.2183058830765524E-2</v>
      </c>
      <c r="Q289" s="101">
        <v>7.8624008675277024E-2</v>
      </c>
      <c r="R289" s="101">
        <v>0.11024345296524207</v>
      </c>
      <c r="S289" s="101">
        <v>8.1097033156557724E-2</v>
      </c>
      <c r="T289" s="101">
        <v>6.6789174142241697E-2</v>
      </c>
      <c r="U289" s="101">
        <v>5.6160741500307129E-2</v>
      </c>
      <c r="V289" s="101">
        <v>6.5520905742316268E-2</v>
      </c>
      <c r="W289" s="101">
        <v>6.975968591612336E-2</v>
      </c>
      <c r="X289" s="101">
        <v>6.4104891487681157E-2</v>
      </c>
      <c r="Y289" s="101">
        <v>8.9824324059214727E-2</v>
      </c>
      <c r="DA289" s="131" t="s">
        <v>3395</v>
      </c>
    </row>
    <row r="290" spans="1:105" ht="12" customHeight="1" x14ac:dyDescent="0.25">
      <c r="A290" s="107" t="s">
        <v>121</v>
      </c>
      <c r="B290" s="104"/>
      <c r="C290" s="104">
        <v>1.3437693053616547E-3</v>
      </c>
      <c r="D290" s="104">
        <v>1.773585809947869E-3</v>
      </c>
      <c r="E290" s="104">
        <v>4.0179196943115666E-3</v>
      </c>
      <c r="F290" s="104">
        <v>3.2407407783044077E-3</v>
      </c>
      <c r="G290" s="104">
        <v>4.0613819355715449E-3</v>
      </c>
      <c r="H290" s="104">
        <v>4.8666016456027413E-3</v>
      </c>
      <c r="I290" s="104">
        <v>1.5741362770761852E-2</v>
      </c>
      <c r="J290" s="104">
        <v>1.4200181310228169E-2</v>
      </c>
      <c r="K290" s="104">
        <v>1.0323006936290928E-2</v>
      </c>
      <c r="L290" s="104">
        <v>5.1190600120148075E-3</v>
      </c>
      <c r="M290" s="104">
        <v>3.5893728829174548E-3</v>
      </c>
      <c r="N290" s="104">
        <v>2.796984838044401E-3</v>
      </c>
      <c r="O290" s="104">
        <v>3.4400118084391886E-3</v>
      </c>
      <c r="P290" s="104">
        <v>1.5985972107244395E-2</v>
      </c>
      <c r="Q290" s="104">
        <v>1.4788155300765325E-2</v>
      </c>
      <c r="R290" s="104">
        <v>1.7475709041159117E-2</v>
      </c>
      <c r="S290" s="104">
        <v>1.3198689197946967E-2</v>
      </c>
      <c r="T290" s="104">
        <v>1.343897867045165E-2</v>
      </c>
      <c r="U290" s="104">
        <v>1.0318751997875734E-2</v>
      </c>
      <c r="V290" s="104">
        <v>1.2374170003420736E-2</v>
      </c>
      <c r="W290" s="104">
        <v>1.223601402045036E-2</v>
      </c>
      <c r="X290" s="104">
        <v>1.3452642301666588E-2</v>
      </c>
      <c r="Y290" s="104">
        <v>2.1060544761502653E-2</v>
      </c>
      <c r="DA290" s="132" t="s">
        <v>3396</v>
      </c>
    </row>
    <row r="291" spans="1:105" ht="12" customHeight="1" x14ac:dyDescent="0.25">
      <c r="A291" s="108" t="s">
        <v>53</v>
      </c>
      <c r="B291" s="98"/>
      <c r="C291" s="98">
        <v>5.3040599730581797E-4</v>
      </c>
      <c r="D291" s="98">
        <v>7.3124816482960135E-4</v>
      </c>
      <c r="E291" s="98">
        <v>1.4345434046186484E-3</v>
      </c>
      <c r="F291" s="98">
        <v>1.281084639733951E-3</v>
      </c>
      <c r="G291" s="98">
        <v>1.5902116051555999E-3</v>
      </c>
      <c r="H291" s="98">
        <v>1.8969769464520616E-3</v>
      </c>
      <c r="I291" s="98">
        <v>5.9836438369213381E-3</v>
      </c>
      <c r="J291" s="98">
        <v>5.4238905288928546E-3</v>
      </c>
      <c r="K291" s="98">
        <v>3.6932339898793367E-3</v>
      </c>
      <c r="L291" s="98">
        <v>1.8285558207581563E-3</v>
      </c>
      <c r="M291" s="98">
        <v>1.3257481822473965E-3</v>
      </c>
      <c r="N291" s="98">
        <v>1.0147345645731009E-3</v>
      </c>
      <c r="O291" s="98">
        <v>1.2008576404385193E-3</v>
      </c>
      <c r="P291" s="98">
        <v>5.7593025980502439E-3</v>
      </c>
      <c r="Q291" s="98">
        <v>5.7089284563269244E-3</v>
      </c>
      <c r="R291" s="98">
        <v>6.5245001724415271E-3</v>
      </c>
      <c r="S291" s="98">
        <v>4.8166079092443496E-3</v>
      </c>
      <c r="T291" s="98">
        <v>5.0062777634329106E-3</v>
      </c>
      <c r="U291" s="98">
        <v>3.6215232658155187E-3</v>
      </c>
      <c r="V291" s="98">
        <v>4.2213845333736602E-3</v>
      </c>
      <c r="W291" s="98">
        <v>4.611506500697804E-3</v>
      </c>
      <c r="X291" s="98">
        <v>5.5622900859043627E-3</v>
      </c>
      <c r="Y291" s="98">
        <v>8.7668266289747995E-3</v>
      </c>
      <c r="DA291" s="63" t="s">
        <v>3397</v>
      </c>
    </row>
    <row r="292" spans="1:105" ht="12" customHeight="1" x14ac:dyDescent="0.25">
      <c r="A292" s="108" t="s">
        <v>52</v>
      </c>
      <c r="B292" s="98"/>
      <c r="C292" s="98">
        <v>8.133633080558367E-4</v>
      </c>
      <c r="D292" s="98">
        <v>1.0423376451182676E-3</v>
      </c>
      <c r="E292" s="98">
        <v>2.5833762896929186E-3</v>
      </c>
      <c r="F292" s="98">
        <v>1.9596561385704565E-3</v>
      </c>
      <c r="G292" s="98">
        <v>2.4711703304159446E-3</v>
      </c>
      <c r="H292" s="98">
        <v>2.9696246991506798E-3</v>
      </c>
      <c r="I292" s="98">
        <v>9.7577189338405156E-3</v>
      </c>
      <c r="J292" s="98">
        <v>8.776290781335315E-3</v>
      </c>
      <c r="K292" s="98">
        <v>6.6297729464115905E-3</v>
      </c>
      <c r="L292" s="98">
        <v>3.2905041912566517E-3</v>
      </c>
      <c r="M292" s="98">
        <v>2.2636247006700585E-3</v>
      </c>
      <c r="N292" s="98">
        <v>1.7822502734713001E-3</v>
      </c>
      <c r="O292" s="98">
        <v>2.2391541680006695E-3</v>
      </c>
      <c r="P292" s="98">
        <v>1.0226669509194153E-2</v>
      </c>
      <c r="Q292" s="98">
        <v>9.0792268444384004E-3</v>
      </c>
      <c r="R292" s="98">
        <v>1.0951208868717588E-2</v>
      </c>
      <c r="S292" s="98">
        <v>8.3820812887026187E-3</v>
      </c>
      <c r="T292" s="98">
        <v>8.4327009070187392E-3</v>
      </c>
      <c r="U292" s="98">
        <v>6.6972287320602158E-3</v>
      </c>
      <c r="V292" s="98">
        <v>8.1527854700470768E-3</v>
      </c>
      <c r="W292" s="98">
        <v>7.6245075197525561E-3</v>
      </c>
      <c r="X292" s="98">
        <v>7.8903522157622256E-3</v>
      </c>
      <c r="Y292" s="98">
        <v>1.2293718132527855E-2</v>
      </c>
      <c r="DA292" s="63" t="s">
        <v>3398</v>
      </c>
    </row>
    <row r="293" spans="1:105" ht="12" customHeight="1" x14ac:dyDescent="0.25">
      <c r="A293" s="121" t="s">
        <v>54</v>
      </c>
      <c r="B293" s="122"/>
      <c r="C293" s="122">
        <v>6.1189705039833849E-2</v>
      </c>
      <c r="D293" s="122">
        <v>8.398536506854426E-2</v>
      </c>
      <c r="E293" s="122">
        <v>0.10626562852737649</v>
      </c>
      <c r="F293" s="122">
        <v>0.15024076092143246</v>
      </c>
      <c r="G293" s="122">
        <v>0.16420684101603406</v>
      </c>
      <c r="H293" s="122">
        <v>0.17441929138629789</v>
      </c>
      <c r="I293" s="122">
        <v>0.21736706222910224</v>
      </c>
      <c r="J293" s="122">
        <v>0.19467850083480309</v>
      </c>
      <c r="K293" s="122">
        <v>0.15014106728499627</v>
      </c>
      <c r="L293" s="122">
        <v>8.2189003057344112E-2</v>
      </c>
      <c r="M293" s="122">
        <v>3.4768928552853837E-2</v>
      </c>
      <c r="N293" s="122">
        <v>2.8001328760163494E-2</v>
      </c>
      <c r="O293" s="122">
        <v>2.7666824816734874E-2</v>
      </c>
      <c r="P293" s="122">
        <v>9.1084467234553296E-2</v>
      </c>
      <c r="Q293" s="122">
        <v>8.2441355618501203E-2</v>
      </c>
      <c r="R293" s="122">
        <v>0.1156492583177593</v>
      </c>
      <c r="S293" s="122">
        <v>8.015535654262157E-2</v>
      </c>
      <c r="T293" s="122">
        <v>6.5155564418401812E-2</v>
      </c>
      <c r="U293" s="122">
        <v>5.2828038963638094E-2</v>
      </c>
      <c r="V293" s="122">
        <v>5.9608900312641981E-2</v>
      </c>
      <c r="W293" s="122">
        <v>6.1799738309815166E-2</v>
      </c>
      <c r="X293" s="122">
        <v>5.8080108330509056E-2</v>
      </c>
      <c r="Y293" s="122">
        <v>8.0728970871865202E-2</v>
      </c>
      <c r="DA293" s="130" t="s">
        <v>3399</v>
      </c>
    </row>
    <row r="294" spans="1:105" ht="12" customHeight="1" x14ac:dyDescent="0.25">
      <c r="A294" s="97" t="s">
        <v>50</v>
      </c>
      <c r="B294" s="98"/>
      <c r="C294" s="98">
        <v>3.4922443738962902E-2</v>
      </c>
      <c r="D294" s="98">
        <v>3.6673364415225507E-2</v>
      </c>
      <c r="E294" s="98">
        <v>6.1045530316325841E-2</v>
      </c>
      <c r="F294" s="98">
        <v>6.2800224549670172E-2</v>
      </c>
      <c r="G294" s="98">
        <v>6.2687128038516074E-2</v>
      </c>
      <c r="H294" s="98">
        <v>7.1407155335807229E-2</v>
      </c>
      <c r="I294" s="98">
        <v>0.11839090889321065</v>
      </c>
      <c r="J294" s="98">
        <v>0.12567456608509386</v>
      </c>
      <c r="K294" s="98">
        <v>9.2611985939283811E-2</v>
      </c>
      <c r="L294" s="98">
        <v>4.4825662051930747E-2</v>
      </c>
      <c r="M294" s="98">
        <v>1.5593279714139485E-2</v>
      </c>
      <c r="N294" s="98">
        <v>8.6331455917568623E-3</v>
      </c>
      <c r="O294" s="98">
        <v>1.0619033052152916E-2</v>
      </c>
      <c r="P294" s="98">
        <v>3.497989511853565E-2</v>
      </c>
      <c r="Q294" s="98">
        <v>3.9245355567970659E-2</v>
      </c>
      <c r="R294" s="98">
        <v>6.119869816609539E-2</v>
      </c>
      <c r="S294" s="98">
        <v>3.5375273601504401E-2</v>
      </c>
      <c r="T294" s="98">
        <v>2.702625363961874E-2</v>
      </c>
      <c r="U294" s="98">
        <v>2.0401413549276881E-2</v>
      </c>
      <c r="V294" s="98">
        <v>1.9993640837888023E-2</v>
      </c>
      <c r="W294" s="98">
        <v>1.9678630859491821E-2</v>
      </c>
      <c r="X294" s="98">
        <v>1.6829503352294675E-2</v>
      </c>
      <c r="Y294" s="98">
        <v>2.5991481098609541E-2</v>
      </c>
      <c r="DA294" s="63" t="s">
        <v>3400</v>
      </c>
    </row>
    <row r="295" spans="1:105" ht="12" customHeight="1" x14ac:dyDescent="0.25">
      <c r="A295" s="109" t="s">
        <v>120</v>
      </c>
      <c r="B295" s="33"/>
      <c r="C295" s="33">
        <v>2.6267261300870946E-2</v>
      </c>
      <c r="D295" s="33">
        <v>4.7312000653318746E-2</v>
      </c>
      <c r="E295" s="33">
        <v>4.5220098211050649E-2</v>
      </c>
      <c r="F295" s="33">
        <v>8.7440536371762301E-2</v>
      </c>
      <c r="G295" s="33">
        <v>0.101519712977518</v>
      </c>
      <c r="H295" s="33">
        <v>0.10301213605049066</v>
      </c>
      <c r="I295" s="33">
        <v>9.897615333589159E-2</v>
      </c>
      <c r="J295" s="33">
        <v>6.9003934749709228E-2</v>
      </c>
      <c r="K295" s="33">
        <v>5.7529081345712468E-2</v>
      </c>
      <c r="L295" s="33">
        <v>3.7363341005413359E-2</v>
      </c>
      <c r="M295" s="33">
        <v>1.9175648838714355E-2</v>
      </c>
      <c r="N295" s="33">
        <v>1.936818316840663E-2</v>
      </c>
      <c r="O295" s="33">
        <v>1.704779176458196E-2</v>
      </c>
      <c r="P295" s="33">
        <v>5.6104572116017645E-2</v>
      </c>
      <c r="Q295" s="33">
        <v>4.3196000050530543E-2</v>
      </c>
      <c r="R295" s="33">
        <v>5.4450560151663899E-2</v>
      </c>
      <c r="S295" s="33">
        <v>4.4780082941117162E-2</v>
      </c>
      <c r="T295" s="33">
        <v>3.8129310778783072E-2</v>
      </c>
      <c r="U295" s="33">
        <v>3.2426625414361213E-2</v>
      </c>
      <c r="V295" s="33">
        <v>3.9615259474753958E-2</v>
      </c>
      <c r="W295" s="33">
        <v>4.2121107450323346E-2</v>
      </c>
      <c r="X295" s="33">
        <v>4.1250604978214381E-2</v>
      </c>
      <c r="Y295" s="33">
        <v>5.4737489773255661E-2</v>
      </c>
      <c r="DA295" s="60" t="s">
        <v>3401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0.42139935113457344</v>
      </c>
      <c r="D297" s="117">
        <f t="shared" si="113"/>
        <v>0.51640871632545871</v>
      </c>
      <c r="E297" s="117">
        <f t="shared" si="113"/>
        <v>0.78189626324266526</v>
      </c>
      <c r="F297" s="117">
        <f t="shared" si="113"/>
        <v>1.1636136369863186</v>
      </c>
      <c r="G297" s="117">
        <f t="shared" si="113"/>
        <v>1.3335040429852172</v>
      </c>
      <c r="H297" s="117">
        <f t="shared" si="113"/>
        <v>1.2657378271583066</v>
      </c>
      <c r="I297" s="117">
        <f t="shared" si="113"/>
        <v>1.8200408879791299</v>
      </c>
      <c r="J297" s="117">
        <f t="shared" si="113"/>
        <v>1.5375722638356708</v>
      </c>
      <c r="K297" s="117">
        <f t="shared" si="113"/>
        <v>1.2045912792815334</v>
      </c>
      <c r="L297" s="117">
        <f t="shared" si="113"/>
        <v>0.77684548291215816</v>
      </c>
      <c r="M297" s="117">
        <f t="shared" si="113"/>
        <v>0.35917675545052363</v>
      </c>
      <c r="N297" s="117">
        <f t="shared" si="113"/>
        <v>0.30793784072116864</v>
      </c>
      <c r="O297" s="117">
        <f t="shared" si="113"/>
        <v>0.29450303289273955</v>
      </c>
      <c r="P297" s="117">
        <f t="shared" si="113"/>
        <v>0.82492776452518213</v>
      </c>
      <c r="Q297" s="117">
        <f t="shared" si="113"/>
        <v>0.85668442863354444</v>
      </c>
      <c r="R297" s="117">
        <f t="shared" ref="R297:V297" si="114">R298+R300+R302+R311</f>
        <v>1.1356161135972029</v>
      </c>
      <c r="S297" s="117">
        <f t="shared" si="114"/>
        <v>0.7585218707784761</v>
      </c>
      <c r="T297" s="117">
        <f t="shared" si="114"/>
        <v>0.68729553952318811</v>
      </c>
      <c r="U297" s="117">
        <f t="shared" si="114"/>
        <v>0.40846384593928808</v>
      </c>
      <c r="V297" s="117">
        <f t="shared" si="114"/>
        <v>0.60683839530534867</v>
      </c>
      <c r="W297" s="117">
        <f t="shared" ref="W297:Y297" si="115">W298+W300+W302+W311</f>
        <v>0.574661608437113</v>
      </c>
      <c r="X297" s="117">
        <f t="shared" si="115"/>
        <v>0.45454901621712879</v>
      </c>
      <c r="Y297" s="117">
        <f t="shared" si="115"/>
        <v>0.52803108958885292</v>
      </c>
      <c r="DA297" s="129" t="s">
        <v>3553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0.30924789887968462</v>
      </c>
      <c r="D298" s="122">
        <f t="shared" si="116"/>
        <v>0.35793850733898119</v>
      </c>
      <c r="E298" s="122">
        <f t="shared" si="116"/>
        <v>0.4947042165737715</v>
      </c>
      <c r="F298" s="122">
        <f t="shared" si="116"/>
        <v>0.8563179591943938</v>
      </c>
      <c r="G298" s="122">
        <f t="shared" si="116"/>
        <v>0.95642830331025785</v>
      </c>
      <c r="H298" s="122">
        <f t="shared" si="116"/>
        <v>0.77313063340597488</v>
      </c>
      <c r="I298" s="122">
        <f t="shared" si="116"/>
        <v>1.1228219475766861</v>
      </c>
      <c r="J298" s="122">
        <f t="shared" si="116"/>
        <v>0.94946145363001644</v>
      </c>
      <c r="K298" s="122">
        <f t="shared" si="116"/>
        <v>0.76400986533797166</v>
      </c>
      <c r="L298" s="122">
        <f t="shared" si="116"/>
        <v>0.48827699531653412</v>
      </c>
      <c r="M298" s="122">
        <f t="shared" si="116"/>
        <v>0.20553605610501843</v>
      </c>
      <c r="N298" s="122">
        <f t="shared" si="116"/>
        <v>0.17511806900558166</v>
      </c>
      <c r="O298" s="122">
        <f t="shared" si="116"/>
        <v>0.17600989582947937</v>
      </c>
      <c r="P298" s="122">
        <f t="shared" si="116"/>
        <v>0.48120860803034271</v>
      </c>
      <c r="Q298" s="122">
        <f t="shared" si="116"/>
        <v>0.48477335702294838</v>
      </c>
      <c r="R298" s="122">
        <f t="shared" si="116"/>
        <v>0.65241139890283883</v>
      </c>
      <c r="S298" s="122">
        <f t="shared" si="116"/>
        <v>0.45216305429511183</v>
      </c>
      <c r="T298" s="122">
        <f t="shared" si="116"/>
        <v>0.35111843550557348</v>
      </c>
      <c r="U298" s="122">
        <f t="shared" si="116"/>
        <v>0.26619399880091366</v>
      </c>
      <c r="V298" s="122">
        <f t="shared" si="116"/>
        <v>0.29968621519138494</v>
      </c>
      <c r="W298" s="122">
        <f t="shared" si="116"/>
        <v>0.27627157820978049</v>
      </c>
      <c r="X298" s="122">
        <f t="shared" si="116"/>
        <v>0.19622343939727807</v>
      </c>
      <c r="Y298" s="122">
        <f t="shared" si="116"/>
        <v>0.20169827478052971</v>
      </c>
      <c r="DA298" s="130" t="s">
        <v>3554</v>
      </c>
    </row>
    <row r="299" spans="1:105" ht="12" customHeight="1" x14ac:dyDescent="0.25">
      <c r="A299" s="97" t="s">
        <v>53</v>
      </c>
      <c r="B299" s="98"/>
      <c r="C299" s="98">
        <v>0.30924789887968462</v>
      </c>
      <c r="D299" s="98">
        <v>0.35793850733898119</v>
      </c>
      <c r="E299" s="98">
        <v>0.4947042165737715</v>
      </c>
      <c r="F299" s="98">
        <v>0.8563179591943938</v>
      </c>
      <c r="G299" s="98">
        <v>0.95642830331025785</v>
      </c>
      <c r="H299" s="98">
        <v>0.77313063340597488</v>
      </c>
      <c r="I299" s="98">
        <v>1.1228219475766861</v>
      </c>
      <c r="J299" s="98">
        <v>0.94946145363001644</v>
      </c>
      <c r="K299" s="98">
        <v>0.76400986533797166</v>
      </c>
      <c r="L299" s="98">
        <v>0.48827699531653412</v>
      </c>
      <c r="M299" s="98">
        <v>0.20553605610501843</v>
      </c>
      <c r="N299" s="98">
        <v>0.17511806900558166</v>
      </c>
      <c r="O299" s="98">
        <v>0.17600989582947937</v>
      </c>
      <c r="P299" s="98">
        <v>0.48120860803034271</v>
      </c>
      <c r="Q299" s="98">
        <v>0.48477335702294838</v>
      </c>
      <c r="R299" s="98">
        <v>0.65241139890283883</v>
      </c>
      <c r="S299" s="98">
        <v>0.45216305429511183</v>
      </c>
      <c r="T299" s="98">
        <v>0.35111843550557348</v>
      </c>
      <c r="U299" s="98">
        <v>0.26619399880091366</v>
      </c>
      <c r="V299" s="98">
        <v>0.29968621519138494</v>
      </c>
      <c r="W299" s="98">
        <v>0.27627157820978049</v>
      </c>
      <c r="X299" s="98">
        <v>0.19622343939727807</v>
      </c>
      <c r="Y299" s="98">
        <v>0.20169827478052971</v>
      </c>
      <c r="DA299" s="63" t="s">
        <v>3555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3.1489470060717631E-2</v>
      </c>
      <c r="D300" s="122">
        <f t="shared" si="117"/>
        <v>4.2563881596625344E-2</v>
      </c>
      <c r="E300" s="122">
        <f t="shared" si="117"/>
        <v>0.14839615266793066</v>
      </c>
      <c r="F300" s="122">
        <f t="shared" si="117"/>
        <v>9.7165352975162489E-2</v>
      </c>
      <c r="G300" s="122">
        <f t="shared" si="117"/>
        <v>0.14504285362299857</v>
      </c>
      <c r="H300" s="122">
        <f t="shared" si="117"/>
        <v>0.24681007916713588</v>
      </c>
      <c r="I300" s="122">
        <f t="shared" si="117"/>
        <v>0.3975328645063409</v>
      </c>
      <c r="J300" s="122">
        <f t="shared" si="117"/>
        <v>0.32671710850973434</v>
      </c>
      <c r="K300" s="122">
        <f t="shared" si="117"/>
        <v>0.2410551537984183</v>
      </c>
      <c r="L300" s="122">
        <f t="shared" si="117"/>
        <v>0.17390308278293351</v>
      </c>
      <c r="M300" s="122">
        <f t="shared" si="117"/>
        <v>0.10307712489889563</v>
      </c>
      <c r="N300" s="122">
        <f t="shared" si="117"/>
        <v>8.9731163517945092E-2</v>
      </c>
      <c r="O300" s="122">
        <f t="shared" si="117"/>
        <v>7.6178644698173065E-2</v>
      </c>
      <c r="P300" s="122">
        <f t="shared" si="117"/>
        <v>0.20066016640258114</v>
      </c>
      <c r="Q300" s="122">
        <f t="shared" si="117"/>
        <v>0.24439000070170136</v>
      </c>
      <c r="R300" s="122">
        <f t="shared" si="117"/>
        <v>0.30586090356693207</v>
      </c>
      <c r="S300" s="122">
        <f t="shared" si="117"/>
        <v>0.17627387181036716</v>
      </c>
      <c r="T300" s="122">
        <f t="shared" si="117"/>
        <v>0.22579940414321126</v>
      </c>
      <c r="U300" s="122">
        <f t="shared" si="117"/>
        <v>5.0373677813976732E-2</v>
      </c>
      <c r="V300" s="122">
        <f t="shared" si="117"/>
        <v>0.19940966137624019</v>
      </c>
      <c r="W300" s="122">
        <f t="shared" si="117"/>
        <v>0.18453385523241611</v>
      </c>
      <c r="X300" s="122">
        <f t="shared" si="117"/>
        <v>0.14914312467424404</v>
      </c>
      <c r="Y300" s="122">
        <f t="shared" si="117"/>
        <v>0.17075343167553178</v>
      </c>
      <c r="DA300" s="130" t="s">
        <v>3556</v>
      </c>
    </row>
    <row r="301" spans="1:105" ht="12" customHeight="1" x14ac:dyDescent="0.25">
      <c r="A301" s="97" t="s">
        <v>53</v>
      </c>
      <c r="B301" s="98"/>
      <c r="C301" s="98">
        <v>3.1489470060717631E-2</v>
      </c>
      <c r="D301" s="98">
        <v>4.2563881596625344E-2</v>
      </c>
      <c r="E301" s="98">
        <v>0.14839615266793066</v>
      </c>
      <c r="F301" s="98">
        <v>9.7165352975162489E-2</v>
      </c>
      <c r="G301" s="98">
        <v>0.14504285362299857</v>
      </c>
      <c r="H301" s="98">
        <v>0.24681007916713588</v>
      </c>
      <c r="I301" s="98">
        <v>0.3975328645063409</v>
      </c>
      <c r="J301" s="98">
        <v>0.32671710850973434</v>
      </c>
      <c r="K301" s="98">
        <v>0.2410551537984183</v>
      </c>
      <c r="L301" s="98">
        <v>0.17390308278293351</v>
      </c>
      <c r="M301" s="98">
        <v>0.10307712489889563</v>
      </c>
      <c r="N301" s="98">
        <v>8.9731163517945092E-2</v>
      </c>
      <c r="O301" s="98">
        <v>7.6178644698173065E-2</v>
      </c>
      <c r="P301" s="98">
        <v>0.20066016640258114</v>
      </c>
      <c r="Q301" s="98">
        <v>0.24439000070170136</v>
      </c>
      <c r="R301" s="98">
        <v>0.30586090356693207</v>
      </c>
      <c r="S301" s="98">
        <v>0.17627387181036716</v>
      </c>
      <c r="T301" s="98">
        <v>0.22579940414321126</v>
      </c>
      <c r="U301" s="98">
        <v>5.0373677813976732E-2</v>
      </c>
      <c r="V301" s="98">
        <v>0.19940966137624019</v>
      </c>
      <c r="W301" s="98">
        <v>0.18453385523241611</v>
      </c>
      <c r="X301" s="98">
        <v>0.14914312467424404</v>
      </c>
      <c r="Y301" s="98">
        <v>0.17075343167553178</v>
      </c>
      <c r="DA301" s="63" t="s">
        <v>3557</v>
      </c>
    </row>
    <row r="302" spans="1:105" ht="12" customHeight="1" x14ac:dyDescent="0.25">
      <c r="A302" s="121" t="s">
        <v>55</v>
      </c>
      <c r="B302" s="122"/>
      <c r="C302" s="122">
        <v>4.0618144943639377E-2</v>
      </c>
      <c r="D302" s="122">
        <v>5.90021559997706E-2</v>
      </c>
      <c r="E302" s="122">
        <v>6.9152113873319335E-2</v>
      </c>
      <c r="F302" s="122">
        <v>0.1075827530947454</v>
      </c>
      <c r="G302" s="122">
        <v>0.11878236439736627</v>
      </c>
      <c r="H302" s="122">
        <v>0.12614302889897852</v>
      </c>
      <c r="I302" s="122">
        <v>0.1553885739434013</v>
      </c>
      <c r="J302" s="122">
        <v>0.13536836656617093</v>
      </c>
      <c r="K302" s="122">
        <v>0.10144770517911499</v>
      </c>
      <c r="L302" s="122">
        <v>5.9862672531000541E-2</v>
      </c>
      <c r="M302" s="122">
        <v>2.6730047120241664E-2</v>
      </c>
      <c r="N302" s="122">
        <v>2.3120011692548181E-2</v>
      </c>
      <c r="O302" s="122">
        <v>2.2873978247347122E-2</v>
      </c>
      <c r="P302" s="122">
        <v>7.8662287171963566E-2</v>
      </c>
      <c r="Q302" s="122">
        <v>7.0270843732105084E-2</v>
      </c>
      <c r="R302" s="122">
        <v>9.7419272830235631E-2</v>
      </c>
      <c r="S302" s="122">
        <v>7.2371434577267454E-2</v>
      </c>
      <c r="T302" s="122">
        <v>6.2326939139237307E-2</v>
      </c>
      <c r="U302" s="122">
        <v>5.198702310108777E-2</v>
      </c>
      <c r="V302" s="122">
        <v>6.1391350766910276E-2</v>
      </c>
      <c r="W302" s="122">
        <v>6.5092815419260069E-2</v>
      </c>
      <c r="X302" s="122">
        <v>6.2593804198557187E-2</v>
      </c>
      <c r="Y302" s="122">
        <v>9.1152490027121558E-2</v>
      </c>
      <c r="DA302" s="130" t="s">
        <v>3558</v>
      </c>
    </row>
    <row r="303" spans="1:105" ht="12" customHeight="1" x14ac:dyDescent="0.25">
      <c r="A303" s="97" t="s">
        <v>124</v>
      </c>
      <c r="B303" s="98"/>
      <c r="C303" s="98">
        <v>1.9596263596827787E-3</v>
      </c>
      <c r="D303" s="98">
        <v>2.7508866602832509E-3</v>
      </c>
      <c r="E303" s="98">
        <v>3.9431152703087767E-3</v>
      </c>
      <c r="F303" s="98">
        <v>4.569289893111823E-3</v>
      </c>
      <c r="G303" s="98">
        <v>4.3085202785493265E-3</v>
      </c>
      <c r="H303" s="98">
        <v>5.2253931226329282E-3</v>
      </c>
      <c r="I303" s="98">
        <v>7.2093862213897476E-3</v>
      </c>
      <c r="J303" s="98">
        <v>6.6822814694627083E-3</v>
      </c>
      <c r="K303" s="98">
        <v>5.7385183718323979E-3</v>
      </c>
      <c r="L303" s="98">
        <v>2.8103266829202205E-3</v>
      </c>
      <c r="M303" s="98">
        <v>1.0071250291547322E-3</v>
      </c>
      <c r="N303" s="98">
        <v>4.1023882069372663E-4</v>
      </c>
      <c r="O303" s="98">
        <v>5.849525181574743E-4</v>
      </c>
      <c r="P303" s="98">
        <v>2.0444624100533519E-3</v>
      </c>
      <c r="Q303" s="98">
        <v>2.6736804823331625E-3</v>
      </c>
      <c r="R303" s="98">
        <v>4.17683228625479E-3</v>
      </c>
      <c r="S303" s="98">
        <v>2.539354160735194E-3</v>
      </c>
      <c r="T303" s="98">
        <v>1.7934943053676976E-3</v>
      </c>
      <c r="U303" s="98">
        <v>1.2818990718855305E-3</v>
      </c>
      <c r="V303" s="98">
        <v>1.1825438828115002E-3</v>
      </c>
      <c r="W303" s="98">
        <v>1.2597152515323824E-3</v>
      </c>
      <c r="X303" s="98">
        <v>1.2471227242129878E-3</v>
      </c>
      <c r="Y303" s="98">
        <v>2.148672088695824E-3</v>
      </c>
      <c r="DA303" s="63" t="s">
        <v>3559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3560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3561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3562</v>
      </c>
    </row>
    <row r="307" spans="1:105" ht="12" customHeight="1" x14ac:dyDescent="0.25">
      <c r="A307" s="106" t="s">
        <v>122</v>
      </c>
      <c r="B307" s="101"/>
      <c r="C307" s="101">
        <v>3.7516963913165342E-2</v>
      </c>
      <c r="D307" s="101">
        <v>5.475551927115254E-2</v>
      </c>
      <c r="E307" s="101">
        <v>6.1734091703433393E-2</v>
      </c>
      <c r="F307" s="101">
        <v>0.10025580500589473</v>
      </c>
      <c r="G307" s="101">
        <v>0.11100964499011293</v>
      </c>
      <c r="H307" s="101">
        <v>0.11676027854205182</v>
      </c>
      <c r="I307" s="101">
        <v>0.13466432509162785</v>
      </c>
      <c r="J307" s="101">
        <v>0.11649320242258773</v>
      </c>
      <c r="K307" s="101">
        <v>8.6744378048593668E-2</v>
      </c>
      <c r="L307" s="101">
        <v>5.2600840981024903E-2</v>
      </c>
      <c r="M307" s="101">
        <v>2.2610786626255475E-2</v>
      </c>
      <c r="N307" s="101">
        <v>2.0269540681806007E-2</v>
      </c>
      <c r="O307" s="101">
        <v>1.925581415303812E-2</v>
      </c>
      <c r="P307" s="101">
        <v>6.2487157561048931E-2</v>
      </c>
      <c r="Q307" s="101">
        <v>5.4556557569107232E-2</v>
      </c>
      <c r="R307" s="101">
        <v>7.7693145121304402E-2</v>
      </c>
      <c r="S307" s="101">
        <v>5.800490533189253E-2</v>
      </c>
      <c r="T307" s="101">
        <v>4.8467772911890382E-2</v>
      </c>
      <c r="U307" s="101">
        <v>4.1341960553423721E-2</v>
      </c>
      <c r="V307" s="101">
        <v>4.8905157242577199E-2</v>
      </c>
      <c r="W307" s="101">
        <v>5.2723287626395499E-2</v>
      </c>
      <c r="X307" s="101">
        <v>4.9188328120201109E-2</v>
      </c>
      <c r="Y307" s="101">
        <v>6.9888958750180183E-2</v>
      </c>
      <c r="DA307" s="131" t="s">
        <v>3563</v>
      </c>
    </row>
    <row r="308" spans="1:105" ht="12" customHeight="1" x14ac:dyDescent="0.25">
      <c r="A308" s="107" t="s">
        <v>121</v>
      </c>
      <c r="B308" s="104"/>
      <c r="C308" s="104">
        <v>1.1415546707912571E-3</v>
      </c>
      <c r="D308" s="104">
        <v>1.4957500683348075E-3</v>
      </c>
      <c r="E308" s="104">
        <v>3.4749068995771652E-3</v>
      </c>
      <c r="F308" s="104">
        <v>2.7576581957388349E-3</v>
      </c>
      <c r="G308" s="104">
        <v>3.4641991287040069E-3</v>
      </c>
      <c r="H308" s="104">
        <v>4.1573572342937662E-3</v>
      </c>
      <c r="I308" s="104">
        <v>1.3514862630383696E-2</v>
      </c>
      <c r="J308" s="104">
        <v>1.2192882674120491E-2</v>
      </c>
      <c r="K308" s="104">
        <v>8.9648087586889219E-3</v>
      </c>
      <c r="L308" s="104">
        <v>4.451504867055419E-3</v>
      </c>
      <c r="M308" s="104">
        <v>3.1121354648314583E-3</v>
      </c>
      <c r="N308" s="104">
        <v>2.4402321900484514E-3</v>
      </c>
      <c r="O308" s="104">
        <v>3.0332115761515267E-3</v>
      </c>
      <c r="P308" s="104">
        <v>1.4130667200861285E-2</v>
      </c>
      <c r="Q308" s="104">
        <v>1.3040605680664688E-2</v>
      </c>
      <c r="R308" s="104">
        <v>1.5549295422676444E-2</v>
      </c>
      <c r="S308" s="104">
        <v>1.1827175084639732E-2</v>
      </c>
      <c r="T308" s="104">
        <v>1.2065671921979229E-2</v>
      </c>
      <c r="U308" s="104">
        <v>9.3631634757785232E-3</v>
      </c>
      <c r="V308" s="104">
        <v>1.1303649641521578E-2</v>
      </c>
      <c r="W308" s="104">
        <v>1.1109812541332191E-2</v>
      </c>
      <c r="X308" s="104">
        <v>1.2158353354143097E-2</v>
      </c>
      <c r="Y308" s="104">
        <v>1.9114859188245556E-2</v>
      </c>
      <c r="DA308" s="132" t="s">
        <v>3564</v>
      </c>
    </row>
    <row r="309" spans="1:105" ht="12" customHeight="1" x14ac:dyDescent="0.25">
      <c r="A309" s="108" t="s">
        <v>53</v>
      </c>
      <c r="B309" s="98"/>
      <c r="C309" s="98">
        <v>3.2819136273542034E-4</v>
      </c>
      <c r="D309" s="98">
        <v>4.5341242321653987E-4</v>
      </c>
      <c r="E309" s="98">
        <v>8.9153060988424637E-4</v>
      </c>
      <c r="F309" s="98">
        <v>7.9800205716837834E-4</v>
      </c>
      <c r="G309" s="98">
        <v>9.9302879828806214E-4</v>
      </c>
      <c r="H309" s="98">
        <v>1.1877325351430862E-3</v>
      </c>
      <c r="I309" s="98">
        <v>3.7571436965431796E-3</v>
      </c>
      <c r="J309" s="98">
        <v>3.4165918927851766E-3</v>
      </c>
      <c r="K309" s="98">
        <v>2.3350358122773314E-3</v>
      </c>
      <c r="L309" s="98">
        <v>1.1610006757987669E-3</v>
      </c>
      <c r="M309" s="98">
        <v>8.4851076416139965E-4</v>
      </c>
      <c r="N309" s="98">
        <v>6.5798191657715117E-4</v>
      </c>
      <c r="O309" s="98">
        <v>7.9405740815085733E-4</v>
      </c>
      <c r="P309" s="98">
        <v>3.9039976916671322E-3</v>
      </c>
      <c r="Q309" s="98">
        <v>3.9613788362262868E-3</v>
      </c>
      <c r="R309" s="98">
        <v>4.5980865539588557E-3</v>
      </c>
      <c r="S309" s="98">
        <v>3.4450937959371124E-3</v>
      </c>
      <c r="T309" s="98">
        <v>3.6329710149604908E-3</v>
      </c>
      <c r="U309" s="98">
        <v>2.6659347437183079E-3</v>
      </c>
      <c r="V309" s="98">
        <v>3.150864171474501E-3</v>
      </c>
      <c r="W309" s="98">
        <v>3.4853050215796358E-3</v>
      </c>
      <c r="X309" s="98">
        <v>4.2680011383808714E-3</v>
      </c>
      <c r="Y309" s="98">
        <v>6.8211410557177015E-3</v>
      </c>
      <c r="DA309" s="63" t="s">
        <v>3565</v>
      </c>
    </row>
    <row r="310" spans="1:105" ht="12" customHeight="1" x14ac:dyDescent="0.25">
      <c r="A310" s="108" t="s">
        <v>52</v>
      </c>
      <c r="B310" s="98"/>
      <c r="C310" s="98">
        <v>8.133633080558367E-4</v>
      </c>
      <c r="D310" s="98">
        <v>1.0423376451182676E-3</v>
      </c>
      <c r="E310" s="98">
        <v>2.5833762896929186E-3</v>
      </c>
      <c r="F310" s="98">
        <v>1.9596561385704565E-3</v>
      </c>
      <c r="G310" s="98">
        <v>2.4711703304159446E-3</v>
      </c>
      <c r="H310" s="98">
        <v>2.9696246991506798E-3</v>
      </c>
      <c r="I310" s="98">
        <v>9.7577189338405156E-3</v>
      </c>
      <c r="J310" s="98">
        <v>8.776290781335315E-3</v>
      </c>
      <c r="K310" s="98">
        <v>6.6297729464115905E-3</v>
      </c>
      <c r="L310" s="98">
        <v>3.2905041912566517E-3</v>
      </c>
      <c r="M310" s="98">
        <v>2.2636247006700585E-3</v>
      </c>
      <c r="N310" s="98">
        <v>1.7822502734713001E-3</v>
      </c>
      <c r="O310" s="98">
        <v>2.2391541680006695E-3</v>
      </c>
      <c r="P310" s="98">
        <v>1.0226669509194153E-2</v>
      </c>
      <c r="Q310" s="98">
        <v>9.0792268444384004E-3</v>
      </c>
      <c r="R310" s="98">
        <v>1.0951208868717588E-2</v>
      </c>
      <c r="S310" s="98">
        <v>8.3820812887026187E-3</v>
      </c>
      <c r="T310" s="98">
        <v>8.4327009070187392E-3</v>
      </c>
      <c r="U310" s="98">
        <v>6.6972287320602158E-3</v>
      </c>
      <c r="V310" s="98">
        <v>8.1527854700470768E-3</v>
      </c>
      <c r="W310" s="98">
        <v>7.6245075197525561E-3</v>
      </c>
      <c r="X310" s="98">
        <v>7.8903522157622256E-3</v>
      </c>
      <c r="Y310" s="98">
        <v>1.2293718132527855E-2</v>
      </c>
      <c r="DA310" s="63" t="s">
        <v>3566</v>
      </c>
    </row>
    <row r="311" spans="1:105" ht="12" customHeight="1" x14ac:dyDescent="0.25">
      <c r="A311" s="121" t="s">
        <v>54</v>
      </c>
      <c r="B311" s="122"/>
      <c r="C311" s="122">
        <v>4.004383725053183E-2</v>
      </c>
      <c r="D311" s="122">
        <v>5.6904171390081616E-2</v>
      </c>
      <c r="E311" s="122">
        <v>6.9643780127643815E-2</v>
      </c>
      <c r="F311" s="122">
        <v>0.10254757172201703</v>
      </c>
      <c r="G311" s="122">
        <v>0.11325052165459443</v>
      </c>
      <c r="H311" s="122">
        <v>0.11965408568621731</v>
      </c>
      <c r="I311" s="122">
        <v>0.14429750195270163</v>
      </c>
      <c r="J311" s="122">
        <v>0.12602533512974906</v>
      </c>
      <c r="K311" s="122">
        <v>9.8078554966028658E-2</v>
      </c>
      <c r="L311" s="122">
        <v>5.4802732281689928E-2</v>
      </c>
      <c r="M311" s="122">
        <v>2.3833527326367888E-2</v>
      </c>
      <c r="N311" s="122">
        <v>1.9968596505093712E-2</v>
      </c>
      <c r="O311" s="122">
        <v>1.9440514117739983E-2</v>
      </c>
      <c r="P311" s="122">
        <v>6.4396702920294729E-2</v>
      </c>
      <c r="Q311" s="122">
        <v>5.7250227176789598E-2</v>
      </c>
      <c r="R311" s="122">
        <v>7.9924538297196507E-2</v>
      </c>
      <c r="S311" s="122">
        <v>5.7713510095729649E-2</v>
      </c>
      <c r="T311" s="122">
        <v>4.8050760735166141E-2</v>
      </c>
      <c r="U311" s="122">
        <v>3.9909146223309946E-2</v>
      </c>
      <c r="V311" s="122">
        <v>4.6351167970813303E-2</v>
      </c>
      <c r="W311" s="122">
        <v>4.876335957565632E-2</v>
      </c>
      <c r="X311" s="122">
        <v>4.6588647947049464E-2</v>
      </c>
      <c r="Y311" s="122">
        <v>6.4426893105669902E-2</v>
      </c>
      <c r="DA311" s="130" t="s">
        <v>3567</v>
      </c>
    </row>
    <row r="312" spans="1:105" ht="12" customHeight="1" x14ac:dyDescent="0.25">
      <c r="A312" s="97" t="s">
        <v>50</v>
      </c>
      <c r="B312" s="98"/>
      <c r="C312" s="98">
        <v>2.0367664869064606E-2</v>
      </c>
      <c r="D312" s="98">
        <v>2.1403664097082623E-2</v>
      </c>
      <c r="E312" s="98">
        <v>3.5652650440480153E-2</v>
      </c>
      <c r="F312" s="98">
        <v>3.6702827294902318E-2</v>
      </c>
      <c r="G312" s="98">
        <v>3.6662062004366398E-2</v>
      </c>
      <c r="H312" s="98">
        <v>4.1790758342316839E-2</v>
      </c>
      <c r="I312" s="98">
        <v>6.9335667399191447E-2</v>
      </c>
      <c r="J312" s="98">
        <v>7.3652146426285758E-2</v>
      </c>
      <c r="K312" s="98">
        <v>5.4313118426547756E-2</v>
      </c>
      <c r="L312" s="98">
        <v>2.63065349745874E-2</v>
      </c>
      <c r="M312" s="98">
        <v>9.1559126140418091E-3</v>
      </c>
      <c r="N312" s="98">
        <v>5.0706098561866626E-3</v>
      </c>
      <c r="O312" s="98">
        <v>6.2380947606832694E-3</v>
      </c>
      <c r="P312" s="98">
        <v>2.0558769327035518E-2</v>
      </c>
      <c r="Q312" s="98">
        <v>2.3111447217416623E-2</v>
      </c>
      <c r="R312" s="98">
        <v>3.6227024857546641E-2</v>
      </c>
      <c r="S312" s="98">
        <v>2.1093406940738336E-2</v>
      </c>
      <c r="T312" s="98">
        <v>1.6243133460418321E-2</v>
      </c>
      <c r="U312" s="98">
        <v>1.2349654833166912E-2</v>
      </c>
      <c r="V312" s="98">
        <v>1.2164104731990298E-2</v>
      </c>
      <c r="W312" s="98">
        <v>1.2001444608814804E-2</v>
      </c>
      <c r="X312" s="98">
        <v>1.0270601864563097E-2</v>
      </c>
      <c r="Y312" s="98">
        <v>1.5862959190182775E-2</v>
      </c>
      <c r="DA312" s="63" t="s">
        <v>3568</v>
      </c>
    </row>
    <row r="313" spans="1:105" ht="12" customHeight="1" x14ac:dyDescent="0.25">
      <c r="A313" s="109" t="s">
        <v>120</v>
      </c>
      <c r="B313" s="33"/>
      <c r="C313" s="33">
        <v>1.9676172381467228E-2</v>
      </c>
      <c r="D313" s="33">
        <v>3.5500507292998994E-2</v>
      </c>
      <c r="E313" s="33">
        <v>3.3991129687163661E-2</v>
      </c>
      <c r="F313" s="33">
        <v>6.5844744427114715E-2</v>
      </c>
      <c r="G313" s="33">
        <v>7.6588459650228022E-2</v>
      </c>
      <c r="H313" s="33">
        <v>7.7863327343900474E-2</v>
      </c>
      <c r="I313" s="33">
        <v>7.4961834553510187E-2</v>
      </c>
      <c r="J313" s="33">
        <v>5.2373188703463316E-2</v>
      </c>
      <c r="K313" s="33">
        <v>4.3765436539480895E-2</v>
      </c>
      <c r="L313" s="33">
        <v>2.8496197307102532E-2</v>
      </c>
      <c r="M313" s="33">
        <v>1.4677614712326079E-2</v>
      </c>
      <c r="N313" s="33">
        <v>1.4897986648907048E-2</v>
      </c>
      <c r="O313" s="33">
        <v>1.3202419357056712E-2</v>
      </c>
      <c r="P313" s="33">
        <v>4.3837933593259208E-2</v>
      </c>
      <c r="Q313" s="33">
        <v>3.4138779959372971E-2</v>
      </c>
      <c r="R313" s="33">
        <v>4.3697513439649865E-2</v>
      </c>
      <c r="S313" s="33">
        <v>3.6620103154991313E-2</v>
      </c>
      <c r="T313" s="33">
        <v>3.180762727474782E-2</v>
      </c>
      <c r="U313" s="33">
        <v>2.7559491390143038E-2</v>
      </c>
      <c r="V313" s="33">
        <v>3.4187063238823007E-2</v>
      </c>
      <c r="W313" s="33">
        <v>3.6761914966841516E-2</v>
      </c>
      <c r="X313" s="33">
        <v>3.6318046082486365E-2</v>
      </c>
      <c r="Y313" s="33">
        <v>4.8563933915487127E-2</v>
      </c>
      <c r="DA313" s="60" t="s">
        <v>3569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1.2497636408539927</v>
      </c>
      <c r="D315" s="154">
        <f t="shared" si="118"/>
        <v>1.2556990456008557</v>
      </c>
      <c r="E315" s="154">
        <f t="shared" si="118"/>
        <v>1.4036764188352704</v>
      </c>
      <c r="F315" s="154">
        <f t="shared" si="118"/>
        <v>1.42217015228768</v>
      </c>
      <c r="G315" s="154">
        <f t="shared" si="118"/>
        <v>1.4928851304471269</v>
      </c>
      <c r="H315" s="154">
        <f t="shared" si="118"/>
        <v>1.5105275651400765</v>
      </c>
      <c r="I315" s="154">
        <f t="shared" si="118"/>
        <v>1.6310868412947541</v>
      </c>
      <c r="J315" s="154">
        <f t="shared" si="118"/>
        <v>1.6497157098689008</v>
      </c>
      <c r="K315" s="154">
        <f t="shared" si="118"/>
        <v>1.7073524645869718</v>
      </c>
      <c r="L315" s="154">
        <f t="shared" si="118"/>
        <v>1.8291894915430027</v>
      </c>
      <c r="M315" s="154">
        <f t="shared" si="118"/>
        <v>1.9459614437524078</v>
      </c>
      <c r="N315" s="154">
        <f t="shared" si="118"/>
        <v>2.0370217323484985</v>
      </c>
      <c r="O315" s="154">
        <f t="shared" si="118"/>
        <v>2.0947211081710737</v>
      </c>
      <c r="P315" s="154">
        <f t="shared" si="118"/>
        <v>2.0417167347301337</v>
      </c>
      <c r="Q315" s="154">
        <f t="shared" si="118"/>
        <v>2.2267427517972895</v>
      </c>
      <c r="R315" s="154">
        <f t="shared" ref="R315:V315" si="119">IF(R297=0,"",R297/R279)</f>
        <v>2.1901725811263359</v>
      </c>
      <c r="S315" s="154">
        <f t="shared" si="119"/>
        <v>2.1354588853365546</v>
      </c>
      <c r="T315" s="154">
        <f t="shared" si="119"/>
        <v>2.2274026995895211</v>
      </c>
      <c r="U315" s="154">
        <f t="shared" si="119"/>
        <v>1.9320400849842576</v>
      </c>
      <c r="V315" s="154">
        <f t="shared" si="119"/>
        <v>2.1863855439629769</v>
      </c>
      <c r="W315" s="154">
        <f t="shared" ref="W315:Y315" si="120">IF(W297=0,"",W297/W279)</f>
        <v>2.1155065085888216</v>
      </c>
      <c r="X315" s="154">
        <f t="shared" si="120"/>
        <v>1.9762760842648561</v>
      </c>
      <c r="Y315" s="154">
        <f t="shared" si="120"/>
        <v>1.805983539398722</v>
      </c>
      <c r="DA315" s="129" t="s">
        <v>3721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1.5748399842470382</v>
      </c>
      <c r="D316" s="155">
        <f t="shared" si="121"/>
        <v>1.6732632513202566</v>
      </c>
      <c r="E316" s="155">
        <f t="shared" si="121"/>
        <v>1.7733436037902319</v>
      </c>
      <c r="F316" s="155">
        <f t="shared" si="121"/>
        <v>1.8741161928921457</v>
      </c>
      <c r="G316" s="155">
        <f t="shared" si="121"/>
        <v>1.9764601193696094</v>
      </c>
      <c r="H316" s="155">
        <f t="shared" si="121"/>
        <v>2.0802696286169358</v>
      </c>
      <c r="I316" s="155">
        <f t="shared" si="121"/>
        <v>2.1857632538261287</v>
      </c>
      <c r="J316" s="155">
        <f t="shared" si="121"/>
        <v>2.2938319871518567</v>
      </c>
      <c r="K316" s="155">
        <f t="shared" si="121"/>
        <v>2.4052361616799396</v>
      </c>
      <c r="L316" s="155">
        <f t="shared" si="121"/>
        <v>2.5201842142055639</v>
      </c>
      <c r="M316" s="155">
        <f t="shared" si="121"/>
        <v>2.6607418911656744</v>
      </c>
      <c r="N316" s="155">
        <f t="shared" si="121"/>
        <v>2.8345183293854959</v>
      </c>
      <c r="O316" s="155">
        <f t="shared" si="121"/>
        <v>3.0441276767270162</v>
      </c>
      <c r="P316" s="155">
        <f t="shared" si="121"/>
        <v>3.2684346972363008</v>
      </c>
      <c r="Q316" s="155">
        <f t="shared" si="121"/>
        <v>3.4428710944989276</v>
      </c>
      <c r="R316" s="155">
        <f t="shared" ref="R316:V316" si="122">IF(R298=0,"",R298/R280)</f>
        <v>3.4436914488840884</v>
      </c>
      <c r="S316" s="155">
        <f t="shared" si="122"/>
        <v>3.4437825993713282</v>
      </c>
      <c r="T316" s="155">
        <f t="shared" si="122"/>
        <v>3.4438838776904834</v>
      </c>
      <c r="U316" s="155">
        <f t="shared" si="122"/>
        <v>3.4439964091562123</v>
      </c>
      <c r="V316" s="155">
        <f t="shared" si="122"/>
        <v>3.4541242410717703</v>
      </c>
      <c r="W316" s="155">
        <f t="shared" ref="W316:Y316" si="123">IF(W298=0,"",W298/W280)</f>
        <v>3.5080690869929629</v>
      </c>
      <c r="X316" s="155">
        <f t="shared" si="123"/>
        <v>3.580316964368496</v>
      </c>
      <c r="Y316" s="155">
        <f t="shared" si="123"/>
        <v>3.6632245172481328</v>
      </c>
      <c r="DA316" s="130" t="s">
        <v>3722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1.5748399842470382</v>
      </c>
      <c r="D317" s="156">
        <f t="shared" si="124"/>
        <v>1.6732632513202566</v>
      </c>
      <c r="E317" s="156">
        <f t="shared" si="124"/>
        <v>1.7733436037902319</v>
      </c>
      <c r="F317" s="156">
        <f t="shared" si="124"/>
        <v>1.8741161928921457</v>
      </c>
      <c r="G317" s="156">
        <f t="shared" si="124"/>
        <v>1.9764601193696094</v>
      </c>
      <c r="H317" s="156">
        <f t="shared" si="124"/>
        <v>2.0802696286169358</v>
      </c>
      <c r="I317" s="156">
        <f t="shared" si="124"/>
        <v>2.1857632538261287</v>
      </c>
      <c r="J317" s="156">
        <f t="shared" si="124"/>
        <v>2.2938319871518567</v>
      </c>
      <c r="K317" s="156">
        <f t="shared" si="124"/>
        <v>2.4052361616799396</v>
      </c>
      <c r="L317" s="156">
        <f t="shared" si="124"/>
        <v>2.5201842142055639</v>
      </c>
      <c r="M317" s="156">
        <f t="shared" si="124"/>
        <v>2.6607418911656744</v>
      </c>
      <c r="N317" s="156">
        <f t="shared" si="124"/>
        <v>2.8345183293854959</v>
      </c>
      <c r="O317" s="156">
        <f t="shared" si="124"/>
        <v>3.0441276767270162</v>
      </c>
      <c r="P317" s="156">
        <f t="shared" si="124"/>
        <v>3.2684346972363008</v>
      </c>
      <c r="Q317" s="156">
        <f t="shared" si="124"/>
        <v>3.4428710944989276</v>
      </c>
      <c r="R317" s="156">
        <f t="shared" ref="R317:V317" si="125">IF(R299=0,"",R299/R281)</f>
        <v>3.4436914488840884</v>
      </c>
      <c r="S317" s="156">
        <f t="shared" si="125"/>
        <v>3.4437825993713282</v>
      </c>
      <c r="T317" s="156">
        <f t="shared" si="125"/>
        <v>3.4438838776904834</v>
      </c>
      <c r="U317" s="156">
        <f t="shared" si="125"/>
        <v>3.4439964091562123</v>
      </c>
      <c r="V317" s="156">
        <f t="shared" si="125"/>
        <v>3.4541242410717703</v>
      </c>
      <c r="W317" s="156">
        <f t="shared" ref="W317:Y317" si="126">IF(W299=0,"",W299/W281)</f>
        <v>3.5080690869929629</v>
      </c>
      <c r="X317" s="156">
        <f t="shared" si="126"/>
        <v>3.580316964368496</v>
      </c>
      <c r="Y317" s="156">
        <f t="shared" si="126"/>
        <v>3.6632245172481328</v>
      </c>
      <c r="DA317" s="63" t="s">
        <v>3723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2.232837481420181</v>
      </c>
      <c r="D318" s="155">
        <f t="shared" si="127"/>
        <v>2.3247960389019204</v>
      </c>
      <c r="E318" s="155">
        <f t="shared" si="127"/>
        <v>2.4181332319874578</v>
      </c>
      <c r="F318" s="155">
        <f t="shared" si="127"/>
        <v>2.512220068236362</v>
      </c>
      <c r="G318" s="155">
        <f t="shared" si="127"/>
        <v>2.6076016232355959</v>
      </c>
      <c r="H318" s="155">
        <f t="shared" si="127"/>
        <v>2.704192232025934</v>
      </c>
      <c r="I318" s="155">
        <f t="shared" si="127"/>
        <v>2.8021061528108531</v>
      </c>
      <c r="J318" s="155">
        <f t="shared" si="127"/>
        <v>2.9018554822680782</v>
      </c>
      <c r="K318" s="155">
        <f t="shared" si="127"/>
        <v>3.0038458436648918</v>
      </c>
      <c r="L318" s="155">
        <f t="shared" si="127"/>
        <v>3.1081310270121052</v>
      </c>
      <c r="M318" s="155">
        <f t="shared" si="127"/>
        <v>3.2276341602832419</v>
      </c>
      <c r="N318" s="155">
        <f t="shared" si="127"/>
        <v>3.3661915268713614</v>
      </c>
      <c r="O318" s="155">
        <f t="shared" si="127"/>
        <v>3.5235559541386863</v>
      </c>
      <c r="P318" s="155">
        <f t="shared" si="127"/>
        <v>3.6844127355245169</v>
      </c>
      <c r="Q318" s="155">
        <f t="shared" si="127"/>
        <v>3.8078678489501723</v>
      </c>
      <c r="R318" s="155">
        <f t="shared" ref="R318:V318" si="128">IF(R300=0,"",R300/R282)</f>
        <v>3.8346178706998355</v>
      </c>
      <c r="S318" s="155">
        <f t="shared" si="128"/>
        <v>3.8375900953386877</v>
      </c>
      <c r="T318" s="155">
        <f t="shared" si="128"/>
        <v>3.8408925671596332</v>
      </c>
      <c r="U318" s="155">
        <f t="shared" si="128"/>
        <v>3.8445619802940181</v>
      </c>
      <c r="V318" s="155">
        <f t="shared" si="128"/>
        <v>3.855047462197347</v>
      </c>
      <c r="W318" s="155">
        <f t="shared" ref="W318:Y318" si="129">IF(W300=0,"",W300/W282)</f>
        <v>3.8894628470785491</v>
      </c>
      <c r="X318" s="155">
        <f t="shared" si="129"/>
        <v>3.9317350896368306</v>
      </c>
      <c r="Y318" s="155">
        <f t="shared" si="129"/>
        <v>3.9793834211536598</v>
      </c>
      <c r="DA318" s="130" t="s">
        <v>3724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2.232837481420181</v>
      </c>
      <c r="D319" s="156">
        <f t="shared" si="130"/>
        <v>2.3247960389019204</v>
      </c>
      <c r="E319" s="156">
        <f t="shared" si="130"/>
        <v>2.4181332319874578</v>
      </c>
      <c r="F319" s="156">
        <f t="shared" si="130"/>
        <v>2.512220068236362</v>
      </c>
      <c r="G319" s="156">
        <f t="shared" si="130"/>
        <v>2.6076016232355959</v>
      </c>
      <c r="H319" s="156">
        <f t="shared" si="130"/>
        <v>2.704192232025934</v>
      </c>
      <c r="I319" s="156">
        <f t="shared" si="130"/>
        <v>2.8021061528108531</v>
      </c>
      <c r="J319" s="156">
        <f t="shared" si="130"/>
        <v>2.9018554822680782</v>
      </c>
      <c r="K319" s="156">
        <f t="shared" si="130"/>
        <v>3.0038458436648918</v>
      </c>
      <c r="L319" s="156">
        <f t="shared" si="130"/>
        <v>3.1081310270121052</v>
      </c>
      <c r="M319" s="156">
        <f t="shared" si="130"/>
        <v>3.2276341602832419</v>
      </c>
      <c r="N319" s="156">
        <f t="shared" si="130"/>
        <v>3.3661915268713614</v>
      </c>
      <c r="O319" s="156">
        <f t="shared" si="130"/>
        <v>3.5235559541386863</v>
      </c>
      <c r="P319" s="156">
        <f t="shared" si="130"/>
        <v>3.6844127355245169</v>
      </c>
      <c r="Q319" s="156">
        <f t="shared" si="130"/>
        <v>3.8078678489501723</v>
      </c>
      <c r="R319" s="156">
        <f t="shared" ref="R319:V319" si="131">IF(R301=0,"",R301/R283)</f>
        <v>3.8346178706998355</v>
      </c>
      <c r="S319" s="156">
        <f t="shared" si="131"/>
        <v>3.8375900953386877</v>
      </c>
      <c r="T319" s="156">
        <f t="shared" si="131"/>
        <v>3.8408925671596332</v>
      </c>
      <c r="U319" s="156">
        <f t="shared" si="131"/>
        <v>3.8445619802940181</v>
      </c>
      <c r="V319" s="156">
        <f t="shared" si="131"/>
        <v>3.855047462197347</v>
      </c>
      <c r="W319" s="156">
        <f t="shared" ref="W319:Y319" si="132">IF(W301=0,"",W301/W283)</f>
        <v>3.8894628470785491</v>
      </c>
      <c r="X319" s="156">
        <f t="shared" si="132"/>
        <v>3.9317350896368306</v>
      </c>
      <c r="Y319" s="156">
        <f t="shared" si="132"/>
        <v>3.9793834211536598</v>
      </c>
      <c r="DA319" s="63" t="s">
        <v>3725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0.61990841099390959</v>
      </c>
      <c r="D320" s="155">
        <f t="shared" si="133"/>
        <v>0.62080395455954696</v>
      </c>
      <c r="E320" s="155">
        <f t="shared" si="133"/>
        <v>0.6261853842782743</v>
      </c>
      <c r="F320" s="155">
        <f t="shared" si="133"/>
        <v>0.62417594077705407</v>
      </c>
      <c r="G320" s="155">
        <f t="shared" si="133"/>
        <v>0.62682025685373977</v>
      </c>
      <c r="H320" s="155">
        <f t="shared" si="133"/>
        <v>0.6288090768357244</v>
      </c>
      <c r="I320" s="155">
        <f t="shared" si="133"/>
        <v>0.63969282493639879</v>
      </c>
      <c r="J320" s="155">
        <f t="shared" si="133"/>
        <v>0.64205627288736489</v>
      </c>
      <c r="K320" s="155">
        <f t="shared" si="133"/>
        <v>0.64412322300313507</v>
      </c>
      <c r="L320" s="155">
        <f t="shared" si="133"/>
        <v>0.64502144671024864</v>
      </c>
      <c r="M320" s="155">
        <f t="shared" si="133"/>
        <v>0.65800145866713589</v>
      </c>
      <c r="N320" s="155">
        <f t="shared" si="133"/>
        <v>0.66566560754359672</v>
      </c>
      <c r="O320" s="155">
        <f t="shared" si="133"/>
        <v>0.68307393958774354</v>
      </c>
      <c r="P320" s="155">
        <f t="shared" si="133"/>
        <v>0.70700752376386944</v>
      </c>
      <c r="Q320" s="155">
        <f t="shared" si="133"/>
        <v>0.72221717194277923</v>
      </c>
      <c r="R320" s="155">
        <f t="shared" ref="R320:V320" si="134">IF(R302=0,"",R302/R284)</f>
        <v>0.7289580901595557</v>
      </c>
      <c r="S320" s="155">
        <f t="shared" si="134"/>
        <v>0.73987311423072621</v>
      </c>
      <c r="T320" s="155">
        <f t="shared" si="134"/>
        <v>0.75396432868279284</v>
      </c>
      <c r="U320" s="155">
        <f t="shared" si="134"/>
        <v>0.76235105528914393</v>
      </c>
      <c r="V320" s="155">
        <f t="shared" si="134"/>
        <v>0.77264988391046308</v>
      </c>
      <c r="W320" s="155">
        <f t="shared" ref="W320:Y320" si="135">IF(W302=0,"",W302/W284)</f>
        <v>0.77820248025135663</v>
      </c>
      <c r="X320" s="155">
        <f t="shared" si="135"/>
        <v>0.7904918742503465</v>
      </c>
      <c r="Y320" s="155">
        <f t="shared" si="135"/>
        <v>0.80183482944917051</v>
      </c>
      <c r="DA320" s="130" t="s">
        <v>3726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0.5526207697241724</v>
      </c>
      <c r="D321" s="156">
        <f t="shared" si="136"/>
        <v>0.55460320728756973</v>
      </c>
      <c r="E321" s="156">
        <f t="shared" si="136"/>
        <v>0.5568612124466813</v>
      </c>
      <c r="F321" s="156">
        <f t="shared" si="136"/>
        <v>0.55915679500520854</v>
      </c>
      <c r="G321" s="156">
        <f t="shared" si="136"/>
        <v>0.56170615911076616</v>
      </c>
      <c r="H321" s="156">
        <f t="shared" si="136"/>
        <v>0.56448284412811889</v>
      </c>
      <c r="I321" s="156">
        <f t="shared" si="136"/>
        <v>0.56754012276555665</v>
      </c>
      <c r="J321" s="156">
        <f t="shared" si="136"/>
        <v>0.57109623450536851</v>
      </c>
      <c r="K321" s="156">
        <f t="shared" si="136"/>
        <v>0.57533674031131166</v>
      </c>
      <c r="L321" s="156">
        <f t="shared" si="136"/>
        <v>0.5803112853488045</v>
      </c>
      <c r="M321" s="156">
        <f t="shared" si="136"/>
        <v>0.59045221083544841</v>
      </c>
      <c r="N321" s="156">
        <f t="shared" si="136"/>
        <v>0.60716838737710932</v>
      </c>
      <c r="O321" s="156">
        <f t="shared" si="136"/>
        <v>0.6316064505178961</v>
      </c>
      <c r="P321" s="156">
        <f t="shared" si="136"/>
        <v>0.66124023838869284</v>
      </c>
      <c r="Q321" s="156">
        <f t="shared" si="136"/>
        <v>0.68792136250203118</v>
      </c>
      <c r="R321" s="156">
        <f t="shared" ref="R321:V321" si="137">IF(R303=0,"",R303/R285)</f>
        <v>0.70523148705660221</v>
      </c>
      <c r="S321" s="156">
        <f t="shared" si="137"/>
        <v>0.72134886275958765</v>
      </c>
      <c r="T321" s="156">
        <f t="shared" si="137"/>
        <v>0.73579825637001395</v>
      </c>
      <c r="U321" s="156">
        <f t="shared" si="137"/>
        <v>0.74810443464695864</v>
      </c>
      <c r="V321" s="156">
        <f t="shared" si="137"/>
        <v>0.75779216434947849</v>
      </c>
      <c r="W321" s="156">
        <f t="shared" ref="W321:Y321" si="138">IF(W303=0,"",W303/W285)</f>
        <v>0.76374675645205392</v>
      </c>
      <c r="X321" s="156">
        <f t="shared" si="138"/>
        <v>0.76706921012600471</v>
      </c>
      <c r="Y321" s="156">
        <f t="shared" si="138"/>
        <v>0.76875161934761993</v>
      </c>
      <c r="DA321" s="63" t="s">
        <v>3727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3728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3729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3730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0.61875499975954074</v>
      </c>
      <c r="D325" s="157">
        <f t="shared" si="148"/>
        <v>0.62005273315413523</v>
      </c>
      <c r="E325" s="157">
        <f t="shared" si="148"/>
        <v>0.62147342981319287</v>
      </c>
      <c r="F325" s="157">
        <f t="shared" si="148"/>
        <v>0.62291126785666817</v>
      </c>
      <c r="G325" s="157">
        <f t="shared" si="148"/>
        <v>0.6244633073161957</v>
      </c>
      <c r="H325" s="157">
        <f t="shared" si="148"/>
        <v>0.62611859219718857</v>
      </c>
      <c r="I325" s="157">
        <f t="shared" si="148"/>
        <v>0.62790229481243309</v>
      </c>
      <c r="J325" s="157">
        <f t="shared" si="148"/>
        <v>0.62991534850954756</v>
      </c>
      <c r="K325" s="157">
        <f t="shared" si="148"/>
        <v>0.6322469192789002</v>
      </c>
      <c r="L325" s="157">
        <f t="shared" si="148"/>
        <v>0.63492766401705614</v>
      </c>
      <c r="M325" s="157">
        <f t="shared" si="148"/>
        <v>0.64002408264517607</v>
      </c>
      <c r="N325" s="157">
        <f t="shared" si="148"/>
        <v>0.6484276179692019</v>
      </c>
      <c r="O325" s="157">
        <f t="shared" si="148"/>
        <v>0.66124191695269552</v>
      </c>
      <c r="P325" s="157">
        <f t="shared" si="148"/>
        <v>0.67785945002938253</v>
      </c>
      <c r="Q325" s="157">
        <f t="shared" si="148"/>
        <v>0.69389183391080778</v>
      </c>
      <c r="R325" s="157">
        <f t="shared" ref="R325:V325" si="149">IF(R307=0,"",R307/R289)</f>
        <v>0.70474157903780243</v>
      </c>
      <c r="S325" s="157">
        <f t="shared" si="149"/>
        <v>0.71525311190995278</v>
      </c>
      <c r="T325" s="157">
        <f t="shared" si="149"/>
        <v>0.7256830696643739</v>
      </c>
      <c r="U325" s="157">
        <f t="shared" si="149"/>
        <v>0.7361363017829391</v>
      </c>
      <c r="V325" s="157">
        <f t="shared" si="149"/>
        <v>0.7464053905926411</v>
      </c>
      <c r="W325" s="157">
        <f t="shared" ref="W325:Y325" si="150">IF(W307=0,"",W307/W289)</f>
        <v>0.75578447543167215</v>
      </c>
      <c r="X325" s="157">
        <f t="shared" si="150"/>
        <v>0.76731005978932953</v>
      </c>
      <c r="Y325" s="157">
        <f t="shared" si="150"/>
        <v>0.77806272946855026</v>
      </c>
      <c r="DA325" s="131" t="s">
        <v>3731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0.84951685251065123</v>
      </c>
      <c r="D326" s="158">
        <f t="shared" si="151"/>
        <v>0.84334801279153904</v>
      </c>
      <c r="E326" s="158">
        <f t="shared" si="151"/>
        <v>0.86485225289515355</v>
      </c>
      <c r="F326" s="158">
        <f t="shared" si="151"/>
        <v>0.85093451910759521</v>
      </c>
      <c r="G326" s="158">
        <f t="shared" si="151"/>
        <v>0.8529606876819138</v>
      </c>
      <c r="H326" s="158">
        <f t="shared" si="151"/>
        <v>0.85426289987186055</v>
      </c>
      <c r="I326" s="158">
        <f t="shared" si="151"/>
        <v>0.85855734520560845</v>
      </c>
      <c r="J326" s="158">
        <f t="shared" si="151"/>
        <v>0.85864274601466872</v>
      </c>
      <c r="K326" s="158">
        <f t="shared" si="151"/>
        <v>0.86842998498555612</v>
      </c>
      <c r="L326" s="158">
        <f t="shared" si="151"/>
        <v>0.86959419436525698</v>
      </c>
      <c r="M326" s="158">
        <f t="shared" si="151"/>
        <v>0.86704156027999624</v>
      </c>
      <c r="N326" s="158">
        <f t="shared" si="151"/>
        <v>0.87245098967165502</v>
      </c>
      <c r="O326" s="158">
        <f t="shared" si="151"/>
        <v>0.88174452445492146</v>
      </c>
      <c r="P326" s="158">
        <f t="shared" si="151"/>
        <v>0.88394169000568079</v>
      </c>
      <c r="Q326" s="158">
        <f t="shared" si="151"/>
        <v>0.88182774764272343</v>
      </c>
      <c r="R326" s="158">
        <f t="shared" ref="R326:V326" si="152">IF(R308=0,"",R308/R290)</f>
        <v>0.88976621126241295</v>
      </c>
      <c r="S326" s="158">
        <f t="shared" si="152"/>
        <v>0.89608709677620313</v>
      </c>
      <c r="T326" s="158">
        <f t="shared" si="152"/>
        <v>0.89781167288464281</v>
      </c>
      <c r="U326" s="158">
        <f t="shared" si="152"/>
        <v>0.90739301397165728</v>
      </c>
      <c r="V326" s="158">
        <f t="shared" si="152"/>
        <v>0.91348750165843673</v>
      </c>
      <c r="W326" s="158">
        <f t="shared" ref="W326:Y326" si="153">IF(W308=0,"",W308/W290)</f>
        <v>0.90796010226566271</v>
      </c>
      <c r="X326" s="158">
        <f t="shared" si="153"/>
        <v>0.90378923942970313</v>
      </c>
      <c r="Y326" s="158">
        <f t="shared" si="153"/>
        <v>0.90761466071790853</v>
      </c>
      <c r="DA326" s="132" t="s">
        <v>3732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0.61875499975954074</v>
      </c>
      <c r="D327" s="156">
        <f t="shared" si="154"/>
        <v>0.62005273315413523</v>
      </c>
      <c r="E327" s="156">
        <f t="shared" si="154"/>
        <v>0.62147342981319287</v>
      </c>
      <c r="F327" s="156">
        <f t="shared" si="154"/>
        <v>0.62291126785666817</v>
      </c>
      <c r="G327" s="156">
        <f t="shared" si="154"/>
        <v>0.62446330731619559</v>
      </c>
      <c r="H327" s="156">
        <f t="shared" si="154"/>
        <v>0.62611859219718846</v>
      </c>
      <c r="I327" s="156">
        <f t="shared" si="154"/>
        <v>0.62790229481243298</v>
      </c>
      <c r="J327" s="156">
        <f t="shared" si="154"/>
        <v>0.62991534850954756</v>
      </c>
      <c r="K327" s="156">
        <f t="shared" si="154"/>
        <v>0.6322469192789002</v>
      </c>
      <c r="L327" s="156">
        <f t="shared" si="154"/>
        <v>0.63492766401705614</v>
      </c>
      <c r="M327" s="156">
        <f t="shared" si="154"/>
        <v>0.64002408264517607</v>
      </c>
      <c r="N327" s="156">
        <f t="shared" si="154"/>
        <v>0.6484276179692019</v>
      </c>
      <c r="O327" s="156">
        <f t="shared" si="154"/>
        <v>0.66124191695269552</v>
      </c>
      <c r="P327" s="156">
        <f t="shared" si="154"/>
        <v>0.67785945002938253</v>
      </c>
      <c r="Q327" s="156">
        <f t="shared" si="154"/>
        <v>0.69389183391080778</v>
      </c>
      <c r="R327" s="156">
        <f t="shared" ref="R327:V327" si="155">IF(R309=0,"",R309/R291)</f>
        <v>0.70474157903780232</v>
      </c>
      <c r="S327" s="156">
        <f t="shared" si="155"/>
        <v>0.71525311190995278</v>
      </c>
      <c r="T327" s="156">
        <f t="shared" si="155"/>
        <v>0.7256830696643739</v>
      </c>
      <c r="U327" s="156">
        <f t="shared" si="155"/>
        <v>0.7361363017829391</v>
      </c>
      <c r="V327" s="156">
        <f t="shared" si="155"/>
        <v>0.7464053905926411</v>
      </c>
      <c r="W327" s="156">
        <f t="shared" ref="W327:Y327" si="156">IF(W309=0,"",W309/W291)</f>
        <v>0.75578447543167215</v>
      </c>
      <c r="X327" s="156">
        <f t="shared" si="156"/>
        <v>0.76731005978932953</v>
      </c>
      <c r="Y327" s="156">
        <f t="shared" si="156"/>
        <v>0.77806272946855026</v>
      </c>
      <c r="DA327" s="63" t="s">
        <v>3733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3734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0.65442115180100502</v>
      </c>
      <c r="D329" s="155">
        <f t="shared" si="160"/>
        <v>0.67754865795534192</v>
      </c>
      <c r="E329" s="155">
        <f t="shared" si="160"/>
        <v>0.65537447143317806</v>
      </c>
      <c r="F329" s="155">
        <f t="shared" si="160"/>
        <v>0.68255492779115845</v>
      </c>
      <c r="G329" s="155">
        <f t="shared" si="160"/>
        <v>0.68968211649316136</v>
      </c>
      <c r="H329" s="155">
        <f t="shared" si="160"/>
        <v>0.68601405690389794</v>
      </c>
      <c r="I329" s="155">
        <f t="shared" si="160"/>
        <v>0.6638425365505185</v>
      </c>
      <c r="J329" s="155">
        <f t="shared" si="160"/>
        <v>0.64735106644718543</v>
      </c>
      <c r="K329" s="155">
        <f t="shared" si="160"/>
        <v>0.65324269195354079</v>
      </c>
      <c r="L329" s="155">
        <f t="shared" si="160"/>
        <v>0.66678911098913685</v>
      </c>
      <c r="M329" s="155">
        <f t="shared" si="160"/>
        <v>0.68548351411339736</v>
      </c>
      <c r="N329" s="155">
        <f t="shared" si="160"/>
        <v>0.71313031878338329</v>
      </c>
      <c r="O329" s="155">
        <f t="shared" si="160"/>
        <v>0.70266516835647042</v>
      </c>
      <c r="P329" s="155">
        <f t="shared" si="160"/>
        <v>0.70699983076659589</v>
      </c>
      <c r="Q329" s="155">
        <f t="shared" si="160"/>
        <v>0.69443578101403391</v>
      </c>
      <c r="R329" s="155">
        <f t="shared" ref="R329:V329" si="161">IF(R311=0,"",R311/R293)</f>
        <v>0.69109425741058261</v>
      </c>
      <c r="S329" s="155">
        <f t="shared" si="161"/>
        <v>0.72002062725578719</v>
      </c>
      <c r="T329" s="155">
        <f t="shared" si="161"/>
        <v>0.73747746894807376</v>
      </c>
      <c r="U329" s="155">
        <f t="shared" si="161"/>
        <v>0.75545386514876478</v>
      </c>
      <c r="V329" s="155">
        <f t="shared" si="161"/>
        <v>0.77758804017028726</v>
      </c>
      <c r="W329" s="155">
        <f t="shared" ref="W329:Y329" si="162">IF(W311=0,"",W311/W293)</f>
        <v>0.78905446704636972</v>
      </c>
      <c r="X329" s="155">
        <f t="shared" si="162"/>
        <v>0.80214464618305104</v>
      </c>
      <c r="Y329" s="155">
        <f t="shared" si="162"/>
        <v>0.79806409532867306</v>
      </c>
      <c r="DA329" s="130" t="s">
        <v>3735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0.58322564770404206</v>
      </c>
      <c r="D330" s="156">
        <f t="shared" si="163"/>
        <v>0.58362968433287687</v>
      </c>
      <c r="E330" s="156">
        <f t="shared" si="163"/>
        <v>0.5840337573567661</v>
      </c>
      <c r="F330" s="156">
        <f t="shared" si="163"/>
        <v>0.58443783534361715</v>
      </c>
      <c r="G330" s="156">
        <f t="shared" si="163"/>
        <v>0.58484194684817248</v>
      </c>
      <c r="H330" s="156">
        <f t="shared" si="163"/>
        <v>0.58524608837569525</v>
      </c>
      <c r="I330" s="156">
        <f t="shared" si="163"/>
        <v>0.58565026696207445</v>
      </c>
      <c r="J330" s="156">
        <f t="shared" si="163"/>
        <v>0.58605451143086595</v>
      </c>
      <c r="K330" s="156">
        <f t="shared" si="163"/>
        <v>0.58645884628967249</v>
      </c>
      <c r="L330" s="156">
        <f t="shared" si="163"/>
        <v>0.58686327809528283</v>
      </c>
      <c r="M330" s="156">
        <f t="shared" si="163"/>
        <v>0.58717042096920258</v>
      </c>
      <c r="N330" s="156">
        <f t="shared" si="163"/>
        <v>0.58734209938822346</v>
      </c>
      <c r="O330" s="156">
        <f t="shared" si="163"/>
        <v>0.58744470706949636</v>
      </c>
      <c r="P330" s="156">
        <f t="shared" si="163"/>
        <v>0.58773101684177265</v>
      </c>
      <c r="Q330" s="156">
        <f t="shared" si="163"/>
        <v>0.5888963644981875</v>
      </c>
      <c r="R330" s="156">
        <f t="shared" ref="R330:V330" si="164">IF(R312=0,"",R312/R294)</f>
        <v>0.59195744261136474</v>
      </c>
      <c r="S330" s="156">
        <f t="shared" si="164"/>
        <v>0.59627544307788194</v>
      </c>
      <c r="T330" s="156">
        <f t="shared" si="164"/>
        <v>0.60101313622717345</v>
      </c>
      <c r="U330" s="156">
        <f t="shared" si="164"/>
        <v>0.6053332923886855</v>
      </c>
      <c r="V330" s="156">
        <f t="shared" si="164"/>
        <v>0.60839868189185808</v>
      </c>
      <c r="W330" s="156">
        <f t="shared" ref="W330:Y330" si="165">IF(W312=0,"",W312/W294)</f>
        <v>0.60987193136081463</v>
      </c>
      <c r="X330" s="156">
        <f t="shared" si="165"/>
        <v>0.61027361589744822</v>
      </c>
      <c r="Y330" s="156">
        <f t="shared" si="165"/>
        <v>0.6103137843511115</v>
      </c>
      <c r="DA330" s="63" t="s">
        <v>3736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0.74907589931405694</v>
      </c>
      <c r="D331" s="159">
        <f t="shared" si="166"/>
        <v>0.75034889251737391</v>
      </c>
      <c r="E331" s="159">
        <f t="shared" si="166"/>
        <v>0.75168190764470932</v>
      </c>
      <c r="F331" s="159">
        <f t="shared" si="166"/>
        <v>0.75302310757986557</v>
      </c>
      <c r="G331" s="159">
        <f t="shared" si="166"/>
        <v>0.75441958417661092</v>
      </c>
      <c r="H331" s="159">
        <f t="shared" si="166"/>
        <v>0.75586557399155696</v>
      </c>
      <c r="I331" s="159">
        <f t="shared" si="166"/>
        <v>0.7573726804588482</v>
      </c>
      <c r="J331" s="159">
        <f t="shared" si="166"/>
        <v>0.75898843875253086</v>
      </c>
      <c r="K331" s="159">
        <f t="shared" si="166"/>
        <v>0.76075326627378259</v>
      </c>
      <c r="L331" s="159">
        <f t="shared" si="166"/>
        <v>0.76267797633444723</v>
      </c>
      <c r="M331" s="159">
        <f t="shared" si="166"/>
        <v>0.76542988640326759</v>
      </c>
      <c r="N331" s="159">
        <f t="shared" si="166"/>
        <v>0.76919897542112448</v>
      </c>
      <c r="O331" s="159">
        <f t="shared" si="166"/>
        <v>0.77443574741954024</v>
      </c>
      <c r="P331" s="159">
        <f t="shared" si="166"/>
        <v>0.78136116077327045</v>
      </c>
      <c r="Q331" s="159">
        <f t="shared" si="166"/>
        <v>0.79032271320116532</v>
      </c>
      <c r="R331" s="159">
        <f t="shared" ref="R331:V331" si="167">IF(R313=0,"",R313/R295)</f>
        <v>0.80251724349459352</v>
      </c>
      <c r="S331" s="159">
        <f t="shared" si="167"/>
        <v>0.8177765816812872</v>
      </c>
      <c r="T331" s="159">
        <f t="shared" si="167"/>
        <v>0.8342040971914727</v>
      </c>
      <c r="U331" s="159">
        <f t="shared" si="167"/>
        <v>0.84990315945542083</v>
      </c>
      <c r="V331" s="159">
        <f t="shared" si="167"/>
        <v>0.86297713790338204</v>
      </c>
      <c r="W331" s="159">
        <f t="shared" ref="W331:Y331" si="168">IF(W313=0,"",W313/W295)</f>
        <v>0.87276705652142839</v>
      </c>
      <c r="X331" s="159">
        <f t="shared" si="168"/>
        <v>0.88042456835886307</v>
      </c>
      <c r="Y331" s="159">
        <f t="shared" si="168"/>
        <v>0.88721521788189694</v>
      </c>
      <c r="DA331" s="60" t="s">
        <v>3737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0.10162881652294228</v>
      </c>
      <c r="D333" s="117">
        <f t="shared" si="169"/>
        <v>0.1099902305679662</v>
      </c>
      <c r="E333" s="117">
        <f t="shared" si="169"/>
        <v>0.17998140112636168</v>
      </c>
      <c r="F333" s="117">
        <f t="shared" si="169"/>
        <v>0.18749878885144494</v>
      </c>
      <c r="G333" s="117">
        <f t="shared" si="169"/>
        <v>0.18587554288779981</v>
      </c>
      <c r="H333" s="117">
        <f t="shared" si="169"/>
        <v>0.21310416161801146</v>
      </c>
      <c r="I333" s="117">
        <f t="shared" si="169"/>
        <v>0.34633281638168345</v>
      </c>
      <c r="J333" s="117">
        <f t="shared" si="169"/>
        <v>0.36292796204874245</v>
      </c>
      <c r="K333" s="117">
        <f t="shared" si="169"/>
        <v>0.27101942458026168</v>
      </c>
      <c r="L333" s="117">
        <f t="shared" si="169"/>
        <v>0.13121763767940936</v>
      </c>
      <c r="M333" s="117">
        <f t="shared" si="169"/>
        <v>4.5701627734696056E-2</v>
      </c>
      <c r="N333" s="117">
        <f t="shared" si="169"/>
        <v>2.4592659187232337E-2</v>
      </c>
      <c r="O333" s="117">
        <f t="shared" si="169"/>
        <v>3.0500841011668427E-2</v>
      </c>
      <c r="P333" s="117">
        <f t="shared" si="169"/>
        <v>0.10058065881798695</v>
      </c>
      <c r="Q333" s="117">
        <f t="shared" si="169"/>
        <v>0.11394907437282982</v>
      </c>
      <c r="R333" s="117">
        <f t="shared" ref="R333:V333" si="170">R334+R336+R338+R347</f>
        <v>0.17732590362673051</v>
      </c>
      <c r="S333" s="117">
        <f t="shared" si="170"/>
        <v>0.10275704264098381</v>
      </c>
      <c r="T333" s="117">
        <f t="shared" si="170"/>
        <v>7.7839380331295727E-2</v>
      </c>
      <c r="U333" s="117">
        <f t="shared" si="170"/>
        <v>5.8424822476375406E-2</v>
      </c>
      <c r="V333" s="117">
        <f t="shared" si="170"/>
        <v>5.6943287408483326E-2</v>
      </c>
      <c r="W333" s="117">
        <f t="shared" ref="W333:Y333" si="171">W334+W336+W338+W347</f>
        <v>5.6345872033021188E-2</v>
      </c>
      <c r="X333" s="117">
        <f t="shared" si="171"/>
        <v>4.8756601432579059E-2</v>
      </c>
      <c r="Y333" s="117">
        <f t="shared" si="171"/>
        <v>7.6050202725806468E-2</v>
      </c>
      <c r="DA333" s="129" t="s">
        <v>3889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3890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3891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3892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3893</v>
      </c>
    </row>
    <row r="338" spans="1:105" ht="12" customHeight="1" x14ac:dyDescent="0.25">
      <c r="A338" s="121" t="s">
        <v>55</v>
      </c>
      <c r="B338" s="122"/>
      <c r="C338" s="122">
        <v>9.3682321443333532E-3</v>
      </c>
      <c r="D338" s="122">
        <v>1.3103939981622835E-2</v>
      </c>
      <c r="E338" s="122">
        <v>1.8706997113145673E-2</v>
      </c>
      <c r="F338" s="122">
        <v>2.1588709380228138E-2</v>
      </c>
      <c r="G338" s="122">
        <v>2.0264249786982914E-2</v>
      </c>
      <c r="H338" s="122">
        <v>2.4455683025278122E-2</v>
      </c>
      <c r="I338" s="122">
        <v>3.3559331191249847E-2</v>
      </c>
      <c r="J338" s="122">
        <v>3.091199560586259E-2</v>
      </c>
      <c r="K338" s="122">
        <v>2.6350523197257194E-2</v>
      </c>
      <c r="L338" s="122">
        <v>1.2794030013745426E-2</v>
      </c>
      <c r="M338" s="122">
        <v>4.5061973816785958E-3</v>
      </c>
      <c r="N338" s="122">
        <v>1.7850039362211567E-3</v>
      </c>
      <c r="O338" s="122">
        <v>2.4467276669507582E-3</v>
      </c>
      <c r="P338" s="122">
        <v>8.1682953172650397E-3</v>
      </c>
      <c r="Q338" s="122">
        <v>1.02679154621907E-2</v>
      </c>
      <c r="R338" s="122">
        <v>1.5646849943709511E-2</v>
      </c>
      <c r="S338" s="122">
        <v>9.3001402711584864E-3</v>
      </c>
      <c r="T338" s="122">
        <v>6.4395100073932439E-3</v>
      </c>
      <c r="U338" s="122">
        <v>4.5269237418164429E-3</v>
      </c>
      <c r="V338" s="122">
        <v>4.1226714931794145E-3</v>
      </c>
      <c r="W338" s="122">
        <v>4.357471781350839E-3</v>
      </c>
      <c r="X338" s="122">
        <v>4.2952279476496354E-3</v>
      </c>
      <c r="Y338" s="122">
        <v>7.384067762637986E-3</v>
      </c>
      <c r="DA338" s="130" t="s">
        <v>3894</v>
      </c>
    </row>
    <row r="339" spans="1:105" ht="12" customHeight="1" x14ac:dyDescent="0.25">
      <c r="A339" s="97" t="s">
        <v>124</v>
      </c>
      <c r="B339" s="98"/>
      <c r="C339" s="98">
        <v>9.3682321443333532E-3</v>
      </c>
      <c r="D339" s="98">
        <v>1.3103939981622835E-2</v>
      </c>
      <c r="E339" s="98">
        <v>1.8706997113145673E-2</v>
      </c>
      <c r="F339" s="98">
        <v>2.1588709380228138E-2</v>
      </c>
      <c r="G339" s="98">
        <v>2.0264249786982914E-2</v>
      </c>
      <c r="H339" s="98">
        <v>2.4455683025278122E-2</v>
      </c>
      <c r="I339" s="98">
        <v>3.3559331191249847E-2</v>
      </c>
      <c r="J339" s="98">
        <v>3.091199560586259E-2</v>
      </c>
      <c r="K339" s="98">
        <v>2.6350523197257194E-2</v>
      </c>
      <c r="L339" s="98">
        <v>1.2794030013745426E-2</v>
      </c>
      <c r="M339" s="98">
        <v>4.5061973816785958E-3</v>
      </c>
      <c r="N339" s="98">
        <v>1.7850039362211567E-3</v>
      </c>
      <c r="O339" s="98">
        <v>2.4467276669507582E-3</v>
      </c>
      <c r="P339" s="98">
        <v>8.1682953172650397E-3</v>
      </c>
      <c r="Q339" s="98">
        <v>1.02679154621907E-2</v>
      </c>
      <c r="R339" s="98">
        <v>1.5646849943709511E-2</v>
      </c>
      <c r="S339" s="98">
        <v>9.3001402711584864E-3</v>
      </c>
      <c r="T339" s="98">
        <v>6.4395100073932439E-3</v>
      </c>
      <c r="U339" s="98">
        <v>4.5269237418164429E-3</v>
      </c>
      <c r="V339" s="98">
        <v>4.1226714931794145E-3</v>
      </c>
      <c r="W339" s="98">
        <v>4.357471781350839E-3</v>
      </c>
      <c r="X339" s="98">
        <v>4.2952279476496354E-3</v>
      </c>
      <c r="Y339" s="98">
        <v>7.384067762637986E-3</v>
      </c>
      <c r="DA339" s="63" t="s">
        <v>3895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3896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3897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3898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3899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3900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3901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3902</v>
      </c>
    </row>
    <row r="347" spans="1:105" ht="12" customHeight="1" x14ac:dyDescent="0.25">
      <c r="A347" s="121" t="s">
        <v>54</v>
      </c>
      <c r="B347" s="122"/>
      <c r="C347" s="122">
        <v>9.2260584378608929E-2</v>
      </c>
      <c r="D347" s="122">
        <v>9.6886290586343363E-2</v>
      </c>
      <c r="E347" s="122">
        <v>0.16127440401321602</v>
      </c>
      <c r="F347" s="122">
        <v>0.1659100794712168</v>
      </c>
      <c r="G347" s="122">
        <v>0.1656112931008169</v>
      </c>
      <c r="H347" s="122">
        <v>0.18864847859273334</v>
      </c>
      <c r="I347" s="122">
        <v>0.31277348519043358</v>
      </c>
      <c r="J347" s="122">
        <v>0.33201596644287984</v>
      </c>
      <c r="K347" s="122">
        <v>0.24466890138300451</v>
      </c>
      <c r="L347" s="122">
        <v>0.11842360766566394</v>
      </c>
      <c r="M347" s="122">
        <v>4.1195430353017461E-2</v>
      </c>
      <c r="N347" s="122">
        <v>2.280765525101118E-2</v>
      </c>
      <c r="O347" s="122">
        <v>2.805411334471767E-2</v>
      </c>
      <c r="P347" s="122">
        <v>9.2412363500721906E-2</v>
      </c>
      <c r="Q347" s="122">
        <v>0.10368115891063912</v>
      </c>
      <c r="R347" s="122">
        <v>0.16167905368302099</v>
      </c>
      <c r="S347" s="122">
        <v>9.3456902369825332E-2</v>
      </c>
      <c r="T347" s="122">
        <v>7.1399870323902478E-2</v>
      </c>
      <c r="U347" s="122">
        <v>5.3897898734558962E-2</v>
      </c>
      <c r="V347" s="122">
        <v>5.282061591530391E-2</v>
      </c>
      <c r="W347" s="122">
        <v>5.1988400251670348E-2</v>
      </c>
      <c r="X347" s="122">
        <v>4.4461373484929421E-2</v>
      </c>
      <c r="Y347" s="122">
        <v>6.8666134963168479E-2</v>
      </c>
      <c r="DA347" s="130" t="s">
        <v>3903</v>
      </c>
    </row>
    <row r="348" spans="1:105" ht="12" customHeight="1" x14ac:dyDescent="0.25">
      <c r="A348" s="97" t="s">
        <v>50</v>
      </c>
      <c r="B348" s="98"/>
      <c r="C348" s="98">
        <v>9.2260584378608929E-2</v>
      </c>
      <c r="D348" s="98">
        <v>9.6886290586343363E-2</v>
      </c>
      <c r="E348" s="98">
        <v>0.16127440401321602</v>
      </c>
      <c r="F348" s="98">
        <v>0.1659100794712168</v>
      </c>
      <c r="G348" s="98">
        <v>0.1656112931008169</v>
      </c>
      <c r="H348" s="98">
        <v>0.18864847859273334</v>
      </c>
      <c r="I348" s="98">
        <v>0.31277348519043358</v>
      </c>
      <c r="J348" s="98">
        <v>0.33201596644287984</v>
      </c>
      <c r="K348" s="98">
        <v>0.24466890138300451</v>
      </c>
      <c r="L348" s="98">
        <v>0.11842360766566394</v>
      </c>
      <c r="M348" s="98">
        <v>4.1195430353017461E-2</v>
      </c>
      <c r="N348" s="98">
        <v>2.280765525101118E-2</v>
      </c>
      <c r="O348" s="98">
        <v>2.805411334471767E-2</v>
      </c>
      <c r="P348" s="98">
        <v>9.2412363500721906E-2</v>
      </c>
      <c r="Q348" s="98">
        <v>0.10368115891063912</v>
      </c>
      <c r="R348" s="98">
        <v>0.16167905368302099</v>
      </c>
      <c r="S348" s="98">
        <v>9.3456902369825332E-2</v>
      </c>
      <c r="T348" s="98">
        <v>7.1399870323902478E-2</v>
      </c>
      <c r="U348" s="98">
        <v>5.3897898734558962E-2</v>
      </c>
      <c r="V348" s="98">
        <v>5.282061591530391E-2</v>
      </c>
      <c r="W348" s="98">
        <v>5.1988400251670348E-2</v>
      </c>
      <c r="X348" s="98">
        <v>4.4461373484929421E-2</v>
      </c>
      <c r="Y348" s="98">
        <v>6.8666134963168479E-2</v>
      </c>
      <c r="DA348" s="63" t="s">
        <v>3904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3905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7357.3002959168625</v>
      </c>
      <c r="D351" s="117">
        <f t="shared" si="174"/>
        <v>6708.0792490848289</v>
      </c>
      <c r="E351" s="117">
        <f t="shared" si="174"/>
        <v>6826.461353229638</v>
      </c>
      <c r="F351" s="117">
        <f t="shared" si="174"/>
        <v>7387.9014631081636</v>
      </c>
      <c r="G351" s="117">
        <f t="shared" si="174"/>
        <v>7566.1878901839073</v>
      </c>
      <c r="H351" s="117">
        <f t="shared" si="174"/>
        <v>6970.8806591982739</v>
      </c>
      <c r="I351" s="117">
        <f t="shared" si="174"/>
        <v>7270.1865512349814</v>
      </c>
      <c r="J351" s="117">
        <f t="shared" si="174"/>
        <v>7294.3623187020576</v>
      </c>
      <c r="K351" s="117">
        <f t="shared" si="174"/>
        <v>7025.1144002731817</v>
      </c>
      <c r="L351" s="117">
        <f t="shared" si="174"/>
        <v>7221.0368300250939</v>
      </c>
      <c r="M351" s="117">
        <f t="shared" si="174"/>
        <v>6750.3545916194062</v>
      </c>
      <c r="N351" s="117">
        <f t="shared" si="174"/>
        <v>6393.1429993019747</v>
      </c>
      <c r="O351" s="117">
        <f t="shared" si="174"/>
        <v>5860.5594263158855</v>
      </c>
      <c r="P351" s="117">
        <f t="shared" si="174"/>
        <v>4869.370650887663</v>
      </c>
      <c r="Q351" s="117">
        <f t="shared" si="174"/>
        <v>5276.363267415165</v>
      </c>
      <c r="R351" s="117">
        <f t="shared" ref="R351:V351" si="175">R352+R354+R356+R365</f>
        <v>5257.3816545585914</v>
      </c>
      <c r="S351" s="117">
        <f t="shared" si="175"/>
        <v>4959.1998086320327</v>
      </c>
      <c r="T351" s="117">
        <f t="shared" si="175"/>
        <v>5061.4886026616377</v>
      </c>
      <c r="U351" s="117">
        <f t="shared" si="175"/>
        <v>4217.4374431142041</v>
      </c>
      <c r="V351" s="117">
        <f t="shared" si="175"/>
        <v>4753.9678951755859</v>
      </c>
      <c r="W351" s="117">
        <f t="shared" ref="W351:Y351" si="176">W352+W354+W356+W365</f>
        <v>4729.3458067346519</v>
      </c>
      <c r="X351" s="117">
        <f t="shared" si="176"/>
        <v>4028.5127492576034</v>
      </c>
      <c r="Y351" s="117">
        <f t="shared" si="176"/>
        <v>3523.6933560301704</v>
      </c>
      <c r="DA351" s="129" t="s">
        <v>4057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4284.7237871184334</v>
      </c>
      <c r="D352" s="122">
        <f t="shared" si="177"/>
        <v>3489.2680557632812</v>
      </c>
      <c r="E352" s="122">
        <f t="shared" si="177"/>
        <v>3418.7411664630486</v>
      </c>
      <c r="F352" s="122">
        <f t="shared" si="177"/>
        <v>4125.7450851999029</v>
      </c>
      <c r="G352" s="122">
        <f t="shared" si="177"/>
        <v>4098.9586897733971</v>
      </c>
      <c r="H352" s="122">
        <f t="shared" si="177"/>
        <v>3091.760157348529</v>
      </c>
      <c r="I352" s="122">
        <f t="shared" si="177"/>
        <v>3346.9503267502619</v>
      </c>
      <c r="J352" s="122">
        <f t="shared" si="177"/>
        <v>3239.4899620393599</v>
      </c>
      <c r="K352" s="122">
        <f t="shared" si="177"/>
        <v>3162.8464900081663</v>
      </c>
      <c r="L352" s="122">
        <f t="shared" si="177"/>
        <v>3294.257849921014</v>
      </c>
      <c r="M352" s="122">
        <f t="shared" si="177"/>
        <v>2825.12628833707</v>
      </c>
      <c r="N352" s="122">
        <f t="shared" si="177"/>
        <v>2612.7551406930388</v>
      </c>
      <c r="O352" s="122">
        <f t="shared" si="177"/>
        <v>2410.1814174425622</v>
      </c>
      <c r="P352" s="122">
        <f t="shared" si="177"/>
        <v>1774.377315773492</v>
      </c>
      <c r="Q352" s="122">
        <f t="shared" si="177"/>
        <v>1931.0870130602664</v>
      </c>
      <c r="R352" s="122">
        <f t="shared" si="177"/>
        <v>1920.9391376022977</v>
      </c>
      <c r="S352" s="122">
        <f t="shared" si="177"/>
        <v>1833.1333551645675</v>
      </c>
      <c r="T352" s="122">
        <f t="shared" si="177"/>
        <v>1672.3940469767176</v>
      </c>
      <c r="U352" s="122">
        <f t="shared" si="177"/>
        <v>1541.8663496578072</v>
      </c>
      <c r="V352" s="122">
        <f t="shared" si="177"/>
        <v>1486.0682406273229</v>
      </c>
      <c r="W352" s="122">
        <f t="shared" si="177"/>
        <v>1371.1069214945467</v>
      </c>
      <c r="X352" s="122">
        <f t="shared" si="177"/>
        <v>959.93326734373284</v>
      </c>
      <c r="Y352" s="122">
        <f t="shared" si="177"/>
        <v>663.57657679275792</v>
      </c>
      <c r="DA352" s="130" t="s">
        <v>4058</v>
      </c>
    </row>
    <row r="353" spans="1:105" ht="12" customHeight="1" x14ac:dyDescent="0.25">
      <c r="A353" s="97" t="s">
        <v>53</v>
      </c>
      <c r="B353" s="98"/>
      <c r="C353" s="98">
        <v>4284.7237871184334</v>
      </c>
      <c r="D353" s="98">
        <v>3489.2680557632812</v>
      </c>
      <c r="E353" s="98">
        <v>3418.7411664630486</v>
      </c>
      <c r="F353" s="98">
        <v>4125.7450851999029</v>
      </c>
      <c r="G353" s="98">
        <v>4098.9586897733971</v>
      </c>
      <c r="H353" s="98">
        <v>3091.760157348529</v>
      </c>
      <c r="I353" s="98">
        <v>3346.9503267502619</v>
      </c>
      <c r="J353" s="98">
        <v>3239.4899620393599</v>
      </c>
      <c r="K353" s="98">
        <v>3162.8464900081663</v>
      </c>
      <c r="L353" s="98">
        <v>3294.257849921014</v>
      </c>
      <c r="M353" s="98">
        <v>2825.12628833707</v>
      </c>
      <c r="N353" s="98">
        <v>2612.7551406930388</v>
      </c>
      <c r="O353" s="98">
        <v>2410.1814174425622</v>
      </c>
      <c r="P353" s="98">
        <v>1774.377315773492</v>
      </c>
      <c r="Q353" s="98">
        <v>1931.0870130602664</v>
      </c>
      <c r="R353" s="98">
        <v>1920.9391376022977</v>
      </c>
      <c r="S353" s="98">
        <v>1833.1333551645675</v>
      </c>
      <c r="T353" s="98">
        <v>1672.3940469767176</v>
      </c>
      <c r="U353" s="98">
        <v>1541.8663496578072</v>
      </c>
      <c r="V353" s="98">
        <v>1486.0682406273229</v>
      </c>
      <c r="W353" s="98">
        <v>1371.1069214945467</v>
      </c>
      <c r="X353" s="98">
        <v>959.93326734373284</v>
      </c>
      <c r="Y353" s="98">
        <v>663.57657679275792</v>
      </c>
      <c r="DA353" s="63" t="s">
        <v>4059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307.72355698139108</v>
      </c>
      <c r="D354" s="122">
        <f t="shared" si="178"/>
        <v>298.6390217487056</v>
      </c>
      <c r="E354" s="122">
        <f t="shared" si="178"/>
        <v>752.06593612965617</v>
      </c>
      <c r="F354" s="122">
        <f t="shared" si="178"/>
        <v>349.23487298662815</v>
      </c>
      <c r="G354" s="122">
        <f t="shared" si="178"/>
        <v>471.15550565846485</v>
      </c>
      <c r="H354" s="122">
        <f t="shared" si="178"/>
        <v>759.27285530576523</v>
      </c>
      <c r="I354" s="122">
        <f t="shared" si="178"/>
        <v>924.33617212852494</v>
      </c>
      <c r="J354" s="122">
        <f t="shared" si="178"/>
        <v>881.16452036154067</v>
      </c>
      <c r="K354" s="122">
        <f t="shared" si="178"/>
        <v>799.05312091446433</v>
      </c>
      <c r="L354" s="122">
        <f t="shared" si="178"/>
        <v>951.33083842301687</v>
      </c>
      <c r="M354" s="122">
        <f t="shared" si="178"/>
        <v>1167.9670419120307</v>
      </c>
      <c r="N354" s="122">
        <f t="shared" si="178"/>
        <v>1127.3311244075069</v>
      </c>
      <c r="O354" s="122">
        <f t="shared" si="178"/>
        <v>901.21327595598962</v>
      </c>
      <c r="P354" s="122">
        <f t="shared" si="178"/>
        <v>656.36481855779505</v>
      </c>
      <c r="Q354" s="122">
        <f t="shared" si="178"/>
        <v>880.20823461773409</v>
      </c>
      <c r="R354" s="122">
        <f t="shared" si="178"/>
        <v>808.75722248961313</v>
      </c>
      <c r="S354" s="122">
        <f t="shared" si="178"/>
        <v>641.3041828012872</v>
      </c>
      <c r="T354" s="122">
        <f t="shared" si="178"/>
        <v>964.32652184733877</v>
      </c>
      <c r="U354" s="122">
        <f t="shared" si="178"/>
        <v>261.37735167931743</v>
      </c>
      <c r="V354" s="122">
        <f t="shared" si="178"/>
        <v>885.98507735814758</v>
      </c>
      <c r="W354" s="122">
        <f t="shared" si="178"/>
        <v>826.01832070561875</v>
      </c>
      <c r="X354" s="122">
        <f t="shared" si="178"/>
        <v>664.40153103912644</v>
      </c>
      <c r="Y354" s="122">
        <f t="shared" si="178"/>
        <v>517.13752870183851</v>
      </c>
      <c r="DA354" s="130" t="s">
        <v>4060</v>
      </c>
    </row>
    <row r="355" spans="1:105" ht="12" customHeight="1" x14ac:dyDescent="0.25">
      <c r="A355" s="97" t="s">
        <v>53</v>
      </c>
      <c r="B355" s="98"/>
      <c r="C355" s="98">
        <f>RES_hhdet_in_fech!C147</f>
        <v>307.72355698139108</v>
      </c>
      <c r="D355" s="98">
        <f>RES_hhdet_in_fech!D147</f>
        <v>298.6390217487056</v>
      </c>
      <c r="E355" s="98">
        <f>RES_hhdet_in_fech!E147</f>
        <v>752.06593612965617</v>
      </c>
      <c r="F355" s="98">
        <f>RES_hhdet_in_fech!F147</f>
        <v>349.23487298662815</v>
      </c>
      <c r="G355" s="98">
        <f>RES_hhdet_in_fech!G147</f>
        <v>471.15550565846485</v>
      </c>
      <c r="H355" s="98">
        <f>RES_hhdet_in_fech!H147</f>
        <v>759.27285530576523</v>
      </c>
      <c r="I355" s="98">
        <f>RES_hhdet_in_fech!I147</f>
        <v>924.33617212852494</v>
      </c>
      <c r="J355" s="98">
        <f>RES_hhdet_in_fech!J147</f>
        <v>881.16452036154067</v>
      </c>
      <c r="K355" s="98">
        <f>RES_hhdet_in_fech!K147</f>
        <v>799.05312091446433</v>
      </c>
      <c r="L355" s="98">
        <f>RES_hhdet_in_fech!L147</f>
        <v>951.33083842301687</v>
      </c>
      <c r="M355" s="98">
        <f>RES_hhdet_in_fech!M147</f>
        <v>1167.9670419120307</v>
      </c>
      <c r="N355" s="98">
        <f>RES_hhdet_in_fech!N147</f>
        <v>1127.3311244075069</v>
      </c>
      <c r="O355" s="98">
        <f>RES_hhdet_in_fech!O147</f>
        <v>901.21327595598962</v>
      </c>
      <c r="P355" s="98">
        <f>RES_hhdet_in_fech!P147</f>
        <v>656.36481855779505</v>
      </c>
      <c r="Q355" s="98">
        <f>RES_hhdet_in_fech!Q147</f>
        <v>880.20823461773409</v>
      </c>
      <c r="R355" s="98">
        <f>RES_hhdet_in_fech!R147</f>
        <v>808.75722248961313</v>
      </c>
      <c r="S355" s="98">
        <f>RES_hhdet_in_fech!S147</f>
        <v>641.3041828012872</v>
      </c>
      <c r="T355" s="98">
        <f>RES_hhdet_in_fech!T147</f>
        <v>964.32652184733877</v>
      </c>
      <c r="U355" s="98">
        <f>RES_hhdet_in_fech!U147</f>
        <v>261.37735167931743</v>
      </c>
      <c r="V355" s="98">
        <f>RES_hhdet_in_fech!V147</f>
        <v>885.98507735814758</v>
      </c>
      <c r="W355" s="98">
        <f>RES_hhdet_in_fech!W147</f>
        <v>826.01832070561875</v>
      </c>
      <c r="X355" s="98">
        <f>RES_hhdet_in_fech!X147</f>
        <v>664.40153103912644</v>
      </c>
      <c r="Y355" s="98">
        <f>RES_hhdet_in_fech!Y147</f>
        <v>517.13752870183851</v>
      </c>
      <c r="DA355" s="63" t="s">
        <v>4061</v>
      </c>
    </row>
    <row r="356" spans="1:105" ht="12" customHeight="1" x14ac:dyDescent="0.25">
      <c r="A356" s="121" t="s">
        <v>55</v>
      </c>
      <c r="B356" s="122"/>
      <c r="C356" s="122">
        <v>1429.7004759947724</v>
      </c>
      <c r="D356" s="122">
        <v>1550.2566095150999</v>
      </c>
      <c r="E356" s="122">
        <v>1353.3684131518035</v>
      </c>
      <c r="F356" s="122">
        <v>1556.3220875953439</v>
      </c>
      <c r="G356" s="122">
        <v>1605.1592293358208</v>
      </c>
      <c r="H356" s="122">
        <v>1668.8488204905861</v>
      </c>
      <c r="I356" s="122">
        <v>1582.6653555917915</v>
      </c>
      <c r="J356" s="122">
        <v>1650.0800000233908</v>
      </c>
      <c r="K356" s="122">
        <v>1568.2313882165561</v>
      </c>
      <c r="L356" s="122">
        <v>1577.9947709838239</v>
      </c>
      <c r="M356" s="122">
        <v>1485.6806353649904</v>
      </c>
      <c r="N356" s="122">
        <v>1468.855085180697</v>
      </c>
      <c r="O356" s="122">
        <v>1395.8845443201051</v>
      </c>
      <c r="P356" s="122">
        <v>1340.89550729435</v>
      </c>
      <c r="Q356" s="122">
        <v>1334.4159373749369</v>
      </c>
      <c r="R356" s="122">
        <v>1355.0602951331664</v>
      </c>
      <c r="S356" s="122">
        <v>1365.6664764396603</v>
      </c>
      <c r="T356" s="122">
        <v>1355.9962225738111</v>
      </c>
      <c r="U356" s="122">
        <v>1360.35138646471</v>
      </c>
      <c r="V356" s="122">
        <v>1360.9256071812399</v>
      </c>
      <c r="W356" s="122">
        <v>1456.2760188112075</v>
      </c>
      <c r="X356" s="122">
        <v>1386.9013546641715</v>
      </c>
      <c r="Y356" s="122">
        <v>1370.0487518414891</v>
      </c>
      <c r="DA356" s="130" t="s">
        <v>4062</v>
      </c>
    </row>
    <row r="357" spans="1:105" ht="12" customHeight="1" x14ac:dyDescent="0.25">
      <c r="A357" s="97" t="s">
        <v>124</v>
      </c>
      <c r="B357" s="98"/>
      <c r="C357" s="98">
        <v>1649.6270724305953</v>
      </c>
      <c r="D357" s="98">
        <v>1602.3874485950716</v>
      </c>
      <c r="E357" s="98">
        <v>1715.6590355866708</v>
      </c>
      <c r="F357" s="98">
        <v>1727.9538155107443</v>
      </c>
      <c r="G357" s="98">
        <v>1749.1557981920757</v>
      </c>
      <c r="H357" s="98">
        <v>1794.3067313257998</v>
      </c>
      <c r="I357" s="98">
        <v>1738.0509820105988</v>
      </c>
      <c r="J357" s="98">
        <v>1916.6236124356465</v>
      </c>
      <c r="K357" s="98">
        <v>2035.0848769749732</v>
      </c>
      <c r="L357" s="98">
        <v>1877.3889202537748</v>
      </c>
      <c r="M357" s="98">
        <v>1653.0923070664567</v>
      </c>
      <c r="N357" s="98">
        <v>1571.5829690272551</v>
      </c>
      <c r="O357" s="98">
        <v>1538.7063032668968</v>
      </c>
      <c r="P357" s="98">
        <v>1383.0128742304707</v>
      </c>
      <c r="Q357" s="98">
        <v>1369.7347834113316</v>
      </c>
      <c r="R357" s="98">
        <v>1435.0063413186656</v>
      </c>
      <c r="S357" s="98">
        <v>1411.7559962533601</v>
      </c>
      <c r="T357" s="98">
        <v>1349.9002187242143</v>
      </c>
      <c r="U357" s="98">
        <v>1423.4534946470837</v>
      </c>
      <c r="V357" s="98">
        <v>1396.0581810108138</v>
      </c>
      <c r="W357" s="98">
        <v>1475.5684848872493</v>
      </c>
      <c r="X357" s="98">
        <v>1454.4908866842868</v>
      </c>
      <c r="Y357" s="98">
        <v>1354.4175475872339</v>
      </c>
      <c r="DA357" s="63" t="s">
        <v>4063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4064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4065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4066</v>
      </c>
    </row>
    <row r="361" spans="1:105" ht="12" customHeight="1" x14ac:dyDescent="0.25">
      <c r="A361" s="106" t="s">
        <v>122</v>
      </c>
      <c r="B361" s="101"/>
      <c r="C361" s="101">
        <v>1430.3481539007969</v>
      </c>
      <c r="D361" s="101">
        <v>1558.4525211914261</v>
      </c>
      <c r="E361" s="101">
        <v>1354.3570742415686</v>
      </c>
      <c r="F361" s="101">
        <v>1559.846311431693</v>
      </c>
      <c r="G361" s="101">
        <v>1612.6698941182442</v>
      </c>
      <c r="H361" s="101">
        <v>1678.6328715386471</v>
      </c>
      <c r="I361" s="101">
        <v>1614.4021211886643</v>
      </c>
      <c r="J361" s="101">
        <v>1678.9933605885044</v>
      </c>
      <c r="K361" s="101">
        <v>1584.5460305663364</v>
      </c>
      <c r="L361" s="101">
        <v>1597.8309913857215</v>
      </c>
      <c r="M361" s="101">
        <v>1527.3789135053514</v>
      </c>
      <c r="N361" s="101">
        <v>1508.4991697638968</v>
      </c>
      <c r="O361" s="101">
        <v>1441.1638570650778</v>
      </c>
      <c r="P361" s="101">
        <v>1399.5939610989597</v>
      </c>
      <c r="Q361" s="101">
        <v>1389.6614299292883</v>
      </c>
      <c r="R361" s="101">
        <v>1399.7067226918837</v>
      </c>
      <c r="S361" s="101">
        <v>1411.9139155849796</v>
      </c>
      <c r="T361" s="101">
        <v>1409.7243108425969</v>
      </c>
      <c r="U361" s="101">
        <v>1407.6496199322669</v>
      </c>
      <c r="V361" s="101">
        <v>1408.5178073625475</v>
      </c>
      <c r="W361" s="101">
        <v>1499.6398284741492</v>
      </c>
      <c r="X361" s="101">
        <v>1428.2373333366511</v>
      </c>
      <c r="Y361" s="101">
        <v>1413.6087805259367</v>
      </c>
      <c r="DA361" s="131" t="s">
        <v>4067</v>
      </c>
    </row>
    <row r="362" spans="1:105" ht="12" customHeight="1" x14ac:dyDescent="0.25">
      <c r="A362" s="107" t="s">
        <v>121</v>
      </c>
      <c r="B362" s="104"/>
      <c r="C362" s="104">
        <v>1041.8691347570696</v>
      </c>
      <c r="D362" s="104">
        <v>1145.9334983163176</v>
      </c>
      <c r="E362" s="104">
        <v>973.50845926757336</v>
      </c>
      <c r="F362" s="104">
        <v>1142.1156136872805</v>
      </c>
      <c r="G362" s="104">
        <v>1180.8467977674268</v>
      </c>
      <c r="H362" s="104">
        <v>1230.4038508339104</v>
      </c>
      <c r="I362" s="104">
        <v>1181.1099937029699</v>
      </c>
      <c r="J362" s="104">
        <v>1232.448571925027</v>
      </c>
      <c r="K362" s="104">
        <v>1154.3901025871489</v>
      </c>
      <c r="L362" s="104">
        <v>1167.3464301908275</v>
      </c>
      <c r="M362" s="104">
        <v>1128.227206171081</v>
      </c>
      <c r="N362" s="104">
        <v>1121.6873678088407</v>
      </c>
      <c r="O362" s="104">
        <v>1081.2793873553449</v>
      </c>
      <c r="P362" s="104">
        <v>1074.6639052442331</v>
      </c>
      <c r="Q362" s="104">
        <v>1095.4537971203868</v>
      </c>
      <c r="R362" s="104">
        <v>1110.6147330528991</v>
      </c>
      <c r="S362" s="104">
        <v>1128.6820247950236</v>
      </c>
      <c r="T362" s="104">
        <v>1140.8417659660781</v>
      </c>
      <c r="U362" s="104">
        <v>1142.9246260504267</v>
      </c>
      <c r="V362" s="104">
        <v>1151.2927771182653</v>
      </c>
      <c r="W362" s="104">
        <v>1248.2880969985763</v>
      </c>
      <c r="X362" s="104">
        <v>1212.8234881269955</v>
      </c>
      <c r="Y362" s="104">
        <v>1212.5452256251278</v>
      </c>
      <c r="DA362" s="132" t="s">
        <v>4068</v>
      </c>
    </row>
    <row r="363" spans="1:105" ht="12" customHeight="1" x14ac:dyDescent="0.25">
      <c r="A363" s="108" t="s">
        <v>53</v>
      </c>
      <c r="B363" s="98"/>
      <c r="C363" s="98">
        <v>411.24144991111086</v>
      </c>
      <c r="D363" s="98">
        <v>472.46756427601463</v>
      </c>
      <c r="E363" s="98">
        <v>347.5779124107267</v>
      </c>
      <c r="F363" s="98">
        <v>451.48528363957121</v>
      </c>
      <c r="G363" s="98">
        <v>462.35402419899066</v>
      </c>
      <c r="H363" s="98">
        <v>479.60525841820606</v>
      </c>
      <c r="I363" s="98">
        <v>448.96630853803333</v>
      </c>
      <c r="J363" s="98">
        <v>470.74512575390975</v>
      </c>
      <c r="K363" s="98">
        <v>413.00299329131428</v>
      </c>
      <c r="L363" s="98">
        <v>416.98243520426189</v>
      </c>
      <c r="M363" s="98">
        <v>416.71490160911407</v>
      </c>
      <c r="N363" s="98">
        <v>406.94355124086775</v>
      </c>
      <c r="O363" s="98">
        <v>377.45876644053999</v>
      </c>
      <c r="P363" s="98">
        <v>387.17161396141239</v>
      </c>
      <c r="Q363" s="98">
        <v>422.89705698778431</v>
      </c>
      <c r="R363" s="98">
        <v>414.64446451090146</v>
      </c>
      <c r="S363" s="98">
        <v>411.89080870964551</v>
      </c>
      <c r="T363" s="98">
        <v>424.98547728996169</v>
      </c>
      <c r="U363" s="98">
        <v>401.12681506128075</v>
      </c>
      <c r="V363" s="98">
        <v>392.75761698508535</v>
      </c>
      <c r="W363" s="98">
        <v>470.45456669399522</v>
      </c>
      <c r="X363" s="98">
        <v>501.46847828734678</v>
      </c>
      <c r="Y363" s="98">
        <v>504.74353314345007</v>
      </c>
      <c r="DA363" s="63" t="s">
        <v>4069</v>
      </c>
    </row>
    <row r="364" spans="1:105" ht="12" customHeight="1" x14ac:dyDescent="0.25">
      <c r="A364" s="108" t="s">
        <v>52</v>
      </c>
      <c r="B364" s="98"/>
      <c r="C364" s="98">
        <v>630.6276848459587</v>
      </c>
      <c r="D364" s="98">
        <v>673.46593404030284</v>
      </c>
      <c r="E364" s="98">
        <v>625.93054685684672</v>
      </c>
      <c r="F364" s="98">
        <v>690.63033004770944</v>
      </c>
      <c r="G364" s="98">
        <v>718.49277356843584</v>
      </c>
      <c r="H364" s="98">
        <v>750.79859241570455</v>
      </c>
      <c r="I364" s="98">
        <v>732.14368516493676</v>
      </c>
      <c r="J364" s="98">
        <v>761.70344617111721</v>
      </c>
      <c r="K364" s="98">
        <v>741.38710929583453</v>
      </c>
      <c r="L364" s="98">
        <v>750.3639949865659</v>
      </c>
      <c r="M364" s="98">
        <v>711.51230456196708</v>
      </c>
      <c r="N364" s="98">
        <v>714.74381656797311</v>
      </c>
      <c r="O364" s="98">
        <v>703.82062091480509</v>
      </c>
      <c r="P364" s="98">
        <v>687.49229128282082</v>
      </c>
      <c r="Q364" s="98">
        <v>672.5567401326025</v>
      </c>
      <c r="R364" s="98">
        <v>695.97026854199748</v>
      </c>
      <c r="S364" s="98">
        <v>716.79121608537844</v>
      </c>
      <c r="T364" s="98">
        <v>715.85628867611638</v>
      </c>
      <c r="U364" s="98">
        <v>741.79781098914566</v>
      </c>
      <c r="V364" s="98">
        <v>758.53516013318006</v>
      </c>
      <c r="W364" s="98">
        <v>777.83353030458102</v>
      </c>
      <c r="X364" s="98">
        <v>711.35500983964869</v>
      </c>
      <c r="Y364" s="98">
        <v>707.80169248167806</v>
      </c>
      <c r="DA364" s="63" t="s">
        <v>4070</v>
      </c>
    </row>
    <row r="365" spans="1:105" ht="12" customHeight="1" x14ac:dyDescent="0.25">
      <c r="A365" s="121" t="s">
        <v>54</v>
      </c>
      <c r="B365" s="122"/>
      <c r="C365" s="122">
        <v>1335.1524758222658</v>
      </c>
      <c r="D365" s="122">
        <v>1369.9155620577417</v>
      </c>
      <c r="E365" s="122">
        <v>1302.2858374851303</v>
      </c>
      <c r="F365" s="122">
        <v>1356.5994173262886</v>
      </c>
      <c r="G365" s="122">
        <v>1390.9144654162244</v>
      </c>
      <c r="H365" s="122">
        <v>1450.9988260533937</v>
      </c>
      <c r="I365" s="122">
        <v>1416.234696764403</v>
      </c>
      <c r="J365" s="122">
        <v>1523.6278362777657</v>
      </c>
      <c r="K365" s="122">
        <v>1494.9834011339954</v>
      </c>
      <c r="L365" s="122">
        <v>1397.4533706972397</v>
      </c>
      <c r="M365" s="122">
        <v>1271.5806260053148</v>
      </c>
      <c r="N365" s="122">
        <v>1184.2016490207325</v>
      </c>
      <c r="O365" s="122">
        <v>1153.2801885972281</v>
      </c>
      <c r="P365" s="122">
        <v>1097.7330092620257</v>
      </c>
      <c r="Q365" s="122">
        <v>1130.6520823622277</v>
      </c>
      <c r="R365" s="122">
        <v>1172.6249993335141</v>
      </c>
      <c r="S365" s="122">
        <v>1119.0957942265172</v>
      </c>
      <c r="T365" s="122">
        <v>1068.7718112637701</v>
      </c>
      <c r="U365" s="122">
        <v>1053.8423553123689</v>
      </c>
      <c r="V365" s="122">
        <v>1020.9889700088752</v>
      </c>
      <c r="W365" s="122">
        <v>1075.9445457232789</v>
      </c>
      <c r="X365" s="122">
        <v>1017.2765962105728</v>
      </c>
      <c r="Y365" s="122">
        <v>972.93049869408526</v>
      </c>
      <c r="DA365" s="130" t="s">
        <v>4071</v>
      </c>
    </row>
    <row r="366" spans="1:105" ht="12" customHeight="1" x14ac:dyDescent="0.25">
      <c r="A366" s="97" t="s">
        <v>50</v>
      </c>
      <c r="B366" s="98"/>
      <c r="C366" s="98">
        <v>1631.1165489322832</v>
      </c>
      <c r="D366" s="98">
        <v>1426.4589570203098</v>
      </c>
      <c r="E366" s="98">
        <v>1686.3646498310438</v>
      </c>
      <c r="F366" s="98">
        <v>1577.4656836126655</v>
      </c>
      <c r="G366" s="98">
        <v>1598.7967085261887</v>
      </c>
      <c r="H366" s="98">
        <v>1572.8507889307539</v>
      </c>
      <c r="I366" s="98">
        <v>1643.0623752124579</v>
      </c>
      <c r="J366" s="98">
        <v>1611.4610844207734</v>
      </c>
      <c r="K366" s="98">
        <v>1853.8337288706898</v>
      </c>
      <c r="L366" s="98">
        <v>1670.9052873844698</v>
      </c>
      <c r="M366" s="98">
        <v>1486.4741235691986</v>
      </c>
      <c r="N366" s="98">
        <v>1414.1335666497507</v>
      </c>
      <c r="O366" s="98">
        <v>1403.4017545061181</v>
      </c>
      <c r="P366" s="98">
        <v>1295.5929306642347</v>
      </c>
      <c r="Q366" s="98">
        <v>1315.3414560677197</v>
      </c>
      <c r="R366" s="98">
        <v>1387.4090831806809</v>
      </c>
      <c r="S366" s="98">
        <v>1357.8034058927265</v>
      </c>
      <c r="T366" s="98">
        <v>1282.9197135867998</v>
      </c>
      <c r="U366" s="98">
        <v>1340.4996586332775</v>
      </c>
      <c r="V366" s="98">
        <v>1313.7064573143373</v>
      </c>
      <c r="W366" s="98">
        <v>1387.0453145205447</v>
      </c>
      <c r="X366" s="98">
        <v>1359.2161387999104</v>
      </c>
      <c r="Y366" s="98">
        <v>1223.8094136713723</v>
      </c>
      <c r="DA366" s="63" t="s">
        <v>4072</v>
      </c>
    </row>
    <row r="367" spans="1:105" ht="12" customHeight="1" x14ac:dyDescent="0.25">
      <c r="A367" s="109" t="s">
        <v>120</v>
      </c>
      <c r="B367" s="33"/>
      <c r="C367" s="33">
        <v>1075.6628483420038</v>
      </c>
      <c r="D367" s="33">
        <v>1329.0786656958865</v>
      </c>
      <c r="E367" s="33">
        <v>996.04117839871026</v>
      </c>
      <c r="F367" s="33">
        <v>1232.6465915195097</v>
      </c>
      <c r="G367" s="33">
        <v>1287.540089344094</v>
      </c>
      <c r="H367" s="33">
        <v>1377.0472899623062</v>
      </c>
      <c r="I367" s="33">
        <v>1215.5149559624278</v>
      </c>
      <c r="J367" s="33">
        <v>1386.0375840053857</v>
      </c>
      <c r="K367" s="33">
        <v>1139.8010494900102</v>
      </c>
      <c r="L367" s="33">
        <v>1168.1066018627885</v>
      </c>
      <c r="M367" s="33">
        <v>1137.8203877257549</v>
      </c>
      <c r="N367" s="33">
        <v>1104.1763247478877</v>
      </c>
      <c r="O367" s="33">
        <v>1038.0409330999382</v>
      </c>
      <c r="P367" s="33">
        <v>1002.2982699067361</v>
      </c>
      <c r="Q367" s="33">
        <v>1002.7334941869665</v>
      </c>
      <c r="R367" s="33">
        <v>998.83283054235187</v>
      </c>
      <c r="S367" s="33">
        <v>982.62710302866526</v>
      </c>
      <c r="T367" s="33">
        <v>955.69802663199812</v>
      </c>
      <c r="U367" s="33">
        <v>928.87106790399241</v>
      </c>
      <c r="V367" s="33">
        <v>917.77981611830376</v>
      </c>
      <c r="W367" s="33">
        <v>973.89359770827139</v>
      </c>
      <c r="X367" s="33">
        <v>922.58564595506391</v>
      </c>
      <c r="Y367" s="33">
        <v>886.62535663365372</v>
      </c>
      <c r="DA367" s="60" t="s">
        <v>4073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9194.8864046812196</v>
      </c>
      <c r="D369" s="117">
        <f t="shared" si="179"/>
        <v>8423.3287108907225</v>
      </c>
      <c r="E369" s="117">
        <f t="shared" si="179"/>
        <v>9582.1428256187555</v>
      </c>
      <c r="F369" s="117">
        <f t="shared" si="179"/>
        <v>10506.852948874912</v>
      </c>
      <c r="G369" s="117">
        <f t="shared" si="179"/>
        <v>11295.44939542467</v>
      </c>
      <c r="H369" s="117">
        <f t="shared" si="179"/>
        <v>10529.707389020819</v>
      </c>
      <c r="I369" s="117">
        <f t="shared" si="179"/>
        <v>11858.305617477467</v>
      </c>
      <c r="J369" s="117">
        <f t="shared" si="179"/>
        <v>12033.624110638528</v>
      </c>
      <c r="K369" s="117">
        <f t="shared" si="179"/>
        <v>11994.346385311846</v>
      </c>
      <c r="L369" s="117">
        <f t="shared" si="179"/>
        <v>13208.644687526899</v>
      </c>
      <c r="M369" s="117">
        <f t="shared" si="179"/>
        <v>13135.929766948395</v>
      </c>
      <c r="N369" s="117">
        <f t="shared" si="179"/>
        <v>13022.971227589787</v>
      </c>
      <c r="O369" s="117">
        <f t="shared" si="179"/>
        <v>12276.237535994842</v>
      </c>
      <c r="P369" s="117">
        <f t="shared" si="179"/>
        <v>9941.8755455211067</v>
      </c>
      <c r="Q369" s="117">
        <f t="shared" si="179"/>
        <v>11749.103661566181</v>
      </c>
      <c r="R369" s="117">
        <f t="shared" ref="R369:V369" si="180">R370+R372+R374+R383</f>
        <v>11514.573148330839</v>
      </c>
      <c r="S369" s="117">
        <f t="shared" si="180"/>
        <v>10590.167295502613</v>
      </c>
      <c r="T369" s="117">
        <f t="shared" si="180"/>
        <v>11273.973377510123</v>
      </c>
      <c r="U369" s="117">
        <f t="shared" si="180"/>
        <v>8148.2581960101561</v>
      </c>
      <c r="V369" s="117">
        <f t="shared" si="180"/>
        <v>10394.006682476002</v>
      </c>
      <c r="W369" s="117">
        <f t="shared" ref="W369:Y369" si="181">W370+W372+W374+W383</f>
        <v>10004.961835514407</v>
      </c>
      <c r="X369" s="117">
        <f t="shared" si="181"/>
        <v>7961.4534015138661</v>
      </c>
      <c r="Y369" s="117">
        <f t="shared" si="181"/>
        <v>6363.73219887913</v>
      </c>
      <c r="DA369" s="129" t="s">
        <v>4225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6747.754341408503</v>
      </c>
      <c r="D370" s="122">
        <f t="shared" si="182"/>
        <v>5838.4640117143781</v>
      </c>
      <c r="E370" s="122">
        <f t="shared" si="182"/>
        <v>6062.602780561605</v>
      </c>
      <c r="F370" s="122">
        <f t="shared" si="182"/>
        <v>7732.125671918323</v>
      </c>
      <c r="G370" s="122">
        <f t="shared" si="182"/>
        <v>8101.4283812806252</v>
      </c>
      <c r="H370" s="122">
        <f t="shared" si="182"/>
        <v>6431.6947543000633</v>
      </c>
      <c r="I370" s="122">
        <f t="shared" si="182"/>
        <v>7315.6410365920774</v>
      </c>
      <c r="J370" s="122">
        <f t="shared" si="182"/>
        <v>7430.8456969832368</v>
      </c>
      <c r="K370" s="122">
        <f t="shared" si="182"/>
        <v>7607.3927516101121</v>
      </c>
      <c r="L370" s="122">
        <f t="shared" si="182"/>
        <v>8302.1366308937013</v>
      </c>
      <c r="M370" s="122">
        <f t="shared" si="182"/>
        <v>7516.9318632118375</v>
      </c>
      <c r="N370" s="122">
        <f t="shared" si="182"/>
        <v>7405.9023364905988</v>
      </c>
      <c r="O370" s="122">
        <f t="shared" si="182"/>
        <v>7336.8999587700546</v>
      </c>
      <c r="P370" s="122">
        <f t="shared" si="182"/>
        <v>5799.4363848630937</v>
      </c>
      <c r="Q370" s="122">
        <f t="shared" si="182"/>
        <v>6648.4836582274647</v>
      </c>
      <c r="R370" s="122">
        <f t="shared" si="182"/>
        <v>6615.1216819878082</v>
      </c>
      <c r="S370" s="122">
        <f t="shared" si="182"/>
        <v>6312.9127508429183</v>
      </c>
      <c r="T370" s="122">
        <f t="shared" si="182"/>
        <v>5759.5308955286591</v>
      </c>
      <c r="U370" s="122">
        <f t="shared" si="182"/>
        <v>5310.1821716202849</v>
      </c>
      <c r="V370" s="122">
        <f t="shared" si="182"/>
        <v>5133.0643338377122</v>
      </c>
      <c r="W370" s="122">
        <f t="shared" si="182"/>
        <v>4809.9378062571068</v>
      </c>
      <c r="X370" s="122">
        <f t="shared" si="182"/>
        <v>3436.8653617324453</v>
      </c>
      <c r="Y370" s="122">
        <f t="shared" si="182"/>
        <v>2430.8299851788192</v>
      </c>
      <c r="DA370" s="130" t="s">
        <v>4226</v>
      </c>
    </row>
    <row r="371" spans="1:105" ht="12" customHeight="1" x14ac:dyDescent="0.25">
      <c r="A371" s="97" t="s">
        <v>53</v>
      </c>
      <c r="B371" s="98"/>
      <c r="C371" s="98">
        <v>6747.754341408503</v>
      </c>
      <c r="D371" s="98">
        <v>5838.4640117143781</v>
      </c>
      <c r="E371" s="98">
        <v>6062.602780561605</v>
      </c>
      <c r="F371" s="98">
        <v>7732.125671918323</v>
      </c>
      <c r="G371" s="98">
        <v>8101.4283812806252</v>
      </c>
      <c r="H371" s="98">
        <v>6431.6947543000633</v>
      </c>
      <c r="I371" s="98">
        <v>7315.6410365920774</v>
      </c>
      <c r="J371" s="98">
        <v>7430.8456969832368</v>
      </c>
      <c r="K371" s="98">
        <v>7607.3927516101121</v>
      </c>
      <c r="L371" s="98">
        <v>8302.1366308937013</v>
      </c>
      <c r="M371" s="98">
        <v>7516.9318632118375</v>
      </c>
      <c r="N371" s="98">
        <v>7405.9023364905988</v>
      </c>
      <c r="O371" s="98">
        <v>7336.8999587700546</v>
      </c>
      <c r="P371" s="98">
        <v>5799.4363848630937</v>
      </c>
      <c r="Q371" s="98">
        <v>6648.4836582274647</v>
      </c>
      <c r="R371" s="98">
        <v>6615.1216819878082</v>
      </c>
      <c r="S371" s="98">
        <v>6312.9127508429183</v>
      </c>
      <c r="T371" s="98">
        <v>5759.5308955286591</v>
      </c>
      <c r="U371" s="98">
        <v>5310.1821716202849</v>
      </c>
      <c r="V371" s="98">
        <v>5133.0643338377122</v>
      </c>
      <c r="W371" s="98">
        <v>4809.9378062571068</v>
      </c>
      <c r="X371" s="98">
        <v>3436.8653617324453</v>
      </c>
      <c r="Y371" s="98">
        <v>2430.8299851788192</v>
      </c>
      <c r="DA371" s="63" t="s">
        <v>4227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687.09669194398896</v>
      </c>
      <c r="D372" s="122">
        <f t="shared" si="183"/>
        <v>694.27481482293513</v>
      </c>
      <c r="E372" s="122">
        <f t="shared" si="183"/>
        <v>1818.5956328008785</v>
      </c>
      <c r="F372" s="122">
        <f t="shared" si="183"/>
        <v>877.35485644498419</v>
      </c>
      <c r="G372" s="122">
        <f t="shared" si="183"/>
        <v>1228.5858613514008</v>
      </c>
      <c r="H372" s="122">
        <f t="shared" si="183"/>
        <v>2053.2197573060016</v>
      </c>
      <c r="I372" s="122">
        <f t="shared" si="183"/>
        <v>2590.0880751869718</v>
      </c>
      <c r="J372" s="122">
        <f t="shared" si="183"/>
        <v>2557.0120941912587</v>
      </c>
      <c r="K372" s="122">
        <f t="shared" si="183"/>
        <v>2400.2323961263737</v>
      </c>
      <c r="L372" s="122">
        <f t="shared" si="183"/>
        <v>2956.8608958560189</v>
      </c>
      <c r="M372" s="122">
        <f t="shared" si="183"/>
        <v>3769.7703225602399</v>
      </c>
      <c r="N372" s="122">
        <f t="shared" si="183"/>
        <v>3794.8124789589142</v>
      </c>
      <c r="O372" s="122">
        <f t="shared" si="183"/>
        <v>3175.4754044435581</v>
      </c>
      <c r="P372" s="122">
        <f t="shared" si="183"/>
        <v>2418.3188966445787</v>
      </c>
      <c r="Q372" s="122">
        <f t="shared" si="183"/>
        <v>3351.7166369820602</v>
      </c>
      <c r="R372" s="122">
        <f t="shared" si="183"/>
        <v>3101.2748984162336</v>
      </c>
      <c r="S372" s="122">
        <f t="shared" si="183"/>
        <v>2461.0625800174907</v>
      </c>
      <c r="T372" s="122">
        <f t="shared" si="183"/>
        <v>3703.8745700783452</v>
      </c>
      <c r="U372" s="122">
        <f t="shared" si="183"/>
        <v>1004.8814287762426</v>
      </c>
      <c r="V372" s="122">
        <f t="shared" si="183"/>
        <v>3415.5145240142469</v>
      </c>
      <c r="W372" s="122">
        <f t="shared" si="183"/>
        <v>3212.7675693907172</v>
      </c>
      <c r="X372" s="122">
        <f t="shared" si="183"/>
        <v>2612.2508131949671</v>
      </c>
      <c r="Y372" s="122">
        <f t="shared" si="183"/>
        <v>2057.8885081724711</v>
      </c>
      <c r="DA372" s="130" t="s">
        <v>4228</v>
      </c>
    </row>
    <row r="373" spans="1:105" ht="12" customHeight="1" x14ac:dyDescent="0.25">
      <c r="A373" s="97" t="s">
        <v>53</v>
      </c>
      <c r="B373" s="98"/>
      <c r="C373" s="98">
        <f>RES_hhdet_in_tesh!C147</f>
        <v>687.09669194398896</v>
      </c>
      <c r="D373" s="98">
        <f>RES_hhdet_in_tesh!D147</f>
        <v>694.27481482293513</v>
      </c>
      <c r="E373" s="98">
        <f>RES_hhdet_in_tesh!E147</f>
        <v>1818.5956328008785</v>
      </c>
      <c r="F373" s="98">
        <f>RES_hhdet_in_tesh!F147</f>
        <v>877.35485644498419</v>
      </c>
      <c r="G373" s="98">
        <f>RES_hhdet_in_tesh!G147</f>
        <v>1228.5858613514008</v>
      </c>
      <c r="H373" s="98">
        <f>RES_hhdet_in_tesh!H147</f>
        <v>2053.2197573060016</v>
      </c>
      <c r="I373" s="98">
        <f>RES_hhdet_in_tesh!I147</f>
        <v>2590.0880751869718</v>
      </c>
      <c r="J373" s="98">
        <f>RES_hhdet_in_tesh!J147</f>
        <v>2557.0120941912587</v>
      </c>
      <c r="K373" s="98">
        <f>RES_hhdet_in_tesh!K147</f>
        <v>2400.2323961263737</v>
      </c>
      <c r="L373" s="98">
        <f>RES_hhdet_in_tesh!L147</f>
        <v>2956.8608958560189</v>
      </c>
      <c r="M373" s="98">
        <f>RES_hhdet_in_tesh!M147</f>
        <v>3769.7703225602399</v>
      </c>
      <c r="N373" s="98">
        <f>RES_hhdet_in_tesh!N147</f>
        <v>3794.8124789589142</v>
      </c>
      <c r="O373" s="98">
        <f>RES_hhdet_in_tesh!O147</f>
        <v>3175.4754044435581</v>
      </c>
      <c r="P373" s="98">
        <f>RES_hhdet_in_tesh!P147</f>
        <v>2418.3188966445787</v>
      </c>
      <c r="Q373" s="98">
        <f>RES_hhdet_in_tesh!Q147</f>
        <v>3351.7166369820602</v>
      </c>
      <c r="R373" s="98">
        <f>RES_hhdet_in_tesh!R147</f>
        <v>3101.2748984162336</v>
      </c>
      <c r="S373" s="98">
        <f>RES_hhdet_in_tesh!S147</f>
        <v>2461.0625800174907</v>
      </c>
      <c r="T373" s="98">
        <f>RES_hhdet_in_tesh!T147</f>
        <v>3703.8745700783452</v>
      </c>
      <c r="U373" s="98">
        <f>RES_hhdet_in_tesh!U147</f>
        <v>1004.8814287762426</v>
      </c>
      <c r="V373" s="98">
        <f>RES_hhdet_in_tesh!V147</f>
        <v>3415.5145240142469</v>
      </c>
      <c r="W373" s="98">
        <f>RES_hhdet_in_tesh!W147</f>
        <v>3212.7675693907172</v>
      </c>
      <c r="X373" s="98">
        <f>RES_hhdet_in_tesh!X147</f>
        <v>2612.2508131949671</v>
      </c>
      <c r="Y373" s="98">
        <f>RES_hhdet_in_tesh!Y147</f>
        <v>2057.8885081724711</v>
      </c>
      <c r="DA373" s="63" t="s">
        <v>4229</v>
      </c>
    </row>
    <row r="374" spans="1:105" ht="12" customHeight="1" x14ac:dyDescent="0.25">
      <c r="A374" s="121" t="s">
        <v>55</v>
      </c>
      <c r="B374" s="122"/>
      <c r="C374" s="122">
        <v>886.28335027115565</v>
      </c>
      <c r="D374" s="122">
        <v>962.40543376904918</v>
      </c>
      <c r="E374" s="122">
        <v>847.45951985954036</v>
      </c>
      <c r="F374" s="122">
        <v>971.41880317693244</v>
      </c>
      <c r="G374" s="122">
        <v>1006.1463204234303</v>
      </c>
      <c r="H374" s="122">
        <v>1049.3872861910731</v>
      </c>
      <c r="I374" s="122">
        <v>1012.419672247483</v>
      </c>
      <c r="J374" s="122">
        <v>1059.4442147810014</v>
      </c>
      <c r="K374" s="122">
        <v>1010.1342561927288</v>
      </c>
      <c r="L374" s="122">
        <v>1017.8404700811935</v>
      </c>
      <c r="M374" s="122">
        <v>977.58002518368107</v>
      </c>
      <c r="N374" s="122">
        <v>977.76631267031019</v>
      </c>
      <c r="O374" s="122">
        <v>953.49235489837633</v>
      </c>
      <c r="P374" s="122">
        <v>948.02321223827596</v>
      </c>
      <c r="Q374" s="122">
        <v>963.73810448629956</v>
      </c>
      <c r="R374" s="122">
        <v>987.78216479131675</v>
      </c>
      <c r="S374" s="122">
        <v>1010.4199089239141</v>
      </c>
      <c r="T374" s="122">
        <v>1022.3727816492664</v>
      </c>
      <c r="U374" s="122">
        <v>1037.0653150354215</v>
      </c>
      <c r="V374" s="122">
        <v>1051.5190123993616</v>
      </c>
      <c r="W374" s="122">
        <v>1133.277609769453</v>
      </c>
      <c r="X374" s="122">
        <v>1096.3342512488255</v>
      </c>
      <c r="Y374" s="122">
        <v>1098.5528072698694</v>
      </c>
      <c r="DA374" s="130" t="s">
        <v>4230</v>
      </c>
    </row>
    <row r="375" spans="1:105" ht="12" customHeight="1" x14ac:dyDescent="0.25">
      <c r="A375" s="97" t="s">
        <v>124</v>
      </c>
      <c r="B375" s="98"/>
      <c r="C375" s="98">
        <v>911.61818252442868</v>
      </c>
      <c r="D375" s="98">
        <v>888.68921830817237</v>
      </c>
      <c r="E375" s="98">
        <v>955.3839707018974</v>
      </c>
      <c r="F375" s="98">
        <v>966.19711739800903</v>
      </c>
      <c r="G375" s="98">
        <v>982.51158508879746</v>
      </c>
      <c r="H375" s="98">
        <v>1012.8553669370159</v>
      </c>
      <c r="I375" s="98">
        <v>986.41366770309139</v>
      </c>
      <c r="J375" s="98">
        <v>1094.5765280260746</v>
      </c>
      <c r="K375" s="98">
        <v>1170.8590993756279</v>
      </c>
      <c r="L375" s="98">
        <v>1089.4699774120722</v>
      </c>
      <c r="M375" s="98">
        <v>976.0720074224613</v>
      </c>
      <c r="N375" s="98">
        <v>954.21549693360816</v>
      </c>
      <c r="O375" s="98">
        <v>971.85682659591805</v>
      </c>
      <c r="P375" s="98">
        <v>914.50376265078785</v>
      </c>
      <c r="Q375" s="98">
        <v>942.26981847074785</v>
      </c>
      <c r="R375" s="98">
        <v>1012.0116560238167</v>
      </c>
      <c r="S375" s="98">
        <v>1018.36858239139</v>
      </c>
      <c r="T375" s="98">
        <v>993.25422721077723</v>
      </c>
      <c r="U375" s="98">
        <v>1064.8918718591942</v>
      </c>
      <c r="V375" s="98">
        <v>1057.9219505459807</v>
      </c>
      <c r="W375" s="98">
        <v>1126.9606442555082</v>
      </c>
      <c r="X375" s="98">
        <v>1115.6951755843884</v>
      </c>
      <c r="Y375" s="98">
        <v>1041.2106829805182</v>
      </c>
      <c r="DA375" s="63" t="s">
        <v>4231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4232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4233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4234</v>
      </c>
    </row>
    <row r="379" spans="1:105" ht="12" customHeight="1" x14ac:dyDescent="0.25">
      <c r="A379" s="106" t="s">
        <v>122</v>
      </c>
      <c r="B379" s="101"/>
      <c r="C379" s="101">
        <v>885.03507162294716</v>
      </c>
      <c r="D379" s="101">
        <v>966.32274525569665</v>
      </c>
      <c r="E379" s="101">
        <v>841.69693612066862</v>
      </c>
      <c r="F379" s="101">
        <v>971.64584351546307</v>
      </c>
      <c r="G379" s="101">
        <v>1007.053175690338</v>
      </c>
      <c r="H379" s="101">
        <v>1051.0232503437016</v>
      </c>
      <c r="I379" s="101">
        <v>1013.686796644422</v>
      </c>
      <c r="J379" s="101">
        <v>1057.6236878803243</v>
      </c>
      <c r="K379" s="101">
        <v>1001.8243462811762</v>
      </c>
      <c r="L379" s="101">
        <v>1014.5070988545932</v>
      </c>
      <c r="M379" s="101">
        <v>977.55928796784826</v>
      </c>
      <c r="N379" s="101">
        <v>978.1525233585221</v>
      </c>
      <c r="O379" s="101">
        <v>952.9579514886525</v>
      </c>
      <c r="P379" s="101">
        <v>948.72799273498561</v>
      </c>
      <c r="Q379" s="101">
        <v>964.27471812874944</v>
      </c>
      <c r="R379" s="101">
        <v>986.43152593970547</v>
      </c>
      <c r="S379" s="101">
        <v>1009.8758218711231</v>
      </c>
      <c r="T379" s="101">
        <v>1023.0130652727499</v>
      </c>
      <c r="U379" s="101">
        <v>1036.2219854230989</v>
      </c>
      <c r="V379" s="101">
        <v>1051.3252841611327</v>
      </c>
      <c r="W379" s="101">
        <v>1133.4045010997775</v>
      </c>
      <c r="X379" s="101">
        <v>1095.9008736358983</v>
      </c>
      <c r="Y379" s="101">
        <v>1099.8763061767193</v>
      </c>
      <c r="DA379" s="131" t="s">
        <v>4235</v>
      </c>
    </row>
    <row r="380" spans="1:105" ht="12" customHeight="1" x14ac:dyDescent="0.25">
      <c r="A380" s="107" t="s">
        <v>121</v>
      </c>
      <c r="B380" s="104"/>
      <c r="C380" s="104">
        <v>885.08538808682135</v>
      </c>
      <c r="D380" s="104">
        <v>966.42073859632285</v>
      </c>
      <c r="E380" s="104">
        <v>841.94098421005071</v>
      </c>
      <c r="F380" s="104">
        <v>971.86560049826221</v>
      </c>
      <c r="G380" s="104">
        <v>1007.21589667069</v>
      </c>
      <c r="H380" s="104">
        <v>1051.0883616268804</v>
      </c>
      <c r="I380" s="104">
        <v>1014.0506605894348</v>
      </c>
      <c r="J380" s="104">
        <v>1058.2330261195621</v>
      </c>
      <c r="K380" s="104">
        <v>1002.5069794572324</v>
      </c>
      <c r="L380" s="104">
        <v>1015.1176785069514</v>
      </c>
      <c r="M380" s="104">
        <v>978.21987718891512</v>
      </c>
      <c r="N380" s="104">
        <v>978.61725414701698</v>
      </c>
      <c r="O380" s="104">
        <v>953.41217920654731</v>
      </c>
      <c r="P380" s="104">
        <v>949.9402285896922</v>
      </c>
      <c r="Q380" s="104">
        <v>966.00155456133962</v>
      </c>
      <c r="R380" s="104">
        <v>988.1874632006942</v>
      </c>
      <c r="S380" s="104">
        <v>1011.3973987820594</v>
      </c>
      <c r="T380" s="104">
        <v>1024.2610543986748</v>
      </c>
      <c r="U380" s="104">
        <v>1037.081821174326</v>
      </c>
      <c r="V380" s="104">
        <v>1051.6915626471675</v>
      </c>
      <c r="W380" s="104">
        <v>1133.3957882078366</v>
      </c>
      <c r="X380" s="104">
        <v>1096.1368178967768</v>
      </c>
      <c r="Y380" s="104">
        <v>1100.5238235608704</v>
      </c>
      <c r="DA380" s="132" t="s">
        <v>4236</v>
      </c>
    </row>
    <row r="381" spans="1:105" ht="12" customHeight="1" x14ac:dyDescent="0.25">
      <c r="A381" s="108" t="s">
        <v>53</v>
      </c>
      <c r="B381" s="98"/>
      <c r="C381" s="98">
        <v>254.45770324086257</v>
      </c>
      <c r="D381" s="98">
        <v>292.95480455601989</v>
      </c>
      <c r="E381" s="98">
        <v>216.01043735320388</v>
      </c>
      <c r="F381" s="98">
        <v>281.23527045055278</v>
      </c>
      <c r="G381" s="98">
        <v>288.72312310225408</v>
      </c>
      <c r="H381" s="98">
        <v>300.28976921117595</v>
      </c>
      <c r="I381" s="98">
        <v>281.90697542449794</v>
      </c>
      <c r="J381" s="98">
        <v>296.52957994844479</v>
      </c>
      <c r="K381" s="98">
        <v>261.11987016139773</v>
      </c>
      <c r="L381" s="98">
        <v>264.75368352038549</v>
      </c>
      <c r="M381" s="98">
        <v>266.70757262694804</v>
      </c>
      <c r="N381" s="98">
        <v>263.87343757904375</v>
      </c>
      <c r="O381" s="98">
        <v>249.59155829174242</v>
      </c>
      <c r="P381" s="98">
        <v>262.44793730687138</v>
      </c>
      <c r="Q381" s="98">
        <v>293.44481442873706</v>
      </c>
      <c r="R381" s="98">
        <v>292.21719465869666</v>
      </c>
      <c r="S381" s="98">
        <v>294.60618269668106</v>
      </c>
      <c r="T381" s="98">
        <v>308.40476572255841</v>
      </c>
      <c r="U381" s="98">
        <v>295.28401018518019</v>
      </c>
      <c r="V381" s="98">
        <v>293.15640251398759</v>
      </c>
      <c r="W381" s="98">
        <v>355.56225790325584</v>
      </c>
      <c r="X381" s="98">
        <v>384.78180805712816</v>
      </c>
      <c r="Y381" s="98">
        <v>392.72213107919242</v>
      </c>
      <c r="DA381" s="63" t="s">
        <v>4237</v>
      </c>
    </row>
    <row r="382" spans="1:105" ht="12" customHeight="1" x14ac:dyDescent="0.25">
      <c r="A382" s="108" t="s">
        <v>52</v>
      </c>
      <c r="B382" s="98"/>
      <c r="C382" s="98">
        <v>630.6276848459587</v>
      </c>
      <c r="D382" s="98">
        <v>673.46593404030284</v>
      </c>
      <c r="E382" s="98">
        <v>625.93054685684672</v>
      </c>
      <c r="F382" s="98">
        <v>690.63033004770944</v>
      </c>
      <c r="G382" s="98">
        <v>718.49277356843584</v>
      </c>
      <c r="H382" s="98">
        <v>750.79859241570455</v>
      </c>
      <c r="I382" s="98">
        <v>732.14368516493676</v>
      </c>
      <c r="J382" s="98">
        <v>761.70344617111721</v>
      </c>
      <c r="K382" s="98">
        <v>741.38710929583453</v>
      </c>
      <c r="L382" s="98">
        <v>750.3639949865659</v>
      </c>
      <c r="M382" s="98">
        <v>711.51230456196708</v>
      </c>
      <c r="N382" s="98">
        <v>714.74381656797311</v>
      </c>
      <c r="O382" s="98">
        <v>703.82062091480509</v>
      </c>
      <c r="P382" s="98">
        <v>687.49229128282082</v>
      </c>
      <c r="Q382" s="98">
        <v>672.5567401326025</v>
      </c>
      <c r="R382" s="98">
        <v>695.97026854199748</v>
      </c>
      <c r="S382" s="98">
        <v>716.79121608537844</v>
      </c>
      <c r="T382" s="98">
        <v>715.85628867611638</v>
      </c>
      <c r="U382" s="98">
        <v>741.79781098914566</v>
      </c>
      <c r="V382" s="98">
        <v>758.53516013318006</v>
      </c>
      <c r="W382" s="98">
        <v>777.83353030458102</v>
      </c>
      <c r="X382" s="98">
        <v>711.35500983964869</v>
      </c>
      <c r="Y382" s="98">
        <v>707.80169248167806</v>
      </c>
      <c r="DA382" s="63" t="s">
        <v>4238</v>
      </c>
    </row>
    <row r="383" spans="1:105" ht="12" customHeight="1" x14ac:dyDescent="0.25">
      <c r="A383" s="121" t="s">
        <v>54</v>
      </c>
      <c r="B383" s="122"/>
      <c r="C383" s="122">
        <v>873.75202105757069</v>
      </c>
      <c r="D383" s="122">
        <v>928.18445058436077</v>
      </c>
      <c r="E383" s="122">
        <v>853.48489239673086</v>
      </c>
      <c r="F383" s="122">
        <v>925.95361733467246</v>
      </c>
      <c r="G383" s="122">
        <v>959.2888323692157</v>
      </c>
      <c r="H383" s="122">
        <v>995.40559122368199</v>
      </c>
      <c r="I383" s="122">
        <v>940.15683345093566</v>
      </c>
      <c r="J383" s="122">
        <v>986.32210468302935</v>
      </c>
      <c r="K383" s="122">
        <v>976.58698138263128</v>
      </c>
      <c r="L383" s="122">
        <v>931.80669069598514</v>
      </c>
      <c r="M383" s="122">
        <v>871.64755599263697</v>
      </c>
      <c r="N383" s="122">
        <v>844.49009946996318</v>
      </c>
      <c r="O383" s="122">
        <v>810.369817882853</v>
      </c>
      <c r="P383" s="122">
        <v>776.09705177515821</v>
      </c>
      <c r="Q383" s="122">
        <v>785.16526187035731</v>
      </c>
      <c r="R383" s="122">
        <v>810.39440313547993</v>
      </c>
      <c r="S383" s="122">
        <v>805.77205571829029</v>
      </c>
      <c r="T383" s="122">
        <v>788.19513025385368</v>
      </c>
      <c r="U383" s="122">
        <v>796.12928057820693</v>
      </c>
      <c r="V383" s="122">
        <v>793.90881222468147</v>
      </c>
      <c r="W383" s="122">
        <v>848.97885009713025</v>
      </c>
      <c r="X383" s="122">
        <v>816.00297533762841</v>
      </c>
      <c r="Y383" s="122">
        <v>776.46089825796992</v>
      </c>
      <c r="DA383" s="130" t="s">
        <v>4239</v>
      </c>
    </row>
    <row r="384" spans="1:105" ht="12" customHeight="1" x14ac:dyDescent="0.25">
      <c r="A384" s="97" t="s">
        <v>50</v>
      </c>
      <c r="B384" s="98"/>
      <c r="C384" s="98">
        <v>951.3090057318127</v>
      </c>
      <c r="D384" s="98">
        <v>832.52379079956825</v>
      </c>
      <c r="E384" s="98">
        <v>984.89388271445182</v>
      </c>
      <c r="F384" s="98">
        <v>921.93062945942552</v>
      </c>
      <c r="G384" s="98">
        <v>935.04337962890611</v>
      </c>
      <c r="H384" s="98">
        <v>920.50477182035013</v>
      </c>
      <c r="I384" s="98">
        <v>962.25991867851621</v>
      </c>
      <c r="J384" s="98">
        <v>944.40403852006989</v>
      </c>
      <c r="K384" s="98">
        <v>1087.1971898463862</v>
      </c>
      <c r="L384" s="98">
        <v>980.59295434119065</v>
      </c>
      <c r="M384" s="98">
        <v>872.81363689595287</v>
      </c>
      <c r="N384" s="98">
        <v>830.5801778514209</v>
      </c>
      <c r="O384" s="98">
        <v>824.42093257666386</v>
      </c>
      <c r="P384" s="98">
        <v>761.46015055230282</v>
      </c>
      <c r="Q384" s="98">
        <v>774.59980155203277</v>
      </c>
      <c r="R384" s="98">
        <v>821.28713273541416</v>
      </c>
      <c r="S384" s="98">
        <v>809.62482746134276</v>
      </c>
      <c r="T384" s="98">
        <v>771.05160059046977</v>
      </c>
      <c r="U384" s="98">
        <v>811.44907180639086</v>
      </c>
      <c r="V384" s="98">
        <v>799.25727702286531</v>
      </c>
      <c r="W384" s="98">
        <v>845.92000485161304</v>
      </c>
      <c r="X384" s="98">
        <v>829.49374781158906</v>
      </c>
      <c r="Y384" s="98">
        <v>746.90775458229018</v>
      </c>
      <c r="DA384" s="63" t="s">
        <v>4240</v>
      </c>
    </row>
    <row r="385" spans="1:105" ht="12" customHeight="1" x14ac:dyDescent="0.25">
      <c r="A385" s="109" t="s">
        <v>120</v>
      </c>
      <c r="B385" s="33"/>
      <c r="C385" s="33">
        <v>805.75311548050649</v>
      </c>
      <c r="D385" s="33">
        <v>997.27270487337739</v>
      </c>
      <c r="E385" s="33">
        <v>748.70613307142685</v>
      </c>
      <c r="F385" s="33">
        <v>928.21136689375044</v>
      </c>
      <c r="G385" s="33">
        <v>971.34545881368808</v>
      </c>
      <c r="H385" s="33">
        <v>1040.8626402408763</v>
      </c>
      <c r="I385" s="33">
        <v>920.59782033508293</v>
      </c>
      <c r="J385" s="33">
        <v>1051.9865019365775</v>
      </c>
      <c r="K385" s="33">
        <v>867.10737130181064</v>
      </c>
      <c r="L385" s="33">
        <v>890.88917925161945</v>
      </c>
      <c r="M385" s="33">
        <v>870.92173012424644</v>
      </c>
      <c r="N385" s="33">
        <v>849.33129768033814</v>
      </c>
      <c r="O385" s="33">
        <v>803.89600587732764</v>
      </c>
      <c r="P385" s="33">
        <v>783.15693961536795</v>
      </c>
      <c r="Q385" s="33">
        <v>792.48305574352821</v>
      </c>
      <c r="R385" s="33">
        <v>801.58056987875079</v>
      </c>
      <c r="S385" s="33">
        <v>803.56943338216774</v>
      </c>
      <c r="T385" s="33">
        <v>797.24720949421794</v>
      </c>
      <c r="U385" s="33">
        <v>789.45045533833388</v>
      </c>
      <c r="V385" s="33">
        <v>792.02299893926613</v>
      </c>
      <c r="W385" s="33">
        <v>849.98224863691223</v>
      </c>
      <c r="X385" s="33">
        <v>812.26706911407007</v>
      </c>
      <c r="Y385" s="33">
        <v>786.62750896534169</v>
      </c>
      <c r="DA385" s="60" t="s">
        <v>4241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190.67320173159902</v>
      </c>
      <c r="D387" s="117">
        <f t="shared" si="184"/>
        <v>154.26399799153745</v>
      </c>
      <c r="E387" s="117">
        <f t="shared" si="184"/>
        <v>189.65374196666144</v>
      </c>
      <c r="F387" s="117">
        <f t="shared" si="184"/>
        <v>145.57359382876157</v>
      </c>
      <c r="G387" s="117">
        <f t="shared" si="184"/>
        <v>135.37912810473401</v>
      </c>
      <c r="H387" s="117">
        <f t="shared" si="184"/>
        <v>152.43502261660333</v>
      </c>
      <c r="I387" s="117">
        <f t="shared" si="184"/>
        <v>194.0239867684501</v>
      </c>
      <c r="J387" s="117">
        <f t="shared" si="184"/>
        <v>244.2314684042681</v>
      </c>
      <c r="K387" s="117">
        <f t="shared" si="184"/>
        <v>232.03717857899119</v>
      </c>
      <c r="L387" s="117">
        <f t="shared" si="184"/>
        <v>191.83865157808387</v>
      </c>
      <c r="M387" s="117">
        <f t="shared" si="184"/>
        <v>143.71581048646559</v>
      </c>
      <c r="N387" s="117">
        <f t="shared" si="184"/>
        <v>89.42785158993577</v>
      </c>
      <c r="O387" s="117">
        <f t="shared" si="184"/>
        <v>109.32201079451049</v>
      </c>
      <c r="P387" s="117">
        <f t="shared" si="184"/>
        <v>104.22866198755125</v>
      </c>
      <c r="Q387" s="117">
        <f t="shared" si="184"/>
        <v>134.37390845852573</v>
      </c>
      <c r="R387" s="117">
        <f t="shared" ref="R387:V387" si="185">R388+R390+R392+R401</f>
        <v>154.59974161005272</v>
      </c>
      <c r="S387" s="117">
        <f t="shared" si="185"/>
        <v>123.35779428689534</v>
      </c>
      <c r="T387" s="117">
        <f t="shared" si="185"/>
        <v>109.78756041085433</v>
      </c>
      <c r="U387" s="117">
        <f t="shared" si="185"/>
        <v>100.21410373306244</v>
      </c>
      <c r="V387" s="117">
        <f t="shared" si="185"/>
        <v>83.863457155351</v>
      </c>
      <c r="W387" s="117">
        <f t="shared" ref="W387:Y387" si="186">W388+W390+W392+W401</f>
        <v>84.350107833864058</v>
      </c>
      <c r="X387" s="117">
        <f t="shared" si="186"/>
        <v>73.428616615329901</v>
      </c>
      <c r="Y387" s="117">
        <f t="shared" si="186"/>
        <v>78.808500233996341</v>
      </c>
      <c r="DA387" s="129" t="s">
        <v>4392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4393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4394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4395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4396</v>
      </c>
    </row>
    <row r="392" spans="1:105" ht="12" customHeight="1" x14ac:dyDescent="0.25">
      <c r="A392" s="121" t="s">
        <v>55</v>
      </c>
      <c r="B392" s="122"/>
      <c r="C392" s="122">
        <v>17.57642053345845</v>
      </c>
      <c r="D392" s="122">
        <v>18.378597449681397</v>
      </c>
      <c r="E392" s="122">
        <v>19.712325725127158</v>
      </c>
      <c r="F392" s="122">
        <v>16.761420326264084</v>
      </c>
      <c r="G392" s="122">
        <v>14.759103996345894</v>
      </c>
      <c r="H392" s="122">
        <v>17.493335497337711</v>
      </c>
      <c r="I392" s="122">
        <v>18.800745765406077</v>
      </c>
      <c r="J392" s="122">
        <v>20.802150475008471</v>
      </c>
      <c r="K392" s="122">
        <v>22.560379449706502</v>
      </c>
      <c r="L392" s="122">
        <v>18.704722242317875</v>
      </c>
      <c r="M392" s="122">
        <v>14.17043201785722</v>
      </c>
      <c r="N392" s="122">
        <v>6.4909234044405695</v>
      </c>
      <c r="O392" s="122">
        <v>8.7696332148772704</v>
      </c>
      <c r="P392" s="122">
        <v>8.46455473291714</v>
      </c>
      <c r="Q392" s="122">
        <v>12.108390875224883</v>
      </c>
      <c r="R392" s="122">
        <v>13.641543106983008</v>
      </c>
      <c r="S392" s="122">
        <v>11.164634179061808</v>
      </c>
      <c r="T392" s="122">
        <v>9.0825246930793284</v>
      </c>
      <c r="U392" s="122">
        <v>7.7648777732700562</v>
      </c>
      <c r="V392" s="122">
        <v>6.0716811387031138</v>
      </c>
      <c r="W392" s="122">
        <v>6.5231613493276024</v>
      </c>
      <c r="X392" s="122">
        <v>6.4687167886289689</v>
      </c>
      <c r="Y392" s="122">
        <v>7.6518836918528352</v>
      </c>
      <c r="DA392" s="130" t="s">
        <v>4397</v>
      </c>
    </row>
    <row r="393" spans="1:105" ht="12" customHeight="1" x14ac:dyDescent="0.25">
      <c r="A393" s="97" t="s">
        <v>124</v>
      </c>
      <c r="B393" s="98"/>
      <c r="C393" s="98">
        <v>374.72928577333414</v>
      </c>
      <c r="D393" s="98">
        <v>363.99833282285658</v>
      </c>
      <c r="E393" s="98">
        <v>389.72910652386821</v>
      </c>
      <c r="F393" s="98">
        <v>392.52198873142066</v>
      </c>
      <c r="G393" s="98">
        <v>397.33823111731203</v>
      </c>
      <c r="H393" s="98">
        <v>407.59471708796872</v>
      </c>
      <c r="I393" s="98">
        <v>394.81566107352762</v>
      </c>
      <c r="J393" s="98">
        <v>435.38021980088155</v>
      </c>
      <c r="K393" s="98">
        <v>462.28988065363495</v>
      </c>
      <c r="L393" s="98">
        <v>426.46766712484754</v>
      </c>
      <c r="M393" s="98">
        <v>375.51644847321631</v>
      </c>
      <c r="N393" s="98">
        <v>357.00078724423133</v>
      </c>
      <c r="O393" s="98">
        <v>349.5325238501083</v>
      </c>
      <c r="P393" s="98">
        <v>314.1652045101938</v>
      </c>
      <c r="Q393" s="98">
        <v>311.14895339971821</v>
      </c>
      <c r="R393" s="98">
        <v>325.97604049394812</v>
      </c>
      <c r="S393" s="98">
        <v>320.69449210891332</v>
      </c>
      <c r="T393" s="98">
        <v>306.64333368539258</v>
      </c>
      <c r="U393" s="98">
        <v>323.35169584403167</v>
      </c>
      <c r="V393" s="98">
        <v>317.12857639841644</v>
      </c>
      <c r="W393" s="98">
        <v>335.1901370269876</v>
      </c>
      <c r="X393" s="98">
        <v>330.40214981920269</v>
      </c>
      <c r="Y393" s="98">
        <v>307.66949010991607</v>
      </c>
      <c r="DA393" s="63" t="s">
        <v>4398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4399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4400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4401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4402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4403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4404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4405</v>
      </c>
    </row>
    <row r="401" spans="1:105" ht="12" customHeight="1" x14ac:dyDescent="0.25">
      <c r="A401" s="121" t="s">
        <v>54</v>
      </c>
      <c r="B401" s="122"/>
      <c r="C401" s="122">
        <v>173.09678119814058</v>
      </c>
      <c r="D401" s="122">
        <v>135.88540054185606</v>
      </c>
      <c r="E401" s="122">
        <v>169.94141624153428</v>
      </c>
      <c r="F401" s="122">
        <v>128.8121735024975</v>
      </c>
      <c r="G401" s="122">
        <v>120.62002410838812</v>
      </c>
      <c r="H401" s="122">
        <v>134.94168711926562</v>
      </c>
      <c r="I401" s="122">
        <v>175.22324100304402</v>
      </c>
      <c r="J401" s="122">
        <v>223.42931792925964</v>
      </c>
      <c r="K401" s="122">
        <v>209.47679912928467</v>
      </c>
      <c r="L401" s="122">
        <v>173.133929335766</v>
      </c>
      <c r="M401" s="122">
        <v>129.54537846860836</v>
      </c>
      <c r="N401" s="122">
        <v>82.936928185495205</v>
      </c>
      <c r="O401" s="122">
        <v>100.55237757963322</v>
      </c>
      <c r="P401" s="122">
        <v>95.764107254634112</v>
      </c>
      <c r="Q401" s="122">
        <v>122.26551758330085</v>
      </c>
      <c r="R401" s="122">
        <v>140.95819850306972</v>
      </c>
      <c r="S401" s="122">
        <v>112.19316010783353</v>
      </c>
      <c r="T401" s="122">
        <v>100.705035717775</v>
      </c>
      <c r="U401" s="122">
        <v>92.449225959792386</v>
      </c>
      <c r="V401" s="122">
        <v>77.791776016647887</v>
      </c>
      <c r="W401" s="122">
        <v>77.82694648453645</v>
      </c>
      <c r="X401" s="122">
        <v>66.959899826700934</v>
      </c>
      <c r="Y401" s="122">
        <v>71.15661654214351</v>
      </c>
      <c r="DA401" s="130" t="s">
        <v>4406</v>
      </c>
    </row>
    <row r="402" spans="1:105" ht="12" customHeight="1" x14ac:dyDescent="0.25">
      <c r="A402" s="97" t="s">
        <v>50</v>
      </c>
      <c r="B402" s="98"/>
      <c r="C402" s="98">
        <v>370.52443525545755</v>
      </c>
      <c r="D402" s="98">
        <v>324.03441667673366</v>
      </c>
      <c r="E402" s="98">
        <v>383.07459385562004</v>
      </c>
      <c r="F402" s="98">
        <v>358.33710468945316</v>
      </c>
      <c r="G402" s="98">
        <v>363.18266030880898</v>
      </c>
      <c r="H402" s="98">
        <v>357.2887852135101</v>
      </c>
      <c r="I402" s="98">
        <v>373.23804915326201</v>
      </c>
      <c r="J402" s="98">
        <v>366.05949993702296</v>
      </c>
      <c r="K402" s="98">
        <v>421.11686985026591</v>
      </c>
      <c r="L402" s="98">
        <v>379.56284508225622</v>
      </c>
      <c r="M402" s="98">
        <v>337.66746190997918</v>
      </c>
      <c r="N402" s="98">
        <v>321.23458100015745</v>
      </c>
      <c r="O402" s="98">
        <v>318.79674255360987</v>
      </c>
      <c r="P402" s="98">
        <v>294.30689012968764</v>
      </c>
      <c r="Q402" s="98">
        <v>298.79296516034327</v>
      </c>
      <c r="R402" s="98">
        <v>315.16384733532357</v>
      </c>
      <c r="S402" s="98">
        <v>308.43862168259187</v>
      </c>
      <c r="T402" s="98">
        <v>291.42804213837746</v>
      </c>
      <c r="U402" s="98">
        <v>304.50790245513537</v>
      </c>
      <c r="V402" s="98">
        <v>298.42155884352491</v>
      </c>
      <c r="W402" s="98">
        <v>315.08121364648696</v>
      </c>
      <c r="X402" s="98">
        <v>308.75953808978761</v>
      </c>
      <c r="Y402" s="98">
        <v>278.00054640958899</v>
      </c>
      <c r="DA402" s="63" t="s">
        <v>4407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4408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88.631398263909475</v>
      </c>
      <c r="D405" s="118">
        <f t="shared" si="189"/>
        <v>80.76470783124114</v>
      </c>
      <c r="E405" s="118">
        <f t="shared" si="189"/>
        <v>80.816329280739382</v>
      </c>
      <c r="F405" s="118">
        <f t="shared" si="189"/>
        <v>85.973729728626139</v>
      </c>
      <c r="G405" s="118">
        <f t="shared" si="189"/>
        <v>86.18330475505806</v>
      </c>
      <c r="H405" s="118">
        <f t="shared" si="189"/>
        <v>77.774803562919715</v>
      </c>
      <c r="I405" s="118">
        <f t="shared" si="189"/>
        <v>80.116662110423533</v>
      </c>
      <c r="J405" s="118">
        <f t="shared" si="189"/>
        <v>79.371368157038333</v>
      </c>
      <c r="K405" s="118">
        <f t="shared" si="189"/>
        <v>76.209383377875056</v>
      </c>
      <c r="L405" s="118">
        <f t="shared" si="189"/>
        <v>77.558713207417142</v>
      </c>
      <c r="M405" s="118">
        <f t="shared" si="189"/>
        <v>71.796564333277857</v>
      </c>
      <c r="N405" s="118">
        <f t="shared" si="189"/>
        <v>67.770018142204194</v>
      </c>
      <c r="O405" s="118">
        <f t="shared" si="189"/>
        <v>61.814209072836995</v>
      </c>
      <c r="P405" s="118">
        <f t="shared" si="189"/>
        <v>51.105058953395293</v>
      </c>
      <c r="Q405" s="118">
        <f t="shared" si="189"/>
        <v>55.024173559475599</v>
      </c>
      <c r="R405" s="118">
        <f t="shared" ref="R405:V405" si="190">R406+R408+R410+R419</f>
        <v>54.337982427476163</v>
      </c>
      <c r="S405" s="118">
        <f t="shared" si="190"/>
        <v>50.811375950115888</v>
      </c>
      <c r="T405" s="118">
        <f t="shared" si="190"/>
        <v>51.37649626405716</v>
      </c>
      <c r="U405" s="118">
        <f t="shared" si="190"/>
        <v>42.395553661252471</v>
      </c>
      <c r="V405" s="118">
        <f t="shared" si="190"/>
        <v>47.538024587100445</v>
      </c>
      <c r="W405" s="118">
        <f t="shared" ref="W405:Y405" si="191">W406+W408+W410+W419</f>
        <v>46.565024379217675</v>
      </c>
      <c r="X405" s="118">
        <f t="shared" si="191"/>
        <v>39.196071753684727</v>
      </c>
      <c r="Y405" s="118">
        <f t="shared" si="191"/>
        <v>34.013696678448611</v>
      </c>
      <c r="DA405" s="129" t="s">
        <v>4560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51.616903640279475</v>
      </c>
      <c r="D406" s="123">
        <f t="shared" si="192"/>
        <v>42.0104928108968</v>
      </c>
      <c r="E406" s="123">
        <f t="shared" si="192"/>
        <v>40.47340159682912</v>
      </c>
      <c r="F406" s="123">
        <f t="shared" si="192"/>
        <v>48.011697862434112</v>
      </c>
      <c r="G406" s="123">
        <f t="shared" si="192"/>
        <v>46.689536536284407</v>
      </c>
      <c r="H406" s="123">
        <f t="shared" si="192"/>
        <v>34.4950732421661</v>
      </c>
      <c r="I406" s="123">
        <f t="shared" si="192"/>
        <v>36.883027215178203</v>
      </c>
      <c r="J406" s="123">
        <f t="shared" si="192"/>
        <v>35.249517255102297</v>
      </c>
      <c r="K406" s="123">
        <f t="shared" si="192"/>
        <v>34.310982994529695</v>
      </c>
      <c r="L406" s="123">
        <f t="shared" si="192"/>
        <v>35.382508887220098</v>
      </c>
      <c r="M406" s="123">
        <f t="shared" si="192"/>
        <v>30.047956526912916</v>
      </c>
      <c r="N406" s="123">
        <f t="shared" si="192"/>
        <v>27.696308889889874</v>
      </c>
      <c r="O406" s="123">
        <f t="shared" si="192"/>
        <v>25.421371443189411</v>
      </c>
      <c r="P406" s="123">
        <f t="shared" si="192"/>
        <v>18.622459416113898</v>
      </c>
      <c r="Q406" s="123">
        <f t="shared" si="192"/>
        <v>20.13820155660574</v>
      </c>
      <c r="R406" s="123">
        <f t="shared" si="192"/>
        <v>19.853981308885704</v>
      </c>
      <c r="S406" s="123">
        <f t="shared" si="192"/>
        <v>18.782068009003538</v>
      </c>
      <c r="T406" s="123">
        <f t="shared" si="192"/>
        <v>16.97558826100051</v>
      </c>
      <c r="U406" s="123">
        <f t="shared" si="192"/>
        <v>15.499525113792407</v>
      </c>
      <c r="V406" s="123">
        <f t="shared" si="192"/>
        <v>14.860165259580816</v>
      </c>
      <c r="W406" s="123">
        <f t="shared" si="192"/>
        <v>13.499885572966694</v>
      </c>
      <c r="X406" s="123">
        <f t="shared" si="192"/>
        <v>9.3398272681370642</v>
      </c>
      <c r="Y406" s="123">
        <f t="shared" si="192"/>
        <v>6.405407657657392</v>
      </c>
      <c r="DA406" s="130" t="s">
        <v>4561</v>
      </c>
    </row>
    <row r="407" spans="1:105" ht="12" customHeight="1" x14ac:dyDescent="0.25">
      <c r="A407" s="97" t="s">
        <v>53</v>
      </c>
      <c r="B407" s="99"/>
      <c r="C407" s="99">
        <v>51.616903640279475</v>
      </c>
      <c r="D407" s="99">
        <v>42.0104928108968</v>
      </c>
      <c r="E407" s="99">
        <v>40.47340159682912</v>
      </c>
      <c r="F407" s="99">
        <v>48.011697862434112</v>
      </c>
      <c r="G407" s="99">
        <v>46.689536536284407</v>
      </c>
      <c r="H407" s="99">
        <v>34.4950732421661</v>
      </c>
      <c r="I407" s="99">
        <v>36.883027215178203</v>
      </c>
      <c r="J407" s="99">
        <v>35.249517255102297</v>
      </c>
      <c r="K407" s="99">
        <v>34.310982994529695</v>
      </c>
      <c r="L407" s="99">
        <v>35.382508887220098</v>
      </c>
      <c r="M407" s="99">
        <v>30.047956526912916</v>
      </c>
      <c r="N407" s="99">
        <v>27.696308889889874</v>
      </c>
      <c r="O407" s="99">
        <v>25.421371443189411</v>
      </c>
      <c r="P407" s="99">
        <v>18.622459416113898</v>
      </c>
      <c r="Q407" s="99">
        <v>20.13820155660574</v>
      </c>
      <c r="R407" s="99">
        <v>19.853981308885704</v>
      </c>
      <c r="S407" s="99">
        <v>18.782068009003538</v>
      </c>
      <c r="T407" s="99">
        <v>16.97558826100051</v>
      </c>
      <c r="U407" s="99">
        <v>15.499525113792407</v>
      </c>
      <c r="V407" s="99">
        <v>14.860165259580816</v>
      </c>
      <c r="W407" s="99">
        <v>13.499885572966694</v>
      </c>
      <c r="X407" s="99">
        <v>9.3398272681370642</v>
      </c>
      <c r="Y407" s="99">
        <v>6.405407657657392</v>
      </c>
      <c r="DA407" s="63" t="s">
        <v>4562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3.7070621066182334</v>
      </c>
      <c r="D408" s="123">
        <f t="shared" si="193"/>
        <v>3.5955886093373826</v>
      </c>
      <c r="E408" s="123">
        <f t="shared" si="193"/>
        <v>8.9034721197574491</v>
      </c>
      <c r="F408" s="123">
        <f t="shared" si="193"/>
        <v>4.0640802712238155</v>
      </c>
      <c r="G408" s="123">
        <f t="shared" si="193"/>
        <v>5.3667367398934598</v>
      </c>
      <c r="H408" s="123">
        <f t="shared" si="193"/>
        <v>8.4712821893087327</v>
      </c>
      <c r="I408" s="123">
        <f t="shared" si="193"/>
        <v>10.186083707340865</v>
      </c>
      <c r="J408" s="123">
        <f t="shared" si="193"/>
        <v>9.588121688611265</v>
      </c>
      <c r="K408" s="123">
        <f t="shared" si="193"/>
        <v>8.6682354423566341</v>
      </c>
      <c r="L408" s="123">
        <f t="shared" si="193"/>
        <v>10.217922633468419</v>
      </c>
      <c r="M408" s="123">
        <f t="shared" si="193"/>
        <v>12.422461624148299</v>
      </c>
      <c r="N408" s="123">
        <f t="shared" si="193"/>
        <v>11.95018643595329</v>
      </c>
      <c r="O408" s="123">
        <f t="shared" si="193"/>
        <v>9.505540650097867</v>
      </c>
      <c r="P408" s="123">
        <f t="shared" si="193"/>
        <v>6.8886854487480624</v>
      </c>
      <c r="Q408" s="123">
        <f t="shared" si="193"/>
        <v>9.1791880534814858</v>
      </c>
      <c r="R408" s="123">
        <f t="shared" si="193"/>
        <v>8.3589586283183284</v>
      </c>
      <c r="S408" s="123">
        <f t="shared" si="193"/>
        <v>6.5707269696976756</v>
      </c>
      <c r="T408" s="123">
        <f t="shared" si="193"/>
        <v>9.788368963424702</v>
      </c>
      <c r="U408" s="123">
        <f t="shared" si="193"/>
        <v>2.6274811869584127</v>
      </c>
      <c r="V408" s="123">
        <f t="shared" si="193"/>
        <v>8.8595424537885101</v>
      </c>
      <c r="W408" s="123">
        <f t="shared" si="193"/>
        <v>8.1329563988670373</v>
      </c>
      <c r="X408" s="123">
        <f t="shared" si="193"/>
        <v>6.4644030451850352</v>
      </c>
      <c r="Y408" s="123">
        <f t="shared" si="193"/>
        <v>4.9918529409504728</v>
      </c>
      <c r="DA408" s="130" t="s">
        <v>4563</v>
      </c>
    </row>
    <row r="409" spans="1:105" ht="12" customHeight="1" x14ac:dyDescent="0.25">
      <c r="A409" s="97" t="s">
        <v>53</v>
      </c>
      <c r="B409" s="99"/>
      <c r="C409" s="99">
        <f>RES_hhdet_in_fecs!C147</f>
        <v>3.7070621066182334</v>
      </c>
      <c r="D409" s="99">
        <f>RES_hhdet_in_fecs!D147</f>
        <v>3.5955886093373826</v>
      </c>
      <c r="E409" s="99">
        <f>RES_hhdet_in_fecs!E147</f>
        <v>8.9034721197574491</v>
      </c>
      <c r="F409" s="99">
        <f>RES_hhdet_in_fecs!F147</f>
        <v>4.0640802712238155</v>
      </c>
      <c r="G409" s="99">
        <f>RES_hhdet_in_fecs!G147</f>
        <v>5.3667367398934598</v>
      </c>
      <c r="H409" s="99">
        <f>RES_hhdet_in_fecs!H147</f>
        <v>8.4712821893087327</v>
      </c>
      <c r="I409" s="99">
        <f>RES_hhdet_in_fecs!I147</f>
        <v>10.186083707340865</v>
      </c>
      <c r="J409" s="99">
        <f>RES_hhdet_in_fecs!J147</f>
        <v>9.588121688611265</v>
      </c>
      <c r="K409" s="99">
        <f>RES_hhdet_in_fecs!K147</f>
        <v>8.6682354423566341</v>
      </c>
      <c r="L409" s="99">
        <f>RES_hhdet_in_fecs!L147</f>
        <v>10.217922633468419</v>
      </c>
      <c r="M409" s="99">
        <f>RES_hhdet_in_fecs!M147</f>
        <v>12.422461624148299</v>
      </c>
      <c r="N409" s="99">
        <f>RES_hhdet_in_fecs!N147</f>
        <v>11.95018643595329</v>
      </c>
      <c r="O409" s="99">
        <f>RES_hhdet_in_fecs!O147</f>
        <v>9.505540650097867</v>
      </c>
      <c r="P409" s="99">
        <f>RES_hhdet_in_fecs!P147</f>
        <v>6.8886854487480624</v>
      </c>
      <c r="Q409" s="99">
        <f>RES_hhdet_in_fecs!Q147</f>
        <v>9.1791880534814858</v>
      </c>
      <c r="R409" s="99">
        <f>RES_hhdet_in_fecs!R147</f>
        <v>8.3589586283183284</v>
      </c>
      <c r="S409" s="99">
        <f>RES_hhdet_in_fecs!S147</f>
        <v>6.5707269696976756</v>
      </c>
      <c r="T409" s="99">
        <f>RES_hhdet_in_fecs!T147</f>
        <v>9.788368963424702</v>
      </c>
      <c r="U409" s="99">
        <f>RES_hhdet_in_fecs!U147</f>
        <v>2.6274811869584127</v>
      </c>
      <c r="V409" s="99">
        <f>RES_hhdet_in_fecs!V147</f>
        <v>8.8595424537885101</v>
      </c>
      <c r="W409" s="99">
        <f>RES_hhdet_in_fecs!W147</f>
        <v>8.1329563988670373</v>
      </c>
      <c r="X409" s="99">
        <f>RES_hhdet_in_fecs!X147</f>
        <v>6.4644030451850352</v>
      </c>
      <c r="Y409" s="99">
        <f>RES_hhdet_in_fecs!Y147</f>
        <v>4.9918529409504728</v>
      </c>
      <c r="DA409" s="63" t="s">
        <v>4564</v>
      </c>
    </row>
    <row r="410" spans="1:105" ht="12" customHeight="1" x14ac:dyDescent="0.25">
      <c r="A410" s="121" t="s">
        <v>55</v>
      </c>
      <c r="B410" s="123"/>
      <c r="C410" s="123">
        <v>17.223213296909787</v>
      </c>
      <c r="D410" s="123">
        <v>18.664958698575177</v>
      </c>
      <c r="E410" s="123">
        <v>16.022103056905504</v>
      </c>
      <c r="F410" s="123">
        <v>18.111071892033753</v>
      </c>
      <c r="G410" s="123">
        <v>18.283702314836471</v>
      </c>
      <c r="H410" s="123">
        <v>18.619511010936364</v>
      </c>
      <c r="I410" s="123">
        <v>17.440799439497436</v>
      </c>
      <c r="J410" s="123">
        <v>17.954839840438133</v>
      </c>
      <c r="K410" s="123">
        <v>17.012384465250168</v>
      </c>
      <c r="L410" s="123">
        <v>16.948707888685973</v>
      </c>
      <c r="M410" s="123">
        <v>15.801653656552336</v>
      </c>
      <c r="N410" s="123">
        <v>15.570484780620941</v>
      </c>
      <c r="O410" s="123">
        <v>14.723082352291119</v>
      </c>
      <c r="P410" s="123">
        <v>14.072977570136008</v>
      </c>
      <c r="Q410" s="123">
        <v>13.915860303268893</v>
      </c>
      <c r="R410" s="123">
        <v>14.005306698872086</v>
      </c>
      <c r="S410" s="123">
        <v>13.992457540440761</v>
      </c>
      <c r="T410" s="123">
        <v>13.764001133284038</v>
      </c>
      <c r="U410" s="123">
        <v>13.674856113677771</v>
      </c>
      <c r="V410" s="123">
        <v>13.608782474330713</v>
      </c>
      <c r="W410" s="123">
        <v>14.338458444347504</v>
      </c>
      <c r="X410" s="123">
        <v>13.494082902609003</v>
      </c>
      <c r="Y410" s="123">
        <v>13.224880252441729</v>
      </c>
      <c r="DA410" s="130" t="s">
        <v>4565</v>
      </c>
    </row>
    <row r="411" spans="1:105" ht="12" customHeight="1" x14ac:dyDescent="0.25">
      <c r="A411" s="97" t="s">
        <v>124</v>
      </c>
      <c r="B411" s="99"/>
      <c r="C411" s="99">
        <v>19.87260926737838</v>
      </c>
      <c r="D411" s="99">
        <v>19.292609599966326</v>
      </c>
      <c r="E411" s="99">
        <v>20.311147808351755</v>
      </c>
      <c r="F411" s="99">
        <v>20.108367045784739</v>
      </c>
      <c r="G411" s="99">
        <v>19.923907442906543</v>
      </c>
      <c r="H411" s="99">
        <v>20.019257305222407</v>
      </c>
      <c r="I411" s="99">
        <v>19.153132079228307</v>
      </c>
      <c r="J411" s="99">
        <v>20.855152474544376</v>
      </c>
      <c r="K411" s="99">
        <v>22.076873736016374</v>
      </c>
      <c r="L411" s="99">
        <v>20.164399139927809</v>
      </c>
      <c r="M411" s="99">
        <v>17.582239060521822</v>
      </c>
      <c r="N411" s="99">
        <v>16.65944377195769</v>
      </c>
      <c r="O411" s="99">
        <v>16.229493844007212</v>
      </c>
      <c r="P411" s="99">
        <v>14.51500810643126</v>
      </c>
      <c r="Q411" s="99">
        <v>14.284180340334693</v>
      </c>
      <c r="R411" s="99">
        <v>14.831593839165039</v>
      </c>
      <c r="S411" s="99">
        <v>14.46468532092622</v>
      </c>
      <c r="T411" s="99">
        <v>13.702123819396618</v>
      </c>
      <c r="U411" s="99">
        <v>14.309186521577919</v>
      </c>
      <c r="V411" s="99">
        <v>13.960095986610273</v>
      </c>
      <c r="W411" s="99">
        <v>14.528411598520931</v>
      </c>
      <c r="X411" s="99">
        <v>14.151706276730538</v>
      </c>
      <c r="Y411" s="99">
        <v>13.073994523604613</v>
      </c>
      <c r="DA411" s="63" t="s">
        <v>4566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4567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4568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4569</v>
      </c>
    </row>
    <row r="415" spans="1:105" ht="12" customHeight="1" x14ac:dyDescent="0.25">
      <c r="A415" s="106" t="s">
        <v>122</v>
      </c>
      <c r="B415" s="102"/>
      <c r="C415" s="102">
        <v>17.231015696720416</v>
      </c>
      <c r="D415" s="102">
        <v>18.763636783220562</v>
      </c>
      <c r="E415" s="102">
        <v>16.033807504648362</v>
      </c>
      <c r="F415" s="102">
        <v>18.152083628468311</v>
      </c>
      <c r="G415" s="102">
        <v>18.369253178924374</v>
      </c>
      <c r="H415" s="102">
        <v>18.728672634196752</v>
      </c>
      <c r="I415" s="102">
        <v>17.790535131681352</v>
      </c>
      <c r="J415" s="102">
        <v>18.269451712703777</v>
      </c>
      <c r="K415" s="102">
        <v>17.189367893941235</v>
      </c>
      <c r="L415" s="102">
        <v>17.161762020036328</v>
      </c>
      <c r="M415" s="102">
        <v>16.245155263535789</v>
      </c>
      <c r="N415" s="102">
        <v>15.990728834559336</v>
      </c>
      <c r="O415" s="102">
        <v>15.200665583018905</v>
      </c>
      <c r="P415" s="102">
        <v>14.689030065875038</v>
      </c>
      <c r="Q415" s="102">
        <v>14.491983935518068</v>
      </c>
      <c r="R415" s="102">
        <v>14.466752520297591</v>
      </c>
      <c r="S415" s="102">
        <v>14.466303343760215</v>
      </c>
      <c r="T415" s="102">
        <v>14.309366566837449</v>
      </c>
      <c r="U415" s="102">
        <v>14.150318956245881</v>
      </c>
      <c r="V415" s="102">
        <v>14.084687914220027</v>
      </c>
      <c r="W415" s="102">
        <v>14.765417465033879</v>
      </c>
      <c r="X415" s="102">
        <v>13.896268048070903</v>
      </c>
      <c r="Y415" s="102">
        <v>13.645358839331749</v>
      </c>
      <c r="DA415" s="131" t="s">
        <v>4570</v>
      </c>
    </row>
    <row r="416" spans="1:105" ht="12" customHeight="1" x14ac:dyDescent="0.25">
      <c r="A416" s="107" t="s">
        <v>121</v>
      </c>
      <c r="B416" s="105"/>
      <c r="C416" s="105">
        <v>12.551114472352927</v>
      </c>
      <c r="D416" s="105">
        <v>13.79694257460897</v>
      </c>
      <c r="E416" s="105">
        <v>11.525060515362279</v>
      </c>
      <c r="F416" s="105">
        <v>13.290910765434589</v>
      </c>
      <c r="G416" s="105">
        <v>13.450535582529778</v>
      </c>
      <c r="H416" s="105">
        <v>13.727737208554254</v>
      </c>
      <c r="I416" s="105">
        <v>13.015703189166603</v>
      </c>
      <c r="J416" s="105">
        <v>13.410511441976677</v>
      </c>
      <c r="K416" s="105">
        <v>12.522978685196572</v>
      </c>
      <c r="L416" s="105">
        <v>12.538073011401321</v>
      </c>
      <c r="M416" s="105">
        <v>11.999789950439302</v>
      </c>
      <c r="N416" s="105">
        <v>11.890360230419711</v>
      </c>
      <c r="O416" s="105">
        <v>11.404786685722412</v>
      </c>
      <c r="P416" s="105">
        <v>11.278821467940782</v>
      </c>
      <c r="Q416" s="105">
        <v>11.423860868599277</v>
      </c>
      <c r="R416" s="105">
        <v>11.47882497668726</v>
      </c>
      <c r="S416" s="105">
        <v>11.564342818003459</v>
      </c>
      <c r="T416" s="105">
        <v>11.580081934041026</v>
      </c>
      <c r="U416" s="105">
        <v>11.489185783561526</v>
      </c>
      <c r="V416" s="105">
        <v>11.512527125212697</v>
      </c>
      <c r="W416" s="105">
        <v>12.290614398772222</v>
      </c>
      <c r="X416" s="105">
        <v>11.800363911952484</v>
      </c>
      <c r="Y416" s="105">
        <v>11.704521746403918</v>
      </c>
      <c r="DA416" s="132" t="s">
        <v>4571</v>
      </c>
    </row>
    <row r="417" spans="1:105" ht="12" customHeight="1" x14ac:dyDescent="0.25">
      <c r="A417" s="108" t="s">
        <v>53</v>
      </c>
      <c r="B417" s="99"/>
      <c r="C417" s="99">
        <v>4.9541140450563876</v>
      </c>
      <c r="D417" s="99">
        <v>5.6884695859394299</v>
      </c>
      <c r="E417" s="99">
        <v>4.114865604096293</v>
      </c>
      <c r="F417" s="99">
        <v>5.2539782705426585</v>
      </c>
      <c r="G417" s="99">
        <v>5.2664827189879047</v>
      </c>
      <c r="H417" s="99">
        <v>5.3510032067468156</v>
      </c>
      <c r="I417" s="99">
        <v>4.9475597065656629</v>
      </c>
      <c r="J417" s="99">
        <v>5.1222688223956077</v>
      </c>
      <c r="K417" s="99">
        <v>4.4803118723196578</v>
      </c>
      <c r="L417" s="99">
        <v>4.4786672420870834</v>
      </c>
      <c r="M417" s="99">
        <v>4.4321669085589219</v>
      </c>
      <c r="N417" s="99">
        <v>4.3137736561590643</v>
      </c>
      <c r="O417" s="99">
        <v>3.9812436676882306</v>
      </c>
      <c r="P417" s="99">
        <v>4.063446711121121</v>
      </c>
      <c r="Q417" s="99">
        <v>4.4101514399494333</v>
      </c>
      <c r="R417" s="99">
        <v>4.2855826543822255</v>
      </c>
      <c r="S417" s="99">
        <v>4.2201846143231201</v>
      </c>
      <c r="T417" s="99">
        <v>4.3138030133633976</v>
      </c>
      <c r="U417" s="99">
        <v>4.032304839675442</v>
      </c>
      <c r="V417" s="99">
        <v>3.9274394915362305</v>
      </c>
      <c r="W417" s="99">
        <v>4.6320842802877085</v>
      </c>
      <c r="X417" s="99">
        <v>4.8791193377218871</v>
      </c>
      <c r="Y417" s="99">
        <v>4.8722155142613346</v>
      </c>
      <c r="DA417" s="63" t="s">
        <v>4572</v>
      </c>
    </row>
    <row r="418" spans="1:105" ht="12" customHeight="1" x14ac:dyDescent="0.25">
      <c r="A418" s="108" t="s">
        <v>52</v>
      </c>
      <c r="B418" s="99"/>
      <c r="C418" s="99">
        <v>7.597000427296539</v>
      </c>
      <c r="D418" s="99">
        <v>8.1084729886695381</v>
      </c>
      <c r="E418" s="99">
        <v>7.4101949112659868</v>
      </c>
      <c r="F418" s="99">
        <v>8.0369324948919303</v>
      </c>
      <c r="G418" s="99">
        <v>8.1840528635418703</v>
      </c>
      <c r="H418" s="99">
        <v>8.3767340018074403</v>
      </c>
      <c r="I418" s="99">
        <v>8.0681434826009433</v>
      </c>
      <c r="J418" s="99">
        <v>8.2882426195810694</v>
      </c>
      <c r="K418" s="99">
        <v>8.0426668128769112</v>
      </c>
      <c r="L418" s="99">
        <v>8.0594057693142407</v>
      </c>
      <c r="M418" s="99">
        <v>7.567623041880382</v>
      </c>
      <c r="N418" s="99">
        <v>7.5765865742606495</v>
      </c>
      <c r="O418" s="99">
        <v>7.4235430180341844</v>
      </c>
      <c r="P418" s="99">
        <v>7.2153747568196627</v>
      </c>
      <c r="Q418" s="99">
        <v>7.0137094286498449</v>
      </c>
      <c r="R418" s="99">
        <v>7.1932423223050339</v>
      </c>
      <c r="S418" s="99">
        <v>7.3441582036803412</v>
      </c>
      <c r="T418" s="99">
        <v>7.2662789206776273</v>
      </c>
      <c r="U418" s="99">
        <v>7.4568809438860812</v>
      </c>
      <c r="V418" s="99">
        <v>7.5850876336764683</v>
      </c>
      <c r="W418" s="99">
        <v>7.6585301184845118</v>
      </c>
      <c r="X418" s="99">
        <v>6.921244574230597</v>
      </c>
      <c r="Y418" s="99">
        <v>6.832306232142586</v>
      </c>
      <c r="DA418" s="63" t="s">
        <v>4573</v>
      </c>
    </row>
    <row r="419" spans="1:105" ht="12" customHeight="1" x14ac:dyDescent="0.25">
      <c r="A419" s="121" t="s">
        <v>54</v>
      </c>
      <c r="B419" s="123"/>
      <c r="C419" s="123">
        <v>16.084219220101986</v>
      </c>
      <c r="D419" s="123">
        <v>16.493667712431769</v>
      </c>
      <c r="E419" s="123">
        <v>15.417352507247294</v>
      </c>
      <c r="F419" s="123">
        <v>15.786879702934456</v>
      </c>
      <c r="G419" s="123">
        <v>15.843329164043721</v>
      </c>
      <c r="H419" s="123">
        <v>16.188937120508516</v>
      </c>
      <c r="I419" s="123">
        <v>15.606751748407028</v>
      </c>
      <c r="J419" s="123">
        <v>16.578889372886639</v>
      </c>
      <c r="K419" s="123">
        <v>16.217780475738561</v>
      </c>
      <c r="L419" s="123">
        <v>15.009573798042648</v>
      </c>
      <c r="M419" s="123">
        <v>13.524492525664295</v>
      </c>
      <c r="N419" s="123">
        <v>12.553038035740087</v>
      </c>
      <c r="O419" s="123">
        <v>12.164214627258596</v>
      </c>
      <c r="P419" s="123">
        <v>11.520936518397329</v>
      </c>
      <c r="Q419" s="123">
        <v>11.790923646119481</v>
      </c>
      <c r="R419" s="123">
        <v>12.119735791400043</v>
      </c>
      <c r="S419" s="123">
        <v>11.466123430973914</v>
      </c>
      <c r="T419" s="123">
        <v>10.848537906347909</v>
      </c>
      <c r="U419" s="123">
        <v>10.593691246823882</v>
      </c>
      <c r="V419" s="123">
        <v>10.209534399400402</v>
      </c>
      <c r="W419" s="123">
        <v>10.593723963036435</v>
      </c>
      <c r="X419" s="123">
        <v>9.8977585377536261</v>
      </c>
      <c r="Y419" s="123">
        <v>9.3915558273990207</v>
      </c>
      <c r="DA419" s="130" t="s">
        <v>4574</v>
      </c>
    </row>
    <row r="420" spans="1:105" ht="12" customHeight="1" x14ac:dyDescent="0.25">
      <c r="A420" s="97" t="s">
        <v>50</v>
      </c>
      <c r="B420" s="99"/>
      <c r="C420" s="99">
        <v>19.649618018650521</v>
      </c>
      <c r="D420" s="99">
        <v>17.174445414120566</v>
      </c>
      <c r="E420" s="99">
        <v>19.964340787436932</v>
      </c>
      <c r="F420" s="99">
        <v>18.35712198062274</v>
      </c>
      <c r="G420" s="99">
        <v>18.211229482030095</v>
      </c>
      <c r="H420" s="99">
        <v>17.548451497510175</v>
      </c>
      <c r="I420" s="99">
        <v>18.106368002191825</v>
      </c>
      <c r="J420" s="99">
        <v>17.534619945374523</v>
      </c>
      <c r="K420" s="99">
        <v>20.110636967968553</v>
      </c>
      <c r="L420" s="99">
        <v>17.946628307192647</v>
      </c>
      <c r="M420" s="99">
        <v>15.810093172747806</v>
      </c>
      <c r="N420" s="99">
        <v>14.990413553680437</v>
      </c>
      <c r="O420" s="99">
        <v>14.802370073527447</v>
      </c>
      <c r="P420" s="99">
        <v>13.597517594830842</v>
      </c>
      <c r="Q420" s="99">
        <v>13.716943451488243</v>
      </c>
      <c r="R420" s="99">
        <v>14.339649531858516</v>
      </c>
      <c r="S420" s="99">
        <v>13.911893447623386</v>
      </c>
      <c r="T420" s="99">
        <v>13.022240104920323</v>
      </c>
      <c r="U420" s="99">
        <v>13.475297731627506</v>
      </c>
      <c r="V420" s="99">
        <v>13.13660740776521</v>
      </c>
      <c r="W420" s="99">
        <v>13.656814605046414</v>
      </c>
      <c r="X420" s="99">
        <v>13.224715080021918</v>
      </c>
      <c r="Y420" s="99">
        <v>11.813253306395737</v>
      </c>
      <c r="DA420" s="63" t="s">
        <v>4575</v>
      </c>
    </row>
    <row r="421" spans="1:105" ht="12" customHeight="1" x14ac:dyDescent="0.25">
      <c r="A421" s="109" t="s">
        <v>120</v>
      </c>
      <c r="B421" s="110"/>
      <c r="C421" s="110">
        <v>12.958218160811187</v>
      </c>
      <c r="D421" s="110">
        <v>16.001994927878741</v>
      </c>
      <c r="E421" s="110">
        <v>11.791818291414266</v>
      </c>
      <c r="F421" s="110">
        <v>14.344428582243937</v>
      </c>
      <c r="G421" s="110">
        <v>14.665834567531416</v>
      </c>
      <c r="H421" s="110">
        <v>15.363852533086817</v>
      </c>
      <c r="I421" s="110">
        <v>13.394842117285943</v>
      </c>
      <c r="J421" s="110">
        <v>15.081743208384891</v>
      </c>
      <c r="K421" s="110">
        <v>12.364714680192355</v>
      </c>
      <c r="L421" s="110">
        <v>12.546237758110392</v>
      </c>
      <c r="M421" s="110">
        <v>12.101822735132725</v>
      </c>
      <c r="N421" s="110">
        <v>11.7047357721432</v>
      </c>
      <c r="O421" s="110">
        <v>10.948729395469805</v>
      </c>
      <c r="P421" s="110">
        <v>10.519329056031552</v>
      </c>
      <c r="Q421" s="110">
        <v>10.456933880724348</v>
      </c>
      <c r="R421" s="110">
        <v>10.323496439893418</v>
      </c>
      <c r="S421" s="110">
        <v>10.067881327115817</v>
      </c>
      <c r="T421" s="110">
        <v>9.7007856678775628</v>
      </c>
      <c r="U421" s="110">
        <v>9.3374243802961931</v>
      </c>
      <c r="V421" s="110">
        <v>9.1774787769291439</v>
      </c>
      <c r="W421" s="110">
        <v>9.5889327981623893</v>
      </c>
      <c r="X421" s="110">
        <v>8.9764474952793289</v>
      </c>
      <c r="Y421" s="110">
        <v>8.5584649119224352</v>
      </c>
      <c r="DA421" s="60" t="s">
        <v>4576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110.76829898828377</v>
      </c>
      <c r="D423" s="118">
        <f t="shared" si="194"/>
        <v>101.41616654192141</v>
      </c>
      <c r="E423" s="118">
        <f t="shared" si="194"/>
        <v>113.43997566820026</v>
      </c>
      <c r="F423" s="118">
        <f t="shared" si="194"/>
        <v>122.26927230090008</v>
      </c>
      <c r="G423" s="118">
        <f t="shared" si="194"/>
        <v>128.66177416161929</v>
      </c>
      <c r="H423" s="118">
        <f t="shared" si="194"/>
        <v>117.48098465514485</v>
      </c>
      <c r="I423" s="118">
        <f t="shared" si="194"/>
        <v>130.67723333676983</v>
      </c>
      <c r="J423" s="118">
        <f t="shared" si="194"/>
        <v>130.94019296245438</v>
      </c>
      <c r="K423" s="118">
        <f t="shared" si="194"/>
        <v>130.1162785348684</v>
      </c>
      <c r="L423" s="118">
        <f t="shared" si="194"/>
        <v>141.86958317660495</v>
      </c>
      <c r="M423" s="118">
        <f t="shared" si="194"/>
        <v>139.71334598644802</v>
      </c>
      <c r="N423" s="118">
        <f t="shared" si="194"/>
        <v>138.04899975732195</v>
      </c>
      <c r="O423" s="118">
        <f t="shared" si="194"/>
        <v>129.48352852977155</v>
      </c>
      <c r="P423" s="118">
        <f t="shared" si="194"/>
        <v>104.34205409451724</v>
      </c>
      <c r="Q423" s="118">
        <f t="shared" si="194"/>
        <v>122.52467964719834</v>
      </c>
      <c r="R423" s="118">
        <f t="shared" ref="R423:V423" si="195">R424+R426+R428+R437</f>
        <v>119.00955922638298</v>
      </c>
      <c r="S423" s="118">
        <f t="shared" si="195"/>
        <v>108.50560424885107</v>
      </c>
      <c r="T423" s="118">
        <f t="shared" si="195"/>
        <v>114.43614647401185</v>
      </c>
      <c r="U423" s="118">
        <f t="shared" si="195"/>
        <v>81.909909098640867</v>
      </c>
      <c r="V423" s="118">
        <f t="shared" si="195"/>
        <v>103.93644974579298</v>
      </c>
      <c r="W423" s="118">
        <f t="shared" ref="W423:Y423" si="196">W424+W426+W428+W437</f>
        <v>98.508612146832135</v>
      </c>
      <c r="X423" s="118">
        <f t="shared" si="196"/>
        <v>77.462259203936384</v>
      </c>
      <c r="Y423" s="118">
        <f t="shared" si="196"/>
        <v>61.42817631537919</v>
      </c>
      <c r="DA423" s="129" t="s">
        <v>4728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81.288363715738612</v>
      </c>
      <c r="D424" s="123">
        <f t="shared" si="197"/>
        <v>70.294613790327432</v>
      </c>
      <c r="E424" s="123">
        <f t="shared" si="197"/>
        <v>71.773247845370292</v>
      </c>
      <c r="F424" s="123">
        <f t="shared" si="197"/>
        <v>89.97950041223298</v>
      </c>
      <c r="G424" s="123">
        <f t="shared" si="197"/>
        <v>92.280006955816404</v>
      </c>
      <c r="H424" s="123">
        <f t="shared" si="197"/>
        <v>71.75905320259487</v>
      </c>
      <c r="I424" s="123">
        <f t="shared" si="197"/>
        <v>80.617565576805561</v>
      </c>
      <c r="J424" s="123">
        <f t="shared" si="197"/>
        <v>80.856470211414958</v>
      </c>
      <c r="K424" s="123">
        <f t="shared" si="197"/>
        <v>82.526017041228286</v>
      </c>
      <c r="L424" s="123">
        <f t="shared" si="197"/>
        <v>89.170440356560164</v>
      </c>
      <c r="M424" s="123">
        <f t="shared" si="197"/>
        <v>79.949856675082245</v>
      </c>
      <c r="N424" s="123">
        <f t="shared" si="197"/>
        <v>78.505695204715309</v>
      </c>
      <c r="O424" s="123">
        <f t="shared" si="197"/>
        <v>77.385900390570711</v>
      </c>
      <c r="P424" s="123">
        <f t="shared" si="197"/>
        <v>60.866292503501526</v>
      </c>
      <c r="Q424" s="123">
        <f t="shared" si="197"/>
        <v>69.333232034431205</v>
      </c>
      <c r="R424" s="123">
        <f t="shared" si="197"/>
        <v>68.370985659714222</v>
      </c>
      <c r="S424" s="123">
        <f t="shared" si="197"/>
        <v>64.681358989615262</v>
      </c>
      <c r="T424" s="123">
        <f t="shared" si="197"/>
        <v>58.461954726371488</v>
      </c>
      <c r="U424" s="123">
        <f t="shared" si="197"/>
        <v>53.380308835527586</v>
      </c>
      <c r="V424" s="123">
        <f t="shared" si="197"/>
        <v>51.328857049450669</v>
      </c>
      <c r="W424" s="123">
        <f t="shared" si="197"/>
        <v>47.358531256466748</v>
      </c>
      <c r="X424" s="123">
        <f t="shared" si="197"/>
        <v>33.439542012382596</v>
      </c>
      <c r="Y424" s="123">
        <f t="shared" si="197"/>
        <v>23.464446374499495</v>
      </c>
      <c r="DA424" s="130" t="s">
        <v>4729</v>
      </c>
    </row>
    <row r="425" spans="1:105" ht="12" customHeight="1" x14ac:dyDescent="0.25">
      <c r="A425" s="97" t="s">
        <v>53</v>
      </c>
      <c r="B425" s="99"/>
      <c r="C425" s="99">
        <v>81.288363715738612</v>
      </c>
      <c r="D425" s="99">
        <v>70.294613790327432</v>
      </c>
      <c r="E425" s="99">
        <v>71.773247845370292</v>
      </c>
      <c r="F425" s="99">
        <v>89.97950041223298</v>
      </c>
      <c r="G425" s="99">
        <v>92.280006955816404</v>
      </c>
      <c r="H425" s="99">
        <v>71.75905320259487</v>
      </c>
      <c r="I425" s="99">
        <v>80.617565576805561</v>
      </c>
      <c r="J425" s="99">
        <v>80.856470211414958</v>
      </c>
      <c r="K425" s="99">
        <v>82.526017041228286</v>
      </c>
      <c r="L425" s="99">
        <v>89.170440356560164</v>
      </c>
      <c r="M425" s="99">
        <v>79.949856675082245</v>
      </c>
      <c r="N425" s="99">
        <v>78.505695204715309</v>
      </c>
      <c r="O425" s="99">
        <v>77.385900390570711</v>
      </c>
      <c r="P425" s="99">
        <v>60.866292503501526</v>
      </c>
      <c r="Q425" s="99">
        <v>69.333232034431205</v>
      </c>
      <c r="R425" s="99">
        <v>68.370985659714222</v>
      </c>
      <c r="S425" s="99">
        <v>64.681358989615262</v>
      </c>
      <c r="T425" s="99">
        <v>58.461954726371488</v>
      </c>
      <c r="U425" s="99">
        <v>53.380308835527586</v>
      </c>
      <c r="V425" s="99">
        <v>51.328857049450669</v>
      </c>
      <c r="W425" s="99">
        <v>47.358531256466748</v>
      </c>
      <c r="X425" s="99">
        <v>33.439542012382596</v>
      </c>
      <c r="Y425" s="99">
        <v>23.464446374499495</v>
      </c>
      <c r="DA425" s="63" t="s">
        <v>4730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8.2772672176096478</v>
      </c>
      <c r="D426" s="123">
        <f t="shared" si="198"/>
        <v>8.3590101565084094</v>
      </c>
      <c r="E426" s="123">
        <f t="shared" si="198"/>
        <v>21.529781812859305</v>
      </c>
      <c r="F426" s="123">
        <f t="shared" si="198"/>
        <v>10.209864016291945</v>
      </c>
      <c r="G426" s="123">
        <f t="shared" si="198"/>
        <v>13.994311434424295</v>
      </c>
      <c r="H426" s="123">
        <f t="shared" si="198"/>
        <v>22.907975491628324</v>
      </c>
      <c r="I426" s="123">
        <f t="shared" si="198"/>
        <v>28.542487829386225</v>
      </c>
      <c r="J426" s="123">
        <f t="shared" si="198"/>
        <v>27.823343486750066</v>
      </c>
      <c r="K426" s="123">
        <f t="shared" si="198"/>
        <v>26.038043005431678</v>
      </c>
      <c r="L426" s="123">
        <f t="shared" si="198"/>
        <v>31.758642368692438</v>
      </c>
      <c r="M426" s="123">
        <f t="shared" si="198"/>
        <v>40.095161492908701</v>
      </c>
      <c r="N426" s="123">
        <f t="shared" si="198"/>
        <v>40.226616325239036</v>
      </c>
      <c r="O426" s="123">
        <f t="shared" si="198"/>
        <v>33.493304354959662</v>
      </c>
      <c r="P426" s="123">
        <f t="shared" si="198"/>
        <v>25.380760398389782</v>
      </c>
      <c r="Q426" s="123">
        <f t="shared" si="198"/>
        <v>34.953135068319668</v>
      </c>
      <c r="R426" s="123">
        <f t="shared" si="198"/>
        <v>32.053412136590048</v>
      </c>
      <c r="S426" s="123">
        <f t="shared" si="198"/>
        <v>25.215756738086586</v>
      </c>
      <c r="T426" s="123">
        <f t="shared" si="198"/>
        <v>37.596073596233978</v>
      </c>
      <c r="U426" s="123">
        <f t="shared" si="198"/>
        <v>10.101514275318113</v>
      </c>
      <c r="V426" s="123">
        <f t="shared" si="198"/>
        <v>34.153956652707052</v>
      </c>
      <c r="W426" s="123">
        <f t="shared" si="198"/>
        <v>31.632831750303083</v>
      </c>
      <c r="X426" s="123">
        <f t="shared" si="198"/>
        <v>25.416320286309183</v>
      </c>
      <c r="Y426" s="123">
        <f t="shared" si="198"/>
        <v>19.864496834055451</v>
      </c>
      <c r="DA426" s="130" t="s">
        <v>4731</v>
      </c>
    </row>
    <row r="427" spans="1:105" ht="12" customHeight="1" x14ac:dyDescent="0.25">
      <c r="A427" s="97" t="s">
        <v>53</v>
      </c>
      <c r="B427" s="99"/>
      <c r="C427" s="99">
        <f>RES_hhdet_in_tess!C147</f>
        <v>8.2772672176096478</v>
      </c>
      <c r="D427" s="99">
        <f>RES_hhdet_in_tess!D147</f>
        <v>8.3590101565084094</v>
      </c>
      <c r="E427" s="99">
        <f>RES_hhdet_in_tess!E147</f>
        <v>21.529781812859305</v>
      </c>
      <c r="F427" s="99">
        <f>RES_hhdet_in_tess!F147</f>
        <v>10.209864016291945</v>
      </c>
      <c r="G427" s="99">
        <f>RES_hhdet_in_tess!G147</f>
        <v>13.994311434424295</v>
      </c>
      <c r="H427" s="99">
        <f>RES_hhdet_in_tess!H147</f>
        <v>22.907975491628324</v>
      </c>
      <c r="I427" s="99">
        <f>RES_hhdet_in_tess!I147</f>
        <v>28.542487829386225</v>
      </c>
      <c r="J427" s="99">
        <f>RES_hhdet_in_tess!J147</f>
        <v>27.823343486750066</v>
      </c>
      <c r="K427" s="99">
        <f>RES_hhdet_in_tess!K147</f>
        <v>26.038043005431678</v>
      </c>
      <c r="L427" s="99">
        <f>RES_hhdet_in_tess!L147</f>
        <v>31.758642368692438</v>
      </c>
      <c r="M427" s="99">
        <f>RES_hhdet_in_tess!M147</f>
        <v>40.095161492908701</v>
      </c>
      <c r="N427" s="99">
        <f>RES_hhdet_in_tess!N147</f>
        <v>40.226616325239036</v>
      </c>
      <c r="O427" s="99">
        <f>RES_hhdet_in_tess!O147</f>
        <v>33.493304354959662</v>
      </c>
      <c r="P427" s="99">
        <f>RES_hhdet_in_tess!P147</f>
        <v>25.380760398389782</v>
      </c>
      <c r="Q427" s="99">
        <f>RES_hhdet_in_tess!Q147</f>
        <v>34.953135068319668</v>
      </c>
      <c r="R427" s="99">
        <f>RES_hhdet_in_tess!R147</f>
        <v>32.053412136590048</v>
      </c>
      <c r="S427" s="99">
        <f>RES_hhdet_in_tess!S147</f>
        <v>25.215756738086586</v>
      </c>
      <c r="T427" s="99">
        <f>RES_hhdet_in_tess!T147</f>
        <v>37.596073596233978</v>
      </c>
      <c r="U427" s="99">
        <f>RES_hhdet_in_tess!U147</f>
        <v>10.101514275318113</v>
      </c>
      <c r="V427" s="99">
        <f>RES_hhdet_in_tess!V147</f>
        <v>34.153956652707052</v>
      </c>
      <c r="W427" s="99">
        <f>RES_hhdet_in_tess!W147</f>
        <v>31.632831750303083</v>
      </c>
      <c r="X427" s="99">
        <f>RES_hhdet_in_tess!X147</f>
        <v>25.416320286309183</v>
      </c>
      <c r="Y427" s="99">
        <f>RES_hhdet_in_tess!Y147</f>
        <v>19.864496834055451</v>
      </c>
      <c r="DA427" s="63" t="s">
        <v>4732</v>
      </c>
    </row>
    <row r="428" spans="1:105" ht="12" customHeight="1" x14ac:dyDescent="0.25">
      <c r="A428" s="121" t="s">
        <v>55</v>
      </c>
      <c r="B428" s="123"/>
      <c r="C428" s="123">
        <v>10.676814787096523</v>
      </c>
      <c r="D428" s="123">
        <v>11.587280171766082</v>
      </c>
      <c r="E428" s="123">
        <v>10.032806759634486</v>
      </c>
      <c r="F428" s="123">
        <v>11.304495336691028</v>
      </c>
      <c r="G428" s="123">
        <v>11.460594981223114</v>
      </c>
      <c r="H428" s="123">
        <v>11.708117529919502</v>
      </c>
      <c r="I428" s="123">
        <v>11.156754262601273</v>
      </c>
      <c r="J428" s="123">
        <v>11.528017548241278</v>
      </c>
      <c r="K428" s="123">
        <v>10.958071912725405</v>
      </c>
      <c r="L428" s="123">
        <v>10.932280082229632</v>
      </c>
      <c r="M428" s="123">
        <v>10.39751115536432</v>
      </c>
      <c r="N428" s="123">
        <v>10.364736211240364</v>
      </c>
      <c r="O428" s="123">
        <v>10.056953865254277</v>
      </c>
      <c r="P428" s="123">
        <v>9.9497010238463357</v>
      </c>
      <c r="Q428" s="123">
        <v>10.050273273377645</v>
      </c>
      <c r="R428" s="123">
        <v>10.209281623308627</v>
      </c>
      <c r="S428" s="123">
        <v>10.352643136187114</v>
      </c>
      <c r="T428" s="123">
        <v>10.377565874445699</v>
      </c>
      <c r="U428" s="123">
        <v>10.425040989189448</v>
      </c>
      <c r="V428" s="123">
        <v>10.514824198954372</v>
      </c>
      <c r="W428" s="123">
        <v>11.158223924372237</v>
      </c>
      <c r="X428" s="123">
        <v>10.666962884972946</v>
      </c>
      <c r="Y428" s="123">
        <v>10.604169601702317</v>
      </c>
      <c r="DA428" s="130" t="s">
        <v>4733</v>
      </c>
    </row>
    <row r="429" spans="1:105" ht="12" customHeight="1" x14ac:dyDescent="0.25">
      <c r="A429" s="97" t="s">
        <v>124</v>
      </c>
      <c r="B429" s="99"/>
      <c r="C429" s="99">
        <v>10.982016629766362</v>
      </c>
      <c r="D429" s="99">
        <v>10.69974316108828</v>
      </c>
      <c r="E429" s="99">
        <v>11.310490394742512</v>
      </c>
      <c r="F429" s="99">
        <v>11.243730070109345</v>
      </c>
      <c r="G429" s="99">
        <v>11.191381524233442</v>
      </c>
      <c r="H429" s="99">
        <v>11.300527300984564</v>
      </c>
      <c r="I429" s="99">
        <v>10.870170931590154</v>
      </c>
      <c r="J429" s="99">
        <v>11.910299048247612</v>
      </c>
      <c r="K429" s="99">
        <v>12.701636571544071</v>
      </c>
      <c r="L429" s="99">
        <v>11.701628383177834</v>
      </c>
      <c r="M429" s="99">
        <v>10.381471924722488</v>
      </c>
      <c r="N429" s="99">
        <v>10.115087609619181</v>
      </c>
      <c r="O429" s="99">
        <v>10.25065300051544</v>
      </c>
      <c r="P429" s="99">
        <v>9.5979074205104169</v>
      </c>
      <c r="Q429" s="99">
        <v>9.8263928019477706</v>
      </c>
      <c r="R429" s="99">
        <v>10.459706978613902</v>
      </c>
      <c r="S429" s="99">
        <v>10.434084306425429</v>
      </c>
      <c r="T429" s="99">
        <v>10.081998814878068</v>
      </c>
      <c r="U429" s="99">
        <v>10.70476589298293</v>
      </c>
      <c r="V429" s="99">
        <v>10.578851352219869</v>
      </c>
      <c r="W429" s="99">
        <v>11.09602723477076</v>
      </c>
      <c r="X429" s="99">
        <v>10.855338155626919</v>
      </c>
      <c r="Y429" s="99">
        <v>10.050654461362962</v>
      </c>
      <c r="DA429" s="63" t="s">
        <v>4734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4735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4736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4737</v>
      </c>
    </row>
    <row r="433" spans="1:105" ht="12" customHeight="1" x14ac:dyDescent="0.25">
      <c r="A433" s="106" t="s">
        <v>122</v>
      </c>
      <c r="B433" s="102"/>
      <c r="C433" s="102">
        <v>10.661777113280884</v>
      </c>
      <c r="D433" s="102">
        <v>11.634444271347375</v>
      </c>
      <c r="E433" s="102">
        <v>9.964585342878328</v>
      </c>
      <c r="F433" s="102">
        <v>11.307137427249463</v>
      </c>
      <c r="G433" s="102">
        <v>11.470924593039658</v>
      </c>
      <c r="H433" s="102">
        <v>11.726370143445278</v>
      </c>
      <c r="I433" s="102">
        <v>11.170717835123932</v>
      </c>
      <c r="J433" s="102">
        <v>11.508208042686151</v>
      </c>
      <c r="K433" s="102">
        <v>10.867924895295982</v>
      </c>
      <c r="L433" s="102">
        <v>10.896477469798301</v>
      </c>
      <c r="M433" s="102">
        <v>10.397290594972947</v>
      </c>
      <c r="N433" s="102">
        <v>10.36883020778474</v>
      </c>
      <c r="O433" s="102">
        <v>10.051317249072284</v>
      </c>
      <c r="P433" s="102">
        <v>9.957097841919115</v>
      </c>
      <c r="Q433" s="102">
        <v>10.055869310022599</v>
      </c>
      <c r="R433" s="102">
        <v>10.195322014703631</v>
      </c>
      <c r="S433" s="102">
        <v>10.34706848445785</v>
      </c>
      <c r="T433" s="102">
        <v>10.384065055175364</v>
      </c>
      <c r="U433" s="102">
        <v>10.416563465499863</v>
      </c>
      <c r="V433" s="102">
        <v>10.512886983988849</v>
      </c>
      <c r="W433" s="102">
        <v>11.159473293340278</v>
      </c>
      <c r="X433" s="102">
        <v>10.662746266813834</v>
      </c>
      <c r="Y433" s="102">
        <v>10.616945143108271</v>
      </c>
      <c r="DA433" s="131" t="s">
        <v>4738</v>
      </c>
    </row>
    <row r="434" spans="1:105" ht="12" customHeight="1" x14ac:dyDescent="0.25">
      <c r="A434" s="107" t="s">
        <v>121</v>
      </c>
      <c r="B434" s="105"/>
      <c r="C434" s="105">
        <v>10.662383262054142</v>
      </c>
      <c r="D434" s="105">
        <v>11.635624102895454</v>
      </c>
      <c r="E434" s="105">
        <v>9.967474551464047</v>
      </c>
      <c r="F434" s="105">
        <v>11.309694760687043</v>
      </c>
      <c r="G434" s="105">
        <v>11.472778080164648</v>
      </c>
      <c r="H434" s="105">
        <v>11.727096596458397</v>
      </c>
      <c r="I434" s="105">
        <v>11.174727576075052</v>
      </c>
      <c r="J434" s="105">
        <v>11.514838369999987</v>
      </c>
      <c r="K434" s="105">
        <v>10.875330191559698</v>
      </c>
      <c r="L434" s="105">
        <v>10.903035499242304</v>
      </c>
      <c r="M434" s="105">
        <v>10.404316601661112</v>
      </c>
      <c r="N434" s="105">
        <v>10.373756550582169</v>
      </c>
      <c r="O434" s="105">
        <v>10.056108212712127</v>
      </c>
      <c r="P434" s="105">
        <v>9.9698205096439292</v>
      </c>
      <c r="Q434" s="105">
        <v>10.073877499140748</v>
      </c>
      <c r="R434" s="105">
        <v>10.213470609251381</v>
      </c>
      <c r="S434" s="105">
        <v>10.362658381909457</v>
      </c>
      <c r="T434" s="105">
        <v>10.396732733342603</v>
      </c>
      <c r="U434" s="105">
        <v>10.425206916226211</v>
      </c>
      <c r="V434" s="105">
        <v>10.516549641385531</v>
      </c>
      <c r="W434" s="105">
        <v>11.159387506417051</v>
      </c>
      <c r="X434" s="105">
        <v>10.665041924977253</v>
      </c>
      <c r="Y434" s="105">
        <v>10.623195533727776</v>
      </c>
      <c r="DA434" s="132" t="s">
        <v>4739</v>
      </c>
    </row>
    <row r="435" spans="1:105" ht="12" customHeight="1" x14ac:dyDescent="0.25">
      <c r="A435" s="108" t="s">
        <v>53</v>
      </c>
      <c r="B435" s="99"/>
      <c r="C435" s="99">
        <v>3.0653828347576026</v>
      </c>
      <c r="D435" s="99">
        <v>3.5271511142259153</v>
      </c>
      <c r="E435" s="99">
        <v>2.5572796401980593</v>
      </c>
      <c r="F435" s="99">
        <v>3.2727622657951128</v>
      </c>
      <c r="G435" s="99">
        <v>3.2887252166227778</v>
      </c>
      <c r="H435" s="99">
        <v>3.3503625946509574</v>
      </c>
      <c r="I435" s="99">
        <v>3.1065840934741074</v>
      </c>
      <c r="J435" s="99">
        <v>3.2265957504189182</v>
      </c>
      <c r="K435" s="99">
        <v>2.8326633786827848</v>
      </c>
      <c r="L435" s="99">
        <v>2.8436297299280637</v>
      </c>
      <c r="M435" s="99">
        <v>2.8366935597807301</v>
      </c>
      <c r="N435" s="99">
        <v>2.7971699763215172</v>
      </c>
      <c r="O435" s="99">
        <v>2.6325651946779458</v>
      </c>
      <c r="P435" s="99">
        <v>2.7544457528242661</v>
      </c>
      <c r="Q435" s="99">
        <v>3.060168070490902</v>
      </c>
      <c r="R435" s="99">
        <v>3.0202282869463457</v>
      </c>
      <c r="S435" s="99">
        <v>3.0185001782291159</v>
      </c>
      <c r="T435" s="99">
        <v>3.1304538126649759</v>
      </c>
      <c r="U435" s="99">
        <v>2.9683259723401272</v>
      </c>
      <c r="V435" s="99">
        <v>2.9314620077090643</v>
      </c>
      <c r="W435" s="99">
        <v>3.5008573879325411</v>
      </c>
      <c r="X435" s="99">
        <v>3.7437973507466547</v>
      </c>
      <c r="Y435" s="99">
        <v>3.7908893015851901</v>
      </c>
      <c r="DA435" s="63" t="s">
        <v>4740</v>
      </c>
    </row>
    <row r="436" spans="1:105" ht="12" customHeight="1" x14ac:dyDescent="0.25">
      <c r="A436" s="108" t="s">
        <v>52</v>
      </c>
      <c r="B436" s="99"/>
      <c r="C436" s="99">
        <v>7.597000427296539</v>
      </c>
      <c r="D436" s="99">
        <v>8.1084729886695381</v>
      </c>
      <c r="E436" s="99">
        <v>7.4101949112659868</v>
      </c>
      <c r="F436" s="99">
        <v>8.0369324948919303</v>
      </c>
      <c r="G436" s="99">
        <v>8.1840528635418703</v>
      </c>
      <c r="H436" s="99">
        <v>8.3767340018074403</v>
      </c>
      <c r="I436" s="99">
        <v>8.0681434826009433</v>
      </c>
      <c r="J436" s="99">
        <v>8.2882426195810694</v>
      </c>
      <c r="K436" s="99">
        <v>8.0426668128769112</v>
      </c>
      <c r="L436" s="99">
        <v>8.0594057693142407</v>
      </c>
      <c r="M436" s="99">
        <v>7.567623041880382</v>
      </c>
      <c r="N436" s="99">
        <v>7.5765865742606495</v>
      </c>
      <c r="O436" s="99">
        <v>7.4235430180341844</v>
      </c>
      <c r="P436" s="99">
        <v>7.2153747568196627</v>
      </c>
      <c r="Q436" s="99">
        <v>7.0137094286498449</v>
      </c>
      <c r="R436" s="99">
        <v>7.1932423223050339</v>
      </c>
      <c r="S436" s="99">
        <v>7.3441582036803412</v>
      </c>
      <c r="T436" s="99">
        <v>7.2662789206776273</v>
      </c>
      <c r="U436" s="99">
        <v>7.4568809438860812</v>
      </c>
      <c r="V436" s="99">
        <v>7.5850876336764683</v>
      </c>
      <c r="W436" s="99">
        <v>7.6585301184845118</v>
      </c>
      <c r="X436" s="99">
        <v>6.921244574230597</v>
      </c>
      <c r="Y436" s="99">
        <v>6.832306232142586</v>
      </c>
      <c r="DA436" s="63" t="s">
        <v>4741</v>
      </c>
    </row>
    <row r="437" spans="1:105" ht="12" customHeight="1" x14ac:dyDescent="0.25">
      <c r="A437" s="121" t="s">
        <v>54</v>
      </c>
      <c r="B437" s="123"/>
      <c r="C437" s="123">
        <v>10.525853267839002</v>
      </c>
      <c r="D437" s="123">
        <v>11.175262423319499</v>
      </c>
      <c r="E437" s="123">
        <v>10.104139250336178</v>
      </c>
      <c r="F437" s="123">
        <v>10.775412535684131</v>
      </c>
      <c r="G437" s="123">
        <v>10.926860790155501</v>
      </c>
      <c r="H437" s="123">
        <v>11.105838431002155</v>
      </c>
      <c r="I437" s="123">
        <v>10.360425667976759</v>
      </c>
      <c r="J437" s="123">
        <v>10.732361716048075</v>
      </c>
      <c r="K437" s="123">
        <v>10.594146575483034</v>
      </c>
      <c r="L437" s="123">
        <v>10.0082203691227</v>
      </c>
      <c r="M437" s="123">
        <v>9.270816663092738</v>
      </c>
      <c r="N437" s="123">
        <v>8.9519520161272652</v>
      </c>
      <c r="O437" s="123">
        <v>8.5473699189868988</v>
      </c>
      <c r="P437" s="123">
        <v>8.1453001687796061</v>
      </c>
      <c r="Q437" s="123">
        <v>8.1880392710698207</v>
      </c>
      <c r="R437" s="123">
        <v>8.3758798067700724</v>
      </c>
      <c r="S437" s="123">
        <v>8.2558453849621163</v>
      </c>
      <c r="T437" s="123">
        <v>8.0005522769606934</v>
      </c>
      <c r="U437" s="123">
        <v>8.0030449986057377</v>
      </c>
      <c r="V437" s="123">
        <v>7.9388118446808891</v>
      </c>
      <c r="W437" s="123">
        <v>8.3590252156900711</v>
      </c>
      <c r="X437" s="123">
        <v>7.9394340202716549</v>
      </c>
      <c r="Y437" s="123">
        <v>7.4950635051219265</v>
      </c>
      <c r="DA437" s="130" t="s">
        <v>4742</v>
      </c>
    </row>
    <row r="438" spans="1:105" ht="12" customHeight="1" x14ac:dyDescent="0.25">
      <c r="A438" s="97" t="s">
        <v>50</v>
      </c>
      <c r="B438" s="99"/>
      <c r="C438" s="99">
        <v>11.460161196064465</v>
      </c>
      <c r="D438" s="99">
        <v>10.023516155635411</v>
      </c>
      <c r="E438" s="99">
        <v>11.659848963237732</v>
      </c>
      <c r="F438" s="99">
        <v>10.72859663349389</v>
      </c>
      <c r="G438" s="99">
        <v>10.650690904769313</v>
      </c>
      <c r="H438" s="99">
        <v>10.270162595968443</v>
      </c>
      <c r="I438" s="99">
        <v>10.603999254197207</v>
      </c>
      <c r="J438" s="99">
        <v>10.276243125212384</v>
      </c>
      <c r="K438" s="99">
        <v>11.794060954385275</v>
      </c>
      <c r="L438" s="99">
        <v>10.532217119116673</v>
      </c>
      <c r="M438" s="99">
        <v>9.2832190638046459</v>
      </c>
      <c r="N438" s="99">
        <v>8.8045009673163488</v>
      </c>
      <c r="O438" s="99">
        <v>8.6955739517776109</v>
      </c>
      <c r="P438" s="99">
        <v>7.991682842533824</v>
      </c>
      <c r="Q438" s="99">
        <v>8.0778581306086483</v>
      </c>
      <c r="R438" s="99">
        <v>8.4884622648222212</v>
      </c>
      <c r="S438" s="99">
        <v>8.295320429533918</v>
      </c>
      <c r="T438" s="99">
        <v>7.8265373661614408</v>
      </c>
      <c r="U438" s="99">
        <v>8.1570463418038646</v>
      </c>
      <c r="V438" s="99">
        <v>7.9922946314151728</v>
      </c>
      <c r="W438" s="99">
        <v>8.3289078994162367</v>
      </c>
      <c r="X438" s="99">
        <v>8.0706946910984865</v>
      </c>
      <c r="Y438" s="99">
        <v>7.2097913309246628</v>
      </c>
      <c r="DA438" s="63" t="s">
        <v>4743</v>
      </c>
    </row>
    <row r="439" spans="1:105" ht="12" customHeight="1" x14ac:dyDescent="0.25">
      <c r="A439" s="109" t="s">
        <v>120</v>
      </c>
      <c r="B439" s="110"/>
      <c r="C439" s="110">
        <v>9.7066889223173831</v>
      </c>
      <c r="D439" s="110">
        <v>12.007079172202449</v>
      </c>
      <c r="E439" s="110">
        <v>8.8636964678900529</v>
      </c>
      <c r="F439" s="110">
        <v>10.801686187458776</v>
      </c>
      <c r="G439" s="110">
        <v>11.06419281604002</v>
      </c>
      <c r="H439" s="110">
        <v>11.613007213643302</v>
      </c>
      <c r="I439" s="110">
        <v>10.144887478691929</v>
      </c>
      <c r="J439" s="110">
        <v>11.446868731398634</v>
      </c>
      <c r="K439" s="110">
        <v>9.406497079499724</v>
      </c>
      <c r="L439" s="110">
        <v>9.5687392239664657</v>
      </c>
      <c r="M439" s="110">
        <v>9.2630968014251227</v>
      </c>
      <c r="N439" s="110">
        <v>9.0032707635075351</v>
      </c>
      <c r="O439" s="110">
        <v>8.4790874326749481</v>
      </c>
      <c r="P439" s="110">
        <v>8.219395161776804</v>
      </c>
      <c r="Q439" s="110">
        <v>8.2643523563792556</v>
      </c>
      <c r="R439" s="110">
        <v>8.2847839061695172</v>
      </c>
      <c r="S439" s="110">
        <v>8.2332775764616315</v>
      </c>
      <c r="T439" s="110">
        <v>8.0924351501197798</v>
      </c>
      <c r="U439" s="110">
        <v>7.9359064819898091</v>
      </c>
      <c r="V439" s="110">
        <v>7.919954368083344</v>
      </c>
      <c r="W439" s="110">
        <v>8.3689046534339724</v>
      </c>
      <c r="X439" s="110">
        <v>7.9030849114273014</v>
      </c>
      <c r="Y439" s="110">
        <v>7.5932003115658331</v>
      </c>
      <c r="DA439" s="60" t="s">
        <v>4744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2.2969882703179896</v>
      </c>
      <c r="D441" s="118">
        <f t="shared" si="199"/>
        <v>1.8573255121226335</v>
      </c>
      <c r="E441" s="118">
        <f t="shared" si="199"/>
        <v>2.245251011763326</v>
      </c>
      <c r="F441" s="118">
        <f t="shared" si="199"/>
        <v>1.694054106427314</v>
      </c>
      <c r="G441" s="118">
        <f t="shared" si="199"/>
        <v>1.5420474384546039</v>
      </c>
      <c r="H441" s="118">
        <f t="shared" si="199"/>
        <v>1.7007325931583326</v>
      </c>
      <c r="I441" s="118">
        <f t="shared" si="199"/>
        <v>2.1381231526451905</v>
      </c>
      <c r="J441" s="118">
        <f t="shared" si="199"/>
        <v>2.6575298768129416</v>
      </c>
      <c r="K441" s="118">
        <f t="shared" si="199"/>
        <v>2.5171704391830474</v>
      </c>
      <c r="L441" s="118">
        <f t="shared" si="199"/>
        <v>2.0604740441118237</v>
      </c>
      <c r="M441" s="118">
        <f t="shared" si="199"/>
        <v>1.5285569510838599</v>
      </c>
      <c r="N441" s="118">
        <f t="shared" si="199"/>
        <v>0.94797302755937107</v>
      </c>
      <c r="O441" s="118">
        <f t="shared" si="199"/>
        <v>1.1530731351636285</v>
      </c>
      <c r="P441" s="118">
        <f t="shared" si="199"/>
        <v>1.0939015115919144</v>
      </c>
      <c r="Q441" s="118">
        <f t="shared" si="199"/>
        <v>1.4013086071136185</v>
      </c>
      <c r="R441" s="118">
        <f t="shared" ref="R441:V441" si="200">R442+R444+R446+R455</f>
        <v>1.5978748728685774</v>
      </c>
      <c r="S441" s="118">
        <f t="shared" si="200"/>
        <v>1.2639094014680332</v>
      </c>
      <c r="T441" s="118">
        <f t="shared" si="200"/>
        <v>1.1143955128777907</v>
      </c>
      <c r="U441" s="118">
        <f t="shared" si="200"/>
        <v>1.0073966643811396</v>
      </c>
      <c r="V441" s="118">
        <f t="shared" si="200"/>
        <v>0.83860538735570767</v>
      </c>
      <c r="W441" s="118">
        <f t="shared" ref="W441:Y441" si="201">W442+W444+W446+W455</f>
        <v>0.83050912074992045</v>
      </c>
      <c r="X441" s="118">
        <f t="shared" si="201"/>
        <v>0.71443569991398725</v>
      </c>
      <c r="Y441" s="118">
        <f t="shared" si="201"/>
        <v>0.76072692819745091</v>
      </c>
      <c r="DA441" s="129" t="s">
        <v>4896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4897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4898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4899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4900</v>
      </c>
    </row>
    <row r="446" spans="1:105" ht="12" customHeight="1" x14ac:dyDescent="0.25">
      <c r="A446" s="121" t="s">
        <v>55</v>
      </c>
      <c r="B446" s="123"/>
      <c r="C446" s="123">
        <v>0.21173836403272392</v>
      </c>
      <c r="D446" s="123">
        <v>0.22127676168614399</v>
      </c>
      <c r="E446" s="123">
        <v>0.23336802543200094</v>
      </c>
      <c r="F446" s="123">
        <v>0.19505428276135511</v>
      </c>
      <c r="G446" s="123">
        <v>0.16811482560179403</v>
      </c>
      <c r="H446" s="123">
        <v>0.19517487079203097</v>
      </c>
      <c r="I446" s="123">
        <v>0.20718216586273822</v>
      </c>
      <c r="J446" s="123">
        <v>0.22635222541342032</v>
      </c>
      <c r="K446" s="123">
        <v>0.2447380225674558</v>
      </c>
      <c r="L446" s="123">
        <v>0.20090109248359656</v>
      </c>
      <c r="M446" s="123">
        <v>0.1507162801882316</v>
      </c>
      <c r="N446" s="123">
        <v>6.880653176796199E-2</v>
      </c>
      <c r="O446" s="123">
        <v>9.249764426965143E-2</v>
      </c>
      <c r="P446" s="123">
        <v>8.8837264536663296E-2</v>
      </c>
      <c r="Q446" s="123">
        <v>0.12627148042646721</v>
      </c>
      <c r="R446" s="123">
        <v>0.14099298440473154</v>
      </c>
      <c r="S446" s="123">
        <v>0.11439152413871119</v>
      </c>
      <c r="T446" s="123">
        <v>9.2191908861913779E-2</v>
      </c>
      <c r="U446" s="123">
        <v>7.8055998873727217E-2</v>
      </c>
      <c r="V446" s="123">
        <v>6.071469846264959E-2</v>
      </c>
      <c r="W446" s="123">
        <v>6.4226888807425442E-2</v>
      </c>
      <c r="X446" s="123">
        <v>6.293843489711963E-2</v>
      </c>
      <c r="Y446" s="123">
        <v>7.3862514304216143E-2</v>
      </c>
      <c r="DA446" s="130" t="s">
        <v>4901</v>
      </c>
    </row>
    <row r="447" spans="1:105" ht="12" customHeight="1" x14ac:dyDescent="0.25">
      <c r="A447" s="97" t="s">
        <v>124</v>
      </c>
      <c r="B447" s="99"/>
      <c r="C447" s="99">
        <v>4.514261921177674</v>
      </c>
      <c r="D447" s="99">
        <v>4.3825091967283525</v>
      </c>
      <c r="E447" s="99">
        <v>4.6138803361451854</v>
      </c>
      <c r="F447" s="99">
        <v>4.5678166581204609</v>
      </c>
      <c r="G447" s="99">
        <v>4.5259148147306512</v>
      </c>
      <c r="H447" s="99">
        <v>4.5475744894543224</v>
      </c>
      <c r="I447" s="99">
        <v>4.3508254831175028</v>
      </c>
      <c r="J447" s="99">
        <v>4.7374564361175011</v>
      </c>
      <c r="K447" s="99">
        <v>5.0149826378734801</v>
      </c>
      <c r="L447" s="99">
        <v>4.5805449086260017</v>
      </c>
      <c r="M447" s="99">
        <v>3.9939814249881374</v>
      </c>
      <c r="N447" s="99">
        <v>3.78435924723791</v>
      </c>
      <c r="O447" s="99">
        <v>3.6866918216046782</v>
      </c>
      <c r="P447" s="99">
        <v>3.2972292414569258</v>
      </c>
      <c r="Q447" s="99">
        <v>3.2447944061104304</v>
      </c>
      <c r="R447" s="99">
        <v>3.3691448565047311</v>
      </c>
      <c r="S447" s="99">
        <v>3.2857979175016006</v>
      </c>
      <c r="T447" s="99">
        <v>3.1125744468141368</v>
      </c>
      <c r="U447" s="99">
        <v>3.250474810241641</v>
      </c>
      <c r="V447" s="99">
        <v>3.1711754043183897</v>
      </c>
      <c r="W447" s="99">
        <v>3.300273978720015</v>
      </c>
      <c r="X447" s="99">
        <v>3.2147015978221098</v>
      </c>
      <c r="Y447" s="99">
        <v>2.9698885959820243</v>
      </c>
      <c r="DA447" s="63" t="s">
        <v>4902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4903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4904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4905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4906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4907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4908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4909</v>
      </c>
    </row>
    <row r="455" spans="1:105" ht="12" customHeight="1" x14ac:dyDescent="0.25">
      <c r="A455" s="121" t="s">
        <v>54</v>
      </c>
      <c r="B455" s="123"/>
      <c r="C455" s="123">
        <v>2.0852499062852656</v>
      </c>
      <c r="D455" s="123">
        <v>1.6360487504364896</v>
      </c>
      <c r="E455" s="123">
        <v>2.011882986331325</v>
      </c>
      <c r="F455" s="123">
        <v>1.498999823665959</v>
      </c>
      <c r="G455" s="123">
        <v>1.3739326128528098</v>
      </c>
      <c r="H455" s="123">
        <v>1.5055577223663017</v>
      </c>
      <c r="I455" s="123">
        <v>1.9309409867824521</v>
      </c>
      <c r="J455" s="123">
        <v>2.4311776513995214</v>
      </c>
      <c r="K455" s="123">
        <v>2.2724324166155916</v>
      </c>
      <c r="L455" s="123">
        <v>1.8595729516282269</v>
      </c>
      <c r="M455" s="123">
        <v>1.3778406708956283</v>
      </c>
      <c r="N455" s="123">
        <v>0.87916649579140904</v>
      </c>
      <c r="O455" s="123">
        <v>1.0605754908939771</v>
      </c>
      <c r="P455" s="123">
        <v>1.0050642470552511</v>
      </c>
      <c r="Q455" s="123">
        <v>1.2750371266871512</v>
      </c>
      <c r="R455" s="123">
        <v>1.4568818884638459</v>
      </c>
      <c r="S455" s="123">
        <v>1.149517877329322</v>
      </c>
      <c r="T455" s="123">
        <v>1.0222036040158768</v>
      </c>
      <c r="U455" s="123">
        <v>0.92934066550741234</v>
      </c>
      <c r="V455" s="123">
        <v>0.77789068889305812</v>
      </c>
      <c r="W455" s="123">
        <v>0.76628223194249501</v>
      </c>
      <c r="X455" s="123">
        <v>0.65149726501686767</v>
      </c>
      <c r="Y455" s="123">
        <v>0.68686441389323472</v>
      </c>
      <c r="DA455" s="130" t="s">
        <v>4910</v>
      </c>
    </row>
    <row r="456" spans="1:105" ht="12" customHeight="1" x14ac:dyDescent="0.25">
      <c r="A456" s="97" t="s">
        <v>50</v>
      </c>
      <c r="B456" s="99"/>
      <c r="C456" s="99">
        <v>4.4636072291166533</v>
      </c>
      <c r="D456" s="99">
        <v>3.9013470202716287</v>
      </c>
      <c r="E456" s="99">
        <v>4.535099653274175</v>
      </c>
      <c r="F456" s="99">
        <v>4.1700038291182624</v>
      </c>
      <c r="G456" s="99">
        <v>4.136862889137956</v>
      </c>
      <c r="H456" s="99">
        <v>3.986306242174412</v>
      </c>
      <c r="I456" s="99">
        <v>4.1130425553778958</v>
      </c>
      <c r="J456" s="99">
        <v>3.9831642667912774</v>
      </c>
      <c r="K456" s="99">
        <v>4.5683322936437367</v>
      </c>
      <c r="L456" s="99">
        <v>4.0767560862618817</v>
      </c>
      <c r="M456" s="99">
        <v>3.5914207651213919</v>
      </c>
      <c r="N456" s="99">
        <v>3.4052223428540489</v>
      </c>
      <c r="O456" s="99">
        <v>3.362506385902496</v>
      </c>
      <c r="P456" s="99">
        <v>3.0888120968417749</v>
      </c>
      <c r="Q456" s="99">
        <v>3.1159408744400698</v>
      </c>
      <c r="R456" s="99">
        <v>3.2573947876569811</v>
      </c>
      <c r="S456" s="99">
        <v>3.1602257155621296</v>
      </c>
      <c r="T456" s="99">
        <v>2.9581320622337008</v>
      </c>
      <c r="U456" s="99">
        <v>3.061048632716505</v>
      </c>
      <c r="V456" s="99">
        <v>2.9841117387479454</v>
      </c>
      <c r="W456" s="99">
        <v>3.1022820056823437</v>
      </c>
      <c r="X456" s="99">
        <v>3.0041262775777784</v>
      </c>
      <c r="Y456" s="99">
        <v>2.6834986210808558</v>
      </c>
      <c r="DA456" s="63" t="s">
        <v>4911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4912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G2" activePane="bottomRight" state="frozen"/>
      <selection activeCell="DA1" sqref="DA1"/>
      <selection pane="topRight" activeCell="DA1" sqref="DA1"/>
      <selection pane="bottomLeft" activeCell="DA1" sqref="DA1"/>
      <selection pane="bottomRight" activeCell="DA2" sqref="DA2"/>
    </sheetView>
  </sheetViews>
  <sheetFormatPr defaultRowHeight="12" customHeight="1" x14ac:dyDescent="0.25"/>
  <cols>
    <col min="1" max="1" width="43.28515625" style="1" bestFit="1" customWidth="1"/>
    <col min="2" max="25" width="10.7109375" style="1" customWidth="1"/>
    <col min="26" max="103" width="9.140625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X1" s="17">
        <v>2022</v>
      </c>
      <c r="Y1" s="17">
        <v>2023</v>
      </c>
      <c r="DA1" s="55" t="s">
        <v>190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42672</v>
      </c>
      <c r="C5" s="120">
        <v>42562</v>
      </c>
      <c r="D5" s="120">
        <v>42600</v>
      </c>
      <c r="E5" s="120">
        <v>41899</v>
      </c>
      <c r="F5" s="120">
        <v>42614</v>
      </c>
      <c r="G5" s="120">
        <v>42443</v>
      </c>
      <c r="H5" s="120">
        <v>42341</v>
      </c>
      <c r="I5" s="120">
        <v>42427</v>
      </c>
      <c r="J5" s="120">
        <v>42274</v>
      </c>
      <c r="K5" s="120">
        <v>41184</v>
      </c>
      <c r="L5" s="120">
        <v>38873</v>
      </c>
      <c r="M5" s="120">
        <v>32704</v>
      </c>
      <c r="N5" s="120">
        <v>26560</v>
      </c>
      <c r="O5" s="120">
        <v>20105</v>
      </c>
      <c r="P5" s="120">
        <v>15329</v>
      </c>
      <c r="Q5" s="120">
        <v>10157</v>
      </c>
      <c r="R5" s="120">
        <v>9185</v>
      </c>
      <c r="S5" s="120">
        <v>8366</v>
      </c>
      <c r="T5" s="120">
        <v>9002</v>
      </c>
      <c r="U5" s="120">
        <v>10066</v>
      </c>
      <c r="V5" s="120">
        <v>14927</v>
      </c>
      <c r="W5" s="120">
        <v>20401</v>
      </c>
      <c r="X5" s="120">
        <v>29579</v>
      </c>
      <c r="Y5" s="120">
        <v>34518</v>
      </c>
      <c r="DA5" s="129" t="s">
        <v>344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X6" s="128"/>
      <c r="Y6" s="128"/>
      <c r="DA6" s="133"/>
    </row>
    <row r="7" spans="1:105" ht="12" customHeight="1" x14ac:dyDescent="0.25">
      <c r="A7" s="97" t="s">
        <v>53</v>
      </c>
      <c r="B7" s="52">
        <v>42672</v>
      </c>
      <c r="C7" s="52">
        <v>42562</v>
      </c>
      <c r="D7" s="52">
        <v>42600</v>
      </c>
      <c r="E7" s="52">
        <v>41899</v>
      </c>
      <c r="F7" s="52">
        <v>42614</v>
      </c>
      <c r="G7" s="52">
        <v>42443</v>
      </c>
      <c r="H7" s="52">
        <v>42341</v>
      </c>
      <c r="I7" s="52">
        <v>42427</v>
      </c>
      <c r="J7" s="52">
        <v>42274</v>
      </c>
      <c r="K7" s="52">
        <v>41184</v>
      </c>
      <c r="L7" s="52">
        <v>38873</v>
      </c>
      <c r="M7" s="52">
        <v>32704</v>
      </c>
      <c r="N7" s="52">
        <v>26560</v>
      </c>
      <c r="O7" s="52">
        <v>20105</v>
      </c>
      <c r="P7" s="52">
        <v>15329</v>
      </c>
      <c r="Q7" s="52">
        <v>10157</v>
      </c>
      <c r="R7" s="52">
        <v>9185</v>
      </c>
      <c r="S7" s="52">
        <v>8366</v>
      </c>
      <c r="T7" s="52">
        <v>9002</v>
      </c>
      <c r="U7" s="52">
        <v>10066</v>
      </c>
      <c r="V7" s="52">
        <v>14927</v>
      </c>
      <c r="W7" s="52">
        <v>20401</v>
      </c>
      <c r="X7" s="52">
        <v>29579</v>
      </c>
      <c r="Y7" s="52">
        <v>34518</v>
      </c>
      <c r="DA7" s="63" t="s">
        <v>1128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X8" s="126"/>
      <c r="Y8" s="126"/>
      <c r="DA8" s="134"/>
    </row>
    <row r="9" spans="1:105" ht="12" customHeight="1" x14ac:dyDescent="0.25">
      <c r="A9" s="97" t="s">
        <v>53</v>
      </c>
      <c r="B9" s="52">
        <v>10198</v>
      </c>
      <c r="C9" s="52">
        <v>10636</v>
      </c>
      <c r="D9" s="52">
        <v>11047</v>
      </c>
      <c r="E9" s="52">
        <v>10911</v>
      </c>
      <c r="F9" s="52">
        <v>11039</v>
      </c>
      <c r="G9" s="52">
        <v>10841</v>
      </c>
      <c r="H9" s="52">
        <v>10431</v>
      </c>
      <c r="I9" s="52">
        <v>11169</v>
      </c>
      <c r="J9" s="52">
        <v>12364</v>
      </c>
      <c r="K9" s="52">
        <v>13499</v>
      </c>
      <c r="L9" s="52">
        <v>13190</v>
      </c>
      <c r="M9" s="52">
        <v>12378</v>
      </c>
      <c r="N9" s="52">
        <v>10774</v>
      </c>
      <c r="O9" s="52">
        <v>8478</v>
      </c>
      <c r="P9" s="52">
        <v>7483</v>
      </c>
      <c r="Q9" s="52">
        <v>6212</v>
      </c>
      <c r="R9" s="52">
        <v>5240</v>
      </c>
      <c r="S9" s="52">
        <v>4063</v>
      </c>
      <c r="T9" s="52">
        <v>3795</v>
      </c>
      <c r="U9" s="52">
        <v>3911</v>
      </c>
      <c r="V9" s="52">
        <v>6197</v>
      </c>
      <c r="W9" s="52">
        <v>10235</v>
      </c>
      <c r="X9" s="52">
        <v>17629</v>
      </c>
      <c r="Y9" s="52">
        <v>23499</v>
      </c>
      <c r="DA9" s="63" t="s">
        <v>1129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X10" s="126"/>
      <c r="Y10" s="126"/>
      <c r="DA10" s="134"/>
    </row>
    <row r="11" spans="1:105" ht="12" customHeight="1" x14ac:dyDescent="0.25">
      <c r="A11" s="97" t="s">
        <v>124</v>
      </c>
      <c r="B11" s="52">
        <v>1679</v>
      </c>
      <c r="C11" s="52">
        <v>1729</v>
      </c>
      <c r="D11" s="52">
        <v>1803</v>
      </c>
      <c r="E11" s="52">
        <v>1846</v>
      </c>
      <c r="F11" s="52">
        <v>1898</v>
      </c>
      <c r="G11" s="52">
        <v>1868</v>
      </c>
      <c r="H11" s="52">
        <v>1878</v>
      </c>
      <c r="I11" s="52">
        <v>1900</v>
      </c>
      <c r="J11" s="52">
        <v>1900</v>
      </c>
      <c r="K11" s="52">
        <v>1859</v>
      </c>
      <c r="L11" s="52">
        <v>1741</v>
      </c>
      <c r="M11" s="52">
        <v>1459</v>
      </c>
      <c r="N11" s="52">
        <v>1153</v>
      </c>
      <c r="O11" s="52">
        <v>854</v>
      </c>
      <c r="P11" s="52">
        <v>627</v>
      </c>
      <c r="Q11" s="52">
        <v>404</v>
      </c>
      <c r="R11" s="52">
        <v>358</v>
      </c>
      <c r="S11" s="52">
        <v>290</v>
      </c>
      <c r="T11" s="52">
        <v>281</v>
      </c>
      <c r="U11" s="52">
        <v>294</v>
      </c>
      <c r="V11" s="52">
        <v>373</v>
      </c>
      <c r="W11" s="52">
        <v>465</v>
      </c>
      <c r="X11" s="52">
        <v>619</v>
      </c>
      <c r="Y11" s="52">
        <v>732</v>
      </c>
      <c r="DA11" s="63" t="s">
        <v>1130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X12" s="52">
        <v>0</v>
      </c>
      <c r="Y12" s="52">
        <v>0</v>
      </c>
      <c r="DA12" s="63" t="s">
        <v>1131</v>
      </c>
    </row>
    <row r="13" spans="1:105" ht="12" customHeight="1" x14ac:dyDescent="0.25">
      <c r="A13" s="97" t="s">
        <v>122</v>
      </c>
      <c r="B13" s="52">
        <v>40358</v>
      </c>
      <c r="C13" s="52">
        <v>40114</v>
      </c>
      <c r="D13" s="52">
        <v>40004</v>
      </c>
      <c r="E13" s="52">
        <v>39054</v>
      </c>
      <c r="F13" s="52">
        <v>39630</v>
      </c>
      <c r="G13" s="52">
        <v>39401</v>
      </c>
      <c r="H13" s="52">
        <v>39168</v>
      </c>
      <c r="I13" s="52">
        <v>38878</v>
      </c>
      <c r="J13" s="52">
        <v>38409</v>
      </c>
      <c r="K13" s="52">
        <v>37073</v>
      </c>
      <c r="L13" s="52">
        <v>34784</v>
      </c>
      <c r="M13" s="52">
        <v>29033</v>
      </c>
      <c r="N13" s="52">
        <v>23343</v>
      </c>
      <c r="O13" s="52">
        <v>17464</v>
      </c>
      <c r="P13" s="52">
        <v>13188</v>
      </c>
      <c r="Q13" s="52">
        <v>8669</v>
      </c>
      <c r="R13" s="52">
        <v>7744</v>
      </c>
      <c r="S13" s="52">
        <v>6960</v>
      </c>
      <c r="T13" s="52">
        <v>7268</v>
      </c>
      <c r="U13" s="52">
        <v>8049</v>
      </c>
      <c r="V13" s="52">
        <v>11866</v>
      </c>
      <c r="W13" s="52">
        <v>16307</v>
      </c>
      <c r="X13" s="52">
        <v>23510</v>
      </c>
      <c r="Y13" s="52">
        <v>27239</v>
      </c>
      <c r="DA13" s="63" t="s">
        <v>1132</v>
      </c>
    </row>
    <row r="14" spans="1:105" ht="12" customHeight="1" x14ac:dyDescent="0.25">
      <c r="A14" s="97" t="s">
        <v>121</v>
      </c>
      <c r="B14" s="52">
        <v>635</v>
      </c>
      <c r="C14" s="52">
        <v>719</v>
      </c>
      <c r="D14" s="52">
        <v>793</v>
      </c>
      <c r="E14" s="52">
        <v>999</v>
      </c>
      <c r="F14" s="52">
        <v>1086</v>
      </c>
      <c r="G14" s="52">
        <v>1174</v>
      </c>
      <c r="H14" s="52">
        <v>1295</v>
      </c>
      <c r="I14" s="52">
        <v>1649</v>
      </c>
      <c r="J14" s="52">
        <v>1965</v>
      </c>
      <c r="K14" s="52">
        <v>2252</v>
      </c>
      <c r="L14" s="52">
        <v>2348</v>
      </c>
      <c r="M14" s="52">
        <v>2212</v>
      </c>
      <c r="N14" s="52">
        <v>2064</v>
      </c>
      <c r="O14" s="52">
        <v>1787</v>
      </c>
      <c r="P14" s="52">
        <v>1514</v>
      </c>
      <c r="Q14" s="52">
        <v>1084</v>
      </c>
      <c r="R14" s="52">
        <v>1083</v>
      </c>
      <c r="S14" s="52">
        <v>1116</v>
      </c>
      <c r="T14" s="52">
        <v>1453</v>
      </c>
      <c r="U14" s="52">
        <v>1723</v>
      </c>
      <c r="V14" s="52">
        <v>2688</v>
      </c>
      <c r="W14" s="52">
        <v>3629</v>
      </c>
      <c r="X14" s="52">
        <v>5450</v>
      </c>
      <c r="Y14" s="52">
        <v>6547</v>
      </c>
      <c r="DA14" s="63" t="s">
        <v>1133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X15" s="126"/>
      <c r="Y15" s="126"/>
      <c r="DA15" s="134"/>
    </row>
    <row r="16" spans="1:105" ht="12" customHeight="1" x14ac:dyDescent="0.25">
      <c r="A16" s="97" t="s">
        <v>50</v>
      </c>
      <c r="B16" s="52">
        <v>11964</v>
      </c>
      <c r="C16" s="52">
        <v>13155</v>
      </c>
      <c r="D16" s="52">
        <v>14095</v>
      </c>
      <c r="E16" s="52">
        <v>14870</v>
      </c>
      <c r="F16" s="52">
        <v>15622</v>
      </c>
      <c r="G16" s="52">
        <v>15817</v>
      </c>
      <c r="H16" s="52">
        <v>16326</v>
      </c>
      <c r="I16" s="52">
        <v>16973</v>
      </c>
      <c r="J16" s="52">
        <v>17939</v>
      </c>
      <c r="K16" s="52">
        <v>17902</v>
      </c>
      <c r="L16" s="52">
        <v>17217</v>
      </c>
      <c r="M16" s="52">
        <v>14688</v>
      </c>
      <c r="N16" s="52">
        <v>11983</v>
      </c>
      <c r="O16" s="52">
        <v>9169</v>
      </c>
      <c r="P16" s="52">
        <v>6888</v>
      </c>
      <c r="Q16" s="52">
        <v>4443</v>
      </c>
      <c r="R16" s="52">
        <v>3744</v>
      </c>
      <c r="S16" s="52">
        <v>3149</v>
      </c>
      <c r="T16" s="52">
        <v>3173</v>
      </c>
      <c r="U16" s="52">
        <v>3429</v>
      </c>
      <c r="V16" s="52">
        <v>4602</v>
      </c>
      <c r="W16" s="52">
        <v>5796</v>
      </c>
      <c r="X16" s="52">
        <v>7572</v>
      </c>
      <c r="Y16" s="52">
        <v>8700</v>
      </c>
      <c r="DA16" s="63" t="s">
        <v>1134</v>
      </c>
    </row>
    <row r="17" spans="1:105" ht="12" customHeight="1" x14ac:dyDescent="0.25">
      <c r="A17" s="109" t="s">
        <v>120</v>
      </c>
      <c r="B17" s="36">
        <v>30708</v>
      </c>
      <c r="C17" s="36">
        <v>29407</v>
      </c>
      <c r="D17" s="36">
        <v>28505</v>
      </c>
      <c r="E17" s="36">
        <v>27029</v>
      </c>
      <c r="F17" s="36">
        <v>26992</v>
      </c>
      <c r="G17" s="36">
        <v>26626</v>
      </c>
      <c r="H17" s="36">
        <v>26015</v>
      </c>
      <c r="I17" s="36">
        <v>25454</v>
      </c>
      <c r="J17" s="36">
        <v>24335</v>
      </c>
      <c r="K17" s="36">
        <v>23282</v>
      </c>
      <c r="L17" s="36">
        <v>21656</v>
      </c>
      <c r="M17" s="36">
        <v>18016</v>
      </c>
      <c r="N17" s="36">
        <v>14577</v>
      </c>
      <c r="O17" s="36">
        <v>10936</v>
      </c>
      <c r="P17" s="36">
        <v>8441</v>
      </c>
      <c r="Q17" s="36">
        <v>5714</v>
      </c>
      <c r="R17" s="36">
        <v>5441</v>
      </c>
      <c r="S17" s="36">
        <v>5217</v>
      </c>
      <c r="T17" s="36">
        <v>5829</v>
      </c>
      <c r="U17" s="36">
        <v>6637</v>
      </c>
      <c r="V17" s="36">
        <v>10325</v>
      </c>
      <c r="W17" s="36">
        <v>14605</v>
      </c>
      <c r="X17" s="36">
        <v>22007</v>
      </c>
      <c r="Y17" s="36">
        <v>25818</v>
      </c>
      <c r="DA17" s="60" t="s">
        <v>1135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0"/>
      <c r="Y19" s="120"/>
      <c r="DA19" s="129" t="s">
        <v>1214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X20" s="128"/>
      <c r="Y20" s="128"/>
      <c r="DA20" s="133"/>
    </row>
    <row r="21" spans="1:105" ht="12" customHeight="1" x14ac:dyDescent="0.25">
      <c r="A21" s="97" t="s">
        <v>53</v>
      </c>
      <c r="B21" s="52"/>
      <c r="C21" s="52">
        <v>3334</v>
      </c>
      <c r="D21" s="52">
        <v>3333</v>
      </c>
      <c r="E21" s="52">
        <v>3341</v>
      </c>
      <c r="F21" s="52">
        <v>3355</v>
      </c>
      <c r="G21" s="52">
        <v>3386</v>
      </c>
      <c r="H21" s="52">
        <v>3429</v>
      </c>
      <c r="I21" s="52">
        <v>3507</v>
      </c>
      <c r="J21" s="52">
        <v>3606</v>
      </c>
      <c r="K21" s="52">
        <v>3740</v>
      </c>
      <c r="L21" s="52">
        <v>3915</v>
      </c>
      <c r="M21" s="52">
        <v>6169</v>
      </c>
      <c r="N21" s="52">
        <v>6145</v>
      </c>
      <c r="O21" s="52">
        <v>6455</v>
      </c>
      <c r="P21" s="52">
        <v>4777</v>
      </c>
      <c r="Q21" s="52">
        <v>5177</v>
      </c>
      <c r="R21" s="52">
        <v>972</v>
      </c>
      <c r="S21" s="52">
        <v>819</v>
      </c>
      <c r="T21" s="52">
        <v>890</v>
      </c>
      <c r="U21" s="52">
        <v>970</v>
      </c>
      <c r="V21" s="52">
        <v>1158</v>
      </c>
      <c r="W21" s="52">
        <v>1056</v>
      </c>
      <c r="X21" s="52">
        <v>1162</v>
      </c>
      <c r="Y21" s="52">
        <v>1236</v>
      </c>
      <c r="DA21" s="63" t="s">
        <v>1215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X22" s="126"/>
      <c r="Y22" s="126"/>
      <c r="DA22" s="134"/>
    </row>
    <row r="23" spans="1:105" ht="12" customHeight="1" x14ac:dyDescent="0.25">
      <c r="A23" s="97" t="s">
        <v>53</v>
      </c>
      <c r="B23" s="52"/>
      <c r="C23" s="52">
        <v>1593</v>
      </c>
      <c r="D23" s="52">
        <v>1598</v>
      </c>
      <c r="E23" s="52">
        <v>1625</v>
      </c>
      <c r="F23" s="52">
        <v>1701</v>
      </c>
      <c r="G23" s="52">
        <v>2065</v>
      </c>
      <c r="H23" s="52">
        <v>2234</v>
      </c>
      <c r="I23" s="52">
        <v>1536</v>
      </c>
      <c r="J23" s="52">
        <v>1517</v>
      </c>
      <c r="K23" s="52">
        <v>2302</v>
      </c>
      <c r="L23" s="52">
        <v>2189</v>
      </c>
      <c r="M23" s="52">
        <v>2165</v>
      </c>
      <c r="N23" s="52">
        <v>2167</v>
      </c>
      <c r="O23" s="52">
        <v>3686</v>
      </c>
      <c r="P23" s="52">
        <v>1649</v>
      </c>
      <c r="Q23" s="52">
        <v>1607</v>
      </c>
      <c r="R23" s="52">
        <v>1349</v>
      </c>
      <c r="S23" s="52">
        <v>1567</v>
      </c>
      <c r="T23" s="52">
        <v>1230</v>
      </c>
      <c r="U23" s="52">
        <v>955</v>
      </c>
      <c r="V23" s="52">
        <v>1171</v>
      </c>
      <c r="W23" s="52">
        <v>777</v>
      </c>
      <c r="X23" s="52">
        <v>1879</v>
      </c>
      <c r="Y23" s="52">
        <v>1961</v>
      </c>
      <c r="DA23" s="63" t="s">
        <v>1216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X24" s="126"/>
      <c r="Y24" s="126"/>
      <c r="DA24" s="134"/>
    </row>
    <row r="25" spans="1:105" ht="12" customHeight="1" x14ac:dyDescent="0.25">
      <c r="A25" s="97" t="s">
        <v>124</v>
      </c>
      <c r="B25" s="52"/>
      <c r="C25" s="52">
        <v>262</v>
      </c>
      <c r="D25" s="52">
        <v>263</v>
      </c>
      <c r="E25" s="52">
        <v>267</v>
      </c>
      <c r="F25" s="52">
        <v>279</v>
      </c>
      <c r="G25" s="52">
        <v>303</v>
      </c>
      <c r="H25" s="52">
        <v>340</v>
      </c>
      <c r="I25" s="52">
        <v>240</v>
      </c>
      <c r="J25" s="52">
        <v>257</v>
      </c>
      <c r="K25" s="52">
        <v>314</v>
      </c>
      <c r="L25" s="52">
        <v>318</v>
      </c>
      <c r="M25" s="52">
        <v>355</v>
      </c>
      <c r="N25" s="52">
        <v>343</v>
      </c>
      <c r="O25" s="52">
        <v>331</v>
      </c>
      <c r="P25" s="52">
        <v>252</v>
      </c>
      <c r="Q25" s="52">
        <v>248</v>
      </c>
      <c r="R25" s="52">
        <v>104</v>
      </c>
      <c r="S25" s="52">
        <v>124</v>
      </c>
      <c r="T25" s="52">
        <v>90</v>
      </c>
      <c r="U25" s="52">
        <v>47</v>
      </c>
      <c r="V25" s="52">
        <v>47</v>
      </c>
      <c r="W25" s="52">
        <v>46</v>
      </c>
      <c r="X25" s="52">
        <v>48</v>
      </c>
      <c r="Y25" s="52">
        <v>54</v>
      </c>
      <c r="DA25" s="63" t="s">
        <v>1217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X26" s="52">
        <v>0</v>
      </c>
      <c r="Y26" s="52">
        <v>0</v>
      </c>
      <c r="DA26" s="63" t="s">
        <v>1218</v>
      </c>
    </row>
    <row r="27" spans="1:105" ht="12" customHeight="1" x14ac:dyDescent="0.25">
      <c r="A27" s="97" t="s">
        <v>122</v>
      </c>
      <c r="B27" s="52"/>
      <c r="C27" s="52">
        <v>6306</v>
      </c>
      <c r="D27" s="52">
        <v>6318</v>
      </c>
      <c r="E27" s="52">
        <v>6400</v>
      </c>
      <c r="F27" s="52">
        <v>6627</v>
      </c>
      <c r="G27" s="52">
        <v>7060</v>
      </c>
      <c r="H27" s="52">
        <v>7791</v>
      </c>
      <c r="I27" s="52">
        <v>5108</v>
      </c>
      <c r="J27" s="52">
        <v>5119</v>
      </c>
      <c r="K27" s="52">
        <v>6164</v>
      </c>
      <c r="L27" s="52">
        <v>6333</v>
      </c>
      <c r="M27" s="52">
        <v>7352</v>
      </c>
      <c r="N27" s="52">
        <v>7432</v>
      </c>
      <c r="O27" s="52">
        <v>6936</v>
      </c>
      <c r="P27" s="52">
        <v>5016</v>
      </c>
      <c r="Q27" s="52">
        <v>5020</v>
      </c>
      <c r="R27" s="52">
        <v>2065</v>
      </c>
      <c r="S27" s="52">
        <v>2116</v>
      </c>
      <c r="T27" s="52">
        <v>1848</v>
      </c>
      <c r="U27" s="52">
        <v>1282</v>
      </c>
      <c r="V27" s="52">
        <v>1447</v>
      </c>
      <c r="W27" s="52">
        <v>1288</v>
      </c>
      <c r="X27" s="52">
        <v>1395</v>
      </c>
      <c r="Y27" s="52">
        <v>1630</v>
      </c>
      <c r="DA27" s="63" t="s">
        <v>1219</v>
      </c>
    </row>
    <row r="28" spans="1:105" ht="12" customHeight="1" x14ac:dyDescent="0.25">
      <c r="A28" s="97" t="s">
        <v>121</v>
      </c>
      <c r="B28" s="52"/>
      <c r="C28" s="52">
        <v>99</v>
      </c>
      <c r="D28" s="52">
        <v>99</v>
      </c>
      <c r="E28" s="52">
        <v>103</v>
      </c>
      <c r="F28" s="52">
        <v>108</v>
      </c>
      <c r="G28" s="52">
        <v>124</v>
      </c>
      <c r="H28" s="52">
        <v>146</v>
      </c>
      <c r="I28" s="52">
        <v>128</v>
      </c>
      <c r="J28" s="52">
        <v>170</v>
      </c>
      <c r="K28" s="52">
        <v>213</v>
      </c>
      <c r="L28" s="52">
        <v>245</v>
      </c>
      <c r="M28" s="52">
        <v>354</v>
      </c>
      <c r="N28" s="52">
        <v>352</v>
      </c>
      <c r="O28" s="52">
        <v>443</v>
      </c>
      <c r="P28" s="52">
        <v>436</v>
      </c>
      <c r="Q28" s="52">
        <v>547</v>
      </c>
      <c r="R28" s="52">
        <v>226</v>
      </c>
      <c r="S28" s="52">
        <v>234</v>
      </c>
      <c r="T28" s="52">
        <v>196</v>
      </c>
      <c r="U28" s="52">
        <v>199</v>
      </c>
      <c r="V28" s="52">
        <v>246</v>
      </c>
      <c r="W28" s="52">
        <v>265</v>
      </c>
      <c r="X28" s="52">
        <v>308</v>
      </c>
      <c r="Y28" s="52">
        <v>363</v>
      </c>
      <c r="DA28" s="63" t="s">
        <v>1220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X29" s="126"/>
      <c r="Y29" s="126"/>
      <c r="DA29" s="134"/>
    </row>
    <row r="30" spans="1:105" ht="12" customHeight="1" x14ac:dyDescent="0.25">
      <c r="A30" s="97" t="s">
        <v>50</v>
      </c>
      <c r="B30" s="52"/>
      <c r="C30" s="52">
        <v>1869</v>
      </c>
      <c r="D30" s="52">
        <v>1876</v>
      </c>
      <c r="E30" s="52">
        <v>1917</v>
      </c>
      <c r="F30" s="52">
        <v>2026</v>
      </c>
      <c r="G30" s="52">
        <v>2236</v>
      </c>
      <c r="H30" s="52">
        <v>2580</v>
      </c>
      <c r="I30" s="52">
        <v>1963</v>
      </c>
      <c r="J30" s="52">
        <v>2329</v>
      </c>
      <c r="K30" s="52">
        <v>2822</v>
      </c>
      <c r="L30" s="52">
        <v>2777</v>
      </c>
      <c r="M30" s="52">
        <v>3252</v>
      </c>
      <c r="N30" s="52">
        <v>3215</v>
      </c>
      <c r="O30" s="52">
        <v>3208</v>
      </c>
      <c r="P30" s="52">
        <v>2586</v>
      </c>
      <c r="Q30" s="52">
        <v>2708</v>
      </c>
      <c r="R30" s="52">
        <v>1330</v>
      </c>
      <c r="S30" s="52">
        <v>1192</v>
      </c>
      <c r="T30" s="52">
        <v>930</v>
      </c>
      <c r="U30" s="52">
        <v>527</v>
      </c>
      <c r="V30" s="52">
        <v>547</v>
      </c>
      <c r="W30" s="52">
        <v>545</v>
      </c>
      <c r="X30" s="52">
        <v>589</v>
      </c>
      <c r="Y30" s="52">
        <v>663</v>
      </c>
      <c r="DA30" s="63" t="s">
        <v>1221</v>
      </c>
    </row>
    <row r="31" spans="1:105" ht="12" customHeight="1" x14ac:dyDescent="0.25">
      <c r="A31" s="109" t="s">
        <v>120</v>
      </c>
      <c r="B31" s="36"/>
      <c r="C31" s="36">
        <v>4798</v>
      </c>
      <c r="D31" s="36">
        <v>4804</v>
      </c>
      <c r="E31" s="36">
        <v>4855</v>
      </c>
      <c r="F31" s="36">
        <v>4986</v>
      </c>
      <c r="G31" s="36">
        <v>5252</v>
      </c>
      <c r="H31" s="36">
        <v>5699</v>
      </c>
      <c r="I31" s="36">
        <v>3509</v>
      </c>
      <c r="J31" s="36">
        <v>3223</v>
      </c>
      <c r="K31" s="36">
        <v>3873</v>
      </c>
      <c r="L31" s="36">
        <v>4127</v>
      </c>
      <c r="M31" s="36">
        <v>4809</v>
      </c>
      <c r="N31" s="36">
        <v>4918</v>
      </c>
      <c r="O31" s="36">
        <v>4503</v>
      </c>
      <c r="P31" s="36">
        <v>3125</v>
      </c>
      <c r="Q31" s="36">
        <v>3115</v>
      </c>
      <c r="R31" s="36">
        <v>1062</v>
      </c>
      <c r="S31" s="36">
        <v>1268</v>
      </c>
      <c r="T31" s="36">
        <v>1204</v>
      </c>
      <c r="U31" s="36">
        <v>1001</v>
      </c>
      <c r="V31" s="36">
        <v>1196</v>
      </c>
      <c r="W31" s="36">
        <v>1062</v>
      </c>
      <c r="X31" s="36">
        <v>1171</v>
      </c>
      <c r="Y31" s="36">
        <v>1380</v>
      </c>
      <c r="DA31" s="60" t="s">
        <v>1222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X33" s="120"/>
      <c r="Y33" s="120"/>
      <c r="DA33" s="129" t="s">
        <v>1301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DA34" s="133"/>
    </row>
    <row r="35" spans="1:105" ht="12" customHeight="1" x14ac:dyDescent="0.25">
      <c r="A35" s="97" t="s">
        <v>53</v>
      </c>
      <c r="B35" s="52"/>
      <c r="C35" s="52">
        <v>3224</v>
      </c>
      <c r="D35" s="52">
        <v>3371</v>
      </c>
      <c r="E35" s="52">
        <v>2640</v>
      </c>
      <c r="F35" s="52">
        <v>4070</v>
      </c>
      <c r="G35" s="52">
        <v>3215</v>
      </c>
      <c r="H35" s="52">
        <v>3327</v>
      </c>
      <c r="I35" s="52">
        <v>3593</v>
      </c>
      <c r="J35" s="52">
        <v>3453</v>
      </c>
      <c r="K35" s="52">
        <v>2650</v>
      </c>
      <c r="L35" s="52">
        <v>1604</v>
      </c>
      <c r="M35" s="52">
        <v>0</v>
      </c>
      <c r="N35" s="52">
        <v>1</v>
      </c>
      <c r="O35" s="52">
        <v>0</v>
      </c>
      <c r="P35" s="52">
        <v>1</v>
      </c>
      <c r="Q35" s="52">
        <v>5</v>
      </c>
      <c r="R35" s="52">
        <v>0</v>
      </c>
      <c r="S35" s="52">
        <v>0</v>
      </c>
      <c r="T35" s="52">
        <v>1526</v>
      </c>
      <c r="U35" s="52">
        <v>2034</v>
      </c>
      <c r="V35" s="52">
        <v>6019</v>
      </c>
      <c r="W35" s="52">
        <v>6530</v>
      </c>
      <c r="X35" s="52">
        <v>10340</v>
      </c>
      <c r="Y35" s="52">
        <v>6175</v>
      </c>
      <c r="DA35" s="63" t="s">
        <v>1302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DA36" s="134"/>
    </row>
    <row r="37" spans="1:105" ht="12" customHeight="1" x14ac:dyDescent="0.25">
      <c r="A37" s="97" t="s">
        <v>53</v>
      </c>
      <c r="B37" s="52"/>
      <c r="C37" s="52">
        <v>2031</v>
      </c>
      <c r="D37" s="52">
        <v>2009</v>
      </c>
      <c r="E37" s="52">
        <v>1489</v>
      </c>
      <c r="F37" s="52">
        <v>1829</v>
      </c>
      <c r="G37" s="52">
        <v>1867</v>
      </c>
      <c r="H37" s="52">
        <v>1824</v>
      </c>
      <c r="I37" s="52">
        <v>2274</v>
      </c>
      <c r="J37" s="52">
        <v>2712</v>
      </c>
      <c r="K37" s="52">
        <v>3437</v>
      </c>
      <c r="L37" s="52">
        <v>1880</v>
      </c>
      <c r="M37" s="52">
        <v>1353</v>
      </c>
      <c r="N37" s="52">
        <v>563</v>
      </c>
      <c r="O37" s="52">
        <v>1390</v>
      </c>
      <c r="P37" s="52">
        <v>654</v>
      </c>
      <c r="Q37" s="52">
        <v>336</v>
      </c>
      <c r="R37" s="52">
        <v>377</v>
      </c>
      <c r="S37" s="52">
        <v>390</v>
      </c>
      <c r="T37" s="52">
        <v>962</v>
      </c>
      <c r="U37" s="52">
        <v>1071</v>
      </c>
      <c r="V37" s="52">
        <v>3457</v>
      </c>
      <c r="W37" s="52">
        <v>4815</v>
      </c>
      <c r="X37" s="52">
        <v>9273</v>
      </c>
      <c r="Y37" s="52">
        <v>7831</v>
      </c>
      <c r="DA37" s="63" t="s">
        <v>1303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X38" s="126"/>
      <c r="Y38" s="126"/>
      <c r="DA38" s="134"/>
    </row>
    <row r="39" spans="1:105" ht="12" customHeight="1" x14ac:dyDescent="0.25">
      <c r="A39" s="97" t="s">
        <v>124</v>
      </c>
      <c r="B39" s="52"/>
      <c r="C39" s="52">
        <v>312</v>
      </c>
      <c r="D39" s="52">
        <v>337</v>
      </c>
      <c r="E39" s="52">
        <v>310</v>
      </c>
      <c r="F39" s="52">
        <v>331</v>
      </c>
      <c r="G39" s="52">
        <v>273</v>
      </c>
      <c r="H39" s="52">
        <v>350</v>
      </c>
      <c r="I39" s="52">
        <v>262</v>
      </c>
      <c r="J39" s="52">
        <v>257</v>
      </c>
      <c r="K39" s="52">
        <v>273</v>
      </c>
      <c r="L39" s="52">
        <v>200</v>
      </c>
      <c r="M39" s="52">
        <v>73</v>
      </c>
      <c r="N39" s="52">
        <v>37</v>
      </c>
      <c r="O39" s="52">
        <v>32</v>
      </c>
      <c r="P39" s="52">
        <v>25</v>
      </c>
      <c r="Q39" s="52">
        <v>25</v>
      </c>
      <c r="R39" s="52">
        <v>58</v>
      </c>
      <c r="S39" s="52">
        <v>56</v>
      </c>
      <c r="T39" s="52">
        <v>81</v>
      </c>
      <c r="U39" s="52">
        <v>60</v>
      </c>
      <c r="V39" s="52">
        <v>126</v>
      </c>
      <c r="W39" s="52">
        <v>138</v>
      </c>
      <c r="X39" s="52">
        <v>202</v>
      </c>
      <c r="Y39" s="52">
        <v>167</v>
      </c>
      <c r="DA39" s="63" t="s">
        <v>1304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X40" s="52">
        <v>0</v>
      </c>
      <c r="Y40" s="52">
        <v>0</v>
      </c>
      <c r="DA40" s="63" t="s">
        <v>1305</v>
      </c>
    </row>
    <row r="41" spans="1:105" ht="12" customHeight="1" x14ac:dyDescent="0.25">
      <c r="A41" s="97" t="s">
        <v>122</v>
      </c>
      <c r="B41" s="52"/>
      <c r="C41" s="52">
        <v>6062</v>
      </c>
      <c r="D41" s="52">
        <v>6208</v>
      </c>
      <c r="E41" s="52">
        <v>5450</v>
      </c>
      <c r="F41" s="52">
        <v>7203</v>
      </c>
      <c r="G41" s="52">
        <v>6831</v>
      </c>
      <c r="H41" s="52">
        <v>7558</v>
      </c>
      <c r="I41" s="52">
        <v>4818</v>
      </c>
      <c r="J41" s="52">
        <v>4650</v>
      </c>
      <c r="K41" s="52">
        <v>4828</v>
      </c>
      <c r="L41" s="52">
        <v>4044</v>
      </c>
      <c r="M41" s="52">
        <v>1601</v>
      </c>
      <c r="N41" s="52">
        <v>1742</v>
      </c>
      <c r="O41" s="52">
        <v>1057</v>
      </c>
      <c r="P41" s="52">
        <v>740</v>
      </c>
      <c r="Q41" s="52">
        <v>501</v>
      </c>
      <c r="R41" s="52">
        <v>1140</v>
      </c>
      <c r="S41" s="52">
        <v>1332</v>
      </c>
      <c r="T41" s="52">
        <v>2156</v>
      </c>
      <c r="U41" s="52">
        <v>2063</v>
      </c>
      <c r="V41" s="52">
        <v>5264</v>
      </c>
      <c r="W41" s="52">
        <v>5729</v>
      </c>
      <c r="X41" s="52">
        <v>8598</v>
      </c>
      <c r="Y41" s="52">
        <v>5359</v>
      </c>
      <c r="DA41" s="63" t="s">
        <v>1306</v>
      </c>
    </row>
    <row r="42" spans="1:105" ht="12" customHeight="1" x14ac:dyDescent="0.25">
      <c r="A42" s="97" t="s">
        <v>121</v>
      </c>
      <c r="B42" s="52"/>
      <c r="C42" s="52">
        <v>183</v>
      </c>
      <c r="D42" s="52">
        <v>173</v>
      </c>
      <c r="E42" s="52">
        <v>309</v>
      </c>
      <c r="F42" s="52">
        <v>195</v>
      </c>
      <c r="G42" s="52">
        <v>212</v>
      </c>
      <c r="H42" s="52">
        <v>267</v>
      </c>
      <c r="I42" s="52">
        <v>482</v>
      </c>
      <c r="J42" s="52">
        <v>486</v>
      </c>
      <c r="K42" s="52">
        <v>500</v>
      </c>
      <c r="L42" s="52">
        <v>341</v>
      </c>
      <c r="M42" s="52">
        <v>218</v>
      </c>
      <c r="N42" s="52">
        <v>204</v>
      </c>
      <c r="O42" s="52">
        <v>166</v>
      </c>
      <c r="P42" s="52">
        <v>163</v>
      </c>
      <c r="Q42" s="52">
        <v>117</v>
      </c>
      <c r="R42" s="52">
        <v>225</v>
      </c>
      <c r="S42" s="52">
        <v>267</v>
      </c>
      <c r="T42" s="52">
        <v>533</v>
      </c>
      <c r="U42" s="52">
        <v>469</v>
      </c>
      <c r="V42" s="52">
        <v>1211</v>
      </c>
      <c r="W42" s="52">
        <v>1206</v>
      </c>
      <c r="X42" s="52">
        <v>2129</v>
      </c>
      <c r="Y42" s="52">
        <v>1460</v>
      </c>
      <c r="DA42" s="63" t="s">
        <v>1307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X43" s="126"/>
      <c r="Y43" s="126"/>
      <c r="DA43" s="134"/>
    </row>
    <row r="44" spans="1:105" ht="12" customHeight="1" x14ac:dyDescent="0.25">
      <c r="A44" s="97" t="s">
        <v>50</v>
      </c>
      <c r="B44" s="52"/>
      <c r="C44" s="52">
        <v>3060</v>
      </c>
      <c r="D44" s="52">
        <v>2816</v>
      </c>
      <c r="E44" s="52">
        <v>2692</v>
      </c>
      <c r="F44" s="52">
        <v>2778</v>
      </c>
      <c r="G44" s="52">
        <v>2431</v>
      </c>
      <c r="H44" s="52">
        <v>3089</v>
      </c>
      <c r="I44" s="52">
        <v>2610</v>
      </c>
      <c r="J44" s="52">
        <v>3295</v>
      </c>
      <c r="K44" s="52">
        <v>2785</v>
      </c>
      <c r="L44" s="52">
        <v>2092</v>
      </c>
      <c r="M44" s="52">
        <v>723</v>
      </c>
      <c r="N44" s="52">
        <v>510</v>
      </c>
      <c r="O44" s="52">
        <v>394</v>
      </c>
      <c r="P44" s="52">
        <v>305</v>
      </c>
      <c r="Q44" s="52">
        <v>263</v>
      </c>
      <c r="R44" s="52">
        <v>631</v>
      </c>
      <c r="S44" s="52">
        <v>597</v>
      </c>
      <c r="T44" s="52">
        <v>954</v>
      </c>
      <c r="U44" s="52">
        <v>783</v>
      </c>
      <c r="V44" s="52">
        <v>1720</v>
      </c>
      <c r="W44" s="52">
        <v>1739</v>
      </c>
      <c r="X44" s="52">
        <v>2365</v>
      </c>
      <c r="Y44" s="52">
        <v>1791</v>
      </c>
      <c r="DA44" s="63" t="s">
        <v>1308</v>
      </c>
    </row>
    <row r="45" spans="1:105" ht="12" customHeight="1" x14ac:dyDescent="0.25">
      <c r="A45" s="109" t="s">
        <v>120</v>
      </c>
      <c r="B45" s="36"/>
      <c r="C45" s="36">
        <v>3497</v>
      </c>
      <c r="D45" s="36">
        <v>3902</v>
      </c>
      <c r="E45" s="36">
        <v>3379</v>
      </c>
      <c r="F45" s="36">
        <v>4949</v>
      </c>
      <c r="G45" s="36">
        <v>4886</v>
      </c>
      <c r="H45" s="36">
        <v>5088</v>
      </c>
      <c r="I45" s="36">
        <v>2948</v>
      </c>
      <c r="J45" s="36">
        <v>2104</v>
      </c>
      <c r="K45" s="36">
        <v>2820</v>
      </c>
      <c r="L45" s="36">
        <v>2501</v>
      </c>
      <c r="M45" s="36">
        <v>1169</v>
      </c>
      <c r="N45" s="36">
        <v>1479</v>
      </c>
      <c r="O45" s="36">
        <v>862</v>
      </c>
      <c r="P45" s="36">
        <v>630</v>
      </c>
      <c r="Q45" s="36">
        <v>388</v>
      </c>
      <c r="R45" s="36">
        <v>789</v>
      </c>
      <c r="S45" s="36">
        <v>1044</v>
      </c>
      <c r="T45" s="36">
        <v>1816</v>
      </c>
      <c r="U45" s="36">
        <v>1809</v>
      </c>
      <c r="V45" s="36">
        <v>4884</v>
      </c>
      <c r="W45" s="36">
        <v>5342</v>
      </c>
      <c r="X45" s="36">
        <v>8573</v>
      </c>
      <c r="Y45" s="36">
        <v>5191</v>
      </c>
      <c r="DA45" s="60" t="s">
        <v>1309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X47" s="120"/>
      <c r="Y47" s="120"/>
      <c r="DA47" s="129" t="s">
        <v>1388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X48" s="128"/>
      <c r="Y48" s="128"/>
      <c r="DA48" s="133"/>
    </row>
    <row r="49" spans="1:105" ht="12" customHeight="1" x14ac:dyDescent="0.25">
      <c r="A49" s="108" t="s">
        <v>53</v>
      </c>
      <c r="B49" s="52"/>
      <c r="C49" s="52">
        <v>1189</v>
      </c>
      <c r="D49" s="52">
        <v>1043</v>
      </c>
      <c r="E49" s="52">
        <v>803</v>
      </c>
      <c r="F49" s="52">
        <v>1237</v>
      </c>
      <c r="G49" s="52">
        <v>933</v>
      </c>
      <c r="H49" s="52">
        <v>946</v>
      </c>
      <c r="I49" s="52">
        <v>979</v>
      </c>
      <c r="J49" s="52">
        <v>929</v>
      </c>
      <c r="K49" s="52">
        <v>717</v>
      </c>
      <c r="L49" s="52">
        <v>404</v>
      </c>
      <c r="M49" s="52">
        <v>0</v>
      </c>
      <c r="N49" s="52">
        <v>0</v>
      </c>
      <c r="O49" s="52">
        <v>0</v>
      </c>
      <c r="P49" s="52">
        <v>0</v>
      </c>
      <c r="Q49" s="52">
        <v>2</v>
      </c>
      <c r="R49" s="52">
        <v>0</v>
      </c>
      <c r="S49" s="52">
        <v>0</v>
      </c>
      <c r="T49" s="52">
        <v>501</v>
      </c>
      <c r="U49" s="52">
        <v>544</v>
      </c>
      <c r="V49" s="52">
        <v>1853</v>
      </c>
      <c r="W49" s="52">
        <v>1718</v>
      </c>
      <c r="X49" s="52">
        <v>2997</v>
      </c>
      <c r="Y49" s="52">
        <v>1829</v>
      </c>
      <c r="DA49" s="63" t="s">
        <v>1389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X50" s="126"/>
      <c r="Y50" s="126"/>
      <c r="DA50" s="134"/>
    </row>
    <row r="51" spans="1:105" ht="12" customHeight="1" x14ac:dyDescent="0.25">
      <c r="A51" s="108" t="s">
        <v>53</v>
      </c>
      <c r="B51" s="52"/>
      <c r="C51" s="52">
        <v>373</v>
      </c>
      <c r="D51" s="52">
        <v>357</v>
      </c>
      <c r="E51" s="52">
        <v>326</v>
      </c>
      <c r="F51" s="52">
        <v>609</v>
      </c>
      <c r="G51" s="52">
        <v>530</v>
      </c>
      <c r="H51" s="52">
        <v>648</v>
      </c>
      <c r="I51" s="52">
        <v>778</v>
      </c>
      <c r="J51" s="52">
        <v>745</v>
      </c>
      <c r="K51" s="52">
        <v>582</v>
      </c>
      <c r="L51" s="52">
        <v>326</v>
      </c>
      <c r="M51" s="52">
        <v>0</v>
      </c>
      <c r="N51" s="52">
        <v>0</v>
      </c>
      <c r="O51" s="52">
        <v>0</v>
      </c>
      <c r="P51" s="52">
        <v>0</v>
      </c>
      <c r="Q51" s="52">
        <v>1</v>
      </c>
      <c r="R51" s="52">
        <v>0</v>
      </c>
      <c r="S51" s="52">
        <v>0</v>
      </c>
      <c r="T51" s="52">
        <v>344</v>
      </c>
      <c r="U51" s="52">
        <v>66</v>
      </c>
      <c r="V51" s="52">
        <v>1560</v>
      </c>
      <c r="W51" s="52">
        <v>1453</v>
      </c>
      <c r="X51" s="52">
        <v>2636</v>
      </c>
      <c r="Y51" s="52">
        <v>1595</v>
      </c>
      <c r="DA51" s="63" t="s">
        <v>1390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DA52" s="134"/>
    </row>
    <row r="53" spans="1:105" ht="12" customHeight="1" x14ac:dyDescent="0.25">
      <c r="A53" s="108" t="s">
        <v>124</v>
      </c>
      <c r="B53" s="52"/>
      <c r="C53" s="52">
        <v>57</v>
      </c>
      <c r="D53" s="52">
        <v>52</v>
      </c>
      <c r="E53" s="52">
        <v>41</v>
      </c>
      <c r="F53" s="52">
        <v>53</v>
      </c>
      <c r="G53" s="52">
        <v>35</v>
      </c>
      <c r="H53" s="52">
        <v>41</v>
      </c>
      <c r="I53" s="52">
        <v>46</v>
      </c>
      <c r="J53" s="52">
        <v>44</v>
      </c>
      <c r="K53" s="52">
        <v>35</v>
      </c>
      <c r="L53" s="52">
        <v>18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15</v>
      </c>
      <c r="U53" s="52">
        <v>13</v>
      </c>
      <c r="V53" s="52">
        <v>36</v>
      </c>
      <c r="W53" s="52">
        <v>34</v>
      </c>
      <c r="X53" s="52">
        <v>57</v>
      </c>
      <c r="Y53" s="52">
        <v>45</v>
      </c>
      <c r="DA53" s="63" t="s">
        <v>1391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X54" s="52">
        <v>0</v>
      </c>
      <c r="Y54" s="52">
        <v>0</v>
      </c>
      <c r="DA54" s="63" t="s">
        <v>1392</v>
      </c>
    </row>
    <row r="55" spans="1:105" ht="12" customHeight="1" x14ac:dyDescent="0.25">
      <c r="A55" s="108" t="s">
        <v>122</v>
      </c>
      <c r="B55" s="52"/>
      <c r="C55" s="52">
        <v>1099</v>
      </c>
      <c r="D55" s="52">
        <v>964</v>
      </c>
      <c r="E55" s="52">
        <v>721</v>
      </c>
      <c r="F55" s="52">
        <v>1153</v>
      </c>
      <c r="G55" s="52">
        <v>871</v>
      </c>
      <c r="H55" s="52">
        <v>874</v>
      </c>
      <c r="I55" s="52">
        <v>848</v>
      </c>
      <c r="J55" s="52">
        <v>801</v>
      </c>
      <c r="K55" s="52">
        <v>618</v>
      </c>
      <c r="L55" s="52">
        <v>356</v>
      </c>
      <c r="M55" s="52">
        <v>0</v>
      </c>
      <c r="N55" s="52">
        <v>0</v>
      </c>
      <c r="O55" s="52">
        <v>0</v>
      </c>
      <c r="P55" s="52">
        <v>0</v>
      </c>
      <c r="Q55" s="52">
        <v>2</v>
      </c>
      <c r="R55" s="52">
        <v>0</v>
      </c>
      <c r="S55" s="52">
        <v>0</v>
      </c>
      <c r="T55" s="52">
        <v>389</v>
      </c>
      <c r="U55" s="52">
        <v>433</v>
      </c>
      <c r="V55" s="52">
        <v>1476</v>
      </c>
      <c r="W55" s="52">
        <v>1390</v>
      </c>
      <c r="X55" s="52">
        <v>2356</v>
      </c>
      <c r="Y55" s="52">
        <v>1401</v>
      </c>
      <c r="DA55" s="63" t="s">
        <v>1393</v>
      </c>
    </row>
    <row r="56" spans="1:105" ht="12" customHeight="1" x14ac:dyDescent="0.25">
      <c r="A56" s="108" t="s">
        <v>121</v>
      </c>
      <c r="B56" s="52"/>
      <c r="C56" s="52">
        <v>33</v>
      </c>
      <c r="D56" s="52">
        <v>27</v>
      </c>
      <c r="E56" s="52">
        <v>41</v>
      </c>
      <c r="F56" s="52">
        <v>31</v>
      </c>
      <c r="G56" s="52">
        <v>27</v>
      </c>
      <c r="H56" s="52">
        <v>31</v>
      </c>
      <c r="I56" s="52">
        <v>85</v>
      </c>
      <c r="J56" s="52">
        <v>84</v>
      </c>
      <c r="K56" s="52">
        <v>64</v>
      </c>
      <c r="L56" s="52">
        <v>30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97</v>
      </c>
      <c r="U56" s="52">
        <v>98</v>
      </c>
      <c r="V56" s="52">
        <v>341</v>
      </c>
      <c r="W56" s="52">
        <v>294</v>
      </c>
      <c r="X56" s="52">
        <v>584</v>
      </c>
      <c r="Y56" s="52">
        <v>383</v>
      </c>
      <c r="DA56" s="63" t="s">
        <v>1394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X57" s="126"/>
      <c r="Y57" s="126"/>
      <c r="DA57" s="134"/>
    </row>
    <row r="58" spans="1:105" ht="12" customHeight="1" x14ac:dyDescent="0.25">
      <c r="A58" s="108" t="s">
        <v>50</v>
      </c>
      <c r="B58" s="52"/>
      <c r="C58" s="52">
        <v>555</v>
      </c>
      <c r="D58" s="52">
        <v>437</v>
      </c>
      <c r="E58" s="52">
        <v>356</v>
      </c>
      <c r="F58" s="52">
        <v>445</v>
      </c>
      <c r="G58" s="52">
        <v>310</v>
      </c>
      <c r="H58" s="52">
        <v>358</v>
      </c>
      <c r="I58" s="52">
        <v>460</v>
      </c>
      <c r="J58" s="52">
        <v>567</v>
      </c>
      <c r="K58" s="52">
        <v>357</v>
      </c>
      <c r="L58" s="52">
        <v>184</v>
      </c>
      <c r="M58" s="52">
        <v>0</v>
      </c>
      <c r="N58" s="52">
        <v>0</v>
      </c>
      <c r="O58" s="52">
        <v>0</v>
      </c>
      <c r="P58" s="52">
        <v>0</v>
      </c>
      <c r="Q58" s="52">
        <v>1</v>
      </c>
      <c r="R58" s="52">
        <v>0</v>
      </c>
      <c r="S58" s="52">
        <v>0</v>
      </c>
      <c r="T58" s="52">
        <v>173</v>
      </c>
      <c r="U58" s="52">
        <v>165</v>
      </c>
      <c r="V58" s="52">
        <v>483</v>
      </c>
      <c r="W58" s="52">
        <v>424</v>
      </c>
      <c r="X58" s="52">
        <v>650</v>
      </c>
      <c r="Y58" s="52">
        <v>469</v>
      </c>
      <c r="DA58" s="63" t="s">
        <v>1395</v>
      </c>
    </row>
    <row r="59" spans="1:105" ht="12" customHeight="1" x14ac:dyDescent="0.25">
      <c r="A59" s="115" t="s">
        <v>120</v>
      </c>
      <c r="B59" s="36"/>
      <c r="C59" s="36">
        <v>634</v>
      </c>
      <c r="D59" s="36">
        <v>606</v>
      </c>
      <c r="E59" s="36">
        <v>447</v>
      </c>
      <c r="F59" s="36">
        <v>792</v>
      </c>
      <c r="G59" s="36">
        <v>623</v>
      </c>
      <c r="H59" s="36">
        <v>588</v>
      </c>
      <c r="I59" s="36">
        <v>519</v>
      </c>
      <c r="J59" s="36">
        <v>362</v>
      </c>
      <c r="K59" s="36">
        <v>360</v>
      </c>
      <c r="L59" s="36">
        <v>220</v>
      </c>
      <c r="M59" s="36">
        <v>0</v>
      </c>
      <c r="N59" s="36">
        <v>0</v>
      </c>
      <c r="O59" s="36">
        <v>0</v>
      </c>
      <c r="P59" s="36">
        <v>0</v>
      </c>
      <c r="Q59" s="36">
        <v>1</v>
      </c>
      <c r="R59" s="36">
        <v>0</v>
      </c>
      <c r="S59" s="36">
        <v>0</v>
      </c>
      <c r="T59" s="36">
        <v>328</v>
      </c>
      <c r="U59" s="36">
        <v>379</v>
      </c>
      <c r="V59" s="36">
        <v>1370</v>
      </c>
      <c r="W59" s="36">
        <v>1294</v>
      </c>
      <c r="X59" s="36">
        <v>2347</v>
      </c>
      <c r="Y59" s="36">
        <v>1360</v>
      </c>
      <c r="DA59" s="60" t="s">
        <v>1396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DA61" s="129" t="s">
        <v>1475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X62" s="128"/>
      <c r="Y62" s="128"/>
      <c r="DA62" s="133"/>
    </row>
    <row r="63" spans="1:105" ht="12" customHeight="1" x14ac:dyDescent="0.25">
      <c r="A63" s="108" t="s">
        <v>53</v>
      </c>
      <c r="B63" s="52"/>
      <c r="C63" s="52">
        <v>2035</v>
      </c>
      <c r="D63" s="52">
        <v>2328</v>
      </c>
      <c r="E63" s="52">
        <v>1837</v>
      </c>
      <c r="F63" s="52">
        <v>2833</v>
      </c>
      <c r="G63" s="52">
        <v>2282</v>
      </c>
      <c r="H63" s="52">
        <v>2381</v>
      </c>
      <c r="I63" s="52">
        <v>2614</v>
      </c>
      <c r="J63" s="52">
        <v>2524</v>
      </c>
      <c r="K63" s="52">
        <v>1933</v>
      </c>
      <c r="L63" s="52">
        <v>1200</v>
      </c>
      <c r="M63" s="52">
        <v>0</v>
      </c>
      <c r="N63" s="52">
        <v>1</v>
      </c>
      <c r="O63" s="52">
        <v>0</v>
      </c>
      <c r="P63" s="52">
        <v>1</v>
      </c>
      <c r="Q63" s="52">
        <v>3</v>
      </c>
      <c r="R63" s="52">
        <v>0</v>
      </c>
      <c r="S63" s="52">
        <v>0</v>
      </c>
      <c r="T63" s="52">
        <v>1025</v>
      </c>
      <c r="U63" s="52">
        <v>1490</v>
      </c>
      <c r="V63" s="52">
        <v>4166</v>
      </c>
      <c r="W63" s="52">
        <v>4812</v>
      </c>
      <c r="X63" s="52">
        <v>7343</v>
      </c>
      <c r="Y63" s="52">
        <v>4346</v>
      </c>
      <c r="DA63" s="63" t="s">
        <v>1476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X64" s="126"/>
      <c r="Y64" s="126"/>
      <c r="DA64" s="134"/>
    </row>
    <row r="65" spans="1:105" ht="12" customHeight="1" x14ac:dyDescent="0.25">
      <c r="A65" s="108" t="s">
        <v>53</v>
      </c>
      <c r="B65" s="52"/>
      <c r="C65" s="52">
        <v>1658</v>
      </c>
      <c r="D65" s="52">
        <v>1652</v>
      </c>
      <c r="E65" s="52">
        <v>1163</v>
      </c>
      <c r="F65" s="52">
        <v>1220</v>
      </c>
      <c r="G65" s="52">
        <v>1337</v>
      </c>
      <c r="H65" s="52">
        <v>1176</v>
      </c>
      <c r="I65" s="52">
        <v>1496</v>
      </c>
      <c r="J65" s="52">
        <v>1967</v>
      </c>
      <c r="K65" s="52">
        <v>2855</v>
      </c>
      <c r="L65" s="52">
        <v>1554</v>
      </c>
      <c r="M65" s="52">
        <v>1353</v>
      </c>
      <c r="N65" s="52">
        <v>563</v>
      </c>
      <c r="O65" s="52">
        <v>1390</v>
      </c>
      <c r="P65" s="52">
        <v>654</v>
      </c>
      <c r="Q65" s="52">
        <v>335</v>
      </c>
      <c r="R65" s="52">
        <v>377</v>
      </c>
      <c r="S65" s="52">
        <v>390</v>
      </c>
      <c r="T65" s="52">
        <v>618</v>
      </c>
      <c r="U65" s="52">
        <v>1005</v>
      </c>
      <c r="V65" s="52">
        <v>1897</v>
      </c>
      <c r="W65" s="52">
        <v>3362</v>
      </c>
      <c r="X65" s="52">
        <v>6637</v>
      </c>
      <c r="Y65" s="52">
        <v>6236</v>
      </c>
      <c r="DA65" s="63" t="s">
        <v>1477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X66" s="126"/>
      <c r="Y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255</v>
      </c>
      <c r="D67" s="52">
        <f t="shared" si="0"/>
        <v>285</v>
      </c>
      <c r="E67" s="52">
        <f t="shared" si="0"/>
        <v>269</v>
      </c>
      <c r="F67" s="52">
        <f t="shared" si="0"/>
        <v>278</v>
      </c>
      <c r="G67" s="52">
        <f t="shared" si="0"/>
        <v>238</v>
      </c>
      <c r="H67" s="52">
        <f t="shared" si="0"/>
        <v>309</v>
      </c>
      <c r="I67" s="52">
        <f t="shared" si="0"/>
        <v>216</v>
      </c>
      <c r="J67" s="52">
        <f t="shared" si="0"/>
        <v>213</v>
      </c>
      <c r="K67" s="52">
        <f t="shared" si="0"/>
        <v>238</v>
      </c>
      <c r="L67" s="52">
        <f t="shared" si="0"/>
        <v>182</v>
      </c>
      <c r="M67" s="52">
        <f t="shared" si="0"/>
        <v>73</v>
      </c>
      <c r="N67" s="52">
        <f t="shared" si="0"/>
        <v>37</v>
      </c>
      <c r="O67" s="52">
        <f t="shared" si="0"/>
        <v>32</v>
      </c>
      <c r="P67" s="52">
        <f t="shared" si="0"/>
        <v>25</v>
      </c>
      <c r="Q67" s="52">
        <f t="shared" si="0"/>
        <v>25</v>
      </c>
      <c r="R67" s="52">
        <f t="shared" ref="R67:V67" si="1">R39-R53</f>
        <v>58</v>
      </c>
      <c r="S67" s="52">
        <f t="shared" si="1"/>
        <v>56</v>
      </c>
      <c r="T67" s="52">
        <f t="shared" si="1"/>
        <v>66</v>
      </c>
      <c r="U67" s="52">
        <f t="shared" si="1"/>
        <v>47</v>
      </c>
      <c r="V67" s="52">
        <f t="shared" si="1"/>
        <v>90</v>
      </c>
      <c r="W67" s="52">
        <f t="shared" ref="W67:Y67" si="2">W39-W53</f>
        <v>104</v>
      </c>
      <c r="X67" s="52">
        <f t="shared" si="2"/>
        <v>145</v>
      </c>
      <c r="Y67" s="52">
        <f t="shared" si="2"/>
        <v>122</v>
      </c>
      <c r="DA67" s="63" t="s">
        <v>1478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:Y68" si="5">W40-W54</f>
        <v>0</v>
      </c>
      <c r="X68" s="52">
        <f t="shared" si="5"/>
        <v>0</v>
      </c>
      <c r="Y68" s="52">
        <f t="shared" si="5"/>
        <v>0</v>
      </c>
      <c r="DA68" s="63" t="s">
        <v>1479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4963</v>
      </c>
      <c r="D69" s="52">
        <f t="shared" si="6"/>
        <v>5244</v>
      </c>
      <c r="E69" s="52">
        <f t="shared" si="6"/>
        <v>4729</v>
      </c>
      <c r="F69" s="52">
        <f t="shared" si="6"/>
        <v>6050</v>
      </c>
      <c r="G69" s="52">
        <f t="shared" si="6"/>
        <v>5960</v>
      </c>
      <c r="H69" s="52">
        <f t="shared" si="6"/>
        <v>6684</v>
      </c>
      <c r="I69" s="52">
        <f t="shared" si="6"/>
        <v>3970</v>
      </c>
      <c r="J69" s="52">
        <f t="shared" si="6"/>
        <v>3849</v>
      </c>
      <c r="K69" s="52">
        <f t="shared" si="6"/>
        <v>4210</v>
      </c>
      <c r="L69" s="52">
        <f t="shared" si="6"/>
        <v>3688</v>
      </c>
      <c r="M69" s="52">
        <f t="shared" si="6"/>
        <v>1601</v>
      </c>
      <c r="N69" s="52">
        <f t="shared" si="6"/>
        <v>1742</v>
      </c>
      <c r="O69" s="52">
        <f t="shared" si="6"/>
        <v>1057</v>
      </c>
      <c r="P69" s="52">
        <f t="shared" si="6"/>
        <v>740</v>
      </c>
      <c r="Q69" s="52">
        <f t="shared" si="6"/>
        <v>499</v>
      </c>
      <c r="R69" s="52">
        <f t="shared" ref="R69:V69" si="7">R41-R55</f>
        <v>1140</v>
      </c>
      <c r="S69" s="52">
        <f t="shared" si="7"/>
        <v>1332</v>
      </c>
      <c r="T69" s="52">
        <f t="shared" si="7"/>
        <v>1767</v>
      </c>
      <c r="U69" s="52">
        <f t="shared" si="7"/>
        <v>1630</v>
      </c>
      <c r="V69" s="52">
        <f t="shared" si="7"/>
        <v>3788</v>
      </c>
      <c r="W69" s="52">
        <f t="shared" ref="W69:Y69" si="8">W41-W55</f>
        <v>4339</v>
      </c>
      <c r="X69" s="52">
        <f t="shared" si="8"/>
        <v>6242</v>
      </c>
      <c r="Y69" s="52">
        <f t="shared" si="8"/>
        <v>3958</v>
      </c>
      <c r="DA69" s="63" t="s">
        <v>1480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150</v>
      </c>
      <c r="D70" s="52">
        <f t="shared" si="9"/>
        <v>146</v>
      </c>
      <c r="E70" s="52">
        <f t="shared" si="9"/>
        <v>268</v>
      </c>
      <c r="F70" s="52">
        <f t="shared" si="9"/>
        <v>164</v>
      </c>
      <c r="G70" s="52">
        <f t="shared" si="9"/>
        <v>185</v>
      </c>
      <c r="H70" s="52">
        <f t="shared" si="9"/>
        <v>236</v>
      </c>
      <c r="I70" s="52">
        <f t="shared" si="9"/>
        <v>397</v>
      </c>
      <c r="J70" s="52">
        <f t="shared" si="9"/>
        <v>402</v>
      </c>
      <c r="K70" s="52">
        <f t="shared" si="9"/>
        <v>436</v>
      </c>
      <c r="L70" s="52">
        <f t="shared" si="9"/>
        <v>311</v>
      </c>
      <c r="M70" s="52">
        <f t="shared" si="9"/>
        <v>218</v>
      </c>
      <c r="N70" s="52">
        <f t="shared" si="9"/>
        <v>204</v>
      </c>
      <c r="O70" s="52">
        <f t="shared" si="9"/>
        <v>166</v>
      </c>
      <c r="P70" s="52">
        <f t="shared" si="9"/>
        <v>163</v>
      </c>
      <c r="Q70" s="52">
        <f t="shared" si="9"/>
        <v>117</v>
      </c>
      <c r="R70" s="52">
        <f t="shared" ref="R70:V70" si="10">R42-R56</f>
        <v>225</v>
      </c>
      <c r="S70" s="52">
        <f t="shared" si="10"/>
        <v>267</v>
      </c>
      <c r="T70" s="52">
        <f t="shared" si="10"/>
        <v>436</v>
      </c>
      <c r="U70" s="52">
        <f t="shared" si="10"/>
        <v>371</v>
      </c>
      <c r="V70" s="52">
        <f t="shared" si="10"/>
        <v>870</v>
      </c>
      <c r="W70" s="52">
        <f t="shared" ref="W70:Y70" si="11">W42-W56</f>
        <v>912</v>
      </c>
      <c r="X70" s="52">
        <f t="shared" si="11"/>
        <v>1545</v>
      </c>
      <c r="Y70" s="52">
        <f t="shared" si="11"/>
        <v>1077</v>
      </c>
      <c r="DA70" s="63" t="s">
        <v>1481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X71" s="126"/>
      <c r="Y71" s="126"/>
      <c r="DA71" s="134"/>
    </row>
    <row r="72" spans="1:105" ht="12" customHeight="1" x14ac:dyDescent="0.25">
      <c r="A72" s="108" t="s">
        <v>50</v>
      </c>
      <c r="B72" s="52"/>
      <c r="C72" s="52">
        <v>2505</v>
      </c>
      <c r="D72" s="52">
        <v>2379</v>
      </c>
      <c r="E72" s="52">
        <v>2336</v>
      </c>
      <c r="F72" s="52">
        <v>2333</v>
      </c>
      <c r="G72" s="52">
        <v>2121</v>
      </c>
      <c r="H72" s="52">
        <v>2731</v>
      </c>
      <c r="I72" s="52">
        <v>2150</v>
      </c>
      <c r="J72" s="52">
        <v>2728</v>
      </c>
      <c r="K72" s="52">
        <v>2428</v>
      </c>
      <c r="L72" s="52">
        <v>1908</v>
      </c>
      <c r="M72" s="52">
        <v>723</v>
      </c>
      <c r="N72" s="52">
        <v>510</v>
      </c>
      <c r="O72" s="52">
        <v>394</v>
      </c>
      <c r="P72" s="52">
        <v>305</v>
      </c>
      <c r="Q72" s="52">
        <v>262</v>
      </c>
      <c r="R72" s="52">
        <v>631</v>
      </c>
      <c r="S72" s="52">
        <v>597</v>
      </c>
      <c r="T72" s="52">
        <v>781</v>
      </c>
      <c r="U72" s="52">
        <v>618</v>
      </c>
      <c r="V72" s="52">
        <v>1237</v>
      </c>
      <c r="W72" s="52">
        <v>1315</v>
      </c>
      <c r="X72" s="52">
        <v>1715</v>
      </c>
      <c r="Y72" s="52">
        <v>1322</v>
      </c>
      <c r="DA72" s="63" t="s">
        <v>1482</v>
      </c>
    </row>
    <row r="73" spans="1:105" ht="12" customHeight="1" x14ac:dyDescent="0.25">
      <c r="A73" s="115" t="s">
        <v>120</v>
      </c>
      <c r="B73" s="36"/>
      <c r="C73" s="36">
        <v>2863</v>
      </c>
      <c r="D73" s="36">
        <v>3296</v>
      </c>
      <c r="E73" s="36">
        <v>2932</v>
      </c>
      <c r="F73" s="36">
        <v>4157</v>
      </c>
      <c r="G73" s="36">
        <v>4263</v>
      </c>
      <c r="H73" s="36">
        <v>4500</v>
      </c>
      <c r="I73" s="36">
        <v>2429</v>
      </c>
      <c r="J73" s="36">
        <v>1742</v>
      </c>
      <c r="K73" s="36">
        <v>2460</v>
      </c>
      <c r="L73" s="36">
        <v>2281</v>
      </c>
      <c r="M73" s="36">
        <v>1169</v>
      </c>
      <c r="N73" s="36">
        <v>1479</v>
      </c>
      <c r="O73" s="36">
        <v>862</v>
      </c>
      <c r="P73" s="36">
        <v>630</v>
      </c>
      <c r="Q73" s="36">
        <v>387</v>
      </c>
      <c r="R73" s="36">
        <v>789</v>
      </c>
      <c r="S73" s="36">
        <v>1044</v>
      </c>
      <c r="T73" s="36">
        <v>1488</v>
      </c>
      <c r="U73" s="36">
        <v>1430</v>
      </c>
      <c r="V73" s="36">
        <v>3514</v>
      </c>
      <c r="W73" s="36">
        <v>4048</v>
      </c>
      <c r="X73" s="36">
        <v>6226</v>
      </c>
      <c r="Y73" s="36">
        <v>3831</v>
      </c>
      <c r="DA73" s="60" t="s">
        <v>1483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X76" s="140">
        <v>2022</v>
      </c>
      <c r="Y76" s="140">
        <v>2023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DA77" s="129" t="s">
        <v>1562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X78" s="128">
        <f>RES_hhdet_numvin!X162</f>
        <v>0</v>
      </c>
      <c r="Y78" s="128">
        <f>RES_hhdet_numvin!Y162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0</v>
      </c>
      <c r="J79" s="138">
        <f>RES_hhdet_numvin!J163</f>
        <v>609</v>
      </c>
      <c r="K79" s="138">
        <f>RES_hhdet_numvin!K163</f>
        <v>874</v>
      </c>
      <c r="L79" s="138">
        <f>RES_hhdet_numvin!L163</f>
        <v>530</v>
      </c>
      <c r="M79" s="138">
        <f>RES_hhdet_numvin!M163</f>
        <v>0</v>
      </c>
      <c r="N79" s="138">
        <f>RES_hhdet_numvin!N163</f>
        <v>1</v>
      </c>
      <c r="O79" s="138">
        <f>RES_hhdet_numvin!O163</f>
        <v>0</v>
      </c>
      <c r="P79" s="138">
        <f>RES_hhdet_numvin!P163</f>
        <v>1</v>
      </c>
      <c r="Q79" s="138">
        <f>RES_hhdet_numvin!Q163</f>
        <v>5</v>
      </c>
      <c r="R79" s="138">
        <f>RES_hhdet_numvin!R163</f>
        <v>0</v>
      </c>
      <c r="S79" s="138">
        <f>RES_hhdet_numvin!S163</f>
        <v>0</v>
      </c>
      <c r="T79" s="138">
        <f>RES_hhdet_numvin!T163</f>
        <v>1481</v>
      </c>
      <c r="U79" s="138">
        <f>RES_hhdet_numvin!U163</f>
        <v>2004</v>
      </c>
      <c r="V79" s="138">
        <f>RES_hhdet_numvin!V163</f>
        <v>5980</v>
      </c>
      <c r="W79" s="138">
        <f>RES_hhdet_numvin!W163</f>
        <v>6520</v>
      </c>
      <c r="X79" s="138">
        <f>RES_hhdet_numvin!X163</f>
        <v>10338</v>
      </c>
      <c r="Y79" s="138">
        <f>RES_hhdet_numvin!Y163</f>
        <v>6175</v>
      </c>
      <c r="DA79" s="63" t="s">
        <v>1563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X80" s="150">
        <f>RES_hhdet_numvin!X164</f>
        <v>0</v>
      </c>
      <c r="Y80" s="150">
        <f>RES_hhdet_numvin!Y164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0</v>
      </c>
      <c r="Q81" s="138">
        <f>RES_hhdet_numvin!Q165</f>
        <v>0</v>
      </c>
      <c r="R81" s="138">
        <f>RES_hhdet_numvin!R165</f>
        <v>29</v>
      </c>
      <c r="S81" s="138">
        <f>RES_hhdet_numvin!S165</f>
        <v>67</v>
      </c>
      <c r="T81" s="138">
        <f>RES_hhdet_numvin!T165</f>
        <v>443</v>
      </c>
      <c r="U81" s="138">
        <f>RES_hhdet_numvin!U165</f>
        <v>658</v>
      </c>
      <c r="V81" s="138">
        <f>RES_hhdet_numvin!V165</f>
        <v>2481</v>
      </c>
      <c r="W81" s="138">
        <f>RES_hhdet_numvin!W165</f>
        <v>3407</v>
      </c>
      <c r="X81" s="138">
        <f>RES_hhdet_numvin!X165</f>
        <v>8583</v>
      </c>
      <c r="Y81" s="138">
        <f>RES_hhdet_numvin!Y165</f>
        <v>7831</v>
      </c>
      <c r="DA81" s="63" t="s">
        <v>1564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X82" s="150">
        <f>RES_hhdet_numvin!X166</f>
        <v>0</v>
      </c>
      <c r="Y82" s="150">
        <f>RES_hhdet_numvin!Y166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0</v>
      </c>
      <c r="Q83" s="138">
        <f>RES_hhdet_numvin!Q167</f>
        <v>0</v>
      </c>
      <c r="R83" s="138">
        <f>RES_hhdet_numvin!R167</f>
        <v>10</v>
      </c>
      <c r="S83" s="138">
        <f>RES_hhdet_numvin!S167</f>
        <v>17</v>
      </c>
      <c r="T83" s="138">
        <f>RES_hhdet_numvin!T167</f>
        <v>48</v>
      </c>
      <c r="U83" s="138">
        <f>RES_hhdet_numvin!U167</f>
        <v>44</v>
      </c>
      <c r="V83" s="138">
        <f>RES_hhdet_numvin!V167</f>
        <v>114</v>
      </c>
      <c r="W83" s="138">
        <f>RES_hhdet_numvin!W167</f>
        <v>131</v>
      </c>
      <c r="X83" s="138">
        <f>RES_hhdet_numvin!X167</f>
        <v>201</v>
      </c>
      <c r="Y83" s="138">
        <f>RES_hhdet_numvin!Y167</f>
        <v>167</v>
      </c>
      <c r="DA83" s="63" t="s">
        <v>1565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0</v>
      </c>
      <c r="S84" s="138">
        <f>RES_hhdet_numvin!S168</f>
        <v>0</v>
      </c>
      <c r="T84" s="138">
        <f>RES_hhdet_numvin!T168</f>
        <v>0</v>
      </c>
      <c r="U84" s="138">
        <f>RES_hhdet_numvin!U168</f>
        <v>0</v>
      </c>
      <c r="V84" s="138">
        <f>RES_hhdet_numvin!V168</f>
        <v>0</v>
      </c>
      <c r="W84" s="138">
        <f>RES_hhdet_numvin!W168</f>
        <v>0</v>
      </c>
      <c r="X84" s="138">
        <f>RES_hhdet_numvin!X168</f>
        <v>0</v>
      </c>
      <c r="Y84" s="138">
        <f>RES_hhdet_numvin!Y168</f>
        <v>0</v>
      </c>
      <c r="DA84" s="63" t="s">
        <v>1566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X85" s="138">
        <f>RES_hhdet_numvin!X169</f>
        <v>0</v>
      </c>
      <c r="Y85" s="138">
        <f>RES_hhdet_numvin!Y169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X86" s="138">
        <f>RES_hhdet_numvin!X170</f>
        <v>0</v>
      </c>
      <c r="Y86" s="138">
        <f>RES_hhdet_numvin!Y170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0</v>
      </c>
      <c r="Q87" s="138">
        <f>RES_hhdet_numvin!Q171</f>
        <v>0</v>
      </c>
      <c r="R87" s="138">
        <f>RES_hhdet_numvin!R171</f>
        <v>199</v>
      </c>
      <c r="S87" s="138">
        <f>RES_hhdet_numvin!S171</f>
        <v>413</v>
      </c>
      <c r="T87" s="138">
        <f>RES_hhdet_numvin!T171</f>
        <v>1224</v>
      </c>
      <c r="U87" s="138">
        <f>RES_hhdet_numvin!U171</f>
        <v>1449</v>
      </c>
      <c r="V87" s="138">
        <f>RES_hhdet_numvin!V171</f>
        <v>4637</v>
      </c>
      <c r="W87" s="138">
        <f>RES_hhdet_numvin!W171</f>
        <v>5421</v>
      </c>
      <c r="X87" s="138">
        <f>RES_hhdet_numvin!X171</f>
        <v>8537</v>
      </c>
      <c r="Y87" s="138">
        <f>RES_hhdet_numvin!Y171</f>
        <v>5359</v>
      </c>
      <c r="DA87" s="63" t="s">
        <v>1567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0</v>
      </c>
      <c r="Q88" s="138">
        <f>RES_hhdet_numvin!Q172</f>
        <v>0</v>
      </c>
      <c r="R88" s="138">
        <f>RES_hhdet_numvin!R172</f>
        <v>40</v>
      </c>
      <c r="S88" s="138">
        <f>RES_hhdet_numvin!S172</f>
        <v>84</v>
      </c>
      <c r="T88" s="138">
        <f>RES_hhdet_numvin!T172</f>
        <v>305</v>
      </c>
      <c r="U88" s="138">
        <f>RES_hhdet_numvin!U172</f>
        <v>333</v>
      </c>
      <c r="V88" s="138">
        <f>RES_hhdet_numvin!V172</f>
        <v>1067</v>
      </c>
      <c r="W88" s="138">
        <f>RES_hhdet_numvin!W172</f>
        <v>1143</v>
      </c>
      <c r="X88" s="138">
        <f>RES_hhdet_numvin!X172</f>
        <v>2115</v>
      </c>
      <c r="Y88" s="138">
        <f>RES_hhdet_numvin!Y172</f>
        <v>1460</v>
      </c>
      <c r="DA88" s="63" t="s">
        <v>1568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X89" s="138">
        <f>RES_hhdet_numvin!X173</f>
        <v>0</v>
      </c>
      <c r="Y89" s="138">
        <f>RES_hhdet_numvin!Y173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X90" s="148">
        <f>RES_hhdet_numvin!X174</f>
        <v>0</v>
      </c>
      <c r="Y90" s="148">
        <f>RES_hhdet_numvin!Y174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X91" s="150">
        <f>RES_hhdet_numvin!X175</f>
        <v>0</v>
      </c>
      <c r="Y91" s="150">
        <f>RES_hhdet_numvin!Y175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0</v>
      </c>
      <c r="Q92" s="138">
        <f>RES_hhdet_numvin!Q176</f>
        <v>0</v>
      </c>
      <c r="R92" s="138">
        <f>RES_hhdet_numvin!R176</f>
        <v>111</v>
      </c>
      <c r="S92" s="138">
        <f>RES_hhdet_numvin!S176</f>
        <v>186</v>
      </c>
      <c r="T92" s="138">
        <f>RES_hhdet_numvin!T176</f>
        <v>545</v>
      </c>
      <c r="U92" s="138">
        <f>RES_hhdet_numvin!U176</f>
        <v>552</v>
      </c>
      <c r="V92" s="138">
        <f>RES_hhdet_numvin!V176</f>
        <v>1518</v>
      </c>
      <c r="W92" s="138">
        <f>RES_hhdet_numvin!W176</f>
        <v>1647</v>
      </c>
      <c r="X92" s="138">
        <f>RES_hhdet_numvin!X176</f>
        <v>2350</v>
      </c>
      <c r="Y92" s="138">
        <f>RES_hhdet_numvin!Y176</f>
        <v>1791</v>
      </c>
      <c r="DA92" s="63" t="s">
        <v>1569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0</v>
      </c>
      <c r="Q93" s="39">
        <f>RES_hhdet_numvin!Q177</f>
        <v>0</v>
      </c>
      <c r="R93" s="39">
        <f>RES_hhdet_numvin!R177</f>
        <v>138</v>
      </c>
      <c r="S93" s="39">
        <f>RES_hhdet_numvin!S177</f>
        <v>327</v>
      </c>
      <c r="T93" s="39">
        <f>RES_hhdet_numvin!T177</f>
        <v>1031</v>
      </c>
      <c r="U93" s="39">
        <f>RES_hhdet_numvin!U177</f>
        <v>1270</v>
      </c>
      <c r="V93" s="39">
        <f>RES_hhdet_numvin!V177</f>
        <v>4301</v>
      </c>
      <c r="W93" s="39">
        <f>RES_hhdet_numvin!W177</f>
        <v>5049</v>
      </c>
      <c r="X93" s="39">
        <f>RES_hhdet_numvin!X177</f>
        <v>8511</v>
      </c>
      <c r="Y93" s="39">
        <f>RES_hhdet_numvin!Y177</f>
        <v>5191</v>
      </c>
      <c r="DA93" s="60" t="s">
        <v>1570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40.726106588929234</v>
      </c>
      <c r="C97" s="117">
        <f t="shared" si="12"/>
        <v>47.133459802625012</v>
      </c>
      <c r="D97" s="117">
        <f t="shared" si="12"/>
        <v>49.645588858791157</v>
      </c>
      <c r="E97" s="117">
        <f t="shared" si="12"/>
        <v>49.05787836376075</v>
      </c>
      <c r="F97" s="117">
        <f t="shared" si="12"/>
        <v>53.207814046856157</v>
      </c>
      <c r="G97" s="117">
        <f t="shared" si="12"/>
        <v>56.616210317808324</v>
      </c>
      <c r="H97" s="117">
        <f t="shared" si="12"/>
        <v>53.049377921373868</v>
      </c>
      <c r="I97" s="117">
        <f t="shared" si="12"/>
        <v>47.024334698948408</v>
      </c>
      <c r="J97" s="117">
        <f t="shared" si="12"/>
        <v>53.925101633221658</v>
      </c>
      <c r="K97" s="117">
        <f t="shared" si="12"/>
        <v>53.087881255832713</v>
      </c>
      <c r="L97" s="117">
        <f t="shared" si="12"/>
        <v>56.967710036306535</v>
      </c>
      <c r="M97" s="117">
        <f t="shared" si="12"/>
        <v>43.282685056179972</v>
      </c>
      <c r="N97" s="117">
        <f t="shared" si="12"/>
        <v>34.301282217651327</v>
      </c>
      <c r="O97" s="117">
        <f t="shared" si="12"/>
        <v>24.979022179714658</v>
      </c>
      <c r="P97" s="117">
        <f t="shared" si="12"/>
        <v>19.802023305166699</v>
      </c>
      <c r="Q97" s="117">
        <f t="shared" si="12"/>
        <v>10.4174988952775</v>
      </c>
      <c r="R97" s="117">
        <f t="shared" ref="R97:V97" si="13">R98+R100+R102+R111</f>
        <v>9.0420310670471</v>
      </c>
      <c r="S97" s="117">
        <f t="shared" si="13"/>
        <v>10.344504674428226</v>
      </c>
      <c r="T97" s="117">
        <f t="shared" si="13"/>
        <v>13.473649936356368</v>
      </c>
      <c r="U97" s="117">
        <f t="shared" si="13"/>
        <v>14.791570505761658</v>
      </c>
      <c r="V97" s="117">
        <f t="shared" si="13"/>
        <v>9.1740574996869615</v>
      </c>
      <c r="W97" s="117">
        <f t="shared" ref="W97:Y97" si="14">W98+W100+W102+W111</f>
        <v>27.715723575889175</v>
      </c>
      <c r="X97" s="117">
        <f t="shared" si="14"/>
        <v>37.24841238789778</v>
      </c>
      <c r="Y97" s="117">
        <f t="shared" si="14"/>
        <v>43.220506646923511</v>
      </c>
      <c r="DA97" s="129" t="s">
        <v>1722</v>
      </c>
    </row>
    <row r="98" spans="1:105" ht="12" customHeight="1" x14ac:dyDescent="0.25">
      <c r="A98" s="121" t="s">
        <v>57</v>
      </c>
      <c r="B98" s="122">
        <f t="shared" ref="B98:Y98" si="15">B99</f>
        <v>29.185357722205453</v>
      </c>
      <c r="C98" s="122">
        <f t="shared" si="15"/>
        <v>36.048153268487702</v>
      </c>
      <c r="D98" s="122">
        <f t="shared" si="15"/>
        <v>37.766065756595438</v>
      </c>
      <c r="E98" s="122">
        <f t="shared" si="15"/>
        <v>37.47017110065849</v>
      </c>
      <c r="F98" s="122">
        <f t="shared" si="15"/>
        <v>41.557046047391005</v>
      </c>
      <c r="G98" s="122">
        <f t="shared" si="15"/>
        <v>44.580127922348758</v>
      </c>
      <c r="H98" s="122">
        <f t="shared" si="15"/>
        <v>40.432518783511334</v>
      </c>
      <c r="I98" s="122">
        <f t="shared" si="15"/>
        <v>34.737378130587395</v>
      </c>
      <c r="J98" s="122">
        <f t="shared" si="15"/>
        <v>40.988614512753784</v>
      </c>
      <c r="K98" s="122">
        <f t="shared" si="15"/>
        <v>40.887280498983259</v>
      </c>
      <c r="L98" s="122">
        <f t="shared" si="15"/>
        <v>45.289033110110346</v>
      </c>
      <c r="M98" s="122">
        <f t="shared" si="15"/>
        <v>33.413007863046261</v>
      </c>
      <c r="N98" s="122">
        <f t="shared" si="15"/>
        <v>26.285815833434928</v>
      </c>
      <c r="O98" s="122">
        <f t="shared" si="15"/>
        <v>19.25261076375773</v>
      </c>
      <c r="P98" s="122">
        <f t="shared" si="15"/>
        <v>15.621440479098396</v>
      </c>
      <c r="Q98" s="122">
        <f t="shared" si="15"/>
        <v>7.2110497888427894</v>
      </c>
      <c r="R98" s="122">
        <f t="shared" si="15"/>
        <v>6.2864665082518902</v>
      </c>
      <c r="S98" s="122">
        <f t="shared" si="15"/>
        <v>7.8461646237408305</v>
      </c>
      <c r="T98" s="122">
        <f t="shared" si="15"/>
        <v>10.940817727356036</v>
      </c>
      <c r="U98" s="122">
        <f t="shared" si="15"/>
        <v>12.019990532300534</v>
      </c>
      <c r="V98" s="122">
        <f t="shared" si="15"/>
        <v>5.1784364353787851</v>
      </c>
      <c r="W98" s="122">
        <f t="shared" si="15"/>
        <v>21.785970298551245</v>
      </c>
      <c r="X98" s="122">
        <f t="shared" si="15"/>
        <v>28.895660918514757</v>
      </c>
      <c r="Y98" s="122">
        <f t="shared" si="15"/>
        <v>33.465100810199189</v>
      </c>
      <c r="DA98" s="130" t="s">
        <v>1723</v>
      </c>
    </row>
    <row r="99" spans="1:105" ht="12" customHeight="1" x14ac:dyDescent="0.25">
      <c r="A99" s="97" t="s">
        <v>53</v>
      </c>
      <c r="B99" s="98">
        <v>29.185357722205453</v>
      </c>
      <c r="C99" s="98">
        <v>36.048153268487702</v>
      </c>
      <c r="D99" s="98">
        <v>37.766065756595438</v>
      </c>
      <c r="E99" s="98">
        <v>37.47017110065849</v>
      </c>
      <c r="F99" s="98">
        <v>41.557046047391005</v>
      </c>
      <c r="G99" s="98">
        <v>44.580127922348758</v>
      </c>
      <c r="H99" s="98">
        <v>40.432518783511334</v>
      </c>
      <c r="I99" s="98">
        <v>34.737378130587395</v>
      </c>
      <c r="J99" s="98">
        <v>40.988614512753784</v>
      </c>
      <c r="K99" s="98">
        <v>40.887280498983259</v>
      </c>
      <c r="L99" s="98">
        <v>45.289033110110346</v>
      </c>
      <c r="M99" s="98">
        <v>33.413007863046261</v>
      </c>
      <c r="N99" s="98">
        <v>26.285815833434928</v>
      </c>
      <c r="O99" s="98">
        <v>19.25261076375773</v>
      </c>
      <c r="P99" s="98">
        <v>15.621440479098396</v>
      </c>
      <c r="Q99" s="98">
        <v>7.2110497888427894</v>
      </c>
      <c r="R99" s="98">
        <v>6.2864665082518902</v>
      </c>
      <c r="S99" s="98">
        <v>7.8461646237408305</v>
      </c>
      <c r="T99" s="98">
        <v>10.940817727356036</v>
      </c>
      <c r="U99" s="98">
        <v>12.019990532300534</v>
      </c>
      <c r="V99" s="98">
        <v>5.1784364353787851</v>
      </c>
      <c r="W99" s="98">
        <v>21.785970298551245</v>
      </c>
      <c r="X99" s="98">
        <v>28.895660918514757</v>
      </c>
      <c r="Y99" s="98">
        <v>33.465100810199189</v>
      </c>
      <c r="DA99" s="63" t="s">
        <v>1724</v>
      </c>
    </row>
    <row r="100" spans="1:105" ht="12" customHeight="1" x14ac:dyDescent="0.25">
      <c r="A100" s="121" t="s">
        <v>92</v>
      </c>
      <c r="B100" s="122">
        <f t="shared" ref="B100:Y100" si="16">B101</f>
        <v>1.1894324594342431</v>
      </c>
      <c r="C100" s="122">
        <f t="shared" si="16"/>
        <v>1.0711085931401463</v>
      </c>
      <c r="D100" s="122">
        <f t="shared" si="16"/>
        <v>0.99041493679187964</v>
      </c>
      <c r="E100" s="122">
        <f t="shared" si="16"/>
        <v>2.0361383447568913</v>
      </c>
      <c r="F100" s="122">
        <f t="shared" si="16"/>
        <v>0.77874361456371688</v>
      </c>
      <c r="G100" s="122">
        <f t="shared" si="16"/>
        <v>0.87236138114543771</v>
      </c>
      <c r="H100" s="122">
        <f t="shared" si="16"/>
        <v>1.0844563698404903</v>
      </c>
      <c r="I100" s="122">
        <f t="shared" si="16"/>
        <v>1.2111809405072196</v>
      </c>
      <c r="J100" s="122">
        <f t="shared" si="16"/>
        <v>1.2727650232296335</v>
      </c>
      <c r="K100" s="122">
        <f t="shared" si="16"/>
        <v>1.2400448665021648</v>
      </c>
      <c r="L100" s="122">
        <f t="shared" si="16"/>
        <v>1.4871353133841931</v>
      </c>
      <c r="M100" s="122">
        <f t="shared" si="16"/>
        <v>1.7460698789514251</v>
      </c>
      <c r="N100" s="122">
        <f t="shared" si="16"/>
        <v>1.5379662405762407</v>
      </c>
      <c r="O100" s="122">
        <f t="shared" si="16"/>
        <v>0.96031435026218559</v>
      </c>
      <c r="P100" s="122">
        <f t="shared" si="16"/>
        <v>0.65191159928704467</v>
      </c>
      <c r="Q100" s="122">
        <f t="shared" si="16"/>
        <v>0.83782834613341328</v>
      </c>
      <c r="R100" s="122">
        <f t="shared" si="16"/>
        <v>0.57886072370640473</v>
      </c>
      <c r="S100" s="122">
        <f t="shared" si="16"/>
        <v>0.5329080152613378</v>
      </c>
      <c r="T100" s="122">
        <f t="shared" si="16"/>
        <v>0.48704475207087222</v>
      </c>
      <c r="U100" s="122">
        <f t="shared" si="16"/>
        <v>0.49170001994290102</v>
      </c>
      <c r="V100" s="122">
        <f t="shared" si="16"/>
        <v>0.69263138652443612</v>
      </c>
      <c r="W100" s="122">
        <f t="shared" si="16"/>
        <v>1.1206137132699647</v>
      </c>
      <c r="X100" s="122">
        <f t="shared" si="16"/>
        <v>1.6671724622884911</v>
      </c>
      <c r="Y100" s="122">
        <f t="shared" si="16"/>
        <v>2.0837298973714979</v>
      </c>
      <c r="DA100" s="130" t="s">
        <v>1725</v>
      </c>
    </row>
    <row r="101" spans="1:105" ht="12" customHeight="1" x14ac:dyDescent="0.25">
      <c r="A101" s="97" t="s">
        <v>53</v>
      </c>
      <c r="B101" s="98">
        <v>1.1894324594342431</v>
      </c>
      <c r="C101" s="98">
        <v>1.0711085931401463</v>
      </c>
      <c r="D101" s="98">
        <v>0.99041493679187964</v>
      </c>
      <c r="E101" s="98">
        <v>2.0361383447568913</v>
      </c>
      <c r="F101" s="98">
        <v>0.77874361456371688</v>
      </c>
      <c r="G101" s="98">
        <v>0.87236138114543771</v>
      </c>
      <c r="H101" s="98">
        <v>1.0844563698404903</v>
      </c>
      <c r="I101" s="98">
        <v>1.2111809405072196</v>
      </c>
      <c r="J101" s="98">
        <v>1.2727650232296335</v>
      </c>
      <c r="K101" s="98">
        <v>1.2400448665021648</v>
      </c>
      <c r="L101" s="98">
        <v>1.4871353133841931</v>
      </c>
      <c r="M101" s="98">
        <v>1.7460698789514251</v>
      </c>
      <c r="N101" s="98">
        <v>1.5379662405762407</v>
      </c>
      <c r="O101" s="98">
        <v>0.96031435026218559</v>
      </c>
      <c r="P101" s="98">
        <v>0.65191159928704467</v>
      </c>
      <c r="Q101" s="98">
        <v>0.83782834613341328</v>
      </c>
      <c r="R101" s="98">
        <v>0.57886072370640473</v>
      </c>
      <c r="S101" s="98">
        <v>0.5329080152613378</v>
      </c>
      <c r="T101" s="98">
        <v>0.48704475207087222</v>
      </c>
      <c r="U101" s="98">
        <v>0.49170001994290102</v>
      </c>
      <c r="V101" s="98">
        <v>0.69263138652443612</v>
      </c>
      <c r="W101" s="98">
        <v>1.1206137132699647</v>
      </c>
      <c r="X101" s="98">
        <v>1.6671724622884911</v>
      </c>
      <c r="Y101" s="98">
        <v>2.0837298973714979</v>
      </c>
      <c r="DA101" s="63" t="s">
        <v>1726</v>
      </c>
    </row>
    <row r="102" spans="1:105" ht="12" customHeight="1" x14ac:dyDescent="0.25">
      <c r="A102" s="121" t="s">
        <v>55</v>
      </c>
      <c r="B102" s="122">
        <v>5.5817785124118009</v>
      </c>
      <c r="C102" s="122">
        <v>5.3928486322046547</v>
      </c>
      <c r="D102" s="122">
        <v>5.8445674087990067</v>
      </c>
      <c r="E102" s="122">
        <v>5.0378126567194164</v>
      </c>
      <c r="F102" s="122">
        <v>5.8513460799039949</v>
      </c>
      <c r="G102" s="122">
        <v>6.0089901534110481</v>
      </c>
      <c r="H102" s="122">
        <v>6.2220501726836925</v>
      </c>
      <c r="I102" s="122">
        <v>5.9995643863355061</v>
      </c>
      <c r="J102" s="122">
        <v>6.2550649390630735</v>
      </c>
      <c r="K102" s="122">
        <v>5.8040112641543731</v>
      </c>
      <c r="L102" s="122">
        <v>5.521362737663515</v>
      </c>
      <c r="M102" s="122">
        <v>4.4628637237958344</v>
      </c>
      <c r="N102" s="122">
        <v>3.6172442008750418</v>
      </c>
      <c r="O102" s="122">
        <v>2.6664404612079506</v>
      </c>
      <c r="P102" s="122">
        <v>2.0166743685535073</v>
      </c>
      <c r="Q102" s="122">
        <v>1.3571429758336355</v>
      </c>
      <c r="R102" s="122">
        <v>1.2422785447545432</v>
      </c>
      <c r="S102" s="122">
        <v>1.1342568906384238</v>
      </c>
      <c r="T102" s="122">
        <v>1.193655633763989</v>
      </c>
      <c r="U102" s="122">
        <v>1.3288256857968099</v>
      </c>
      <c r="V102" s="122">
        <v>1.9428871133469747</v>
      </c>
      <c r="W102" s="122">
        <v>2.865517630412433</v>
      </c>
      <c r="X102" s="122">
        <v>4.0236571048980414</v>
      </c>
      <c r="Y102" s="122">
        <v>4.7520325995660855</v>
      </c>
      <c r="DA102" s="130" t="s">
        <v>1727</v>
      </c>
    </row>
    <row r="103" spans="1:105" ht="12" customHeight="1" x14ac:dyDescent="0.25">
      <c r="A103" s="97" t="s">
        <v>124</v>
      </c>
      <c r="B103" s="98">
        <v>0.23633568810130362</v>
      </c>
      <c r="C103" s="98">
        <v>0.2535767969617338</v>
      </c>
      <c r="D103" s="98">
        <v>0.25641403163490345</v>
      </c>
      <c r="E103" s="98">
        <v>0.28087192193858579</v>
      </c>
      <c r="F103" s="98">
        <v>0.29053894079614573</v>
      </c>
      <c r="G103" s="98">
        <v>0.28940239094231279</v>
      </c>
      <c r="H103" s="98">
        <v>0.29809225698245162</v>
      </c>
      <c r="I103" s="98">
        <v>0.29308059707156564</v>
      </c>
      <c r="J103" s="98">
        <v>0.32522142538422288</v>
      </c>
      <c r="K103" s="98">
        <v>0.33992947210527608</v>
      </c>
      <c r="L103" s="98">
        <v>0.29596597067025487</v>
      </c>
      <c r="M103" s="98">
        <v>0.22231086863795374</v>
      </c>
      <c r="N103" s="98">
        <v>0.17178294111920442</v>
      </c>
      <c r="O103" s="98">
        <v>0.12941092880986227</v>
      </c>
      <c r="P103" s="98">
        <v>8.9276398683858324E-2</v>
      </c>
      <c r="Q103" s="98">
        <v>5.8842099620043255E-2</v>
      </c>
      <c r="R103" s="98">
        <v>5.4472456116086754E-2</v>
      </c>
      <c r="S103" s="98">
        <v>4.2508833010420521E-2</v>
      </c>
      <c r="T103" s="98">
        <v>3.7840537602165075E-2</v>
      </c>
      <c r="U103" s="98">
        <v>4.1340118069799321E-2</v>
      </c>
      <c r="V103" s="98">
        <v>5.064960849598632E-2</v>
      </c>
      <c r="W103" s="98">
        <v>6.6923112190323139E-2</v>
      </c>
      <c r="X103" s="98">
        <v>8.82063759374032E-2</v>
      </c>
      <c r="Y103" s="98">
        <v>9.8272262006013314E-2</v>
      </c>
      <c r="DA103" s="63" t="s">
        <v>1728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0</v>
      </c>
      <c r="L104" s="98">
        <v>0</v>
      </c>
      <c r="M104" s="98">
        <v>0</v>
      </c>
      <c r="N104" s="98">
        <v>0</v>
      </c>
      <c r="O104" s="98">
        <v>0</v>
      </c>
      <c r="P104" s="98">
        <v>0</v>
      </c>
      <c r="Q104" s="98">
        <v>0</v>
      </c>
      <c r="R104" s="98">
        <v>0</v>
      </c>
      <c r="S104" s="98">
        <v>0</v>
      </c>
      <c r="T104" s="98">
        <v>0</v>
      </c>
      <c r="U104" s="98">
        <v>0</v>
      </c>
      <c r="V104" s="98">
        <v>0</v>
      </c>
      <c r="W104" s="98">
        <v>0</v>
      </c>
      <c r="X104" s="98">
        <v>0</v>
      </c>
      <c r="Y104" s="98">
        <v>0</v>
      </c>
      <c r="DA104" s="63" t="s">
        <v>1729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0</v>
      </c>
      <c r="L105" s="101">
        <v>0</v>
      </c>
      <c r="M105" s="101">
        <v>0</v>
      </c>
      <c r="N105" s="101">
        <v>0</v>
      </c>
      <c r="O105" s="101">
        <v>0</v>
      </c>
      <c r="P105" s="101">
        <v>0</v>
      </c>
      <c r="Q105" s="101">
        <v>0</v>
      </c>
      <c r="R105" s="101">
        <v>0</v>
      </c>
      <c r="S105" s="101">
        <v>0</v>
      </c>
      <c r="T105" s="101">
        <v>0</v>
      </c>
      <c r="U105" s="101">
        <v>0</v>
      </c>
      <c r="V105" s="101">
        <v>0</v>
      </c>
      <c r="W105" s="101">
        <v>0</v>
      </c>
      <c r="X105" s="101">
        <v>0</v>
      </c>
      <c r="Y105" s="101">
        <v>0</v>
      </c>
      <c r="DA105" s="131" t="s">
        <v>1730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0</v>
      </c>
      <c r="L106" s="104">
        <v>0</v>
      </c>
      <c r="M106" s="104">
        <v>0</v>
      </c>
      <c r="N106" s="104">
        <v>0</v>
      </c>
      <c r="O106" s="104">
        <v>0</v>
      </c>
      <c r="P106" s="104">
        <v>0</v>
      </c>
      <c r="Q106" s="104">
        <v>0</v>
      </c>
      <c r="R106" s="104">
        <v>0</v>
      </c>
      <c r="S106" s="104">
        <v>0</v>
      </c>
      <c r="T106" s="104">
        <v>0</v>
      </c>
      <c r="U106" s="104">
        <v>0</v>
      </c>
      <c r="V106" s="104">
        <v>0</v>
      </c>
      <c r="W106" s="104">
        <v>0</v>
      </c>
      <c r="X106" s="104">
        <v>0</v>
      </c>
      <c r="Y106" s="104">
        <v>0</v>
      </c>
      <c r="DA106" s="132" t="s">
        <v>1731</v>
      </c>
    </row>
    <row r="107" spans="1:105" ht="12" customHeight="1" x14ac:dyDescent="0.25">
      <c r="A107" s="106" t="s">
        <v>122</v>
      </c>
      <c r="B107" s="101">
        <v>5.2854432942643932</v>
      </c>
      <c r="C107" s="101">
        <v>5.0741445007449562</v>
      </c>
      <c r="D107" s="101">
        <v>5.5090897400892969</v>
      </c>
      <c r="E107" s="101">
        <v>4.6723861937734048</v>
      </c>
      <c r="F107" s="101">
        <v>5.452737576570426</v>
      </c>
      <c r="G107" s="101">
        <v>5.5985514604863731</v>
      </c>
      <c r="H107" s="101">
        <v>5.784519483810425</v>
      </c>
      <c r="I107" s="101">
        <v>5.5356096327300461</v>
      </c>
      <c r="J107" s="101">
        <v>5.7166148075695062</v>
      </c>
      <c r="K107" s="101">
        <v>5.2342564768386559</v>
      </c>
      <c r="L107" s="101">
        <v>4.981834937220234</v>
      </c>
      <c r="M107" s="101">
        <v>4.0171748150416002</v>
      </c>
      <c r="N107" s="101">
        <v>3.236361149270869</v>
      </c>
      <c r="O107" s="101">
        <v>2.3606180500002245</v>
      </c>
      <c r="P107" s="101">
        <v>1.7768503564621423</v>
      </c>
      <c r="Q107" s="101">
        <v>1.1869435829598858</v>
      </c>
      <c r="R107" s="101">
        <v>1.0744852299462597</v>
      </c>
      <c r="S107" s="101">
        <v>0.97261477448259215</v>
      </c>
      <c r="T107" s="101">
        <v>0.99938729547747351</v>
      </c>
      <c r="U107" s="101">
        <v>1.1011864131096289</v>
      </c>
      <c r="V107" s="101">
        <v>1.6006361563164437</v>
      </c>
      <c r="W107" s="101">
        <v>2.3656909343599297</v>
      </c>
      <c r="X107" s="101">
        <v>3.2949052196335549</v>
      </c>
      <c r="Y107" s="101">
        <v>3.868857049875889</v>
      </c>
      <c r="DA107" s="131" t="s">
        <v>1732</v>
      </c>
    </row>
    <row r="108" spans="1:105" ht="12" customHeight="1" x14ac:dyDescent="0.25">
      <c r="A108" s="107" t="s">
        <v>121</v>
      </c>
      <c r="B108" s="104">
        <v>5.9999530046103949E-2</v>
      </c>
      <c r="C108" s="104">
        <v>6.5127334497965039E-2</v>
      </c>
      <c r="D108" s="104">
        <v>7.9063637074807125E-2</v>
      </c>
      <c r="E108" s="104">
        <v>8.4554541007425696E-2</v>
      </c>
      <c r="F108" s="104">
        <v>0.10806956253742327</v>
      </c>
      <c r="G108" s="104">
        <v>0.12103630198236186</v>
      </c>
      <c r="H108" s="104">
        <v>0.13943843189081534</v>
      </c>
      <c r="I108" s="104">
        <v>0.17087415653389432</v>
      </c>
      <c r="J108" s="104">
        <v>0.21322870610934475</v>
      </c>
      <c r="K108" s="104">
        <v>0.22982531521044058</v>
      </c>
      <c r="L108" s="104">
        <v>0.24356182977302615</v>
      </c>
      <c r="M108" s="104">
        <v>0.22337804011628026</v>
      </c>
      <c r="N108" s="104">
        <v>0.20910011048496863</v>
      </c>
      <c r="O108" s="104">
        <v>0.17641148239786353</v>
      </c>
      <c r="P108" s="104">
        <v>0.15054761340750664</v>
      </c>
      <c r="Q108" s="104">
        <v>0.11135729325370652</v>
      </c>
      <c r="R108" s="104">
        <v>0.1133208586921968</v>
      </c>
      <c r="S108" s="104">
        <v>0.11913328314541111</v>
      </c>
      <c r="T108" s="104">
        <v>0.15642780068435058</v>
      </c>
      <c r="U108" s="104">
        <v>0.18629915461738158</v>
      </c>
      <c r="V108" s="104">
        <v>0.29160134853454484</v>
      </c>
      <c r="W108" s="104">
        <v>0.43290358386217986</v>
      </c>
      <c r="X108" s="104">
        <v>0.64054550932708387</v>
      </c>
      <c r="Y108" s="104">
        <v>0.78490328768418316</v>
      </c>
      <c r="DA108" s="132" t="s">
        <v>1733</v>
      </c>
    </row>
    <row r="109" spans="1:105" ht="12" customHeight="1" x14ac:dyDescent="0.25">
      <c r="A109" s="108" t="s">
        <v>53</v>
      </c>
      <c r="B109" s="98">
        <v>2.5252128028297006E-2</v>
      </c>
      <c r="C109" s="98">
        <v>2.606557521180505E-2</v>
      </c>
      <c r="D109" s="98">
        <v>3.2956833598180142E-2</v>
      </c>
      <c r="E109" s="98">
        <v>3.0445075109388927E-2</v>
      </c>
      <c r="F109" s="98">
        <v>4.2998867484906708E-2</v>
      </c>
      <c r="G109" s="98">
        <v>4.7642204145186717E-2</v>
      </c>
      <c r="H109" s="98">
        <v>5.4572573514463554E-2</v>
      </c>
      <c r="I109" s="98">
        <v>6.5182386963798078E-2</v>
      </c>
      <c r="J109" s="98">
        <v>8.1760825956870883E-2</v>
      </c>
      <c r="K109" s="98">
        <v>8.2596851217947215E-2</v>
      </c>
      <c r="L109" s="98">
        <v>8.7496874542743033E-2</v>
      </c>
      <c r="M109" s="98">
        <v>8.3246791593743305E-2</v>
      </c>
      <c r="N109" s="98">
        <v>7.7009198284511818E-2</v>
      </c>
      <c r="O109" s="98">
        <v>6.3113207962567433E-2</v>
      </c>
      <c r="P109" s="98">
        <v>5.6153408907153486E-2</v>
      </c>
      <c r="Q109" s="98">
        <v>4.4764104830040424E-2</v>
      </c>
      <c r="R109" s="98">
        <v>4.3936828408578626E-2</v>
      </c>
      <c r="S109" s="98">
        <v>4.4891697687929444E-2</v>
      </c>
      <c r="T109" s="98">
        <v>5.9606575305193643E-2</v>
      </c>
      <c r="U109" s="98">
        <v>6.6734954522431431E-2</v>
      </c>
      <c r="V109" s="98">
        <v>0.10091415655718165</v>
      </c>
      <c r="W109" s="98">
        <v>0.16518805059432792</v>
      </c>
      <c r="X109" s="98">
        <v>0.26791629400552519</v>
      </c>
      <c r="Y109" s="98">
        <v>0.33141339925697749</v>
      </c>
      <c r="DA109" s="63" t="s">
        <v>1734</v>
      </c>
    </row>
    <row r="110" spans="1:105" ht="12" customHeight="1" x14ac:dyDescent="0.25">
      <c r="A110" s="108" t="s">
        <v>52</v>
      </c>
      <c r="B110" s="98">
        <v>3.4747402017806947E-2</v>
      </c>
      <c r="C110" s="98">
        <v>3.9061759286159986E-2</v>
      </c>
      <c r="D110" s="98">
        <v>4.6106803476626976E-2</v>
      </c>
      <c r="E110" s="98">
        <v>5.4109465898036772E-2</v>
      </c>
      <c r="F110" s="98">
        <v>6.5070695052516558E-2</v>
      </c>
      <c r="G110" s="98">
        <v>7.339409783717514E-2</v>
      </c>
      <c r="H110" s="98">
        <v>8.4865858376351799E-2</v>
      </c>
      <c r="I110" s="98">
        <v>0.10569176957009623</v>
      </c>
      <c r="J110" s="98">
        <v>0.13146788015247385</v>
      </c>
      <c r="K110" s="98">
        <v>0.14722846399249337</v>
      </c>
      <c r="L110" s="98">
        <v>0.1560649552302831</v>
      </c>
      <c r="M110" s="98">
        <v>0.14013124852253697</v>
      </c>
      <c r="N110" s="98">
        <v>0.13209091220045682</v>
      </c>
      <c r="O110" s="98">
        <v>0.1132982744352961</v>
      </c>
      <c r="P110" s="98">
        <v>9.4394204500353143E-2</v>
      </c>
      <c r="Q110" s="98">
        <v>6.65931884236661E-2</v>
      </c>
      <c r="R110" s="98">
        <v>6.938403028361817E-2</v>
      </c>
      <c r="S110" s="98">
        <v>7.4241585457481662E-2</v>
      </c>
      <c r="T110" s="98">
        <v>9.6821225379156939E-2</v>
      </c>
      <c r="U110" s="98">
        <v>0.11956420009495015</v>
      </c>
      <c r="V110" s="98">
        <v>0.19068719197736317</v>
      </c>
      <c r="W110" s="98">
        <v>0.26771553326785191</v>
      </c>
      <c r="X110" s="98">
        <v>0.37262921532155868</v>
      </c>
      <c r="Y110" s="98">
        <v>0.45348988842720567</v>
      </c>
      <c r="DA110" s="63" t="s">
        <v>1735</v>
      </c>
    </row>
    <row r="111" spans="1:105" ht="12" customHeight="1" x14ac:dyDescent="0.25">
      <c r="A111" s="121" t="s">
        <v>54</v>
      </c>
      <c r="B111" s="122">
        <v>4.7695378948777352</v>
      </c>
      <c r="C111" s="122">
        <v>4.6213493087925084</v>
      </c>
      <c r="D111" s="122">
        <v>5.0445407566048353</v>
      </c>
      <c r="E111" s="122">
        <v>4.5137562616259519</v>
      </c>
      <c r="F111" s="122">
        <v>5.0206783049974426</v>
      </c>
      <c r="G111" s="122">
        <v>5.1547308609030811</v>
      </c>
      <c r="H111" s="122">
        <v>5.3103525953383492</v>
      </c>
      <c r="I111" s="122">
        <v>5.0762112415182852</v>
      </c>
      <c r="J111" s="122">
        <v>5.4086571581751706</v>
      </c>
      <c r="K111" s="122">
        <v>5.1565446261929146</v>
      </c>
      <c r="L111" s="122">
        <v>4.6701788751484781</v>
      </c>
      <c r="M111" s="122">
        <v>3.6607435903864562</v>
      </c>
      <c r="N111" s="122">
        <v>2.8602559427651153</v>
      </c>
      <c r="O111" s="122">
        <v>2.0996566044867921</v>
      </c>
      <c r="P111" s="122">
        <v>1.5119968582277532</v>
      </c>
      <c r="Q111" s="122">
        <v>1.0114777844676617</v>
      </c>
      <c r="R111" s="122">
        <v>0.93442529033426291</v>
      </c>
      <c r="S111" s="122">
        <v>0.83117514478763366</v>
      </c>
      <c r="T111" s="122">
        <v>0.85213182316547165</v>
      </c>
      <c r="U111" s="122">
        <v>0.95105426772141355</v>
      </c>
      <c r="V111" s="122">
        <v>1.3601025644367648</v>
      </c>
      <c r="W111" s="122">
        <v>1.9436219336555329</v>
      </c>
      <c r="X111" s="122">
        <v>2.6619219021964868</v>
      </c>
      <c r="Y111" s="122">
        <v>2.9196433397867367</v>
      </c>
      <c r="DA111" s="130" t="s">
        <v>1736</v>
      </c>
    </row>
    <row r="112" spans="1:105" ht="12" customHeight="1" x14ac:dyDescent="0.25">
      <c r="A112" s="97" t="s">
        <v>50</v>
      </c>
      <c r="B112" s="98">
        <v>1.4373590530489859</v>
      </c>
      <c r="C112" s="98">
        <v>1.8602917435550781</v>
      </c>
      <c r="D112" s="98">
        <v>1.7406620579680343</v>
      </c>
      <c r="E112" s="98">
        <v>2.1683015034675375</v>
      </c>
      <c r="F112" s="98">
        <v>2.1283733870206287</v>
      </c>
      <c r="G112" s="98">
        <v>2.1818344986606277</v>
      </c>
      <c r="H112" s="98">
        <v>2.2128493742355473</v>
      </c>
      <c r="I112" s="98">
        <v>2.4024516322258966</v>
      </c>
      <c r="J112" s="98">
        <v>2.4905058317844242</v>
      </c>
      <c r="K112" s="98">
        <v>2.8591594741346951</v>
      </c>
      <c r="L112" s="98">
        <v>2.4786327732141218</v>
      </c>
      <c r="M112" s="98">
        <v>1.8813307866527182</v>
      </c>
      <c r="N112" s="98">
        <v>1.4599890501075146</v>
      </c>
      <c r="O112" s="98">
        <v>1.1084175967824839</v>
      </c>
      <c r="P112" s="98">
        <v>0.76885972524999879</v>
      </c>
      <c r="Q112" s="98">
        <v>0.50426663569882146</v>
      </c>
      <c r="R112" s="98">
        <v>0.44972177017227655</v>
      </c>
      <c r="S112" s="98">
        <v>0.37165098971595395</v>
      </c>
      <c r="T112" s="98">
        <v>0.35426848511962888</v>
      </c>
      <c r="U112" s="98">
        <v>0.40071369359738773</v>
      </c>
      <c r="V112" s="98">
        <v>0.525496700409953</v>
      </c>
      <c r="W112" s="98">
        <v>0.69684918930612416</v>
      </c>
      <c r="X112" s="98">
        <v>0.88938555297693389</v>
      </c>
      <c r="Y112" s="98">
        <v>0.91832247777131437</v>
      </c>
      <c r="DA112" s="63" t="s">
        <v>1737</v>
      </c>
    </row>
    <row r="113" spans="1:105" ht="12" customHeight="1" x14ac:dyDescent="0.25">
      <c r="A113" s="109" t="s">
        <v>120</v>
      </c>
      <c r="B113" s="33">
        <v>3.3321788418287492</v>
      </c>
      <c r="C113" s="33">
        <v>2.7610575652374307</v>
      </c>
      <c r="D113" s="33">
        <v>3.3038786986368009</v>
      </c>
      <c r="E113" s="33">
        <v>2.3454547581584144</v>
      </c>
      <c r="F113" s="33">
        <v>2.8923049179768139</v>
      </c>
      <c r="G113" s="33">
        <v>2.9728963622424538</v>
      </c>
      <c r="H113" s="33">
        <v>3.0975032211028015</v>
      </c>
      <c r="I113" s="33">
        <v>2.6737596092923885</v>
      </c>
      <c r="J113" s="33">
        <v>2.9181513263907459</v>
      </c>
      <c r="K113" s="33">
        <v>2.2973851520582196</v>
      </c>
      <c r="L113" s="33">
        <v>2.1915461019343563</v>
      </c>
      <c r="M113" s="33">
        <v>1.7794128037337382</v>
      </c>
      <c r="N113" s="33">
        <v>1.400266892657601</v>
      </c>
      <c r="O113" s="33">
        <v>0.99123900770430817</v>
      </c>
      <c r="P113" s="33">
        <v>0.74313713297775441</v>
      </c>
      <c r="Q113" s="33">
        <v>0.50721114876884033</v>
      </c>
      <c r="R113" s="33">
        <v>0.48470352016198631</v>
      </c>
      <c r="S113" s="33">
        <v>0.45952415507167971</v>
      </c>
      <c r="T113" s="33">
        <v>0.49786333804584276</v>
      </c>
      <c r="U113" s="33">
        <v>0.55034057412402582</v>
      </c>
      <c r="V113" s="33">
        <v>0.83460586402681192</v>
      </c>
      <c r="W113" s="33">
        <v>1.2467727443494088</v>
      </c>
      <c r="X113" s="33">
        <v>1.7725363492195532</v>
      </c>
      <c r="Y113" s="33">
        <v>2.0013208620154224</v>
      </c>
      <c r="DA113" s="60" t="s">
        <v>1738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27.287366490573746</v>
      </c>
      <c r="C115" s="117">
        <f t="shared" si="17"/>
        <v>31.371272198687237</v>
      </c>
      <c r="D115" s="117">
        <f t="shared" si="17"/>
        <v>33.163076432513421</v>
      </c>
      <c r="E115" s="117">
        <f t="shared" si="17"/>
        <v>34.311177857105214</v>
      </c>
      <c r="F115" s="117">
        <f t="shared" si="17"/>
        <v>35.636172784040674</v>
      </c>
      <c r="G115" s="117">
        <f t="shared" si="17"/>
        <v>38.308311325545851</v>
      </c>
      <c r="H115" s="117">
        <f t="shared" si="17"/>
        <v>36.708638926644738</v>
      </c>
      <c r="I115" s="117">
        <f t="shared" si="17"/>
        <v>33.265040722744992</v>
      </c>
      <c r="J115" s="117">
        <f t="shared" si="17"/>
        <v>38.277633869213496</v>
      </c>
      <c r="K115" s="117">
        <f t="shared" si="17"/>
        <v>37.939670306253959</v>
      </c>
      <c r="L115" s="117">
        <f t="shared" si="17"/>
        <v>41.426859336152276</v>
      </c>
      <c r="M115" s="117">
        <f t="shared" si="17"/>
        <v>33.062330789713272</v>
      </c>
      <c r="N115" s="117">
        <f t="shared" si="17"/>
        <v>26.772355717227658</v>
      </c>
      <c r="O115" s="117">
        <f t="shared" si="17"/>
        <v>19.35842753290212</v>
      </c>
      <c r="P115" s="117">
        <f t="shared" si="17"/>
        <v>15.175307170874857</v>
      </c>
      <c r="Q115" s="117">
        <f t="shared" si="17"/>
        <v>9.2930527775277429</v>
      </c>
      <c r="R115" s="117">
        <f t="shared" ref="R115:V115" si="18">R116+R118+R120+R129</f>
        <v>7.7696567232228615</v>
      </c>
      <c r="S115" s="117">
        <f t="shared" si="18"/>
        <v>8.6604349277393737</v>
      </c>
      <c r="T115" s="117">
        <f t="shared" si="18"/>
        <v>10.94236061887376</v>
      </c>
      <c r="U115" s="117">
        <f t="shared" si="18"/>
        <v>12.171421212162331</v>
      </c>
      <c r="V115" s="117">
        <f t="shared" si="18"/>
        <v>9.0437280974408321</v>
      </c>
      <c r="W115" s="117">
        <f t="shared" ref="W115:Y115" si="19">W116+W118+W120+W129</f>
        <v>24.960206275825307</v>
      </c>
      <c r="X115" s="117">
        <f t="shared" si="19"/>
        <v>34.820471895790206</v>
      </c>
      <c r="Y115" s="117">
        <f t="shared" si="19"/>
        <v>41.390120337667646</v>
      </c>
      <c r="DA115" s="129" t="s">
        <v>1890</v>
      </c>
    </row>
    <row r="116" spans="1:105" ht="12" customHeight="1" x14ac:dyDescent="0.25">
      <c r="A116" s="121" t="s">
        <v>57</v>
      </c>
      <c r="B116" s="122">
        <f t="shared" ref="B116:Y116" si="20">B117</f>
        <v>18.599135554206931</v>
      </c>
      <c r="C116" s="122">
        <f t="shared" si="20"/>
        <v>23.071630206053143</v>
      </c>
      <c r="D116" s="122">
        <f t="shared" si="20"/>
        <v>24.288371630132669</v>
      </c>
      <c r="E116" s="122">
        <f t="shared" si="20"/>
        <v>24.201864004273599</v>
      </c>
      <c r="F116" s="122">
        <f t="shared" si="20"/>
        <v>27.016455361877124</v>
      </c>
      <c r="G116" s="122">
        <f t="shared" si="20"/>
        <v>29.148189257189699</v>
      </c>
      <c r="H116" s="122">
        <f t="shared" si="20"/>
        <v>26.601544356744697</v>
      </c>
      <c r="I116" s="122">
        <f t="shared" si="20"/>
        <v>23.012216016276902</v>
      </c>
      <c r="J116" s="122">
        <f t="shared" si="20"/>
        <v>27.345755750103041</v>
      </c>
      <c r="K116" s="122">
        <f t="shared" si="20"/>
        <v>27.460542107920421</v>
      </c>
      <c r="L116" s="122">
        <f t="shared" si="20"/>
        <v>30.60849708736081</v>
      </c>
      <c r="M116" s="122">
        <f t="shared" si="20"/>
        <v>22.709124151653956</v>
      </c>
      <c r="N116" s="122">
        <f t="shared" si="20"/>
        <v>17.985961644775212</v>
      </c>
      <c r="O116" s="122">
        <f t="shared" si="20"/>
        <v>13.271474217233722</v>
      </c>
      <c r="P116" s="122">
        <f t="shared" si="20"/>
        <v>10.769143370203544</v>
      </c>
      <c r="Q116" s="122">
        <f t="shared" si="20"/>
        <v>4.9717928733369519</v>
      </c>
      <c r="R116" s="122">
        <f t="shared" si="20"/>
        <v>4.3356967683468417</v>
      </c>
      <c r="S116" s="122">
        <f t="shared" si="20"/>
        <v>5.4220075304903945</v>
      </c>
      <c r="T116" s="122">
        <f t="shared" si="20"/>
        <v>7.6951223797345083</v>
      </c>
      <c r="U116" s="122">
        <f t="shared" si="20"/>
        <v>8.658256903973097</v>
      </c>
      <c r="V116" s="122">
        <f t="shared" si="20"/>
        <v>3.9058172029071763</v>
      </c>
      <c r="W116" s="122">
        <f t="shared" si="20"/>
        <v>16.946887233668356</v>
      </c>
      <c r="X116" s="122">
        <f t="shared" si="20"/>
        <v>23.121869078148901</v>
      </c>
      <c r="Y116" s="122">
        <f t="shared" si="20"/>
        <v>27.191219510043613</v>
      </c>
      <c r="DA116" s="130" t="s">
        <v>1891</v>
      </c>
    </row>
    <row r="117" spans="1:105" ht="12" customHeight="1" x14ac:dyDescent="0.25">
      <c r="A117" s="97" t="s">
        <v>53</v>
      </c>
      <c r="B117" s="98">
        <v>18.599135554206931</v>
      </c>
      <c r="C117" s="98">
        <v>23.071630206053143</v>
      </c>
      <c r="D117" s="98">
        <v>24.288371630132669</v>
      </c>
      <c r="E117" s="98">
        <v>24.201864004273599</v>
      </c>
      <c r="F117" s="98">
        <v>27.016455361877124</v>
      </c>
      <c r="G117" s="98">
        <v>29.148189257189699</v>
      </c>
      <c r="H117" s="98">
        <v>26.601544356744697</v>
      </c>
      <c r="I117" s="98">
        <v>23.012216016276902</v>
      </c>
      <c r="J117" s="98">
        <v>27.345755750103041</v>
      </c>
      <c r="K117" s="98">
        <v>27.460542107920421</v>
      </c>
      <c r="L117" s="98">
        <v>30.60849708736081</v>
      </c>
      <c r="M117" s="98">
        <v>22.709124151653956</v>
      </c>
      <c r="N117" s="98">
        <v>17.985961644775212</v>
      </c>
      <c r="O117" s="98">
        <v>13.271474217233722</v>
      </c>
      <c r="P117" s="98">
        <v>10.769143370203544</v>
      </c>
      <c r="Q117" s="98">
        <v>4.9717928733369519</v>
      </c>
      <c r="R117" s="98">
        <v>4.3356967683468417</v>
      </c>
      <c r="S117" s="98">
        <v>5.4220075304903945</v>
      </c>
      <c r="T117" s="98">
        <v>7.6951223797345083</v>
      </c>
      <c r="U117" s="98">
        <v>8.658256903973097</v>
      </c>
      <c r="V117" s="98">
        <v>3.9058172029071763</v>
      </c>
      <c r="W117" s="98">
        <v>16.946887233668356</v>
      </c>
      <c r="X117" s="98">
        <v>23.121869078148901</v>
      </c>
      <c r="Y117" s="98">
        <v>27.191219510043613</v>
      </c>
      <c r="DA117" s="63" t="s">
        <v>1892</v>
      </c>
    </row>
    <row r="118" spans="1:105" ht="12" customHeight="1" x14ac:dyDescent="0.25">
      <c r="A118" s="121" t="s">
        <v>92</v>
      </c>
      <c r="B118" s="122">
        <f t="shared" ref="B118:Y118" si="21">B119</f>
        <v>2.0580157766032596</v>
      </c>
      <c r="C118" s="122">
        <f t="shared" si="21"/>
        <v>1.9369952217777824</v>
      </c>
      <c r="D118" s="122">
        <f t="shared" si="21"/>
        <v>1.879334710225917</v>
      </c>
      <c r="E118" s="122">
        <f t="shared" si="21"/>
        <v>4.0396006394032771</v>
      </c>
      <c r="F118" s="122">
        <f t="shared" si="21"/>
        <v>1.6351799861593919</v>
      </c>
      <c r="G118" s="122">
        <f t="shared" si="21"/>
        <v>1.9492637877215373</v>
      </c>
      <c r="H118" s="122">
        <f t="shared" si="21"/>
        <v>2.6084790627589332</v>
      </c>
      <c r="I118" s="122">
        <f t="shared" si="21"/>
        <v>3.0715877984710422</v>
      </c>
      <c r="J118" s="122">
        <f t="shared" si="21"/>
        <v>3.3379309837478077</v>
      </c>
      <c r="K118" s="122">
        <f t="shared" si="21"/>
        <v>3.401071802534442</v>
      </c>
      <c r="L118" s="122">
        <f t="shared" si="21"/>
        <v>4.2006881634140321</v>
      </c>
      <c r="M118" s="122">
        <f t="shared" si="21"/>
        <v>5.0540656705539977</v>
      </c>
      <c r="N118" s="122">
        <f t="shared" si="21"/>
        <v>4.541794142691856</v>
      </c>
      <c r="O118" s="122">
        <f t="shared" si="21"/>
        <v>2.9536841134276903</v>
      </c>
      <c r="P118" s="122">
        <f t="shared" si="21"/>
        <v>2.069665694244109</v>
      </c>
      <c r="Q118" s="122">
        <f t="shared" si="21"/>
        <v>2.741931197964373</v>
      </c>
      <c r="R118" s="122">
        <f t="shared" si="21"/>
        <v>1.9593719417007087</v>
      </c>
      <c r="S118" s="122">
        <f t="shared" si="21"/>
        <v>1.8741285146937625</v>
      </c>
      <c r="T118" s="122">
        <f t="shared" si="21"/>
        <v>1.779722201269144</v>
      </c>
      <c r="U118" s="122">
        <f t="shared" si="21"/>
        <v>1.8458106841731865</v>
      </c>
      <c r="V118" s="122">
        <f t="shared" si="21"/>
        <v>2.6497290534197147</v>
      </c>
      <c r="W118" s="122">
        <f t="shared" si="21"/>
        <v>4.3313243048956478</v>
      </c>
      <c r="X118" s="122">
        <f t="shared" si="21"/>
        <v>6.5033587898957963</v>
      </c>
      <c r="Y118" s="122">
        <f t="shared" si="21"/>
        <v>8.1803089730405869</v>
      </c>
      <c r="DA118" s="130" t="s">
        <v>1893</v>
      </c>
    </row>
    <row r="119" spans="1:105" ht="12" customHeight="1" x14ac:dyDescent="0.25">
      <c r="A119" s="97" t="s">
        <v>53</v>
      </c>
      <c r="B119" s="98">
        <v>2.0580157766032596</v>
      </c>
      <c r="C119" s="98">
        <v>1.9369952217777824</v>
      </c>
      <c r="D119" s="98">
        <v>1.879334710225917</v>
      </c>
      <c r="E119" s="98">
        <v>4.0396006394032771</v>
      </c>
      <c r="F119" s="98">
        <v>1.6351799861593919</v>
      </c>
      <c r="G119" s="98">
        <v>1.9492637877215373</v>
      </c>
      <c r="H119" s="98">
        <v>2.6084790627589332</v>
      </c>
      <c r="I119" s="98">
        <v>3.0715877984710422</v>
      </c>
      <c r="J119" s="98">
        <v>3.3379309837478077</v>
      </c>
      <c r="K119" s="98">
        <v>3.401071802534442</v>
      </c>
      <c r="L119" s="98">
        <v>4.2006881634140321</v>
      </c>
      <c r="M119" s="98">
        <v>5.0540656705539977</v>
      </c>
      <c r="N119" s="98">
        <v>4.541794142691856</v>
      </c>
      <c r="O119" s="98">
        <v>2.9536841134276903</v>
      </c>
      <c r="P119" s="98">
        <v>2.069665694244109</v>
      </c>
      <c r="Q119" s="98">
        <v>2.741931197964373</v>
      </c>
      <c r="R119" s="98">
        <v>1.9593719417007087</v>
      </c>
      <c r="S119" s="98">
        <v>1.8741285146937625</v>
      </c>
      <c r="T119" s="98">
        <v>1.779722201269144</v>
      </c>
      <c r="U119" s="98">
        <v>1.8458106841731865</v>
      </c>
      <c r="V119" s="98">
        <v>2.6497290534197147</v>
      </c>
      <c r="W119" s="98">
        <v>4.3313243048956478</v>
      </c>
      <c r="X119" s="98">
        <v>6.5033587898957963</v>
      </c>
      <c r="Y119" s="98">
        <v>8.1803089730405869</v>
      </c>
      <c r="DA119" s="63" t="s">
        <v>1894</v>
      </c>
    </row>
    <row r="120" spans="1:105" ht="12" customHeight="1" x14ac:dyDescent="0.25">
      <c r="A120" s="121" t="s">
        <v>55</v>
      </c>
      <c r="B120" s="122">
        <v>3.3469947823476374</v>
      </c>
      <c r="C120" s="122">
        <v>3.2492115311884486</v>
      </c>
      <c r="D120" s="122">
        <v>3.5420870926934871</v>
      </c>
      <c r="E120" s="122">
        <v>3.0703881827532298</v>
      </c>
      <c r="F120" s="122">
        <v>3.5918735057710283</v>
      </c>
      <c r="G120" s="122">
        <v>3.7153616923316282</v>
      </c>
      <c r="H120" s="122">
        <v>3.8781337796599913</v>
      </c>
      <c r="I120" s="122">
        <v>3.7620335959987954</v>
      </c>
      <c r="J120" s="122">
        <v>3.9360145840609979</v>
      </c>
      <c r="K120" s="122">
        <v>3.6686842624131319</v>
      </c>
      <c r="L120" s="122">
        <v>3.5071010019066233</v>
      </c>
      <c r="M120" s="122">
        <v>2.8476867466414957</v>
      </c>
      <c r="N120" s="122">
        <v>2.324260755428698</v>
      </c>
      <c r="O120" s="122">
        <v>1.7273773491822468</v>
      </c>
      <c r="P120" s="122">
        <v>1.3171029865391932</v>
      </c>
      <c r="Q120" s="122">
        <v>0.89404967795348467</v>
      </c>
      <c r="R120" s="122">
        <v>0.83518140047783307</v>
      </c>
      <c r="S120" s="122">
        <v>0.78461441861450154</v>
      </c>
      <c r="T120" s="122">
        <v>0.85756756729269357</v>
      </c>
      <c r="U120" s="122">
        <v>0.9775822104902856</v>
      </c>
      <c r="V120" s="122">
        <v>1.4687648632199473</v>
      </c>
      <c r="W120" s="122">
        <v>2.1930056496033479</v>
      </c>
      <c r="X120" s="122">
        <v>3.1181599307186185</v>
      </c>
      <c r="Y120" s="122">
        <v>3.7135835578222132</v>
      </c>
      <c r="DA120" s="130" t="s">
        <v>1895</v>
      </c>
    </row>
    <row r="121" spans="1:105" ht="12" customHeight="1" x14ac:dyDescent="0.25">
      <c r="A121" s="97" t="s">
        <v>124</v>
      </c>
      <c r="B121" s="98">
        <v>0.1257006384680219</v>
      </c>
      <c r="C121" s="98">
        <v>0.13579040394735556</v>
      </c>
      <c r="D121" s="98">
        <v>0.13833757585241857</v>
      </c>
      <c r="E121" s="98">
        <v>0.15263235746827955</v>
      </c>
      <c r="F121" s="98">
        <v>0.15911745364043969</v>
      </c>
      <c r="G121" s="98">
        <v>0.15970860143990923</v>
      </c>
      <c r="H121" s="98">
        <v>0.1660373947949487</v>
      </c>
      <c r="I121" s="98">
        <v>0.16414118489695353</v>
      </c>
      <c r="J121" s="98">
        <v>0.18279296996881159</v>
      </c>
      <c r="K121" s="98">
        <v>0.1920622162983433</v>
      </c>
      <c r="L121" s="98">
        <v>0.16810638678799966</v>
      </c>
      <c r="M121" s="98">
        <v>0.12684545737966374</v>
      </c>
      <c r="N121" s="98">
        <v>9.8523331084807972E-2</v>
      </c>
      <c r="O121" s="98">
        <v>7.4759616996098524E-2</v>
      </c>
      <c r="P121" s="98">
        <v>5.1999047241674402E-2</v>
      </c>
      <c r="Q121" s="98">
        <v>3.477648658921028E-2</v>
      </c>
      <c r="R121" s="98">
        <v>3.3356579923867542E-2</v>
      </c>
      <c r="S121" s="98">
        <v>2.7412391182219449E-2</v>
      </c>
      <c r="T121" s="98">
        <v>2.6012077827576818E-2</v>
      </c>
      <c r="U121" s="98">
        <v>2.9343163536967747E-2</v>
      </c>
      <c r="V121" s="98">
        <v>3.7032054614073245E-2</v>
      </c>
      <c r="W121" s="98">
        <v>4.9834938320094065E-2</v>
      </c>
      <c r="X121" s="98">
        <v>6.6551439344028226E-2</v>
      </c>
      <c r="Y121" s="98">
        <v>7.4683149178844235E-2</v>
      </c>
      <c r="DA121" s="63" t="s">
        <v>1896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X122" s="98">
        <v>0</v>
      </c>
      <c r="Y122" s="98">
        <v>0</v>
      </c>
      <c r="DA122" s="63" t="s">
        <v>1897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0</v>
      </c>
      <c r="L123" s="101">
        <v>0</v>
      </c>
      <c r="M123" s="101">
        <v>0</v>
      </c>
      <c r="N123" s="101">
        <v>0</v>
      </c>
      <c r="O123" s="101">
        <v>0</v>
      </c>
      <c r="P123" s="101">
        <v>0</v>
      </c>
      <c r="Q123" s="101">
        <v>0</v>
      </c>
      <c r="R123" s="101">
        <v>0</v>
      </c>
      <c r="S123" s="101">
        <v>0</v>
      </c>
      <c r="T123" s="101">
        <v>0</v>
      </c>
      <c r="U123" s="101">
        <v>0</v>
      </c>
      <c r="V123" s="101">
        <v>0</v>
      </c>
      <c r="W123" s="101">
        <v>0</v>
      </c>
      <c r="X123" s="101">
        <v>0</v>
      </c>
      <c r="Y123" s="101">
        <v>0</v>
      </c>
      <c r="DA123" s="131" t="s">
        <v>1898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0</v>
      </c>
      <c r="L124" s="104">
        <v>0</v>
      </c>
      <c r="M124" s="104">
        <v>0</v>
      </c>
      <c r="N124" s="104">
        <v>0</v>
      </c>
      <c r="O124" s="104">
        <v>0</v>
      </c>
      <c r="P124" s="104">
        <v>0</v>
      </c>
      <c r="Q124" s="104">
        <v>0</v>
      </c>
      <c r="R124" s="104">
        <v>0</v>
      </c>
      <c r="S124" s="104">
        <v>0</v>
      </c>
      <c r="T124" s="104">
        <v>0</v>
      </c>
      <c r="U124" s="104">
        <v>0</v>
      </c>
      <c r="V124" s="104">
        <v>0</v>
      </c>
      <c r="W124" s="104">
        <v>0</v>
      </c>
      <c r="X124" s="104">
        <v>0</v>
      </c>
      <c r="Y124" s="104">
        <v>0</v>
      </c>
      <c r="DA124" s="132" t="s">
        <v>1899</v>
      </c>
    </row>
    <row r="125" spans="1:105" ht="12" customHeight="1" x14ac:dyDescent="0.25">
      <c r="A125" s="106" t="s">
        <v>122</v>
      </c>
      <c r="B125" s="101">
        <v>3.1713948493326551</v>
      </c>
      <c r="C125" s="101">
        <v>3.0585979832403822</v>
      </c>
      <c r="D125" s="101">
        <v>3.3375864508001798</v>
      </c>
      <c r="E125" s="101">
        <v>2.8449730266149689</v>
      </c>
      <c r="F125" s="101">
        <v>3.3411875713230854</v>
      </c>
      <c r="G125" s="101">
        <v>3.4527659015101748</v>
      </c>
      <c r="H125" s="101">
        <v>3.5932875366067485</v>
      </c>
      <c r="I125" s="101">
        <v>3.4515047403165946</v>
      </c>
      <c r="J125" s="101">
        <v>3.5705735594580448</v>
      </c>
      <c r="K125" s="101">
        <v>3.2775390557625155</v>
      </c>
      <c r="L125" s="101">
        <v>3.1278646886987231</v>
      </c>
      <c r="M125" s="101">
        <v>2.528182396588941</v>
      </c>
      <c r="N125" s="101">
        <v>2.0448803916575606</v>
      </c>
      <c r="O125" s="101">
        <v>1.4991411906928116</v>
      </c>
      <c r="P125" s="101">
        <v>1.1346750554575404</v>
      </c>
      <c r="Q125" s="101">
        <v>0.7636245721447652</v>
      </c>
      <c r="R125" s="101">
        <v>0.70330850172292436</v>
      </c>
      <c r="S125" s="101">
        <v>0.65244663321410146</v>
      </c>
      <c r="T125" s="101">
        <v>0.69302180335553532</v>
      </c>
      <c r="U125" s="101">
        <v>0.78108048090635396</v>
      </c>
      <c r="V125" s="101">
        <v>1.167349400363779</v>
      </c>
      <c r="W125" s="101">
        <v>1.7530773995115392</v>
      </c>
      <c r="X125" s="101">
        <v>2.4774189563490081</v>
      </c>
      <c r="Y125" s="101">
        <v>2.9337927050883654</v>
      </c>
      <c r="DA125" s="131" t="s">
        <v>1900</v>
      </c>
    </row>
    <row r="126" spans="1:105" ht="12" customHeight="1" x14ac:dyDescent="0.25">
      <c r="A126" s="107" t="s">
        <v>121</v>
      </c>
      <c r="B126" s="104">
        <v>4.9899294546960592E-2</v>
      </c>
      <c r="C126" s="104">
        <v>5.4823144000710866E-2</v>
      </c>
      <c r="D126" s="104">
        <v>6.6163066040888688E-2</v>
      </c>
      <c r="E126" s="104">
        <v>7.2782798669981427E-2</v>
      </c>
      <c r="F126" s="104">
        <v>9.1568480807503225E-2</v>
      </c>
      <c r="G126" s="104">
        <v>0.10288718938154431</v>
      </c>
      <c r="H126" s="104">
        <v>0.11880884825829444</v>
      </c>
      <c r="I126" s="104">
        <v>0.14638767078524714</v>
      </c>
      <c r="J126" s="104">
        <v>0.1826480546341418</v>
      </c>
      <c r="K126" s="104">
        <v>0.19908299035227328</v>
      </c>
      <c r="L126" s="104">
        <v>0.21112992641990058</v>
      </c>
      <c r="M126" s="104">
        <v>0.19265889267289116</v>
      </c>
      <c r="N126" s="104">
        <v>0.18085703268632941</v>
      </c>
      <c r="O126" s="104">
        <v>0.15347654149333673</v>
      </c>
      <c r="P126" s="104">
        <v>0.13042888383997842</v>
      </c>
      <c r="Q126" s="104">
        <v>9.5648619219509151E-2</v>
      </c>
      <c r="R126" s="104">
        <v>9.8516318831041186E-2</v>
      </c>
      <c r="S126" s="104">
        <v>0.10475539421818063</v>
      </c>
      <c r="T126" s="104">
        <v>0.13853368610958142</v>
      </c>
      <c r="U126" s="104">
        <v>0.16715856604696394</v>
      </c>
      <c r="V126" s="104">
        <v>0.264383408242095</v>
      </c>
      <c r="W126" s="104">
        <v>0.39009331177171469</v>
      </c>
      <c r="X126" s="104">
        <v>0.57418953502558201</v>
      </c>
      <c r="Y126" s="104">
        <v>0.70510770355500363</v>
      </c>
      <c r="DA126" s="132" t="s">
        <v>1901</v>
      </c>
    </row>
    <row r="127" spans="1:105" ht="12" customHeight="1" x14ac:dyDescent="0.25">
      <c r="A127" s="108" t="s">
        <v>53</v>
      </c>
      <c r="B127" s="98">
        <v>1.5151892529153646E-2</v>
      </c>
      <c r="C127" s="98">
        <v>1.5761384714550884E-2</v>
      </c>
      <c r="D127" s="98">
        <v>2.0056262564261716E-2</v>
      </c>
      <c r="E127" s="98">
        <v>1.8673332771944651E-2</v>
      </c>
      <c r="F127" s="98">
        <v>2.649778575498667E-2</v>
      </c>
      <c r="G127" s="98">
        <v>2.9493091544369177E-2</v>
      </c>
      <c r="H127" s="98">
        <v>3.3942989881942644E-2</v>
      </c>
      <c r="I127" s="98">
        <v>4.0695901215150911E-2</v>
      </c>
      <c r="J127" s="98">
        <v>5.118017448166795E-2</v>
      </c>
      <c r="K127" s="98">
        <v>5.1854526359779905E-2</v>
      </c>
      <c r="L127" s="98">
        <v>5.5064971189617493E-2</v>
      </c>
      <c r="M127" s="98">
        <v>5.2527644150354179E-2</v>
      </c>
      <c r="N127" s="98">
        <v>4.8766120485872574E-2</v>
      </c>
      <c r="O127" s="98">
        <v>4.0178267058040645E-2</v>
      </c>
      <c r="P127" s="98">
        <v>3.6034679339625279E-2</v>
      </c>
      <c r="Q127" s="98">
        <v>2.9055430795843044E-2</v>
      </c>
      <c r="R127" s="98">
        <v>2.9132288547423012E-2</v>
      </c>
      <c r="S127" s="98">
        <v>3.0513808760698969E-2</v>
      </c>
      <c r="T127" s="98">
        <v>4.1712460730424478E-2</v>
      </c>
      <c r="U127" s="98">
        <v>4.7594365952013773E-2</v>
      </c>
      <c r="V127" s="98">
        <v>7.3696216264731843E-2</v>
      </c>
      <c r="W127" s="98">
        <v>0.12237777850386275</v>
      </c>
      <c r="X127" s="98">
        <v>0.20156031970402336</v>
      </c>
      <c r="Y127" s="98">
        <v>0.25161781512779796</v>
      </c>
      <c r="DA127" s="63" t="s">
        <v>1902</v>
      </c>
    </row>
    <row r="128" spans="1:105" ht="12" customHeight="1" x14ac:dyDescent="0.25">
      <c r="A128" s="108" t="s">
        <v>52</v>
      </c>
      <c r="B128" s="98">
        <v>3.4747402017806947E-2</v>
      </c>
      <c r="C128" s="98">
        <v>3.9061759286159986E-2</v>
      </c>
      <c r="D128" s="98">
        <v>4.6106803476626976E-2</v>
      </c>
      <c r="E128" s="98">
        <v>5.4109465898036772E-2</v>
      </c>
      <c r="F128" s="98">
        <v>6.5070695052516558E-2</v>
      </c>
      <c r="G128" s="98">
        <v>7.339409783717514E-2</v>
      </c>
      <c r="H128" s="98">
        <v>8.4865858376351799E-2</v>
      </c>
      <c r="I128" s="98">
        <v>0.10569176957009623</v>
      </c>
      <c r="J128" s="98">
        <v>0.13146788015247385</v>
      </c>
      <c r="K128" s="98">
        <v>0.14722846399249337</v>
      </c>
      <c r="L128" s="98">
        <v>0.1560649552302831</v>
      </c>
      <c r="M128" s="98">
        <v>0.14013124852253697</v>
      </c>
      <c r="N128" s="98">
        <v>0.13209091220045682</v>
      </c>
      <c r="O128" s="98">
        <v>0.1132982744352961</v>
      </c>
      <c r="P128" s="98">
        <v>9.4394204500353143E-2</v>
      </c>
      <c r="Q128" s="98">
        <v>6.65931884236661E-2</v>
      </c>
      <c r="R128" s="98">
        <v>6.938403028361817E-2</v>
      </c>
      <c r="S128" s="98">
        <v>7.4241585457481662E-2</v>
      </c>
      <c r="T128" s="98">
        <v>9.6821225379156939E-2</v>
      </c>
      <c r="U128" s="98">
        <v>0.11956420009495015</v>
      </c>
      <c r="V128" s="98">
        <v>0.19068719197736317</v>
      </c>
      <c r="W128" s="98">
        <v>0.26771553326785191</v>
      </c>
      <c r="X128" s="98">
        <v>0.37262921532155868</v>
      </c>
      <c r="Y128" s="98">
        <v>0.45348988842720567</v>
      </c>
      <c r="DA128" s="63" t="s">
        <v>1903</v>
      </c>
    </row>
    <row r="129" spans="1:105" ht="12" customHeight="1" x14ac:dyDescent="0.25">
      <c r="A129" s="121" t="s">
        <v>54</v>
      </c>
      <c r="B129" s="122">
        <v>3.2832203774159172</v>
      </c>
      <c r="C129" s="122">
        <v>3.1134352396678637</v>
      </c>
      <c r="D129" s="122">
        <v>3.4532829994613525</v>
      </c>
      <c r="E129" s="122">
        <v>2.9993250306751067</v>
      </c>
      <c r="F129" s="122">
        <v>3.3926639302331267</v>
      </c>
      <c r="G129" s="122">
        <v>3.4954965883029816</v>
      </c>
      <c r="H129" s="122">
        <v>3.6204817274811214</v>
      </c>
      <c r="I129" s="122">
        <v>3.4192033119982521</v>
      </c>
      <c r="J129" s="122">
        <v>3.6579325513016485</v>
      </c>
      <c r="K129" s="122">
        <v>3.4093721333859617</v>
      </c>
      <c r="L129" s="122">
        <v>3.1105730834708005</v>
      </c>
      <c r="M129" s="122">
        <v>2.4514542208638179</v>
      </c>
      <c r="N129" s="122">
        <v>1.9203391743318892</v>
      </c>
      <c r="O129" s="122">
        <v>1.4058918530584581</v>
      </c>
      <c r="P129" s="122">
        <v>1.0193951198880116</v>
      </c>
      <c r="Q129" s="122">
        <v>0.68527902827293352</v>
      </c>
      <c r="R129" s="122">
        <v>0.63940661269747878</v>
      </c>
      <c r="S129" s="122">
        <v>0.57968446394071638</v>
      </c>
      <c r="T129" s="122">
        <v>0.6099484705774153</v>
      </c>
      <c r="U129" s="122">
        <v>0.68977141352576332</v>
      </c>
      <c r="V129" s="122">
        <v>1.0194169778939948</v>
      </c>
      <c r="W129" s="122">
        <v>1.488989087657957</v>
      </c>
      <c r="X129" s="122">
        <v>2.0770840970268871</v>
      </c>
      <c r="Y129" s="122">
        <v>2.3050082967612338</v>
      </c>
      <c r="DA129" s="130" t="s">
        <v>1904</v>
      </c>
    </row>
    <row r="130" spans="1:105" ht="12" customHeight="1" x14ac:dyDescent="0.25">
      <c r="A130" s="97" t="s">
        <v>50</v>
      </c>
      <c r="B130" s="98">
        <v>0.82934667980162868</v>
      </c>
      <c r="C130" s="98">
        <v>1.0760507283234735</v>
      </c>
      <c r="D130" s="98">
        <v>1.0089787473189951</v>
      </c>
      <c r="E130" s="98">
        <v>1.259275325534299</v>
      </c>
      <c r="F130" s="98">
        <v>1.2383835162007868</v>
      </c>
      <c r="G130" s="98">
        <v>1.2716750761470692</v>
      </c>
      <c r="H130" s="98">
        <v>1.2921892437436826</v>
      </c>
      <c r="I130" s="98">
        <v>1.40433685294329</v>
      </c>
      <c r="J130" s="98">
        <v>1.4567208982813049</v>
      </c>
      <c r="K130" s="98">
        <v>1.6735171188847802</v>
      </c>
      <c r="L130" s="98">
        <v>1.4516654251842054</v>
      </c>
      <c r="M130" s="98">
        <v>1.1023118399593936</v>
      </c>
      <c r="N130" s="98">
        <v>0.85579039305189841</v>
      </c>
      <c r="O130" s="98">
        <v>0.64996694159891921</v>
      </c>
      <c r="P130" s="98">
        <v>0.45098344944146629</v>
      </c>
      <c r="Q130" s="98">
        <v>0.29591976941493392</v>
      </c>
      <c r="R130" s="98">
        <v>0.26439372527612987</v>
      </c>
      <c r="S130" s="98">
        <v>0.21921827873394417</v>
      </c>
      <c r="T130" s="98">
        <v>0.21036515293839711</v>
      </c>
      <c r="U130" s="98">
        <v>0.2392483978696574</v>
      </c>
      <c r="V130" s="98">
        <v>0.31626672303174796</v>
      </c>
      <c r="W130" s="98">
        <v>0.42157801789509475</v>
      </c>
      <c r="X130" s="98">
        <v>0.54006248137827617</v>
      </c>
      <c r="Y130" s="98">
        <v>0.55873580953275426</v>
      </c>
      <c r="DA130" s="63" t="s">
        <v>1905</v>
      </c>
    </row>
    <row r="131" spans="1:105" ht="12" customHeight="1" x14ac:dyDescent="0.25">
      <c r="A131" s="109" t="s">
        <v>120</v>
      </c>
      <c r="B131" s="33">
        <v>2.4538736976142883</v>
      </c>
      <c r="C131" s="33">
        <v>2.0373845113443902</v>
      </c>
      <c r="D131" s="33">
        <v>2.4443042521423575</v>
      </c>
      <c r="E131" s="33">
        <v>1.7400497051408079</v>
      </c>
      <c r="F131" s="33">
        <v>2.1542804140323399</v>
      </c>
      <c r="G131" s="33">
        <v>2.2238215121559124</v>
      </c>
      <c r="H131" s="33">
        <v>2.3282924837374388</v>
      </c>
      <c r="I131" s="33">
        <v>2.0148664590549621</v>
      </c>
      <c r="J131" s="33">
        <v>2.2012116530203434</v>
      </c>
      <c r="K131" s="33">
        <v>1.7358550145011815</v>
      </c>
      <c r="L131" s="33">
        <v>1.6589076582865949</v>
      </c>
      <c r="M131" s="33">
        <v>1.3491423809044241</v>
      </c>
      <c r="N131" s="33">
        <v>1.0645487812799908</v>
      </c>
      <c r="O131" s="33">
        <v>0.75592491145953877</v>
      </c>
      <c r="P131" s="33">
        <v>0.56841167044654528</v>
      </c>
      <c r="Q131" s="33">
        <v>0.38935925885799966</v>
      </c>
      <c r="R131" s="33">
        <v>0.37501288742134892</v>
      </c>
      <c r="S131" s="33">
        <v>0.36046618520677215</v>
      </c>
      <c r="T131" s="33">
        <v>0.39958331763901822</v>
      </c>
      <c r="U131" s="33">
        <v>0.45052301565610597</v>
      </c>
      <c r="V131" s="33">
        <v>0.70315025486224692</v>
      </c>
      <c r="W131" s="33">
        <v>1.0674110697628623</v>
      </c>
      <c r="X131" s="33">
        <v>1.5370216156486112</v>
      </c>
      <c r="Y131" s="33">
        <v>1.7462724872284794</v>
      </c>
      <c r="DA131" s="60" t="s">
        <v>1906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0.67002148685608454</v>
      </c>
      <c r="C133" s="154">
        <f t="shared" si="22"/>
        <v>0.66558390430188774</v>
      </c>
      <c r="D133" s="154">
        <f t="shared" si="22"/>
        <v>0.66799643623606575</v>
      </c>
      <c r="E133" s="154">
        <f t="shared" si="22"/>
        <v>0.69940199212632514</v>
      </c>
      <c r="F133" s="154">
        <f t="shared" si="22"/>
        <v>0.66975449795134512</v>
      </c>
      <c r="G133" s="154">
        <f t="shared" si="22"/>
        <v>0.67663150024536667</v>
      </c>
      <c r="H133" s="154">
        <f t="shared" si="22"/>
        <v>0.69197114773054935</v>
      </c>
      <c r="I133" s="154">
        <f t="shared" si="22"/>
        <v>0.70740056049084066</v>
      </c>
      <c r="J133" s="154">
        <f t="shared" si="22"/>
        <v>0.70982961014266832</v>
      </c>
      <c r="K133" s="154">
        <f t="shared" si="22"/>
        <v>0.71465783543745331</v>
      </c>
      <c r="L133" s="154">
        <f t="shared" si="22"/>
        <v>0.72719895726456618</v>
      </c>
      <c r="M133" s="154">
        <f t="shared" si="22"/>
        <v>0.76386968014574641</v>
      </c>
      <c r="N133" s="154">
        <f t="shared" si="22"/>
        <v>0.78050597488891227</v>
      </c>
      <c r="O133" s="154">
        <f t="shared" si="22"/>
        <v>0.77498740317477299</v>
      </c>
      <c r="P133" s="154">
        <f t="shared" si="22"/>
        <v>0.76635134385057258</v>
      </c>
      <c r="Q133" s="154">
        <f t="shared" si="22"/>
        <v>0.89206179630510973</v>
      </c>
      <c r="R133" s="154">
        <f t="shared" ref="R133:V133" si="23">IF(R115=0,"",R115/R97)</f>
        <v>0.85928224152410881</v>
      </c>
      <c r="S133" s="154">
        <f t="shared" si="23"/>
        <v>0.83720150943022931</v>
      </c>
      <c r="T133" s="154">
        <f t="shared" si="23"/>
        <v>0.81213039306800217</v>
      </c>
      <c r="U133" s="154">
        <f t="shared" si="23"/>
        <v>0.82286199477068922</v>
      </c>
      <c r="V133" s="154">
        <f t="shared" si="23"/>
        <v>0.98579370117850507</v>
      </c>
      <c r="W133" s="154">
        <f t="shared" ref="W133:Y133" si="24">IF(W115=0,"",W115/W97)</f>
        <v>0.90057927614558175</v>
      </c>
      <c r="X133" s="154">
        <f t="shared" si="24"/>
        <v>0.93481761137029229</v>
      </c>
      <c r="Y133" s="154">
        <f t="shared" si="24"/>
        <v>0.95765004968107759</v>
      </c>
      <c r="DA133" s="129" t="s">
        <v>2058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0.63727625788379227</v>
      </c>
      <c r="C134" s="155">
        <f t="shared" si="25"/>
        <v>0.64002252859432118</v>
      </c>
      <c r="D134" s="155">
        <f t="shared" si="25"/>
        <v>0.64312686914948147</v>
      </c>
      <c r="E134" s="155">
        <f t="shared" si="25"/>
        <v>0.64589681053920467</v>
      </c>
      <c r="F134" s="155">
        <f t="shared" si="25"/>
        <v>0.65010528734568818</v>
      </c>
      <c r="G134" s="155">
        <f t="shared" si="25"/>
        <v>0.65383816995682575</v>
      </c>
      <c r="H134" s="155">
        <f t="shared" si="25"/>
        <v>0.65792449140202947</v>
      </c>
      <c r="I134" s="155">
        <f t="shared" si="25"/>
        <v>0.66246266283447264</v>
      </c>
      <c r="J134" s="155">
        <f t="shared" si="25"/>
        <v>0.6671549179002938</v>
      </c>
      <c r="K134" s="155">
        <f t="shared" si="25"/>
        <v>0.67161576345492779</v>
      </c>
      <c r="L134" s="155">
        <f t="shared" si="25"/>
        <v>0.6758478816039849</v>
      </c>
      <c r="M134" s="155">
        <f t="shared" si="25"/>
        <v>0.67964920263193473</v>
      </c>
      <c r="N134" s="155">
        <f t="shared" si="25"/>
        <v>0.68424589743558584</v>
      </c>
      <c r="O134" s="155">
        <f t="shared" si="25"/>
        <v>0.68933374180174789</v>
      </c>
      <c r="P134" s="155">
        <f t="shared" si="25"/>
        <v>0.68938222340076372</v>
      </c>
      <c r="Q134" s="155">
        <f t="shared" si="25"/>
        <v>0.68946866530161799</v>
      </c>
      <c r="R134" s="155">
        <f t="shared" ref="R134:V134" si="26">IF(R116=0,"",R116/R98)</f>
        <v>0.68968740430822573</v>
      </c>
      <c r="S134" s="155">
        <f t="shared" si="26"/>
        <v>0.69103922623348346</v>
      </c>
      <c r="T134" s="155">
        <f t="shared" si="26"/>
        <v>0.70334069824542411</v>
      </c>
      <c r="U134" s="155">
        <f t="shared" si="26"/>
        <v>0.72032144124459407</v>
      </c>
      <c r="V134" s="155">
        <f t="shared" si="26"/>
        <v>0.75424643164930127</v>
      </c>
      <c r="W134" s="155">
        <f t="shared" ref="W134:Y134" si="27">IF(W116=0,"",W116/W98)</f>
        <v>0.77788076461277988</v>
      </c>
      <c r="X134" s="155">
        <f t="shared" si="27"/>
        <v>0.8001848147149897</v>
      </c>
      <c r="Y134" s="155">
        <f t="shared" si="27"/>
        <v>0.81252465558856224</v>
      </c>
      <c r="DA134" s="130" t="s">
        <v>2059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0.63727625788379227</v>
      </c>
      <c r="C135" s="156">
        <f t="shared" si="28"/>
        <v>0.64002252859432118</v>
      </c>
      <c r="D135" s="156">
        <f t="shared" si="28"/>
        <v>0.64312686914948147</v>
      </c>
      <c r="E135" s="156">
        <f t="shared" si="28"/>
        <v>0.64589681053920467</v>
      </c>
      <c r="F135" s="156">
        <f t="shared" si="28"/>
        <v>0.65010528734568818</v>
      </c>
      <c r="G135" s="156">
        <f t="shared" si="28"/>
        <v>0.65383816995682575</v>
      </c>
      <c r="H135" s="156">
        <f t="shared" si="28"/>
        <v>0.65792449140202947</v>
      </c>
      <c r="I135" s="156">
        <f t="shared" si="28"/>
        <v>0.66246266283447264</v>
      </c>
      <c r="J135" s="156">
        <f t="shared" si="28"/>
        <v>0.6671549179002938</v>
      </c>
      <c r="K135" s="156">
        <f t="shared" si="28"/>
        <v>0.67161576345492779</v>
      </c>
      <c r="L135" s="156">
        <f t="shared" si="28"/>
        <v>0.6758478816039849</v>
      </c>
      <c r="M135" s="156">
        <f t="shared" si="28"/>
        <v>0.67964920263193473</v>
      </c>
      <c r="N135" s="156">
        <f t="shared" si="28"/>
        <v>0.68424589743558584</v>
      </c>
      <c r="O135" s="156">
        <f t="shared" si="28"/>
        <v>0.68933374180174789</v>
      </c>
      <c r="P135" s="156">
        <f t="shared" si="28"/>
        <v>0.68938222340076372</v>
      </c>
      <c r="Q135" s="156">
        <f t="shared" si="28"/>
        <v>0.68946866530161799</v>
      </c>
      <c r="R135" s="156">
        <f t="shared" ref="R135:V135" si="29">IF(R117=0,"",R117/R99)</f>
        <v>0.68968740430822573</v>
      </c>
      <c r="S135" s="156">
        <f t="shared" si="29"/>
        <v>0.69103922623348346</v>
      </c>
      <c r="T135" s="156">
        <f t="shared" si="29"/>
        <v>0.70334069824542411</v>
      </c>
      <c r="U135" s="156">
        <f t="shared" si="29"/>
        <v>0.72032144124459407</v>
      </c>
      <c r="V135" s="156">
        <f t="shared" si="29"/>
        <v>0.75424643164930127</v>
      </c>
      <c r="W135" s="156">
        <f t="shared" ref="W135:Y135" si="30">IF(W117=0,"",W117/W99)</f>
        <v>0.77788076461277988</v>
      </c>
      <c r="X135" s="156">
        <f t="shared" si="30"/>
        <v>0.8001848147149897</v>
      </c>
      <c r="Y135" s="156">
        <f t="shared" si="30"/>
        <v>0.81252465558856224</v>
      </c>
      <c r="DA135" s="63" t="s">
        <v>2060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1.7302502216747646</v>
      </c>
      <c r="C136" s="155">
        <f t="shared" si="31"/>
        <v>1.8084022798277948</v>
      </c>
      <c r="D136" s="155">
        <f t="shared" si="31"/>
        <v>1.8975225841336743</v>
      </c>
      <c r="E136" s="155">
        <f t="shared" si="31"/>
        <v>1.9839519499278391</v>
      </c>
      <c r="F136" s="155">
        <f t="shared" si="31"/>
        <v>2.0997667981849002</v>
      </c>
      <c r="G136" s="155">
        <f t="shared" si="31"/>
        <v>2.2344682259571065</v>
      </c>
      <c r="H136" s="155">
        <f t="shared" si="31"/>
        <v>2.4053333405590185</v>
      </c>
      <c r="I136" s="155">
        <f t="shared" si="31"/>
        <v>2.5360271911021979</v>
      </c>
      <c r="J136" s="155">
        <f t="shared" si="31"/>
        <v>2.6225822699604269</v>
      </c>
      <c r="K136" s="155">
        <f t="shared" si="31"/>
        <v>2.7427006025418712</v>
      </c>
      <c r="L136" s="155">
        <f t="shared" si="31"/>
        <v>2.8246845634071818</v>
      </c>
      <c r="M136" s="155">
        <f t="shared" si="31"/>
        <v>2.8945380316560629</v>
      </c>
      <c r="N136" s="155">
        <f t="shared" si="31"/>
        <v>2.9531169299204838</v>
      </c>
      <c r="O136" s="155">
        <f t="shared" si="31"/>
        <v>3.0757471369882934</v>
      </c>
      <c r="P136" s="155">
        <f t="shared" si="31"/>
        <v>3.1747643338568818</v>
      </c>
      <c r="Q136" s="155">
        <f t="shared" si="31"/>
        <v>3.2726646342516514</v>
      </c>
      <c r="R136" s="155">
        <f t="shared" ref="R136:V136" si="32">IF(R118=0,"",R118/R100)</f>
        <v>3.3848762948624103</v>
      </c>
      <c r="S136" s="155">
        <f t="shared" si="32"/>
        <v>3.5167955088359686</v>
      </c>
      <c r="T136" s="155">
        <f t="shared" si="32"/>
        <v>3.6541245823960096</v>
      </c>
      <c r="U136" s="155">
        <f t="shared" si="32"/>
        <v>3.753936565606673</v>
      </c>
      <c r="V136" s="155">
        <f t="shared" si="32"/>
        <v>3.8255977204784553</v>
      </c>
      <c r="W136" s="155">
        <f t="shared" ref="W136:Y136" si="33">IF(W118=0,"",W118/W100)</f>
        <v>3.8651359104439207</v>
      </c>
      <c r="X136" s="155">
        <f t="shared" si="33"/>
        <v>3.9008314598531566</v>
      </c>
      <c r="Y136" s="155">
        <f t="shared" si="33"/>
        <v>3.9258010279353206</v>
      </c>
      <c r="DA136" s="130" t="s">
        <v>2061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1.7302502216747646</v>
      </c>
      <c r="C137" s="156">
        <f t="shared" si="34"/>
        <v>1.8084022798277948</v>
      </c>
      <c r="D137" s="156">
        <f t="shared" si="34"/>
        <v>1.8975225841336743</v>
      </c>
      <c r="E137" s="156">
        <f t="shared" si="34"/>
        <v>1.9839519499278391</v>
      </c>
      <c r="F137" s="156">
        <f t="shared" si="34"/>
        <v>2.0997667981849002</v>
      </c>
      <c r="G137" s="156">
        <f t="shared" si="34"/>
        <v>2.2344682259571065</v>
      </c>
      <c r="H137" s="156">
        <f t="shared" si="34"/>
        <v>2.4053333405590185</v>
      </c>
      <c r="I137" s="156">
        <f t="shared" si="34"/>
        <v>2.5360271911021979</v>
      </c>
      <c r="J137" s="156">
        <f t="shared" si="34"/>
        <v>2.6225822699604269</v>
      </c>
      <c r="K137" s="156">
        <f t="shared" si="34"/>
        <v>2.7427006025418712</v>
      </c>
      <c r="L137" s="156">
        <f t="shared" si="34"/>
        <v>2.8246845634071818</v>
      </c>
      <c r="M137" s="156">
        <f t="shared" si="34"/>
        <v>2.8945380316560629</v>
      </c>
      <c r="N137" s="156">
        <f t="shared" si="34"/>
        <v>2.9531169299204838</v>
      </c>
      <c r="O137" s="156">
        <f t="shared" si="34"/>
        <v>3.0757471369882934</v>
      </c>
      <c r="P137" s="156">
        <f t="shared" si="34"/>
        <v>3.1747643338568818</v>
      </c>
      <c r="Q137" s="156">
        <f t="shared" si="34"/>
        <v>3.2726646342516514</v>
      </c>
      <c r="R137" s="156">
        <f t="shared" ref="R137:V137" si="35">IF(R119=0,"",R119/R101)</f>
        <v>3.3848762948624103</v>
      </c>
      <c r="S137" s="156">
        <f t="shared" si="35"/>
        <v>3.5167955088359686</v>
      </c>
      <c r="T137" s="156">
        <f t="shared" si="35"/>
        <v>3.6541245823960096</v>
      </c>
      <c r="U137" s="156">
        <f t="shared" si="35"/>
        <v>3.753936565606673</v>
      </c>
      <c r="V137" s="156">
        <f t="shared" si="35"/>
        <v>3.8255977204784553</v>
      </c>
      <c r="W137" s="156">
        <f t="shared" ref="W137:Y137" si="36">IF(W119=0,"",W119/W101)</f>
        <v>3.8651359104439207</v>
      </c>
      <c r="X137" s="156">
        <f t="shared" si="36"/>
        <v>3.9008314598531566</v>
      </c>
      <c r="Y137" s="156">
        <f t="shared" si="36"/>
        <v>3.9258010279353206</v>
      </c>
      <c r="DA137" s="63" t="s">
        <v>2062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0.59962873390715254</v>
      </c>
      <c r="C138" s="155">
        <f t="shared" si="37"/>
        <v>0.60250375131707268</v>
      </c>
      <c r="D138" s="155">
        <f t="shared" si="37"/>
        <v>0.60604777820867783</v>
      </c>
      <c r="E138" s="155">
        <f t="shared" si="37"/>
        <v>0.60946851182684558</v>
      </c>
      <c r="F138" s="155">
        <f t="shared" si="37"/>
        <v>0.61385422374982157</v>
      </c>
      <c r="G138" s="155">
        <f t="shared" si="37"/>
        <v>0.61830051264480357</v>
      </c>
      <c r="H138" s="155">
        <f t="shared" si="37"/>
        <v>0.62328873474629598</v>
      </c>
      <c r="I138" s="155">
        <f t="shared" si="37"/>
        <v>0.62705112467283985</v>
      </c>
      <c r="J138" s="155">
        <f t="shared" si="37"/>
        <v>0.62925239344526473</v>
      </c>
      <c r="K138" s="155">
        <f t="shared" si="37"/>
        <v>0.63209461447309034</v>
      </c>
      <c r="L138" s="155">
        <f t="shared" si="37"/>
        <v>0.63518757389063152</v>
      </c>
      <c r="M138" s="155">
        <f t="shared" si="37"/>
        <v>0.63808507785208157</v>
      </c>
      <c r="N138" s="155">
        <f t="shared" si="37"/>
        <v>0.642550136611302</v>
      </c>
      <c r="O138" s="155">
        <f t="shared" si="37"/>
        <v>0.64782145872468144</v>
      </c>
      <c r="P138" s="155">
        <f t="shared" si="37"/>
        <v>0.65310642465491686</v>
      </c>
      <c r="Q138" s="155">
        <f t="shared" si="37"/>
        <v>0.65877338929916929</v>
      </c>
      <c r="R138" s="155">
        <f t="shared" ref="R138:V138" si="38">IF(R120=0,"",R120/R102)</f>
        <v>0.67229801561360236</v>
      </c>
      <c r="S138" s="155">
        <f t="shared" si="38"/>
        <v>0.69174313604819826</v>
      </c>
      <c r="T138" s="155">
        <f t="shared" si="38"/>
        <v>0.718438000906929</v>
      </c>
      <c r="U138" s="155">
        <f t="shared" si="38"/>
        <v>0.73567377643222887</v>
      </c>
      <c r="V138" s="155">
        <f t="shared" si="38"/>
        <v>0.75597025330500744</v>
      </c>
      <c r="W138" s="155">
        <f t="shared" ref="W138:Y138" si="39">IF(W120=0,"",W120/W102)</f>
        <v>0.76530872688705431</v>
      </c>
      <c r="X138" s="155">
        <f t="shared" si="39"/>
        <v>0.77495667484260744</v>
      </c>
      <c r="Y138" s="155">
        <f t="shared" si="39"/>
        <v>0.78147266038564334</v>
      </c>
      <c r="DA138" s="130" t="s">
        <v>2063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0.5318732836241864</v>
      </c>
      <c r="C139" s="156">
        <f t="shared" si="40"/>
        <v>0.53550011505132744</v>
      </c>
      <c r="D139" s="156">
        <f t="shared" si="40"/>
        <v>0.5395086024363569</v>
      </c>
      <c r="E139" s="156">
        <f t="shared" si="40"/>
        <v>0.54342333834869216</v>
      </c>
      <c r="F139" s="156">
        <f t="shared" si="40"/>
        <v>0.54766308848108303</v>
      </c>
      <c r="G139" s="156">
        <f t="shared" si="40"/>
        <v>0.5518565376045711</v>
      </c>
      <c r="H139" s="156">
        <f t="shared" si="40"/>
        <v>0.55700002568239515</v>
      </c>
      <c r="I139" s="156">
        <f t="shared" si="40"/>
        <v>0.56005476492486073</v>
      </c>
      <c r="J139" s="156">
        <f t="shared" si="40"/>
        <v>0.56205697319251469</v>
      </c>
      <c r="K139" s="156">
        <f t="shared" si="40"/>
        <v>0.56500607349180265</v>
      </c>
      <c r="L139" s="156">
        <f t="shared" si="40"/>
        <v>0.56799228102913346</v>
      </c>
      <c r="M139" s="156">
        <f t="shared" si="40"/>
        <v>0.57057695000166186</v>
      </c>
      <c r="N139" s="156">
        <f t="shared" si="40"/>
        <v>0.57353384709160504</v>
      </c>
      <c r="O139" s="156">
        <f t="shared" si="40"/>
        <v>0.57769168093940126</v>
      </c>
      <c r="P139" s="156">
        <f t="shared" si="40"/>
        <v>0.58245009888684185</v>
      </c>
      <c r="Q139" s="156">
        <f t="shared" si="40"/>
        <v>0.59101369281126814</v>
      </c>
      <c r="R139" s="156">
        <f t="shared" ref="R139:V139" si="41">IF(R121=0,"",R121/R103)</f>
        <v>0.61235681851358104</v>
      </c>
      <c r="S139" s="156">
        <f t="shared" si="41"/>
        <v>0.64486341404619685</v>
      </c>
      <c r="T139" s="156">
        <f t="shared" si="41"/>
        <v>0.68741300932491289</v>
      </c>
      <c r="U139" s="156">
        <f t="shared" si="41"/>
        <v>0.70979873563554596</v>
      </c>
      <c r="V139" s="156">
        <f t="shared" si="41"/>
        <v>0.73114197155162242</v>
      </c>
      <c r="W139" s="156">
        <f t="shared" ref="W139:Y139" si="42">IF(W121=0,"",W121/W103)</f>
        <v>0.74465960546437393</v>
      </c>
      <c r="X139" s="156">
        <f t="shared" si="42"/>
        <v>0.75449692425020753</v>
      </c>
      <c r="Y139" s="156">
        <f t="shared" si="42"/>
        <v>0.75996163774345959</v>
      </c>
      <c r="DA139" s="63" t="s">
        <v>2064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 t="str">
        <f t="shared" si="43"/>
        <v/>
      </c>
      <c r="L140" s="156" t="str">
        <f t="shared" si="43"/>
        <v/>
      </c>
      <c r="M140" s="156" t="str">
        <f t="shared" si="43"/>
        <v/>
      </c>
      <c r="N140" s="156" t="str">
        <f t="shared" si="43"/>
        <v/>
      </c>
      <c r="O140" s="156" t="str">
        <f t="shared" si="43"/>
        <v/>
      </c>
      <c r="P140" s="156" t="str">
        <f t="shared" si="43"/>
        <v/>
      </c>
      <c r="Q140" s="156" t="str">
        <f t="shared" si="43"/>
        <v/>
      </c>
      <c r="R140" s="156" t="str">
        <f t="shared" ref="R140:V140" si="44">IF(R122=0,"",R122/R104)</f>
        <v/>
      </c>
      <c r="S140" s="156" t="str">
        <f t="shared" si="44"/>
        <v/>
      </c>
      <c r="T140" s="156" t="str">
        <f t="shared" si="44"/>
        <v/>
      </c>
      <c r="U140" s="156" t="str">
        <f t="shared" si="44"/>
        <v/>
      </c>
      <c r="V140" s="156" t="str">
        <f t="shared" si="44"/>
        <v/>
      </c>
      <c r="W140" s="156" t="str">
        <f t="shared" ref="W140:Y140" si="45">IF(W122=0,"",W122/W104)</f>
        <v/>
      </c>
      <c r="X140" s="156" t="str">
        <f t="shared" si="45"/>
        <v/>
      </c>
      <c r="Y140" s="156" t="str">
        <f t="shared" si="45"/>
        <v/>
      </c>
      <c r="DA140" s="63" t="s">
        <v>2065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 t="str">
        <f t="shared" si="46"/>
        <v/>
      </c>
      <c r="L141" s="157" t="str">
        <f t="shared" si="46"/>
        <v/>
      </c>
      <c r="M141" s="157" t="str">
        <f t="shared" si="46"/>
        <v/>
      </c>
      <c r="N141" s="157" t="str">
        <f t="shared" si="46"/>
        <v/>
      </c>
      <c r="O141" s="157" t="str">
        <f t="shared" si="46"/>
        <v/>
      </c>
      <c r="P141" s="157" t="str">
        <f t="shared" si="46"/>
        <v/>
      </c>
      <c r="Q141" s="157" t="str">
        <f t="shared" si="46"/>
        <v/>
      </c>
      <c r="R141" s="157" t="str">
        <f t="shared" ref="R141:V141" si="47">IF(R123=0,"",R123/R105)</f>
        <v/>
      </c>
      <c r="S141" s="157" t="str">
        <f t="shared" si="47"/>
        <v/>
      </c>
      <c r="T141" s="157" t="str">
        <f t="shared" si="47"/>
        <v/>
      </c>
      <c r="U141" s="157" t="str">
        <f t="shared" si="47"/>
        <v/>
      </c>
      <c r="V141" s="157" t="str">
        <f t="shared" si="47"/>
        <v/>
      </c>
      <c r="W141" s="157" t="str">
        <f t="shared" ref="W141:Y141" si="48">IF(W123=0,"",W123/W105)</f>
        <v/>
      </c>
      <c r="X141" s="157" t="str">
        <f t="shared" si="48"/>
        <v/>
      </c>
      <c r="Y141" s="157" t="str">
        <f t="shared" si="48"/>
        <v/>
      </c>
      <c r="DA141" s="131" t="s">
        <v>2066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 t="str">
        <f t="shared" si="49"/>
        <v/>
      </c>
      <c r="L142" s="158" t="str">
        <f t="shared" si="49"/>
        <v/>
      </c>
      <c r="M142" s="158" t="str">
        <f t="shared" si="49"/>
        <v/>
      </c>
      <c r="N142" s="158" t="str">
        <f t="shared" si="49"/>
        <v/>
      </c>
      <c r="O142" s="158" t="str">
        <f t="shared" si="49"/>
        <v/>
      </c>
      <c r="P142" s="158" t="str">
        <f t="shared" si="49"/>
        <v/>
      </c>
      <c r="Q142" s="158" t="str">
        <f t="shared" si="49"/>
        <v/>
      </c>
      <c r="R142" s="158" t="str">
        <f t="shared" ref="R142:V142" si="50">IF(R124=0,"",R124/R106)</f>
        <v/>
      </c>
      <c r="S142" s="158" t="str">
        <f t="shared" si="50"/>
        <v/>
      </c>
      <c r="T142" s="158" t="str">
        <f t="shared" si="50"/>
        <v/>
      </c>
      <c r="U142" s="158" t="str">
        <f t="shared" si="50"/>
        <v/>
      </c>
      <c r="V142" s="158" t="str">
        <f t="shared" si="50"/>
        <v/>
      </c>
      <c r="W142" s="158" t="str">
        <f t="shared" ref="W142:Y142" si="51">IF(W124=0,"",W124/W106)</f>
        <v/>
      </c>
      <c r="X142" s="158" t="str">
        <f t="shared" si="51"/>
        <v/>
      </c>
      <c r="Y142" s="158" t="str">
        <f t="shared" si="51"/>
        <v/>
      </c>
      <c r="DA142" s="132" t="s">
        <v>2067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0.60002438258568758</v>
      </c>
      <c r="C143" s="157">
        <f t="shared" si="52"/>
        <v>0.60278101713329935</v>
      </c>
      <c r="D143" s="157">
        <f t="shared" si="52"/>
        <v>0.60583265262730701</v>
      </c>
      <c r="E143" s="157">
        <f t="shared" si="52"/>
        <v>0.60889081266576073</v>
      </c>
      <c r="F143" s="157">
        <f t="shared" si="52"/>
        <v>0.61275414860961841</v>
      </c>
      <c r="G143" s="157">
        <f t="shared" si="52"/>
        <v>0.61672486640146318</v>
      </c>
      <c r="H143" s="157">
        <f t="shared" si="52"/>
        <v>0.62119032473890978</v>
      </c>
      <c r="I143" s="157">
        <f t="shared" si="52"/>
        <v>0.6235094179887799</v>
      </c>
      <c r="J143" s="157">
        <f t="shared" si="52"/>
        <v>0.62459579307847768</v>
      </c>
      <c r="K143" s="157">
        <f t="shared" si="52"/>
        <v>0.62617089366282963</v>
      </c>
      <c r="L143" s="157">
        <f t="shared" si="52"/>
        <v>0.62785393898337594</v>
      </c>
      <c r="M143" s="157">
        <f t="shared" si="52"/>
        <v>0.62934338508809962</v>
      </c>
      <c r="N143" s="157">
        <f t="shared" si="52"/>
        <v>0.63184555040102952</v>
      </c>
      <c r="O143" s="157">
        <f t="shared" si="52"/>
        <v>0.63506300423851669</v>
      </c>
      <c r="P143" s="157">
        <f t="shared" si="52"/>
        <v>0.63858785368778803</v>
      </c>
      <c r="Q143" s="157">
        <f t="shared" si="52"/>
        <v>0.64335372220515463</v>
      </c>
      <c r="R143" s="157">
        <f t="shared" ref="R143:V143" si="53">IF(R125=0,"",R125/R107)</f>
        <v>0.65455390369405098</v>
      </c>
      <c r="S143" s="157">
        <f t="shared" si="53"/>
        <v>0.67081711108201858</v>
      </c>
      <c r="T143" s="157">
        <f t="shared" si="53"/>
        <v>0.69344668127328246</v>
      </c>
      <c r="U143" s="157">
        <f t="shared" si="53"/>
        <v>0.70930813494208378</v>
      </c>
      <c r="V143" s="157">
        <f t="shared" si="53"/>
        <v>0.72930340587220588</v>
      </c>
      <c r="W143" s="157">
        <f t="shared" ref="W143:Y143" si="54">IF(W125=0,"",W125/W107)</f>
        <v>0.74104244728226021</v>
      </c>
      <c r="X143" s="157">
        <f t="shared" si="54"/>
        <v>0.75189384556091599</v>
      </c>
      <c r="Y143" s="157">
        <f t="shared" si="54"/>
        <v>0.7583099264891372</v>
      </c>
      <c r="DA143" s="131" t="s">
        <v>2068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0.83166142315810998</v>
      </c>
      <c r="C144" s="158">
        <f t="shared" si="55"/>
        <v>0.84178393639653504</v>
      </c>
      <c r="D144" s="158">
        <f t="shared" si="55"/>
        <v>0.83683306876317376</v>
      </c>
      <c r="E144" s="158">
        <f t="shared" si="55"/>
        <v>0.8607793005888299</v>
      </c>
      <c r="F144" s="158">
        <f t="shared" si="55"/>
        <v>0.84731055310595982</v>
      </c>
      <c r="G144" s="158">
        <f t="shared" si="55"/>
        <v>0.85005232063796576</v>
      </c>
      <c r="H144" s="158">
        <f t="shared" si="55"/>
        <v>0.85205238360200064</v>
      </c>
      <c r="I144" s="158">
        <f t="shared" si="55"/>
        <v>0.85669871766834393</v>
      </c>
      <c r="J144" s="158">
        <f t="shared" si="55"/>
        <v>0.85658285869107587</v>
      </c>
      <c r="K144" s="158">
        <f t="shared" si="55"/>
        <v>0.86623612446688936</v>
      </c>
      <c r="L144" s="158">
        <f t="shared" si="55"/>
        <v>0.86684324311675331</v>
      </c>
      <c r="M144" s="158">
        <f t="shared" si="55"/>
        <v>0.86247910749240109</v>
      </c>
      <c r="N144" s="158">
        <f t="shared" si="55"/>
        <v>0.86493035449319144</v>
      </c>
      <c r="O144" s="158">
        <f t="shared" si="55"/>
        <v>0.86999179082458322</v>
      </c>
      <c r="P144" s="158">
        <f t="shared" si="55"/>
        <v>0.8663630122579874</v>
      </c>
      <c r="Q144" s="158">
        <f t="shared" si="55"/>
        <v>0.85893448399102046</v>
      </c>
      <c r="R144" s="158">
        <f t="shared" ref="R144:V144" si="56">IF(R126=0,"",R126/R108)</f>
        <v>0.86935732722103842</v>
      </c>
      <c r="S144" s="158">
        <f t="shared" si="56"/>
        <v>0.87931257707654054</v>
      </c>
      <c r="T144" s="158">
        <f t="shared" si="56"/>
        <v>0.88560783635335394</v>
      </c>
      <c r="U144" s="158">
        <f t="shared" si="56"/>
        <v>0.89725885439615494</v>
      </c>
      <c r="V144" s="158">
        <f t="shared" si="56"/>
        <v>0.90666044437299498</v>
      </c>
      <c r="W144" s="158">
        <f t="shared" ref="W144:Y144" si="57">IF(W126=0,"",W126/W108)</f>
        <v>0.90110899127115018</v>
      </c>
      <c r="X144" s="158">
        <f t="shared" si="57"/>
        <v>0.89640708843433903</v>
      </c>
      <c r="Y144" s="158">
        <f t="shared" si="57"/>
        <v>0.89833704944132375</v>
      </c>
      <c r="DA144" s="132" t="s">
        <v>2069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0.60002438258568758</v>
      </c>
      <c r="C145" s="156">
        <f t="shared" si="58"/>
        <v>0.60468202165024854</v>
      </c>
      <c r="D145" s="156">
        <f t="shared" si="58"/>
        <v>0.6085615750831479</v>
      </c>
      <c r="E145" s="156">
        <f t="shared" si="58"/>
        <v>0.61334494018659858</v>
      </c>
      <c r="F145" s="156">
        <f t="shared" si="58"/>
        <v>0.61624380605577156</v>
      </c>
      <c r="G145" s="156">
        <f t="shared" si="58"/>
        <v>0.61905388454511412</v>
      </c>
      <c r="H145" s="156">
        <f t="shared" si="58"/>
        <v>0.62197891167706465</v>
      </c>
      <c r="I145" s="156">
        <f t="shared" si="58"/>
        <v>0.62433892207343034</v>
      </c>
      <c r="J145" s="156">
        <f t="shared" si="58"/>
        <v>0.6259742839274357</v>
      </c>
      <c r="K145" s="156">
        <f t="shared" si="58"/>
        <v>0.62780270186029319</v>
      </c>
      <c r="L145" s="156">
        <f t="shared" si="58"/>
        <v>0.62933643604284106</v>
      </c>
      <c r="M145" s="156">
        <f t="shared" si="58"/>
        <v>0.63098701036668026</v>
      </c>
      <c r="N145" s="156">
        <f t="shared" si="58"/>
        <v>0.6332505930746779</v>
      </c>
      <c r="O145" s="156">
        <f t="shared" si="58"/>
        <v>0.63660631989852989</v>
      </c>
      <c r="P145" s="156">
        <f t="shared" si="58"/>
        <v>0.64171846448728698</v>
      </c>
      <c r="Q145" s="156">
        <f t="shared" si="58"/>
        <v>0.64907878547242703</v>
      </c>
      <c r="R145" s="156">
        <f t="shared" ref="R145:V145" si="59">IF(R127=0,"",R127/R109)</f>
        <v>0.66304941896386316</v>
      </c>
      <c r="S145" s="156">
        <f t="shared" si="59"/>
        <v>0.67972053480400174</v>
      </c>
      <c r="T145" s="156">
        <f t="shared" si="59"/>
        <v>0.69979629792268883</v>
      </c>
      <c r="U145" s="156">
        <f t="shared" si="59"/>
        <v>0.71318496120374242</v>
      </c>
      <c r="V145" s="156">
        <f t="shared" si="59"/>
        <v>0.73028620343244777</v>
      </c>
      <c r="W145" s="156">
        <f t="shared" ref="W145:Y145" si="60">IF(W127=0,"",W127/W109)</f>
        <v>0.74083917125700882</v>
      </c>
      <c r="X145" s="156">
        <f t="shared" si="60"/>
        <v>0.75232572342116155</v>
      </c>
      <c r="Y145" s="156">
        <f t="shared" si="60"/>
        <v>0.75922643952212043</v>
      </c>
      <c r="DA145" s="63" t="s">
        <v>2070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:Y146" si="63">IF(W128=0,"",W128/W110)</f>
        <v>1</v>
      </c>
      <c r="X146" s="156">
        <f t="shared" si="63"/>
        <v>1</v>
      </c>
      <c r="Y146" s="156">
        <f t="shared" si="63"/>
        <v>1</v>
      </c>
      <c r="DA146" s="63" t="s">
        <v>2071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0.68837284654807862</v>
      </c>
      <c r="C147" s="155">
        <f t="shared" si="64"/>
        <v>0.67370696989822643</v>
      </c>
      <c r="D147" s="155">
        <f t="shared" si="64"/>
        <v>0.68455844963487644</v>
      </c>
      <c r="E147" s="155">
        <f t="shared" si="64"/>
        <v>0.66448537688534504</v>
      </c>
      <c r="F147" s="155">
        <f t="shared" si="64"/>
        <v>0.6757381620838292</v>
      </c>
      <c r="G147" s="155">
        <f t="shared" si="64"/>
        <v>0.67811427650183653</v>
      </c>
      <c r="H147" s="155">
        <f t="shared" si="64"/>
        <v>0.68177802932696641</v>
      </c>
      <c r="I147" s="155">
        <f t="shared" si="64"/>
        <v>0.67357388203875745</v>
      </c>
      <c r="J147" s="155">
        <f t="shared" si="64"/>
        <v>0.67631067089780195</v>
      </c>
      <c r="K147" s="155">
        <f t="shared" si="64"/>
        <v>0.66117378604034438</v>
      </c>
      <c r="L147" s="155">
        <f t="shared" si="64"/>
        <v>0.66605009500239043</v>
      </c>
      <c r="M147" s="155">
        <f t="shared" si="64"/>
        <v>0.66966018251090442</v>
      </c>
      <c r="N147" s="155">
        <f t="shared" si="64"/>
        <v>0.67138718099311989</v>
      </c>
      <c r="O147" s="155">
        <f t="shared" si="64"/>
        <v>0.66958180211668128</v>
      </c>
      <c r="P147" s="155">
        <f t="shared" si="64"/>
        <v>0.6742045225430352</v>
      </c>
      <c r="Q147" s="155">
        <f t="shared" si="64"/>
        <v>0.67750279719054263</v>
      </c>
      <c r="R147" s="155">
        <f t="shared" ref="R147:V147" si="65">IF(R129=0,"",R129/R111)</f>
        <v>0.68427793993969277</v>
      </c>
      <c r="S147" s="155">
        <f t="shared" si="65"/>
        <v>0.6974275729681817</v>
      </c>
      <c r="T147" s="155">
        <f t="shared" si="65"/>
        <v>0.71579121210565577</v>
      </c>
      <c r="U147" s="155">
        <f t="shared" si="65"/>
        <v>0.72527029943133992</v>
      </c>
      <c r="V147" s="155">
        <f t="shared" si="65"/>
        <v>0.749514782597405</v>
      </c>
      <c r="W147" s="155">
        <f t="shared" ref="W147:Y147" si="66">IF(W129=0,"",W129/W111)</f>
        <v>0.76608987677839702</v>
      </c>
      <c r="X147" s="155">
        <f t="shared" si="66"/>
        <v>0.78029490471263629</v>
      </c>
      <c r="Y147" s="155">
        <f t="shared" si="66"/>
        <v>0.78948283351952209</v>
      </c>
      <c r="DA147" s="130" t="s">
        <v>2072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0.57699339496445512</v>
      </c>
      <c r="C148" s="156">
        <f t="shared" si="67"/>
        <v>0.57843116922462146</v>
      </c>
      <c r="D148" s="156">
        <f t="shared" si="67"/>
        <v>0.5796522895988373</v>
      </c>
      <c r="E148" s="156">
        <f t="shared" si="67"/>
        <v>0.58076578534879575</v>
      </c>
      <c r="F148" s="156">
        <f t="shared" si="67"/>
        <v>0.58184504831378259</v>
      </c>
      <c r="G148" s="156">
        <f t="shared" si="67"/>
        <v>0.5828467177174611</v>
      </c>
      <c r="H148" s="156">
        <f t="shared" si="67"/>
        <v>0.58394812533956741</v>
      </c>
      <c r="I148" s="156">
        <f t="shared" si="67"/>
        <v>0.58454323662789298</v>
      </c>
      <c r="J148" s="156">
        <f t="shared" si="67"/>
        <v>0.58490965156165808</v>
      </c>
      <c r="K148" s="156">
        <f t="shared" si="67"/>
        <v>0.5853178649264601</v>
      </c>
      <c r="L148" s="156">
        <f t="shared" si="67"/>
        <v>0.58567184331295064</v>
      </c>
      <c r="M148" s="156">
        <f t="shared" si="67"/>
        <v>0.58592133174019723</v>
      </c>
      <c r="N148" s="156">
        <f t="shared" si="67"/>
        <v>0.58616219963353655</v>
      </c>
      <c r="O148" s="156">
        <f t="shared" si="67"/>
        <v>0.58639175657770515</v>
      </c>
      <c r="P148" s="156">
        <f t="shared" si="67"/>
        <v>0.58656141638167691</v>
      </c>
      <c r="Q148" s="156">
        <f t="shared" si="67"/>
        <v>0.58683194259886573</v>
      </c>
      <c r="R148" s="156">
        <f t="shared" ref="R148:V148" si="68">IF(R130=0,"",R130/R112)</f>
        <v>0.58790510669485185</v>
      </c>
      <c r="S148" s="156">
        <f t="shared" si="68"/>
        <v>0.58984984515038874</v>
      </c>
      <c r="T148" s="156">
        <f t="shared" si="68"/>
        <v>0.59380148608861238</v>
      </c>
      <c r="U148" s="156">
        <f t="shared" si="68"/>
        <v>0.59705570758467608</v>
      </c>
      <c r="V148" s="156">
        <f t="shared" si="68"/>
        <v>0.60184340412607817</v>
      </c>
      <c r="W148" s="156">
        <f t="shared" ref="W148:Y148" si="69">IF(W130=0,"",W130/W112)</f>
        <v>0.60497741026989493</v>
      </c>
      <c r="X148" s="156">
        <f t="shared" si="69"/>
        <v>0.60723100298918686</v>
      </c>
      <c r="Y148" s="156">
        <f t="shared" si="69"/>
        <v>0.60843094126232822</v>
      </c>
      <c r="DA148" s="63" t="s">
        <v>2073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0.73641716549270386</v>
      </c>
      <c r="C149" s="159">
        <f t="shared" si="70"/>
        <v>0.73790004851608015</v>
      </c>
      <c r="D149" s="159">
        <f t="shared" si="70"/>
        <v>0.73982869079027969</v>
      </c>
      <c r="E149" s="159">
        <f t="shared" si="70"/>
        <v>0.74188158995104492</v>
      </c>
      <c r="F149" s="159">
        <f t="shared" si="70"/>
        <v>0.74483170866343962</v>
      </c>
      <c r="G149" s="159">
        <f t="shared" si="70"/>
        <v>0.74803196653598958</v>
      </c>
      <c r="H149" s="159">
        <f t="shared" si="70"/>
        <v>0.75166749395937638</v>
      </c>
      <c r="I149" s="159">
        <f t="shared" si="70"/>
        <v>0.75357053493234472</v>
      </c>
      <c r="J149" s="159">
        <f t="shared" si="70"/>
        <v>0.75431717098196749</v>
      </c>
      <c r="K149" s="159">
        <f t="shared" si="70"/>
        <v>0.75557858156523505</v>
      </c>
      <c r="L149" s="159">
        <f t="shared" si="70"/>
        <v>0.75695768244271433</v>
      </c>
      <c r="M149" s="159">
        <f t="shared" si="70"/>
        <v>0.75819527547150467</v>
      </c>
      <c r="N149" s="159">
        <f t="shared" si="70"/>
        <v>0.76024705494504508</v>
      </c>
      <c r="O149" s="159">
        <f t="shared" si="70"/>
        <v>0.76260609760530651</v>
      </c>
      <c r="P149" s="159">
        <f t="shared" si="70"/>
        <v>0.76488126514270216</v>
      </c>
      <c r="Q149" s="159">
        <f t="shared" si="70"/>
        <v>0.76764728023643813</v>
      </c>
      <c r="R149" s="159">
        <f t="shared" ref="R149:V149" si="71">IF(R131=0,"",R131/R113)</f>
        <v>0.77369540723785302</v>
      </c>
      <c r="S149" s="159">
        <f t="shared" si="71"/>
        <v>0.78443359555395775</v>
      </c>
      <c r="T149" s="159">
        <f t="shared" si="71"/>
        <v>0.80259638961852009</v>
      </c>
      <c r="U149" s="159">
        <f t="shared" si="71"/>
        <v>0.81862584159490892</v>
      </c>
      <c r="V149" s="159">
        <f t="shared" si="71"/>
        <v>0.84249378679138787</v>
      </c>
      <c r="W149" s="159">
        <f t="shared" ref="W149:Y149" si="72">IF(W131=0,"",W131/W113)</f>
        <v>0.85613923997019914</v>
      </c>
      <c r="X149" s="159">
        <f t="shared" si="72"/>
        <v>0.86713122488312355</v>
      </c>
      <c r="Y149" s="159">
        <f t="shared" si="72"/>
        <v>0.87255997794871454</v>
      </c>
      <c r="DA149" s="60" t="s">
        <v>2074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4.4216852647585094</v>
      </c>
      <c r="C151" s="117">
        <f t="shared" si="73"/>
        <v>5.5845675722299832</v>
      </c>
      <c r="D151" s="117">
        <f t="shared" si="73"/>
        <v>5.2760170065001857</v>
      </c>
      <c r="E151" s="117">
        <f t="shared" si="73"/>
        <v>6.4703997567164162</v>
      </c>
      <c r="F151" s="117">
        <f t="shared" si="73"/>
        <v>6.3904538466191649</v>
      </c>
      <c r="G151" s="117">
        <f t="shared" si="73"/>
        <v>6.5286885785248332</v>
      </c>
      <c r="H151" s="117">
        <f t="shared" si="73"/>
        <v>6.6335833760192013</v>
      </c>
      <c r="I151" s="117">
        <f t="shared" si="73"/>
        <v>7.1212478870398712</v>
      </c>
      <c r="J151" s="117">
        <f t="shared" si="73"/>
        <v>7.4387876214779407</v>
      </c>
      <c r="K151" s="117">
        <f t="shared" si="73"/>
        <v>8.4515796736741517</v>
      </c>
      <c r="L151" s="117">
        <f t="shared" si="73"/>
        <v>7.330131403184815</v>
      </c>
      <c r="M151" s="117">
        <f t="shared" si="73"/>
        <v>5.5575494627760929</v>
      </c>
      <c r="N151" s="117">
        <f t="shared" si="73"/>
        <v>4.3109307758797257</v>
      </c>
      <c r="O151" s="117">
        <f t="shared" si="73"/>
        <v>3.2701830371694727</v>
      </c>
      <c r="P151" s="117">
        <f t="shared" si="73"/>
        <v>2.2670847682460393</v>
      </c>
      <c r="Q151" s="117">
        <f t="shared" si="73"/>
        <v>1.4876605250638377</v>
      </c>
      <c r="R151" s="117">
        <f t="shared" ref="R151:V151" si="74">R152+R154+R156+R165</f>
        <v>1.3320160039598197</v>
      </c>
      <c r="S151" s="117">
        <f t="shared" si="74"/>
        <v>1.0941567421939853</v>
      </c>
      <c r="T151" s="117">
        <f t="shared" si="74"/>
        <v>1.0359013775452441</v>
      </c>
      <c r="U151" s="117">
        <f t="shared" si="74"/>
        <v>1.1678490570722408</v>
      </c>
      <c r="V151" s="117">
        <f t="shared" si="74"/>
        <v>1.5221041100263812</v>
      </c>
      <c r="W151" s="117">
        <f t="shared" ref="W151:Y151" si="75">W152+W154+W156+W165</f>
        <v>2.0177877411722607</v>
      </c>
      <c r="X151" s="117">
        <f t="shared" si="75"/>
        <v>2.5826715713144632</v>
      </c>
      <c r="Y151" s="117">
        <f t="shared" si="75"/>
        <v>2.6857119584513209</v>
      </c>
      <c r="DA151" s="129" t="s">
        <v>2226</v>
      </c>
    </row>
    <row r="152" spans="1:105" ht="12" customHeight="1" x14ac:dyDescent="0.25">
      <c r="A152" s="121" t="s">
        <v>57</v>
      </c>
      <c r="B152" s="122">
        <f t="shared" ref="B152:Y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X152" s="122">
        <f t="shared" si="76"/>
        <v>0</v>
      </c>
      <c r="Y152" s="122">
        <f t="shared" si="76"/>
        <v>0</v>
      </c>
      <c r="DA152" s="130" t="s">
        <v>2227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X153" s="98">
        <v>0</v>
      </c>
      <c r="Y153" s="98">
        <v>0</v>
      </c>
      <c r="DA153" s="63" t="s">
        <v>2228</v>
      </c>
    </row>
    <row r="154" spans="1:105" ht="12" customHeight="1" x14ac:dyDescent="0.25">
      <c r="A154" s="121" t="s">
        <v>92</v>
      </c>
      <c r="B154" s="122">
        <f t="shared" ref="B154:Y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X154" s="122">
        <f t="shared" si="77"/>
        <v>0</v>
      </c>
      <c r="Y154" s="122">
        <f t="shared" si="77"/>
        <v>0</v>
      </c>
      <c r="DA154" s="130" t="s">
        <v>2229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X155" s="98">
        <v>0</v>
      </c>
      <c r="Y155" s="98">
        <v>0</v>
      </c>
      <c r="DA155" s="63" t="s">
        <v>2230</v>
      </c>
    </row>
    <row r="156" spans="1:105" ht="12" customHeight="1" x14ac:dyDescent="0.25">
      <c r="A156" s="121" t="s">
        <v>55</v>
      </c>
      <c r="B156" s="122">
        <v>0.62436835339274155</v>
      </c>
      <c r="C156" s="122">
        <v>0.66991713545073339</v>
      </c>
      <c r="D156" s="122">
        <v>0.67741274288652775</v>
      </c>
      <c r="E156" s="122">
        <v>0.74202732910942926</v>
      </c>
      <c r="F156" s="122">
        <v>0.76756634395226631</v>
      </c>
      <c r="G156" s="122">
        <v>0.76456372608068079</v>
      </c>
      <c r="H156" s="122">
        <v>0.78752122942803515</v>
      </c>
      <c r="I156" s="122">
        <v>0.77428107144993485</v>
      </c>
      <c r="J156" s="122">
        <v>0.85919298725695736</v>
      </c>
      <c r="K156" s="122">
        <v>0.89804974641434354</v>
      </c>
      <c r="L156" s="122">
        <v>0.78190385570740295</v>
      </c>
      <c r="M156" s="122">
        <v>0.58731659237724587</v>
      </c>
      <c r="N156" s="122">
        <v>0.45382833608094553</v>
      </c>
      <c r="O156" s="122">
        <v>0.34188695402365393</v>
      </c>
      <c r="P156" s="122">
        <v>0.23585671081204382</v>
      </c>
      <c r="Q156" s="122">
        <v>0.15545322479688339</v>
      </c>
      <c r="R156" s="122">
        <v>0.14390919121737103</v>
      </c>
      <c r="S156" s="122">
        <v>0.11230284467230608</v>
      </c>
      <c r="T156" s="122">
        <v>9.996981134746194E-2</v>
      </c>
      <c r="U156" s="122">
        <v>0.1092152507971552</v>
      </c>
      <c r="V156" s="122">
        <v>0.13380972171697819</v>
      </c>
      <c r="W156" s="122">
        <v>0.17680221594073878</v>
      </c>
      <c r="X156" s="122">
        <v>0.23302984896284817</v>
      </c>
      <c r="Y156" s="122">
        <v>0.25962261944363602</v>
      </c>
      <c r="DA156" s="130" t="s">
        <v>2231</v>
      </c>
    </row>
    <row r="157" spans="1:105" ht="12" customHeight="1" x14ac:dyDescent="0.25">
      <c r="A157" s="97" t="s">
        <v>124</v>
      </c>
      <c r="B157" s="98">
        <v>0.62436835339274155</v>
      </c>
      <c r="C157" s="98">
        <v>0.66991713545073339</v>
      </c>
      <c r="D157" s="98">
        <v>0.67741274288652775</v>
      </c>
      <c r="E157" s="98">
        <v>0.74202732910942926</v>
      </c>
      <c r="F157" s="98">
        <v>0.76756634395226631</v>
      </c>
      <c r="G157" s="98">
        <v>0.76456372608068079</v>
      </c>
      <c r="H157" s="98">
        <v>0.78752122942803515</v>
      </c>
      <c r="I157" s="98">
        <v>0.77428107144993485</v>
      </c>
      <c r="J157" s="98">
        <v>0.85919298725695736</v>
      </c>
      <c r="K157" s="98">
        <v>0.89804974641434354</v>
      </c>
      <c r="L157" s="98">
        <v>0.78190385570740295</v>
      </c>
      <c r="M157" s="98">
        <v>0.58731659237724587</v>
      </c>
      <c r="N157" s="98">
        <v>0.45382833608094553</v>
      </c>
      <c r="O157" s="98">
        <v>0.34188695402365393</v>
      </c>
      <c r="P157" s="98">
        <v>0.23585671081204382</v>
      </c>
      <c r="Q157" s="98">
        <v>0.15545322479688339</v>
      </c>
      <c r="R157" s="98">
        <v>0.14390919121737103</v>
      </c>
      <c r="S157" s="98">
        <v>0.11230284467230608</v>
      </c>
      <c r="T157" s="98">
        <v>9.996981134746194E-2</v>
      </c>
      <c r="U157" s="98">
        <v>0.1092152507971552</v>
      </c>
      <c r="V157" s="98">
        <v>0.13380972171697819</v>
      </c>
      <c r="W157" s="98">
        <v>0.17680221594073878</v>
      </c>
      <c r="X157" s="98">
        <v>0.23302984896284817</v>
      </c>
      <c r="Y157" s="98">
        <v>0.25962261944363602</v>
      </c>
      <c r="DA157" s="63" t="s">
        <v>2232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X158" s="98">
        <v>0</v>
      </c>
      <c r="Y158" s="98">
        <v>0</v>
      </c>
      <c r="DA158" s="63" t="s">
        <v>2233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0</v>
      </c>
      <c r="L159" s="101">
        <v>0</v>
      </c>
      <c r="M159" s="101">
        <v>0</v>
      </c>
      <c r="N159" s="101">
        <v>0</v>
      </c>
      <c r="O159" s="101">
        <v>0</v>
      </c>
      <c r="P159" s="101">
        <v>0</v>
      </c>
      <c r="Q159" s="101">
        <v>0</v>
      </c>
      <c r="R159" s="101">
        <v>0</v>
      </c>
      <c r="S159" s="101">
        <v>0</v>
      </c>
      <c r="T159" s="101">
        <v>0</v>
      </c>
      <c r="U159" s="101">
        <v>0</v>
      </c>
      <c r="V159" s="101">
        <v>0</v>
      </c>
      <c r="W159" s="101">
        <v>0</v>
      </c>
      <c r="X159" s="101">
        <v>0</v>
      </c>
      <c r="Y159" s="101">
        <v>0</v>
      </c>
      <c r="DA159" s="131" t="s">
        <v>2234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X160" s="104">
        <v>0</v>
      </c>
      <c r="Y160" s="104">
        <v>0</v>
      </c>
      <c r="DA160" s="132" t="s">
        <v>2235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X161" s="101">
        <v>0</v>
      </c>
      <c r="Y161" s="101">
        <v>0</v>
      </c>
      <c r="DA161" s="131" t="s">
        <v>2236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X162" s="104">
        <v>0</v>
      </c>
      <c r="Y162" s="104">
        <v>0</v>
      </c>
      <c r="DA162" s="132" t="s">
        <v>2237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X163" s="98">
        <v>0</v>
      </c>
      <c r="Y163" s="98">
        <v>0</v>
      </c>
      <c r="DA163" s="63" t="s">
        <v>2238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X164" s="98">
        <v>0</v>
      </c>
      <c r="Y164" s="98">
        <v>0</v>
      </c>
      <c r="DA164" s="63" t="s">
        <v>2239</v>
      </c>
    </row>
    <row r="165" spans="1:105" ht="12" customHeight="1" x14ac:dyDescent="0.25">
      <c r="A165" s="121" t="s">
        <v>54</v>
      </c>
      <c r="B165" s="122">
        <v>3.7973169113657677</v>
      </c>
      <c r="C165" s="122">
        <v>4.9146504367792501</v>
      </c>
      <c r="D165" s="122">
        <v>4.5986042636136579</v>
      </c>
      <c r="E165" s="122">
        <v>5.7283724276069865</v>
      </c>
      <c r="F165" s="122">
        <v>5.6228875026668987</v>
      </c>
      <c r="G165" s="122">
        <v>5.7641248524441524</v>
      </c>
      <c r="H165" s="122">
        <v>5.8460621465911657</v>
      </c>
      <c r="I165" s="122">
        <v>6.3469668155899361</v>
      </c>
      <c r="J165" s="122">
        <v>6.5795946342209835</v>
      </c>
      <c r="K165" s="122">
        <v>7.5535299272598078</v>
      </c>
      <c r="L165" s="122">
        <v>6.5482275474774116</v>
      </c>
      <c r="M165" s="122">
        <v>4.9702328703988465</v>
      </c>
      <c r="N165" s="122">
        <v>3.8571024397987803</v>
      </c>
      <c r="O165" s="122">
        <v>2.9282960831458187</v>
      </c>
      <c r="P165" s="122">
        <v>2.0312280574339954</v>
      </c>
      <c r="Q165" s="122">
        <v>1.3322073002669543</v>
      </c>
      <c r="R165" s="122">
        <v>1.1881068127424486</v>
      </c>
      <c r="S165" s="122">
        <v>0.98185389752167918</v>
      </c>
      <c r="T165" s="122">
        <v>0.93593156619778217</v>
      </c>
      <c r="U165" s="122">
        <v>1.0586338062750857</v>
      </c>
      <c r="V165" s="122">
        <v>1.388294388309403</v>
      </c>
      <c r="W165" s="122">
        <v>1.8409855252315219</v>
      </c>
      <c r="X165" s="122">
        <v>2.3496417223516151</v>
      </c>
      <c r="Y165" s="122">
        <v>2.4260893390076848</v>
      </c>
      <c r="DA165" s="130" t="s">
        <v>2240</v>
      </c>
    </row>
    <row r="166" spans="1:105" ht="12" customHeight="1" x14ac:dyDescent="0.25">
      <c r="A166" s="97" t="s">
        <v>50</v>
      </c>
      <c r="B166" s="98">
        <v>3.7973169113657677</v>
      </c>
      <c r="C166" s="98">
        <v>4.9146504367792501</v>
      </c>
      <c r="D166" s="98">
        <v>4.5986042636136579</v>
      </c>
      <c r="E166" s="98">
        <v>5.7283724276069865</v>
      </c>
      <c r="F166" s="98">
        <v>5.6228875026668987</v>
      </c>
      <c r="G166" s="98">
        <v>5.7641248524441524</v>
      </c>
      <c r="H166" s="98">
        <v>5.8460621465911657</v>
      </c>
      <c r="I166" s="98">
        <v>6.3469668155899361</v>
      </c>
      <c r="J166" s="98">
        <v>6.5795946342209835</v>
      </c>
      <c r="K166" s="98">
        <v>7.5535299272598078</v>
      </c>
      <c r="L166" s="98">
        <v>6.5482275474774116</v>
      </c>
      <c r="M166" s="98">
        <v>4.9702328703988465</v>
      </c>
      <c r="N166" s="98">
        <v>3.8571024397987803</v>
      </c>
      <c r="O166" s="98">
        <v>2.9282960831458187</v>
      </c>
      <c r="P166" s="98">
        <v>2.0312280574339954</v>
      </c>
      <c r="Q166" s="98">
        <v>1.3322073002669543</v>
      </c>
      <c r="R166" s="98">
        <v>1.1881068127424486</v>
      </c>
      <c r="S166" s="98">
        <v>0.98185389752167918</v>
      </c>
      <c r="T166" s="98">
        <v>0.93593156619778217</v>
      </c>
      <c r="U166" s="98">
        <v>1.0586338062750857</v>
      </c>
      <c r="V166" s="98">
        <v>1.388294388309403</v>
      </c>
      <c r="W166" s="98">
        <v>1.8409855252315219</v>
      </c>
      <c r="X166" s="98">
        <v>2.3496417223516151</v>
      </c>
      <c r="Y166" s="98">
        <v>2.4260893390076848</v>
      </c>
      <c r="DA166" s="63" t="s">
        <v>2241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33">
        <v>0</v>
      </c>
      <c r="Y167" s="33">
        <v>0</v>
      </c>
      <c r="DA167" s="60" t="s">
        <v>2242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11099.658315271066</v>
      </c>
      <c r="C169" s="117">
        <f t="shared" si="78"/>
        <v>12879.144248496988</v>
      </c>
      <c r="D169" s="117">
        <f t="shared" si="78"/>
        <v>13553.478836331953</v>
      </c>
      <c r="E169" s="117">
        <f t="shared" si="78"/>
        <v>13617.106025693633</v>
      </c>
      <c r="F169" s="117">
        <f t="shared" si="78"/>
        <v>14521.210807831632</v>
      </c>
      <c r="G169" s="117">
        <f t="shared" si="78"/>
        <v>15513.665999013048</v>
      </c>
      <c r="H169" s="117">
        <f t="shared" si="78"/>
        <v>14571.320120582368</v>
      </c>
      <c r="I169" s="117">
        <f t="shared" si="78"/>
        <v>12890.211717745067</v>
      </c>
      <c r="J169" s="117">
        <f t="shared" si="78"/>
        <v>14835.33453173033</v>
      </c>
      <c r="K169" s="117">
        <f t="shared" si="78"/>
        <v>14991.551549274825</v>
      </c>
      <c r="L169" s="117">
        <f t="shared" si="78"/>
        <v>17043.564111909163</v>
      </c>
      <c r="M169" s="117">
        <f t="shared" si="78"/>
        <v>15391.928424760677</v>
      </c>
      <c r="N169" s="117">
        <f t="shared" si="78"/>
        <v>15019.725609611633</v>
      </c>
      <c r="O169" s="117">
        <f t="shared" si="78"/>
        <v>14449.44182790756</v>
      </c>
      <c r="P169" s="117">
        <f t="shared" si="78"/>
        <v>15023.650012335362</v>
      </c>
      <c r="Q169" s="117">
        <f t="shared" si="78"/>
        <v>11928.277262191326</v>
      </c>
      <c r="R169" s="117">
        <f t="shared" ref="R169:V169" si="79">R170+R172+R174+R183</f>
        <v>11448.973468672593</v>
      </c>
      <c r="S169" s="117">
        <f t="shared" si="79"/>
        <v>14380.419479273281</v>
      </c>
      <c r="T169" s="117">
        <f t="shared" si="79"/>
        <v>17407.081621842321</v>
      </c>
      <c r="U169" s="117">
        <f t="shared" si="79"/>
        <v>17089.803793165913</v>
      </c>
      <c r="V169" s="117">
        <f t="shared" si="79"/>
        <v>7147.7382408628218</v>
      </c>
      <c r="W169" s="117">
        <f t="shared" ref="W169:Y169" si="80">W170+W172+W174+W183</f>
        <v>15799.90516090344</v>
      </c>
      <c r="X169" s="117">
        <f t="shared" si="80"/>
        <v>14645.492953488998</v>
      </c>
      <c r="Y169" s="117">
        <f t="shared" si="80"/>
        <v>14562.097812843167</v>
      </c>
      <c r="DA169" s="129" t="s">
        <v>2394</v>
      </c>
    </row>
    <row r="170" spans="1:105" ht="12" customHeight="1" x14ac:dyDescent="0.25">
      <c r="A170" s="121" t="s">
        <v>57</v>
      </c>
      <c r="B170" s="122">
        <f t="shared" ref="B170:Y170" si="81">B171</f>
        <v>7954.2957983982333</v>
      </c>
      <c r="C170" s="122">
        <f t="shared" si="81"/>
        <v>9850.1015580215208</v>
      </c>
      <c r="D170" s="122">
        <f t="shared" si="81"/>
        <v>10310.31325702359</v>
      </c>
      <c r="E170" s="122">
        <f t="shared" si="81"/>
        <v>10400.679966124686</v>
      </c>
      <c r="F170" s="122">
        <f t="shared" si="81"/>
        <v>11341.541407311151</v>
      </c>
      <c r="G170" s="122">
        <f t="shared" si="81"/>
        <v>12215.604168812668</v>
      </c>
      <c r="H170" s="122">
        <f t="shared" si="81"/>
        <v>11105.788560785924</v>
      </c>
      <c r="I170" s="122">
        <f t="shared" si="81"/>
        <v>9522.1370273347493</v>
      </c>
      <c r="J170" s="122">
        <f t="shared" si="81"/>
        <v>11276.377602860541</v>
      </c>
      <c r="K170" s="122">
        <f t="shared" si="81"/>
        <v>11546.209018142368</v>
      </c>
      <c r="L170" s="122">
        <f t="shared" si="81"/>
        <v>13549.544801548203</v>
      </c>
      <c r="M170" s="122">
        <f t="shared" si="81"/>
        <v>11882.13311665937</v>
      </c>
      <c r="N170" s="122">
        <f t="shared" si="81"/>
        <v>11509.941195137359</v>
      </c>
      <c r="O170" s="122">
        <f t="shared" si="81"/>
        <v>11136.924306515912</v>
      </c>
      <c r="P170" s="122">
        <f t="shared" si="81"/>
        <v>11851.87244907785</v>
      </c>
      <c r="Q170" s="122">
        <f t="shared" si="81"/>
        <v>8256.8188485026712</v>
      </c>
      <c r="R170" s="122">
        <f t="shared" si="81"/>
        <v>7959.8917246564488</v>
      </c>
      <c r="S170" s="122">
        <f t="shared" si="81"/>
        <v>10907.350534796302</v>
      </c>
      <c r="T170" s="122">
        <f t="shared" si="81"/>
        <v>14134.826723966973</v>
      </c>
      <c r="U170" s="122">
        <f t="shared" si="81"/>
        <v>13887.590889196823</v>
      </c>
      <c r="V170" s="122">
        <f t="shared" si="81"/>
        <v>4034.6496779966014</v>
      </c>
      <c r="W170" s="122">
        <f t="shared" si="81"/>
        <v>12419.530149117738</v>
      </c>
      <c r="X170" s="122">
        <f t="shared" si="81"/>
        <v>11361.321764844201</v>
      </c>
      <c r="Y170" s="122">
        <f t="shared" si="81"/>
        <v>11275.25124348504</v>
      </c>
      <c r="DA170" s="130" t="s">
        <v>2395</v>
      </c>
    </row>
    <row r="171" spans="1:105" ht="12" customHeight="1" x14ac:dyDescent="0.25">
      <c r="A171" s="97" t="s">
        <v>53</v>
      </c>
      <c r="B171" s="98">
        <v>7954.2957983982333</v>
      </c>
      <c r="C171" s="98">
        <v>9850.1015580215208</v>
      </c>
      <c r="D171" s="98">
        <v>10310.31325702359</v>
      </c>
      <c r="E171" s="98">
        <v>10400.679966124686</v>
      </c>
      <c r="F171" s="98">
        <v>11341.541407311151</v>
      </c>
      <c r="G171" s="98">
        <v>12215.604168812668</v>
      </c>
      <c r="H171" s="98">
        <v>11105.788560785924</v>
      </c>
      <c r="I171" s="98">
        <v>9522.1370273347493</v>
      </c>
      <c r="J171" s="98">
        <v>11276.377602860541</v>
      </c>
      <c r="K171" s="98">
        <v>11546.209018142368</v>
      </c>
      <c r="L171" s="98">
        <v>13549.544801548203</v>
      </c>
      <c r="M171" s="98">
        <v>11882.13311665937</v>
      </c>
      <c r="N171" s="98">
        <v>11509.941195137359</v>
      </c>
      <c r="O171" s="98">
        <v>11136.924306515912</v>
      </c>
      <c r="P171" s="98">
        <v>11851.87244907785</v>
      </c>
      <c r="Q171" s="98">
        <v>8256.8188485026712</v>
      </c>
      <c r="R171" s="98">
        <v>7959.8917246564488</v>
      </c>
      <c r="S171" s="98">
        <v>10907.350534796302</v>
      </c>
      <c r="T171" s="98">
        <v>14134.826723966973</v>
      </c>
      <c r="U171" s="98">
        <v>13887.590889196823</v>
      </c>
      <c r="V171" s="98">
        <v>4034.6496779966014</v>
      </c>
      <c r="W171" s="98">
        <v>12419.530149117738</v>
      </c>
      <c r="X171" s="98">
        <v>11361.321764844201</v>
      </c>
      <c r="Y171" s="98">
        <v>11275.25124348504</v>
      </c>
      <c r="DA171" s="63" t="s">
        <v>2396</v>
      </c>
    </row>
    <row r="172" spans="1:105" ht="12" customHeight="1" x14ac:dyDescent="0.25">
      <c r="A172" s="121" t="s">
        <v>92</v>
      </c>
      <c r="B172" s="122">
        <f t="shared" ref="B172:Y172" si="82">B173</f>
        <v>324.17274801322287</v>
      </c>
      <c r="C172" s="122">
        <f t="shared" si="82"/>
        <v>292.67874954701142</v>
      </c>
      <c r="D172" s="122">
        <f t="shared" si="82"/>
        <v>270.38792757956713</v>
      </c>
      <c r="E172" s="122">
        <f t="shared" si="82"/>
        <v>565.17551611071019</v>
      </c>
      <c r="F172" s="122">
        <f t="shared" si="82"/>
        <v>212.53081704078534</v>
      </c>
      <c r="G172" s="122">
        <f t="shared" si="82"/>
        <v>239.03972063052657</v>
      </c>
      <c r="H172" s="122">
        <f t="shared" si="82"/>
        <v>297.87269032958375</v>
      </c>
      <c r="I172" s="122">
        <f t="shared" si="82"/>
        <v>332.00637184102015</v>
      </c>
      <c r="J172" s="122">
        <f t="shared" si="82"/>
        <v>350.15038132565257</v>
      </c>
      <c r="K172" s="122">
        <f t="shared" si="82"/>
        <v>350.17778257139122</v>
      </c>
      <c r="L172" s="122">
        <f t="shared" si="82"/>
        <v>444.92021955234134</v>
      </c>
      <c r="M172" s="122">
        <f t="shared" si="82"/>
        <v>620.92688026556618</v>
      </c>
      <c r="N172" s="122">
        <f t="shared" si="82"/>
        <v>673.43928380653904</v>
      </c>
      <c r="O172" s="122">
        <f t="shared" si="82"/>
        <v>555.50638615017249</v>
      </c>
      <c r="P172" s="122">
        <f t="shared" si="82"/>
        <v>494.60055448550645</v>
      </c>
      <c r="Q172" s="122">
        <f t="shared" si="82"/>
        <v>959.33284095024078</v>
      </c>
      <c r="R172" s="122">
        <f t="shared" si="82"/>
        <v>732.95048630435349</v>
      </c>
      <c r="S172" s="122">
        <f t="shared" si="82"/>
        <v>740.82240228177852</v>
      </c>
      <c r="T172" s="122">
        <f t="shared" si="82"/>
        <v>629.23022290427059</v>
      </c>
      <c r="U172" s="122">
        <f t="shared" si="82"/>
        <v>568.09767851539232</v>
      </c>
      <c r="V172" s="122">
        <f t="shared" si="82"/>
        <v>539.64648122725214</v>
      </c>
      <c r="W172" s="122">
        <f t="shared" si="82"/>
        <v>638.82836553745847</v>
      </c>
      <c r="X172" s="122">
        <f t="shared" si="82"/>
        <v>655.50612719886237</v>
      </c>
      <c r="Y172" s="122">
        <f t="shared" si="82"/>
        <v>702.06207504578833</v>
      </c>
      <c r="DA172" s="130" t="s">
        <v>2397</v>
      </c>
    </row>
    <row r="173" spans="1:105" ht="12" customHeight="1" x14ac:dyDescent="0.25">
      <c r="A173" s="97" t="s">
        <v>53</v>
      </c>
      <c r="B173" s="98">
        <f>RES_hhdet_fech!B165</f>
        <v>324.17274801322287</v>
      </c>
      <c r="C173" s="98">
        <f>RES_hhdet_fech!C165</f>
        <v>292.67874954701142</v>
      </c>
      <c r="D173" s="98">
        <f>RES_hhdet_fech!D165</f>
        <v>270.38792757956713</v>
      </c>
      <c r="E173" s="98">
        <f>RES_hhdet_fech!E165</f>
        <v>565.17551611071019</v>
      </c>
      <c r="F173" s="98">
        <f>RES_hhdet_fech!F165</f>
        <v>212.53081704078534</v>
      </c>
      <c r="G173" s="98">
        <f>RES_hhdet_fech!G165</f>
        <v>239.03972063052657</v>
      </c>
      <c r="H173" s="98">
        <f>RES_hhdet_fech!H165</f>
        <v>297.87269032958375</v>
      </c>
      <c r="I173" s="98">
        <f>RES_hhdet_fech!I165</f>
        <v>332.00637184102015</v>
      </c>
      <c r="J173" s="98">
        <f>RES_hhdet_fech!J165</f>
        <v>350.15038132565257</v>
      </c>
      <c r="K173" s="98">
        <f>RES_hhdet_fech!K165</f>
        <v>350.17778257139122</v>
      </c>
      <c r="L173" s="98">
        <f>RES_hhdet_fech!L165</f>
        <v>444.92021955234134</v>
      </c>
      <c r="M173" s="98">
        <f>RES_hhdet_fech!M165</f>
        <v>620.92688026556618</v>
      </c>
      <c r="N173" s="98">
        <f>RES_hhdet_fech!N165</f>
        <v>673.43928380653904</v>
      </c>
      <c r="O173" s="98">
        <f>RES_hhdet_fech!O165</f>
        <v>555.50638615017249</v>
      </c>
      <c r="P173" s="98">
        <f>RES_hhdet_fech!P165</f>
        <v>494.60055448550645</v>
      </c>
      <c r="Q173" s="98">
        <f>RES_hhdet_fech!Q165</f>
        <v>959.33284095024078</v>
      </c>
      <c r="R173" s="98">
        <f>RES_hhdet_fech!R165</f>
        <v>732.95048630435349</v>
      </c>
      <c r="S173" s="98">
        <f>RES_hhdet_fech!S165</f>
        <v>740.82240228177852</v>
      </c>
      <c r="T173" s="98">
        <f>RES_hhdet_fech!T165</f>
        <v>629.23022290427059</v>
      </c>
      <c r="U173" s="98">
        <f>RES_hhdet_fech!U165</f>
        <v>568.09767851539232</v>
      </c>
      <c r="V173" s="98">
        <f>RES_hhdet_fech!V165</f>
        <v>539.64648122725214</v>
      </c>
      <c r="W173" s="98">
        <f>RES_hhdet_fech!W165</f>
        <v>638.82836553745847</v>
      </c>
      <c r="X173" s="98">
        <f>RES_hhdet_fech!X165</f>
        <v>655.50612719886237</v>
      </c>
      <c r="Y173" s="98">
        <f>RES_hhdet_fech!Y165</f>
        <v>702.06207504578833</v>
      </c>
      <c r="DA173" s="63" t="s">
        <v>2398</v>
      </c>
    </row>
    <row r="174" spans="1:105" ht="12" customHeight="1" x14ac:dyDescent="0.25">
      <c r="A174" s="121" t="s">
        <v>55</v>
      </c>
      <c r="B174" s="122">
        <v>1521.2805610083719</v>
      </c>
      <c r="C174" s="122">
        <v>1473.5874628198894</v>
      </c>
      <c r="D174" s="122">
        <v>1595.5943418857382</v>
      </c>
      <c r="E174" s="122">
        <v>1398.3570299445526</v>
      </c>
      <c r="F174" s="122">
        <v>1596.9201414859779</v>
      </c>
      <c r="G174" s="122">
        <v>1646.550797167271</v>
      </c>
      <c r="H174" s="122">
        <v>1709.0395481521775</v>
      </c>
      <c r="I174" s="122">
        <v>1644.587970233152</v>
      </c>
      <c r="J174" s="122">
        <v>1720.8308946705665</v>
      </c>
      <c r="K174" s="122">
        <v>1639.0018211469346</v>
      </c>
      <c r="L174" s="122">
        <v>1651.8778751068012</v>
      </c>
      <c r="M174" s="122">
        <v>1587.056785339578</v>
      </c>
      <c r="N174" s="122">
        <v>1583.9062521150877</v>
      </c>
      <c r="O174" s="122">
        <v>1542.4373321983817</v>
      </c>
      <c r="P174" s="122">
        <v>1530.0360692985382</v>
      </c>
      <c r="Q174" s="122">
        <v>1553.9601072113007</v>
      </c>
      <c r="R174" s="122">
        <v>1572.9667365808752</v>
      </c>
      <c r="S174" s="122">
        <v>1576.7879079757195</v>
      </c>
      <c r="T174" s="122">
        <v>1542.1256410436783</v>
      </c>
      <c r="U174" s="122">
        <v>1535.2913496738427</v>
      </c>
      <c r="V174" s="122">
        <v>1513.752068615617</v>
      </c>
      <c r="W174" s="122">
        <v>1633.5459066563694</v>
      </c>
      <c r="X174" s="122">
        <v>1582.0390185592557</v>
      </c>
      <c r="Y174" s="122">
        <v>1601.0817293282803</v>
      </c>
      <c r="DA174" s="130" t="s">
        <v>2399</v>
      </c>
    </row>
    <row r="175" spans="1:105" ht="12" customHeight="1" x14ac:dyDescent="0.25">
      <c r="A175" s="97" t="s">
        <v>124</v>
      </c>
      <c r="B175" s="98">
        <v>1637.0363624884817</v>
      </c>
      <c r="C175" s="98">
        <v>1705.6669454395396</v>
      </c>
      <c r="D175" s="98">
        <v>1653.9629439345131</v>
      </c>
      <c r="E175" s="98">
        <v>1769.5235385404942</v>
      </c>
      <c r="F175" s="98">
        <v>1780.2781251102078</v>
      </c>
      <c r="G175" s="98">
        <v>1801.7932583828147</v>
      </c>
      <c r="H175" s="98">
        <v>1846.0132847209329</v>
      </c>
      <c r="I175" s="98">
        <v>1793.961759969636</v>
      </c>
      <c r="J175" s="98">
        <v>1990.6974616939538</v>
      </c>
      <c r="K175" s="98">
        <v>2126.6163316752882</v>
      </c>
      <c r="L175" s="98">
        <v>1977.0730837995775</v>
      </c>
      <c r="M175" s="98">
        <v>1772.0873216308444</v>
      </c>
      <c r="N175" s="98">
        <v>1732.7281918615329</v>
      </c>
      <c r="O175" s="98">
        <v>1762.3525785230659</v>
      </c>
      <c r="P175" s="98">
        <v>1655.956166974916</v>
      </c>
      <c r="Q175" s="98">
        <v>1693.8950954977797</v>
      </c>
      <c r="R175" s="98">
        <v>1769.5940352795781</v>
      </c>
      <c r="S175" s="98">
        <v>1704.7507859006573</v>
      </c>
      <c r="T175" s="98">
        <v>1566.1403996910312</v>
      </c>
      <c r="U175" s="98">
        <v>1635.325078747504</v>
      </c>
      <c r="V175" s="98">
        <v>1579.2357823279381</v>
      </c>
      <c r="W175" s="98">
        <v>1673.7974081149637</v>
      </c>
      <c r="X175" s="98">
        <v>1657.2538806978987</v>
      </c>
      <c r="Y175" s="98">
        <v>1561.347550723955</v>
      </c>
      <c r="DA175" s="63" t="s">
        <v>2400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X176" s="98">
        <v>0</v>
      </c>
      <c r="Y176" s="98">
        <v>0</v>
      </c>
      <c r="DA176" s="63" t="s">
        <v>2401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0</v>
      </c>
      <c r="L177" s="101">
        <v>0</v>
      </c>
      <c r="M177" s="101">
        <v>0</v>
      </c>
      <c r="N177" s="101">
        <v>0</v>
      </c>
      <c r="O177" s="101">
        <v>0</v>
      </c>
      <c r="P177" s="101">
        <v>0</v>
      </c>
      <c r="Q177" s="101">
        <v>0</v>
      </c>
      <c r="R177" s="101">
        <v>0</v>
      </c>
      <c r="S177" s="101">
        <v>0</v>
      </c>
      <c r="T177" s="101">
        <v>0</v>
      </c>
      <c r="U177" s="101">
        <v>0</v>
      </c>
      <c r="V177" s="101">
        <v>0</v>
      </c>
      <c r="W177" s="101">
        <v>0</v>
      </c>
      <c r="X177" s="101">
        <v>0</v>
      </c>
      <c r="Y177" s="101">
        <v>0</v>
      </c>
      <c r="DA177" s="131" t="s">
        <v>2402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0</v>
      </c>
      <c r="L178" s="104">
        <v>0</v>
      </c>
      <c r="M178" s="104">
        <v>0</v>
      </c>
      <c r="N178" s="104">
        <v>0</v>
      </c>
      <c r="O178" s="104">
        <v>0</v>
      </c>
      <c r="P178" s="104">
        <v>0</v>
      </c>
      <c r="Q178" s="104">
        <v>0</v>
      </c>
      <c r="R178" s="104">
        <v>0</v>
      </c>
      <c r="S178" s="104">
        <v>0</v>
      </c>
      <c r="T178" s="104">
        <v>0</v>
      </c>
      <c r="U178" s="104">
        <v>0</v>
      </c>
      <c r="V178" s="104">
        <v>0</v>
      </c>
      <c r="W178" s="104">
        <v>0</v>
      </c>
      <c r="X178" s="104">
        <v>0</v>
      </c>
      <c r="Y178" s="104">
        <v>0</v>
      </c>
      <c r="DA178" s="132" t="s">
        <v>2403</v>
      </c>
    </row>
    <row r="179" spans="1:105" ht="12" customHeight="1" x14ac:dyDescent="0.25">
      <c r="A179" s="106" t="s">
        <v>122</v>
      </c>
      <c r="B179" s="101">
        <v>1523.1107961815476</v>
      </c>
      <c r="C179" s="101">
        <v>1471.1148363081179</v>
      </c>
      <c r="D179" s="101">
        <v>1601.6076811628466</v>
      </c>
      <c r="E179" s="101">
        <v>1391.4029659851667</v>
      </c>
      <c r="F179" s="101">
        <v>1600.1851631469608</v>
      </c>
      <c r="G179" s="101">
        <v>1652.5254050774477</v>
      </c>
      <c r="H179" s="101">
        <v>1717.5745914194051</v>
      </c>
      <c r="I179" s="101">
        <v>1655.9272603696288</v>
      </c>
      <c r="J179" s="101">
        <v>1730.9544693179557</v>
      </c>
      <c r="K179" s="101">
        <v>1642.0144802318011</v>
      </c>
      <c r="L179" s="101">
        <v>1665.6721573100081</v>
      </c>
      <c r="M179" s="101">
        <v>1609.1944717712192</v>
      </c>
      <c r="N179" s="101">
        <v>1612.4268588450589</v>
      </c>
      <c r="O179" s="101">
        <v>1572.0332066824676</v>
      </c>
      <c r="P179" s="101">
        <v>1566.9373404348435</v>
      </c>
      <c r="Q179" s="101">
        <v>1592.3582731368635</v>
      </c>
      <c r="R179" s="101">
        <v>1613.6703543743545</v>
      </c>
      <c r="S179" s="101">
        <v>1625.2169292000785</v>
      </c>
      <c r="T179" s="101">
        <v>1599.1846789217138</v>
      </c>
      <c r="U179" s="101">
        <v>1591.1042346210693</v>
      </c>
      <c r="V179" s="101">
        <v>1568.801491484935</v>
      </c>
      <c r="W179" s="101">
        <v>1687.1886653955958</v>
      </c>
      <c r="X179" s="101">
        <v>1629.9339729620692</v>
      </c>
      <c r="Y179" s="101">
        <v>1651.8523987685521</v>
      </c>
      <c r="DA179" s="131" t="s">
        <v>2404</v>
      </c>
    </row>
    <row r="180" spans="1:105" ht="12" customHeight="1" x14ac:dyDescent="0.25">
      <c r="A180" s="107" t="s">
        <v>121</v>
      </c>
      <c r="B180" s="104">
        <v>1098.8890306081714</v>
      </c>
      <c r="C180" s="104">
        <v>1053.4504870811313</v>
      </c>
      <c r="D180" s="104">
        <v>1159.5335424716352</v>
      </c>
      <c r="E180" s="104">
        <v>984.35366558194278</v>
      </c>
      <c r="F180" s="104">
        <v>1157.3195325140264</v>
      </c>
      <c r="G180" s="104">
        <v>1199.0223100978437</v>
      </c>
      <c r="H180" s="104">
        <v>1252.2540253978243</v>
      </c>
      <c r="I180" s="104">
        <v>1205.1342877435966</v>
      </c>
      <c r="J180" s="104">
        <v>1262.0101028252823</v>
      </c>
      <c r="K180" s="104">
        <v>1186.8865079473462</v>
      </c>
      <c r="L180" s="104">
        <v>1206.3986713203979</v>
      </c>
      <c r="M180" s="104">
        <v>1174.4514496167899</v>
      </c>
      <c r="N180" s="104">
        <v>1178.214285339237</v>
      </c>
      <c r="O180" s="104">
        <v>1148.1060661931465</v>
      </c>
      <c r="P180" s="104">
        <v>1156.4522747221281</v>
      </c>
      <c r="Q180" s="104">
        <v>1194.7281554802648</v>
      </c>
      <c r="R180" s="104">
        <v>1216.917439141504</v>
      </c>
      <c r="S180" s="104">
        <v>1241.5054506999381</v>
      </c>
      <c r="T180" s="104">
        <v>1252.0683564755659</v>
      </c>
      <c r="U180" s="104">
        <v>1257.4922624493022</v>
      </c>
      <c r="V180" s="104">
        <v>1261.6531560479004</v>
      </c>
      <c r="W180" s="104">
        <v>1387.3432571830122</v>
      </c>
      <c r="X180" s="104">
        <v>1366.8888575181625</v>
      </c>
      <c r="Y180" s="104">
        <v>1394.2913144596075</v>
      </c>
      <c r="DA180" s="132" t="s">
        <v>2405</v>
      </c>
    </row>
    <row r="181" spans="1:105" ht="12" customHeight="1" x14ac:dyDescent="0.25">
      <c r="A181" s="108" t="s">
        <v>53</v>
      </c>
      <c r="B181" s="98">
        <v>462.49173065999082</v>
      </c>
      <c r="C181" s="98">
        <v>421.61702324519155</v>
      </c>
      <c r="D181" s="98">
        <v>483.33918631378947</v>
      </c>
      <c r="E181" s="98">
        <v>354.43065417636956</v>
      </c>
      <c r="F181" s="98">
        <v>460.47590133468231</v>
      </c>
      <c r="G181" s="98">
        <v>471.95812113161969</v>
      </c>
      <c r="H181" s="98">
        <v>490.09963704495078</v>
      </c>
      <c r="I181" s="98">
        <v>459.7156824675389</v>
      </c>
      <c r="J181" s="98">
        <v>483.90758568875742</v>
      </c>
      <c r="K181" s="98">
        <v>426.5547867072496</v>
      </c>
      <c r="L181" s="98">
        <v>433.38528574621012</v>
      </c>
      <c r="M181" s="98">
        <v>437.68543681520549</v>
      </c>
      <c r="N181" s="98">
        <v>433.92295351205058</v>
      </c>
      <c r="O181" s="98">
        <v>410.74796228576349</v>
      </c>
      <c r="P181" s="98">
        <v>431.35016221281052</v>
      </c>
      <c r="Q181" s="98">
        <v>480.26433503078431</v>
      </c>
      <c r="R181" s="98">
        <v>471.82392833958392</v>
      </c>
      <c r="S181" s="98">
        <v>467.82297859374495</v>
      </c>
      <c r="T181" s="98">
        <v>477.09874108699387</v>
      </c>
      <c r="U181" s="98">
        <v>450.45126006725337</v>
      </c>
      <c r="V181" s="98">
        <v>436.61891397322273</v>
      </c>
      <c r="W181" s="98">
        <v>529.38468680408755</v>
      </c>
      <c r="X181" s="98">
        <v>571.71862372188218</v>
      </c>
      <c r="Y181" s="98">
        <v>588.71816608502343</v>
      </c>
      <c r="DA181" s="63" t="s">
        <v>2406</v>
      </c>
    </row>
    <row r="182" spans="1:105" ht="12" customHeight="1" x14ac:dyDescent="0.25">
      <c r="A182" s="108" t="s">
        <v>52</v>
      </c>
      <c r="B182" s="98">
        <v>636.39729994818083</v>
      </c>
      <c r="C182" s="98">
        <v>631.83346383593971</v>
      </c>
      <c r="D182" s="98">
        <v>676.19435615784573</v>
      </c>
      <c r="E182" s="98">
        <v>629.92301140557322</v>
      </c>
      <c r="F182" s="98">
        <v>696.84363117934402</v>
      </c>
      <c r="G182" s="98">
        <v>727.06418896622392</v>
      </c>
      <c r="H182" s="98">
        <v>762.15438835287364</v>
      </c>
      <c r="I182" s="98">
        <v>745.41860527605775</v>
      </c>
      <c r="J182" s="98">
        <v>778.10251713652451</v>
      </c>
      <c r="K182" s="98">
        <v>760.33172124009673</v>
      </c>
      <c r="L182" s="98">
        <v>773.01338557418762</v>
      </c>
      <c r="M182" s="98">
        <v>736.76601280158457</v>
      </c>
      <c r="N182" s="98">
        <v>744.29133182718635</v>
      </c>
      <c r="O182" s="98">
        <v>737.35810390738311</v>
      </c>
      <c r="P182" s="98">
        <v>725.10211250931775</v>
      </c>
      <c r="Q182" s="98">
        <v>714.46382044948041</v>
      </c>
      <c r="R182" s="98">
        <v>745.09351080191993</v>
      </c>
      <c r="S182" s="98">
        <v>773.68247210619336</v>
      </c>
      <c r="T182" s="98">
        <v>774.96961538857204</v>
      </c>
      <c r="U182" s="98">
        <v>807.04100238204887</v>
      </c>
      <c r="V182" s="98">
        <v>825.03424207467765</v>
      </c>
      <c r="W182" s="98">
        <v>857.95857037892461</v>
      </c>
      <c r="X182" s="98">
        <v>795.17023379628029</v>
      </c>
      <c r="Y182" s="98">
        <v>805.57314837458409</v>
      </c>
      <c r="DA182" s="63" t="s">
        <v>2407</v>
      </c>
    </row>
    <row r="183" spans="1:105" ht="12" customHeight="1" x14ac:dyDescent="0.25">
      <c r="A183" s="121" t="s">
        <v>54</v>
      </c>
      <c r="B183" s="122">
        <v>1299.9092078512388</v>
      </c>
      <c r="C183" s="122">
        <v>1262.7764781085682</v>
      </c>
      <c r="D183" s="122">
        <v>1377.183309843057</v>
      </c>
      <c r="E183" s="122">
        <v>1252.8935135136835</v>
      </c>
      <c r="F183" s="122">
        <v>1370.2184419937169</v>
      </c>
      <c r="G183" s="122">
        <v>1412.4713124025832</v>
      </c>
      <c r="H183" s="122">
        <v>1458.6193213146832</v>
      </c>
      <c r="I183" s="122">
        <v>1391.4803483361459</v>
      </c>
      <c r="J183" s="122">
        <v>1487.9756528735684</v>
      </c>
      <c r="K183" s="122">
        <v>1456.1629274141317</v>
      </c>
      <c r="L183" s="122">
        <v>1397.2212157018189</v>
      </c>
      <c r="M183" s="122">
        <v>1301.811642496162</v>
      </c>
      <c r="N183" s="122">
        <v>1252.4388785526464</v>
      </c>
      <c r="O183" s="122">
        <v>1214.5738030430934</v>
      </c>
      <c r="P183" s="122">
        <v>1147.1409394734665</v>
      </c>
      <c r="Q183" s="122">
        <v>1158.1654655271147</v>
      </c>
      <c r="R183" s="122">
        <v>1183.1645211309176</v>
      </c>
      <c r="S183" s="122">
        <v>1155.4586342194812</v>
      </c>
      <c r="T183" s="122">
        <v>1100.8990339273978</v>
      </c>
      <c r="U183" s="122">
        <v>1098.823875779857</v>
      </c>
      <c r="V183" s="122">
        <v>1059.6900130233519</v>
      </c>
      <c r="W183" s="122">
        <v>1108.0007395918751</v>
      </c>
      <c r="X183" s="122">
        <v>1046.6260428866813</v>
      </c>
      <c r="Y183" s="122">
        <v>983.70276498405906</v>
      </c>
      <c r="DA183" s="130" t="s">
        <v>2408</v>
      </c>
    </row>
    <row r="184" spans="1:105" ht="12" customHeight="1" x14ac:dyDescent="0.25">
      <c r="A184" s="97" t="s">
        <v>50</v>
      </c>
      <c r="B184" s="98">
        <v>1397.2321787829912</v>
      </c>
      <c r="C184" s="98">
        <v>1644.6364863204528</v>
      </c>
      <c r="D184" s="98">
        <v>1436.2468772024292</v>
      </c>
      <c r="E184" s="98">
        <v>1695.8538322345298</v>
      </c>
      <c r="F184" s="98">
        <v>1584.4951024868719</v>
      </c>
      <c r="G184" s="98">
        <v>1604.2697869016313</v>
      </c>
      <c r="H184" s="98">
        <v>1576.3468223912419</v>
      </c>
      <c r="I184" s="98">
        <v>1646.1740695685605</v>
      </c>
      <c r="J184" s="98">
        <v>1614.6152418558922</v>
      </c>
      <c r="K184" s="98">
        <v>1857.4474742591051</v>
      </c>
      <c r="L184" s="98">
        <v>1674.3044172899017</v>
      </c>
      <c r="M184" s="98">
        <v>1489.6430452594711</v>
      </c>
      <c r="N184" s="98">
        <v>1416.9801095510636</v>
      </c>
      <c r="O184" s="98">
        <v>1405.921763614384</v>
      </c>
      <c r="P184" s="98">
        <v>1298.1763363323873</v>
      </c>
      <c r="Q184" s="98">
        <v>1319.9687087952495</v>
      </c>
      <c r="R184" s="98">
        <v>1396.9722721964681</v>
      </c>
      <c r="S184" s="98">
        <v>1372.594795298998</v>
      </c>
      <c r="T184" s="98">
        <v>1298.5006246269411</v>
      </c>
      <c r="U184" s="98">
        <v>1359.0843559456457</v>
      </c>
      <c r="V184" s="98">
        <v>1328.0153467552702</v>
      </c>
      <c r="W184" s="98">
        <v>1398.2670931039033</v>
      </c>
      <c r="X184" s="98">
        <v>1366.0266747387402</v>
      </c>
      <c r="Y184" s="98">
        <v>1227.5965995954468</v>
      </c>
      <c r="DA184" s="63" t="s">
        <v>2409</v>
      </c>
    </row>
    <row r="185" spans="1:105" ht="12" customHeight="1" x14ac:dyDescent="0.25">
      <c r="A185" s="109" t="s">
        <v>120</v>
      </c>
      <c r="B185" s="33">
        <v>1261.9916611459021</v>
      </c>
      <c r="C185" s="33">
        <v>1091.9542790393893</v>
      </c>
      <c r="D185" s="33">
        <v>1347.9778728344502</v>
      </c>
      <c r="E185" s="33">
        <v>1009.1989654586689</v>
      </c>
      <c r="F185" s="33">
        <v>1246.2028080938924</v>
      </c>
      <c r="G185" s="33">
        <v>1298.5346913873559</v>
      </c>
      <c r="H185" s="33">
        <v>1384.7381303642353</v>
      </c>
      <c r="I185" s="33">
        <v>1221.6478453708839</v>
      </c>
      <c r="J185" s="33">
        <v>1394.6209133315954</v>
      </c>
      <c r="K185" s="33">
        <v>1147.607135058719</v>
      </c>
      <c r="L185" s="33">
        <v>1176.9339289571742</v>
      </c>
      <c r="M185" s="33">
        <v>1148.6773372237662</v>
      </c>
      <c r="N185" s="33">
        <v>1117.1780175350141</v>
      </c>
      <c r="O185" s="33">
        <v>1054.1431656548195</v>
      </c>
      <c r="P185" s="33">
        <v>1023.8934790346266</v>
      </c>
      <c r="Q185" s="33">
        <v>1032.3531081871915</v>
      </c>
      <c r="R185" s="33">
        <v>1036.0415253600258</v>
      </c>
      <c r="S185" s="33">
        <v>1024.3944649192322</v>
      </c>
      <c r="T185" s="33">
        <v>993.33515551091978</v>
      </c>
      <c r="U185" s="33">
        <v>964.3605359443153</v>
      </c>
      <c r="V185" s="33">
        <v>940.09357855998292</v>
      </c>
      <c r="W185" s="33">
        <v>992.8084229225351</v>
      </c>
      <c r="X185" s="33">
        <v>936.72911989018974</v>
      </c>
      <c r="Y185" s="33">
        <v>901.51683419472306</v>
      </c>
      <c r="DA185" s="60" t="s">
        <v>2410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7437.0095679924234</v>
      </c>
      <c r="C187" s="117">
        <f t="shared" si="83"/>
        <v>8572.1511129818282</v>
      </c>
      <c r="D187" s="117">
        <f t="shared" si="83"/>
        <v>9053.6755612706838</v>
      </c>
      <c r="E187" s="117">
        <f t="shared" si="83"/>
        <v>9523.8310813655135</v>
      </c>
      <c r="F187" s="117">
        <f t="shared" si="83"/>
        <v>9725.6462542449208</v>
      </c>
      <c r="G187" s="117">
        <f t="shared" si="83"/>
        <v>10497.035099217732</v>
      </c>
      <c r="H187" s="117">
        <f t="shared" si="83"/>
        <v>10082.933107788631</v>
      </c>
      <c r="I187" s="117">
        <f t="shared" si="83"/>
        <v>9118.5429939784626</v>
      </c>
      <c r="J187" s="117">
        <f t="shared" si="83"/>
        <v>10530.559726994203</v>
      </c>
      <c r="K187" s="117">
        <f t="shared" si="83"/>
        <v>10713.829780053748</v>
      </c>
      <c r="L187" s="117">
        <f t="shared" si="83"/>
        <v>12394.062050252123</v>
      </c>
      <c r="M187" s="117">
        <f t="shared" si="83"/>
        <v>11757.427442648157</v>
      </c>
      <c r="N187" s="117">
        <f t="shared" si="83"/>
        <v>11722.985579493885</v>
      </c>
      <c r="O187" s="117">
        <f t="shared" si="83"/>
        <v>11198.135399535022</v>
      </c>
      <c r="P187" s="117">
        <f t="shared" si="83"/>
        <v>11513.394376493876</v>
      </c>
      <c r="Q187" s="117">
        <f t="shared" si="83"/>
        <v>10640.760441335791</v>
      </c>
      <c r="R187" s="117">
        <f t="shared" ref="R187:V187" si="84">R188+R190+R192+R201</f>
        <v>9837.8995853110373</v>
      </c>
      <c r="S187" s="117">
        <f t="shared" si="84"/>
        <v>12039.308894287464</v>
      </c>
      <c r="T187" s="117">
        <f t="shared" si="84"/>
        <v>14136.820039713602</v>
      </c>
      <c r="U187" s="117">
        <f t="shared" si="84"/>
        <v>14062.550039484198</v>
      </c>
      <c r="V187" s="117">
        <f t="shared" si="84"/>
        <v>7046.1953355153</v>
      </c>
      <c r="W187" s="117">
        <f t="shared" ref="W187:Y187" si="85">W188+W190+W192+W201</f>
        <v>14229.067152975264</v>
      </c>
      <c r="X187" s="117">
        <f t="shared" si="85"/>
        <v>13690.864740121035</v>
      </c>
      <c r="Y187" s="117">
        <f t="shared" si="85"/>
        <v>13945.393693929971</v>
      </c>
      <c r="DA187" s="129" t="s">
        <v>2562</v>
      </c>
    </row>
    <row r="188" spans="1:105" ht="12" customHeight="1" x14ac:dyDescent="0.25">
      <c r="A188" s="121" t="s">
        <v>57</v>
      </c>
      <c r="B188" s="122">
        <f t="shared" ref="B188:Y188" si="86">B189</f>
        <v>5069.0838605039989</v>
      </c>
      <c r="C188" s="122">
        <f t="shared" si="86"/>
        <v>6304.2869060757967</v>
      </c>
      <c r="D188" s="122">
        <f t="shared" si="86"/>
        <v>6630.8394849399756</v>
      </c>
      <c r="E188" s="122">
        <f t="shared" si="86"/>
        <v>6717.766017558939</v>
      </c>
      <c r="F188" s="122">
        <f t="shared" si="86"/>
        <v>7373.1960355430374</v>
      </c>
      <c r="G188" s="122">
        <f t="shared" si="86"/>
        <v>7987.0282746534449</v>
      </c>
      <c r="H188" s="122">
        <f t="shared" si="86"/>
        <v>7306.7702904735561</v>
      </c>
      <c r="I188" s="122">
        <f t="shared" si="86"/>
        <v>6308.0602510029075</v>
      </c>
      <c r="J188" s="122">
        <f t="shared" si="86"/>
        <v>7523.0907738491369</v>
      </c>
      <c r="K188" s="122">
        <f t="shared" si="86"/>
        <v>7754.6159847298595</v>
      </c>
      <c r="L188" s="122">
        <f t="shared" si="86"/>
        <v>9157.4311508246392</v>
      </c>
      <c r="M188" s="122">
        <f t="shared" si="86"/>
        <v>8075.6822983040456</v>
      </c>
      <c r="N188" s="122">
        <f t="shared" si="86"/>
        <v>7875.6300424975789</v>
      </c>
      <c r="O188" s="122">
        <f t="shared" si="86"/>
        <v>7677.0577043734475</v>
      </c>
      <c r="P188" s="122">
        <f t="shared" si="86"/>
        <v>8170.470180407543</v>
      </c>
      <c r="Q188" s="122">
        <f t="shared" si="86"/>
        <v>5692.8178711143792</v>
      </c>
      <c r="R188" s="122">
        <f t="shared" si="86"/>
        <v>5489.8370621528329</v>
      </c>
      <c r="S188" s="122">
        <f t="shared" si="86"/>
        <v>7537.4070738230075</v>
      </c>
      <c r="T188" s="122">
        <f t="shared" si="86"/>
        <v>9941.598897613012</v>
      </c>
      <c r="U188" s="122">
        <f t="shared" si="86"/>
        <v>10003.52948472155</v>
      </c>
      <c r="V188" s="122">
        <f t="shared" si="86"/>
        <v>3043.1201225839391</v>
      </c>
      <c r="W188" s="122">
        <f t="shared" si="86"/>
        <v>9660.9136085271784</v>
      </c>
      <c r="X188" s="122">
        <f t="shared" si="86"/>
        <v>9091.1571513192375</v>
      </c>
      <c r="Y188" s="122">
        <f t="shared" si="86"/>
        <v>9161.4196332871888</v>
      </c>
      <c r="DA188" s="130" t="s">
        <v>2563</v>
      </c>
    </row>
    <row r="189" spans="1:105" ht="12" customHeight="1" x14ac:dyDescent="0.25">
      <c r="A189" s="97" t="s">
        <v>53</v>
      </c>
      <c r="B189" s="98">
        <v>5069.0838605039989</v>
      </c>
      <c r="C189" s="98">
        <v>6304.2869060757967</v>
      </c>
      <c r="D189" s="98">
        <v>6630.8394849399756</v>
      </c>
      <c r="E189" s="98">
        <v>6717.766017558939</v>
      </c>
      <c r="F189" s="98">
        <v>7373.1960355430374</v>
      </c>
      <c r="G189" s="98">
        <v>7987.0282746534449</v>
      </c>
      <c r="H189" s="98">
        <v>7306.7702904735561</v>
      </c>
      <c r="I189" s="98">
        <v>6308.0602510029075</v>
      </c>
      <c r="J189" s="98">
        <v>7523.0907738491369</v>
      </c>
      <c r="K189" s="98">
        <v>7754.6159847298595</v>
      </c>
      <c r="L189" s="98">
        <v>9157.4311508246392</v>
      </c>
      <c r="M189" s="98">
        <v>8075.6822983040456</v>
      </c>
      <c r="N189" s="98">
        <v>7875.6300424975789</v>
      </c>
      <c r="O189" s="98">
        <v>7677.0577043734475</v>
      </c>
      <c r="P189" s="98">
        <v>8170.470180407543</v>
      </c>
      <c r="Q189" s="98">
        <v>5692.8178711143792</v>
      </c>
      <c r="R189" s="98">
        <v>5489.8370621528329</v>
      </c>
      <c r="S189" s="98">
        <v>7537.4070738230075</v>
      </c>
      <c r="T189" s="98">
        <v>9941.598897613012</v>
      </c>
      <c r="U189" s="98">
        <v>10003.52948472155</v>
      </c>
      <c r="V189" s="98">
        <v>3043.1201225839391</v>
      </c>
      <c r="W189" s="98">
        <v>9660.9136085271784</v>
      </c>
      <c r="X189" s="98">
        <v>9091.1571513192375</v>
      </c>
      <c r="Y189" s="98">
        <v>9161.4196332871888</v>
      </c>
      <c r="DA189" s="63" t="s">
        <v>2564</v>
      </c>
    </row>
    <row r="190" spans="1:105" ht="12" customHeight="1" x14ac:dyDescent="0.25">
      <c r="A190" s="121" t="s">
        <v>92</v>
      </c>
      <c r="B190" s="122">
        <f t="shared" ref="B190:Y190" si="87">B191</f>
        <v>560.89996911079663</v>
      </c>
      <c r="C190" s="122">
        <f t="shared" si="87"/>
        <v>529.28091793796364</v>
      </c>
      <c r="D190" s="122">
        <f t="shared" si="87"/>
        <v>513.06719905932903</v>
      </c>
      <c r="E190" s="122">
        <f t="shared" si="87"/>
        <v>1121.2810672393161</v>
      </c>
      <c r="F190" s="122">
        <f t="shared" si="87"/>
        <v>446.26515321335069</v>
      </c>
      <c r="G190" s="122">
        <f t="shared" si="87"/>
        <v>534.12666049057509</v>
      </c>
      <c r="H190" s="122">
        <f t="shared" si="87"/>
        <v>716.48311329175965</v>
      </c>
      <c r="I190" s="122">
        <f t="shared" si="87"/>
        <v>841.97718660801422</v>
      </c>
      <c r="J190" s="122">
        <f t="shared" si="87"/>
        <v>918.29818188453908</v>
      </c>
      <c r="K190" s="122">
        <f t="shared" si="87"/>
        <v>960.43281525533109</v>
      </c>
      <c r="L190" s="122">
        <f t="shared" si="87"/>
        <v>1256.7592761172327</v>
      </c>
      <c r="M190" s="122">
        <f t="shared" si="87"/>
        <v>1797.2964698062315</v>
      </c>
      <c r="N190" s="122">
        <f t="shared" si="87"/>
        <v>1988.7449502826159</v>
      </c>
      <c r="O190" s="122">
        <f t="shared" si="87"/>
        <v>1708.5971767801063</v>
      </c>
      <c r="P190" s="122">
        <f t="shared" si="87"/>
        <v>1570.2401998864239</v>
      </c>
      <c r="Q190" s="122">
        <f t="shared" si="87"/>
        <v>3139.5746610540177</v>
      </c>
      <c r="R190" s="122">
        <f t="shared" si="87"/>
        <v>2480.946726399482</v>
      </c>
      <c r="S190" s="122">
        <f t="shared" si="87"/>
        <v>2605.320897189632</v>
      </c>
      <c r="T190" s="122">
        <f t="shared" si="87"/>
        <v>2299.2856255010161</v>
      </c>
      <c r="U190" s="122">
        <f t="shared" si="87"/>
        <v>2132.6026482151956</v>
      </c>
      <c r="V190" s="122">
        <f t="shared" si="87"/>
        <v>2064.4703484471952</v>
      </c>
      <c r="W190" s="122">
        <f t="shared" si="87"/>
        <v>2469.1584562490261</v>
      </c>
      <c r="X190" s="122">
        <f t="shared" si="87"/>
        <v>2557.0189231038275</v>
      </c>
      <c r="Y190" s="122">
        <f t="shared" si="87"/>
        <v>2756.1560158891602</v>
      </c>
      <c r="DA190" s="130" t="s">
        <v>2565</v>
      </c>
    </row>
    <row r="191" spans="1:105" ht="12" customHeight="1" x14ac:dyDescent="0.25">
      <c r="A191" s="97" t="s">
        <v>53</v>
      </c>
      <c r="B191" s="98">
        <f>RES_hhdet_tesh!B165</f>
        <v>560.89996911079663</v>
      </c>
      <c r="C191" s="98">
        <f>RES_hhdet_tesh!C165</f>
        <v>529.28091793796364</v>
      </c>
      <c r="D191" s="98">
        <f>RES_hhdet_tesh!D165</f>
        <v>513.06719905932903</v>
      </c>
      <c r="E191" s="98">
        <f>RES_hhdet_tesh!E165</f>
        <v>1121.2810672393161</v>
      </c>
      <c r="F191" s="98">
        <f>RES_hhdet_tesh!F165</f>
        <v>446.26515321335069</v>
      </c>
      <c r="G191" s="98">
        <f>RES_hhdet_tesh!G165</f>
        <v>534.12666049057509</v>
      </c>
      <c r="H191" s="98">
        <f>RES_hhdet_tesh!H165</f>
        <v>716.48311329175965</v>
      </c>
      <c r="I191" s="98">
        <f>RES_hhdet_tesh!I165</f>
        <v>841.97718660801422</v>
      </c>
      <c r="J191" s="98">
        <f>RES_hhdet_tesh!J165</f>
        <v>918.29818188453908</v>
      </c>
      <c r="K191" s="98">
        <f>RES_hhdet_tesh!K165</f>
        <v>960.43281525533109</v>
      </c>
      <c r="L191" s="98">
        <f>RES_hhdet_tesh!L165</f>
        <v>1256.7592761172327</v>
      </c>
      <c r="M191" s="98">
        <f>RES_hhdet_tesh!M165</f>
        <v>1797.2964698062315</v>
      </c>
      <c r="N191" s="98">
        <f>RES_hhdet_tesh!N165</f>
        <v>1988.7449502826159</v>
      </c>
      <c r="O191" s="98">
        <f>RES_hhdet_tesh!O165</f>
        <v>1708.5971767801063</v>
      </c>
      <c r="P191" s="98">
        <f>RES_hhdet_tesh!P165</f>
        <v>1570.2401998864239</v>
      </c>
      <c r="Q191" s="98">
        <f>RES_hhdet_tesh!Q165</f>
        <v>3139.5746610540177</v>
      </c>
      <c r="R191" s="98">
        <f>RES_hhdet_tesh!R165</f>
        <v>2480.946726399482</v>
      </c>
      <c r="S191" s="98">
        <f>RES_hhdet_tesh!S165</f>
        <v>2605.320897189632</v>
      </c>
      <c r="T191" s="98">
        <f>RES_hhdet_tesh!T165</f>
        <v>2299.2856255010161</v>
      </c>
      <c r="U191" s="98">
        <f>RES_hhdet_tesh!U165</f>
        <v>2132.6026482151956</v>
      </c>
      <c r="V191" s="98">
        <f>RES_hhdet_tesh!V165</f>
        <v>2064.4703484471952</v>
      </c>
      <c r="W191" s="98">
        <f>RES_hhdet_tesh!W165</f>
        <v>2469.1584562490261</v>
      </c>
      <c r="X191" s="98">
        <f>RES_hhdet_tesh!X165</f>
        <v>2557.0189231038275</v>
      </c>
      <c r="Y191" s="98">
        <f>RES_hhdet_tesh!Y165</f>
        <v>2756.1560158891602</v>
      </c>
      <c r="DA191" s="63" t="s">
        <v>2566</v>
      </c>
    </row>
    <row r="192" spans="1:105" ht="12" customHeight="1" x14ac:dyDescent="0.25">
      <c r="A192" s="121" t="s">
        <v>55</v>
      </c>
      <c r="B192" s="122">
        <v>912.20353671501277</v>
      </c>
      <c r="C192" s="122">
        <v>887.84197424279068</v>
      </c>
      <c r="D192" s="122">
        <v>967.00640582218909</v>
      </c>
      <c r="E192" s="122">
        <v>852.2545780429142</v>
      </c>
      <c r="F192" s="122">
        <v>980.27617384233019</v>
      </c>
      <c r="G192" s="122">
        <v>1018.0632019842338</v>
      </c>
      <c r="H192" s="122">
        <v>1065.2250975991521</v>
      </c>
      <c r="I192" s="122">
        <v>1031.2407363581208</v>
      </c>
      <c r="J192" s="122">
        <v>1082.8369591860105</v>
      </c>
      <c r="K192" s="122">
        <v>1036.0042242585646</v>
      </c>
      <c r="L192" s="122">
        <v>1049.2522998527006</v>
      </c>
      <c r="M192" s="122">
        <v>1012.6772524290789</v>
      </c>
      <c r="N192" s="122">
        <v>1017.7391786760452</v>
      </c>
      <c r="O192" s="122">
        <v>999.22400253616172</v>
      </c>
      <c r="P192" s="122">
        <v>999.27638681263079</v>
      </c>
      <c r="Q192" s="122">
        <v>1023.7075666632891</v>
      </c>
      <c r="R192" s="122">
        <v>1057.5024156295262</v>
      </c>
      <c r="S192" s="122">
        <v>1090.7322123460019</v>
      </c>
      <c r="T192" s="122">
        <v>1107.9216626987366</v>
      </c>
      <c r="U192" s="122">
        <v>1129.4735851382895</v>
      </c>
      <c r="V192" s="122">
        <v>1144.3515347523271</v>
      </c>
      <c r="W192" s="122">
        <v>1250.1669381347451</v>
      </c>
      <c r="X192" s="122">
        <v>1226.0116972939427</v>
      </c>
      <c r="Y192" s="122">
        <v>1251.2015985130176</v>
      </c>
      <c r="DA192" s="130" t="s">
        <v>2567</v>
      </c>
    </row>
    <row r="193" spans="1:105" ht="12" customHeight="1" x14ac:dyDescent="0.25">
      <c r="A193" s="97" t="s">
        <v>124</v>
      </c>
      <c r="B193" s="98">
        <v>870.6959055289426</v>
      </c>
      <c r="C193" s="98">
        <v>913.3848455221198</v>
      </c>
      <c r="D193" s="98">
        <v>892.32723636363176</v>
      </c>
      <c r="E193" s="98">
        <v>961.600388600266</v>
      </c>
      <c r="F193" s="98">
        <v>974.99261635316839</v>
      </c>
      <c r="G193" s="98">
        <v>994.33138905039834</v>
      </c>
      <c r="H193" s="98">
        <v>1028.2294469996025</v>
      </c>
      <c r="I193" s="98">
        <v>1004.716831763984</v>
      </c>
      <c r="J193" s="98">
        <v>1118.8853898617256</v>
      </c>
      <c r="K193" s="98">
        <v>1201.5511433833958</v>
      </c>
      <c r="L193" s="98">
        <v>1122.962250628625</v>
      </c>
      <c r="M193" s="98">
        <v>1011.1121791127412</v>
      </c>
      <c r="N193" s="98">
        <v>993.77826584242564</v>
      </c>
      <c r="O193" s="98">
        <v>1018.0964234948781</v>
      </c>
      <c r="P193" s="98">
        <v>964.51183320681548</v>
      </c>
      <c r="Q193" s="98">
        <v>1001.1151956250385</v>
      </c>
      <c r="R193" s="98">
        <v>1083.6229735044121</v>
      </c>
      <c r="S193" s="98">
        <v>1099.3314118938351</v>
      </c>
      <c r="T193" s="98">
        <v>1076.5852851769339</v>
      </c>
      <c r="U193" s="98">
        <v>1160.7516732480781</v>
      </c>
      <c r="V193" s="98">
        <v>1154.6455634361175</v>
      </c>
      <c r="W193" s="98">
        <v>1246.4093175541807</v>
      </c>
      <c r="X193" s="98">
        <v>1250.3929556882847</v>
      </c>
      <c r="Y193" s="98">
        <v>1186.5642417349159</v>
      </c>
      <c r="DA193" s="63" t="s">
        <v>2568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0</v>
      </c>
      <c r="L194" s="98">
        <v>0</v>
      </c>
      <c r="M194" s="98">
        <v>0</v>
      </c>
      <c r="N194" s="98">
        <v>0</v>
      </c>
      <c r="O194" s="98">
        <v>0</v>
      </c>
      <c r="P194" s="98">
        <v>0</v>
      </c>
      <c r="Q194" s="98">
        <v>0</v>
      </c>
      <c r="R194" s="98">
        <v>0</v>
      </c>
      <c r="S194" s="98">
        <v>0</v>
      </c>
      <c r="T194" s="98">
        <v>0</v>
      </c>
      <c r="U194" s="98">
        <v>0</v>
      </c>
      <c r="V194" s="98">
        <v>0</v>
      </c>
      <c r="W194" s="98">
        <v>0</v>
      </c>
      <c r="X194" s="98">
        <v>0</v>
      </c>
      <c r="Y194" s="98">
        <v>0</v>
      </c>
      <c r="DA194" s="63" t="s">
        <v>2569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0</v>
      </c>
      <c r="L195" s="101">
        <v>0</v>
      </c>
      <c r="M195" s="101">
        <v>0</v>
      </c>
      <c r="N195" s="101">
        <v>0</v>
      </c>
      <c r="O195" s="101">
        <v>0</v>
      </c>
      <c r="P195" s="101">
        <v>0</v>
      </c>
      <c r="Q195" s="101">
        <v>0</v>
      </c>
      <c r="R195" s="101">
        <v>0</v>
      </c>
      <c r="S195" s="101">
        <v>0</v>
      </c>
      <c r="T195" s="101">
        <v>0</v>
      </c>
      <c r="U195" s="101">
        <v>0</v>
      </c>
      <c r="V195" s="101">
        <v>0</v>
      </c>
      <c r="W195" s="101">
        <v>0</v>
      </c>
      <c r="X195" s="101">
        <v>0</v>
      </c>
      <c r="Y195" s="101">
        <v>0</v>
      </c>
      <c r="DA195" s="131" t="s">
        <v>2570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0</v>
      </c>
      <c r="L196" s="104">
        <v>0</v>
      </c>
      <c r="M196" s="104">
        <v>0</v>
      </c>
      <c r="N196" s="104">
        <v>0</v>
      </c>
      <c r="O196" s="104">
        <v>0</v>
      </c>
      <c r="P196" s="104">
        <v>0</v>
      </c>
      <c r="Q196" s="104">
        <v>0</v>
      </c>
      <c r="R196" s="104">
        <v>0</v>
      </c>
      <c r="S196" s="104">
        <v>0</v>
      </c>
      <c r="T196" s="104">
        <v>0</v>
      </c>
      <c r="U196" s="104">
        <v>0</v>
      </c>
      <c r="V196" s="104">
        <v>0</v>
      </c>
      <c r="W196" s="104">
        <v>0</v>
      </c>
      <c r="X196" s="104">
        <v>0</v>
      </c>
      <c r="Y196" s="104">
        <v>0</v>
      </c>
      <c r="DA196" s="132" t="s">
        <v>2571</v>
      </c>
    </row>
    <row r="197" spans="1:105" ht="12" customHeight="1" x14ac:dyDescent="0.25">
      <c r="A197" s="106" t="s">
        <v>122</v>
      </c>
      <c r="B197" s="101">
        <v>913.90361508842807</v>
      </c>
      <c r="C197" s="101">
        <v>886.76009734969455</v>
      </c>
      <c r="D197" s="101">
        <v>970.30622994715759</v>
      </c>
      <c r="E197" s="101">
        <v>847.21248270425792</v>
      </c>
      <c r="F197" s="101">
        <v>980.52009726185918</v>
      </c>
      <c r="G197" s="101">
        <v>1019.1535096714128</v>
      </c>
      <c r="H197" s="101">
        <v>1066.9407182071202</v>
      </c>
      <c r="I197" s="101">
        <v>1032.4862423448221</v>
      </c>
      <c r="J197" s="101">
        <v>1081.1468795463841</v>
      </c>
      <c r="K197" s="101">
        <v>1028.1816744940536</v>
      </c>
      <c r="L197" s="101">
        <v>1045.798825022026</v>
      </c>
      <c r="M197" s="101">
        <v>1012.7358961295554</v>
      </c>
      <c r="N197" s="101">
        <v>1018.8047361083593</v>
      </c>
      <c r="O197" s="101">
        <v>998.34013099847675</v>
      </c>
      <c r="P197" s="101">
        <v>1000.6271530915375</v>
      </c>
      <c r="Q197" s="101">
        <v>1024.4496221067736</v>
      </c>
      <c r="R197" s="101">
        <v>1056.2342297310963</v>
      </c>
      <c r="S197" s="101">
        <v>1090.2233253275863</v>
      </c>
      <c r="T197" s="101">
        <v>1108.9493083413422</v>
      </c>
      <c r="U197" s="101">
        <v>1128.5831771575224</v>
      </c>
      <c r="V197" s="101">
        <v>1144.1322708773596</v>
      </c>
      <c r="W197" s="101">
        <v>1250.2784176316427</v>
      </c>
      <c r="X197" s="101">
        <v>1225.5373229408322</v>
      </c>
      <c r="Y197" s="101">
        <v>1252.6160710810855</v>
      </c>
      <c r="DA197" s="131" t="s">
        <v>2572</v>
      </c>
    </row>
    <row r="198" spans="1:105" ht="12" customHeight="1" x14ac:dyDescent="0.25">
      <c r="A198" s="107" t="s">
        <v>121</v>
      </c>
      <c r="B198" s="104">
        <v>913.90361508842773</v>
      </c>
      <c r="C198" s="104">
        <v>886.77769781400207</v>
      </c>
      <c r="D198" s="104">
        <v>970.33601268037262</v>
      </c>
      <c r="E198" s="104">
        <v>847.31125979167564</v>
      </c>
      <c r="F198" s="104">
        <v>980.60905321479049</v>
      </c>
      <c r="G198" s="104">
        <v>1019.2316971953667</v>
      </c>
      <c r="H198" s="104">
        <v>1066.9860272154162</v>
      </c>
      <c r="I198" s="104">
        <v>1032.4369989280924</v>
      </c>
      <c r="J198" s="104">
        <v>1081.0162215750986</v>
      </c>
      <c r="K198" s="104">
        <v>1028.1239688263493</v>
      </c>
      <c r="L198" s="104">
        <v>1045.7585367391157</v>
      </c>
      <c r="M198" s="104">
        <v>1012.9398380586455</v>
      </c>
      <c r="N198" s="104">
        <v>1019.0732994874083</v>
      </c>
      <c r="O198" s="104">
        <v>998.842852583943</v>
      </c>
      <c r="P198" s="104">
        <v>1001.9074762608645</v>
      </c>
      <c r="Q198" s="104">
        <v>1026.1932117369847</v>
      </c>
      <c r="R198" s="104">
        <v>1057.9360923407287</v>
      </c>
      <c r="S198" s="104">
        <v>1091.6713573095349</v>
      </c>
      <c r="T198" s="104">
        <v>1108.8415481448258</v>
      </c>
      <c r="U198" s="104">
        <v>1128.29606681729</v>
      </c>
      <c r="V198" s="104">
        <v>1143.8910111069808</v>
      </c>
      <c r="W198" s="104">
        <v>1250.1474830270161</v>
      </c>
      <c r="X198" s="104">
        <v>1225.2888609811962</v>
      </c>
      <c r="Y198" s="104">
        <v>1252.5435454933088</v>
      </c>
      <c r="DA198" s="132" t="s">
        <v>2573</v>
      </c>
    </row>
    <row r="199" spans="1:105" ht="12" customHeight="1" x14ac:dyDescent="0.25">
      <c r="A199" s="108" t="s">
        <v>53</v>
      </c>
      <c r="B199" s="98">
        <v>277.50631514024707</v>
      </c>
      <c r="C199" s="98">
        <v>254.9442339780623</v>
      </c>
      <c r="D199" s="98">
        <v>294.14165652252677</v>
      </c>
      <c r="E199" s="98">
        <v>217.38824838610239</v>
      </c>
      <c r="F199" s="98">
        <v>283.76542203544659</v>
      </c>
      <c r="G199" s="98">
        <v>292.16750822914275</v>
      </c>
      <c r="H199" s="98">
        <v>304.83163886254277</v>
      </c>
      <c r="I199" s="98">
        <v>287.0183936520346</v>
      </c>
      <c r="J199" s="98">
        <v>302.91370443857414</v>
      </c>
      <c r="K199" s="98">
        <v>267.7922475862523</v>
      </c>
      <c r="L199" s="98">
        <v>272.74515116492825</v>
      </c>
      <c r="M199" s="98">
        <v>276.17382525706108</v>
      </c>
      <c r="N199" s="98">
        <v>274.78196766022188</v>
      </c>
      <c r="O199" s="98">
        <v>261.48474867656</v>
      </c>
      <c r="P199" s="98">
        <v>276.80536375154691</v>
      </c>
      <c r="Q199" s="98">
        <v>311.72939128750426</v>
      </c>
      <c r="R199" s="98">
        <v>312.84258153880853</v>
      </c>
      <c r="S199" s="98">
        <v>317.9888852033414</v>
      </c>
      <c r="T199" s="98">
        <v>333.87193275625373</v>
      </c>
      <c r="U199" s="98">
        <v>321.25506443524097</v>
      </c>
      <c r="V199" s="98">
        <v>318.8567690323033</v>
      </c>
      <c r="W199" s="98">
        <v>392.18891264809139</v>
      </c>
      <c r="X199" s="98">
        <v>430.11862718491585</v>
      </c>
      <c r="Y199" s="98">
        <v>446.97039711872463</v>
      </c>
      <c r="DA199" s="63" t="s">
        <v>2574</v>
      </c>
    </row>
    <row r="200" spans="1:105" ht="12" customHeight="1" x14ac:dyDescent="0.25">
      <c r="A200" s="108" t="s">
        <v>52</v>
      </c>
      <c r="B200" s="98">
        <v>636.39729994818083</v>
      </c>
      <c r="C200" s="98">
        <v>631.83346383593971</v>
      </c>
      <c r="D200" s="98">
        <v>676.19435615784573</v>
      </c>
      <c r="E200" s="98">
        <v>629.92301140557322</v>
      </c>
      <c r="F200" s="98">
        <v>696.84363117934402</v>
      </c>
      <c r="G200" s="98">
        <v>727.06418896622392</v>
      </c>
      <c r="H200" s="98">
        <v>762.15438835287364</v>
      </c>
      <c r="I200" s="98">
        <v>745.41860527605775</v>
      </c>
      <c r="J200" s="98">
        <v>778.10251713652451</v>
      </c>
      <c r="K200" s="98">
        <v>760.33172124009673</v>
      </c>
      <c r="L200" s="98">
        <v>773.01338557418762</v>
      </c>
      <c r="M200" s="98">
        <v>736.76601280158457</v>
      </c>
      <c r="N200" s="98">
        <v>744.29133182718635</v>
      </c>
      <c r="O200" s="98">
        <v>737.35810390738311</v>
      </c>
      <c r="P200" s="98">
        <v>725.10211250931775</v>
      </c>
      <c r="Q200" s="98">
        <v>714.46382044948041</v>
      </c>
      <c r="R200" s="98">
        <v>745.09351080191993</v>
      </c>
      <c r="S200" s="98">
        <v>773.68247210619336</v>
      </c>
      <c r="T200" s="98">
        <v>774.96961538857204</v>
      </c>
      <c r="U200" s="98">
        <v>807.04100238204887</v>
      </c>
      <c r="V200" s="98">
        <v>825.03424207467765</v>
      </c>
      <c r="W200" s="98">
        <v>857.95857037892461</v>
      </c>
      <c r="X200" s="98">
        <v>795.17023379628029</v>
      </c>
      <c r="Y200" s="98">
        <v>805.57314837458409</v>
      </c>
      <c r="DA200" s="63" t="s">
        <v>2575</v>
      </c>
    </row>
    <row r="201" spans="1:105" ht="12" customHeight="1" x14ac:dyDescent="0.25">
      <c r="A201" s="121" t="s">
        <v>54</v>
      </c>
      <c r="B201" s="122">
        <v>894.82220166261538</v>
      </c>
      <c r="C201" s="122">
        <v>850.74131472527733</v>
      </c>
      <c r="D201" s="122">
        <v>942.7624714491908</v>
      </c>
      <c r="E201" s="122">
        <v>832.52941852434412</v>
      </c>
      <c r="F201" s="122">
        <v>925.90889164620228</v>
      </c>
      <c r="G201" s="122">
        <v>957.8169620894771</v>
      </c>
      <c r="H201" s="122">
        <v>994.45460642416197</v>
      </c>
      <c r="I201" s="122">
        <v>937.2648200094203</v>
      </c>
      <c r="J201" s="122">
        <v>1006.3338120745181</v>
      </c>
      <c r="K201" s="122">
        <v>962.77675580999255</v>
      </c>
      <c r="L201" s="122">
        <v>930.6193234575519</v>
      </c>
      <c r="M201" s="122">
        <v>871.77142210880027</v>
      </c>
      <c r="N201" s="122">
        <v>840.87140803764578</v>
      </c>
      <c r="O201" s="122">
        <v>813.25651584530556</v>
      </c>
      <c r="P201" s="122">
        <v>773.40760938727738</v>
      </c>
      <c r="Q201" s="122">
        <v>784.66034250410712</v>
      </c>
      <c r="R201" s="122">
        <v>809.61338112919736</v>
      </c>
      <c r="S201" s="122">
        <v>805.84871092882281</v>
      </c>
      <c r="T201" s="122">
        <v>788.0138539008376</v>
      </c>
      <c r="U201" s="122">
        <v>796.94432140916228</v>
      </c>
      <c r="V201" s="122">
        <v>794.25332973183879</v>
      </c>
      <c r="W201" s="122">
        <v>848.82815006431258</v>
      </c>
      <c r="X201" s="122">
        <v>816.6769684040263</v>
      </c>
      <c r="Y201" s="122">
        <v>776.61644624060341</v>
      </c>
      <c r="DA201" s="130" t="s">
        <v>2576</v>
      </c>
    </row>
    <row r="202" spans="1:105" ht="12" customHeight="1" x14ac:dyDescent="0.25">
      <c r="A202" s="97" t="s">
        <v>50</v>
      </c>
      <c r="B202" s="98">
        <v>806.19373838958063</v>
      </c>
      <c r="C202" s="98">
        <v>951.3090057318127</v>
      </c>
      <c r="D202" s="98">
        <v>832.52379079956813</v>
      </c>
      <c r="E202" s="98">
        <v>984.89388271445171</v>
      </c>
      <c r="F202" s="98">
        <v>921.93062945942575</v>
      </c>
      <c r="G202" s="98">
        <v>935.04337962890656</v>
      </c>
      <c r="H202" s="98">
        <v>920.50477182034956</v>
      </c>
      <c r="I202" s="98">
        <v>962.25991867851667</v>
      </c>
      <c r="J202" s="98">
        <v>944.40403852007205</v>
      </c>
      <c r="K202" s="98">
        <v>1087.1971898463853</v>
      </c>
      <c r="L202" s="98">
        <v>980.59295434119235</v>
      </c>
      <c r="M202" s="98">
        <v>872.81363689595241</v>
      </c>
      <c r="N202" s="98">
        <v>830.58017785142113</v>
      </c>
      <c r="O202" s="98">
        <v>824.42093257666386</v>
      </c>
      <c r="P202" s="98">
        <v>761.46015055230157</v>
      </c>
      <c r="Q202" s="98">
        <v>774.59980155203277</v>
      </c>
      <c r="R202" s="98">
        <v>821.28713273541405</v>
      </c>
      <c r="S202" s="98">
        <v>809.62482746134356</v>
      </c>
      <c r="T202" s="98">
        <v>771.05160059046898</v>
      </c>
      <c r="U202" s="98">
        <v>811.44907180639132</v>
      </c>
      <c r="V202" s="98">
        <v>799.25727702286588</v>
      </c>
      <c r="W202" s="98">
        <v>845.9200048516135</v>
      </c>
      <c r="X202" s="98">
        <v>829.49374781158895</v>
      </c>
      <c r="Y202" s="98">
        <v>746.90775458229109</v>
      </c>
      <c r="DA202" s="63" t="s">
        <v>2577</v>
      </c>
    </row>
    <row r="203" spans="1:105" ht="12" customHeight="1" x14ac:dyDescent="0.25">
      <c r="A203" s="109" t="s">
        <v>120</v>
      </c>
      <c r="B203" s="33">
        <v>929.35232197649384</v>
      </c>
      <c r="C203" s="33">
        <v>805.75311548050672</v>
      </c>
      <c r="D203" s="33">
        <v>997.27270487337728</v>
      </c>
      <c r="E203" s="33">
        <v>748.70613307142685</v>
      </c>
      <c r="F203" s="33">
        <v>928.21136689375055</v>
      </c>
      <c r="G203" s="33">
        <v>971.34545881368808</v>
      </c>
      <c r="H203" s="33">
        <v>1040.862640240877</v>
      </c>
      <c r="I203" s="33">
        <v>920.59782033508327</v>
      </c>
      <c r="J203" s="33">
        <v>1051.9865019365768</v>
      </c>
      <c r="K203" s="33">
        <v>867.10737130180996</v>
      </c>
      <c r="L203" s="33">
        <v>890.8891792516207</v>
      </c>
      <c r="M203" s="33">
        <v>870.92173012424803</v>
      </c>
      <c r="N203" s="33">
        <v>849.33129768033848</v>
      </c>
      <c r="O203" s="33">
        <v>803.89600587732582</v>
      </c>
      <c r="P203" s="33">
        <v>783.15693961536795</v>
      </c>
      <c r="Q203" s="33">
        <v>792.48305574353094</v>
      </c>
      <c r="R203" s="33">
        <v>801.5805698787517</v>
      </c>
      <c r="S203" s="33">
        <v>803.56943338216593</v>
      </c>
      <c r="T203" s="33">
        <v>797.24720949421544</v>
      </c>
      <c r="U203" s="33">
        <v>789.4504553383324</v>
      </c>
      <c r="V203" s="33">
        <v>792.02299893926704</v>
      </c>
      <c r="W203" s="33">
        <v>849.98224863691121</v>
      </c>
      <c r="X203" s="33">
        <v>812.26706911407041</v>
      </c>
      <c r="Y203" s="33">
        <v>786.6275089653426</v>
      </c>
      <c r="DA203" s="60" t="s">
        <v>2578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103.62029585579558</v>
      </c>
      <c r="C205" s="117">
        <f t="shared" si="88"/>
        <v>131.21017744067439</v>
      </c>
      <c r="D205" s="117">
        <f t="shared" si="88"/>
        <v>123.85016447183536</v>
      </c>
      <c r="E205" s="117">
        <f t="shared" si="88"/>
        <v>154.4285008405073</v>
      </c>
      <c r="F205" s="117">
        <f t="shared" si="88"/>
        <v>149.9613705969673</v>
      </c>
      <c r="G205" s="117">
        <f t="shared" si="88"/>
        <v>153.82250497195847</v>
      </c>
      <c r="H205" s="117">
        <f t="shared" si="88"/>
        <v>156.67044651801331</v>
      </c>
      <c r="I205" s="117">
        <f t="shared" si="88"/>
        <v>167.84707584886678</v>
      </c>
      <c r="J205" s="117">
        <f t="shared" si="88"/>
        <v>175.96602217622987</v>
      </c>
      <c r="K205" s="117">
        <f t="shared" si="88"/>
        <v>205.21512416652465</v>
      </c>
      <c r="L205" s="117">
        <f t="shared" si="88"/>
        <v>188.56613596030189</v>
      </c>
      <c r="M205" s="117">
        <f t="shared" si="88"/>
        <v>169.93485392539424</v>
      </c>
      <c r="N205" s="117">
        <f t="shared" si="88"/>
        <v>162.3091406581222</v>
      </c>
      <c r="O205" s="117">
        <f t="shared" si="88"/>
        <v>162.65521199549727</v>
      </c>
      <c r="P205" s="117">
        <f t="shared" si="88"/>
        <v>147.8951509065196</v>
      </c>
      <c r="Q205" s="117">
        <f t="shared" si="88"/>
        <v>146.46652801652434</v>
      </c>
      <c r="R205" s="117">
        <f t="shared" ref="R205:V205" si="89">R206+R208+R210+R219</f>
        <v>145.02079520520627</v>
      </c>
      <c r="S205" s="117">
        <f t="shared" si="89"/>
        <v>130.78612744369892</v>
      </c>
      <c r="T205" s="117">
        <f t="shared" si="89"/>
        <v>115.07458093148679</v>
      </c>
      <c r="U205" s="117">
        <f t="shared" si="89"/>
        <v>116.0191791249991</v>
      </c>
      <c r="V205" s="117">
        <f t="shared" si="89"/>
        <v>101.96986065695593</v>
      </c>
      <c r="W205" s="117">
        <f t="shared" ref="W205:Y205" si="90">W206+W208+W210+W219</f>
        <v>98.906315434158159</v>
      </c>
      <c r="X205" s="117">
        <f t="shared" si="90"/>
        <v>87.314363951264852</v>
      </c>
      <c r="Y205" s="117">
        <f t="shared" si="90"/>
        <v>77.806128931320501</v>
      </c>
      <c r="DA205" s="129" t="s">
        <v>2730</v>
      </c>
    </row>
    <row r="206" spans="1:105" ht="12" customHeight="1" x14ac:dyDescent="0.25">
      <c r="A206" s="121" t="s">
        <v>57</v>
      </c>
      <c r="B206" s="122">
        <f t="shared" ref="B206:Y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X206" s="122">
        <f t="shared" si="91"/>
        <v>0</v>
      </c>
      <c r="Y206" s="122">
        <f t="shared" si="91"/>
        <v>0</v>
      </c>
      <c r="DA206" s="130" t="s">
        <v>2731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X207" s="98">
        <v>0</v>
      </c>
      <c r="Y207" s="98">
        <v>0</v>
      </c>
      <c r="DA207" s="63" t="s">
        <v>2732</v>
      </c>
    </row>
    <row r="208" spans="1:105" ht="12" customHeight="1" x14ac:dyDescent="0.25">
      <c r="A208" s="121" t="s">
        <v>92</v>
      </c>
      <c r="B208" s="122">
        <f t="shared" ref="B208:Y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X208" s="122">
        <f t="shared" si="92"/>
        <v>0</v>
      </c>
      <c r="Y208" s="122">
        <f t="shared" si="92"/>
        <v>0</v>
      </c>
      <c r="DA208" s="130" t="s">
        <v>2733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X209" s="98">
        <v>0</v>
      </c>
      <c r="Y209" s="98">
        <v>0</v>
      </c>
      <c r="DA209" s="63" t="s">
        <v>2734</v>
      </c>
    </row>
    <row r="210" spans="1:105" ht="12" customHeight="1" x14ac:dyDescent="0.25">
      <c r="A210" s="121" t="s">
        <v>55</v>
      </c>
      <c r="B210" s="122">
        <v>14.631804307103991</v>
      </c>
      <c r="C210" s="122">
        <v>15.73979454562129</v>
      </c>
      <c r="D210" s="122">
        <v>15.901707579495957</v>
      </c>
      <c r="E210" s="122">
        <v>17.709905465749284</v>
      </c>
      <c r="F210" s="122">
        <v>18.012069835083921</v>
      </c>
      <c r="G210" s="122">
        <v>18.013894542814619</v>
      </c>
      <c r="H210" s="122">
        <v>18.599495274746349</v>
      </c>
      <c r="I210" s="122">
        <v>18.249724737783367</v>
      </c>
      <c r="J210" s="122">
        <v>20.324383480554413</v>
      </c>
      <c r="K210" s="122">
        <v>21.805792210915492</v>
      </c>
      <c r="L210" s="122">
        <v>20.11431728210848</v>
      </c>
      <c r="M210" s="122">
        <v>17.958555295292498</v>
      </c>
      <c r="N210" s="122">
        <v>17.086910244011502</v>
      </c>
      <c r="O210" s="122">
        <v>17.005071078023075</v>
      </c>
      <c r="P210" s="122">
        <v>15.386307705136918</v>
      </c>
      <c r="Q210" s="122">
        <v>15.305033454453419</v>
      </c>
      <c r="R210" s="122">
        <v>15.66784879884279</v>
      </c>
      <c r="S210" s="122">
        <v>13.423720376799677</v>
      </c>
      <c r="T210" s="122">
        <v>11.105288974390351</v>
      </c>
      <c r="U210" s="122">
        <v>10.849915636514524</v>
      </c>
      <c r="V210" s="122">
        <v>8.9642742491443812</v>
      </c>
      <c r="W210" s="122">
        <v>8.6663504701112082</v>
      </c>
      <c r="X210" s="122">
        <v>7.8782193097416462</v>
      </c>
      <c r="Y210" s="122">
        <v>7.5213691246200822</v>
      </c>
      <c r="DA210" s="130" t="s">
        <v>2735</v>
      </c>
    </row>
    <row r="211" spans="1:105" ht="12" customHeight="1" x14ac:dyDescent="0.25">
      <c r="A211" s="97" t="s">
        <v>124</v>
      </c>
      <c r="B211" s="98">
        <v>371.8691801028836</v>
      </c>
      <c r="C211" s="98">
        <v>387.45930332604593</v>
      </c>
      <c r="D211" s="98">
        <v>375.71422234416406</v>
      </c>
      <c r="E211" s="98">
        <v>401.96496701485876</v>
      </c>
      <c r="F211" s="98">
        <v>404.40797890003489</v>
      </c>
      <c r="G211" s="98">
        <v>409.29535657424026</v>
      </c>
      <c r="H211" s="98">
        <v>419.34037775720725</v>
      </c>
      <c r="I211" s="98">
        <v>407.51635339470255</v>
      </c>
      <c r="J211" s="98">
        <v>452.2068353983986</v>
      </c>
      <c r="K211" s="98">
        <v>483.0821659033586</v>
      </c>
      <c r="L211" s="98">
        <v>449.1119217159121</v>
      </c>
      <c r="M211" s="98">
        <v>402.54735598166269</v>
      </c>
      <c r="N211" s="98">
        <v>393.60653606326582</v>
      </c>
      <c r="O211" s="98">
        <v>400.33601173729971</v>
      </c>
      <c r="P211" s="98">
        <v>376.16700289002205</v>
      </c>
      <c r="Q211" s="98">
        <v>384.78520989327569</v>
      </c>
      <c r="R211" s="98">
        <v>401.98098105410901</v>
      </c>
      <c r="S211" s="98">
        <v>387.25118852519341</v>
      </c>
      <c r="T211" s="98">
        <v>355.76445319381475</v>
      </c>
      <c r="U211" s="98">
        <v>371.48044488828299</v>
      </c>
      <c r="V211" s="98">
        <v>358.73920031361445</v>
      </c>
      <c r="W211" s="98">
        <v>380.21981922739519</v>
      </c>
      <c r="X211" s="98">
        <v>376.46179153933468</v>
      </c>
      <c r="Y211" s="98">
        <v>354.67570962245355</v>
      </c>
      <c r="DA211" s="63" t="s">
        <v>2736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0</v>
      </c>
      <c r="L212" s="98">
        <v>0</v>
      </c>
      <c r="M212" s="98">
        <v>0</v>
      </c>
      <c r="N212" s="98">
        <v>0</v>
      </c>
      <c r="O212" s="98">
        <v>0</v>
      </c>
      <c r="P212" s="98">
        <v>0</v>
      </c>
      <c r="Q212" s="98">
        <v>0</v>
      </c>
      <c r="R212" s="98">
        <v>0</v>
      </c>
      <c r="S212" s="98">
        <v>0</v>
      </c>
      <c r="T212" s="98">
        <v>0</v>
      </c>
      <c r="U212" s="98">
        <v>0</v>
      </c>
      <c r="V212" s="98">
        <v>0</v>
      </c>
      <c r="W212" s="98">
        <v>0</v>
      </c>
      <c r="X212" s="98">
        <v>0</v>
      </c>
      <c r="Y212" s="98">
        <v>0</v>
      </c>
      <c r="DA212" s="63" t="s">
        <v>2737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0</v>
      </c>
      <c r="L213" s="101">
        <v>0</v>
      </c>
      <c r="M213" s="101">
        <v>0</v>
      </c>
      <c r="N213" s="101">
        <v>0</v>
      </c>
      <c r="O213" s="101">
        <v>0</v>
      </c>
      <c r="P213" s="101">
        <v>0</v>
      </c>
      <c r="Q213" s="101">
        <v>0</v>
      </c>
      <c r="R213" s="101">
        <v>0</v>
      </c>
      <c r="S213" s="101">
        <v>0</v>
      </c>
      <c r="T213" s="101">
        <v>0</v>
      </c>
      <c r="U213" s="101">
        <v>0</v>
      </c>
      <c r="V213" s="101">
        <v>0</v>
      </c>
      <c r="W213" s="101">
        <v>0</v>
      </c>
      <c r="X213" s="101">
        <v>0</v>
      </c>
      <c r="Y213" s="101">
        <v>0</v>
      </c>
      <c r="DA213" s="131" t="s">
        <v>2738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X214" s="104">
        <v>0</v>
      </c>
      <c r="Y214" s="104">
        <v>0</v>
      </c>
      <c r="DA214" s="132" t="s">
        <v>2739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X215" s="101">
        <v>0</v>
      </c>
      <c r="Y215" s="101">
        <v>0</v>
      </c>
      <c r="DA215" s="131" t="s">
        <v>2740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X216" s="104">
        <v>0</v>
      </c>
      <c r="Y216" s="104">
        <v>0</v>
      </c>
      <c r="DA216" s="132" t="s">
        <v>2741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X217" s="98">
        <v>0</v>
      </c>
      <c r="Y217" s="98">
        <v>0</v>
      </c>
      <c r="DA217" s="63" t="s">
        <v>2742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X218" s="98">
        <v>0</v>
      </c>
      <c r="Y218" s="98">
        <v>0</v>
      </c>
      <c r="DA218" s="63" t="s">
        <v>2743</v>
      </c>
    </row>
    <row r="219" spans="1:105" ht="12" customHeight="1" x14ac:dyDescent="0.25">
      <c r="A219" s="121" t="s">
        <v>54</v>
      </c>
      <c r="B219" s="122">
        <v>88.988491548691584</v>
      </c>
      <c r="C219" s="122">
        <v>115.47038289505311</v>
      </c>
      <c r="D219" s="122">
        <v>107.94845689233939</v>
      </c>
      <c r="E219" s="122">
        <v>136.71859537475802</v>
      </c>
      <c r="F219" s="122">
        <v>131.94930076188339</v>
      </c>
      <c r="G219" s="122">
        <v>135.80861042914384</v>
      </c>
      <c r="H219" s="122">
        <v>138.07095124326696</v>
      </c>
      <c r="I219" s="122">
        <v>149.59735111108341</v>
      </c>
      <c r="J219" s="122">
        <v>155.64163869567545</v>
      </c>
      <c r="K219" s="122">
        <v>183.40933195560916</v>
      </c>
      <c r="L219" s="122">
        <v>168.4518186781934</v>
      </c>
      <c r="M219" s="122">
        <v>151.97629863010172</v>
      </c>
      <c r="N219" s="122">
        <v>145.2222304141107</v>
      </c>
      <c r="O219" s="122">
        <v>145.6501409174742</v>
      </c>
      <c r="P219" s="122">
        <v>132.50884320138269</v>
      </c>
      <c r="Q219" s="122">
        <v>131.16149456207091</v>
      </c>
      <c r="R219" s="122">
        <v>129.35294640636349</v>
      </c>
      <c r="S219" s="122">
        <v>117.36240706689925</v>
      </c>
      <c r="T219" s="122">
        <v>103.96929195709644</v>
      </c>
      <c r="U219" s="122">
        <v>105.16926348848457</v>
      </c>
      <c r="V219" s="122">
        <v>93.005586407811549</v>
      </c>
      <c r="W219" s="122">
        <v>90.239964964046948</v>
      </c>
      <c r="X219" s="122">
        <v>79.4361446415232</v>
      </c>
      <c r="Y219" s="122">
        <v>70.284759806700421</v>
      </c>
      <c r="DA219" s="130" t="s">
        <v>2744</v>
      </c>
    </row>
    <row r="220" spans="1:105" ht="12" customHeight="1" x14ac:dyDescent="0.25">
      <c r="A220" s="97" t="s">
        <v>50</v>
      </c>
      <c r="B220" s="98">
        <v>317.3952617323443</v>
      </c>
      <c r="C220" s="98">
        <v>373.5956242325542</v>
      </c>
      <c r="D220" s="98">
        <v>326.25784062530386</v>
      </c>
      <c r="E220" s="98">
        <v>385.2301565303959</v>
      </c>
      <c r="F220" s="98">
        <v>359.93390748091787</v>
      </c>
      <c r="G220" s="98">
        <v>364.42592479257462</v>
      </c>
      <c r="H220" s="98">
        <v>358.08294417439458</v>
      </c>
      <c r="I220" s="98">
        <v>373.94490164319427</v>
      </c>
      <c r="J220" s="98">
        <v>366.7759983399846</v>
      </c>
      <c r="K220" s="98">
        <v>421.93776825269845</v>
      </c>
      <c r="L220" s="98">
        <v>380.33499143157417</v>
      </c>
      <c r="M220" s="98">
        <v>338.38731416114149</v>
      </c>
      <c r="N220" s="98">
        <v>321.88120168561966</v>
      </c>
      <c r="O220" s="98">
        <v>319.36918782264354</v>
      </c>
      <c r="P220" s="98">
        <v>294.89373656126531</v>
      </c>
      <c r="Q220" s="98">
        <v>299.84409188992896</v>
      </c>
      <c r="R220" s="98">
        <v>317.33622135214972</v>
      </c>
      <c r="S220" s="98">
        <v>311.79863370012043</v>
      </c>
      <c r="T220" s="98">
        <v>294.96740189025599</v>
      </c>
      <c r="U220" s="98">
        <v>308.72960229661294</v>
      </c>
      <c r="V220" s="98">
        <v>301.67196616892721</v>
      </c>
      <c r="W220" s="98">
        <v>317.63035286948269</v>
      </c>
      <c r="X220" s="98">
        <v>310.30661943365226</v>
      </c>
      <c r="Y220" s="98">
        <v>278.86084356410174</v>
      </c>
      <c r="DA220" s="63" t="s">
        <v>2745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X221" s="33">
        <v>0</v>
      </c>
      <c r="Y221" s="33">
        <v>0</v>
      </c>
      <c r="DA221" s="60" t="s">
        <v>2746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141.17959738051781</v>
      </c>
      <c r="C223" s="118">
        <f t="shared" si="93"/>
        <v>163.59743451706757</v>
      </c>
      <c r="D223" s="118">
        <f t="shared" si="93"/>
        <v>171.93573104966634</v>
      </c>
      <c r="E223" s="118">
        <f t="shared" si="93"/>
        <v>172.44241406724728</v>
      </c>
      <c r="F223" s="118">
        <f t="shared" si="93"/>
        <v>183.49204497512505</v>
      </c>
      <c r="G223" s="118">
        <f t="shared" si="93"/>
        <v>195.50119843908953</v>
      </c>
      <c r="H223" s="118">
        <f t="shared" si="93"/>
        <v>183.03074795101438</v>
      </c>
      <c r="I223" s="118">
        <f t="shared" si="93"/>
        <v>161.33989419256255</v>
      </c>
      <c r="J223" s="118">
        <f t="shared" si="93"/>
        <v>184.96432325824475</v>
      </c>
      <c r="K223" s="118">
        <f t="shared" si="93"/>
        <v>186.17711428382447</v>
      </c>
      <c r="L223" s="118">
        <f t="shared" si="93"/>
        <v>210.77314887834891</v>
      </c>
      <c r="M223" s="118">
        <f t="shared" si="93"/>
        <v>189.49012874416198</v>
      </c>
      <c r="N223" s="118">
        <f t="shared" si="93"/>
        <v>184.06526482367201</v>
      </c>
      <c r="O223" s="118">
        <f t="shared" si="93"/>
        <v>176.21804839936053</v>
      </c>
      <c r="P223" s="118">
        <f t="shared" si="93"/>
        <v>182.29647914023653</v>
      </c>
      <c r="Q223" s="118">
        <f t="shared" si="93"/>
        <v>143.97400554950474</v>
      </c>
      <c r="R223" s="118">
        <f t="shared" ref="R223:V223" si="94">R224+R226+R228+R237</f>
        <v>137.39371414231232</v>
      </c>
      <c r="S223" s="118">
        <f t="shared" si="94"/>
        <v>171.58612594691408</v>
      </c>
      <c r="T223" s="118">
        <f t="shared" si="94"/>
        <v>206.3734189968342</v>
      </c>
      <c r="U223" s="118">
        <f t="shared" si="94"/>
        <v>201.42006844597626</v>
      </c>
      <c r="V223" s="118">
        <f t="shared" si="94"/>
        <v>83.668760896795618</v>
      </c>
      <c r="W223" s="118">
        <f t="shared" ref="W223:Y223" si="95">W224+W226+W228+W237</f>
        <v>183.75907591953055</v>
      </c>
      <c r="X223" s="118">
        <f t="shared" si="95"/>
        <v>169.1238147928639</v>
      </c>
      <c r="Y223" s="118">
        <f t="shared" si="95"/>
        <v>166.90902785024812</v>
      </c>
      <c r="DA223" s="129" t="s">
        <v>2898</v>
      </c>
    </row>
    <row r="224" spans="1:105" ht="12" customHeight="1" x14ac:dyDescent="0.25">
      <c r="A224" s="121" t="s">
        <v>57</v>
      </c>
      <c r="B224" s="123">
        <f t="shared" ref="B224:Y224" si="96">B225</f>
        <v>101.17286914304285</v>
      </c>
      <c r="C224" s="123">
        <f t="shared" si="96"/>
        <v>125.12099511681056</v>
      </c>
      <c r="D224" s="123">
        <f t="shared" si="96"/>
        <v>130.79381822218386</v>
      </c>
      <c r="E224" s="123">
        <f t="shared" si="96"/>
        <v>131.71068492198495</v>
      </c>
      <c r="F224" s="123">
        <f t="shared" si="96"/>
        <v>143.31329897608842</v>
      </c>
      <c r="G224" s="123">
        <f t="shared" si="96"/>
        <v>153.93945279035563</v>
      </c>
      <c r="H224" s="123">
        <f t="shared" si="96"/>
        <v>139.50011186668149</v>
      </c>
      <c r="I224" s="123">
        <f t="shared" si="96"/>
        <v>119.1835024992143</v>
      </c>
      <c r="J224" s="123">
        <f t="shared" si="96"/>
        <v>140.59187864328248</v>
      </c>
      <c r="K224" s="123">
        <f t="shared" si="96"/>
        <v>143.39008666648644</v>
      </c>
      <c r="L224" s="123">
        <f t="shared" si="96"/>
        <v>167.56355683228463</v>
      </c>
      <c r="M224" s="123">
        <f t="shared" si="96"/>
        <v>146.28101638057504</v>
      </c>
      <c r="N224" s="123">
        <f t="shared" si="96"/>
        <v>141.05320092080098</v>
      </c>
      <c r="O224" s="123">
        <f t="shared" si="96"/>
        <v>135.8202683424922</v>
      </c>
      <c r="P224" s="123">
        <f t="shared" si="96"/>
        <v>143.81023365907174</v>
      </c>
      <c r="Q224" s="123">
        <f t="shared" si="96"/>
        <v>99.659595144017629</v>
      </c>
      <c r="R224" s="123">
        <f t="shared" si="96"/>
        <v>95.522894800454381</v>
      </c>
      <c r="S224" s="123">
        <f t="shared" si="96"/>
        <v>130.14571830176391</v>
      </c>
      <c r="T224" s="123">
        <f t="shared" si="96"/>
        <v>167.57849370296412</v>
      </c>
      <c r="U224" s="123">
        <f t="shared" si="96"/>
        <v>163.67885443894536</v>
      </c>
      <c r="V224" s="123">
        <f t="shared" si="96"/>
        <v>47.228105987535663</v>
      </c>
      <c r="W224" s="123">
        <f t="shared" si="96"/>
        <v>144.44399256293562</v>
      </c>
      <c r="X224" s="123">
        <f t="shared" si="96"/>
        <v>131.19873015280729</v>
      </c>
      <c r="Y224" s="123">
        <f t="shared" si="96"/>
        <v>129.2355845980924</v>
      </c>
      <c r="DA224" s="130" t="s">
        <v>2899</v>
      </c>
    </row>
    <row r="225" spans="1:105" ht="12" customHeight="1" x14ac:dyDescent="0.25">
      <c r="A225" s="97" t="s">
        <v>53</v>
      </c>
      <c r="B225" s="99">
        <v>101.17286914304285</v>
      </c>
      <c r="C225" s="99">
        <v>125.12099511681056</v>
      </c>
      <c r="D225" s="99">
        <v>130.79381822218386</v>
      </c>
      <c r="E225" s="99">
        <v>131.71068492198495</v>
      </c>
      <c r="F225" s="99">
        <v>143.31329897608842</v>
      </c>
      <c r="G225" s="99">
        <v>153.93945279035563</v>
      </c>
      <c r="H225" s="99">
        <v>139.50011186668149</v>
      </c>
      <c r="I225" s="99">
        <v>119.1835024992143</v>
      </c>
      <c r="J225" s="99">
        <v>140.59187864328248</v>
      </c>
      <c r="K225" s="99">
        <v>143.39008666648644</v>
      </c>
      <c r="L225" s="99">
        <v>167.56355683228463</v>
      </c>
      <c r="M225" s="99">
        <v>146.28101638057504</v>
      </c>
      <c r="N225" s="99">
        <v>141.05320092080098</v>
      </c>
      <c r="O225" s="99">
        <v>135.8202683424922</v>
      </c>
      <c r="P225" s="99">
        <v>143.81023365907174</v>
      </c>
      <c r="Q225" s="99">
        <v>99.659595144017629</v>
      </c>
      <c r="R225" s="99">
        <v>95.522894800454381</v>
      </c>
      <c r="S225" s="99">
        <v>130.14571830176391</v>
      </c>
      <c r="T225" s="99">
        <v>167.57849370296412</v>
      </c>
      <c r="U225" s="99">
        <v>163.67885443894536</v>
      </c>
      <c r="V225" s="99">
        <v>47.228105987535663</v>
      </c>
      <c r="W225" s="99">
        <v>144.44399256293562</v>
      </c>
      <c r="X225" s="99">
        <v>131.19873015280729</v>
      </c>
      <c r="Y225" s="99">
        <v>129.2355845980924</v>
      </c>
      <c r="DA225" s="63" t="s">
        <v>2900</v>
      </c>
    </row>
    <row r="226" spans="1:105" ht="12" customHeight="1" x14ac:dyDescent="0.25">
      <c r="A226" s="121" t="s">
        <v>92</v>
      </c>
      <c r="B226" s="123">
        <f t="shared" ref="B226:Y226" si="97">B227</f>
        <v>4.1232420626206627</v>
      </c>
      <c r="C226" s="123">
        <f t="shared" si="97"/>
        <v>3.7177541954421574</v>
      </c>
      <c r="D226" s="123">
        <f t="shared" si="97"/>
        <v>3.4300674060726069</v>
      </c>
      <c r="E226" s="123">
        <f t="shared" si="97"/>
        <v>7.157191123131379</v>
      </c>
      <c r="F226" s="123">
        <f t="shared" si="97"/>
        <v>2.6855690448358116</v>
      </c>
      <c r="G226" s="123">
        <f t="shared" si="97"/>
        <v>3.0123474271513992</v>
      </c>
      <c r="H226" s="123">
        <f t="shared" si="97"/>
        <v>3.7415869567091504</v>
      </c>
      <c r="I226" s="123">
        <f t="shared" si="97"/>
        <v>4.155546400401346</v>
      </c>
      <c r="J226" s="123">
        <f t="shared" si="97"/>
        <v>4.3656129345781416</v>
      </c>
      <c r="K226" s="123">
        <f t="shared" si="97"/>
        <v>4.3487886381315732</v>
      </c>
      <c r="L226" s="123">
        <f t="shared" si="97"/>
        <v>5.5022080510241773</v>
      </c>
      <c r="M226" s="123">
        <f t="shared" si="97"/>
        <v>7.6442347726199511</v>
      </c>
      <c r="N226" s="123">
        <f t="shared" si="97"/>
        <v>8.2529323995899393</v>
      </c>
      <c r="O226" s="123">
        <f t="shared" si="97"/>
        <v>6.7746735414858978</v>
      </c>
      <c r="P226" s="123">
        <f t="shared" si="97"/>
        <v>6.0014669930067788</v>
      </c>
      <c r="Q226" s="123">
        <f t="shared" si="97"/>
        <v>11.57912318190183</v>
      </c>
      <c r="R226" s="123">
        <f t="shared" si="97"/>
        <v>8.7957920307282134</v>
      </c>
      <c r="S226" s="123">
        <f t="shared" si="97"/>
        <v>8.8394393644378226</v>
      </c>
      <c r="T226" s="123">
        <f t="shared" si="97"/>
        <v>7.4599749261789681</v>
      </c>
      <c r="U226" s="123">
        <f t="shared" si="97"/>
        <v>6.6955873031338564</v>
      </c>
      <c r="V226" s="123">
        <f t="shared" si="97"/>
        <v>6.3169006593545456</v>
      </c>
      <c r="W226" s="123">
        <f t="shared" si="97"/>
        <v>7.4298237189947178</v>
      </c>
      <c r="X226" s="123">
        <f t="shared" si="97"/>
        <v>7.5696801196136771</v>
      </c>
      <c r="Y226" s="123">
        <f t="shared" si="97"/>
        <v>8.0469517470945799</v>
      </c>
      <c r="DA226" s="130" t="s">
        <v>2901</v>
      </c>
    </row>
    <row r="227" spans="1:105" ht="12" customHeight="1" x14ac:dyDescent="0.25">
      <c r="A227" s="97" t="s">
        <v>53</v>
      </c>
      <c r="B227" s="99">
        <f>RES_hhdet_fecs!B165</f>
        <v>4.1232420626206627</v>
      </c>
      <c r="C227" s="99">
        <f>RES_hhdet_fecs!C165</f>
        <v>3.7177541954421574</v>
      </c>
      <c r="D227" s="99">
        <f>RES_hhdet_fecs!D165</f>
        <v>3.4300674060726069</v>
      </c>
      <c r="E227" s="99">
        <f>RES_hhdet_fecs!E165</f>
        <v>7.157191123131379</v>
      </c>
      <c r="F227" s="99">
        <f>RES_hhdet_fecs!F165</f>
        <v>2.6855690448358116</v>
      </c>
      <c r="G227" s="99">
        <f>RES_hhdet_fecs!G165</f>
        <v>3.0123474271513992</v>
      </c>
      <c r="H227" s="99">
        <f>RES_hhdet_fecs!H165</f>
        <v>3.7415869567091504</v>
      </c>
      <c r="I227" s="99">
        <f>RES_hhdet_fecs!I165</f>
        <v>4.155546400401346</v>
      </c>
      <c r="J227" s="99">
        <f>RES_hhdet_fecs!J165</f>
        <v>4.3656129345781416</v>
      </c>
      <c r="K227" s="99">
        <f>RES_hhdet_fecs!K165</f>
        <v>4.3487886381315732</v>
      </c>
      <c r="L227" s="99">
        <f>RES_hhdet_fecs!L165</f>
        <v>5.5022080510241773</v>
      </c>
      <c r="M227" s="99">
        <f>RES_hhdet_fecs!M165</f>
        <v>7.6442347726199511</v>
      </c>
      <c r="N227" s="99">
        <f>RES_hhdet_fecs!N165</f>
        <v>8.2529323995899393</v>
      </c>
      <c r="O227" s="99">
        <f>RES_hhdet_fecs!O165</f>
        <v>6.7746735414858978</v>
      </c>
      <c r="P227" s="99">
        <f>RES_hhdet_fecs!P165</f>
        <v>6.0014669930067788</v>
      </c>
      <c r="Q227" s="99">
        <f>RES_hhdet_fecs!Q165</f>
        <v>11.57912318190183</v>
      </c>
      <c r="R227" s="99">
        <f>RES_hhdet_fecs!R165</f>
        <v>8.7957920307282134</v>
      </c>
      <c r="S227" s="99">
        <f>RES_hhdet_fecs!S165</f>
        <v>8.8394393644378226</v>
      </c>
      <c r="T227" s="99">
        <f>RES_hhdet_fecs!T165</f>
        <v>7.4599749261789681</v>
      </c>
      <c r="U227" s="99">
        <f>RES_hhdet_fecs!U165</f>
        <v>6.6955873031338564</v>
      </c>
      <c r="V227" s="99">
        <f>RES_hhdet_fecs!V165</f>
        <v>6.3169006593545456</v>
      </c>
      <c r="W227" s="99">
        <f>RES_hhdet_fecs!W165</f>
        <v>7.4298237189947178</v>
      </c>
      <c r="X227" s="99">
        <f>RES_hhdet_fecs!X165</f>
        <v>7.5696801196136771</v>
      </c>
      <c r="Y227" s="99">
        <f>RES_hhdet_fecs!Y165</f>
        <v>8.0469517470945799</v>
      </c>
      <c r="DA227" s="63" t="s">
        <v>2902</v>
      </c>
    </row>
    <row r="228" spans="1:105" ht="12" customHeight="1" x14ac:dyDescent="0.25">
      <c r="A228" s="121" t="s">
        <v>55</v>
      </c>
      <c r="B228" s="123">
        <v>19.349584555272429</v>
      </c>
      <c r="C228" s="123">
        <v>18.718256725945306</v>
      </c>
      <c r="D228" s="123">
        <v>20.241274062820729</v>
      </c>
      <c r="E228" s="123">
        <v>17.708319338672521</v>
      </c>
      <c r="F228" s="123">
        <v>20.178905623021077</v>
      </c>
      <c r="G228" s="123">
        <v>20.749618701183753</v>
      </c>
      <c r="H228" s="123">
        <v>21.467292200540495</v>
      </c>
      <c r="I228" s="123">
        <v>20.584429093783299</v>
      </c>
      <c r="J228" s="123">
        <v>21.455014795510447</v>
      </c>
      <c r="K228" s="123">
        <v>20.35443952309458</v>
      </c>
      <c r="L228" s="123">
        <v>20.428327022013676</v>
      </c>
      <c r="M228" s="123">
        <v>19.538266179467922</v>
      </c>
      <c r="N228" s="123">
        <v>19.410615834743723</v>
      </c>
      <c r="O228" s="123">
        <v>18.81078173783516</v>
      </c>
      <c r="P228" s="123">
        <v>18.5654077512242</v>
      </c>
      <c r="Q228" s="123">
        <v>18.756259280499627</v>
      </c>
      <c r="R228" s="123">
        <v>18.876429642579595</v>
      </c>
      <c r="S228" s="123">
        <v>18.814119362752102</v>
      </c>
      <c r="T228" s="123">
        <v>18.283003893399648</v>
      </c>
      <c r="U228" s="123">
        <v>18.094911590470264</v>
      </c>
      <c r="V228" s="123">
        <v>17.71941775399166</v>
      </c>
      <c r="W228" s="123">
        <v>18.998777728241876</v>
      </c>
      <c r="X228" s="123">
        <v>18.269134048243743</v>
      </c>
      <c r="Y228" s="123">
        <v>18.351407770059556</v>
      </c>
      <c r="DA228" s="130" t="s">
        <v>2903</v>
      </c>
    </row>
    <row r="229" spans="1:105" ht="12" customHeight="1" x14ac:dyDescent="0.25">
      <c r="A229" s="97" t="s">
        <v>124</v>
      </c>
      <c r="B229" s="99">
        <v>20.821914331850955</v>
      </c>
      <c r="C229" s="99">
        <v>21.666248240603121</v>
      </c>
      <c r="D229" s="99">
        <v>20.98172220789041</v>
      </c>
      <c r="E229" s="99">
        <v>22.408646166004804</v>
      </c>
      <c r="F229" s="99">
        <v>22.495842676202624</v>
      </c>
      <c r="G229" s="99">
        <v>22.705963978837886</v>
      </c>
      <c r="H229" s="99">
        <v>23.187823027285006</v>
      </c>
      <c r="I229" s="99">
        <v>22.454061025278239</v>
      </c>
      <c r="J229" s="99">
        <v>24.819663353501856</v>
      </c>
      <c r="K229" s="99">
        <v>26.410027709193955</v>
      </c>
      <c r="L229" s="99">
        <v>24.449928236775698</v>
      </c>
      <c r="M229" s="99">
        <v>21.816178288715438</v>
      </c>
      <c r="N229" s="99">
        <v>21.234414115950159</v>
      </c>
      <c r="O229" s="99">
        <v>21.492756306967173</v>
      </c>
      <c r="P229" s="99">
        <v>20.093318108597476</v>
      </c>
      <c r="Q229" s="99">
        <v>20.445271057915861</v>
      </c>
      <c r="R229" s="99">
        <v>21.236060830817191</v>
      </c>
      <c r="S229" s="99">
        <v>20.340963174214238</v>
      </c>
      <c r="T229" s="99">
        <v>18.567716055731285</v>
      </c>
      <c r="U229" s="99">
        <v>19.273907019603307</v>
      </c>
      <c r="V229" s="99">
        <v>18.485945710192954</v>
      </c>
      <c r="W229" s="99">
        <v>19.466918431434678</v>
      </c>
      <c r="X229" s="99">
        <v>19.137703269805947</v>
      </c>
      <c r="Y229" s="99">
        <v>17.89597935524511</v>
      </c>
      <c r="DA229" s="63" t="s">
        <v>2904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0</v>
      </c>
      <c r="L230" s="99">
        <v>0</v>
      </c>
      <c r="M230" s="99">
        <v>0</v>
      </c>
      <c r="N230" s="99">
        <v>0</v>
      </c>
      <c r="O230" s="99">
        <v>0</v>
      </c>
      <c r="P230" s="99">
        <v>0</v>
      </c>
      <c r="Q230" s="99">
        <v>0</v>
      </c>
      <c r="R230" s="99">
        <v>0</v>
      </c>
      <c r="S230" s="99">
        <v>0</v>
      </c>
      <c r="T230" s="99">
        <v>0</v>
      </c>
      <c r="U230" s="99">
        <v>0</v>
      </c>
      <c r="V230" s="99">
        <v>0</v>
      </c>
      <c r="W230" s="99">
        <v>0</v>
      </c>
      <c r="X230" s="99">
        <v>0</v>
      </c>
      <c r="Y230" s="99">
        <v>0</v>
      </c>
      <c r="DA230" s="63" t="s">
        <v>2905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0</v>
      </c>
      <c r="L231" s="102">
        <v>0</v>
      </c>
      <c r="M231" s="102">
        <v>0</v>
      </c>
      <c r="N231" s="102">
        <v>0</v>
      </c>
      <c r="O231" s="102">
        <v>0</v>
      </c>
      <c r="P231" s="102">
        <v>0</v>
      </c>
      <c r="Q231" s="102">
        <v>0</v>
      </c>
      <c r="R231" s="102">
        <v>0</v>
      </c>
      <c r="S231" s="102">
        <v>0</v>
      </c>
      <c r="T231" s="102">
        <v>0</v>
      </c>
      <c r="U231" s="102">
        <v>0</v>
      </c>
      <c r="V231" s="102">
        <v>0</v>
      </c>
      <c r="W231" s="102">
        <v>0</v>
      </c>
      <c r="X231" s="102">
        <v>0</v>
      </c>
      <c r="Y231" s="102">
        <v>0</v>
      </c>
      <c r="DA231" s="131" t="s">
        <v>2906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0</v>
      </c>
      <c r="L232" s="105">
        <v>0</v>
      </c>
      <c r="M232" s="105">
        <v>0</v>
      </c>
      <c r="N232" s="105">
        <v>0</v>
      </c>
      <c r="O232" s="105">
        <v>0</v>
      </c>
      <c r="P232" s="105">
        <v>0</v>
      </c>
      <c r="Q232" s="105">
        <v>0</v>
      </c>
      <c r="R232" s="105">
        <v>0</v>
      </c>
      <c r="S232" s="105">
        <v>0</v>
      </c>
      <c r="T232" s="105">
        <v>0</v>
      </c>
      <c r="U232" s="105">
        <v>0</v>
      </c>
      <c r="V232" s="105">
        <v>0</v>
      </c>
      <c r="W232" s="105">
        <v>0</v>
      </c>
      <c r="X232" s="105">
        <v>0</v>
      </c>
      <c r="Y232" s="105">
        <v>0</v>
      </c>
      <c r="DA232" s="132" t="s">
        <v>2907</v>
      </c>
    </row>
    <row r="233" spans="1:105" ht="12" customHeight="1" x14ac:dyDescent="0.25">
      <c r="A233" s="106" t="s">
        <v>122</v>
      </c>
      <c r="B233" s="102">
        <v>19.372863818248039</v>
      </c>
      <c r="C233" s="102">
        <v>18.6868481675784</v>
      </c>
      <c r="D233" s="102">
        <v>20.317557642641415</v>
      </c>
      <c r="E233" s="102">
        <v>17.620255430344873</v>
      </c>
      <c r="F233" s="102">
        <v>20.220162892087007</v>
      </c>
      <c r="G233" s="102">
        <v>20.824909931942333</v>
      </c>
      <c r="H233" s="102">
        <v>21.57450111092524</v>
      </c>
      <c r="I233" s="102">
        <v>20.726356931036694</v>
      </c>
      <c r="J233" s="102">
        <v>21.581233731093175</v>
      </c>
      <c r="K233" s="102">
        <v>20.391853140550907</v>
      </c>
      <c r="L233" s="102">
        <v>20.598917180116516</v>
      </c>
      <c r="M233" s="102">
        <v>19.810803377944065</v>
      </c>
      <c r="N233" s="102">
        <v>19.760133074081605</v>
      </c>
      <c r="O233" s="102">
        <v>19.171717980519993</v>
      </c>
      <c r="P233" s="102">
        <v>19.013166571379383</v>
      </c>
      <c r="Q233" s="102">
        <v>19.21972417425933</v>
      </c>
      <c r="R233" s="102">
        <v>19.364894503029969</v>
      </c>
      <c r="S233" s="102">
        <v>19.391970944012691</v>
      </c>
      <c r="T233" s="102">
        <v>18.959479651219056</v>
      </c>
      <c r="U233" s="102">
        <v>18.752721079818137</v>
      </c>
      <c r="V233" s="102">
        <v>18.363805788968662</v>
      </c>
      <c r="W233" s="102">
        <v>19.622663990552255</v>
      </c>
      <c r="X233" s="102">
        <v>18.822217336300934</v>
      </c>
      <c r="Y233" s="102">
        <v>18.933335126165371</v>
      </c>
      <c r="DA233" s="131" t="s">
        <v>2908</v>
      </c>
    </row>
    <row r="234" spans="1:105" ht="12" customHeight="1" x14ac:dyDescent="0.25">
      <c r="A234" s="107" t="s">
        <v>121</v>
      </c>
      <c r="B234" s="105">
        <v>13.977070870162226</v>
      </c>
      <c r="C234" s="105">
        <v>13.381463376135473</v>
      </c>
      <c r="D234" s="105">
        <v>14.709525850075048</v>
      </c>
      <c r="E234" s="105">
        <v>12.465521092999461</v>
      </c>
      <c r="F234" s="105">
        <v>14.624051018949761</v>
      </c>
      <c r="G234" s="105">
        <v>15.10992299268573</v>
      </c>
      <c r="H234" s="105">
        <v>15.729596837933714</v>
      </c>
      <c r="I234" s="105">
        <v>15.084022103742029</v>
      </c>
      <c r="J234" s="105">
        <v>15.734518430634969</v>
      </c>
      <c r="K234" s="105">
        <v>14.73970884906381</v>
      </c>
      <c r="L234" s="105">
        <v>14.919206164113366</v>
      </c>
      <c r="M234" s="105">
        <v>14.458679266832252</v>
      </c>
      <c r="N234" s="105">
        <v>14.438900555627905</v>
      </c>
      <c r="O234" s="105">
        <v>14.001718042095547</v>
      </c>
      <c r="P234" s="105">
        <v>14.032354175081778</v>
      </c>
      <c r="Q234" s="105">
        <v>14.420338688175789</v>
      </c>
      <c r="R234" s="105">
        <v>14.603650469249233</v>
      </c>
      <c r="S234" s="105">
        <v>14.813553313560584</v>
      </c>
      <c r="T234" s="105">
        <v>14.84416705551484</v>
      </c>
      <c r="U234" s="105">
        <v>14.820777385057539</v>
      </c>
      <c r="V234" s="105">
        <v>14.768441805070468</v>
      </c>
      <c r="W234" s="105">
        <v>16.135344631939841</v>
      </c>
      <c r="X234" s="105">
        <v>15.78461433257926</v>
      </c>
      <c r="Y234" s="105">
        <v>15.981200705247872</v>
      </c>
      <c r="DA234" s="132" t="s">
        <v>2909</v>
      </c>
    </row>
    <row r="235" spans="1:105" ht="12" customHeight="1" x14ac:dyDescent="0.25">
      <c r="A235" s="108" t="s">
        <v>53</v>
      </c>
      <c r="B235" s="99">
        <v>5.8825591267582933</v>
      </c>
      <c r="C235" s="99">
        <v>5.3555936652922949</v>
      </c>
      <c r="D235" s="99">
        <v>6.1315089171823978</v>
      </c>
      <c r="E235" s="99">
        <v>4.4883896409621702</v>
      </c>
      <c r="F235" s="99">
        <v>5.818637709749062</v>
      </c>
      <c r="G235" s="99">
        <v>5.947554775264762</v>
      </c>
      <c r="H235" s="99">
        <v>6.1561548573865839</v>
      </c>
      <c r="I235" s="99">
        <v>5.7540156199194943</v>
      </c>
      <c r="J235" s="99">
        <v>6.0332740670602574</v>
      </c>
      <c r="K235" s="99">
        <v>5.2972995498220765</v>
      </c>
      <c r="L235" s="99">
        <v>5.359558643631579</v>
      </c>
      <c r="M235" s="99">
        <v>5.3883481967171134</v>
      </c>
      <c r="N235" s="99">
        <v>5.3176832538241499</v>
      </c>
      <c r="O235" s="99">
        <v>5.0092733795581506</v>
      </c>
      <c r="P235" s="99">
        <v>5.2339887965575684</v>
      </c>
      <c r="Q235" s="99">
        <v>5.7967784045496522</v>
      </c>
      <c r="R235" s="99">
        <v>5.6621357463332123</v>
      </c>
      <c r="S235" s="99">
        <v>5.5820299707907663</v>
      </c>
      <c r="T235" s="99">
        <v>5.6563472577540264</v>
      </c>
      <c r="U235" s="99">
        <v>5.309009087079434</v>
      </c>
      <c r="V235" s="99">
        <v>5.1108983408763367</v>
      </c>
      <c r="W235" s="99">
        <v>6.1569509349831302</v>
      </c>
      <c r="X235" s="99">
        <v>6.6021154043118679</v>
      </c>
      <c r="Y235" s="99">
        <v>6.7478173846881342</v>
      </c>
      <c r="DA235" s="63" t="s">
        <v>2910</v>
      </c>
    </row>
    <row r="236" spans="1:105" ht="12" customHeight="1" x14ac:dyDescent="0.25">
      <c r="A236" s="108" t="s">
        <v>52</v>
      </c>
      <c r="B236" s="99">
        <v>8.0945117434039364</v>
      </c>
      <c r="C236" s="99">
        <v>8.0258697108431782</v>
      </c>
      <c r="D236" s="99">
        <v>8.5780169328926501</v>
      </c>
      <c r="E236" s="99">
        <v>7.9771314520372911</v>
      </c>
      <c r="F236" s="99">
        <v>8.8054133092006968</v>
      </c>
      <c r="G236" s="99">
        <v>9.1623682174209655</v>
      </c>
      <c r="H236" s="99">
        <v>9.5734419805471305</v>
      </c>
      <c r="I236" s="99">
        <v>9.3300064838225367</v>
      </c>
      <c r="J236" s="99">
        <v>9.7012443635747072</v>
      </c>
      <c r="K236" s="99">
        <v>9.442409299241735</v>
      </c>
      <c r="L236" s="99">
        <v>9.5596475204817857</v>
      </c>
      <c r="M236" s="99">
        <v>9.0703310701151416</v>
      </c>
      <c r="N236" s="99">
        <v>9.121217301803755</v>
      </c>
      <c r="O236" s="99">
        <v>8.9924446625373982</v>
      </c>
      <c r="P236" s="99">
        <v>8.7983653785242115</v>
      </c>
      <c r="Q236" s="99">
        <v>8.6235602836261371</v>
      </c>
      <c r="R236" s="99">
        <v>8.9415147229160201</v>
      </c>
      <c r="S236" s="99">
        <v>9.2315233427698207</v>
      </c>
      <c r="T236" s="99">
        <v>9.1878197977608114</v>
      </c>
      <c r="U236" s="99">
        <v>9.5117682979781062</v>
      </c>
      <c r="V236" s="99">
        <v>9.6575434641941289</v>
      </c>
      <c r="W236" s="99">
        <v>9.9783936969567097</v>
      </c>
      <c r="X236" s="99">
        <v>9.1824989282673926</v>
      </c>
      <c r="Y236" s="99">
        <v>9.2333833205597369</v>
      </c>
      <c r="DA236" s="63" t="s">
        <v>2911</v>
      </c>
    </row>
    <row r="237" spans="1:105" ht="12" customHeight="1" x14ac:dyDescent="0.25">
      <c r="A237" s="121" t="s">
        <v>54</v>
      </c>
      <c r="B237" s="123">
        <v>16.533901619581876</v>
      </c>
      <c r="C237" s="123">
        <v>16.040428478869519</v>
      </c>
      <c r="D237" s="123">
        <v>17.470571358589147</v>
      </c>
      <c r="E237" s="123">
        <v>15.866218683458447</v>
      </c>
      <c r="F237" s="123">
        <v>17.314271331179757</v>
      </c>
      <c r="G237" s="123">
        <v>17.799779520398733</v>
      </c>
      <c r="H237" s="123">
        <v>18.321756927083243</v>
      </c>
      <c r="I237" s="123">
        <v>17.416416199163617</v>
      </c>
      <c r="J237" s="123">
        <v>18.551816884873698</v>
      </c>
      <c r="K237" s="123">
        <v>18.083799456111873</v>
      </c>
      <c r="L237" s="123">
        <v>17.279056973026435</v>
      </c>
      <c r="M237" s="123">
        <v>16.026611411499093</v>
      </c>
      <c r="N237" s="123">
        <v>15.348515668537335</v>
      </c>
      <c r="O237" s="123">
        <v>14.812324777547284</v>
      </c>
      <c r="P237" s="123">
        <v>13.919370736933811</v>
      </c>
      <c r="Q237" s="123">
        <v>13.979027943085631</v>
      </c>
      <c r="R237" s="123">
        <v>14.198597668550143</v>
      </c>
      <c r="S237" s="123">
        <v>13.78684891796024</v>
      </c>
      <c r="T237" s="123">
        <v>13.05194647429148</v>
      </c>
      <c r="U237" s="123">
        <v>12.950715113426753</v>
      </c>
      <c r="V237" s="123">
        <v>12.40433649591375</v>
      </c>
      <c r="W237" s="123">
        <v>12.886481909358322</v>
      </c>
      <c r="X237" s="123">
        <v>12.086270472199169</v>
      </c>
      <c r="Y237" s="123">
        <v>11.275083735001603</v>
      </c>
      <c r="DA237" s="130" t="s">
        <v>2912</v>
      </c>
    </row>
    <row r="238" spans="1:105" ht="12" customHeight="1" x14ac:dyDescent="0.25">
      <c r="A238" s="97" t="s">
        <v>50</v>
      </c>
      <c r="B238" s="99">
        <v>17.771779170561707</v>
      </c>
      <c r="C238" s="99">
        <v>20.891008337498025</v>
      </c>
      <c r="D238" s="99">
        <v>18.219835643793374</v>
      </c>
      <c r="E238" s="99">
        <v>21.475717981774228</v>
      </c>
      <c r="F238" s="99">
        <v>20.021901097364577</v>
      </c>
      <c r="G238" s="99">
        <v>20.216798916442102</v>
      </c>
      <c r="H238" s="99">
        <v>19.800535266872071</v>
      </c>
      <c r="I238" s="99">
        <v>20.604281451879281</v>
      </c>
      <c r="J238" s="99">
        <v>20.130736849483739</v>
      </c>
      <c r="K238" s="99">
        <v>23.067272893983166</v>
      </c>
      <c r="L238" s="99">
        <v>20.705670005168372</v>
      </c>
      <c r="M238" s="99">
        <v>18.339005005700038</v>
      </c>
      <c r="N238" s="99">
        <v>17.364952322929703</v>
      </c>
      <c r="O238" s="99">
        <v>17.145907249359173</v>
      </c>
      <c r="P238" s="99">
        <v>15.752029315263519</v>
      </c>
      <c r="Q238" s="99">
        <v>15.931989006294078</v>
      </c>
      <c r="R238" s="99">
        <v>16.76440333765148</v>
      </c>
      <c r="S238" s="99">
        <v>16.377701899427109</v>
      </c>
      <c r="T238" s="99">
        <v>15.394654847687491</v>
      </c>
      <c r="U238" s="99">
        <v>16.018139664534758</v>
      </c>
      <c r="V238" s="99">
        <v>15.545252885691717</v>
      </c>
      <c r="W238" s="99">
        <v>16.262393115704583</v>
      </c>
      <c r="X238" s="99">
        <v>15.774657983471197</v>
      </c>
      <c r="Y238" s="99">
        <v>14.070565770409516</v>
      </c>
      <c r="DA238" s="63" t="s">
        <v>2913</v>
      </c>
    </row>
    <row r="239" spans="1:105" ht="12" customHeight="1" x14ac:dyDescent="0.25">
      <c r="A239" s="109" t="s">
        <v>120</v>
      </c>
      <c r="B239" s="110">
        <v>16.051617946925806</v>
      </c>
      <c r="C239" s="110">
        <v>13.870558106500422</v>
      </c>
      <c r="D239" s="110">
        <v>17.100079160730758</v>
      </c>
      <c r="E239" s="110">
        <v>12.780153547273027</v>
      </c>
      <c r="F239" s="110">
        <v>15.74719248532398</v>
      </c>
      <c r="G239" s="110">
        <v>16.363965061327978</v>
      </c>
      <c r="H239" s="110">
        <v>17.393733280133691</v>
      </c>
      <c r="I239" s="110">
        <v>15.290713483113368</v>
      </c>
      <c r="J239" s="110">
        <v>17.387886527563666</v>
      </c>
      <c r="K239" s="110">
        <v>14.251906084203448</v>
      </c>
      <c r="L239" s="110">
        <v>14.554823662424857</v>
      </c>
      <c r="M239" s="110">
        <v>14.141374005214491</v>
      </c>
      <c r="N239" s="110">
        <v>13.690907077634977</v>
      </c>
      <c r="O239" s="110">
        <v>12.855794265107342</v>
      </c>
      <c r="P239" s="110">
        <v>12.423890072612638</v>
      </c>
      <c r="Q239" s="110">
        <v>12.460475964815576</v>
      </c>
      <c r="R239" s="110">
        <v>12.433044199497504</v>
      </c>
      <c r="S239" s="110">
        <v>12.223000721939698</v>
      </c>
      <c r="T239" s="110">
        <v>11.776699662010552</v>
      </c>
      <c r="U239" s="110">
        <v>11.365933015227364</v>
      </c>
      <c r="V239" s="110">
        <v>11.004385190755576</v>
      </c>
      <c r="W239" s="110">
        <v>11.546750218020911</v>
      </c>
      <c r="X239" s="110">
        <v>10.817198348086306</v>
      </c>
      <c r="Y239" s="110">
        <v>10.333078401201584</v>
      </c>
      <c r="DA239" s="60" t="s">
        <v>2914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94.593363750637934</v>
      </c>
      <c r="C241" s="118">
        <f t="shared" si="98"/>
        <v>108.88781919964222</v>
      </c>
      <c r="D241" s="118">
        <f t="shared" si="98"/>
        <v>114.85245560281979</v>
      </c>
      <c r="E241" s="118">
        <f t="shared" si="98"/>
        <v>120.60656792570541</v>
      </c>
      <c r="F241" s="118">
        <f t="shared" si="98"/>
        <v>122.89462246038052</v>
      </c>
      <c r="G241" s="118">
        <f t="shared" si="98"/>
        <v>132.28226919960824</v>
      </c>
      <c r="H241" s="118">
        <f t="shared" si="98"/>
        <v>126.65199672964432</v>
      </c>
      <c r="I241" s="118">
        <f t="shared" si="98"/>
        <v>114.13193158135169</v>
      </c>
      <c r="J241" s="118">
        <f t="shared" si="98"/>
        <v>131.2931534687024</v>
      </c>
      <c r="K241" s="118">
        <f t="shared" si="98"/>
        <v>133.05293350206938</v>
      </c>
      <c r="L241" s="118">
        <f t="shared" si="98"/>
        <v>153.27401408370449</v>
      </c>
      <c r="M241" s="118">
        <f t="shared" si="98"/>
        <v>144.74576403457928</v>
      </c>
      <c r="N241" s="118">
        <f t="shared" si="98"/>
        <v>143.66403896438587</v>
      </c>
      <c r="O241" s="118">
        <f t="shared" si="98"/>
        <v>136.56676772154685</v>
      </c>
      <c r="P241" s="118">
        <f t="shared" si="98"/>
        <v>139.70315176834814</v>
      </c>
      <c r="Q241" s="118">
        <f t="shared" si="98"/>
        <v>128.43371001173304</v>
      </c>
      <c r="R241" s="118">
        <f t="shared" ref="R241:V241" si="99">R242+R244+R246+R255</f>
        <v>118.05997865952881</v>
      </c>
      <c r="S241" s="118">
        <f t="shared" si="99"/>
        <v>143.65216364004192</v>
      </c>
      <c r="T241" s="118">
        <f t="shared" si="99"/>
        <v>167.60212588868649</v>
      </c>
      <c r="U241" s="118">
        <f t="shared" si="99"/>
        <v>165.74091930830477</v>
      </c>
      <c r="V241" s="118">
        <f t="shared" si="99"/>
        <v>82.480137477471544</v>
      </c>
      <c r="W241" s="118">
        <f t="shared" ref="W241:Y241" si="100">W242+W244+W246+W255</f>
        <v>165.48961557679183</v>
      </c>
      <c r="X241" s="118">
        <f t="shared" si="100"/>
        <v>158.09992057049675</v>
      </c>
      <c r="Y241" s="118">
        <f t="shared" si="100"/>
        <v>159.84043881301051</v>
      </c>
      <c r="DA241" s="129" t="s">
        <v>3066</v>
      </c>
    </row>
    <row r="242" spans="1:105" ht="12" customHeight="1" x14ac:dyDescent="0.25">
      <c r="A242" s="121" t="s">
        <v>57</v>
      </c>
      <c r="B242" s="123">
        <f t="shared" ref="B242:Y242" si="101">B243</f>
        <v>64.47506744684496</v>
      </c>
      <c r="C242" s="123">
        <f t="shared" si="101"/>
        <v>80.080255674898808</v>
      </c>
      <c r="D242" s="123">
        <f t="shared" si="101"/>
        <v>84.117018817339513</v>
      </c>
      <c r="E242" s="123">
        <f t="shared" si="101"/>
        <v>85.071511305044197</v>
      </c>
      <c r="F242" s="123">
        <f t="shared" si="101"/>
        <v>93.16873341130848</v>
      </c>
      <c r="G242" s="123">
        <f t="shared" si="101"/>
        <v>100.65149009660129</v>
      </c>
      <c r="H242" s="123">
        <f t="shared" si="101"/>
        <v>91.780540150412634</v>
      </c>
      <c r="I242" s="123">
        <f t="shared" si="101"/>
        <v>78.954620431568529</v>
      </c>
      <c r="J242" s="123">
        <f t="shared" si="101"/>
        <v>93.79656325370722</v>
      </c>
      <c r="K242" s="123">
        <f t="shared" si="101"/>
        <v>96.303042528380573</v>
      </c>
      <c r="L242" s="123">
        <f t="shared" si="101"/>
        <v>113.24747491912851</v>
      </c>
      <c r="M242" s="123">
        <f t="shared" si="101"/>
        <v>99.419776143246793</v>
      </c>
      <c r="N242" s="123">
        <f t="shared" si="101"/>
        <v>96.515074050215432</v>
      </c>
      <c r="O242" s="123">
        <f t="shared" si="101"/>
        <v>93.62549378904761</v>
      </c>
      <c r="P242" s="123">
        <f t="shared" si="101"/>
        <v>99.14021862767423</v>
      </c>
      <c r="Q242" s="123">
        <f t="shared" si="101"/>
        <v>68.712168048445449</v>
      </c>
      <c r="R242" s="123">
        <f t="shared" si="101"/>
        <v>65.880937366933111</v>
      </c>
      <c r="S242" s="123">
        <f t="shared" si="101"/>
        <v>89.93579647285182</v>
      </c>
      <c r="T242" s="123">
        <f t="shared" si="101"/>
        <v>117.8647747719592</v>
      </c>
      <c r="U242" s="123">
        <f t="shared" si="101"/>
        <v>117.90138833072525</v>
      </c>
      <c r="V242" s="123">
        <f t="shared" si="101"/>
        <v>35.621630414653772</v>
      </c>
      <c r="W242" s="123">
        <f t="shared" si="101"/>
        <v>112.36020337857906</v>
      </c>
      <c r="X242" s="123">
        <f t="shared" si="101"/>
        <v>104.98323157816606</v>
      </c>
      <c r="Y242" s="123">
        <f t="shared" si="101"/>
        <v>105.00709886535151</v>
      </c>
      <c r="DA242" s="130" t="s">
        <v>3067</v>
      </c>
    </row>
    <row r="243" spans="1:105" ht="12" customHeight="1" x14ac:dyDescent="0.25">
      <c r="A243" s="97" t="s">
        <v>53</v>
      </c>
      <c r="B243" s="99">
        <v>64.47506744684496</v>
      </c>
      <c r="C243" s="99">
        <v>80.080255674898808</v>
      </c>
      <c r="D243" s="99">
        <v>84.117018817339513</v>
      </c>
      <c r="E243" s="99">
        <v>85.071511305044197</v>
      </c>
      <c r="F243" s="99">
        <v>93.16873341130848</v>
      </c>
      <c r="G243" s="99">
        <v>100.65149009660129</v>
      </c>
      <c r="H243" s="99">
        <v>91.780540150412634</v>
      </c>
      <c r="I243" s="99">
        <v>78.954620431568529</v>
      </c>
      <c r="J243" s="99">
        <v>93.79656325370722</v>
      </c>
      <c r="K243" s="99">
        <v>96.303042528380573</v>
      </c>
      <c r="L243" s="99">
        <v>113.24747491912851</v>
      </c>
      <c r="M243" s="99">
        <v>99.419776143246793</v>
      </c>
      <c r="N243" s="99">
        <v>96.515074050215432</v>
      </c>
      <c r="O243" s="99">
        <v>93.62549378904761</v>
      </c>
      <c r="P243" s="99">
        <v>99.14021862767423</v>
      </c>
      <c r="Q243" s="99">
        <v>68.712168048445449</v>
      </c>
      <c r="R243" s="99">
        <v>65.880937366933111</v>
      </c>
      <c r="S243" s="99">
        <v>89.93579647285182</v>
      </c>
      <c r="T243" s="99">
        <v>117.8647747719592</v>
      </c>
      <c r="U243" s="99">
        <v>117.90138833072525</v>
      </c>
      <c r="V243" s="99">
        <v>35.621630414653772</v>
      </c>
      <c r="W243" s="99">
        <v>112.36020337857906</v>
      </c>
      <c r="X243" s="99">
        <v>104.98323157816606</v>
      </c>
      <c r="Y243" s="99">
        <v>105.00709886535151</v>
      </c>
      <c r="DA243" s="63" t="s">
        <v>3068</v>
      </c>
    </row>
    <row r="244" spans="1:105" ht="12" customHeight="1" x14ac:dyDescent="0.25">
      <c r="A244" s="121" t="s">
        <v>92</v>
      </c>
      <c r="B244" s="123">
        <f t="shared" ref="B244:Y244" si="102">B245</f>
        <v>7.1342404928681171</v>
      </c>
      <c r="C244" s="123">
        <f t="shared" si="102"/>
        <v>6.7231951628769462</v>
      </c>
      <c r="D244" s="123">
        <f t="shared" si="102"/>
        <v>6.5086303681235824</v>
      </c>
      <c r="E244" s="123">
        <f t="shared" si="102"/>
        <v>14.199523284742718</v>
      </c>
      <c r="F244" s="123">
        <f t="shared" si="102"/>
        <v>5.6390687145793734</v>
      </c>
      <c r="G244" s="123">
        <f t="shared" si="102"/>
        <v>6.7309946115134416</v>
      </c>
      <c r="H244" s="123">
        <f t="shared" si="102"/>
        <v>8.9997638535732722</v>
      </c>
      <c r="I244" s="123">
        <f t="shared" si="102"/>
        <v>10.538578665304676</v>
      </c>
      <c r="J244" s="123">
        <f t="shared" si="102"/>
        <v>11.449179079734543</v>
      </c>
      <c r="K244" s="123">
        <f t="shared" si="102"/>
        <v>11.927425218130709</v>
      </c>
      <c r="L244" s="123">
        <f t="shared" si="102"/>
        <v>15.542002146382707</v>
      </c>
      <c r="M244" s="123">
        <f t="shared" si="102"/>
        <v>22.126528272256181</v>
      </c>
      <c r="N244" s="123">
        <f t="shared" si="102"/>
        <v>24.371874390718336</v>
      </c>
      <c r="O244" s="123">
        <f t="shared" si="102"/>
        <v>20.837182749255593</v>
      </c>
      <c r="P244" s="123">
        <f t="shared" si="102"/>
        <v>19.053243360217238</v>
      </c>
      <c r="Q244" s="123">
        <f t="shared" si="102"/>
        <v>37.894586933053574</v>
      </c>
      <c r="R244" s="123">
        <f t="shared" si="102"/>
        <v>29.772667939351631</v>
      </c>
      <c r="S244" s="123">
        <f t="shared" si="102"/>
        <v>31.086500657482802</v>
      </c>
      <c r="T244" s="123">
        <f t="shared" si="102"/>
        <v>27.25967776180843</v>
      </c>
      <c r="U244" s="123">
        <f t="shared" si="102"/>
        <v>25.134810005445956</v>
      </c>
      <c r="V244" s="123">
        <f t="shared" si="102"/>
        <v>24.165920762915601</v>
      </c>
      <c r="W244" s="123">
        <f t="shared" si="102"/>
        <v>28.717278464554482</v>
      </c>
      <c r="X244" s="123">
        <f t="shared" si="102"/>
        <v>29.528046351614041</v>
      </c>
      <c r="Y244" s="123">
        <f t="shared" si="102"/>
        <v>31.590731440489826</v>
      </c>
      <c r="DA244" s="130" t="s">
        <v>3069</v>
      </c>
    </row>
    <row r="245" spans="1:105" ht="12" customHeight="1" x14ac:dyDescent="0.25">
      <c r="A245" s="97" t="s">
        <v>53</v>
      </c>
      <c r="B245" s="99">
        <f>RES_hhdet_tess!B165</f>
        <v>7.1342404928681171</v>
      </c>
      <c r="C245" s="99">
        <f>RES_hhdet_tess!C165</f>
        <v>6.7231951628769462</v>
      </c>
      <c r="D245" s="99">
        <f>RES_hhdet_tess!D165</f>
        <v>6.5086303681235824</v>
      </c>
      <c r="E245" s="99">
        <f>RES_hhdet_tess!E165</f>
        <v>14.199523284742718</v>
      </c>
      <c r="F245" s="99">
        <f>RES_hhdet_tess!F165</f>
        <v>5.6390687145793734</v>
      </c>
      <c r="G245" s="99">
        <f>RES_hhdet_tess!G165</f>
        <v>6.7309946115134416</v>
      </c>
      <c r="H245" s="99">
        <f>RES_hhdet_tess!H165</f>
        <v>8.9997638535732722</v>
      </c>
      <c r="I245" s="99">
        <f>RES_hhdet_tess!I165</f>
        <v>10.538578665304676</v>
      </c>
      <c r="J245" s="99">
        <f>RES_hhdet_tess!J165</f>
        <v>11.449179079734543</v>
      </c>
      <c r="K245" s="99">
        <f>RES_hhdet_tess!K165</f>
        <v>11.927425218130709</v>
      </c>
      <c r="L245" s="99">
        <f>RES_hhdet_tess!L165</f>
        <v>15.542002146382707</v>
      </c>
      <c r="M245" s="99">
        <f>RES_hhdet_tess!M165</f>
        <v>22.126528272256181</v>
      </c>
      <c r="N245" s="99">
        <f>RES_hhdet_tess!N165</f>
        <v>24.371874390718336</v>
      </c>
      <c r="O245" s="99">
        <f>RES_hhdet_tess!O165</f>
        <v>20.837182749255593</v>
      </c>
      <c r="P245" s="99">
        <f>RES_hhdet_tess!P165</f>
        <v>19.053243360217238</v>
      </c>
      <c r="Q245" s="99">
        <f>RES_hhdet_tess!Q165</f>
        <v>37.894586933053574</v>
      </c>
      <c r="R245" s="99">
        <f>RES_hhdet_tess!R165</f>
        <v>29.772667939351631</v>
      </c>
      <c r="S245" s="99">
        <f>RES_hhdet_tess!S165</f>
        <v>31.086500657482802</v>
      </c>
      <c r="T245" s="99">
        <f>RES_hhdet_tess!T165</f>
        <v>27.25967776180843</v>
      </c>
      <c r="U245" s="99">
        <f>RES_hhdet_tess!U165</f>
        <v>25.134810005445956</v>
      </c>
      <c r="V245" s="99">
        <f>RES_hhdet_tess!V165</f>
        <v>24.165920762915601</v>
      </c>
      <c r="W245" s="99">
        <f>RES_hhdet_tess!W165</f>
        <v>28.717278464554482</v>
      </c>
      <c r="X245" s="99">
        <f>RES_hhdet_tess!X165</f>
        <v>29.528046351614041</v>
      </c>
      <c r="Y245" s="99">
        <f>RES_hhdet_tess!Y165</f>
        <v>31.590731440489826</v>
      </c>
      <c r="DA245" s="63" t="s">
        <v>3070</v>
      </c>
    </row>
    <row r="246" spans="1:105" ht="12" customHeight="1" x14ac:dyDescent="0.25">
      <c r="A246" s="121" t="s">
        <v>55</v>
      </c>
      <c r="B246" s="123">
        <v>11.602566888507399</v>
      </c>
      <c r="C246" s="123">
        <v>11.277819895498073</v>
      </c>
      <c r="D246" s="123">
        <v>12.26717917388544</v>
      </c>
      <c r="E246" s="123">
        <v>10.792663034295291</v>
      </c>
      <c r="F246" s="123">
        <v>12.386906447340513</v>
      </c>
      <c r="G246" s="123">
        <v>12.829499880126122</v>
      </c>
      <c r="H246" s="123">
        <v>13.380321394103914</v>
      </c>
      <c r="I246" s="123">
        <v>12.907489414005143</v>
      </c>
      <c r="J246" s="123">
        <v>13.500619411478519</v>
      </c>
      <c r="K246" s="123">
        <v>12.865931603166301</v>
      </c>
      <c r="L246" s="123">
        <v>12.975819479757295</v>
      </c>
      <c r="M246" s="123">
        <v>12.467076096220481</v>
      </c>
      <c r="N246" s="123">
        <v>12.472293856324084</v>
      </c>
      <c r="O246" s="123">
        <v>12.186028065155972</v>
      </c>
      <c r="P246" s="123">
        <v>12.125187078662716</v>
      </c>
      <c r="Q246" s="123">
        <v>12.356124496788738</v>
      </c>
      <c r="R246" s="123">
        <v>12.69058619057604</v>
      </c>
      <c r="S246" s="123">
        <v>13.014537929975267</v>
      </c>
      <c r="T246" s="123">
        <v>13.135204767747643</v>
      </c>
      <c r="U246" s="123">
        <v>13.31195194396857</v>
      </c>
      <c r="V246" s="123">
        <v>13.395352727902322</v>
      </c>
      <c r="W246" s="123">
        <v>14.539930395610913</v>
      </c>
      <c r="X246" s="123">
        <v>14.157787374280833</v>
      </c>
      <c r="Y246" s="123">
        <v>14.341123451890208</v>
      </c>
      <c r="DA246" s="130" t="s">
        <v>3071</v>
      </c>
    </row>
    <row r="247" spans="1:105" ht="12" customHeight="1" x14ac:dyDescent="0.25">
      <c r="A247" s="97" t="s">
        <v>124</v>
      </c>
      <c r="B247" s="99">
        <v>11.074619947023075</v>
      </c>
      <c r="C247" s="99">
        <v>11.602278425573592</v>
      </c>
      <c r="D247" s="99">
        <v>11.319819625086829</v>
      </c>
      <c r="E247" s="99">
        <v>12.177381307404952</v>
      </c>
      <c r="F247" s="99">
        <v>12.320142678033681</v>
      </c>
      <c r="G247" s="99">
        <v>12.530434664335585</v>
      </c>
      <c r="H247" s="99">
        <v>12.915618021716586</v>
      </c>
      <c r="I247" s="99">
        <v>12.575503869120682</v>
      </c>
      <c r="J247" s="99">
        <v>13.95006486012643</v>
      </c>
      <c r="K247" s="99">
        <v>14.921826056781386</v>
      </c>
      <c r="L247" s="99">
        <v>13.887370510204846</v>
      </c>
      <c r="M247" s="99">
        <v>12.447808468667731</v>
      </c>
      <c r="N247" s="99">
        <v>12.178655218657179</v>
      </c>
      <c r="O247" s="99">
        <v>12.416186518992784</v>
      </c>
      <c r="P247" s="99">
        <v>11.703355119317372</v>
      </c>
      <c r="Q247" s="99">
        <v>12.083435148466195</v>
      </c>
      <c r="R247" s="99">
        <v>13.00404664812009</v>
      </c>
      <c r="S247" s="99">
        <v>13.11714295751176</v>
      </c>
      <c r="T247" s="99">
        <v>12.763689570160748</v>
      </c>
      <c r="U247" s="99">
        <v>13.680594833271501</v>
      </c>
      <c r="V247" s="99">
        <v>13.515850792546733</v>
      </c>
      <c r="W247" s="99">
        <v>14.496227798759296</v>
      </c>
      <c r="X247" s="99">
        <v>14.439338254281722</v>
      </c>
      <c r="Y247" s="99">
        <v>13.600257779835214</v>
      </c>
      <c r="DA247" s="63" t="s">
        <v>3072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0</v>
      </c>
      <c r="L248" s="99">
        <v>0</v>
      </c>
      <c r="M248" s="99">
        <v>0</v>
      </c>
      <c r="N248" s="99">
        <v>0</v>
      </c>
      <c r="O248" s="99">
        <v>0</v>
      </c>
      <c r="P248" s="99">
        <v>0</v>
      </c>
      <c r="Q248" s="99">
        <v>0</v>
      </c>
      <c r="R248" s="99">
        <v>0</v>
      </c>
      <c r="S248" s="99">
        <v>0</v>
      </c>
      <c r="T248" s="99">
        <v>0</v>
      </c>
      <c r="U248" s="99">
        <v>0</v>
      </c>
      <c r="V248" s="99">
        <v>0</v>
      </c>
      <c r="W248" s="99">
        <v>0</v>
      </c>
      <c r="X248" s="99">
        <v>0</v>
      </c>
      <c r="Y248" s="99">
        <v>0</v>
      </c>
      <c r="DA248" s="63" t="s">
        <v>3073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0</v>
      </c>
      <c r="L249" s="102">
        <v>0</v>
      </c>
      <c r="M249" s="102">
        <v>0</v>
      </c>
      <c r="N249" s="102">
        <v>0</v>
      </c>
      <c r="O249" s="102">
        <v>0</v>
      </c>
      <c r="P249" s="102">
        <v>0</v>
      </c>
      <c r="Q249" s="102">
        <v>0</v>
      </c>
      <c r="R249" s="102">
        <v>0</v>
      </c>
      <c r="S249" s="102">
        <v>0</v>
      </c>
      <c r="T249" s="102">
        <v>0</v>
      </c>
      <c r="U249" s="102">
        <v>0</v>
      </c>
      <c r="V249" s="102">
        <v>0</v>
      </c>
      <c r="W249" s="102">
        <v>0</v>
      </c>
      <c r="X249" s="102">
        <v>0</v>
      </c>
      <c r="Y249" s="102">
        <v>0</v>
      </c>
      <c r="DA249" s="131" t="s">
        <v>3074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0</v>
      </c>
      <c r="L250" s="105">
        <v>0</v>
      </c>
      <c r="M250" s="105">
        <v>0</v>
      </c>
      <c r="N250" s="105">
        <v>0</v>
      </c>
      <c r="O250" s="105">
        <v>0</v>
      </c>
      <c r="P250" s="105">
        <v>0</v>
      </c>
      <c r="Q250" s="105">
        <v>0</v>
      </c>
      <c r="R250" s="105">
        <v>0</v>
      </c>
      <c r="S250" s="105">
        <v>0</v>
      </c>
      <c r="T250" s="105">
        <v>0</v>
      </c>
      <c r="U250" s="105">
        <v>0</v>
      </c>
      <c r="V250" s="105">
        <v>0</v>
      </c>
      <c r="W250" s="105">
        <v>0</v>
      </c>
      <c r="X250" s="105">
        <v>0</v>
      </c>
      <c r="Y250" s="105">
        <v>0</v>
      </c>
      <c r="DA250" s="132" t="s">
        <v>3075</v>
      </c>
    </row>
    <row r="251" spans="1:105" ht="12" customHeight="1" x14ac:dyDescent="0.25">
      <c r="A251" s="106" t="s">
        <v>122</v>
      </c>
      <c r="B251" s="102">
        <v>11.624190651460884</v>
      </c>
      <c r="C251" s="102">
        <v>11.26407734546844</v>
      </c>
      <c r="D251" s="102">
        <v>12.309039841549664</v>
      </c>
      <c r="E251" s="102">
        <v>10.728811648360972</v>
      </c>
      <c r="F251" s="102">
        <v>12.389988697688572</v>
      </c>
      <c r="G251" s="102">
        <v>12.84323979559964</v>
      </c>
      <c r="H251" s="102">
        <v>13.401871351175616</v>
      </c>
      <c r="I251" s="102">
        <v>12.923078747098405</v>
      </c>
      <c r="J251" s="102">
        <v>13.479547797884136</v>
      </c>
      <c r="K251" s="102">
        <v>12.768784904459942</v>
      </c>
      <c r="L251" s="102">
        <v>12.933111290328489</v>
      </c>
      <c r="M251" s="102">
        <v>12.467798059190075</v>
      </c>
      <c r="N251" s="102">
        <v>12.485352158190679</v>
      </c>
      <c r="O251" s="102">
        <v>12.175248817122613</v>
      </c>
      <c r="P251" s="102">
        <v>12.14157723262556</v>
      </c>
      <c r="Q251" s="102">
        <v>12.365081087266134</v>
      </c>
      <c r="R251" s="102">
        <v>12.675367291581736</v>
      </c>
      <c r="S251" s="102">
        <v>13.008465926849039</v>
      </c>
      <c r="T251" s="102">
        <v>13.147388242806185</v>
      </c>
      <c r="U251" s="102">
        <v>13.301457614214902</v>
      </c>
      <c r="V251" s="102">
        <v>13.392786106670576</v>
      </c>
      <c r="W251" s="102">
        <v>14.541226945756325</v>
      </c>
      <c r="X251" s="102">
        <v>14.152309374974648</v>
      </c>
      <c r="Y251" s="102">
        <v>14.357335967716658</v>
      </c>
      <c r="DA251" s="131" t="s">
        <v>3076</v>
      </c>
    </row>
    <row r="252" spans="1:105" ht="12" customHeight="1" x14ac:dyDescent="0.25">
      <c r="A252" s="107" t="s">
        <v>121</v>
      </c>
      <c r="B252" s="105">
        <v>11.62419065146088</v>
      </c>
      <c r="C252" s="105">
        <v>11.264300915509388</v>
      </c>
      <c r="D252" s="105">
        <v>12.309417657169538</v>
      </c>
      <c r="E252" s="105">
        <v>10.730062527907382</v>
      </c>
      <c r="F252" s="105">
        <v>12.391112757516096</v>
      </c>
      <c r="G252" s="105">
        <v>12.844225104593461</v>
      </c>
      <c r="H252" s="105">
        <v>13.40244047885991</v>
      </c>
      <c r="I252" s="105">
        <v>12.922462393556755</v>
      </c>
      <c r="J252" s="105">
        <v>13.477918777440719</v>
      </c>
      <c r="K252" s="105">
        <v>12.768068269183352</v>
      </c>
      <c r="L252" s="105">
        <v>12.932613056027485</v>
      </c>
      <c r="M252" s="105">
        <v>12.470308789576364</v>
      </c>
      <c r="N252" s="105">
        <v>12.488643376071181</v>
      </c>
      <c r="O252" s="105">
        <v>12.181379754063583</v>
      </c>
      <c r="P252" s="105">
        <v>12.157112632194796</v>
      </c>
      <c r="Q252" s="105">
        <v>12.386126170104019</v>
      </c>
      <c r="R252" s="105">
        <v>12.695790539616779</v>
      </c>
      <c r="S252" s="105">
        <v>13.025743739807687</v>
      </c>
      <c r="T252" s="105">
        <v>13.146110668502233</v>
      </c>
      <c r="U252" s="105">
        <v>13.298073737777171</v>
      </c>
      <c r="V252" s="105">
        <v>13.389962009681904</v>
      </c>
      <c r="W252" s="105">
        <v>14.539704125099679</v>
      </c>
      <c r="X252" s="105">
        <v>14.149440175926312</v>
      </c>
      <c r="Y252" s="105">
        <v>14.356504688081976</v>
      </c>
      <c r="DA252" s="132" t="s">
        <v>3077</v>
      </c>
    </row>
    <row r="253" spans="1:105" ht="12" customHeight="1" x14ac:dyDescent="0.25">
      <c r="A253" s="108" t="s">
        <v>53</v>
      </c>
      <c r="B253" s="99">
        <v>3.5296789080569457</v>
      </c>
      <c r="C253" s="99">
        <v>3.2384312046662096</v>
      </c>
      <c r="D253" s="99">
        <v>3.7314007242768863</v>
      </c>
      <c r="E253" s="99">
        <v>2.7529310758700909</v>
      </c>
      <c r="F253" s="99">
        <v>3.5856994483154003</v>
      </c>
      <c r="G253" s="99">
        <v>3.6818568871724953</v>
      </c>
      <c r="H253" s="99">
        <v>3.8289984983127812</v>
      </c>
      <c r="I253" s="99">
        <v>3.5924559097342179</v>
      </c>
      <c r="J253" s="99">
        <v>3.776674413866012</v>
      </c>
      <c r="K253" s="99">
        <v>3.3256589699416135</v>
      </c>
      <c r="L253" s="99">
        <v>3.3729655355457022</v>
      </c>
      <c r="M253" s="99">
        <v>3.3999777194612246</v>
      </c>
      <c r="N253" s="99">
        <v>3.3674260742674251</v>
      </c>
      <c r="O253" s="99">
        <v>3.1889350915261852</v>
      </c>
      <c r="P253" s="99">
        <v>3.358747253670586</v>
      </c>
      <c r="Q253" s="99">
        <v>3.7625658864778813</v>
      </c>
      <c r="R253" s="99">
        <v>3.7542758167007562</v>
      </c>
      <c r="S253" s="99">
        <v>3.7942203970378663</v>
      </c>
      <c r="T253" s="99">
        <v>3.9582908707414206</v>
      </c>
      <c r="U253" s="99">
        <v>3.7863054397990616</v>
      </c>
      <c r="V253" s="99">
        <v>3.7324185454877759</v>
      </c>
      <c r="W253" s="99">
        <v>4.5613104281429679</v>
      </c>
      <c r="X253" s="99">
        <v>4.9669412476589203</v>
      </c>
      <c r="Y253" s="99">
        <v>5.1231213675222378</v>
      </c>
      <c r="DA253" s="63" t="s">
        <v>3078</v>
      </c>
    </row>
    <row r="254" spans="1:105" ht="12" customHeight="1" x14ac:dyDescent="0.25">
      <c r="A254" s="108" t="s">
        <v>52</v>
      </c>
      <c r="B254" s="99">
        <v>8.0945117434039364</v>
      </c>
      <c r="C254" s="99">
        <v>8.0258697108431782</v>
      </c>
      <c r="D254" s="99">
        <v>8.5780169328926501</v>
      </c>
      <c r="E254" s="99">
        <v>7.9771314520372911</v>
      </c>
      <c r="F254" s="99">
        <v>8.8054133092006968</v>
      </c>
      <c r="G254" s="99">
        <v>9.1623682174209655</v>
      </c>
      <c r="H254" s="99">
        <v>9.5734419805471305</v>
      </c>
      <c r="I254" s="99">
        <v>9.3300064838225367</v>
      </c>
      <c r="J254" s="99">
        <v>9.7012443635747072</v>
      </c>
      <c r="K254" s="99">
        <v>9.442409299241735</v>
      </c>
      <c r="L254" s="99">
        <v>9.5596475204817857</v>
      </c>
      <c r="M254" s="99">
        <v>9.0703310701151416</v>
      </c>
      <c r="N254" s="99">
        <v>9.121217301803755</v>
      </c>
      <c r="O254" s="99">
        <v>8.9924446625373982</v>
      </c>
      <c r="P254" s="99">
        <v>8.7983653785242115</v>
      </c>
      <c r="Q254" s="99">
        <v>8.6235602836261371</v>
      </c>
      <c r="R254" s="99">
        <v>8.9415147229160201</v>
      </c>
      <c r="S254" s="99">
        <v>9.2315233427698207</v>
      </c>
      <c r="T254" s="99">
        <v>9.1878197977608114</v>
      </c>
      <c r="U254" s="99">
        <v>9.5117682979781062</v>
      </c>
      <c r="V254" s="99">
        <v>9.6575434641941289</v>
      </c>
      <c r="W254" s="99">
        <v>9.9783936969567097</v>
      </c>
      <c r="X254" s="99">
        <v>9.1824989282673926</v>
      </c>
      <c r="Y254" s="99">
        <v>9.2333833205597369</v>
      </c>
      <c r="DA254" s="63" t="s">
        <v>3079</v>
      </c>
    </row>
    <row r="255" spans="1:105" ht="12" customHeight="1" x14ac:dyDescent="0.25">
      <c r="A255" s="121" t="s">
        <v>54</v>
      </c>
      <c r="B255" s="123">
        <v>11.381488922417466</v>
      </c>
      <c r="C255" s="123">
        <v>10.806548466368397</v>
      </c>
      <c r="D255" s="123">
        <v>11.959627243471262</v>
      </c>
      <c r="E255" s="123">
        <v>10.542870301623189</v>
      </c>
      <c r="F255" s="123">
        <v>11.699913887152146</v>
      </c>
      <c r="G255" s="123">
        <v>12.070284611367393</v>
      </c>
      <c r="H255" s="123">
        <v>12.491371331554509</v>
      </c>
      <c r="I255" s="123">
        <v>11.731243070473338</v>
      </c>
      <c r="J255" s="123">
        <v>12.546791723782102</v>
      </c>
      <c r="K255" s="123">
        <v>11.956534152391807</v>
      </c>
      <c r="L255" s="123">
        <v>11.508717538435974</v>
      </c>
      <c r="M255" s="123">
        <v>10.732383522855828</v>
      </c>
      <c r="N255" s="123">
        <v>10.304796667128013</v>
      </c>
      <c r="O255" s="123">
        <v>9.9180631180876802</v>
      </c>
      <c r="P255" s="123">
        <v>9.3845027017939575</v>
      </c>
      <c r="Q255" s="123">
        <v>9.4708305334452714</v>
      </c>
      <c r="R255" s="123">
        <v>9.7157871626680166</v>
      </c>
      <c r="S255" s="123">
        <v>9.6153285797320134</v>
      </c>
      <c r="T255" s="123">
        <v>9.3424685871712398</v>
      </c>
      <c r="U255" s="123">
        <v>9.3927690281650005</v>
      </c>
      <c r="V255" s="123">
        <v>9.2972335719998505</v>
      </c>
      <c r="W255" s="123">
        <v>9.8722033380473615</v>
      </c>
      <c r="X255" s="123">
        <v>9.4308552664357972</v>
      </c>
      <c r="Y255" s="123">
        <v>8.9014850552789415</v>
      </c>
      <c r="DA255" s="130" t="s">
        <v>3080</v>
      </c>
    </row>
    <row r="256" spans="1:105" ht="12" customHeight="1" x14ac:dyDescent="0.25">
      <c r="A256" s="97" t="s">
        <v>50</v>
      </c>
      <c r="B256" s="99">
        <v>10.254199198180988</v>
      </c>
      <c r="C256" s="99">
        <v>12.084010378940297</v>
      </c>
      <c r="D256" s="99">
        <v>10.561169447039333</v>
      </c>
      <c r="E256" s="99">
        <v>12.472362219614364</v>
      </c>
      <c r="F256" s="99">
        <v>11.649644011329867</v>
      </c>
      <c r="G256" s="99">
        <v>11.783294891202203</v>
      </c>
      <c r="H256" s="99">
        <v>11.562485449809936</v>
      </c>
      <c r="I256" s="99">
        <v>12.044093368273577</v>
      </c>
      <c r="J256" s="99">
        <v>11.774662276310963</v>
      </c>
      <c r="K256" s="99">
        <v>13.501686919982232</v>
      </c>
      <c r="L256" s="99">
        <v>12.126727918956631</v>
      </c>
      <c r="M256" s="99">
        <v>10.745214235729911</v>
      </c>
      <c r="N256" s="99">
        <v>10.178678650139965</v>
      </c>
      <c r="O256" s="99">
        <v>10.054218670070135</v>
      </c>
      <c r="P256" s="99">
        <v>9.2395326260466693</v>
      </c>
      <c r="Q256" s="99">
        <v>9.3494000580273262</v>
      </c>
      <c r="R256" s="99">
        <v>9.8558783328975217</v>
      </c>
      <c r="S256" s="99">
        <v>9.660384929296308</v>
      </c>
      <c r="T256" s="99">
        <v>9.1413689263780906</v>
      </c>
      <c r="U256" s="99">
        <v>9.5637217115989657</v>
      </c>
      <c r="V256" s="99">
        <v>9.3558079147254425</v>
      </c>
      <c r="W256" s="99">
        <v>9.838380471929927</v>
      </c>
      <c r="X256" s="99">
        <v>9.5788613891145982</v>
      </c>
      <c r="Y256" s="99">
        <v>8.5609675757837564</v>
      </c>
      <c r="DA256" s="63" t="s">
        <v>3081</v>
      </c>
    </row>
    <row r="257" spans="1:105" ht="12" customHeight="1" x14ac:dyDescent="0.25">
      <c r="A257" s="109" t="s">
        <v>120</v>
      </c>
      <c r="B257" s="110">
        <v>11.820686990046916</v>
      </c>
      <c r="C257" s="110">
        <v>10.23508549973177</v>
      </c>
      <c r="D257" s="110">
        <v>12.651129177893578</v>
      </c>
      <c r="E257" s="110">
        <v>9.4813606334693983</v>
      </c>
      <c r="F257" s="110">
        <v>11.729008285495938</v>
      </c>
      <c r="G257" s="110">
        <v>12.240768965151393</v>
      </c>
      <c r="H257" s="110">
        <v>13.074303905275896</v>
      </c>
      <c r="I257" s="110">
        <v>11.522631138966956</v>
      </c>
      <c r="J257" s="110">
        <v>13.115981374827291</v>
      </c>
      <c r="K257" s="110">
        <v>10.768434983703385</v>
      </c>
      <c r="L257" s="110">
        <v>11.017385587871498</v>
      </c>
      <c r="M257" s="110">
        <v>10.721922959429177</v>
      </c>
      <c r="N257" s="110">
        <v>10.408471785298266</v>
      </c>
      <c r="O257" s="110">
        <v>9.8039070961301853</v>
      </c>
      <c r="P257" s="110">
        <v>9.5028007567338122</v>
      </c>
      <c r="Q257" s="110">
        <v>9.5652504848421831</v>
      </c>
      <c r="R257" s="110">
        <v>9.6193891951364492</v>
      </c>
      <c r="S257" s="110">
        <v>9.5881324047697785</v>
      </c>
      <c r="T257" s="110">
        <v>9.4519366303513159</v>
      </c>
      <c r="U257" s="110">
        <v>9.3044464801018609</v>
      </c>
      <c r="V257" s="110">
        <v>9.2711261506707334</v>
      </c>
      <c r="W257" s="110">
        <v>9.8856259557821531</v>
      </c>
      <c r="X257" s="110">
        <v>9.379930453379778</v>
      </c>
      <c r="Y257" s="110">
        <v>9.0162306618947934</v>
      </c>
      <c r="DA257" s="60" t="s">
        <v>3082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1.3179749532690095</v>
      </c>
      <c r="C259" s="118">
        <f t="shared" si="103"/>
        <v>1.6666983456085296</v>
      </c>
      <c r="D259" s="118">
        <f t="shared" si="103"/>
        <v>1.5711293628912619</v>
      </c>
      <c r="E259" s="118">
        <f t="shared" si="103"/>
        <v>1.9556301783562355</v>
      </c>
      <c r="F259" s="118">
        <f t="shared" si="103"/>
        <v>1.8949327932950129</v>
      </c>
      <c r="G259" s="118">
        <f t="shared" si="103"/>
        <v>1.9384511740057986</v>
      </c>
      <c r="H259" s="118">
        <f t="shared" si="103"/>
        <v>1.9679417355951483</v>
      </c>
      <c r="I259" s="118">
        <f t="shared" si="103"/>
        <v>2.1008521854383062</v>
      </c>
      <c r="J259" s="118">
        <f t="shared" si="103"/>
        <v>2.1939131968111716</v>
      </c>
      <c r="K259" s="118">
        <f t="shared" si="103"/>
        <v>2.5485260480972975</v>
      </c>
      <c r="L259" s="118">
        <f t="shared" si="103"/>
        <v>2.3319464160905268</v>
      </c>
      <c r="M259" s="118">
        <f t="shared" si="103"/>
        <v>2.092069067618731</v>
      </c>
      <c r="N259" s="118">
        <f t="shared" si="103"/>
        <v>1.9890826061044389</v>
      </c>
      <c r="O259" s="118">
        <f t="shared" si="103"/>
        <v>1.9836602936780348</v>
      </c>
      <c r="P259" s="118">
        <f t="shared" si="103"/>
        <v>1.7945549363860316</v>
      </c>
      <c r="Q259" s="118">
        <f t="shared" si="103"/>
        <v>1.7678472971371753</v>
      </c>
      <c r="R259" s="118">
        <f t="shared" ref="R259:V259" si="104">R260+R262+R264+R273</f>
        <v>1.7403259546049981</v>
      </c>
      <c r="S259" s="118">
        <f t="shared" si="104"/>
        <v>1.5605306206824048</v>
      </c>
      <c r="T259" s="118">
        <f t="shared" si="104"/>
        <v>1.3642915695103963</v>
      </c>
      <c r="U259" s="118">
        <f t="shared" si="104"/>
        <v>1.3673996075805281</v>
      </c>
      <c r="V259" s="118">
        <f t="shared" si="104"/>
        <v>1.1936211991104657</v>
      </c>
      <c r="W259" s="118">
        <f t="shared" ref="W259:Y259" si="105">W260+W262+W264+W273</f>
        <v>1.1503191279755287</v>
      </c>
      <c r="X259" s="118">
        <f t="shared" si="105"/>
        <v>1.0082923370723753</v>
      </c>
      <c r="Y259" s="118">
        <f t="shared" si="105"/>
        <v>0.89180456742051106</v>
      </c>
      <c r="DA259" s="129" t="s">
        <v>3234</v>
      </c>
    </row>
    <row r="260" spans="1:105" ht="12" customHeight="1" x14ac:dyDescent="0.25">
      <c r="A260" s="121" t="s">
        <v>57</v>
      </c>
      <c r="B260" s="123">
        <f t="shared" ref="B260:Y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X260" s="123">
        <f t="shared" si="106"/>
        <v>0</v>
      </c>
      <c r="Y260" s="123">
        <f t="shared" si="106"/>
        <v>0</v>
      </c>
      <c r="DA260" s="130" t="s">
        <v>3235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X261" s="99">
        <v>0</v>
      </c>
      <c r="Y261" s="99">
        <v>0</v>
      </c>
      <c r="DA261" s="63" t="s">
        <v>3236</v>
      </c>
    </row>
    <row r="262" spans="1:105" ht="12" customHeight="1" x14ac:dyDescent="0.25">
      <c r="A262" s="121" t="s">
        <v>92</v>
      </c>
      <c r="B262" s="123">
        <f t="shared" ref="B262:Y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X262" s="123">
        <f t="shared" si="107"/>
        <v>0</v>
      </c>
      <c r="Y262" s="123">
        <f t="shared" si="107"/>
        <v>0</v>
      </c>
      <c r="DA262" s="130" t="s">
        <v>3237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X263" s="99">
        <v>0</v>
      </c>
      <c r="Y263" s="99">
        <v>0</v>
      </c>
      <c r="DA263" s="63" t="s">
        <v>3238</v>
      </c>
    </row>
    <row r="264" spans="1:105" ht="12" customHeight="1" x14ac:dyDescent="0.25">
      <c r="A264" s="121" t="s">
        <v>55</v>
      </c>
      <c r="B264" s="123">
        <v>0.18610593068305822</v>
      </c>
      <c r="C264" s="123">
        <v>0.19993486817184147</v>
      </c>
      <c r="D264" s="123">
        <v>0.20172471958192789</v>
      </c>
      <c r="E264" s="123">
        <v>0.22427223858389408</v>
      </c>
      <c r="F264" s="123">
        <v>0.22760302649774969</v>
      </c>
      <c r="G264" s="123">
        <v>0.2270087529214358</v>
      </c>
      <c r="H264" s="123">
        <v>0.23362876551174991</v>
      </c>
      <c r="I264" s="123">
        <v>0.22842205564273202</v>
      </c>
      <c r="J264" s="123">
        <v>0.25340081331373454</v>
      </c>
      <c r="K264" s="123">
        <v>0.27080182162314759</v>
      </c>
      <c r="L264" s="123">
        <v>0.2487483230180601</v>
      </c>
      <c r="M264" s="123">
        <v>0.22108788847340546</v>
      </c>
      <c r="N264" s="123">
        <v>0.20939840985308214</v>
      </c>
      <c r="O264" s="123">
        <v>0.20738520379894687</v>
      </c>
      <c r="P264" s="123">
        <v>0.18669695575387996</v>
      </c>
      <c r="Q264" s="123">
        <v>0.18473136757906189</v>
      </c>
      <c r="R264" s="123">
        <v>0.18802244104970922</v>
      </c>
      <c r="S264" s="123">
        <v>0.16017086139729947</v>
      </c>
      <c r="T264" s="123">
        <v>0.13166115402808237</v>
      </c>
      <c r="U264" s="123">
        <v>0.12787687773301087</v>
      </c>
      <c r="V264" s="123">
        <v>0.10493245464378187</v>
      </c>
      <c r="W264" s="123">
        <v>0.10079304513314966</v>
      </c>
      <c r="X264" s="123">
        <v>9.0976419002741282E-2</v>
      </c>
      <c r="Y264" s="123">
        <v>8.6209035595545352E-2</v>
      </c>
      <c r="DA264" s="130" t="s">
        <v>3239</v>
      </c>
    </row>
    <row r="265" spans="1:105" ht="12" customHeight="1" x14ac:dyDescent="0.25">
      <c r="A265" s="97" t="s">
        <v>124</v>
      </c>
      <c r="B265" s="99">
        <v>4.7299060596232643</v>
      </c>
      <c r="C265" s="99">
        <v>4.921704950335406</v>
      </c>
      <c r="D265" s="99">
        <v>4.7662080167443861</v>
      </c>
      <c r="E265" s="99">
        <v>5.0903480630696523</v>
      </c>
      <c r="F265" s="99">
        <v>5.1101556223261886</v>
      </c>
      <c r="G265" s="99">
        <v>5.1578867774328154</v>
      </c>
      <c r="H265" s="99">
        <v>5.2673458788780643</v>
      </c>
      <c r="I265" s="99">
        <v>5.1006645025022053</v>
      </c>
      <c r="J265" s="99">
        <v>5.6380347273814824</v>
      </c>
      <c r="K265" s="99">
        <v>5.9993018944205003</v>
      </c>
      <c r="L265" s="99">
        <v>5.5540456982659681</v>
      </c>
      <c r="M265" s="99">
        <v>4.9557630600646005</v>
      </c>
      <c r="N265" s="99">
        <v>4.8236095105792387</v>
      </c>
      <c r="O265" s="99">
        <v>4.882294522690664</v>
      </c>
      <c r="P265" s="99">
        <v>4.5643981415490043</v>
      </c>
      <c r="Q265" s="99">
        <v>4.6443477735161673</v>
      </c>
      <c r="R265" s="99">
        <v>4.8239835783284333</v>
      </c>
      <c r="S265" s="99">
        <v>4.6206531946545075</v>
      </c>
      <c r="T265" s="99">
        <v>4.2178423792199196</v>
      </c>
      <c r="U265" s="99">
        <v>4.3782607185730864</v>
      </c>
      <c r="V265" s="99">
        <v>4.199267427527432</v>
      </c>
      <c r="W265" s="99">
        <v>4.422105190884702</v>
      </c>
      <c r="X265" s="99">
        <v>4.3473206747691187</v>
      </c>
      <c r="Y265" s="99">
        <v>4.0652506703374787</v>
      </c>
      <c r="DA265" s="63" t="s">
        <v>3240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X266" s="99">
        <v>0</v>
      </c>
      <c r="Y266" s="99">
        <v>0</v>
      </c>
      <c r="DA266" s="63" t="s">
        <v>3241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0</v>
      </c>
      <c r="L267" s="102">
        <v>0</v>
      </c>
      <c r="M267" s="102">
        <v>0</v>
      </c>
      <c r="N267" s="102">
        <v>0</v>
      </c>
      <c r="O267" s="102">
        <v>0</v>
      </c>
      <c r="P267" s="102">
        <v>0</v>
      </c>
      <c r="Q267" s="102">
        <v>0</v>
      </c>
      <c r="R267" s="102">
        <v>0</v>
      </c>
      <c r="S267" s="102">
        <v>0</v>
      </c>
      <c r="T267" s="102">
        <v>0</v>
      </c>
      <c r="U267" s="102">
        <v>0</v>
      </c>
      <c r="V267" s="102">
        <v>0</v>
      </c>
      <c r="W267" s="102">
        <v>0</v>
      </c>
      <c r="X267" s="102">
        <v>0</v>
      </c>
      <c r="Y267" s="102">
        <v>0</v>
      </c>
      <c r="DA267" s="131" t="s">
        <v>3242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X268" s="105">
        <v>0</v>
      </c>
      <c r="Y268" s="105">
        <v>0</v>
      </c>
      <c r="DA268" s="132" t="s">
        <v>3243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X269" s="102">
        <v>0</v>
      </c>
      <c r="Y269" s="102">
        <v>0</v>
      </c>
      <c r="DA269" s="131" t="s">
        <v>3244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X270" s="105">
        <v>0</v>
      </c>
      <c r="Y270" s="105">
        <v>0</v>
      </c>
      <c r="DA270" s="132" t="s">
        <v>3245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X271" s="99">
        <v>0</v>
      </c>
      <c r="Y271" s="99">
        <v>0</v>
      </c>
      <c r="DA271" s="63" t="s">
        <v>3246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X272" s="99">
        <v>0</v>
      </c>
      <c r="Y272" s="99">
        <v>0</v>
      </c>
      <c r="DA272" s="63" t="s">
        <v>3247</v>
      </c>
    </row>
    <row r="273" spans="1:105" ht="12" customHeight="1" x14ac:dyDescent="0.25">
      <c r="A273" s="121" t="s">
        <v>54</v>
      </c>
      <c r="B273" s="123">
        <v>1.1318690225859513</v>
      </c>
      <c r="C273" s="123">
        <v>1.4667634774366882</v>
      </c>
      <c r="D273" s="123">
        <v>1.3694046433093341</v>
      </c>
      <c r="E273" s="123">
        <v>1.7313579397723415</v>
      </c>
      <c r="F273" s="123">
        <v>1.6673297667972631</v>
      </c>
      <c r="G273" s="123">
        <v>1.7114424210843628</v>
      </c>
      <c r="H273" s="123">
        <v>1.7343129700833984</v>
      </c>
      <c r="I273" s="123">
        <v>1.8724301297955743</v>
      </c>
      <c r="J273" s="123">
        <v>1.9405123834974372</v>
      </c>
      <c r="K273" s="123">
        <v>2.2777242264741502</v>
      </c>
      <c r="L273" s="123">
        <v>2.0831980930724665</v>
      </c>
      <c r="M273" s="123">
        <v>1.8709811791453257</v>
      </c>
      <c r="N273" s="123">
        <v>1.7796841962513568</v>
      </c>
      <c r="O273" s="123">
        <v>1.776275089879088</v>
      </c>
      <c r="P273" s="123">
        <v>1.6078579806321516</v>
      </c>
      <c r="Q273" s="123">
        <v>1.5831159295581134</v>
      </c>
      <c r="R273" s="123">
        <v>1.5523035135552889</v>
      </c>
      <c r="S273" s="123">
        <v>1.4003597592851054</v>
      </c>
      <c r="T273" s="123">
        <v>1.232630415482314</v>
      </c>
      <c r="U273" s="123">
        <v>1.2395227298475173</v>
      </c>
      <c r="V273" s="123">
        <v>1.0886887444666837</v>
      </c>
      <c r="W273" s="123">
        <v>1.0495260828423791</v>
      </c>
      <c r="X273" s="123">
        <v>0.91731591806963397</v>
      </c>
      <c r="Y273" s="123">
        <v>0.80559553182496568</v>
      </c>
      <c r="DA273" s="130" t="s">
        <v>3248</v>
      </c>
    </row>
    <row r="274" spans="1:105" ht="12" customHeight="1" x14ac:dyDescent="0.25">
      <c r="A274" s="97" t="s">
        <v>50</v>
      </c>
      <c r="B274" s="99">
        <v>4.037037356384797</v>
      </c>
      <c r="C274" s="99">
        <v>4.7456014539460529</v>
      </c>
      <c r="D274" s="99">
        <v>4.1388178648441025</v>
      </c>
      <c r="E274" s="99">
        <v>4.8784240967398347</v>
      </c>
      <c r="F274" s="99">
        <v>4.5481750532773377</v>
      </c>
      <c r="G274" s="99">
        <v>4.5924480418589884</v>
      </c>
      <c r="H274" s="99">
        <v>4.4978895912226609</v>
      </c>
      <c r="I274" s="99">
        <v>4.6804685746088985</v>
      </c>
      <c r="J274" s="99">
        <v>4.5728981827287276</v>
      </c>
      <c r="K274" s="99">
        <v>5.2399617105972176</v>
      </c>
      <c r="L274" s="99">
        <v>4.7034999983740482</v>
      </c>
      <c r="M274" s="99">
        <v>4.165888377094821</v>
      </c>
      <c r="N274" s="99">
        <v>3.9446225696767119</v>
      </c>
      <c r="O274" s="99">
        <v>3.8948642907644304</v>
      </c>
      <c r="P274" s="99">
        <v>3.5782309792552636</v>
      </c>
      <c r="Q274" s="99">
        <v>3.6191106226697634</v>
      </c>
      <c r="R274" s="99">
        <v>3.8082018621809102</v>
      </c>
      <c r="S274" s="99">
        <v>3.7203587634738624</v>
      </c>
      <c r="T274" s="99">
        <v>3.4970497952006907</v>
      </c>
      <c r="U274" s="99">
        <v>3.6386806061957162</v>
      </c>
      <c r="V274" s="99">
        <v>3.5312596455137308</v>
      </c>
      <c r="W274" s="99">
        <v>3.6941652201634536</v>
      </c>
      <c r="X274" s="99">
        <v>3.5833713075253173</v>
      </c>
      <c r="Y274" s="99">
        <v>3.1962697204062263</v>
      </c>
      <c r="DA274" s="63" t="s">
        <v>3249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X275" s="110">
        <v>0</v>
      </c>
      <c r="Y275" s="110">
        <v>0</v>
      </c>
      <c r="DA275" s="60" t="s">
        <v>3250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1.3010287275244821</v>
      </c>
      <c r="D279" s="117">
        <f t="shared" si="108"/>
        <v>1.1843746794940195</v>
      </c>
      <c r="E279" s="117">
        <f t="shared" si="108"/>
        <v>0.93001744113676854</v>
      </c>
      <c r="F279" s="117">
        <f t="shared" si="108"/>
        <v>1.5154942406126275</v>
      </c>
      <c r="G279" s="117">
        <f t="shared" si="108"/>
        <v>1.2288210265690491</v>
      </c>
      <c r="H279" s="117">
        <f t="shared" si="108"/>
        <v>1.1913965539903904</v>
      </c>
      <c r="I279" s="117">
        <f t="shared" si="108"/>
        <v>1.1009843053857704</v>
      </c>
      <c r="J279" s="117">
        <f t="shared" si="108"/>
        <v>1.1813425227661531</v>
      </c>
      <c r="K279" s="117">
        <f t="shared" si="108"/>
        <v>0.90180512799356594</v>
      </c>
      <c r="L279" s="117">
        <f t="shared" si="108"/>
        <v>0.56778287748313916</v>
      </c>
      <c r="M279" s="117">
        <f t="shared" si="108"/>
        <v>0</v>
      </c>
      <c r="N279" s="117">
        <f t="shared" si="108"/>
        <v>0</v>
      </c>
      <c r="O279" s="117">
        <f t="shared" si="108"/>
        <v>0</v>
      </c>
      <c r="P279" s="117">
        <f t="shared" si="108"/>
        <v>0</v>
      </c>
      <c r="Q279" s="117">
        <f t="shared" si="108"/>
        <v>1.635990069729234E-3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0.52310731355255613</v>
      </c>
      <c r="U279" s="117">
        <f t="shared" si="109"/>
        <v>0.50720723058396266</v>
      </c>
      <c r="V279" s="117">
        <f t="shared" si="109"/>
        <v>0.89180537569085849</v>
      </c>
      <c r="W279" s="117">
        <f t="shared" ref="W279:Y279" si="110">W280+W282+W284+W293</f>
        <v>1.4167655640959649</v>
      </c>
      <c r="X279" s="117">
        <f t="shared" si="110"/>
        <v>1.9792616165430856</v>
      </c>
      <c r="Y279" s="117">
        <f t="shared" si="110"/>
        <v>0.95024385761024743</v>
      </c>
      <c r="DA279" s="129" t="s">
        <v>3402</v>
      </c>
    </row>
    <row r="280" spans="1:105" ht="12" customHeight="1" x14ac:dyDescent="0.25">
      <c r="A280" s="121" t="s">
        <v>57</v>
      </c>
      <c r="B280" s="122"/>
      <c r="C280" s="122">
        <f t="shared" ref="C280:Y280" si="111">C281</f>
        <v>0.98684647654830315</v>
      </c>
      <c r="D280" s="122">
        <f t="shared" si="111"/>
        <v>0.89573002858138551</v>
      </c>
      <c r="E280" s="122">
        <f t="shared" si="111"/>
        <v>0.69550440798861946</v>
      </c>
      <c r="F280" s="122">
        <f t="shared" si="111"/>
        <v>1.1688839963701168</v>
      </c>
      <c r="G280" s="122">
        <f t="shared" si="111"/>
        <v>0.95103954613333774</v>
      </c>
      <c r="H280" s="122">
        <f t="shared" si="111"/>
        <v>0.8763788232112899</v>
      </c>
      <c r="I280" s="122">
        <f t="shared" si="111"/>
        <v>0.77118503536686411</v>
      </c>
      <c r="J280" s="122">
        <f t="shared" si="111"/>
        <v>0.85812040184346039</v>
      </c>
      <c r="K280" s="122">
        <f t="shared" si="111"/>
        <v>0.66454087497768022</v>
      </c>
      <c r="L280" s="122">
        <f t="shared" si="111"/>
        <v>0.43167644147716588</v>
      </c>
      <c r="M280" s="122">
        <f t="shared" si="111"/>
        <v>0</v>
      </c>
      <c r="N280" s="122">
        <f t="shared" si="111"/>
        <v>0</v>
      </c>
      <c r="O280" s="122">
        <f t="shared" si="111"/>
        <v>0</v>
      </c>
      <c r="P280" s="122">
        <f t="shared" si="111"/>
        <v>0</v>
      </c>
      <c r="Q280" s="122">
        <f t="shared" si="111"/>
        <v>1.0964620359853747E-3</v>
      </c>
      <c r="R280" s="122">
        <f t="shared" si="111"/>
        <v>0</v>
      </c>
      <c r="S280" s="122">
        <f t="shared" si="111"/>
        <v>0</v>
      </c>
      <c r="T280" s="122">
        <f t="shared" si="111"/>
        <v>0.38523459892086309</v>
      </c>
      <c r="U280" s="122">
        <f t="shared" si="111"/>
        <v>0.38797600452787651</v>
      </c>
      <c r="V280" s="122">
        <f t="shared" si="111"/>
        <v>0.37529386485597865</v>
      </c>
      <c r="W280" s="122">
        <f t="shared" si="111"/>
        <v>0.92408143951660582</v>
      </c>
      <c r="X280" s="122">
        <f t="shared" si="111"/>
        <v>1.1974255639001248</v>
      </c>
      <c r="Y280" s="122">
        <f t="shared" si="111"/>
        <v>0.50362024323877896</v>
      </c>
      <c r="DA280" s="130" t="s">
        <v>3403</v>
      </c>
    </row>
    <row r="281" spans="1:105" ht="12" customHeight="1" x14ac:dyDescent="0.25">
      <c r="A281" s="97" t="s">
        <v>53</v>
      </c>
      <c r="B281" s="98"/>
      <c r="C281" s="98">
        <v>0.98684647654830315</v>
      </c>
      <c r="D281" s="98">
        <v>0.89573002858138551</v>
      </c>
      <c r="E281" s="98">
        <v>0.69550440798861946</v>
      </c>
      <c r="F281" s="98">
        <v>1.1688839963701168</v>
      </c>
      <c r="G281" s="98">
        <v>0.95103954613333774</v>
      </c>
      <c r="H281" s="98">
        <v>0.8763788232112899</v>
      </c>
      <c r="I281" s="98">
        <v>0.77118503536686411</v>
      </c>
      <c r="J281" s="98">
        <v>0.85812040184346039</v>
      </c>
      <c r="K281" s="98">
        <v>0.66454087497768022</v>
      </c>
      <c r="L281" s="98">
        <v>0.43167644147716588</v>
      </c>
      <c r="M281" s="98">
        <v>0</v>
      </c>
      <c r="N281" s="98">
        <v>0</v>
      </c>
      <c r="O281" s="98">
        <v>0</v>
      </c>
      <c r="P281" s="98">
        <v>0</v>
      </c>
      <c r="Q281" s="98">
        <v>1.0964620359853747E-3</v>
      </c>
      <c r="R281" s="98">
        <v>0</v>
      </c>
      <c r="S281" s="98">
        <v>0</v>
      </c>
      <c r="T281" s="98">
        <v>0.38523459892086309</v>
      </c>
      <c r="U281" s="98">
        <v>0.38797600452787651</v>
      </c>
      <c r="V281" s="98">
        <v>0.37529386485597865</v>
      </c>
      <c r="W281" s="98">
        <v>0.92408143951660582</v>
      </c>
      <c r="X281" s="98">
        <v>1.1974255639001248</v>
      </c>
      <c r="Y281" s="98">
        <v>0.50362024323877896</v>
      </c>
      <c r="DA281" s="63" t="s">
        <v>3404</v>
      </c>
    </row>
    <row r="282" spans="1:105" ht="12" customHeight="1" x14ac:dyDescent="0.25">
      <c r="A282" s="121" t="s">
        <v>92</v>
      </c>
      <c r="B282" s="122"/>
      <c r="C282" s="122">
        <f t="shared" ref="C282:Y282" si="112">C283</f>
        <v>3.1499277956510058E-2</v>
      </c>
      <c r="D282" s="122">
        <f t="shared" si="112"/>
        <v>2.6787658837001984E-2</v>
      </c>
      <c r="E282" s="122">
        <f t="shared" si="112"/>
        <v>5.1166211144600515E-2</v>
      </c>
      <c r="F282" s="122">
        <f t="shared" si="112"/>
        <v>3.6746249142063231E-2</v>
      </c>
      <c r="G282" s="122">
        <f t="shared" si="112"/>
        <v>3.7411467576044827E-2</v>
      </c>
      <c r="H282" s="122">
        <f t="shared" si="112"/>
        <v>6.1224212806612624E-2</v>
      </c>
      <c r="I282" s="122">
        <f t="shared" si="112"/>
        <v>7.7347107667448192E-2</v>
      </c>
      <c r="J282" s="122">
        <f t="shared" si="112"/>
        <v>6.9724714121592757E-2</v>
      </c>
      <c r="K282" s="122">
        <f t="shared" si="112"/>
        <v>4.8398784127413101E-2</v>
      </c>
      <c r="L282" s="122">
        <f t="shared" si="112"/>
        <v>3.2746913074574668E-2</v>
      </c>
      <c r="M282" s="122">
        <f t="shared" si="112"/>
        <v>0</v>
      </c>
      <c r="N282" s="122">
        <f t="shared" si="112"/>
        <v>0</v>
      </c>
      <c r="O282" s="122">
        <f t="shared" si="112"/>
        <v>0</v>
      </c>
      <c r="P282" s="122">
        <f t="shared" si="112"/>
        <v>0</v>
      </c>
      <c r="Q282" s="122">
        <f t="shared" si="112"/>
        <v>1.0123071559138615E-4</v>
      </c>
      <c r="R282" s="122">
        <f t="shared" si="112"/>
        <v>0</v>
      </c>
      <c r="S282" s="122">
        <f t="shared" si="112"/>
        <v>0</v>
      </c>
      <c r="T282" s="122">
        <f t="shared" si="112"/>
        <v>3.3426715088859464E-2</v>
      </c>
      <c r="U282" s="122">
        <f t="shared" si="112"/>
        <v>6.3121914366424453E-3</v>
      </c>
      <c r="V282" s="122">
        <f t="shared" si="112"/>
        <v>0.137001641346854</v>
      </c>
      <c r="W282" s="122">
        <f t="shared" si="112"/>
        <v>0.11865223125399123</v>
      </c>
      <c r="X282" s="122">
        <f t="shared" si="112"/>
        <v>0.16232435391339953</v>
      </c>
      <c r="Y282" s="122">
        <f t="shared" si="112"/>
        <v>7.8128634783650008E-2</v>
      </c>
      <c r="DA282" s="130" t="s">
        <v>3405</v>
      </c>
    </row>
    <row r="283" spans="1:105" ht="12" customHeight="1" x14ac:dyDescent="0.25">
      <c r="A283" s="97" t="s">
        <v>53</v>
      </c>
      <c r="B283" s="98"/>
      <c r="C283" s="98">
        <v>3.1499277956510058E-2</v>
      </c>
      <c r="D283" s="98">
        <v>2.6787658837001984E-2</v>
      </c>
      <c r="E283" s="98">
        <v>5.1166211144600515E-2</v>
      </c>
      <c r="F283" s="98">
        <v>3.6746249142063231E-2</v>
      </c>
      <c r="G283" s="98">
        <v>3.7411467576044827E-2</v>
      </c>
      <c r="H283" s="98">
        <v>6.1224212806612624E-2</v>
      </c>
      <c r="I283" s="98">
        <v>7.7347107667448192E-2</v>
      </c>
      <c r="J283" s="98">
        <v>6.9724714121592757E-2</v>
      </c>
      <c r="K283" s="98">
        <v>4.8398784127413101E-2</v>
      </c>
      <c r="L283" s="98">
        <v>3.2746913074574668E-2</v>
      </c>
      <c r="M283" s="98">
        <v>0</v>
      </c>
      <c r="N283" s="98">
        <v>0</v>
      </c>
      <c r="O283" s="98">
        <v>0</v>
      </c>
      <c r="P283" s="98">
        <v>0</v>
      </c>
      <c r="Q283" s="98">
        <v>1.0123071559138615E-4</v>
      </c>
      <c r="R283" s="98">
        <v>0</v>
      </c>
      <c r="S283" s="98">
        <v>0</v>
      </c>
      <c r="T283" s="98">
        <v>3.3426715088859464E-2</v>
      </c>
      <c r="U283" s="98">
        <v>6.3121914366424453E-3</v>
      </c>
      <c r="V283" s="98">
        <v>0.137001641346854</v>
      </c>
      <c r="W283" s="98">
        <v>0.11865223125399123</v>
      </c>
      <c r="X283" s="98">
        <v>0.16232435391339953</v>
      </c>
      <c r="Y283" s="98">
        <v>7.8128634783650008E-2</v>
      </c>
      <c r="DA283" s="63" t="s">
        <v>3406</v>
      </c>
    </row>
    <row r="284" spans="1:105" ht="12" customHeight="1" x14ac:dyDescent="0.25">
      <c r="A284" s="121" t="s">
        <v>55</v>
      </c>
      <c r="B284" s="122"/>
      <c r="C284" s="122">
        <v>0.14620490504836653</v>
      </c>
      <c r="D284" s="122">
        <v>0.13900366141100767</v>
      </c>
      <c r="E284" s="122">
        <v>9.3443449511366725E-2</v>
      </c>
      <c r="F284" s="122">
        <v>0.16556233304618376</v>
      </c>
      <c r="G284" s="122">
        <v>0.12878235548180858</v>
      </c>
      <c r="H284" s="122">
        <v>0.1357553074019765</v>
      </c>
      <c r="I284" s="122">
        <v>0.13322078189210895</v>
      </c>
      <c r="J284" s="122">
        <v>0.13179112646777838</v>
      </c>
      <c r="K284" s="122">
        <v>9.6677419101435721E-2</v>
      </c>
      <c r="L284" s="122">
        <v>5.4827276560929457E-2</v>
      </c>
      <c r="M284" s="122">
        <v>0</v>
      </c>
      <c r="N284" s="122">
        <v>0</v>
      </c>
      <c r="O284" s="122">
        <v>0</v>
      </c>
      <c r="P284" s="122">
        <v>0</v>
      </c>
      <c r="Q284" s="122">
        <v>2.3897874977287851E-4</v>
      </c>
      <c r="R284" s="122">
        <v>0</v>
      </c>
      <c r="S284" s="122">
        <v>0</v>
      </c>
      <c r="T284" s="122">
        <v>5.8408676826942646E-2</v>
      </c>
      <c r="U284" s="122">
        <v>6.3630592795702975E-2</v>
      </c>
      <c r="V284" s="122">
        <v>0.21683759373867914</v>
      </c>
      <c r="W284" s="122">
        <v>0.21510450477926185</v>
      </c>
      <c r="X284" s="122">
        <v>0.35736217153467931</v>
      </c>
      <c r="Y284" s="122">
        <v>0.21546169497615542</v>
      </c>
      <c r="DA284" s="130" t="s">
        <v>3407</v>
      </c>
    </row>
    <row r="285" spans="1:105" ht="12" customHeight="1" x14ac:dyDescent="0.25">
      <c r="A285" s="97" t="s">
        <v>124</v>
      </c>
      <c r="B285" s="98"/>
      <c r="C285" s="98">
        <v>8.0850166060656876E-3</v>
      </c>
      <c r="D285" s="98">
        <v>7.1645870444491597E-3</v>
      </c>
      <c r="E285" s="98">
        <v>6.0483250609676261E-3</v>
      </c>
      <c r="F285" s="98">
        <v>7.8745960638064872E-3</v>
      </c>
      <c r="G285" s="98">
        <v>5.2640114305006584E-3</v>
      </c>
      <c r="H285" s="98">
        <v>6.3255869290075482E-3</v>
      </c>
      <c r="I285" s="98">
        <v>6.874492276224207E-3</v>
      </c>
      <c r="J285" s="98">
        <v>7.2511985337204172E-3</v>
      </c>
      <c r="K285" s="98">
        <v>6.124503069142224E-3</v>
      </c>
      <c r="L285" s="98">
        <v>2.9056750270479749E-3</v>
      </c>
      <c r="M285" s="98">
        <v>0</v>
      </c>
      <c r="N285" s="98">
        <v>0</v>
      </c>
      <c r="O285" s="98">
        <v>0</v>
      </c>
      <c r="P285" s="98">
        <v>0</v>
      </c>
      <c r="Q285" s="98">
        <v>0</v>
      </c>
      <c r="R285" s="98">
        <v>0</v>
      </c>
      <c r="S285" s="98">
        <v>0</v>
      </c>
      <c r="T285" s="98">
        <v>1.7410578917337247E-3</v>
      </c>
      <c r="U285" s="98">
        <v>1.5911346027869379E-3</v>
      </c>
      <c r="V285" s="98">
        <v>4.3214182731203185E-3</v>
      </c>
      <c r="W285" s="98">
        <v>4.3137857683720098E-3</v>
      </c>
      <c r="X285" s="98">
        <v>7.1286311729152497E-3</v>
      </c>
      <c r="Y285" s="98">
        <v>5.240652591696089E-3</v>
      </c>
      <c r="DA285" s="63" t="s">
        <v>3408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0</v>
      </c>
      <c r="N286" s="98">
        <v>0</v>
      </c>
      <c r="O286" s="98">
        <v>0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X286" s="98">
        <v>0</v>
      </c>
      <c r="Y286" s="98">
        <v>0</v>
      </c>
      <c r="DA286" s="63" t="s">
        <v>3409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0</v>
      </c>
      <c r="N287" s="101">
        <v>0</v>
      </c>
      <c r="O287" s="101">
        <v>0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X287" s="101">
        <v>0</v>
      </c>
      <c r="Y287" s="101">
        <v>0</v>
      </c>
      <c r="DA287" s="131" t="s">
        <v>3410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0</v>
      </c>
      <c r="N288" s="104">
        <v>0</v>
      </c>
      <c r="O288" s="104">
        <v>0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X288" s="104">
        <v>0</v>
      </c>
      <c r="Y288" s="104">
        <v>0</v>
      </c>
      <c r="DA288" s="132" t="s">
        <v>3411</v>
      </c>
    </row>
    <row r="289" spans="1:105" ht="12" customHeight="1" x14ac:dyDescent="0.25">
      <c r="A289" s="106" t="s">
        <v>122</v>
      </c>
      <c r="B289" s="101"/>
      <c r="C289" s="101">
        <v>0.1351635959705052</v>
      </c>
      <c r="D289" s="101">
        <v>0.1291786956516367</v>
      </c>
      <c r="E289" s="101">
        <v>8.396315137817463E-2</v>
      </c>
      <c r="F289" s="101">
        <v>0.15464340473609131</v>
      </c>
      <c r="G289" s="101">
        <v>0.12077691124479713</v>
      </c>
      <c r="H289" s="101">
        <v>0.12615005414658448</v>
      </c>
      <c r="I289" s="101">
        <v>0.11771392938675727</v>
      </c>
      <c r="J289" s="101">
        <v>0.11563832173958657</v>
      </c>
      <c r="K289" s="101">
        <v>8.4200296379191394E-2</v>
      </c>
      <c r="L289" s="101">
        <v>4.8910389762108063E-2</v>
      </c>
      <c r="M289" s="101">
        <v>0</v>
      </c>
      <c r="N289" s="101">
        <v>0</v>
      </c>
      <c r="O289" s="101">
        <v>0</v>
      </c>
      <c r="P289" s="101">
        <v>0</v>
      </c>
      <c r="Q289" s="101">
        <v>2.3897874977287851E-4</v>
      </c>
      <c r="R289" s="101">
        <v>0</v>
      </c>
      <c r="S289" s="101">
        <v>0</v>
      </c>
      <c r="T289" s="101">
        <v>4.7152429657589874E-2</v>
      </c>
      <c r="U289" s="101">
        <v>5.2408622994898679E-2</v>
      </c>
      <c r="V289" s="101">
        <v>0.17875943969622704</v>
      </c>
      <c r="W289" s="101">
        <v>0.17923468285288627</v>
      </c>
      <c r="X289" s="101">
        <v>0.28933165583328896</v>
      </c>
      <c r="Y289" s="101">
        <v>0.17028941543566964</v>
      </c>
      <c r="DA289" s="131" t="s">
        <v>3412</v>
      </c>
    </row>
    <row r="290" spans="1:105" ht="12" customHeight="1" x14ac:dyDescent="0.25">
      <c r="A290" s="107" t="s">
        <v>121</v>
      </c>
      <c r="B290" s="104"/>
      <c r="C290" s="104">
        <v>2.95629247179564E-3</v>
      </c>
      <c r="D290" s="104">
        <v>2.6603787149218037E-3</v>
      </c>
      <c r="E290" s="104">
        <v>3.4319730722244626E-3</v>
      </c>
      <c r="F290" s="104">
        <v>3.0443322462859594E-3</v>
      </c>
      <c r="G290" s="104">
        <v>2.7414328065107929E-3</v>
      </c>
      <c r="H290" s="104">
        <v>3.279666326384456E-3</v>
      </c>
      <c r="I290" s="104">
        <v>8.6323602291274691E-3</v>
      </c>
      <c r="J290" s="104">
        <v>8.9016061944713898E-3</v>
      </c>
      <c r="K290" s="104">
        <v>6.3526196531021074E-3</v>
      </c>
      <c r="L290" s="104">
        <v>3.0112117717734166E-3</v>
      </c>
      <c r="M290" s="104">
        <v>0</v>
      </c>
      <c r="N290" s="104">
        <v>0</v>
      </c>
      <c r="O290" s="104">
        <v>0</v>
      </c>
      <c r="P290" s="104">
        <v>0</v>
      </c>
      <c r="Q290" s="104">
        <v>0</v>
      </c>
      <c r="R290" s="104">
        <v>0</v>
      </c>
      <c r="S290" s="104">
        <v>0</v>
      </c>
      <c r="T290" s="104">
        <v>9.5151892776190496E-3</v>
      </c>
      <c r="U290" s="104">
        <v>9.6308351980173533E-3</v>
      </c>
      <c r="V290" s="104">
        <v>3.3756735769331768E-2</v>
      </c>
      <c r="W290" s="104">
        <v>3.1556036158003564E-2</v>
      </c>
      <c r="X290" s="104">
        <v>6.0901884528475093E-2</v>
      </c>
      <c r="Y290" s="104">
        <v>3.9931626948789684E-2</v>
      </c>
      <c r="DA290" s="132" t="s">
        <v>3413</v>
      </c>
    </row>
    <row r="291" spans="1:105" ht="12" customHeight="1" x14ac:dyDescent="0.25">
      <c r="A291" s="108" t="s">
        <v>53</v>
      </c>
      <c r="B291" s="98"/>
      <c r="C291" s="98">
        <v>1.1668931940727995E-3</v>
      </c>
      <c r="D291" s="98">
        <v>1.0968722472444023E-3</v>
      </c>
      <c r="E291" s="98">
        <v>1.2253391581117617E-3</v>
      </c>
      <c r="F291" s="98">
        <v>1.203443146416742E-3</v>
      </c>
      <c r="G291" s="98">
        <v>1.0733928334800298E-3</v>
      </c>
      <c r="H291" s="98">
        <v>1.2783975073916067E-3</v>
      </c>
      <c r="I291" s="98">
        <v>3.2813530718600889E-3</v>
      </c>
      <c r="J291" s="98">
        <v>3.4000507793059682E-3</v>
      </c>
      <c r="K291" s="98">
        <v>2.2727593783872838E-3</v>
      </c>
      <c r="L291" s="98">
        <v>1.0756210710342099E-3</v>
      </c>
      <c r="M291" s="98">
        <v>0</v>
      </c>
      <c r="N291" s="98">
        <v>0</v>
      </c>
      <c r="O291" s="98">
        <v>0</v>
      </c>
      <c r="P291" s="98">
        <v>0</v>
      </c>
      <c r="Q291" s="98">
        <v>0</v>
      </c>
      <c r="R291" s="98">
        <v>0</v>
      </c>
      <c r="S291" s="98">
        <v>0</v>
      </c>
      <c r="T291" s="98">
        <v>3.5445908252043226E-3</v>
      </c>
      <c r="U291" s="98">
        <v>3.3800883814278171E-3</v>
      </c>
      <c r="V291" s="98">
        <v>1.1515937007043344E-2</v>
      </c>
      <c r="W291" s="98">
        <v>1.1892832554431181E-2</v>
      </c>
      <c r="X291" s="98">
        <v>2.5181220233861608E-2</v>
      </c>
      <c r="Y291" s="98">
        <v>1.6622250489590828E-2</v>
      </c>
      <c r="DA291" s="63" t="s">
        <v>3414</v>
      </c>
    </row>
    <row r="292" spans="1:105" ht="12" customHeight="1" x14ac:dyDescent="0.25">
      <c r="A292" s="108" t="s">
        <v>52</v>
      </c>
      <c r="B292" s="98"/>
      <c r="C292" s="98">
        <v>1.7893992777228407E-3</v>
      </c>
      <c r="D292" s="98">
        <v>1.5635064676774015E-3</v>
      </c>
      <c r="E292" s="98">
        <v>2.2066339141127008E-3</v>
      </c>
      <c r="F292" s="98">
        <v>1.8408890998692173E-3</v>
      </c>
      <c r="G292" s="98">
        <v>1.668039973030763E-3</v>
      </c>
      <c r="H292" s="98">
        <v>2.0012688189928493E-3</v>
      </c>
      <c r="I292" s="98">
        <v>5.3510071572673793E-3</v>
      </c>
      <c r="J292" s="98">
        <v>5.501555415165422E-3</v>
      </c>
      <c r="K292" s="98">
        <v>4.0798602747148241E-3</v>
      </c>
      <c r="L292" s="98">
        <v>1.9355907007392067E-3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5.9705984524147278E-3</v>
      </c>
      <c r="U292" s="98">
        <v>6.2507468165895353E-3</v>
      </c>
      <c r="V292" s="98">
        <v>2.2240798762288422E-2</v>
      </c>
      <c r="W292" s="98">
        <v>1.9663203603572384E-2</v>
      </c>
      <c r="X292" s="98">
        <v>3.5720664294613486E-2</v>
      </c>
      <c r="Y292" s="98">
        <v>2.3309376459198852E-2</v>
      </c>
      <c r="DA292" s="63" t="s">
        <v>3415</v>
      </c>
    </row>
    <row r="293" spans="1:105" ht="12" customHeight="1" x14ac:dyDescent="0.25">
      <c r="A293" s="121" t="s">
        <v>54</v>
      </c>
      <c r="B293" s="122"/>
      <c r="C293" s="122">
        <v>0.13647806797130246</v>
      </c>
      <c r="D293" s="122">
        <v>0.12285333066462446</v>
      </c>
      <c r="E293" s="122">
        <v>8.9903372492181888E-2</v>
      </c>
      <c r="F293" s="122">
        <v>0.14430166205426379</v>
      </c>
      <c r="G293" s="122">
        <v>0.11158765737785806</v>
      </c>
      <c r="H293" s="122">
        <v>0.11803821057051125</v>
      </c>
      <c r="I293" s="122">
        <v>0.11923138045934917</v>
      </c>
      <c r="J293" s="122">
        <v>0.12170628033332145</v>
      </c>
      <c r="K293" s="122">
        <v>9.2188049787036958E-2</v>
      </c>
      <c r="L293" s="122">
        <v>4.8532246370469129E-2</v>
      </c>
      <c r="M293" s="122">
        <v>0</v>
      </c>
      <c r="N293" s="122">
        <v>0</v>
      </c>
      <c r="O293" s="122">
        <v>0</v>
      </c>
      <c r="P293" s="122">
        <v>0</v>
      </c>
      <c r="Q293" s="122">
        <v>1.9931856837959467E-4</v>
      </c>
      <c r="R293" s="122">
        <v>0</v>
      </c>
      <c r="S293" s="122">
        <v>0</v>
      </c>
      <c r="T293" s="122">
        <v>4.6037322715890949E-2</v>
      </c>
      <c r="U293" s="122">
        <v>4.9288441823740668E-2</v>
      </c>
      <c r="V293" s="122">
        <v>0.16267227574934665</v>
      </c>
      <c r="W293" s="122">
        <v>0.15892738854610611</v>
      </c>
      <c r="X293" s="122">
        <v>0.26214952719488194</v>
      </c>
      <c r="Y293" s="122">
        <v>0.15303328461166316</v>
      </c>
      <c r="DA293" s="130" t="s">
        <v>3416</v>
      </c>
    </row>
    <row r="294" spans="1:105" ht="12" customHeight="1" x14ac:dyDescent="0.25">
      <c r="A294" s="97" t="s">
        <v>50</v>
      </c>
      <c r="B294" s="98"/>
      <c r="C294" s="98">
        <v>7.783918182780887E-2</v>
      </c>
      <c r="D294" s="98">
        <v>5.3599532606868047E-2</v>
      </c>
      <c r="E294" s="98">
        <v>5.1620448438508319E-2</v>
      </c>
      <c r="F294" s="98">
        <v>6.0358747137371986E-2</v>
      </c>
      <c r="G294" s="98">
        <v>4.261624932442979E-2</v>
      </c>
      <c r="H294" s="98">
        <v>4.8416215170869296E-2</v>
      </c>
      <c r="I294" s="98">
        <v>6.4987849750449758E-2</v>
      </c>
      <c r="J294" s="98">
        <v>7.8563923892225176E-2</v>
      </c>
      <c r="K294" s="98">
        <v>5.6906160034981619E-2</v>
      </c>
      <c r="L294" s="98">
        <v>2.6435646851138646E-2</v>
      </c>
      <c r="M294" s="98">
        <v>0</v>
      </c>
      <c r="N294" s="98">
        <v>0</v>
      </c>
      <c r="O294" s="98">
        <v>0</v>
      </c>
      <c r="P294" s="98">
        <v>0</v>
      </c>
      <c r="Q294" s="98">
        <v>1.130990074004918E-4</v>
      </c>
      <c r="R294" s="98">
        <v>0</v>
      </c>
      <c r="S294" s="98">
        <v>0</v>
      </c>
      <c r="T294" s="98">
        <v>1.9083844406751191E-2</v>
      </c>
      <c r="U294" s="98">
        <v>1.901826686796998E-2</v>
      </c>
      <c r="V294" s="98">
        <v>5.4558918218643594E-2</v>
      </c>
      <c r="W294" s="98">
        <v>5.0568118087421406E-2</v>
      </c>
      <c r="X294" s="98">
        <v>7.5966508187441245E-2</v>
      </c>
      <c r="Y294" s="98">
        <v>4.9352245486833507E-2</v>
      </c>
      <c r="DA294" s="63" t="s">
        <v>3417</v>
      </c>
    </row>
    <row r="295" spans="1:105" ht="12" customHeight="1" x14ac:dyDescent="0.25">
      <c r="A295" s="109" t="s">
        <v>120</v>
      </c>
      <c r="B295" s="33"/>
      <c r="C295" s="33">
        <v>5.8638886143493586E-2</v>
      </c>
      <c r="D295" s="33">
        <v>6.9253798057756416E-2</v>
      </c>
      <c r="E295" s="33">
        <v>3.8282924053673562E-2</v>
      </c>
      <c r="F295" s="33">
        <v>8.3942914916891792E-2</v>
      </c>
      <c r="G295" s="33">
        <v>6.897140805342826E-2</v>
      </c>
      <c r="H295" s="33">
        <v>6.9621995399641964E-2</v>
      </c>
      <c r="I295" s="33">
        <v>5.424353070889941E-2</v>
      </c>
      <c r="J295" s="33">
        <v>4.3142356441096277E-2</v>
      </c>
      <c r="K295" s="33">
        <v>3.5281889752055345E-2</v>
      </c>
      <c r="L295" s="33">
        <v>2.2096599519330479E-2</v>
      </c>
      <c r="M295" s="33">
        <v>0</v>
      </c>
      <c r="N295" s="33">
        <v>0</v>
      </c>
      <c r="O295" s="33">
        <v>0</v>
      </c>
      <c r="P295" s="33">
        <v>0</v>
      </c>
      <c r="Q295" s="33">
        <v>8.6219560979102874E-5</v>
      </c>
      <c r="R295" s="33">
        <v>0</v>
      </c>
      <c r="S295" s="33">
        <v>0</v>
      </c>
      <c r="T295" s="33">
        <v>2.6953478309139755E-2</v>
      </c>
      <c r="U295" s="33">
        <v>3.0270174955770689E-2</v>
      </c>
      <c r="V295" s="33">
        <v>0.10811335753070304</v>
      </c>
      <c r="W295" s="33">
        <v>0.10835927045868469</v>
      </c>
      <c r="X295" s="33">
        <v>0.18618301900744066</v>
      </c>
      <c r="Y295" s="33">
        <v>0.10368103912482966</v>
      </c>
      <c r="DA295" s="60" t="s">
        <v>3418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0.91645978918513704</v>
      </c>
      <c r="D297" s="117">
        <f t="shared" si="113"/>
        <v>0.83940736315541886</v>
      </c>
      <c r="E297" s="117">
        <f t="shared" si="113"/>
        <v>0.71516274297407678</v>
      </c>
      <c r="F297" s="117">
        <f t="shared" si="113"/>
        <v>1.0944891430947923</v>
      </c>
      <c r="G297" s="117">
        <f t="shared" si="113"/>
        <v>0.90947726545730023</v>
      </c>
      <c r="H297" s="117">
        <f t="shared" si="113"/>
        <v>0.93757114509876338</v>
      </c>
      <c r="I297" s="117">
        <f t="shared" si="113"/>
        <v>0.91655187763148016</v>
      </c>
      <c r="J297" s="117">
        <f t="shared" si="113"/>
        <v>0.96427790481271691</v>
      </c>
      <c r="K297" s="117">
        <f t="shared" si="113"/>
        <v>0.73347942143450906</v>
      </c>
      <c r="L297" s="117">
        <f t="shared" si="113"/>
        <v>0.47331037860244013</v>
      </c>
      <c r="M297" s="117">
        <f t="shared" si="113"/>
        <v>0</v>
      </c>
      <c r="N297" s="117">
        <f t="shared" si="113"/>
        <v>0</v>
      </c>
      <c r="O297" s="117">
        <f t="shared" si="113"/>
        <v>0</v>
      </c>
      <c r="P297" s="117">
        <f t="shared" si="113"/>
        <v>0</v>
      </c>
      <c r="Q297" s="117">
        <f t="shared" si="113"/>
        <v>1.4721063602758622E-3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0.50281292073912898</v>
      </c>
      <c r="U297" s="117">
        <f t="shared" si="114"/>
        <v>0.41642264103056736</v>
      </c>
      <c r="V297" s="117">
        <f t="shared" si="114"/>
        <v>1.1251329295842007</v>
      </c>
      <c r="W297" s="117">
        <f t="shared" ref="W297:Y297" si="115">W298+W300+W302+W311</f>
        <v>1.5133963877823164</v>
      </c>
      <c r="X297" s="117">
        <f t="shared" si="115"/>
        <v>2.1309313881419838</v>
      </c>
      <c r="Y297" s="117">
        <f t="shared" si="115"/>
        <v>1.0327953011569266</v>
      </c>
      <c r="DA297" s="129" t="s">
        <v>3570</v>
      </c>
    </row>
    <row r="298" spans="1:105" ht="12" customHeight="1" x14ac:dyDescent="0.25">
      <c r="A298" s="121" t="s">
        <v>57</v>
      </c>
      <c r="B298" s="122"/>
      <c r="C298" s="122">
        <f t="shared" ref="C298:Y298" si="116">C299</f>
        <v>0.66619171794713417</v>
      </c>
      <c r="D298" s="122">
        <f t="shared" si="116"/>
        <v>0.60756999966837688</v>
      </c>
      <c r="E298" s="122">
        <f t="shared" si="116"/>
        <v>0.47399426667453576</v>
      </c>
      <c r="F298" s="122">
        <f t="shared" si="116"/>
        <v>0.80036480779381303</v>
      </c>
      <c r="G298" s="122">
        <f t="shared" si="116"/>
        <v>0.65424999917499305</v>
      </c>
      <c r="H298" s="122">
        <f t="shared" si="116"/>
        <v>0.60569155748240999</v>
      </c>
      <c r="I298" s="122">
        <f t="shared" si="116"/>
        <v>0.5354485786632962</v>
      </c>
      <c r="J298" s="122">
        <f t="shared" si="116"/>
        <v>0.59853278359264428</v>
      </c>
      <c r="K298" s="122">
        <f t="shared" si="116"/>
        <v>0.46560716605496316</v>
      </c>
      <c r="L298" s="122">
        <f t="shared" si="116"/>
        <v>0.30380269405927246</v>
      </c>
      <c r="M298" s="122">
        <f t="shared" si="116"/>
        <v>0</v>
      </c>
      <c r="N298" s="122">
        <f t="shared" si="116"/>
        <v>0</v>
      </c>
      <c r="O298" s="122">
        <f t="shared" si="116"/>
        <v>0</v>
      </c>
      <c r="P298" s="122">
        <f t="shared" si="116"/>
        <v>0</v>
      </c>
      <c r="Q298" s="122">
        <f t="shared" si="116"/>
        <v>7.8606289845306826E-4</v>
      </c>
      <c r="R298" s="122">
        <f t="shared" si="116"/>
        <v>0</v>
      </c>
      <c r="S298" s="122">
        <f t="shared" si="116"/>
        <v>0</v>
      </c>
      <c r="T298" s="122">
        <f t="shared" si="116"/>
        <v>0.2964285207323637</v>
      </c>
      <c r="U298" s="122">
        <f t="shared" si="116"/>
        <v>0.30640674504716214</v>
      </c>
      <c r="V298" s="122">
        <f t="shared" si="116"/>
        <v>0.30295406747559839</v>
      </c>
      <c r="W298" s="122">
        <f t="shared" si="116"/>
        <v>0.75908141276377872</v>
      </c>
      <c r="X298" s="122">
        <f t="shared" si="116"/>
        <v>0.9999168586567142</v>
      </c>
      <c r="Y298" s="122">
        <f t="shared" si="116"/>
        <v>0.42701661817002357</v>
      </c>
      <c r="DA298" s="130" t="s">
        <v>3571</v>
      </c>
    </row>
    <row r="299" spans="1:105" ht="12" customHeight="1" x14ac:dyDescent="0.25">
      <c r="A299" s="97" t="s">
        <v>53</v>
      </c>
      <c r="B299" s="98"/>
      <c r="C299" s="98">
        <v>0.66619171794713417</v>
      </c>
      <c r="D299" s="98">
        <v>0.60756999966837688</v>
      </c>
      <c r="E299" s="98">
        <v>0.47399426667453576</v>
      </c>
      <c r="F299" s="98">
        <v>0.80036480779381303</v>
      </c>
      <c r="G299" s="98">
        <v>0.65424999917499305</v>
      </c>
      <c r="H299" s="98">
        <v>0.60569155748240999</v>
      </c>
      <c r="I299" s="98">
        <v>0.5354485786632962</v>
      </c>
      <c r="J299" s="98">
        <v>0.59853278359264428</v>
      </c>
      <c r="K299" s="98">
        <v>0.46560716605496316</v>
      </c>
      <c r="L299" s="98">
        <v>0.30380269405927246</v>
      </c>
      <c r="M299" s="98">
        <v>0</v>
      </c>
      <c r="N299" s="98">
        <v>0</v>
      </c>
      <c r="O299" s="98">
        <v>0</v>
      </c>
      <c r="P299" s="98">
        <v>0</v>
      </c>
      <c r="Q299" s="98">
        <v>7.8606289845306826E-4</v>
      </c>
      <c r="R299" s="98">
        <v>0</v>
      </c>
      <c r="S299" s="98">
        <v>0</v>
      </c>
      <c r="T299" s="98">
        <v>0.2964285207323637</v>
      </c>
      <c r="U299" s="98">
        <v>0.30640674504716214</v>
      </c>
      <c r="V299" s="98">
        <v>0.30295406747559839</v>
      </c>
      <c r="W299" s="98">
        <v>0.75908141276377872</v>
      </c>
      <c r="X299" s="98">
        <v>0.9999168586567142</v>
      </c>
      <c r="Y299" s="98">
        <v>0.42701661817002357</v>
      </c>
      <c r="DA299" s="63" t="s">
        <v>3572</v>
      </c>
    </row>
    <row r="300" spans="1:105" ht="12" customHeight="1" x14ac:dyDescent="0.25">
      <c r="A300" s="121" t="s">
        <v>92</v>
      </c>
      <c r="B300" s="122"/>
      <c r="C300" s="122">
        <f t="shared" ref="C300:Y300" si="117">C301</f>
        <v>7.0332768458968145E-2</v>
      </c>
      <c r="D300" s="122">
        <f t="shared" si="117"/>
        <v>6.2275843155718234E-2</v>
      </c>
      <c r="E300" s="122">
        <f t="shared" si="117"/>
        <v>0.12372671552364553</v>
      </c>
      <c r="F300" s="122">
        <f t="shared" si="117"/>
        <v>9.2314664527104448E-2</v>
      </c>
      <c r="G300" s="122">
        <f t="shared" si="117"/>
        <v>9.7554203578920348E-2</v>
      </c>
      <c r="H300" s="122">
        <f t="shared" si="117"/>
        <v>0.16556204068354455</v>
      </c>
      <c r="I300" s="122">
        <f t="shared" si="117"/>
        <v>0.21673480629708008</v>
      </c>
      <c r="J300" s="122">
        <f t="shared" si="117"/>
        <v>0.20233104392331844</v>
      </c>
      <c r="K300" s="122">
        <f t="shared" si="117"/>
        <v>0.14538248653956418</v>
      </c>
      <c r="L300" s="122">
        <f t="shared" si="117"/>
        <v>0.1017816965659539</v>
      </c>
      <c r="M300" s="122">
        <f t="shared" si="117"/>
        <v>0</v>
      </c>
      <c r="N300" s="122">
        <f t="shared" si="117"/>
        <v>0</v>
      </c>
      <c r="O300" s="122">
        <f t="shared" si="117"/>
        <v>0</v>
      </c>
      <c r="P300" s="122">
        <f t="shared" si="117"/>
        <v>0</v>
      </c>
      <c r="Q300" s="122">
        <f t="shared" si="117"/>
        <v>3.8547318722665822E-4</v>
      </c>
      <c r="R300" s="122">
        <f t="shared" si="117"/>
        <v>0</v>
      </c>
      <c r="S300" s="122">
        <f t="shared" si="117"/>
        <v>0</v>
      </c>
      <c r="T300" s="122">
        <f t="shared" si="117"/>
        <v>0.12838842152936308</v>
      </c>
      <c r="U300" s="122">
        <f t="shared" si="117"/>
        <v>2.4267611209653022E-2</v>
      </c>
      <c r="V300" s="122">
        <f t="shared" si="117"/>
        <v>0.52814782979106067</v>
      </c>
      <c r="W300" s="122">
        <f t="shared" si="117"/>
        <v>0.46149344518537105</v>
      </c>
      <c r="X300" s="122">
        <f t="shared" si="117"/>
        <v>0.63821635818394051</v>
      </c>
      <c r="Y300" s="122">
        <f t="shared" si="117"/>
        <v>0.310903793975426</v>
      </c>
      <c r="DA300" s="130" t="s">
        <v>3573</v>
      </c>
    </row>
    <row r="301" spans="1:105" ht="12" customHeight="1" x14ac:dyDescent="0.25">
      <c r="A301" s="97" t="s">
        <v>53</v>
      </c>
      <c r="B301" s="98"/>
      <c r="C301" s="98">
        <v>7.0332768458968145E-2</v>
      </c>
      <c r="D301" s="98">
        <v>6.2275843155718234E-2</v>
      </c>
      <c r="E301" s="98">
        <v>0.12372671552364553</v>
      </c>
      <c r="F301" s="98">
        <v>9.2314664527104448E-2</v>
      </c>
      <c r="G301" s="98">
        <v>9.7554203578920348E-2</v>
      </c>
      <c r="H301" s="98">
        <v>0.16556204068354455</v>
      </c>
      <c r="I301" s="98">
        <v>0.21673480629708008</v>
      </c>
      <c r="J301" s="98">
        <v>0.20233104392331844</v>
      </c>
      <c r="K301" s="98">
        <v>0.14538248653956418</v>
      </c>
      <c r="L301" s="98">
        <v>0.1017816965659539</v>
      </c>
      <c r="M301" s="98">
        <v>0</v>
      </c>
      <c r="N301" s="98">
        <v>0</v>
      </c>
      <c r="O301" s="98">
        <v>0</v>
      </c>
      <c r="P301" s="98">
        <v>0</v>
      </c>
      <c r="Q301" s="98">
        <v>3.8547318722665822E-4</v>
      </c>
      <c r="R301" s="98">
        <v>0</v>
      </c>
      <c r="S301" s="98">
        <v>0</v>
      </c>
      <c r="T301" s="98">
        <v>0.12838842152936308</v>
      </c>
      <c r="U301" s="98">
        <v>2.4267611209653022E-2</v>
      </c>
      <c r="V301" s="98">
        <v>0.52814782979106067</v>
      </c>
      <c r="W301" s="98">
        <v>0.46149344518537105</v>
      </c>
      <c r="X301" s="98">
        <v>0.63821635818394051</v>
      </c>
      <c r="Y301" s="98">
        <v>0.310903793975426</v>
      </c>
      <c r="DA301" s="63" t="s">
        <v>3574</v>
      </c>
    </row>
    <row r="302" spans="1:105" ht="12" customHeight="1" x14ac:dyDescent="0.25">
      <c r="A302" s="121" t="s">
        <v>55</v>
      </c>
      <c r="B302" s="122"/>
      <c r="C302" s="122">
        <v>9.0612519168046107E-2</v>
      </c>
      <c r="D302" s="122">
        <v>8.6314731360328231E-2</v>
      </c>
      <c r="E302" s="122">
        <v>5.8517094935029407E-2</v>
      </c>
      <c r="F302" s="122">
        <v>0.10332278060282628</v>
      </c>
      <c r="G302" s="122">
        <v>8.0715911497377529E-2</v>
      </c>
      <c r="H302" s="122">
        <v>8.5357276874913707E-2</v>
      </c>
      <c r="I302" s="122">
        <v>8.5225772864910898E-2</v>
      </c>
      <c r="J302" s="122">
        <v>8.4626785504671551E-2</v>
      </c>
      <c r="K302" s="122">
        <v>6.2275835009903413E-2</v>
      </c>
      <c r="L302" s="122">
        <v>3.5359287802309625E-2</v>
      </c>
      <c r="M302" s="122">
        <v>0</v>
      </c>
      <c r="N302" s="122">
        <v>0</v>
      </c>
      <c r="O302" s="122">
        <v>0</v>
      </c>
      <c r="P302" s="122">
        <v>0</v>
      </c>
      <c r="Q302" s="122">
        <v>1.6582540294561471E-4</v>
      </c>
      <c r="R302" s="122">
        <v>0</v>
      </c>
      <c r="S302" s="122">
        <v>0</v>
      </c>
      <c r="T302" s="122">
        <v>4.4041635260183384E-2</v>
      </c>
      <c r="U302" s="122">
        <v>4.8509177342859436E-2</v>
      </c>
      <c r="V302" s="122">
        <v>0.16753810253690213</v>
      </c>
      <c r="W302" s="122">
        <v>0.16740905246487381</v>
      </c>
      <c r="X302" s="122">
        <v>0.28251771151730048</v>
      </c>
      <c r="Y302" s="122">
        <v>0.17276713758482548</v>
      </c>
      <c r="DA302" s="130" t="s">
        <v>3575</v>
      </c>
    </row>
    <row r="303" spans="1:105" ht="12" customHeight="1" x14ac:dyDescent="0.25">
      <c r="A303" s="97" t="s">
        <v>124</v>
      </c>
      <c r="B303" s="98"/>
      <c r="C303" s="98">
        <v>4.4679481000767362E-3</v>
      </c>
      <c r="D303" s="98">
        <v>3.9735029537424742E-3</v>
      </c>
      <c r="E303" s="98">
        <v>3.3680776267220798E-3</v>
      </c>
      <c r="F303" s="98">
        <v>4.4031338969986664E-3</v>
      </c>
      <c r="G303" s="98">
        <v>2.9568276421416944E-3</v>
      </c>
      <c r="H303" s="98">
        <v>3.5706853004658342E-3</v>
      </c>
      <c r="I303" s="98">
        <v>3.9015501903991575E-3</v>
      </c>
      <c r="J303" s="98">
        <v>4.1411321782585794E-3</v>
      </c>
      <c r="K303" s="98">
        <v>3.5236516318269107E-3</v>
      </c>
      <c r="L303" s="98">
        <v>1.6861960097521325E-3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1.2810673609769271E-3</v>
      </c>
      <c r="U303" s="98">
        <v>1.1903348524651353E-3</v>
      </c>
      <c r="V303" s="98">
        <v>3.2747369062472317E-3</v>
      </c>
      <c r="W303" s="98">
        <v>3.2946398886231536E-3</v>
      </c>
      <c r="X303" s="98">
        <v>5.4681534830877147E-3</v>
      </c>
      <c r="Y303" s="98">
        <v>4.0287601663046698E-3</v>
      </c>
      <c r="DA303" s="63" t="s">
        <v>3576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X304" s="98">
        <v>0</v>
      </c>
      <c r="Y304" s="98">
        <v>0</v>
      </c>
      <c r="DA304" s="63" t="s">
        <v>3577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0</v>
      </c>
      <c r="N305" s="101">
        <v>0</v>
      </c>
      <c r="O305" s="101">
        <v>0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X305" s="101">
        <v>0</v>
      </c>
      <c r="Y305" s="101">
        <v>0</v>
      </c>
      <c r="DA305" s="131" t="s">
        <v>3578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0</v>
      </c>
      <c r="N306" s="104">
        <v>0</v>
      </c>
      <c r="O306" s="104">
        <v>0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X306" s="104">
        <v>0</v>
      </c>
      <c r="Y306" s="104">
        <v>0</v>
      </c>
      <c r="DA306" s="132" t="s">
        <v>3579</v>
      </c>
    </row>
    <row r="307" spans="1:105" ht="12" customHeight="1" x14ac:dyDescent="0.25">
      <c r="A307" s="106" t="s">
        <v>122</v>
      </c>
      <c r="B307" s="101"/>
      <c r="C307" s="101">
        <v>8.3633150792228605E-2</v>
      </c>
      <c r="D307" s="101">
        <v>8.0097603304083539E-2</v>
      </c>
      <c r="E307" s="101">
        <v>5.2180867664918501E-2</v>
      </c>
      <c r="F307" s="101">
        <v>9.6329119309830527E-2</v>
      </c>
      <c r="G307" s="101">
        <v>7.5420749443360635E-2</v>
      </c>
      <c r="H307" s="101">
        <v>7.8984894307858586E-2</v>
      </c>
      <c r="I307" s="101">
        <v>7.3912846393333578E-2</v>
      </c>
      <c r="J307" s="101">
        <v>7.2842353739650867E-2</v>
      </c>
      <c r="K307" s="101">
        <v>5.3235377988114091E-2</v>
      </c>
      <c r="L307" s="101">
        <v>3.1054559517819009E-2</v>
      </c>
      <c r="M307" s="101">
        <v>0</v>
      </c>
      <c r="N307" s="101">
        <v>0</v>
      </c>
      <c r="O307" s="101">
        <v>0</v>
      </c>
      <c r="P307" s="101">
        <v>0</v>
      </c>
      <c r="Q307" s="101">
        <v>1.6582540294561471E-4</v>
      </c>
      <c r="R307" s="101">
        <v>0</v>
      </c>
      <c r="S307" s="101">
        <v>0</v>
      </c>
      <c r="T307" s="101">
        <v>3.4217719896053281E-2</v>
      </c>
      <c r="U307" s="101">
        <v>3.8579889913001014E-2</v>
      </c>
      <c r="V307" s="101">
        <v>0.13342700940858401</v>
      </c>
      <c r="W307" s="101">
        <v>0.13546279075913079</v>
      </c>
      <c r="X307" s="101">
        <v>0.22200709013638667</v>
      </c>
      <c r="Y307" s="101">
        <v>0.132495847373481</v>
      </c>
      <c r="DA307" s="131" t="s">
        <v>3580</v>
      </c>
    </row>
    <row r="308" spans="1:105" ht="12" customHeight="1" x14ac:dyDescent="0.25">
      <c r="A308" s="107" t="s">
        <v>121</v>
      </c>
      <c r="B308" s="104"/>
      <c r="C308" s="104">
        <v>2.5114202757407656E-3</v>
      </c>
      <c r="D308" s="104">
        <v>2.2436251025022115E-3</v>
      </c>
      <c r="E308" s="104">
        <v>2.9681496433888277E-3</v>
      </c>
      <c r="F308" s="104">
        <v>2.590527395997088E-3</v>
      </c>
      <c r="G308" s="104">
        <v>2.338334411875205E-3</v>
      </c>
      <c r="H308" s="104">
        <v>2.8016972665892773E-3</v>
      </c>
      <c r="I308" s="104">
        <v>7.4113762811781553E-3</v>
      </c>
      <c r="J308" s="104">
        <v>7.6432995867620999E-3</v>
      </c>
      <c r="K308" s="104">
        <v>5.5168053899624127E-3</v>
      </c>
      <c r="L308" s="104">
        <v>2.6185322747384818E-3</v>
      </c>
      <c r="M308" s="104">
        <v>0</v>
      </c>
      <c r="N308" s="104">
        <v>0</v>
      </c>
      <c r="O308" s="104">
        <v>0</v>
      </c>
      <c r="P308" s="104">
        <v>0</v>
      </c>
      <c r="Q308" s="104">
        <v>0</v>
      </c>
      <c r="R308" s="104">
        <v>0</v>
      </c>
      <c r="S308" s="104">
        <v>0</v>
      </c>
      <c r="T308" s="104">
        <v>8.5428480031531778E-3</v>
      </c>
      <c r="U308" s="104">
        <v>8.7389525773932889E-3</v>
      </c>
      <c r="V308" s="104">
        <v>3.083635622207086E-2</v>
      </c>
      <c r="W308" s="104">
        <v>2.8651621817119867E-2</v>
      </c>
      <c r="X308" s="104">
        <v>5.504246789782611E-2</v>
      </c>
      <c r="Y308" s="104">
        <v>3.6242530045039842E-2</v>
      </c>
      <c r="DA308" s="132" t="s">
        <v>3581</v>
      </c>
    </row>
    <row r="309" spans="1:105" ht="12" customHeight="1" x14ac:dyDescent="0.25">
      <c r="A309" s="108" t="s">
        <v>53</v>
      </c>
      <c r="B309" s="98"/>
      <c r="C309" s="98">
        <v>7.2202099801792479E-4</v>
      </c>
      <c r="D309" s="98">
        <v>6.8011863482480997E-4</v>
      </c>
      <c r="E309" s="98">
        <v>7.6151572927612684E-4</v>
      </c>
      <c r="F309" s="98">
        <v>7.4963829612787077E-4</v>
      </c>
      <c r="G309" s="98">
        <v>6.70294438844442E-4</v>
      </c>
      <c r="H309" s="98">
        <v>8.0042844759642775E-4</v>
      </c>
      <c r="I309" s="98">
        <v>2.060369123910776E-3</v>
      </c>
      <c r="J309" s="98">
        <v>2.141744171596678E-3</v>
      </c>
      <c r="K309" s="98">
        <v>1.4369451152475884E-3</v>
      </c>
      <c r="L309" s="98">
        <v>6.8294157399927493E-4</v>
      </c>
      <c r="M309" s="98">
        <v>0</v>
      </c>
      <c r="N309" s="98">
        <v>0</v>
      </c>
      <c r="O309" s="98">
        <v>0</v>
      </c>
      <c r="P309" s="98">
        <v>0</v>
      </c>
      <c r="Q309" s="98">
        <v>0</v>
      </c>
      <c r="R309" s="98">
        <v>0</v>
      </c>
      <c r="S309" s="98">
        <v>0</v>
      </c>
      <c r="T309" s="98">
        <v>2.5722495507384492E-3</v>
      </c>
      <c r="U309" s="98">
        <v>2.4882057608037536E-3</v>
      </c>
      <c r="V309" s="98">
        <v>8.595557459782438E-3</v>
      </c>
      <c r="W309" s="98">
        <v>8.9884182135474833E-3</v>
      </c>
      <c r="X309" s="98">
        <v>1.9321803603212624E-2</v>
      </c>
      <c r="Y309" s="98">
        <v>1.2933153585840986E-2</v>
      </c>
      <c r="DA309" s="63" t="s">
        <v>3582</v>
      </c>
    </row>
    <row r="310" spans="1:105" ht="12" customHeight="1" x14ac:dyDescent="0.25">
      <c r="A310" s="108" t="s">
        <v>52</v>
      </c>
      <c r="B310" s="98"/>
      <c r="C310" s="98">
        <v>1.7893992777228407E-3</v>
      </c>
      <c r="D310" s="98">
        <v>1.5635064676774015E-3</v>
      </c>
      <c r="E310" s="98">
        <v>2.2066339141127008E-3</v>
      </c>
      <c r="F310" s="98">
        <v>1.8408890998692173E-3</v>
      </c>
      <c r="G310" s="98">
        <v>1.668039973030763E-3</v>
      </c>
      <c r="H310" s="98">
        <v>2.0012688189928493E-3</v>
      </c>
      <c r="I310" s="98">
        <v>5.3510071572673793E-3</v>
      </c>
      <c r="J310" s="98">
        <v>5.501555415165422E-3</v>
      </c>
      <c r="K310" s="98">
        <v>4.0798602747148241E-3</v>
      </c>
      <c r="L310" s="98">
        <v>1.9355907007392067E-3</v>
      </c>
      <c r="M310" s="98">
        <v>0</v>
      </c>
      <c r="N310" s="98">
        <v>0</v>
      </c>
      <c r="O310" s="98">
        <v>0</v>
      </c>
      <c r="P310" s="98">
        <v>0</v>
      </c>
      <c r="Q310" s="98">
        <v>0</v>
      </c>
      <c r="R310" s="98">
        <v>0</v>
      </c>
      <c r="S310" s="98">
        <v>0</v>
      </c>
      <c r="T310" s="98">
        <v>5.9705984524147278E-3</v>
      </c>
      <c r="U310" s="98">
        <v>6.2507468165895353E-3</v>
      </c>
      <c r="V310" s="98">
        <v>2.2240798762288422E-2</v>
      </c>
      <c r="W310" s="98">
        <v>1.9663203603572384E-2</v>
      </c>
      <c r="X310" s="98">
        <v>3.5720664294613486E-2</v>
      </c>
      <c r="Y310" s="98">
        <v>2.3309376459198852E-2</v>
      </c>
      <c r="DA310" s="63" t="s">
        <v>3583</v>
      </c>
    </row>
    <row r="311" spans="1:105" ht="12" customHeight="1" x14ac:dyDescent="0.25">
      <c r="A311" s="121" t="s">
        <v>54</v>
      </c>
      <c r="B311" s="122"/>
      <c r="C311" s="122">
        <v>8.9322783610988582E-2</v>
      </c>
      <c r="D311" s="122">
        <v>8.3246788970995522E-2</v>
      </c>
      <c r="E311" s="122">
        <v>5.89246658408661E-2</v>
      </c>
      <c r="F311" s="122">
        <v>9.8486890171048544E-2</v>
      </c>
      <c r="G311" s="122">
        <v>7.6957151206009336E-2</v>
      </c>
      <c r="H311" s="122">
        <v>8.0960270057895162E-2</v>
      </c>
      <c r="I311" s="122">
        <v>7.9142719806193071E-2</v>
      </c>
      <c r="J311" s="122">
        <v>7.8787291792082631E-2</v>
      </c>
      <c r="K311" s="122">
        <v>6.0213933830078392E-2</v>
      </c>
      <c r="L311" s="122">
        <v>3.2366700174904159E-2</v>
      </c>
      <c r="M311" s="122">
        <v>0</v>
      </c>
      <c r="N311" s="122">
        <v>0</v>
      </c>
      <c r="O311" s="122">
        <v>0</v>
      </c>
      <c r="P311" s="122">
        <v>0</v>
      </c>
      <c r="Q311" s="122">
        <v>1.3474487165052114E-4</v>
      </c>
      <c r="R311" s="122">
        <v>0</v>
      </c>
      <c r="S311" s="122">
        <v>0</v>
      </c>
      <c r="T311" s="122">
        <v>3.3954343217218803E-2</v>
      </c>
      <c r="U311" s="122">
        <v>3.723910743089278E-2</v>
      </c>
      <c r="V311" s="122">
        <v>0.12649292978063961</v>
      </c>
      <c r="W311" s="122">
        <v>0.12541247736829306</v>
      </c>
      <c r="X311" s="122">
        <v>0.21028045978402882</v>
      </c>
      <c r="Y311" s="122">
        <v>0.12210775142665165</v>
      </c>
      <c r="DA311" s="130" t="s">
        <v>3584</v>
      </c>
    </row>
    <row r="312" spans="1:105" ht="12" customHeight="1" x14ac:dyDescent="0.25">
      <c r="A312" s="97" t="s">
        <v>50</v>
      </c>
      <c r="B312" s="98"/>
      <c r="C312" s="98">
        <v>4.5397807238276529E-2</v>
      </c>
      <c r="D312" s="98">
        <v>3.1282278295736141E-2</v>
      </c>
      <c r="E312" s="98">
        <v>3.0148084457983223E-2</v>
      </c>
      <c r="F312" s="98">
        <v>3.5275935521018431E-2</v>
      </c>
      <c r="G312" s="98">
        <v>2.4923770222266634E-2</v>
      </c>
      <c r="H312" s="98">
        <v>2.8335400542707251E-2</v>
      </c>
      <c r="I312" s="98">
        <v>3.8060151555642081E-2</v>
      </c>
      <c r="J312" s="98">
        <v>4.6042742032749766E-2</v>
      </c>
      <c r="K312" s="98">
        <v>3.337312096089079E-2</v>
      </c>
      <c r="L312" s="98">
        <v>1.5514110369628466E-2</v>
      </c>
      <c r="M312" s="98">
        <v>0</v>
      </c>
      <c r="N312" s="98">
        <v>0</v>
      </c>
      <c r="O312" s="98">
        <v>0</v>
      </c>
      <c r="P312" s="98">
        <v>0</v>
      </c>
      <c r="Q312" s="98">
        <v>6.6603594286503227E-5</v>
      </c>
      <c r="R312" s="98">
        <v>0</v>
      </c>
      <c r="S312" s="98">
        <v>0</v>
      </c>
      <c r="T312" s="98">
        <v>1.1469641178172936E-2</v>
      </c>
      <c r="U312" s="98">
        <v>1.1512390098714921E-2</v>
      </c>
      <c r="V312" s="98">
        <v>3.3193573929668443E-2</v>
      </c>
      <c r="W312" s="98">
        <v>3.0840075843257438E-2</v>
      </c>
      <c r="X312" s="98">
        <v>4.6360355638652873E-2</v>
      </c>
      <c r="Y312" s="98">
        <v>3.012035570929442E-2</v>
      </c>
      <c r="DA312" s="63" t="s">
        <v>3585</v>
      </c>
    </row>
    <row r="313" spans="1:105" ht="12" customHeight="1" x14ac:dyDescent="0.25">
      <c r="A313" s="109" t="s">
        <v>120</v>
      </c>
      <c r="B313" s="33"/>
      <c r="C313" s="33">
        <v>4.3924976372712053E-2</v>
      </c>
      <c r="D313" s="33">
        <v>5.1964510675259389E-2</v>
      </c>
      <c r="E313" s="33">
        <v>2.8776581382882874E-2</v>
      </c>
      <c r="F313" s="33">
        <v>6.3210954650030113E-2</v>
      </c>
      <c r="G313" s="33">
        <v>5.2033380983742702E-2</v>
      </c>
      <c r="H313" s="33">
        <v>5.2624869515187904E-2</v>
      </c>
      <c r="I313" s="33">
        <v>4.108256825055099E-2</v>
      </c>
      <c r="J313" s="33">
        <v>3.2744549759332858E-2</v>
      </c>
      <c r="K313" s="33">
        <v>2.6840812869187602E-2</v>
      </c>
      <c r="L313" s="33">
        <v>1.6852589805275691E-2</v>
      </c>
      <c r="M313" s="33">
        <v>0</v>
      </c>
      <c r="N313" s="33">
        <v>0</v>
      </c>
      <c r="O313" s="33">
        <v>0</v>
      </c>
      <c r="P313" s="33">
        <v>0</v>
      </c>
      <c r="Q313" s="33">
        <v>6.8141277364017899E-5</v>
      </c>
      <c r="R313" s="33">
        <v>0</v>
      </c>
      <c r="S313" s="33">
        <v>0</v>
      </c>
      <c r="T313" s="33">
        <v>2.2484702039045869E-2</v>
      </c>
      <c r="U313" s="33">
        <v>2.5726717332177861E-2</v>
      </c>
      <c r="V313" s="33">
        <v>9.3299355850971169E-2</v>
      </c>
      <c r="W313" s="33">
        <v>9.4572401525035626E-2</v>
      </c>
      <c r="X313" s="33">
        <v>0.16392010414537594</v>
      </c>
      <c r="Y313" s="33">
        <v>9.1987395717357229E-2</v>
      </c>
      <c r="DA313" s="60" t="s">
        <v>3586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0.70441164733458328</v>
      </c>
      <c r="D315" s="154">
        <f t="shared" si="118"/>
        <v>0.70873464089423521</v>
      </c>
      <c r="E315" s="154">
        <f t="shared" si="118"/>
        <v>0.7689777754059397</v>
      </c>
      <c r="F315" s="154">
        <f t="shared" si="118"/>
        <v>0.72219947378510196</v>
      </c>
      <c r="G315" s="154">
        <f t="shared" si="118"/>
        <v>0.74012182880416844</v>
      </c>
      <c r="H315" s="154">
        <f t="shared" si="118"/>
        <v>0.78695136557053169</v>
      </c>
      <c r="I315" s="154">
        <f t="shared" si="118"/>
        <v>0.83248405372166723</v>
      </c>
      <c r="J315" s="154">
        <f t="shared" si="118"/>
        <v>0.81625598522842291</v>
      </c>
      <c r="K315" s="154">
        <f t="shared" si="118"/>
        <v>0.81334580905126785</v>
      </c>
      <c r="L315" s="154">
        <f t="shared" si="118"/>
        <v>0.83361157472822089</v>
      </c>
      <c r="M315" s="154" t="str">
        <f t="shared" si="118"/>
        <v/>
      </c>
      <c r="N315" s="154" t="str">
        <f t="shared" si="118"/>
        <v/>
      </c>
      <c r="O315" s="154" t="str">
        <f t="shared" si="118"/>
        <v/>
      </c>
      <c r="P315" s="154" t="str">
        <f t="shared" si="118"/>
        <v/>
      </c>
      <c r="Q315" s="154">
        <f t="shared" si="118"/>
        <v>0.89982597542264087</v>
      </c>
      <c r="R315" s="154" t="str">
        <f t="shared" ref="R315:V315" si="119">IF(R297=0,"",R297/R279)</f>
        <v/>
      </c>
      <c r="S315" s="154" t="str">
        <f t="shared" si="119"/>
        <v/>
      </c>
      <c r="T315" s="154">
        <f t="shared" si="119"/>
        <v>0.96120415010908045</v>
      </c>
      <c r="U315" s="154">
        <f t="shared" si="119"/>
        <v>0.82101085300209087</v>
      </c>
      <c r="V315" s="154">
        <f t="shared" si="119"/>
        <v>1.2616350610272891</v>
      </c>
      <c r="W315" s="154">
        <f t="shared" ref="W315:Y315" si="120">IF(W297=0,"",W297/W279)</f>
        <v>1.0682052317865387</v>
      </c>
      <c r="X315" s="154">
        <f t="shared" si="120"/>
        <v>1.076629471481289</v>
      </c>
      <c r="Y315" s="154">
        <f t="shared" si="120"/>
        <v>1.0868739564960583</v>
      </c>
      <c r="DA315" s="129" t="s">
        <v>3738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0.67507128391163296</v>
      </c>
      <c r="D316" s="155">
        <f t="shared" si="121"/>
        <v>0.67829589305007143</v>
      </c>
      <c r="E316" s="155">
        <f t="shared" si="121"/>
        <v>0.68151152060317599</v>
      </c>
      <c r="F316" s="155">
        <f t="shared" si="121"/>
        <v>0.68472561030802637</v>
      </c>
      <c r="G316" s="155">
        <f t="shared" si="121"/>
        <v>0.68793143443402704</v>
      </c>
      <c r="H316" s="155">
        <f t="shared" si="121"/>
        <v>0.69112984184509585</v>
      </c>
      <c r="I316" s="155">
        <f t="shared" si="121"/>
        <v>0.69431920240591205</v>
      </c>
      <c r="J316" s="155">
        <f t="shared" si="121"/>
        <v>0.69749277876023452</v>
      </c>
      <c r="K316" s="155">
        <f t="shared" si="121"/>
        <v>0.70064488669805514</v>
      </c>
      <c r="L316" s="155">
        <f t="shared" si="121"/>
        <v>0.70377408834191035</v>
      </c>
      <c r="M316" s="155" t="str">
        <f t="shared" si="121"/>
        <v/>
      </c>
      <c r="N316" s="155" t="str">
        <f t="shared" si="121"/>
        <v/>
      </c>
      <c r="O316" s="155" t="str">
        <f t="shared" si="121"/>
        <v/>
      </c>
      <c r="P316" s="155" t="str">
        <f t="shared" si="121"/>
        <v/>
      </c>
      <c r="Q316" s="155">
        <f t="shared" si="121"/>
        <v>0.7169084497728595</v>
      </c>
      <c r="R316" s="155" t="str">
        <f t="shared" ref="R316:V316" si="122">IF(R298=0,"",R298/R280)</f>
        <v/>
      </c>
      <c r="S316" s="155" t="str">
        <f t="shared" si="122"/>
        <v/>
      </c>
      <c r="T316" s="155">
        <f t="shared" si="122"/>
        <v>0.76947533155831005</v>
      </c>
      <c r="U316" s="155">
        <f t="shared" si="122"/>
        <v>0.7897569475205688</v>
      </c>
      <c r="V316" s="155">
        <f t="shared" si="122"/>
        <v>0.80724492416591698</v>
      </c>
      <c r="W316" s="155">
        <f t="shared" ref="W316:Y316" si="123">IF(W298=0,"",W298/W280)</f>
        <v>0.82144428002023295</v>
      </c>
      <c r="X316" s="155">
        <f t="shared" si="123"/>
        <v>0.83505554650085589</v>
      </c>
      <c r="Y316" s="155">
        <f t="shared" si="123"/>
        <v>0.84789407078611867</v>
      </c>
      <c r="DA316" s="130" t="s">
        <v>3739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0.67507128391163296</v>
      </c>
      <c r="D317" s="156">
        <f t="shared" si="124"/>
        <v>0.67829589305007143</v>
      </c>
      <c r="E317" s="156">
        <f t="shared" si="124"/>
        <v>0.68151152060317599</v>
      </c>
      <c r="F317" s="156">
        <f t="shared" si="124"/>
        <v>0.68472561030802637</v>
      </c>
      <c r="G317" s="156">
        <f t="shared" si="124"/>
        <v>0.68793143443402704</v>
      </c>
      <c r="H317" s="156">
        <f t="shared" si="124"/>
        <v>0.69112984184509585</v>
      </c>
      <c r="I317" s="156">
        <f t="shared" si="124"/>
        <v>0.69431920240591205</v>
      </c>
      <c r="J317" s="156">
        <f t="shared" si="124"/>
        <v>0.69749277876023452</v>
      </c>
      <c r="K317" s="156">
        <f t="shared" si="124"/>
        <v>0.70064488669805514</v>
      </c>
      <c r="L317" s="156">
        <f t="shared" si="124"/>
        <v>0.70377408834191035</v>
      </c>
      <c r="M317" s="156" t="str">
        <f t="shared" si="124"/>
        <v/>
      </c>
      <c r="N317" s="156" t="str">
        <f t="shared" si="124"/>
        <v/>
      </c>
      <c r="O317" s="156" t="str">
        <f t="shared" si="124"/>
        <v/>
      </c>
      <c r="P317" s="156" t="str">
        <f t="shared" si="124"/>
        <v/>
      </c>
      <c r="Q317" s="156">
        <f t="shared" si="124"/>
        <v>0.7169084497728595</v>
      </c>
      <c r="R317" s="156" t="str">
        <f t="shared" ref="R317:V317" si="125">IF(R299=0,"",R299/R281)</f>
        <v/>
      </c>
      <c r="S317" s="156" t="str">
        <f t="shared" si="125"/>
        <v/>
      </c>
      <c r="T317" s="156">
        <f t="shared" si="125"/>
        <v>0.76947533155831005</v>
      </c>
      <c r="U317" s="156">
        <f t="shared" si="125"/>
        <v>0.7897569475205688</v>
      </c>
      <c r="V317" s="156">
        <f t="shared" si="125"/>
        <v>0.80724492416591698</v>
      </c>
      <c r="W317" s="156">
        <f t="shared" ref="W317:Y317" si="126">IF(W299=0,"",W299/W281)</f>
        <v>0.82144428002023295</v>
      </c>
      <c r="X317" s="156">
        <f t="shared" si="126"/>
        <v>0.83505554650085589</v>
      </c>
      <c r="Y317" s="156">
        <f t="shared" si="126"/>
        <v>0.84789407078611867</v>
      </c>
      <c r="DA317" s="63" t="s">
        <v>3740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2.232837481420181</v>
      </c>
      <c r="D318" s="155">
        <f t="shared" si="127"/>
        <v>2.3247960389019204</v>
      </c>
      <c r="E318" s="155">
        <f t="shared" si="127"/>
        <v>2.4181332319874578</v>
      </c>
      <c r="F318" s="155">
        <f t="shared" si="127"/>
        <v>2.512220068236362</v>
      </c>
      <c r="G318" s="155">
        <f t="shared" si="127"/>
        <v>2.6076016232355959</v>
      </c>
      <c r="H318" s="155">
        <f t="shared" si="127"/>
        <v>2.7041922320259335</v>
      </c>
      <c r="I318" s="155">
        <f t="shared" si="127"/>
        <v>2.8021061528108531</v>
      </c>
      <c r="J318" s="155">
        <f t="shared" si="127"/>
        <v>2.9018554822680782</v>
      </c>
      <c r="K318" s="155">
        <f t="shared" si="127"/>
        <v>3.0038458436648918</v>
      </c>
      <c r="L318" s="155">
        <f t="shared" si="127"/>
        <v>3.1081310270121052</v>
      </c>
      <c r="M318" s="155" t="str">
        <f t="shared" si="127"/>
        <v/>
      </c>
      <c r="N318" s="155" t="str">
        <f t="shared" si="127"/>
        <v/>
      </c>
      <c r="O318" s="155" t="str">
        <f t="shared" si="127"/>
        <v/>
      </c>
      <c r="P318" s="155" t="str">
        <f t="shared" si="127"/>
        <v/>
      </c>
      <c r="Q318" s="155">
        <f t="shared" si="127"/>
        <v>3.8078678489501723</v>
      </c>
      <c r="R318" s="155" t="str">
        <f t="shared" ref="R318:V318" si="128">IF(R300=0,"",R300/R282)</f>
        <v/>
      </c>
      <c r="S318" s="155" t="str">
        <f t="shared" si="128"/>
        <v/>
      </c>
      <c r="T318" s="155">
        <f t="shared" si="128"/>
        <v>3.8408925671596337</v>
      </c>
      <c r="U318" s="155">
        <f t="shared" si="128"/>
        <v>3.8445619802940181</v>
      </c>
      <c r="V318" s="155">
        <f t="shared" si="128"/>
        <v>3.8550474621973474</v>
      </c>
      <c r="W318" s="155">
        <f t="shared" ref="W318:Y318" si="129">IF(W300=0,"",W300/W282)</f>
        <v>3.8894628470785486</v>
      </c>
      <c r="X318" s="155">
        <f t="shared" si="129"/>
        <v>3.9317350896368306</v>
      </c>
      <c r="Y318" s="155">
        <f t="shared" si="129"/>
        <v>3.9793834211536598</v>
      </c>
      <c r="DA318" s="130" t="s">
        <v>3741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2.232837481420181</v>
      </c>
      <c r="D319" s="156">
        <f t="shared" si="130"/>
        <v>2.3247960389019204</v>
      </c>
      <c r="E319" s="156">
        <f t="shared" si="130"/>
        <v>2.4181332319874578</v>
      </c>
      <c r="F319" s="156">
        <f t="shared" si="130"/>
        <v>2.512220068236362</v>
      </c>
      <c r="G319" s="156">
        <f t="shared" si="130"/>
        <v>2.6076016232355959</v>
      </c>
      <c r="H319" s="156">
        <f t="shared" si="130"/>
        <v>2.7041922320259335</v>
      </c>
      <c r="I319" s="156">
        <f t="shared" si="130"/>
        <v>2.8021061528108531</v>
      </c>
      <c r="J319" s="156">
        <f t="shared" si="130"/>
        <v>2.9018554822680782</v>
      </c>
      <c r="K319" s="156">
        <f t="shared" si="130"/>
        <v>3.0038458436648918</v>
      </c>
      <c r="L319" s="156">
        <f t="shared" si="130"/>
        <v>3.1081310270121052</v>
      </c>
      <c r="M319" s="156" t="str">
        <f t="shared" si="130"/>
        <v/>
      </c>
      <c r="N319" s="156" t="str">
        <f t="shared" si="130"/>
        <v/>
      </c>
      <c r="O319" s="156" t="str">
        <f t="shared" si="130"/>
        <v/>
      </c>
      <c r="P319" s="156" t="str">
        <f t="shared" si="130"/>
        <v/>
      </c>
      <c r="Q319" s="156">
        <f t="shared" si="130"/>
        <v>3.8078678489501723</v>
      </c>
      <c r="R319" s="156" t="str">
        <f t="shared" ref="R319:V319" si="131">IF(R301=0,"",R301/R283)</f>
        <v/>
      </c>
      <c r="S319" s="156" t="str">
        <f t="shared" si="131"/>
        <v/>
      </c>
      <c r="T319" s="156">
        <f t="shared" si="131"/>
        <v>3.8408925671596337</v>
      </c>
      <c r="U319" s="156">
        <f t="shared" si="131"/>
        <v>3.8445619802940181</v>
      </c>
      <c r="V319" s="156">
        <f t="shared" si="131"/>
        <v>3.8550474621973474</v>
      </c>
      <c r="W319" s="156">
        <f t="shared" ref="W319:Y319" si="132">IF(W301=0,"",W301/W283)</f>
        <v>3.8894628470785486</v>
      </c>
      <c r="X319" s="156">
        <f t="shared" si="132"/>
        <v>3.9317350896368306</v>
      </c>
      <c r="Y319" s="156">
        <f t="shared" si="132"/>
        <v>3.9793834211536598</v>
      </c>
      <c r="DA319" s="63" t="s">
        <v>3742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0.6197638795912509</v>
      </c>
      <c r="D320" s="155">
        <f t="shared" si="133"/>
        <v>0.62095293378720295</v>
      </c>
      <c r="E320" s="155">
        <f t="shared" si="133"/>
        <v>0.62623003796441845</v>
      </c>
      <c r="F320" s="155">
        <f t="shared" si="133"/>
        <v>0.62407178433517418</v>
      </c>
      <c r="G320" s="155">
        <f t="shared" si="133"/>
        <v>0.62676219265751221</v>
      </c>
      <c r="H320" s="155">
        <f t="shared" si="133"/>
        <v>0.62875830424933332</v>
      </c>
      <c r="I320" s="155">
        <f t="shared" si="133"/>
        <v>0.63973331828912694</v>
      </c>
      <c r="J320" s="155">
        <f t="shared" si="133"/>
        <v>0.64212809900643775</v>
      </c>
      <c r="K320" s="155">
        <f t="shared" si="133"/>
        <v>0.6441611245803166</v>
      </c>
      <c r="L320" s="155">
        <f t="shared" si="133"/>
        <v>0.64492147011925549</v>
      </c>
      <c r="M320" s="155" t="str">
        <f t="shared" si="133"/>
        <v/>
      </c>
      <c r="N320" s="155" t="str">
        <f t="shared" si="133"/>
        <v/>
      </c>
      <c r="O320" s="155" t="str">
        <f t="shared" si="133"/>
        <v/>
      </c>
      <c r="P320" s="155" t="str">
        <f t="shared" si="133"/>
        <v/>
      </c>
      <c r="Q320" s="155">
        <f t="shared" si="133"/>
        <v>0.69389183391080778</v>
      </c>
      <c r="R320" s="155" t="str">
        <f t="shared" ref="R320:V320" si="134">IF(R302=0,"",R302/R284)</f>
        <v/>
      </c>
      <c r="S320" s="155" t="str">
        <f t="shared" si="134"/>
        <v/>
      </c>
      <c r="T320" s="155">
        <f t="shared" si="134"/>
        <v>0.75402556011794364</v>
      </c>
      <c r="U320" s="155">
        <f t="shared" si="134"/>
        <v>0.76235620652799108</v>
      </c>
      <c r="V320" s="155">
        <f t="shared" si="134"/>
        <v>0.77264324717977606</v>
      </c>
      <c r="W320" s="155">
        <f t="shared" ref="W320:Y320" si="135">IF(W302=0,"",W302/W284)</f>
        <v>0.77826846367846803</v>
      </c>
      <c r="X320" s="155">
        <f t="shared" si="135"/>
        <v>0.79056412239728135</v>
      </c>
      <c r="Y320" s="155">
        <f t="shared" si="135"/>
        <v>0.80184618246851336</v>
      </c>
      <c r="DA320" s="130" t="s">
        <v>3743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0.5526207697241724</v>
      </c>
      <c r="D321" s="156">
        <f t="shared" si="136"/>
        <v>0.55460320728756973</v>
      </c>
      <c r="E321" s="156">
        <f t="shared" si="136"/>
        <v>0.5568612124466813</v>
      </c>
      <c r="F321" s="156">
        <f t="shared" si="136"/>
        <v>0.55915679500520854</v>
      </c>
      <c r="G321" s="156">
        <f t="shared" si="136"/>
        <v>0.56170615911076616</v>
      </c>
      <c r="H321" s="156">
        <f t="shared" si="136"/>
        <v>0.56448284412811889</v>
      </c>
      <c r="I321" s="156">
        <f t="shared" si="136"/>
        <v>0.56754012276555665</v>
      </c>
      <c r="J321" s="156">
        <f t="shared" si="136"/>
        <v>0.57109623450536851</v>
      </c>
      <c r="K321" s="156">
        <f t="shared" si="136"/>
        <v>0.57533674031131166</v>
      </c>
      <c r="L321" s="156">
        <f t="shared" si="136"/>
        <v>0.5803112853488045</v>
      </c>
      <c r="M321" s="156" t="str">
        <f t="shared" si="136"/>
        <v/>
      </c>
      <c r="N321" s="156" t="str">
        <f t="shared" si="136"/>
        <v/>
      </c>
      <c r="O321" s="156" t="str">
        <f t="shared" si="136"/>
        <v/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>
        <f t="shared" si="137"/>
        <v>0.73579825637001395</v>
      </c>
      <c r="U321" s="156">
        <f t="shared" si="137"/>
        <v>0.74810443464695864</v>
      </c>
      <c r="V321" s="156">
        <f t="shared" si="137"/>
        <v>0.75779216434947838</v>
      </c>
      <c r="W321" s="156">
        <f t="shared" ref="W321:Y321" si="138">IF(W303=0,"",W303/W285)</f>
        <v>0.76374675645205392</v>
      </c>
      <c r="X321" s="156">
        <f t="shared" si="138"/>
        <v>0.76706921012600471</v>
      </c>
      <c r="Y321" s="156">
        <f t="shared" si="138"/>
        <v>0.76875161934761993</v>
      </c>
      <c r="DA321" s="63" t="s">
        <v>3744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 t="str">
        <f t="shared" si="139"/>
        <v/>
      </c>
      <c r="N322" s="156" t="str">
        <f t="shared" si="139"/>
        <v/>
      </c>
      <c r="O322" s="156" t="str">
        <f t="shared" si="139"/>
        <v/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:Y322" si="141">IF(W304=0,"",W304/W286)</f>
        <v/>
      </c>
      <c r="X322" s="156" t="str">
        <f t="shared" si="141"/>
        <v/>
      </c>
      <c r="Y322" s="156" t="str">
        <f t="shared" si="141"/>
        <v/>
      </c>
      <c r="DA322" s="63" t="s">
        <v>3745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 t="str">
        <f t="shared" si="142"/>
        <v/>
      </c>
      <c r="N323" s="157" t="str">
        <f t="shared" si="142"/>
        <v/>
      </c>
      <c r="O323" s="157" t="str">
        <f t="shared" si="142"/>
        <v/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:Y323" si="144">IF(W305=0,"",W305/W287)</f>
        <v/>
      </c>
      <c r="X323" s="157" t="str">
        <f t="shared" si="144"/>
        <v/>
      </c>
      <c r="Y323" s="157" t="str">
        <f t="shared" si="144"/>
        <v/>
      </c>
      <c r="DA323" s="131" t="s">
        <v>3746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 t="str">
        <f t="shared" si="145"/>
        <v/>
      </c>
      <c r="N324" s="158" t="str">
        <f t="shared" si="145"/>
        <v/>
      </c>
      <c r="O324" s="158" t="str">
        <f t="shared" si="145"/>
        <v/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:Y324" si="147">IF(W306=0,"",W306/W288)</f>
        <v/>
      </c>
      <c r="X324" s="158" t="str">
        <f t="shared" si="147"/>
        <v/>
      </c>
      <c r="Y324" s="158" t="str">
        <f t="shared" si="147"/>
        <v/>
      </c>
      <c r="DA324" s="132" t="s">
        <v>3747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0.61875499975954074</v>
      </c>
      <c r="D325" s="157">
        <f t="shared" si="148"/>
        <v>0.62005273315413523</v>
      </c>
      <c r="E325" s="157">
        <f t="shared" si="148"/>
        <v>0.62147342981319287</v>
      </c>
      <c r="F325" s="157">
        <f t="shared" si="148"/>
        <v>0.62291126785666817</v>
      </c>
      <c r="G325" s="157">
        <f t="shared" si="148"/>
        <v>0.6244633073161957</v>
      </c>
      <c r="H325" s="157">
        <f t="shared" si="148"/>
        <v>0.62611859219718857</v>
      </c>
      <c r="I325" s="157">
        <f t="shared" si="148"/>
        <v>0.62790229481243298</v>
      </c>
      <c r="J325" s="157">
        <f t="shared" si="148"/>
        <v>0.62991534850954756</v>
      </c>
      <c r="K325" s="157">
        <f t="shared" si="148"/>
        <v>0.6322469192789002</v>
      </c>
      <c r="L325" s="157">
        <f t="shared" si="148"/>
        <v>0.63492766401705614</v>
      </c>
      <c r="M325" s="157" t="str">
        <f t="shared" si="148"/>
        <v/>
      </c>
      <c r="N325" s="157" t="str">
        <f t="shared" si="148"/>
        <v/>
      </c>
      <c r="O325" s="157" t="str">
        <f t="shared" si="148"/>
        <v/>
      </c>
      <c r="P325" s="157" t="str">
        <f t="shared" si="148"/>
        <v/>
      </c>
      <c r="Q325" s="157">
        <f t="shared" si="148"/>
        <v>0.69389183391080778</v>
      </c>
      <c r="R325" s="157" t="str">
        <f t="shared" ref="R325:V325" si="149">IF(R307=0,"",R307/R289)</f>
        <v/>
      </c>
      <c r="S325" s="157" t="str">
        <f t="shared" si="149"/>
        <v/>
      </c>
      <c r="T325" s="157">
        <f t="shared" si="149"/>
        <v>0.7256830696643739</v>
      </c>
      <c r="U325" s="157">
        <f t="shared" si="149"/>
        <v>0.7361363017829391</v>
      </c>
      <c r="V325" s="157">
        <f t="shared" si="149"/>
        <v>0.7464053905926411</v>
      </c>
      <c r="W325" s="157">
        <f t="shared" ref="W325:Y325" si="150">IF(W307=0,"",W307/W289)</f>
        <v>0.75578447543167226</v>
      </c>
      <c r="X325" s="157">
        <f t="shared" si="150"/>
        <v>0.76731005978932953</v>
      </c>
      <c r="Y325" s="157">
        <f t="shared" si="150"/>
        <v>0.77806272946855026</v>
      </c>
      <c r="DA325" s="131" t="s">
        <v>3748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0.84951685251065134</v>
      </c>
      <c r="D326" s="158">
        <f t="shared" si="151"/>
        <v>0.84334801279153904</v>
      </c>
      <c r="E326" s="158">
        <f t="shared" si="151"/>
        <v>0.86485225289515344</v>
      </c>
      <c r="F326" s="158">
        <f t="shared" si="151"/>
        <v>0.85093451910759521</v>
      </c>
      <c r="G326" s="158">
        <f t="shared" si="151"/>
        <v>0.85296068768191391</v>
      </c>
      <c r="H326" s="158">
        <f t="shared" si="151"/>
        <v>0.85426289987186055</v>
      </c>
      <c r="I326" s="158">
        <f t="shared" si="151"/>
        <v>0.85855734520560811</v>
      </c>
      <c r="J326" s="158">
        <f t="shared" si="151"/>
        <v>0.85864274601466883</v>
      </c>
      <c r="K326" s="158">
        <f t="shared" si="151"/>
        <v>0.86842998498555624</v>
      </c>
      <c r="L326" s="158">
        <f t="shared" si="151"/>
        <v>0.86959419436525676</v>
      </c>
      <c r="M326" s="158" t="str">
        <f t="shared" si="151"/>
        <v/>
      </c>
      <c r="N326" s="158" t="str">
        <f t="shared" si="151"/>
        <v/>
      </c>
      <c r="O326" s="158" t="str">
        <f t="shared" si="151"/>
        <v/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>
        <f t="shared" si="152"/>
        <v>0.89781167288464314</v>
      </c>
      <c r="U326" s="158">
        <f t="shared" si="152"/>
        <v>0.90739301397165728</v>
      </c>
      <c r="V326" s="158">
        <f t="shared" si="152"/>
        <v>0.91348750165843662</v>
      </c>
      <c r="W326" s="158">
        <f t="shared" ref="W326:Y326" si="153">IF(W308=0,"",W308/W290)</f>
        <v>0.90796010226566271</v>
      </c>
      <c r="X326" s="158">
        <f t="shared" si="153"/>
        <v>0.90378923942970313</v>
      </c>
      <c r="Y326" s="158">
        <f t="shared" si="153"/>
        <v>0.90761466071790853</v>
      </c>
      <c r="DA326" s="132" t="s">
        <v>3749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0.61875499975954074</v>
      </c>
      <c r="D327" s="156">
        <f t="shared" si="154"/>
        <v>0.62005273315413523</v>
      </c>
      <c r="E327" s="156">
        <f t="shared" si="154"/>
        <v>0.62147342981319287</v>
      </c>
      <c r="F327" s="156">
        <f t="shared" si="154"/>
        <v>0.62291126785666817</v>
      </c>
      <c r="G327" s="156">
        <f t="shared" si="154"/>
        <v>0.6244633073161957</v>
      </c>
      <c r="H327" s="156">
        <f t="shared" si="154"/>
        <v>0.62611859219718857</v>
      </c>
      <c r="I327" s="156">
        <f t="shared" si="154"/>
        <v>0.62790229481243298</v>
      </c>
      <c r="J327" s="156">
        <f t="shared" si="154"/>
        <v>0.62991534850954767</v>
      </c>
      <c r="K327" s="156">
        <f t="shared" si="154"/>
        <v>0.6322469192789002</v>
      </c>
      <c r="L327" s="156">
        <f t="shared" si="154"/>
        <v>0.63492766401705614</v>
      </c>
      <c r="M327" s="156" t="str">
        <f t="shared" si="154"/>
        <v/>
      </c>
      <c r="N327" s="156" t="str">
        <f t="shared" si="154"/>
        <v/>
      </c>
      <c r="O327" s="156" t="str">
        <f t="shared" si="154"/>
        <v/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>
        <f t="shared" si="155"/>
        <v>0.7256830696643739</v>
      </c>
      <c r="U327" s="156">
        <f t="shared" si="155"/>
        <v>0.7361363017829391</v>
      </c>
      <c r="V327" s="156">
        <f t="shared" si="155"/>
        <v>0.74640539059264122</v>
      </c>
      <c r="W327" s="156">
        <f t="shared" ref="W327:Y327" si="156">IF(W309=0,"",W309/W291)</f>
        <v>0.75578447543167215</v>
      </c>
      <c r="X327" s="156">
        <f t="shared" si="156"/>
        <v>0.76731005978932953</v>
      </c>
      <c r="Y327" s="156">
        <f t="shared" si="156"/>
        <v>0.77806272946855026</v>
      </c>
      <c r="DA327" s="63" t="s">
        <v>3750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 t="str">
        <f t="shared" si="157"/>
        <v/>
      </c>
      <c r="N328" s="156" t="str">
        <f t="shared" si="157"/>
        <v/>
      </c>
      <c r="O328" s="156" t="str">
        <f t="shared" si="157"/>
        <v/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:Y328" si="159">IF(W310=0,"",W310/W292)</f>
        <v>1</v>
      </c>
      <c r="X328" s="156">
        <f t="shared" si="159"/>
        <v>1</v>
      </c>
      <c r="Y328" s="156">
        <f t="shared" si="159"/>
        <v>1</v>
      </c>
      <c r="DA328" s="63" t="s">
        <v>3751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0.65448452589298578</v>
      </c>
      <c r="D329" s="155">
        <f t="shared" si="160"/>
        <v>0.67761116870530547</v>
      </c>
      <c r="E329" s="155">
        <f t="shared" si="160"/>
        <v>0.65542219615832842</v>
      </c>
      <c r="F329" s="155">
        <f t="shared" si="160"/>
        <v>0.68250697025245022</v>
      </c>
      <c r="G329" s="155">
        <f t="shared" si="160"/>
        <v>0.68965648185817785</v>
      </c>
      <c r="H329" s="155">
        <f t="shared" si="160"/>
        <v>0.68588188237174919</v>
      </c>
      <c r="I329" s="155">
        <f t="shared" si="160"/>
        <v>0.66377424719305378</v>
      </c>
      <c r="J329" s="155">
        <f t="shared" si="160"/>
        <v>0.64735600805730797</v>
      </c>
      <c r="K329" s="155">
        <f t="shared" si="160"/>
        <v>0.65316420044873746</v>
      </c>
      <c r="L329" s="155">
        <f t="shared" si="160"/>
        <v>0.66691123109847705</v>
      </c>
      <c r="M329" s="155" t="str">
        <f t="shared" si="160"/>
        <v/>
      </c>
      <c r="N329" s="155" t="str">
        <f t="shared" si="160"/>
        <v/>
      </c>
      <c r="O329" s="155" t="str">
        <f t="shared" si="160"/>
        <v/>
      </c>
      <c r="P329" s="155" t="str">
        <f t="shared" si="160"/>
        <v/>
      </c>
      <c r="Q329" s="155">
        <f t="shared" si="160"/>
        <v>0.67602769147882213</v>
      </c>
      <c r="R329" s="155" t="str">
        <f t="shared" ref="R329:V329" si="161">IF(R311=0,"",R311/R293)</f>
        <v/>
      </c>
      <c r="S329" s="155" t="str">
        <f t="shared" si="161"/>
        <v/>
      </c>
      <c r="T329" s="155">
        <f t="shared" si="161"/>
        <v>0.73753948349169751</v>
      </c>
      <c r="U329" s="155">
        <f t="shared" si="161"/>
        <v>0.75553428051271632</v>
      </c>
      <c r="V329" s="155">
        <f t="shared" si="161"/>
        <v>0.77759365692741689</v>
      </c>
      <c r="W329" s="155">
        <f t="shared" ref="W329:Y329" si="162">IF(W311=0,"",W311/W293)</f>
        <v>0.78911809044109404</v>
      </c>
      <c r="X329" s="155">
        <f t="shared" si="162"/>
        <v>0.80213938218437575</v>
      </c>
      <c r="Y329" s="155">
        <f t="shared" si="162"/>
        <v>0.79791629472315084</v>
      </c>
      <c r="DA329" s="130" t="s">
        <v>3752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0.58322564770404206</v>
      </c>
      <c r="D330" s="156">
        <f t="shared" si="163"/>
        <v>0.58362968433287687</v>
      </c>
      <c r="E330" s="156">
        <f t="shared" si="163"/>
        <v>0.5840337573567661</v>
      </c>
      <c r="F330" s="156">
        <f t="shared" si="163"/>
        <v>0.58443783534361715</v>
      </c>
      <c r="G330" s="156">
        <f t="shared" si="163"/>
        <v>0.58484194684817248</v>
      </c>
      <c r="H330" s="156">
        <f t="shared" si="163"/>
        <v>0.58524608837569525</v>
      </c>
      <c r="I330" s="156">
        <f t="shared" si="163"/>
        <v>0.58565026696207445</v>
      </c>
      <c r="J330" s="156">
        <f t="shared" si="163"/>
        <v>0.58605451143086595</v>
      </c>
      <c r="K330" s="156">
        <f t="shared" si="163"/>
        <v>0.58645884628967249</v>
      </c>
      <c r="L330" s="156">
        <f t="shared" si="163"/>
        <v>0.58686327809528283</v>
      </c>
      <c r="M330" s="156" t="str">
        <f t="shared" si="163"/>
        <v/>
      </c>
      <c r="N330" s="156" t="str">
        <f t="shared" si="163"/>
        <v/>
      </c>
      <c r="O330" s="156" t="str">
        <f t="shared" si="163"/>
        <v/>
      </c>
      <c r="P330" s="156" t="str">
        <f t="shared" si="163"/>
        <v/>
      </c>
      <c r="Q330" s="156">
        <f t="shared" si="163"/>
        <v>0.5888963644981875</v>
      </c>
      <c r="R330" s="156" t="str">
        <f t="shared" ref="R330:V330" si="164">IF(R312=0,"",R312/R294)</f>
        <v/>
      </c>
      <c r="S330" s="156" t="str">
        <f t="shared" si="164"/>
        <v/>
      </c>
      <c r="T330" s="156">
        <f t="shared" si="164"/>
        <v>0.60101313622717345</v>
      </c>
      <c r="U330" s="156">
        <f t="shared" si="164"/>
        <v>0.6053332923886855</v>
      </c>
      <c r="V330" s="156">
        <f t="shared" si="164"/>
        <v>0.60839868189185808</v>
      </c>
      <c r="W330" s="156">
        <f t="shared" ref="W330:Y330" si="165">IF(W312=0,"",W312/W294)</f>
        <v>0.60987193136081463</v>
      </c>
      <c r="X330" s="156">
        <f t="shared" si="165"/>
        <v>0.61027361589744822</v>
      </c>
      <c r="Y330" s="156">
        <f t="shared" si="165"/>
        <v>0.6103137843511115</v>
      </c>
      <c r="DA330" s="63" t="s">
        <v>3753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0.74907589931405694</v>
      </c>
      <c r="D331" s="159">
        <f t="shared" si="166"/>
        <v>0.75034889251737391</v>
      </c>
      <c r="E331" s="159">
        <f t="shared" si="166"/>
        <v>0.75168190764470943</v>
      </c>
      <c r="F331" s="159">
        <f t="shared" si="166"/>
        <v>0.75302310757986557</v>
      </c>
      <c r="G331" s="159">
        <f t="shared" si="166"/>
        <v>0.75441958417661092</v>
      </c>
      <c r="H331" s="159">
        <f t="shared" si="166"/>
        <v>0.75586557399155685</v>
      </c>
      <c r="I331" s="159">
        <f t="shared" si="166"/>
        <v>0.7573726804588482</v>
      </c>
      <c r="J331" s="159">
        <f t="shared" si="166"/>
        <v>0.75898843875253086</v>
      </c>
      <c r="K331" s="159">
        <f t="shared" si="166"/>
        <v>0.76075326627378259</v>
      </c>
      <c r="L331" s="159">
        <f t="shared" si="166"/>
        <v>0.76267797633444734</v>
      </c>
      <c r="M331" s="159" t="str">
        <f t="shared" si="166"/>
        <v/>
      </c>
      <c r="N331" s="159" t="str">
        <f t="shared" si="166"/>
        <v/>
      </c>
      <c r="O331" s="159" t="str">
        <f t="shared" si="166"/>
        <v/>
      </c>
      <c r="P331" s="159" t="str">
        <f t="shared" si="166"/>
        <v/>
      </c>
      <c r="Q331" s="159">
        <f t="shared" si="166"/>
        <v>0.79032271320116521</v>
      </c>
      <c r="R331" s="159" t="str">
        <f t="shared" ref="R331:V331" si="167">IF(R313=0,"",R313/R295)</f>
        <v/>
      </c>
      <c r="S331" s="159" t="str">
        <f t="shared" si="167"/>
        <v/>
      </c>
      <c r="T331" s="159">
        <f t="shared" si="167"/>
        <v>0.83420409719147259</v>
      </c>
      <c r="U331" s="159">
        <f t="shared" si="167"/>
        <v>0.84990315945542083</v>
      </c>
      <c r="V331" s="159">
        <f t="shared" si="167"/>
        <v>0.86297713790338204</v>
      </c>
      <c r="W331" s="159">
        <f t="shared" ref="W331:Y331" si="168">IF(W313=0,"",W313/W295)</f>
        <v>0.8727670565214285</v>
      </c>
      <c r="X331" s="159">
        <f t="shared" si="168"/>
        <v>0.88042456835886307</v>
      </c>
      <c r="Y331" s="159">
        <f t="shared" si="168"/>
        <v>0.88721521788189694</v>
      </c>
      <c r="DA331" s="60" t="s">
        <v>3754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0.22700063085585898</v>
      </c>
      <c r="D333" s="117">
        <f t="shared" si="169"/>
        <v>0.16053095339452111</v>
      </c>
      <c r="E333" s="117">
        <f t="shared" si="169"/>
        <v>0.15235344878007934</v>
      </c>
      <c r="F333" s="117">
        <f t="shared" si="169"/>
        <v>0.18026367698957196</v>
      </c>
      <c r="G333" s="117">
        <f t="shared" si="169"/>
        <v>0.12649346278483672</v>
      </c>
      <c r="H333" s="117">
        <f t="shared" si="169"/>
        <v>0.14462076850704333</v>
      </c>
      <c r="I333" s="117">
        <f t="shared" si="169"/>
        <v>0.1898510230198828</v>
      </c>
      <c r="J333" s="117">
        <f t="shared" si="169"/>
        <v>0.22671246613553087</v>
      </c>
      <c r="K333" s="117">
        <f t="shared" si="169"/>
        <v>0.16651886835942215</v>
      </c>
      <c r="L333" s="117">
        <f t="shared" si="169"/>
        <v>7.7515981503382403E-2</v>
      </c>
      <c r="M333" s="117">
        <f t="shared" si="169"/>
        <v>0</v>
      </c>
      <c r="N333" s="117">
        <f t="shared" si="169"/>
        <v>0</v>
      </c>
      <c r="O333" s="117">
        <f t="shared" si="169"/>
        <v>0</v>
      </c>
      <c r="P333" s="117">
        <f t="shared" si="169"/>
        <v>0</v>
      </c>
      <c r="Q333" s="117">
        <f t="shared" si="169"/>
        <v>2.9879296516034323E-4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5.501670129522019E-2</v>
      </c>
      <c r="U333" s="117">
        <f t="shared" si="170"/>
        <v>5.4447375951069764E-2</v>
      </c>
      <c r="V333" s="117">
        <f t="shared" si="170"/>
        <v>0.15555424167176554</v>
      </c>
      <c r="W333" s="117">
        <f t="shared" ref="W333:Y333" si="171">W334+W336+W338+W347</f>
        <v>0.14499089924502806</v>
      </c>
      <c r="X333" s="117">
        <f t="shared" si="171"/>
        <v>0.21952662229805653</v>
      </c>
      <c r="Y333" s="117">
        <f t="shared" si="171"/>
        <v>0.14422738332104348</v>
      </c>
      <c r="DA333" s="129" t="s">
        <v>3906</v>
      </c>
    </row>
    <row r="334" spans="1:105" ht="12" customHeight="1" x14ac:dyDescent="0.25">
      <c r="A334" s="121" t="s">
        <v>57</v>
      </c>
      <c r="B334" s="122"/>
      <c r="C334" s="122">
        <f t="shared" ref="C334:Y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X334" s="122">
        <f t="shared" si="172"/>
        <v>0</v>
      </c>
      <c r="Y334" s="122">
        <f t="shared" si="172"/>
        <v>0</v>
      </c>
      <c r="DA334" s="130" t="s">
        <v>3907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X335" s="98">
        <v>0</v>
      </c>
      <c r="Y335" s="98">
        <v>0</v>
      </c>
      <c r="DA335" s="63" t="s">
        <v>3908</v>
      </c>
    </row>
    <row r="336" spans="1:105" ht="12" customHeight="1" x14ac:dyDescent="0.25">
      <c r="A336" s="121" t="s">
        <v>92</v>
      </c>
      <c r="B336" s="122"/>
      <c r="C336" s="122">
        <f t="shared" ref="C336:Y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X336" s="122">
        <f t="shared" si="173"/>
        <v>0</v>
      </c>
      <c r="Y336" s="122">
        <f t="shared" si="173"/>
        <v>0</v>
      </c>
      <c r="DA336" s="130" t="s">
        <v>3909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X337" s="98">
        <v>0</v>
      </c>
      <c r="Y337" s="98">
        <v>0</v>
      </c>
      <c r="DA337" s="63" t="s">
        <v>3910</v>
      </c>
    </row>
    <row r="338" spans="1:105" ht="12" customHeight="1" x14ac:dyDescent="0.25">
      <c r="A338" s="121" t="s">
        <v>55</v>
      </c>
      <c r="B338" s="122"/>
      <c r="C338" s="122">
        <v>2.1359569289080046E-2</v>
      </c>
      <c r="D338" s="122">
        <v>1.892791330678854E-2</v>
      </c>
      <c r="E338" s="122">
        <v>1.5978893367478594E-2</v>
      </c>
      <c r="F338" s="122">
        <v>2.0803665402765299E-2</v>
      </c>
      <c r="G338" s="122">
        <v>1.3906838089105922E-2</v>
      </c>
      <c r="H338" s="122">
        <v>1.6711383400606718E-2</v>
      </c>
      <c r="I338" s="122">
        <v>1.8161520409382268E-2</v>
      </c>
      <c r="J338" s="122">
        <v>1.9156729671238788E-2</v>
      </c>
      <c r="K338" s="122">
        <v>1.6180145822877225E-2</v>
      </c>
      <c r="L338" s="122">
        <v>7.6764180082472561E-3</v>
      </c>
      <c r="M338" s="122">
        <v>0</v>
      </c>
      <c r="N338" s="122">
        <v>0</v>
      </c>
      <c r="O338" s="122">
        <v>0</v>
      </c>
      <c r="P338" s="122">
        <v>0</v>
      </c>
      <c r="Q338" s="122">
        <v>0</v>
      </c>
      <c r="R338" s="122">
        <v>0</v>
      </c>
      <c r="S338" s="122">
        <v>0</v>
      </c>
      <c r="T338" s="122">
        <v>4.5996500052808897E-3</v>
      </c>
      <c r="U338" s="122">
        <v>4.2035720459724108E-3</v>
      </c>
      <c r="V338" s="122">
        <v>1.1416628750342996E-2</v>
      </c>
      <c r="W338" s="122">
        <v>1.1396464658917579E-2</v>
      </c>
      <c r="X338" s="122">
        <v>1.8832922539694551E-2</v>
      </c>
      <c r="Y338" s="122">
        <v>1.3845127054946222E-2</v>
      </c>
      <c r="DA338" s="130" t="s">
        <v>3911</v>
      </c>
    </row>
    <row r="339" spans="1:105" ht="12" customHeight="1" x14ac:dyDescent="0.25">
      <c r="A339" s="97" t="s">
        <v>124</v>
      </c>
      <c r="B339" s="98"/>
      <c r="C339" s="98">
        <v>2.1359569289080046E-2</v>
      </c>
      <c r="D339" s="98">
        <v>1.892791330678854E-2</v>
      </c>
      <c r="E339" s="98">
        <v>1.5978893367478594E-2</v>
      </c>
      <c r="F339" s="98">
        <v>2.0803665402765299E-2</v>
      </c>
      <c r="G339" s="98">
        <v>1.3906838089105922E-2</v>
      </c>
      <c r="H339" s="98">
        <v>1.6711383400606718E-2</v>
      </c>
      <c r="I339" s="98">
        <v>1.8161520409382268E-2</v>
      </c>
      <c r="J339" s="98">
        <v>1.9156729671238788E-2</v>
      </c>
      <c r="K339" s="98">
        <v>1.6180145822877225E-2</v>
      </c>
      <c r="L339" s="98">
        <v>7.6764180082472561E-3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4.5996500052808897E-3</v>
      </c>
      <c r="U339" s="98">
        <v>4.2035720459724108E-3</v>
      </c>
      <c r="V339" s="98">
        <v>1.1416628750342996E-2</v>
      </c>
      <c r="W339" s="98">
        <v>1.1396464658917579E-2</v>
      </c>
      <c r="X339" s="98">
        <v>1.8832922539694551E-2</v>
      </c>
      <c r="Y339" s="98">
        <v>1.3845127054946222E-2</v>
      </c>
      <c r="DA339" s="63" t="s">
        <v>3912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0</v>
      </c>
      <c r="N340" s="98">
        <v>0</v>
      </c>
      <c r="O340" s="98">
        <v>0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X340" s="98">
        <v>0</v>
      </c>
      <c r="Y340" s="98">
        <v>0</v>
      </c>
      <c r="DA340" s="63" t="s">
        <v>3913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0</v>
      </c>
      <c r="N341" s="101">
        <v>0</v>
      </c>
      <c r="O341" s="101">
        <v>0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X341" s="101">
        <v>0</v>
      </c>
      <c r="Y341" s="101">
        <v>0</v>
      </c>
      <c r="DA341" s="131" t="s">
        <v>3914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X342" s="104">
        <v>0</v>
      </c>
      <c r="Y342" s="104">
        <v>0</v>
      </c>
      <c r="DA342" s="132" t="s">
        <v>3915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X343" s="101">
        <v>0</v>
      </c>
      <c r="Y343" s="101">
        <v>0</v>
      </c>
      <c r="DA343" s="131" t="s">
        <v>3916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X344" s="104">
        <v>0</v>
      </c>
      <c r="Y344" s="104">
        <v>0</v>
      </c>
      <c r="DA344" s="132" t="s">
        <v>3917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X345" s="98">
        <v>0</v>
      </c>
      <c r="Y345" s="98">
        <v>0</v>
      </c>
      <c r="DA345" s="63" t="s">
        <v>3918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X346" s="98">
        <v>0</v>
      </c>
      <c r="Y346" s="98">
        <v>0</v>
      </c>
      <c r="DA346" s="63" t="s">
        <v>3919</v>
      </c>
    </row>
    <row r="347" spans="1:105" ht="12" customHeight="1" x14ac:dyDescent="0.25">
      <c r="A347" s="121" t="s">
        <v>54</v>
      </c>
      <c r="B347" s="122"/>
      <c r="C347" s="122">
        <v>0.20564106156677892</v>
      </c>
      <c r="D347" s="122">
        <v>0.14160304008773258</v>
      </c>
      <c r="E347" s="122">
        <v>0.13637455541260074</v>
      </c>
      <c r="F347" s="122">
        <v>0.15946001158680667</v>
      </c>
      <c r="G347" s="122">
        <v>0.1125866246957308</v>
      </c>
      <c r="H347" s="122">
        <v>0.12790938510643662</v>
      </c>
      <c r="I347" s="122">
        <v>0.17168950261050053</v>
      </c>
      <c r="J347" s="122">
        <v>0.20755573646429207</v>
      </c>
      <c r="K347" s="122">
        <v>0.15033872253654493</v>
      </c>
      <c r="L347" s="122">
        <v>6.9839563495135148E-2</v>
      </c>
      <c r="M347" s="122">
        <v>0</v>
      </c>
      <c r="N347" s="122">
        <v>0</v>
      </c>
      <c r="O347" s="122">
        <v>0</v>
      </c>
      <c r="P347" s="122">
        <v>0</v>
      </c>
      <c r="Q347" s="122">
        <v>2.9879296516034323E-4</v>
      </c>
      <c r="R347" s="122">
        <v>0</v>
      </c>
      <c r="S347" s="122">
        <v>0</v>
      </c>
      <c r="T347" s="122">
        <v>5.0417051289939299E-2</v>
      </c>
      <c r="U347" s="122">
        <v>5.0243803905097355E-2</v>
      </c>
      <c r="V347" s="122">
        <v>0.14413761292142255</v>
      </c>
      <c r="W347" s="122">
        <v>0.13359443458611048</v>
      </c>
      <c r="X347" s="122">
        <v>0.20069369975836199</v>
      </c>
      <c r="Y347" s="122">
        <v>0.13038225626609726</v>
      </c>
      <c r="DA347" s="130" t="s">
        <v>3920</v>
      </c>
    </row>
    <row r="348" spans="1:105" ht="12" customHeight="1" x14ac:dyDescent="0.25">
      <c r="A348" s="97" t="s">
        <v>50</v>
      </c>
      <c r="B348" s="98"/>
      <c r="C348" s="98">
        <v>0.20564106156677892</v>
      </c>
      <c r="D348" s="98">
        <v>0.14160304008773258</v>
      </c>
      <c r="E348" s="98">
        <v>0.13637455541260074</v>
      </c>
      <c r="F348" s="98">
        <v>0.15946001158680667</v>
      </c>
      <c r="G348" s="98">
        <v>0.1125866246957308</v>
      </c>
      <c r="H348" s="98">
        <v>0.12790938510643662</v>
      </c>
      <c r="I348" s="98">
        <v>0.17168950261050053</v>
      </c>
      <c r="J348" s="98">
        <v>0.20755573646429207</v>
      </c>
      <c r="K348" s="98">
        <v>0.15033872253654493</v>
      </c>
      <c r="L348" s="98">
        <v>6.9839563495135148E-2</v>
      </c>
      <c r="M348" s="98">
        <v>0</v>
      </c>
      <c r="N348" s="98">
        <v>0</v>
      </c>
      <c r="O348" s="98">
        <v>0</v>
      </c>
      <c r="P348" s="98">
        <v>0</v>
      </c>
      <c r="Q348" s="98">
        <v>2.9879296516034323E-4</v>
      </c>
      <c r="R348" s="98">
        <v>0</v>
      </c>
      <c r="S348" s="98">
        <v>0</v>
      </c>
      <c r="T348" s="98">
        <v>5.0417051289939299E-2</v>
      </c>
      <c r="U348" s="98">
        <v>5.0243803905097355E-2</v>
      </c>
      <c r="V348" s="98">
        <v>0.14413761292142255</v>
      </c>
      <c r="W348" s="98">
        <v>0.13359443458611048</v>
      </c>
      <c r="X348" s="98">
        <v>0.20069369975836199</v>
      </c>
      <c r="Y348" s="98">
        <v>0.13038225626609726</v>
      </c>
      <c r="DA348" s="63" t="s">
        <v>3921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X349" s="33">
        <v>0</v>
      </c>
      <c r="Y349" s="33">
        <v>0</v>
      </c>
      <c r="DA349" s="60" t="s">
        <v>3922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12725.789824314321</v>
      </c>
      <c r="D351" s="117">
        <f t="shared" si="174"/>
        <v>13206.402226764571</v>
      </c>
      <c r="E351" s="117">
        <f t="shared" si="174"/>
        <v>13469.617484957182</v>
      </c>
      <c r="F351" s="117">
        <f t="shared" si="174"/>
        <v>14248.341162752511</v>
      </c>
      <c r="G351" s="117">
        <f t="shared" si="174"/>
        <v>15317.458241155457</v>
      </c>
      <c r="H351" s="117">
        <f t="shared" si="174"/>
        <v>14646.87306861336</v>
      </c>
      <c r="I351" s="117">
        <f t="shared" si="174"/>
        <v>13079.108755502053</v>
      </c>
      <c r="J351" s="117">
        <f t="shared" si="174"/>
        <v>14789.035026663467</v>
      </c>
      <c r="K351" s="117">
        <f t="shared" si="174"/>
        <v>14627.606190467464</v>
      </c>
      <c r="L351" s="117">
        <f t="shared" si="174"/>
        <v>16344.838775071556</v>
      </c>
      <c r="M351" s="117">
        <f t="shared" si="174"/>
        <v>0</v>
      </c>
      <c r="N351" s="117">
        <f t="shared" si="174"/>
        <v>0</v>
      </c>
      <c r="O351" s="117">
        <f t="shared" si="174"/>
        <v>0</v>
      </c>
      <c r="P351" s="117">
        <f t="shared" si="174"/>
        <v>0</v>
      </c>
      <c r="Q351" s="117">
        <f t="shared" si="174"/>
        <v>9513.2822554754948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12143.189733764928</v>
      </c>
      <c r="U351" s="117">
        <f t="shared" si="175"/>
        <v>10843.419286197583</v>
      </c>
      <c r="V351" s="117">
        <f t="shared" si="175"/>
        <v>5597.2458280003684</v>
      </c>
      <c r="W351" s="117">
        <f t="shared" ref="W351:Y351" si="176">W352+W354+W356+W365</f>
        <v>9590.7936614878199</v>
      </c>
      <c r="X351" s="117">
        <f t="shared" si="176"/>
        <v>7680.618151616979</v>
      </c>
      <c r="Y351" s="117">
        <f t="shared" si="176"/>
        <v>6042.2832498672387</v>
      </c>
      <c r="DA351" s="129" t="s">
        <v>4074</v>
      </c>
    </row>
    <row r="352" spans="1:105" ht="12" customHeight="1" x14ac:dyDescent="0.25">
      <c r="A352" s="121" t="s">
        <v>57</v>
      </c>
      <c r="B352" s="122"/>
      <c r="C352" s="122">
        <f t="shared" ref="C352:Y352" si="177">C353</f>
        <v>9652.6699093833176</v>
      </c>
      <c r="D352" s="122">
        <f t="shared" si="177"/>
        <v>9987.8621595412387</v>
      </c>
      <c r="E352" s="122">
        <f t="shared" si="177"/>
        <v>10073.121126908647</v>
      </c>
      <c r="F352" s="122">
        <f t="shared" si="177"/>
        <v>10989.588421814437</v>
      </c>
      <c r="G352" s="122">
        <f t="shared" si="177"/>
        <v>11854.865939475581</v>
      </c>
      <c r="H352" s="122">
        <f t="shared" si="177"/>
        <v>10774.086378379812</v>
      </c>
      <c r="I352" s="122">
        <f t="shared" si="177"/>
        <v>9161.2686019577432</v>
      </c>
      <c r="J352" s="122">
        <f t="shared" si="177"/>
        <v>10742.669831474106</v>
      </c>
      <c r="K352" s="122">
        <f t="shared" si="177"/>
        <v>10779.093969303236</v>
      </c>
      <c r="L352" s="122">
        <f t="shared" si="177"/>
        <v>12426.725283117423</v>
      </c>
      <c r="M352" s="122">
        <f t="shared" si="177"/>
        <v>0</v>
      </c>
      <c r="N352" s="122">
        <f t="shared" si="177"/>
        <v>0</v>
      </c>
      <c r="O352" s="122">
        <f t="shared" si="177"/>
        <v>0</v>
      </c>
      <c r="P352" s="122">
        <f t="shared" si="177"/>
        <v>0</v>
      </c>
      <c r="Q352" s="122">
        <f t="shared" si="177"/>
        <v>6375.9267392549536</v>
      </c>
      <c r="R352" s="122">
        <f t="shared" si="177"/>
        <v>0</v>
      </c>
      <c r="S352" s="122">
        <f t="shared" si="177"/>
        <v>0</v>
      </c>
      <c r="T352" s="122">
        <f t="shared" si="177"/>
        <v>8942.6714280431897</v>
      </c>
      <c r="U352" s="122">
        <f t="shared" si="177"/>
        <v>8294.4134791529486</v>
      </c>
      <c r="V352" s="122">
        <f t="shared" si="177"/>
        <v>2355.4601447787545</v>
      </c>
      <c r="W352" s="122">
        <f t="shared" si="177"/>
        <v>6255.5687669255676</v>
      </c>
      <c r="X352" s="122">
        <f t="shared" si="177"/>
        <v>4646.6664358219723</v>
      </c>
      <c r="Y352" s="122">
        <f t="shared" si="177"/>
        <v>3202.3528862039361</v>
      </c>
      <c r="DA352" s="130" t="s">
        <v>4075</v>
      </c>
    </row>
    <row r="353" spans="1:105" ht="12" customHeight="1" x14ac:dyDescent="0.25">
      <c r="A353" s="97" t="s">
        <v>53</v>
      </c>
      <c r="B353" s="98"/>
      <c r="C353" s="98">
        <v>9652.6699093833176</v>
      </c>
      <c r="D353" s="98">
        <v>9987.8621595412387</v>
      </c>
      <c r="E353" s="98">
        <v>10073.121126908647</v>
      </c>
      <c r="F353" s="98">
        <v>10989.588421814437</v>
      </c>
      <c r="G353" s="98">
        <v>11854.865939475581</v>
      </c>
      <c r="H353" s="98">
        <v>10774.086378379812</v>
      </c>
      <c r="I353" s="98">
        <v>9161.2686019577432</v>
      </c>
      <c r="J353" s="98">
        <v>10742.669831474106</v>
      </c>
      <c r="K353" s="98">
        <v>10779.093969303236</v>
      </c>
      <c r="L353" s="98">
        <v>12426.725283117423</v>
      </c>
      <c r="M353" s="98">
        <v>0</v>
      </c>
      <c r="N353" s="98">
        <v>0</v>
      </c>
      <c r="O353" s="98">
        <v>0</v>
      </c>
      <c r="P353" s="98">
        <v>0</v>
      </c>
      <c r="Q353" s="98">
        <v>6375.9267392549536</v>
      </c>
      <c r="R353" s="98">
        <v>0</v>
      </c>
      <c r="S353" s="98">
        <v>0</v>
      </c>
      <c r="T353" s="98">
        <v>8942.6714280431897</v>
      </c>
      <c r="U353" s="98">
        <v>8294.4134791529486</v>
      </c>
      <c r="V353" s="98">
        <v>2355.4601447787545</v>
      </c>
      <c r="W353" s="98">
        <v>6255.5687669255676</v>
      </c>
      <c r="X353" s="98">
        <v>4646.6664358219723</v>
      </c>
      <c r="Y353" s="98">
        <v>3202.3528862039361</v>
      </c>
      <c r="DA353" s="63" t="s">
        <v>4076</v>
      </c>
    </row>
    <row r="354" spans="1:105" ht="12" customHeight="1" x14ac:dyDescent="0.25">
      <c r="A354" s="121" t="s">
        <v>92</v>
      </c>
      <c r="B354" s="122"/>
      <c r="C354" s="122">
        <f t="shared" ref="C354:Y354" si="178">C355</f>
        <v>308.10479615997639</v>
      </c>
      <c r="D354" s="122">
        <f t="shared" si="178"/>
        <v>298.69652183541041</v>
      </c>
      <c r="E354" s="122">
        <f t="shared" si="178"/>
        <v>741.04985754882193</v>
      </c>
      <c r="F354" s="122">
        <f t="shared" si="178"/>
        <v>345.48009500581679</v>
      </c>
      <c r="G354" s="122">
        <f t="shared" si="178"/>
        <v>466.34015853097679</v>
      </c>
      <c r="H354" s="122">
        <f t="shared" si="178"/>
        <v>752.68244708340899</v>
      </c>
      <c r="I354" s="122">
        <f t="shared" si="178"/>
        <v>918.8425558451712</v>
      </c>
      <c r="J354" s="122">
        <f t="shared" si="178"/>
        <v>872.87236300766813</v>
      </c>
      <c r="K354" s="122">
        <f t="shared" si="178"/>
        <v>785.04582901229344</v>
      </c>
      <c r="L354" s="122">
        <f t="shared" si="178"/>
        <v>942.68960162698875</v>
      </c>
      <c r="M354" s="122">
        <f t="shared" si="178"/>
        <v>0</v>
      </c>
      <c r="N354" s="122">
        <f t="shared" si="178"/>
        <v>0</v>
      </c>
      <c r="O354" s="122">
        <f t="shared" si="178"/>
        <v>0</v>
      </c>
      <c r="P354" s="122">
        <f t="shared" si="178"/>
        <v>0</v>
      </c>
      <c r="Q354" s="122">
        <f t="shared" si="178"/>
        <v>588.6566111639105</v>
      </c>
      <c r="R354" s="122">
        <f t="shared" si="178"/>
        <v>0</v>
      </c>
      <c r="S354" s="122">
        <f t="shared" si="178"/>
        <v>0</v>
      </c>
      <c r="T354" s="122">
        <f t="shared" si="178"/>
        <v>775.95348599488136</v>
      </c>
      <c r="U354" s="122">
        <f t="shared" si="178"/>
        <v>134.94629854439637</v>
      </c>
      <c r="V354" s="122">
        <f t="shared" si="178"/>
        <v>859.86459193950998</v>
      </c>
      <c r="W354" s="122">
        <f t="shared" si="178"/>
        <v>803.21621040973105</v>
      </c>
      <c r="X354" s="122">
        <f t="shared" si="178"/>
        <v>629.90731932360245</v>
      </c>
      <c r="Y354" s="122">
        <f t="shared" si="178"/>
        <v>496.793888755522</v>
      </c>
      <c r="DA354" s="130" t="s">
        <v>4077</v>
      </c>
    </row>
    <row r="355" spans="1:105" ht="12" customHeight="1" x14ac:dyDescent="0.25">
      <c r="A355" s="97" t="s">
        <v>53</v>
      </c>
      <c r="B355" s="98"/>
      <c r="C355" s="98">
        <f>RES_hhdet_in_fech!C165</f>
        <v>308.10479615997639</v>
      </c>
      <c r="D355" s="98">
        <f>RES_hhdet_in_fech!D165</f>
        <v>298.69652183541041</v>
      </c>
      <c r="E355" s="98">
        <f>RES_hhdet_in_fech!E165</f>
        <v>741.04985754882193</v>
      </c>
      <c r="F355" s="98">
        <f>RES_hhdet_in_fech!F165</f>
        <v>345.48009500581679</v>
      </c>
      <c r="G355" s="98">
        <f>RES_hhdet_in_fech!G165</f>
        <v>466.34015853097679</v>
      </c>
      <c r="H355" s="98">
        <f>RES_hhdet_in_fech!H165</f>
        <v>752.68244708340899</v>
      </c>
      <c r="I355" s="98">
        <f>RES_hhdet_in_fech!I165</f>
        <v>918.8425558451712</v>
      </c>
      <c r="J355" s="98">
        <f>RES_hhdet_in_fech!J165</f>
        <v>872.87236300766813</v>
      </c>
      <c r="K355" s="98">
        <f>RES_hhdet_in_fech!K165</f>
        <v>785.04582901229344</v>
      </c>
      <c r="L355" s="98">
        <f>RES_hhdet_in_fech!L165</f>
        <v>942.68960162698875</v>
      </c>
      <c r="M355" s="98">
        <f>RES_hhdet_in_fech!M165</f>
        <v>0</v>
      </c>
      <c r="N355" s="98">
        <f>RES_hhdet_in_fech!N165</f>
        <v>0</v>
      </c>
      <c r="O355" s="98">
        <f>RES_hhdet_in_fech!O165</f>
        <v>0</v>
      </c>
      <c r="P355" s="98">
        <f>RES_hhdet_in_fech!P165</f>
        <v>0</v>
      </c>
      <c r="Q355" s="98">
        <f>RES_hhdet_in_fech!Q165</f>
        <v>588.6566111639105</v>
      </c>
      <c r="R355" s="98">
        <f>RES_hhdet_in_fech!R165</f>
        <v>0</v>
      </c>
      <c r="S355" s="98">
        <f>RES_hhdet_in_fech!S165</f>
        <v>0</v>
      </c>
      <c r="T355" s="98">
        <f>RES_hhdet_in_fech!T165</f>
        <v>775.95348599488136</v>
      </c>
      <c r="U355" s="98">
        <f>RES_hhdet_in_fech!U165</f>
        <v>134.94629854439637</v>
      </c>
      <c r="V355" s="98">
        <f>RES_hhdet_in_fech!V165</f>
        <v>859.86459193950998</v>
      </c>
      <c r="W355" s="98">
        <f>RES_hhdet_in_fech!W165</f>
        <v>803.21621040973105</v>
      </c>
      <c r="X355" s="98">
        <f>RES_hhdet_in_fech!X165</f>
        <v>629.90731932360245</v>
      </c>
      <c r="Y355" s="98">
        <f>RES_hhdet_in_fech!Y165</f>
        <v>496.793888755522</v>
      </c>
      <c r="DA355" s="63" t="s">
        <v>4078</v>
      </c>
    </row>
    <row r="356" spans="1:105" ht="12" customHeight="1" x14ac:dyDescent="0.25">
      <c r="A356" s="121" t="s">
        <v>55</v>
      </c>
      <c r="B356" s="122"/>
      <c r="C356" s="122">
        <v>1430.078255435242</v>
      </c>
      <c r="D356" s="122">
        <v>1549.9641248418209</v>
      </c>
      <c r="E356" s="122">
        <v>1353.3590508308778</v>
      </c>
      <c r="F356" s="122">
        <v>1556.5803826411616</v>
      </c>
      <c r="G356" s="122">
        <v>1605.2934557914618</v>
      </c>
      <c r="H356" s="122">
        <v>1668.9579546352925</v>
      </c>
      <c r="I356" s="122">
        <v>1582.5921280952268</v>
      </c>
      <c r="J356" s="122">
        <v>1649.8716908721881</v>
      </c>
      <c r="K356" s="122">
        <v>1568.1427951878625</v>
      </c>
      <c r="L356" s="122">
        <v>1578.3198673356674</v>
      </c>
      <c r="M356" s="122">
        <v>0</v>
      </c>
      <c r="N356" s="122">
        <v>0</v>
      </c>
      <c r="O356" s="122">
        <v>0</v>
      </c>
      <c r="P356" s="122">
        <v>0</v>
      </c>
      <c r="Q356" s="122">
        <v>1389.6614299292885</v>
      </c>
      <c r="R356" s="122">
        <v>0</v>
      </c>
      <c r="S356" s="122">
        <v>0</v>
      </c>
      <c r="T356" s="122">
        <v>1355.8740748449959</v>
      </c>
      <c r="U356" s="122">
        <v>1360.3378570110765</v>
      </c>
      <c r="V356" s="122">
        <v>1360.9396736000208</v>
      </c>
      <c r="W356" s="122">
        <v>1456.1498198968657</v>
      </c>
      <c r="X356" s="122">
        <v>1386.760779095202</v>
      </c>
      <c r="Y356" s="122">
        <v>1370.0489407177079</v>
      </c>
      <c r="DA356" s="130" t="s">
        <v>4079</v>
      </c>
    </row>
    <row r="357" spans="1:105" ht="12" customHeight="1" x14ac:dyDescent="0.25">
      <c r="A357" s="97" t="s">
        <v>124</v>
      </c>
      <c r="B357" s="98"/>
      <c r="C357" s="98">
        <v>1649.6270724305957</v>
      </c>
      <c r="D357" s="98">
        <v>1602.3874485950716</v>
      </c>
      <c r="E357" s="98">
        <v>1715.6590355866704</v>
      </c>
      <c r="F357" s="98">
        <v>1727.9538155107443</v>
      </c>
      <c r="G357" s="98">
        <v>1749.155798192076</v>
      </c>
      <c r="H357" s="98">
        <v>1794.3067313257995</v>
      </c>
      <c r="I357" s="98">
        <v>1738.0509820105985</v>
      </c>
      <c r="J357" s="98">
        <v>1916.6236124356467</v>
      </c>
      <c r="K357" s="98">
        <v>2035.0848769749734</v>
      </c>
      <c r="L357" s="98">
        <v>1877.3889202537748</v>
      </c>
      <c r="M357" s="98">
        <v>0</v>
      </c>
      <c r="N357" s="98">
        <v>0</v>
      </c>
      <c r="O357" s="98">
        <v>0</v>
      </c>
      <c r="P357" s="98">
        <v>0</v>
      </c>
      <c r="Q357" s="98">
        <v>0</v>
      </c>
      <c r="R357" s="98">
        <v>0</v>
      </c>
      <c r="S357" s="98">
        <v>0</v>
      </c>
      <c r="T357" s="98">
        <v>1349.9002187242145</v>
      </c>
      <c r="U357" s="98">
        <v>1423.4534946470837</v>
      </c>
      <c r="V357" s="98">
        <v>1396.058181010814</v>
      </c>
      <c r="W357" s="98">
        <v>1475.5684848872493</v>
      </c>
      <c r="X357" s="98">
        <v>1454.4908866842868</v>
      </c>
      <c r="Y357" s="98">
        <v>1354.4175475872337</v>
      </c>
      <c r="DA357" s="63" t="s">
        <v>4080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0</v>
      </c>
      <c r="N358" s="98">
        <v>0</v>
      </c>
      <c r="O358" s="98">
        <v>0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X358" s="98">
        <v>0</v>
      </c>
      <c r="Y358" s="98">
        <v>0</v>
      </c>
      <c r="DA358" s="63" t="s">
        <v>4081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0</v>
      </c>
      <c r="N359" s="101">
        <v>0</v>
      </c>
      <c r="O359" s="101">
        <v>0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X359" s="101">
        <v>0</v>
      </c>
      <c r="Y359" s="101">
        <v>0</v>
      </c>
      <c r="DA359" s="131" t="s">
        <v>4082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0</v>
      </c>
      <c r="N360" s="104">
        <v>0</v>
      </c>
      <c r="O360" s="104">
        <v>0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X360" s="104">
        <v>0</v>
      </c>
      <c r="Y360" s="104">
        <v>0</v>
      </c>
      <c r="DA360" s="132" t="s">
        <v>4083</v>
      </c>
    </row>
    <row r="361" spans="1:105" ht="12" customHeight="1" x14ac:dyDescent="0.25">
      <c r="A361" s="106" t="s">
        <v>122</v>
      </c>
      <c r="B361" s="101"/>
      <c r="C361" s="101">
        <v>1430.3481539007967</v>
      </c>
      <c r="D361" s="101">
        <v>1558.4525211914261</v>
      </c>
      <c r="E361" s="101">
        <v>1354.3570742415686</v>
      </c>
      <c r="F361" s="101">
        <v>1559.846311431693</v>
      </c>
      <c r="G361" s="101">
        <v>1612.6698941182442</v>
      </c>
      <c r="H361" s="101">
        <v>1678.6328715386471</v>
      </c>
      <c r="I361" s="101">
        <v>1614.4021211886641</v>
      </c>
      <c r="J361" s="101">
        <v>1678.9933605885044</v>
      </c>
      <c r="K361" s="101">
        <v>1584.5460305663364</v>
      </c>
      <c r="L361" s="101">
        <v>1597.8309913857215</v>
      </c>
      <c r="M361" s="101">
        <v>0</v>
      </c>
      <c r="N361" s="101">
        <v>0</v>
      </c>
      <c r="O361" s="101">
        <v>0</v>
      </c>
      <c r="P361" s="101">
        <v>0</v>
      </c>
      <c r="Q361" s="101">
        <v>1389.6614299292885</v>
      </c>
      <c r="R361" s="101">
        <v>0</v>
      </c>
      <c r="S361" s="101">
        <v>0</v>
      </c>
      <c r="T361" s="101">
        <v>1409.7243108425971</v>
      </c>
      <c r="U361" s="101">
        <v>1407.6496199322671</v>
      </c>
      <c r="V361" s="101">
        <v>1408.5178073625477</v>
      </c>
      <c r="W361" s="101">
        <v>1499.6398284741492</v>
      </c>
      <c r="X361" s="101">
        <v>1428.2373333366513</v>
      </c>
      <c r="Y361" s="101">
        <v>1413.6087805259372</v>
      </c>
      <c r="DA361" s="131" t="s">
        <v>4084</v>
      </c>
    </row>
    <row r="362" spans="1:105" ht="12" customHeight="1" x14ac:dyDescent="0.25">
      <c r="A362" s="107" t="s">
        <v>121</v>
      </c>
      <c r="B362" s="104"/>
      <c r="C362" s="104">
        <v>1041.8691347570693</v>
      </c>
      <c r="D362" s="104">
        <v>1145.9334983163176</v>
      </c>
      <c r="E362" s="104">
        <v>973.50845926757336</v>
      </c>
      <c r="F362" s="104">
        <v>1142.115613687281</v>
      </c>
      <c r="G362" s="104">
        <v>1180.8467977674268</v>
      </c>
      <c r="H362" s="104">
        <v>1230.4038508339104</v>
      </c>
      <c r="I362" s="104">
        <v>1181.1099937029701</v>
      </c>
      <c r="J362" s="104">
        <v>1232.448571925027</v>
      </c>
      <c r="K362" s="104">
        <v>1154.3901025871485</v>
      </c>
      <c r="L362" s="104">
        <v>1167.3464301908277</v>
      </c>
      <c r="M362" s="104">
        <v>0</v>
      </c>
      <c r="N362" s="104">
        <v>0</v>
      </c>
      <c r="O362" s="104">
        <v>0</v>
      </c>
      <c r="P362" s="104">
        <v>0</v>
      </c>
      <c r="Q362" s="104">
        <v>0</v>
      </c>
      <c r="R362" s="104">
        <v>0</v>
      </c>
      <c r="S362" s="104">
        <v>0</v>
      </c>
      <c r="T362" s="104">
        <v>1140.8417659660779</v>
      </c>
      <c r="U362" s="104">
        <v>1142.9246260504267</v>
      </c>
      <c r="V362" s="104">
        <v>1151.2927771182651</v>
      </c>
      <c r="W362" s="104">
        <v>1248.2880969985765</v>
      </c>
      <c r="X362" s="104">
        <v>1212.8234881269955</v>
      </c>
      <c r="Y362" s="104">
        <v>1212.5452256251281</v>
      </c>
      <c r="DA362" s="132" t="s">
        <v>4085</v>
      </c>
    </row>
    <row r="363" spans="1:105" ht="12" customHeight="1" x14ac:dyDescent="0.25">
      <c r="A363" s="108" t="s">
        <v>53</v>
      </c>
      <c r="B363" s="98"/>
      <c r="C363" s="98">
        <v>411.24144991111086</v>
      </c>
      <c r="D363" s="98">
        <v>472.4675642760148</v>
      </c>
      <c r="E363" s="98">
        <v>347.57791241072658</v>
      </c>
      <c r="F363" s="98">
        <v>451.48528363957126</v>
      </c>
      <c r="G363" s="98">
        <v>462.35402419899066</v>
      </c>
      <c r="H363" s="98">
        <v>479.60525841820601</v>
      </c>
      <c r="I363" s="98">
        <v>448.96630853803339</v>
      </c>
      <c r="J363" s="98">
        <v>470.74512575390969</v>
      </c>
      <c r="K363" s="98">
        <v>413.00299329131423</v>
      </c>
      <c r="L363" s="98">
        <v>416.98243520426206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424.98547728996152</v>
      </c>
      <c r="U363" s="98">
        <v>401.12681506128069</v>
      </c>
      <c r="V363" s="98">
        <v>392.75761698508535</v>
      </c>
      <c r="W363" s="98">
        <v>470.45456669399533</v>
      </c>
      <c r="X363" s="98">
        <v>501.46847828734684</v>
      </c>
      <c r="Y363" s="98">
        <v>504.74353314344989</v>
      </c>
      <c r="DA363" s="63" t="s">
        <v>4086</v>
      </c>
    </row>
    <row r="364" spans="1:105" ht="12" customHeight="1" x14ac:dyDescent="0.25">
      <c r="A364" s="108" t="s">
        <v>52</v>
      </c>
      <c r="B364" s="98"/>
      <c r="C364" s="98">
        <v>630.6276848459587</v>
      </c>
      <c r="D364" s="98">
        <v>673.46593404030284</v>
      </c>
      <c r="E364" s="98">
        <v>625.9305468568466</v>
      </c>
      <c r="F364" s="98">
        <v>690.63033004770966</v>
      </c>
      <c r="G364" s="98">
        <v>718.49277356843606</v>
      </c>
      <c r="H364" s="98">
        <v>750.79859241570443</v>
      </c>
      <c r="I364" s="98">
        <v>732.14368516493676</v>
      </c>
      <c r="J364" s="98">
        <v>761.70344617111732</v>
      </c>
      <c r="K364" s="98">
        <v>741.38710929583442</v>
      </c>
      <c r="L364" s="98">
        <v>750.36399498656579</v>
      </c>
      <c r="M364" s="98">
        <v>0</v>
      </c>
      <c r="N364" s="98">
        <v>0</v>
      </c>
      <c r="O364" s="98">
        <v>0</v>
      </c>
      <c r="P364" s="98">
        <v>0</v>
      </c>
      <c r="Q364" s="98">
        <v>0</v>
      </c>
      <c r="R364" s="98">
        <v>0</v>
      </c>
      <c r="S364" s="98">
        <v>0</v>
      </c>
      <c r="T364" s="98">
        <v>715.85628867611626</v>
      </c>
      <c r="U364" s="98">
        <v>741.79781098914589</v>
      </c>
      <c r="V364" s="98">
        <v>758.53516013317983</v>
      </c>
      <c r="W364" s="98">
        <v>777.83353030458102</v>
      </c>
      <c r="X364" s="98">
        <v>711.35500983964869</v>
      </c>
      <c r="Y364" s="98">
        <v>707.80169248167795</v>
      </c>
      <c r="DA364" s="63" t="s">
        <v>4087</v>
      </c>
    </row>
    <row r="365" spans="1:105" ht="12" customHeight="1" x14ac:dyDescent="0.25">
      <c r="A365" s="121" t="s">
        <v>54</v>
      </c>
      <c r="B365" s="122"/>
      <c r="C365" s="122">
        <v>1334.9368633357844</v>
      </c>
      <c r="D365" s="122">
        <v>1369.8794205461002</v>
      </c>
      <c r="E365" s="122">
        <v>1302.0874496688361</v>
      </c>
      <c r="F365" s="122">
        <v>1356.6922632910978</v>
      </c>
      <c r="G365" s="122">
        <v>1390.9586873574376</v>
      </c>
      <c r="H365" s="122">
        <v>1451.1462885148476</v>
      </c>
      <c r="I365" s="122">
        <v>1416.4054696039132</v>
      </c>
      <c r="J365" s="122">
        <v>1523.6211413095034</v>
      </c>
      <c r="K365" s="122">
        <v>1495.3235969640723</v>
      </c>
      <c r="L365" s="122">
        <v>1397.1040229914752</v>
      </c>
      <c r="M365" s="122">
        <v>0</v>
      </c>
      <c r="N365" s="122">
        <v>0</v>
      </c>
      <c r="O365" s="122">
        <v>0</v>
      </c>
      <c r="P365" s="122">
        <v>0</v>
      </c>
      <c r="Q365" s="122">
        <v>1159.037475127343</v>
      </c>
      <c r="R365" s="122">
        <v>0</v>
      </c>
      <c r="S365" s="122">
        <v>0</v>
      </c>
      <c r="T365" s="122">
        <v>1068.6907448818597</v>
      </c>
      <c r="U365" s="122">
        <v>1053.7216514891616</v>
      </c>
      <c r="V365" s="122">
        <v>1020.9814176820839</v>
      </c>
      <c r="W365" s="122">
        <v>1075.8588642556542</v>
      </c>
      <c r="X365" s="122">
        <v>1017.283617376202</v>
      </c>
      <c r="Y365" s="122">
        <v>973.08753419007246</v>
      </c>
      <c r="DA365" s="130" t="s">
        <v>4088</v>
      </c>
    </row>
    <row r="366" spans="1:105" ht="12" customHeight="1" x14ac:dyDescent="0.25">
      <c r="A366" s="97" t="s">
        <v>50</v>
      </c>
      <c r="B366" s="98"/>
      <c r="C366" s="98">
        <v>1631.1165489322834</v>
      </c>
      <c r="D366" s="98">
        <v>1426.4589570203098</v>
      </c>
      <c r="E366" s="98">
        <v>1686.3646498310441</v>
      </c>
      <c r="F366" s="98">
        <v>1577.4656836126655</v>
      </c>
      <c r="G366" s="98">
        <v>1598.7967085261887</v>
      </c>
      <c r="H366" s="98">
        <v>1572.8507889307539</v>
      </c>
      <c r="I366" s="98">
        <v>1643.0623752124579</v>
      </c>
      <c r="J366" s="98">
        <v>1611.4610844207741</v>
      </c>
      <c r="K366" s="98">
        <v>1853.8337288706896</v>
      </c>
      <c r="L366" s="98">
        <v>1670.9052873844701</v>
      </c>
      <c r="M366" s="98">
        <v>0</v>
      </c>
      <c r="N366" s="98">
        <v>0</v>
      </c>
      <c r="O366" s="98">
        <v>0</v>
      </c>
      <c r="P366" s="98">
        <v>0</v>
      </c>
      <c r="Q366" s="98">
        <v>1315.3414560677197</v>
      </c>
      <c r="R366" s="98">
        <v>0</v>
      </c>
      <c r="S366" s="98">
        <v>0</v>
      </c>
      <c r="T366" s="98">
        <v>1282.9197135867996</v>
      </c>
      <c r="U366" s="98">
        <v>1340.4996586332779</v>
      </c>
      <c r="V366" s="98">
        <v>1313.7064573143375</v>
      </c>
      <c r="W366" s="98">
        <v>1387.0453145205447</v>
      </c>
      <c r="X366" s="98">
        <v>1359.2161387999101</v>
      </c>
      <c r="Y366" s="98">
        <v>1223.8094136713726</v>
      </c>
      <c r="DA366" s="63" t="s">
        <v>4089</v>
      </c>
    </row>
    <row r="367" spans="1:105" ht="12" customHeight="1" x14ac:dyDescent="0.25">
      <c r="A367" s="109" t="s">
        <v>120</v>
      </c>
      <c r="B367" s="33"/>
      <c r="C367" s="33">
        <v>1075.6628483420036</v>
      </c>
      <c r="D367" s="33">
        <v>1329.0786656958865</v>
      </c>
      <c r="E367" s="33">
        <v>996.04117839871026</v>
      </c>
      <c r="F367" s="33">
        <v>1232.6465915195095</v>
      </c>
      <c r="G367" s="33">
        <v>1287.5400893440942</v>
      </c>
      <c r="H367" s="33">
        <v>1377.0472899623062</v>
      </c>
      <c r="I367" s="33">
        <v>1215.5149559624281</v>
      </c>
      <c r="J367" s="33">
        <v>1386.0375840053857</v>
      </c>
      <c r="K367" s="33">
        <v>1139.8010494900102</v>
      </c>
      <c r="L367" s="33">
        <v>1168.1066018627885</v>
      </c>
      <c r="M367" s="33">
        <v>0</v>
      </c>
      <c r="N367" s="33">
        <v>0</v>
      </c>
      <c r="O367" s="33">
        <v>0</v>
      </c>
      <c r="P367" s="33">
        <v>0</v>
      </c>
      <c r="Q367" s="33">
        <v>1002.7334941869664</v>
      </c>
      <c r="R367" s="33">
        <v>0</v>
      </c>
      <c r="S367" s="33">
        <v>0</v>
      </c>
      <c r="T367" s="33">
        <v>955.69802663199823</v>
      </c>
      <c r="U367" s="33">
        <v>928.87106790399241</v>
      </c>
      <c r="V367" s="33">
        <v>917.77981611830398</v>
      </c>
      <c r="W367" s="33">
        <v>973.89359770827116</v>
      </c>
      <c r="X367" s="33">
        <v>922.58564595506391</v>
      </c>
      <c r="Y367" s="33">
        <v>886.62535663365372</v>
      </c>
      <c r="DA367" s="60" t="s">
        <v>4090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8964.1945737789247</v>
      </c>
      <c r="D369" s="117">
        <f t="shared" si="179"/>
        <v>9359.8347396908175</v>
      </c>
      <c r="E369" s="117">
        <f t="shared" si="179"/>
        <v>10357.836489151325</v>
      </c>
      <c r="F369" s="117">
        <f t="shared" si="179"/>
        <v>10290.144490050472</v>
      </c>
      <c r="G369" s="117">
        <f t="shared" si="179"/>
        <v>11336.785206075459</v>
      </c>
      <c r="H369" s="117">
        <f t="shared" si="179"/>
        <v>11526.376762683529</v>
      </c>
      <c r="I369" s="117">
        <f t="shared" si="179"/>
        <v>10888.1494758469</v>
      </c>
      <c r="J369" s="117">
        <f t="shared" si="179"/>
        <v>12071.638356266843</v>
      </c>
      <c r="K369" s="117">
        <f t="shared" si="179"/>
        <v>11897.302191469094</v>
      </c>
      <c r="L369" s="117">
        <f t="shared" si="179"/>
        <v>13625.246789966284</v>
      </c>
      <c r="M369" s="117">
        <f t="shared" si="179"/>
        <v>0</v>
      </c>
      <c r="N369" s="117">
        <f t="shared" si="179"/>
        <v>0</v>
      </c>
      <c r="O369" s="117">
        <f t="shared" si="179"/>
        <v>0</v>
      </c>
      <c r="P369" s="117">
        <f t="shared" si="179"/>
        <v>0</v>
      </c>
      <c r="Q369" s="117">
        <f t="shared" si="179"/>
        <v>8560.2984850041394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11672.084367656826</v>
      </c>
      <c r="U369" s="117">
        <f t="shared" si="180"/>
        <v>8902.5649176204024</v>
      </c>
      <c r="V369" s="117">
        <f t="shared" si="180"/>
        <v>7061.6815817939851</v>
      </c>
      <c r="W369" s="117">
        <f t="shared" ref="W369:Y369" si="181">W370+W372+W374+W383</f>
        <v>10244.935966186464</v>
      </c>
      <c r="X369" s="117">
        <f t="shared" si="181"/>
        <v>8269.1798612249822</v>
      </c>
      <c r="Y369" s="117">
        <f t="shared" si="181"/>
        <v>6567.2003020530665</v>
      </c>
      <c r="DA369" s="129" t="s">
        <v>4242</v>
      </c>
    </row>
    <row r="370" spans="1:105" ht="12" customHeight="1" x14ac:dyDescent="0.25">
      <c r="A370" s="121" t="s">
        <v>57</v>
      </c>
      <c r="B370" s="122"/>
      <c r="C370" s="122">
        <f t="shared" ref="C370:Y370" si="182">C371</f>
        <v>6516.2402689025821</v>
      </c>
      <c r="D370" s="122">
        <f t="shared" si="182"/>
        <v>6774.7258831670406</v>
      </c>
      <c r="E370" s="122">
        <f t="shared" si="182"/>
        <v>6864.9480964194909</v>
      </c>
      <c r="F370" s="122">
        <f t="shared" si="182"/>
        <v>7524.8526391609103</v>
      </c>
      <c r="G370" s="122">
        <f t="shared" si="182"/>
        <v>8155.3349307665267</v>
      </c>
      <c r="H370" s="122">
        <f t="shared" si="182"/>
        <v>7446.2926147150401</v>
      </c>
      <c r="I370" s="122">
        <f t="shared" si="182"/>
        <v>6360.8447087376253</v>
      </c>
      <c r="J370" s="122">
        <f t="shared" si="182"/>
        <v>7492.9346320586146</v>
      </c>
      <c r="K370" s="122">
        <f t="shared" si="182"/>
        <v>7552.3170728301548</v>
      </c>
      <c r="L370" s="122">
        <f t="shared" si="182"/>
        <v>8745.6072572013327</v>
      </c>
      <c r="M370" s="122">
        <f t="shared" si="182"/>
        <v>0</v>
      </c>
      <c r="N370" s="122">
        <f t="shared" si="182"/>
        <v>0</v>
      </c>
      <c r="O370" s="122">
        <f t="shared" si="182"/>
        <v>0</v>
      </c>
      <c r="P370" s="122">
        <f t="shared" si="182"/>
        <v>0</v>
      </c>
      <c r="Q370" s="122">
        <f t="shared" si="182"/>
        <v>4570.9557545045918</v>
      </c>
      <c r="R370" s="122">
        <f t="shared" si="182"/>
        <v>0</v>
      </c>
      <c r="S370" s="122">
        <f t="shared" si="182"/>
        <v>0</v>
      </c>
      <c r="T370" s="122">
        <f t="shared" si="182"/>
        <v>6881.1650621105591</v>
      </c>
      <c r="U370" s="122">
        <f t="shared" si="182"/>
        <v>6550.5706707692943</v>
      </c>
      <c r="V370" s="122">
        <f t="shared" si="182"/>
        <v>1901.4332459477655</v>
      </c>
      <c r="W370" s="122">
        <f t="shared" si="182"/>
        <v>5138.6011818642301</v>
      </c>
      <c r="X370" s="122">
        <f t="shared" si="182"/>
        <v>3880.224579972501</v>
      </c>
      <c r="Y370" s="122">
        <f t="shared" si="182"/>
        <v>2715.2560247771316</v>
      </c>
      <c r="DA370" s="130" t="s">
        <v>4243</v>
      </c>
    </row>
    <row r="371" spans="1:105" ht="12" customHeight="1" x14ac:dyDescent="0.25">
      <c r="A371" s="97" t="s">
        <v>53</v>
      </c>
      <c r="B371" s="98"/>
      <c r="C371" s="98">
        <v>6516.2402689025821</v>
      </c>
      <c r="D371" s="98">
        <v>6774.7258831670406</v>
      </c>
      <c r="E371" s="98">
        <v>6864.9480964194909</v>
      </c>
      <c r="F371" s="98">
        <v>7524.8526391609103</v>
      </c>
      <c r="G371" s="98">
        <v>8155.3349307665267</v>
      </c>
      <c r="H371" s="98">
        <v>7446.2926147150401</v>
      </c>
      <c r="I371" s="98">
        <v>6360.8447087376253</v>
      </c>
      <c r="J371" s="98">
        <v>7492.9346320586146</v>
      </c>
      <c r="K371" s="98">
        <v>7552.3170728301548</v>
      </c>
      <c r="L371" s="98">
        <v>8745.6072572013327</v>
      </c>
      <c r="M371" s="98">
        <v>0</v>
      </c>
      <c r="N371" s="98">
        <v>0</v>
      </c>
      <c r="O371" s="98">
        <v>0</v>
      </c>
      <c r="P371" s="98">
        <v>0</v>
      </c>
      <c r="Q371" s="98">
        <v>4570.9557545045918</v>
      </c>
      <c r="R371" s="98">
        <v>0</v>
      </c>
      <c r="S371" s="98">
        <v>0</v>
      </c>
      <c r="T371" s="98">
        <v>6881.1650621105591</v>
      </c>
      <c r="U371" s="98">
        <v>6550.5706707692943</v>
      </c>
      <c r="V371" s="98">
        <v>1901.4332459477655</v>
      </c>
      <c r="W371" s="98">
        <v>5138.6011818642301</v>
      </c>
      <c r="X371" s="98">
        <v>3880.224579972501</v>
      </c>
      <c r="Y371" s="98">
        <v>2715.2560247771316</v>
      </c>
      <c r="DA371" s="63" t="s">
        <v>4244</v>
      </c>
    </row>
    <row r="372" spans="1:105" ht="12" customHeight="1" x14ac:dyDescent="0.25">
      <c r="A372" s="121" t="s">
        <v>92</v>
      </c>
      <c r="B372" s="122"/>
      <c r="C372" s="122">
        <f t="shared" ref="C372:Y372" si="183">C373</f>
        <v>687.9479370713201</v>
      </c>
      <c r="D372" s="122">
        <f t="shared" si="183"/>
        <v>694.40849079674308</v>
      </c>
      <c r="E372" s="122">
        <f t="shared" si="183"/>
        <v>1791.9572870983779</v>
      </c>
      <c r="F372" s="122">
        <f t="shared" si="183"/>
        <v>867.92202784981794</v>
      </c>
      <c r="G372" s="122">
        <f t="shared" si="183"/>
        <v>1216.0293543653202</v>
      </c>
      <c r="H372" s="122">
        <f t="shared" si="183"/>
        <v>2035.3980265852254</v>
      </c>
      <c r="I372" s="122">
        <f t="shared" si="183"/>
        <v>2574.6943791982035</v>
      </c>
      <c r="J372" s="122">
        <f t="shared" si="183"/>
        <v>2532.9494519140944</v>
      </c>
      <c r="K372" s="122">
        <f t="shared" si="183"/>
        <v>2358.1566505650371</v>
      </c>
      <c r="L372" s="122">
        <f t="shared" si="183"/>
        <v>2930.0027996585245</v>
      </c>
      <c r="M372" s="122">
        <f t="shared" si="183"/>
        <v>0</v>
      </c>
      <c r="N372" s="122">
        <f t="shared" si="183"/>
        <v>0</v>
      </c>
      <c r="O372" s="122">
        <f t="shared" si="183"/>
        <v>0</v>
      </c>
      <c r="P372" s="122">
        <f t="shared" si="183"/>
        <v>0</v>
      </c>
      <c r="Q372" s="122">
        <f t="shared" si="183"/>
        <v>2241.5265837230177</v>
      </c>
      <c r="R372" s="122">
        <f t="shared" si="183"/>
        <v>0</v>
      </c>
      <c r="S372" s="122">
        <f t="shared" si="183"/>
        <v>0</v>
      </c>
      <c r="T372" s="122">
        <f t="shared" si="183"/>
        <v>2980.3539768193468</v>
      </c>
      <c r="U372" s="122">
        <f t="shared" si="183"/>
        <v>518.80940876519242</v>
      </c>
      <c r="V372" s="122">
        <f t="shared" si="183"/>
        <v>3314.8188129897653</v>
      </c>
      <c r="W372" s="122">
        <f t="shared" si="183"/>
        <v>3124.0796085598754</v>
      </c>
      <c r="X372" s="122">
        <f t="shared" si="183"/>
        <v>2476.6287106036798</v>
      </c>
      <c r="Y372" s="122">
        <f t="shared" si="183"/>
        <v>1976.9333646441796</v>
      </c>
      <c r="DA372" s="130" t="s">
        <v>4245</v>
      </c>
    </row>
    <row r="373" spans="1:105" ht="12" customHeight="1" x14ac:dyDescent="0.25">
      <c r="A373" s="97" t="s">
        <v>53</v>
      </c>
      <c r="B373" s="98"/>
      <c r="C373" s="98">
        <f>RES_hhdet_in_tesh!C165</f>
        <v>687.9479370713201</v>
      </c>
      <c r="D373" s="98">
        <f>RES_hhdet_in_tesh!D165</f>
        <v>694.40849079674308</v>
      </c>
      <c r="E373" s="98">
        <f>RES_hhdet_in_tesh!E165</f>
        <v>1791.9572870983779</v>
      </c>
      <c r="F373" s="98">
        <f>RES_hhdet_in_tesh!F165</f>
        <v>867.92202784981794</v>
      </c>
      <c r="G373" s="98">
        <f>RES_hhdet_in_tesh!G165</f>
        <v>1216.0293543653202</v>
      </c>
      <c r="H373" s="98">
        <f>RES_hhdet_in_tesh!H165</f>
        <v>2035.3980265852254</v>
      </c>
      <c r="I373" s="98">
        <f>RES_hhdet_in_tesh!I165</f>
        <v>2574.6943791982035</v>
      </c>
      <c r="J373" s="98">
        <f>RES_hhdet_in_tesh!J165</f>
        <v>2532.9494519140944</v>
      </c>
      <c r="K373" s="98">
        <f>RES_hhdet_in_tesh!K165</f>
        <v>2358.1566505650371</v>
      </c>
      <c r="L373" s="98">
        <f>RES_hhdet_in_tesh!L165</f>
        <v>2930.0027996585245</v>
      </c>
      <c r="M373" s="98">
        <f>RES_hhdet_in_tesh!M165</f>
        <v>0</v>
      </c>
      <c r="N373" s="98">
        <f>RES_hhdet_in_tesh!N165</f>
        <v>0</v>
      </c>
      <c r="O373" s="98">
        <f>RES_hhdet_in_tesh!O165</f>
        <v>0</v>
      </c>
      <c r="P373" s="98">
        <f>RES_hhdet_in_tesh!P165</f>
        <v>0</v>
      </c>
      <c r="Q373" s="98">
        <f>RES_hhdet_in_tesh!Q165</f>
        <v>2241.5265837230177</v>
      </c>
      <c r="R373" s="98">
        <f>RES_hhdet_in_tesh!R165</f>
        <v>0</v>
      </c>
      <c r="S373" s="98">
        <f>RES_hhdet_in_tesh!S165</f>
        <v>0</v>
      </c>
      <c r="T373" s="98">
        <f>RES_hhdet_in_tesh!T165</f>
        <v>2980.3539768193468</v>
      </c>
      <c r="U373" s="98">
        <f>RES_hhdet_in_tesh!U165</f>
        <v>518.80940876519242</v>
      </c>
      <c r="V373" s="98">
        <f>RES_hhdet_in_tesh!V165</f>
        <v>3314.8188129897653</v>
      </c>
      <c r="W373" s="98">
        <f>RES_hhdet_in_tesh!W165</f>
        <v>3124.0796085598754</v>
      </c>
      <c r="X373" s="98">
        <f>RES_hhdet_in_tesh!X165</f>
        <v>2476.6287106036798</v>
      </c>
      <c r="Y373" s="98">
        <f>RES_hhdet_in_tesh!Y165</f>
        <v>1976.9333646441796</v>
      </c>
      <c r="DA373" s="63" t="s">
        <v>4246</v>
      </c>
    </row>
    <row r="374" spans="1:105" ht="12" customHeight="1" x14ac:dyDescent="0.25">
      <c r="A374" s="121" t="s">
        <v>55</v>
      </c>
      <c r="B374" s="122"/>
      <c r="C374" s="122">
        <v>886.31084770763346</v>
      </c>
      <c r="D374" s="122">
        <v>962.45477058544327</v>
      </c>
      <c r="E374" s="122">
        <v>847.51408978131008</v>
      </c>
      <c r="F374" s="122">
        <v>971.41789685599804</v>
      </c>
      <c r="G374" s="122">
        <v>1006.1372462106116</v>
      </c>
      <c r="H374" s="122">
        <v>1049.3711734199221</v>
      </c>
      <c r="I374" s="122">
        <v>1012.4369136046106</v>
      </c>
      <c r="J374" s="122">
        <v>1059.4289724642952</v>
      </c>
      <c r="K374" s="122">
        <v>1010.1366264507344</v>
      </c>
      <c r="L374" s="122">
        <v>1017.8923691605469</v>
      </c>
      <c r="M374" s="122">
        <v>0</v>
      </c>
      <c r="N374" s="122">
        <v>0</v>
      </c>
      <c r="O374" s="122">
        <v>0</v>
      </c>
      <c r="P374" s="122">
        <v>0</v>
      </c>
      <c r="Q374" s="122">
        <v>964.27471812874956</v>
      </c>
      <c r="R374" s="122">
        <v>0</v>
      </c>
      <c r="S374" s="122">
        <v>0</v>
      </c>
      <c r="T374" s="122">
        <v>1022.3637087343967</v>
      </c>
      <c r="U374" s="122">
        <v>1037.0620082673809</v>
      </c>
      <c r="V374" s="122">
        <v>1051.5208486261045</v>
      </c>
      <c r="W374" s="122">
        <v>1133.2754832168116</v>
      </c>
      <c r="X374" s="122">
        <v>1096.3233183003686</v>
      </c>
      <c r="Y374" s="122">
        <v>1098.5685129095245</v>
      </c>
      <c r="DA374" s="130" t="s">
        <v>4247</v>
      </c>
    </row>
    <row r="375" spans="1:105" ht="12" customHeight="1" x14ac:dyDescent="0.25">
      <c r="A375" s="97" t="s">
        <v>124</v>
      </c>
      <c r="B375" s="98"/>
      <c r="C375" s="98">
        <v>911.61818252442879</v>
      </c>
      <c r="D375" s="98">
        <v>888.6892183081726</v>
      </c>
      <c r="E375" s="98">
        <v>955.38397070189717</v>
      </c>
      <c r="F375" s="98">
        <v>966.19711739800925</v>
      </c>
      <c r="G375" s="98">
        <v>982.51158508879723</v>
      </c>
      <c r="H375" s="98">
        <v>1012.8553669370158</v>
      </c>
      <c r="I375" s="98">
        <v>986.41366770309139</v>
      </c>
      <c r="J375" s="98">
        <v>1094.5765280260746</v>
      </c>
      <c r="K375" s="98">
        <v>1170.8590993756277</v>
      </c>
      <c r="L375" s="98">
        <v>1089.4699774120722</v>
      </c>
      <c r="M375" s="98">
        <v>0</v>
      </c>
      <c r="N375" s="98">
        <v>0</v>
      </c>
      <c r="O375" s="98">
        <v>0</v>
      </c>
      <c r="P375" s="98">
        <v>0</v>
      </c>
      <c r="Q375" s="98">
        <v>0</v>
      </c>
      <c r="R375" s="98">
        <v>0</v>
      </c>
      <c r="S375" s="98">
        <v>0</v>
      </c>
      <c r="T375" s="98">
        <v>993.25422721077734</v>
      </c>
      <c r="U375" s="98">
        <v>1064.8918718591942</v>
      </c>
      <c r="V375" s="98">
        <v>1057.9219505459807</v>
      </c>
      <c r="W375" s="98">
        <v>1126.9606442555082</v>
      </c>
      <c r="X375" s="98">
        <v>1115.6951755843882</v>
      </c>
      <c r="Y375" s="98">
        <v>1041.210682980518</v>
      </c>
      <c r="DA375" s="63" t="s">
        <v>4248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0</v>
      </c>
      <c r="N376" s="98">
        <v>0</v>
      </c>
      <c r="O376" s="98">
        <v>0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X376" s="98">
        <v>0</v>
      </c>
      <c r="Y376" s="98">
        <v>0</v>
      </c>
      <c r="DA376" s="63" t="s">
        <v>4249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X377" s="101">
        <v>0</v>
      </c>
      <c r="Y377" s="101">
        <v>0</v>
      </c>
      <c r="DA377" s="131" t="s">
        <v>4250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X378" s="104">
        <v>0</v>
      </c>
      <c r="Y378" s="104">
        <v>0</v>
      </c>
      <c r="DA378" s="132" t="s">
        <v>4251</v>
      </c>
    </row>
    <row r="379" spans="1:105" ht="12" customHeight="1" x14ac:dyDescent="0.25">
      <c r="A379" s="106" t="s">
        <v>122</v>
      </c>
      <c r="B379" s="101"/>
      <c r="C379" s="101">
        <v>885.03507162294693</v>
      </c>
      <c r="D379" s="101">
        <v>966.32274525569676</v>
      </c>
      <c r="E379" s="101">
        <v>841.69693612066874</v>
      </c>
      <c r="F379" s="101">
        <v>971.64584351546296</v>
      </c>
      <c r="G379" s="101">
        <v>1007.0531756903379</v>
      </c>
      <c r="H379" s="101">
        <v>1051.0232503437019</v>
      </c>
      <c r="I379" s="101">
        <v>1013.6867966444215</v>
      </c>
      <c r="J379" s="101">
        <v>1057.623687880324</v>
      </c>
      <c r="K379" s="101">
        <v>1001.8243462811761</v>
      </c>
      <c r="L379" s="101">
        <v>1014.507098854593</v>
      </c>
      <c r="M379" s="101">
        <v>0</v>
      </c>
      <c r="N379" s="101">
        <v>0</v>
      </c>
      <c r="O379" s="101">
        <v>0</v>
      </c>
      <c r="P379" s="101">
        <v>0</v>
      </c>
      <c r="Q379" s="101">
        <v>964.27471812874956</v>
      </c>
      <c r="R379" s="101">
        <v>0</v>
      </c>
      <c r="S379" s="101">
        <v>0</v>
      </c>
      <c r="T379" s="101">
        <v>1023.0130652727497</v>
      </c>
      <c r="U379" s="101">
        <v>1036.2219854230989</v>
      </c>
      <c r="V379" s="101">
        <v>1051.3252841611329</v>
      </c>
      <c r="W379" s="101">
        <v>1133.4045010997779</v>
      </c>
      <c r="X379" s="101">
        <v>1095.9008736358985</v>
      </c>
      <c r="Y379" s="101">
        <v>1099.8763061767195</v>
      </c>
      <c r="DA379" s="131" t="s">
        <v>4252</v>
      </c>
    </row>
    <row r="380" spans="1:105" ht="12" customHeight="1" x14ac:dyDescent="0.25">
      <c r="A380" s="107" t="s">
        <v>121</v>
      </c>
      <c r="B380" s="104"/>
      <c r="C380" s="104">
        <v>885.08538808682135</v>
      </c>
      <c r="D380" s="104">
        <v>966.42073859632296</v>
      </c>
      <c r="E380" s="104">
        <v>841.94098421005037</v>
      </c>
      <c r="F380" s="104">
        <v>971.86560049826232</v>
      </c>
      <c r="G380" s="104">
        <v>1007.2158966706901</v>
      </c>
      <c r="H380" s="104">
        <v>1051.0883616268804</v>
      </c>
      <c r="I380" s="104">
        <v>1014.0506605894348</v>
      </c>
      <c r="J380" s="104">
        <v>1058.2330261195621</v>
      </c>
      <c r="K380" s="104">
        <v>1002.5069794572321</v>
      </c>
      <c r="L380" s="104">
        <v>1015.1176785069514</v>
      </c>
      <c r="M380" s="104">
        <v>0</v>
      </c>
      <c r="N380" s="104">
        <v>0</v>
      </c>
      <c r="O380" s="104">
        <v>0</v>
      </c>
      <c r="P380" s="104">
        <v>0</v>
      </c>
      <c r="Q380" s="104">
        <v>0</v>
      </c>
      <c r="R380" s="104">
        <v>0</v>
      </c>
      <c r="S380" s="104">
        <v>0</v>
      </c>
      <c r="T380" s="104">
        <v>1024.2610543986748</v>
      </c>
      <c r="U380" s="104">
        <v>1037.081821174326</v>
      </c>
      <c r="V380" s="104">
        <v>1051.6915626471673</v>
      </c>
      <c r="W380" s="104">
        <v>1133.3957882078371</v>
      </c>
      <c r="X380" s="104">
        <v>1096.1368178967768</v>
      </c>
      <c r="Y380" s="104">
        <v>1100.5238235608704</v>
      </c>
      <c r="DA380" s="132" t="s">
        <v>4253</v>
      </c>
    </row>
    <row r="381" spans="1:105" ht="12" customHeight="1" x14ac:dyDescent="0.25">
      <c r="A381" s="108" t="s">
        <v>53</v>
      </c>
      <c r="B381" s="98"/>
      <c r="C381" s="98">
        <v>254.45770324086263</v>
      </c>
      <c r="D381" s="98">
        <v>292.95480455602001</v>
      </c>
      <c r="E381" s="98">
        <v>216.01043735320374</v>
      </c>
      <c r="F381" s="98">
        <v>281.23527045055278</v>
      </c>
      <c r="G381" s="98">
        <v>288.72312310225408</v>
      </c>
      <c r="H381" s="98">
        <v>300.28976921117595</v>
      </c>
      <c r="I381" s="98">
        <v>281.90697542449794</v>
      </c>
      <c r="J381" s="98">
        <v>296.52957994844485</v>
      </c>
      <c r="K381" s="98">
        <v>261.11987016139773</v>
      </c>
      <c r="L381" s="98">
        <v>264.75368352038555</v>
      </c>
      <c r="M381" s="98">
        <v>0</v>
      </c>
      <c r="N381" s="98">
        <v>0</v>
      </c>
      <c r="O381" s="98">
        <v>0</v>
      </c>
      <c r="P381" s="98">
        <v>0</v>
      </c>
      <c r="Q381" s="98">
        <v>0</v>
      </c>
      <c r="R381" s="98">
        <v>0</v>
      </c>
      <c r="S381" s="98">
        <v>0</v>
      </c>
      <c r="T381" s="98">
        <v>308.40476572255841</v>
      </c>
      <c r="U381" s="98">
        <v>295.28401018518019</v>
      </c>
      <c r="V381" s="98">
        <v>293.15640251398753</v>
      </c>
      <c r="W381" s="98">
        <v>355.5622579032559</v>
      </c>
      <c r="X381" s="98">
        <v>384.7818080571281</v>
      </c>
      <c r="Y381" s="98">
        <v>392.72213107919237</v>
      </c>
      <c r="DA381" s="63" t="s">
        <v>4254</v>
      </c>
    </row>
    <row r="382" spans="1:105" ht="12" customHeight="1" x14ac:dyDescent="0.25">
      <c r="A382" s="108" t="s">
        <v>52</v>
      </c>
      <c r="B382" s="98"/>
      <c r="C382" s="98">
        <v>630.6276848459587</v>
      </c>
      <c r="D382" s="98">
        <v>673.46593404030284</v>
      </c>
      <c r="E382" s="98">
        <v>625.9305468568466</v>
      </c>
      <c r="F382" s="98">
        <v>690.63033004770966</v>
      </c>
      <c r="G382" s="98">
        <v>718.49277356843606</v>
      </c>
      <c r="H382" s="98">
        <v>750.79859241570443</v>
      </c>
      <c r="I382" s="98">
        <v>732.14368516493676</v>
      </c>
      <c r="J382" s="98">
        <v>761.70344617111732</v>
      </c>
      <c r="K382" s="98">
        <v>741.38710929583442</v>
      </c>
      <c r="L382" s="98">
        <v>750.36399498656579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715.85628867611626</v>
      </c>
      <c r="U382" s="98">
        <v>741.79781098914589</v>
      </c>
      <c r="V382" s="98">
        <v>758.53516013317983</v>
      </c>
      <c r="W382" s="98">
        <v>777.83353030458102</v>
      </c>
      <c r="X382" s="98">
        <v>711.35500983964869</v>
      </c>
      <c r="Y382" s="98">
        <v>707.80169248167795</v>
      </c>
      <c r="DA382" s="63" t="s">
        <v>4255</v>
      </c>
    </row>
    <row r="383" spans="1:105" ht="12" customHeight="1" x14ac:dyDescent="0.25">
      <c r="A383" s="121" t="s">
        <v>54</v>
      </c>
      <c r="B383" s="122"/>
      <c r="C383" s="122">
        <v>873.69552009739027</v>
      </c>
      <c r="D383" s="122">
        <v>928.24559514158955</v>
      </c>
      <c r="E383" s="122">
        <v>853.41701585214537</v>
      </c>
      <c r="F383" s="122">
        <v>925.95192618374665</v>
      </c>
      <c r="G383" s="122">
        <v>959.28367473299954</v>
      </c>
      <c r="H383" s="122">
        <v>995.31494796334118</v>
      </c>
      <c r="I383" s="122">
        <v>940.173474306461</v>
      </c>
      <c r="J383" s="122">
        <v>986.32529982983976</v>
      </c>
      <c r="K383" s="122">
        <v>976.69184162316833</v>
      </c>
      <c r="L383" s="122">
        <v>931.74436394587963</v>
      </c>
      <c r="M383" s="122">
        <v>0</v>
      </c>
      <c r="N383" s="122">
        <v>0</v>
      </c>
      <c r="O383" s="122">
        <v>0</v>
      </c>
      <c r="P383" s="122">
        <v>0</v>
      </c>
      <c r="Q383" s="122">
        <v>783.54142864778044</v>
      </c>
      <c r="R383" s="122">
        <v>0</v>
      </c>
      <c r="S383" s="122">
        <v>0</v>
      </c>
      <c r="T383" s="122">
        <v>788.20161999252434</v>
      </c>
      <c r="U383" s="122">
        <v>796.12282981853502</v>
      </c>
      <c r="V383" s="122">
        <v>793.90867423035013</v>
      </c>
      <c r="W383" s="122">
        <v>848.97969254554607</v>
      </c>
      <c r="X383" s="122">
        <v>816.00325234843342</v>
      </c>
      <c r="Y383" s="122">
        <v>776.44239972222988</v>
      </c>
      <c r="DA383" s="130" t="s">
        <v>4256</v>
      </c>
    </row>
    <row r="384" spans="1:105" ht="12" customHeight="1" x14ac:dyDescent="0.25">
      <c r="A384" s="97" t="s">
        <v>50</v>
      </c>
      <c r="B384" s="98"/>
      <c r="C384" s="98">
        <v>951.30900573181259</v>
      </c>
      <c r="D384" s="98">
        <v>832.52379079956813</v>
      </c>
      <c r="E384" s="98">
        <v>984.89388271445193</v>
      </c>
      <c r="F384" s="98">
        <v>921.93062945942552</v>
      </c>
      <c r="G384" s="98">
        <v>935.04337962890611</v>
      </c>
      <c r="H384" s="98">
        <v>920.50477182035002</v>
      </c>
      <c r="I384" s="98">
        <v>962.2599186785161</v>
      </c>
      <c r="J384" s="98">
        <v>944.40403852007012</v>
      </c>
      <c r="K384" s="98">
        <v>1087.1971898463862</v>
      </c>
      <c r="L384" s="98">
        <v>980.59295434119042</v>
      </c>
      <c r="M384" s="98">
        <v>0</v>
      </c>
      <c r="N384" s="98">
        <v>0</v>
      </c>
      <c r="O384" s="98">
        <v>0</v>
      </c>
      <c r="P384" s="98">
        <v>0</v>
      </c>
      <c r="Q384" s="98">
        <v>774.59980155203255</v>
      </c>
      <c r="R384" s="98">
        <v>0</v>
      </c>
      <c r="S384" s="98">
        <v>0</v>
      </c>
      <c r="T384" s="98">
        <v>771.05160059046966</v>
      </c>
      <c r="U384" s="98">
        <v>811.44907180639109</v>
      </c>
      <c r="V384" s="98">
        <v>799.25727702286542</v>
      </c>
      <c r="W384" s="98">
        <v>845.92000485161327</v>
      </c>
      <c r="X384" s="98">
        <v>829.49374781158917</v>
      </c>
      <c r="Y384" s="98">
        <v>746.90775458229029</v>
      </c>
      <c r="DA384" s="63" t="s">
        <v>4257</v>
      </c>
    </row>
    <row r="385" spans="1:105" ht="12" customHeight="1" x14ac:dyDescent="0.25">
      <c r="A385" s="109" t="s">
        <v>120</v>
      </c>
      <c r="B385" s="33"/>
      <c r="C385" s="33">
        <v>805.75311548050661</v>
      </c>
      <c r="D385" s="33">
        <v>997.27270487337739</v>
      </c>
      <c r="E385" s="33">
        <v>748.70613307142696</v>
      </c>
      <c r="F385" s="33">
        <v>928.21136689375021</v>
      </c>
      <c r="G385" s="33">
        <v>971.34545881368786</v>
      </c>
      <c r="H385" s="33">
        <v>1040.8626402408765</v>
      </c>
      <c r="I385" s="33">
        <v>920.59782033508282</v>
      </c>
      <c r="J385" s="33">
        <v>1051.9865019365777</v>
      </c>
      <c r="K385" s="33">
        <v>867.10737130181064</v>
      </c>
      <c r="L385" s="33">
        <v>890.88917925161945</v>
      </c>
      <c r="M385" s="33">
        <v>0</v>
      </c>
      <c r="N385" s="33">
        <v>0</v>
      </c>
      <c r="O385" s="33">
        <v>0</v>
      </c>
      <c r="P385" s="33">
        <v>0</v>
      </c>
      <c r="Q385" s="33">
        <v>792.48305574352821</v>
      </c>
      <c r="R385" s="33">
        <v>0</v>
      </c>
      <c r="S385" s="33">
        <v>0</v>
      </c>
      <c r="T385" s="33">
        <v>797.24720949421783</v>
      </c>
      <c r="U385" s="33">
        <v>789.45045533833388</v>
      </c>
      <c r="V385" s="33">
        <v>792.02299893926624</v>
      </c>
      <c r="W385" s="33">
        <v>849.98224863691212</v>
      </c>
      <c r="X385" s="33">
        <v>812.26706911406995</v>
      </c>
      <c r="Y385" s="33">
        <v>786.62750896534158</v>
      </c>
      <c r="DA385" s="60" t="s">
        <v>4258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190.91726733041122</v>
      </c>
      <c r="D387" s="117">
        <f t="shared" si="184"/>
        <v>153.91270699378822</v>
      </c>
      <c r="E387" s="117">
        <f t="shared" si="184"/>
        <v>189.73032226659944</v>
      </c>
      <c r="F387" s="117">
        <f t="shared" si="184"/>
        <v>145.72649716214389</v>
      </c>
      <c r="G387" s="117">
        <f t="shared" si="184"/>
        <v>135.57713053037162</v>
      </c>
      <c r="H387" s="117">
        <f t="shared" si="184"/>
        <v>152.87607664592318</v>
      </c>
      <c r="I387" s="117">
        <f t="shared" si="184"/>
        <v>193.92341472919591</v>
      </c>
      <c r="J387" s="117">
        <f t="shared" si="184"/>
        <v>244.03925310606121</v>
      </c>
      <c r="K387" s="117">
        <f t="shared" si="184"/>
        <v>232.24388892527497</v>
      </c>
      <c r="L387" s="117">
        <f t="shared" si="184"/>
        <v>191.87124134500596</v>
      </c>
      <c r="M387" s="117">
        <f t="shared" si="184"/>
        <v>0</v>
      </c>
      <c r="N387" s="117">
        <f t="shared" si="184"/>
        <v>0</v>
      </c>
      <c r="O387" s="117">
        <f t="shared" si="184"/>
        <v>0</v>
      </c>
      <c r="P387" s="117">
        <f t="shared" si="184"/>
        <v>0</v>
      </c>
      <c r="Q387" s="117">
        <f t="shared" si="184"/>
        <v>149.39648258017161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109.81377504035967</v>
      </c>
      <c r="U387" s="117">
        <f t="shared" si="185"/>
        <v>100.08708814534883</v>
      </c>
      <c r="V387" s="117">
        <f t="shared" si="185"/>
        <v>83.94724321196199</v>
      </c>
      <c r="W387" s="117">
        <f t="shared" ref="W387:Y387" si="186">W388+W390+W392+W401</f>
        <v>84.395168361483144</v>
      </c>
      <c r="X387" s="117">
        <f t="shared" si="186"/>
        <v>73.248789555574419</v>
      </c>
      <c r="Y387" s="117">
        <f t="shared" si="186"/>
        <v>78.85586840953718</v>
      </c>
      <c r="DA387" s="129" t="s">
        <v>4409</v>
      </c>
    </row>
    <row r="388" spans="1:105" ht="12" customHeight="1" x14ac:dyDescent="0.25">
      <c r="A388" s="121" t="s">
        <v>57</v>
      </c>
      <c r="B388" s="122"/>
      <c r="C388" s="122">
        <f t="shared" ref="C388:Y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X388" s="122">
        <f t="shared" si="187"/>
        <v>0</v>
      </c>
      <c r="Y388" s="122">
        <f t="shared" si="187"/>
        <v>0</v>
      </c>
      <c r="DA388" s="130" t="s">
        <v>4410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X389" s="98">
        <v>0</v>
      </c>
      <c r="Y389" s="98">
        <v>0</v>
      </c>
      <c r="DA389" s="63" t="s">
        <v>4411</v>
      </c>
    </row>
    <row r="390" spans="1:105" ht="12" customHeight="1" x14ac:dyDescent="0.25">
      <c r="A390" s="121" t="s">
        <v>92</v>
      </c>
      <c r="B390" s="122"/>
      <c r="C390" s="122">
        <f t="shared" ref="C390:Y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X390" s="122">
        <f t="shared" si="188"/>
        <v>0</v>
      </c>
      <c r="Y390" s="122">
        <f t="shared" si="188"/>
        <v>0</v>
      </c>
      <c r="DA390" s="130" t="s">
        <v>4412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X391" s="98">
        <v>0</v>
      </c>
      <c r="Y391" s="98">
        <v>0</v>
      </c>
      <c r="DA391" s="63" t="s">
        <v>4413</v>
      </c>
    </row>
    <row r="392" spans="1:105" ht="12" customHeight="1" x14ac:dyDescent="0.25">
      <c r="A392" s="121" t="s">
        <v>55</v>
      </c>
      <c r="B392" s="122"/>
      <c r="C392" s="122">
        <v>17.964313952127878</v>
      </c>
      <c r="D392" s="122">
        <v>18.147567887620845</v>
      </c>
      <c r="E392" s="122">
        <v>19.89899547631207</v>
      </c>
      <c r="F392" s="122">
        <v>16.817837835703557</v>
      </c>
      <c r="G392" s="122">
        <v>14.905507062278588</v>
      </c>
      <c r="H392" s="122">
        <v>17.665310148632894</v>
      </c>
      <c r="I392" s="122">
        <v>18.551093370155535</v>
      </c>
      <c r="J392" s="122">
        <v>20.620806965811397</v>
      </c>
      <c r="K392" s="122">
        <v>22.56645163581203</v>
      </c>
      <c r="L392" s="122">
        <v>19.001034673879346</v>
      </c>
      <c r="M392" s="122">
        <v>0</v>
      </c>
      <c r="N392" s="122">
        <v>0</v>
      </c>
      <c r="O392" s="122">
        <v>0</v>
      </c>
      <c r="P392" s="122">
        <v>0</v>
      </c>
      <c r="Q392" s="122">
        <v>0</v>
      </c>
      <c r="R392" s="122">
        <v>0</v>
      </c>
      <c r="S392" s="122">
        <v>0</v>
      </c>
      <c r="T392" s="122">
        <v>9.1809381342931928</v>
      </c>
      <c r="U392" s="122">
        <v>7.7271544962728136</v>
      </c>
      <c r="V392" s="122">
        <v>6.1611596062293552</v>
      </c>
      <c r="W392" s="122">
        <v>6.6335649935492311</v>
      </c>
      <c r="X392" s="122">
        <v>6.2839247713361868</v>
      </c>
      <c r="Y392" s="122">
        <v>7.5697796910586232</v>
      </c>
      <c r="DA392" s="130" t="s">
        <v>4414</v>
      </c>
    </row>
    <row r="393" spans="1:105" ht="12" customHeight="1" x14ac:dyDescent="0.25">
      <c r="A393" s="97" t="s">
        <v>124</v>
      </c>
      <c r="B393" s="98"/>
      <c r="C393" s="98">
        <v>374.72928577333414</v>
      </c>
      <c r="D393" s="98">
        <v>363.99833282285658</v>
      </c>
      <c r="E393" s="98">
        <v>389.7291065238681</v>
      </c>
      <c r="F393" s="98">
        <v>392.52198873142072</v>
      </c>
      <c r="G393" s="98">
        <v>397.33823111731209</v>
      </c>
      <c r="H393" s="98">
        <v>407.59471708796877</v>
      </c>
      <c r="I393" s="98">
        <v>394.81566107352756</v>
      </c>
      <c r="J393" s="98">
        <v>435.38021980088155</v>
      </c>
      <c r="K393" s="98">
        <v>462.28988065363501</v>
      </c>
      <c r="L393" s="98">
        <v>426.46766712484754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306.64333368539263</v>
      </c>
      <c r="U393" s="98">
        <v>323.35169584403161</v>
      </c>
      <c r="V393" s="98">
        <v>317.12857639841656</v>
      </c>
      <c r="W393" s="98">
        <v>335.1901370269876</v>
      </c>
      <c r="X393" s="98">
        <v>330.40214981920263</v>
      </c>
      <c r="Y393" s="98">
        <v>307.66949010991607</v>
      </c>
      <c r="DA393" s="63" t="s">
        <v>4415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0</v>
      </c>
      <c r="N394" s="98">
        <v>0</v>
      </c>
      <c r="O394" s="98">
        <v>0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X394" s="98">
        <v>0</v>
      </c>
      <c r="Y394" s="98">
        <v>0</v>
      </c>
      <c r="DA394" s="63" t="s">
        <v>4416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0</v>
      </c>
      <c r="N395" s="101">
        <v>0</v>
      </c>
      <c r="O395" s="101">
        <v>0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X395" s="101">
        <v>0</v>
      </c>
      <c r="Y395" s="101">
        <v>0</v>
      </c>
      <c r="DA395" s="131" t="s">
        <v>4417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X396" s="104">
        <v>0</v>
      </c>
      <c r="Y396" s="104">
        <v>0</v>
      </c>
      <c r="DA396" s="132" t="s">
        <v>4418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X397" s="101">
        <v>0</v>
      </c>
      <c r="Y397" s="101">
        <v>0</v>
      </c>
      <c r="DA397" s="131" t="s">
        <v>4419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X398" s="104">
        <v>0</v>
      </c>
      <c r="Y398" s="104">
        <v>0</v>
      </c>
      <c r="DA398" s="132" t="s">
        <v>4420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X399" s="98">
        <v>0</v>
      </c>
      <c r="Y399" s="98">
        <v>0</v>
      </c>
      <c r="DA399" s="63" t="s">
        <v>4421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X400" s="98">
        <v>0</v>
      </c>
      <c r="Y400" s="98">
        <v>0</v>
      </c>
      <c r="DA400" s="63" t="s">
        <v>4422</v>
      </c>
    </row>
    <row r="401" spans="1:105" ht="12" customHeight="1" x14ac:dyDescent="0.25">
      <c r="A401" s="121" t="s">
        <v>54</v>
      </c>
      <c r="B401" s="122"/>
      <c r="C401" s="122">
        <v>172.95295337828335</v>
      </c>
      <c r="D401" s="122">
        <v>135.76513910616737</v>
      </c>
      <c r="E401" s="122">
        <v>169.83132679028736</v>
      </c>
      <c r="F401" s="122">
        <v>128.90865932644033</v>
      </c>
      <c r="G401" s="122">
        <v>120.67162346809303</v>
      </c>
      <c r="H401" s="122">
        <v>135.21076649729028</v>
      </c>
      <c r="I401" s="122">
        <v>175.37232135904037</v>
      </c>
      <c r="J401" s="122">
        <v>223.41844614024981</v>
      </c>
      <c r="K401" s="122">
        <v>209.67743728946294</v>
      </c>
      <c r="L401" s="122">
        <v>172.87020667112662</v>
      </c>
      <c r="M401" s="122">
        <v>0</v>
      </c>
      <c r="N401" s="122">
        <v>0</v>
      </c>
      <c r="O401" s="122">
        <v>0</v>
      </c>
      <c r="P401" s="122">
        <v>0</v>
      </c>
      <c r="Q401" s="122">
        <v>149.39648258017161</v>
      </c>
      <c r="R401" s="122">
        <v>0</v>
      </c>
      <c r="S401" s="122">
        <v>0</v>
      </c>
      <c r="T401" s="122">
        <v>100.63283690606647</v>
      </c>
      <c r="U401" s="122">
        <v>92.359933649076012</v>
      </c>
      <c r="V401" s="122">
        <v>77.786083605732628</v>
      </c>
      <c r="W401" s="122">
        <v>77.761603367933915</v>
      </c>
      <c r="X401" s="122">
        <v>66.96486478423823</v>
      </c>
      <c r="Y401" s="122">
        <v>71.286088718478553</v>
      </c>
      <c r="DA401" s="130" t="s">
        <v>4423</v>
      </c>
    </row>
    <row r="402" spans="1:105" ht="12" customHeight="1" x14ac:dyDescent="0.25">
      <c r="A402" s="97" t="s">
        <v>50</v>
      </c>
      <c r="B402" s="98"/>
      <c r="C402" s="98">
        <v>370.52443525545755</v>
      </c>
      <c r="D402" s="98">
        <v>324.0344166767336</v>
      </c>
      <c r="E402" s="98">
        <v>383.07459385562009</v>
      </c>
      <c r="F402" s="98">
        <v>358.33710468945321</v>
      </c>
      <c r="G402" s="98">
        <v>363.18266030880903</v>
      </c>
      <c r="H402" s="98">
        <v>357.2887852135101</v>
      </c>
      <c r="I402" s="98">
        <v>373.23804915326201</v>
      </c>
      <c r="J402" s="98">
        <v>366.05949993702308</v>
      </c>
      <c r="K402" s="98">
        <v>421.11686985026591</v>
      </c>
      <c r="L402" s="98">
        <v>379.56284508225627</v>
      </c>
      <c r="M402" s="98">
        <v>0</v>
      </c>
      <c r="N402" s="98">
        <v>0</v>
      </c>
      <c r="O402" s="98">
        <v>0</v>
      </c>
      <c r="P402" s="98">
        <v>0</v>
      </c>
      <c r="Q402" s="98">
        <v>298.79296516034321</v>
      </c>
      <c r="R402" s="98">
        <v>0</v>
      </c>
      <c r="S402" s="98">
        <v>0</v>
      </c>
      <c r="T402" s="98">
        <v>291.42804213837746</v>
      </c>
      <c r="U402" s="98">
        <v>304.50790245513548</v>
      </c>
      <c r="V402" s="98">
        <v>298.42155884352496</v>
      </c>
      <c r="W402" s="98">
        <v>315.08121364648696</v>
      </c>
      <c r="X402" s="98">
        <v>308.75953808978767</v>
      </c>
      <c r="Y402" s="98">
        <v>278.00054640958905</v>
      </c>
      <c r="DA402" s="63" t="s">
        <v>4424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X403" s="33">
        <v>0</v>
      </c>
      <c r="Y403" s="33">
        <v>0</v>
      </c>
      <c r="DA403" s="60" t="s">
        <v>4425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153.30413341529243</v>
      </c>
      <c r="D405" s="118">
        <f t="shared" si="189"/>
        <v>159.00396786338038</v>
      </c>
      <c r="E405" s="118">
        <f t="shared" si="189"/>
        <v>159.46256568711075</v>
      </c>
      <c r="F405" s="118">
        <f t="shared" si="189"/>
        <v>165.8093354824444</v>
      </c>
      <c r="G405" s="118">
        <f t="shared" si="189"/>
        <v>174.47480697420127</v>
      </c>
      <c r="H405" s="118">
        <f t="shared" si="189"/>
        <v>163.4166085197962</v>
      </c>
      <c r="I405" s="118">
        <f t="shared" si="189"/>
        <v>144.13035064307144</v>
      </c>
      <c r="J405" s="118">
        <f t="shared" si="189"/>
        <v>160.92235242812961</v>
      </c>
      <c r="K405" s="118">
        <f t="shared" si="189"/>
        <v>158.6822341322391</v>
      </c>
      <c r="L405" s="118">
        <f t="shared" si="189"/>
        <v>175.55438267621196</v>
      </c>
      <c r="M405" s="118">
        <f t="shared" si="189"/>
        <v>0</v>
      </c>
      <c r="N405" s="118">
        <f t="shared" si="189"/>
        <v>0</v>
      </c>
      <c r="O405" s="118">
        <f t="shared" si="189"/>
        <v>0</v>
      </c>
      <c r="P405" s="118">
        <f t="shared" si="189"/>
        <v>0</v>
      </c>
      <c r="Q405" s="118">
        <f t="shared" si="189"/>
        <v>99.208577464379346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123.25910240367624</v>
      </c>
      <c r="U405" s="118">
        <f t="shared" si="190"/>
        <v>109.00286499092503</v>
      </c>
      <c r="V405" s="118">
        <f t="shared" si="190"/>
        <v>55.970510457496324</v>
      </c>
      <c r="W405" s="118">
        <f t="shared" ref="W405:Y405" si="191">W406+W408+W410+W419</f>
        <v>94.430722326810724</v>
      </c>
      <c r="X405" s="118">
        <f t="shared" si="191"/>
        <v>74.729826842154495</v>
      </c>
      <c r="Y405" s="118">
        <f t="shared" si="191"/>
        <v>58.325276617655618</v>
      </c>
      <c r="DA405" s="129" t="s">
        <v>4577</v>
      </c>
    </row>
    <row r="406" spans="1:105" ht="12" customHeight="1" x14ac:dyDescent="0.25">
      <c r="A406" s="121" t="s">
        <v>57</v>
      </c>
      <c r="B406" s="123"/>
      <c r="C406" s="123">
        <f t="shared" ref="C406:Y406" si="192">C407</f>
        <v>116.28309252558411</v>
      </c>
      <c r="D406" s="123">
        <f t="shared" si="192"/>
        <v>120.25301717836881</v>
      </c>
      <c r="E406" s="123">
        <f t="shared" si="192"/>
        <v>119.25251338189722</v>
      </c>
      <c r="F406" s="123">
        <f t="shared" si="192"/>
        <v>127.8869120715668</v>
      </c>
      <c r="G406" s="123">
        <f t="shared" si="192"/>
        <v>135.03385574361516</v>
      </c>
      <c r="H406" s="123">
        <f t="shared" si="192"/>
        <v>120.20754516041198</v>
      </c>
      <c r="I406" s="123">
        <f t="shared" si="192"/>
        <v>100.95617986050188</v>
      </c>
      <c r="J406" s="123">
        <f t="shared" si="192"/>
        <v>116.89306959668008</v>
      </c>
      <c r="K406" s="123">
        <f t="shared" si="192"/>
        <v>116.93305730947631</v>
      </c>
      <c r="L406" s="123">
        <f t="shared" si="192"/>
        <v>133.4712514320903</v>
      </c>
      <c r="M406" s="123">
        <f t="shared" si="192"/>
        <v>0</v>
      </c>
      <c r="N406" s="123">
        <f t="shared" si="192"/>
        <v>0</v>
      </c>
      <c r="O406" s="123">
        <f t="shared" si="192"/>
        <v>0</v>
      </c>
      <c r="P406" s="123">
        <f t="shared" si="192"/>
        <v>0</v>
      </c>
      <c r="Q406" s="123">
        <f t="shared" si="192"/>
        <v>66.490891874306797</v>
      </c>
      <c r="R406" s="123">
        <f t="shared" si="192"/>
        <v>0</v>
      </c>
      <c r="S406" s="123">
        <f t="shared" si="192"/>
        <v>0</v>
      </c>
      <c r="T406" s="123">
        <f t="shared" si="192"/>
        <v>90.77233226840589</v>
      </c>
      <c r="U406" s="123">
        <f t="shared" si="192"/>
        <v>83.379126895687889</v>
      </c>
      <c r="V406" s="123">
        <f t="shared" si="192"/>
        <v>23.553781755669995</v>
      </c>
      <c r="W406" s="123">
        <f t="shared" si="192"/>
        <v>61.592178715914535</v>
      </c>
      <c r="X406" s="123">
        <f t="shared" si="192"/>
        <v>45.210498854069805</v>
      </c>
      <c r="Y406" s="123">
        <f t="shared" si="192"/>
        <v>30.911844114440733</v>
      </c>
      <c r="DA406" s="130" t="s">
        <v>4578</v>
      </c>
    </row>
    <row r="407" spans="1:105" ht="12" customHeight="1" x14ac:dyDescent="0.25">
      <c r="A407" s="97" t="s">
        <v>53</v>
      </c>
      <c r="B407" s="99"/>
      <c r="C407" s="99">
        <v>116.28309252558411</v>
      </c>
      <c r="D407" s="99">
        <v>120.25301717836881</v>
      </c>
      <c r="E407" s="99">
        <v>119.25251338189722</v>
      </c>
      <c r="F407" s="99">
        <v>127.8869120715668</v>
      </c>
      <c r="G407" s="99">
        <v>135.03385574361516</v>
      </c>
      <c r="H407" s="99">
        <v>120.20754516041198</v>
      </c>
      <c r="I407" s="99">
        <v>100.95617986050188</v>
      </c>
      <c r="J407" s="99">
        <v>116.89306959668008</v>
      </c>
      <c r="K407" s="99">
        <v>116.93305730947631</v>
      </c>
      <c r="L407" s="99">
        <v>133.4712514320903</v>
      </c>
      <c r="M407" s="99">
        <v>0</v>
      </c>
      <c r="N407" s="99">
        <v>0</v>
      </c>
      <c r="O407" s="99">
        <v>0</v>
      </c>
      <c r="P407" s="99">
        <v>0</v>
      </c>
      <c r="Q407" s="99">
        <v>66.490891874306797</v>
      </c>
      <c r="R407" s="99">
        <v>0</v>
      </c>
      <c r="S407" s="99">
        <v>0</v>
      </c>
      <c r="T407" s="99">
        <v>90.77233226840589</v>
      </c>
      <c r="U407" s="99">
        <v>83.379126895687889</v>
      </c>
      <c r="V407" s="99">
        <v>23.553781755669995</v>
      </c>
      <c r="W407" s="99">
        <v>61.592178715914535</v>
      </c>
      <c r="X407" s="99">
        <v>45.210498854069805</v>
      </c>
      <c r="Y407" s="99">
        <v>30.911844114440733</v>
      </c>
      <c r="DA407" s="63" t="s">
        <v>4579</v>
      </c>
    </row>
    <row r="408" spans="1:105" ht="12" customHeight="1" x14ac:dyDescent="0.25">
      <c r="A408" s="121" t="s">
        <v>92</v>
      </c>
      <c r="B408" s="123"/>
      <c r="C408" s="123">
        <f t="shared" ref="C408:Y408" si="193">C409</f>
        <v>3.7116547914498899</v>
      </c>
      <c r="D408" s="123">
        <f t="shared" si="193"/>
        <v>3.5962809055268794</v>
      </c>
      <c r="E408" s="123">
        <f t="shared" si="193"/>
        <v>8.7730562296052259</v>
      </c>
      <c r="F408" s="123">
        <f t="shared" si="193"/>
        <v>4.0203855537285627</v>
      </c>
      <c r="G408" s="123">
        <f t="shared" si="193"/>
        <v>5.3118871201096178</v>
      </c>
      <c r="H408" s="123">
        <f t="shared" si="193"/>
        <v>8.3977523542775074</v>
      </c>
      <c r="I408" s="123">
        <f t="shared" si="193"/>
        <v>10.125544655634824</v>
      </c>
      <c r="J408" s="123">
        <f t="shared" si="193"/>
        <v>9.4978931195610468</v>
      </c>
      <c r="K408" s="123">
        <f t="shared" si="193"/>
        <v>8.5162824608341072</v>
      </c>
      <c r="L408" s="123">
        <f t="shared" si="193"/>
        <v>10.125110032979551</v>
      </c>
      <c r="M408" s="123">
        <f t="shared" si="193"/>
        <v>0</v>
      </c>
      <c r="N408" s="123">
        <f t="shared" si="193"/>
        <v>0</v>
      </c>
      <c r="O408" s="123">
        <f t="shared" si="193"/>
        <v>0</v>
      </c>
      <c r="P408" s="123">
        <f t="shared" si="193"/>
        <v>0</v>
      </c>
      <c r="Q408" s="123">
        <f t="shared" si="193"/>
        <v>6.1387629884481854</v>
      </c>
      <c r="R408" s="123">
        <f t="shared" si="193"/>
        <v>0</v>
      </c>
      <c r="S408" s="123">
        <f t="shared" si="193"/>
        <v>0</v>
      </c>
      <c r="T408" s="123">
        <f t="shared" si="193"/>
        <v>7.8762938146959991</v>
      </c>
      <c r="U408" s="123">
        <f t="shared" si="193"/>
        <v>1.3565401072319903</v>
      </c>
      <c r="V408" s="123">
        <f t="shared" si="193"/>
        <v>8.5983466894422023</v>
      </c>
      <c r="W408" s="123">
        <f t="shared" si="193"/>
        <v>7.9084473726263189</v>
      </c>
      <c r="X408" s="123">
        <f t="shared" si="193"/>
        <v>6.128785987069076</v>
      </c>
      <c r="Y408" s="123">
        <f t="shared" si="193"/>
        <v>4.7954787595009405</v>
      </c>
      <c r="DA408" s="130" t="s">
        <v>4580</v>
      </c>
    </row>
    <row r="409" spans="1:105" ht="12" customHeight="1" x14ac:dyDescent="0.25">
      <c r="A409" s="97" t="s">
        <v>53</v>
      </c>
      <c r="B409" s="99"/>
      <c r="C409" s="99">
        <f>RES_hhdet_in_fecs!C165</f>
        <v>3.7116547914498899</v>
      </c>
      <c r="D409" s="99">
        <f>RES_hhdet_in_fecs!D165</f>
        <v>3.5962809055268794</v>
      </c>
      <c r="E409" s="99">
        <f>RES_hhdet_in_fecs!E165</f>
        <v>8.7730562296052259</v>
      </c>
      <c r="F409" s="99">
        <f>RES_hhdet_in_fecs!F165</f>
        <v>4.0203855537285627</v>
      </c>
      <c r="G409" s="99">
        <f>RES_hhdet_in_fecs!G165</f>
        <v>5.3118871201096178</v>
      </c>
      <c r="H409" s="99">
        <f>RES_hhdet_in_fecs!H165</f>
        <v>8.3977523542775074</v>
      </c>
      <c r="I409" s="99">
        <f>RES_hhdet_in_fecs!I165</f>
        <v>10.125544655634824</v>
      </c>
      <c r="J409" s="99">
        <f>RES_hhdet_in_fecs!J165</f>
        <v>9.4978931195610468</v>
      </c>
      <c r="K409" s="99">
        <f>RES_hhdet_in_fecs!K165</f>
        <v>8.5162824608341072</v>
      </c>
      <c r="L409" s="99">
        <f>RES_hhdet_in_fecs!L165</f>
        <v>10.125110032979551</v>
      </c>
      <c r="M409" s="99">
        <f>RES_hhdet_in_fecs!M165</f>
        <v>0</v>
      </c>
      <c r="N409" s="99">
        <f>RES_hhdet_in_fecs!N165</f>
        <v>0</v>
      </c>
      <c r="O409" s="99">
        <f>RES_hhdet_in_fecs!O165</f>
        <v>0</v>
      </c>
      <c r="P409" s="99">
        <f>RES_hhdet_in_fecs!P165</f>
        <v>0</v>
      </c>
      <c r="Q409" s="99">
        <f>RES_hhdet_in_fecs!Q165</f>
        <v>6.1387629884481854</v>
      </c>
      <c r="R409" s="99">
        <f>RES_hhdet_in_fecs!R165</f>
        <v>0</v>
      </c>
      <c r="S409" s="99">
        <f>RES_hhdet_in_fecs!S165</f>
        <v>0</v>
      </c>
      <c r="T409" s="99">
        <f>RES_hhdet_in_fecs!T165</f>
        <v>7.8762938146959991</v>
      </c>
      <c r="U409" s="99">
        <f>RES_hhdet_in_fecs!U165</f>
        <v>1.3565401072319903</v>
      </c>
      <c r="V409" s="99">
        <f>RES_hhdet_in_fecs!V165</f>
        <v>8.5983466894422023</v>
      </c>
      <c r="W409" s="99">
        <f>RES_hhdet_in_fecs!W165</f>
        <v>7.9084473726263189</v>
      </c>
      <c r="X409" s="99">
        <f>RES_hhdet_in_fecs!X165</f>
        <v>6.128785987069076</v>
      </c>
      <c r="Y409" s="99">
        <f>RES_hhdet_in_fecs!Y165</f>
        <v>4.7954787595009405</v>
      </c>
      <c r="DA409" s="63" t="s">
        <v>4581</v>
      </c>
    </row>
    <row r="410" spans="1:105" ht="12" customHeight="1" x14ac:dyDescent="0.25">
      <c r="A410" s="121" t="s">
        <v>55</v>
      </c>
      <c r="B410" s="123"/>
      <c r="C410" s="123">
        <v>17.227764303216105</v>
      </c>
      <c r="D410" s="123">
        <v>18.661437207801836</v>
      </c>
      <c r="E410" s="123">
        <v>16.021992219332184</v>
      </c>
      <c r="F410" s="123">
        <v>18.11407769666857</v>
      </c>
      <c r="G410" s="123">
        <v>18.285231232661484</v>
      </c>
      <c r="H410" s="123">
        <v>18.620728631360741</v>
      </c>
      <c r="I410" s="123">
        <v>17.439992480479518</v>
      </c>
      <c r="J410" s="123">
        <v>17.952573188247275</v>
      </c>
      <c r="K410" s="123">
        <v>17.011423396190843</v>
      </c>
      <c r="L410" s="123">
        <v>16.952199638598199</v>
      </c>
      <c r="M410" s="123">
        <v>0</v>
      </c>
      <c r="N410" s="123">
        <v>0</v>
      </c>
      <c r="O410" s="123">
        <v>0</v>
      </c>
      <c r="P410" s="123">
        <v>0</v>
      </c>
      <c r="Q410" s="123">
        <v>14.49198393551807</v>
      </c>
      <c r="R410" s="123">
        <v>0</v>
      </c>
      <c r="S410" s="123">
        <v>0</v>
      </c>
      <c r="T410" s="123">
        <v>13.762761276232926</v>
      </c>
      <c r="U410" s="123">
        <v>13.67472010960296</v>
      </c>
      <c r="V410" s="123">
        <v>13.608923133623456</v>
      </c>
      <c r="W410" s="123">
        <v>14.337215892890475</v>
      </c>
      <c r="X410" s="123">
        <v>13.492715149686001</v>
      </c>
      <c r="Y410" s="123">
        <v>13.224882075636248</v>
      </c>
      <c r="DA410" s="130" t="s">
        <v>4582</v>
      </c>
    </row>
    <row r="411" spans="1:105" ht="12" customHeight="1" x14ac:dyDescent="0.25">
      <c r="A411" s="97" t="s">
        <v>124</v>
      </c>
      <c r="B411" s="99"/>
      <c r="C411" s="99">
        <v>19.872609267378387</v>
      </c>
      <c r="D411" s="99">
        <v>19.292609599966326</v>
      </c>
      <c r="E411" s="99">
        <v>20.311147808351752</v>
      </c>
      <c r="F411" s="99">
        <v>20.108367045784739</v>
      </c>
      <c r="G411" s="99">
        <v>19.923907442906543</v>
      </c>
      <c r="H411" s="99">
        <v>20.019257305222403</v>
      </c>
      <c r="I411" s="99">
        <v>19.153132079228307</v>
      </c>
      <c r="J411" s="99">
        <v>20.855152474544379</v>
      </c>
      <c r="K411" s="99">
        <v>22.076873736016378</v>
      </c>
      <c r="L411" s="99">
        <v>20.164399139927809</v>
      </c>
      <c r="M411" s="99">
        <v>0</v>
      </c>
      <c r="N411" s="99">
        <v>0</v>
      </c>
      <c r="O411" s="99">
        <v>0</v>
      </c>
      <c r="P411" s="99">
        <v>0</v>
      </c>
      <c r="Q411" s="99">
        <v>0</v>
      </c>
      <c r="R411" s="99">
        <v>0</v>
      </c>
      <c r="S411" s="99">
        <v>0</v>
      </c>
      <c r="T411" s="99">
        <v>13.702123819396622</v>
      </c>
      <c r="U411" s="99">
        <v>14.309186521577919</v>
      </c>
      <c r="V411" s="99">
        <v>13.960095986610277</v>
      </c>
      <c r="W411" s="99">
        <v>14.528411598520931</v>
      </c>
      <c r="X411" s="99">
        <v>14.151706276730538</v>
      </c>
      <c r="Y411" s="99">
        <v>13.073994523604611</v>
      </c>
      <c r="DA411" s="63" t="s">
        <v>4583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0</v>
      </c>
      <c r="N412" s="99">
        <v>0</v>
      </c>
      <c r="O412" s="99">
        <v>0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X412" s="99">
        <v>0</v>
      </c>
      <c r="Y412" s="99">
        <v>0</v>
      </c>
      <c r="DA412" s="63" t="s">
        <v>4584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0</v>
      </c>
      <c r="N413" s="102">
        <v>0</v>
      </c>
      <c r="O413" s="102">
        <v>0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X413" s="102">
        <v>0</v>
      </c>
      <c r="Y413" s="102">
        <v>0</v>
      </c>
      <c r="DA413" s="131" t="s">
        <v>4585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0</v>
      </c>
      <c r="N414" s="105">
        <v>0</v>
      </c>
      <c r="O414" s="105">
        <v>0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X414" s="105">
        <v>0</v>
      </c>
      <c r="Y414" s="105">
        <v>0</v>
      </c>
      <c r="DA414" s="132" t="s">
        <v>4586</v>
      </c>
    </row>
    <row r="415" spans="1:105" ht="12" customHeight="1" x14ac:dyDescent="0.25">
      <c r="A415" s="106" t="s">
        <v>122</v>
      </c>
      <c r="B415" s="102"/>
      <c r="C415" s="102">
        <v>17.231015696720412</v>
      </c>
      <c r="D415" s="102">
        <v>18.763636783220562</v>
      </c>
      <c r="E415" s="102">
        <v>16.033807504648362</v>
      </c>
      <c r="F415" s="102">
        <v>18.152083628468311</v>
      </c>
      <c r="G415" s="102">
        <v>18.369253178924374</v>
      </c>
      <c r="H415" s="102">
        <v>18.728672634196752</v>
      </c>
      <c r="I415" s="102">
        <v>17.790535131681352</v>
      </c>
      <c r="J415" s="102">
        <v>18.269451712703777</v>
      </c>
      <c r="K415" s="102">
        <v>17.189367893941235</v>
      </c>
      <c r="L415" s="102">
        <v>17.161762020036328</v>
      </c>
      <c r="M415" s="102">
        <v>0</v>
      </c>
      <c r="N415" s="102">
        <v>0</v>
      </c>
      <c r="O415" s="102">
        <v>0</v>
      </c>
      <c r="P415" s="102">
        <v>0</v>
      </c>
      <c r="Q415" s="102">
        <v>14.49198393551807</v>
      </c>
      <c r="R415" s="102">
        <v>0</v>
      </c>
      <c r="S415" s="102">
        <v>0</v>
      </c>
      <c r="T415" s="102">
        <v>14.309366566837451</v>
      </c>
      <c r="U415" s="102">
        <v>14.150318956245883</v>
      </c>
      <c r="V415" s="102">
        <v>14.084687914220028</v>
      </c>
      <c r="W415" s="102">
        <v>14.765417465033879</v>
      </c>
      <c r="X415" s="102">
        <v>13.896268048070905</v>
      </c>
      <c r="Y415" s="102">
        <v>13.645358839331754</v>
      </c>
      <c r="DA415" s="131" t="s">
        <v>4587</v>
      </c>
    </row>
    <row r="416" spans="1:105" ht="12" customHeight="1" x14ac:dyDescent="0.25">
      <c r="A416" s="107" t="s">
        <v>121</v>
      </c>
      <c r="B416" s="105"/>
      <c r="C416" s="105">
        <v>12.551114472352925</v>
      </c>
      <c r="D416" s="105">
        <v>13.79694257460897</v>
      </c>
      <c r="E416" s="105">
        <v>11.525060515362279</v>
      </c>
      <c r="F416" s="105">
        <v>13.290910765434594</v>
      </c>
      <c r="G416" s="105">
        <v>13.450535582529778</v>
      </c>
      <c r="H416" s="105">
        <v>13.727737208554254</v>
      </c>
      <c r="I416" s="105">
        <v>13.015703189166606</v>
      </c>
      <c r="J416" s="105">
        <v>13.410511441976677</v>
      </c>
      <c r="K416" s="105">
        <v>12.522978685196566</v>
      </c>
      <c r="L416" s="105">
        <v>12.538073011401323</v>
      </c>
      <c r="M416" s="105">
        <v>0</v>
      </c>
      <c r="N416" s="105">
        <v>0</v>
      </c>
      <c r="O416" s="105">
        <v>0</v>
      </c>
      <c r="P416" s="105">
        <v>0</v>
      </c>
      <c r="Q416" s="105">
        <v>0</v>
      </c>
      <c r="R416" s="105">
        <v>0</v>
      </c>
      <c r="S416" s="105">
        <v>0</v>
      </c>
      <c r="T416" s="105">
        <v>11.580081934041024</v>
      </c>
      <c r="U416" s="105">
        <v>11.489185783561526</v>
      </c>
      <c r="V416" s="105">
        <v>11.512527125212696</v>
      </c>
      <c r="W416" s="105">
        <v>12.290614398772224</v>
      </c>
      <c r="X416" s="105">
        <v>11.800363911952484</v>
      </c>
      <c r="Y416" s="105">
        <v>11.70452174640392</v>
      </c>
      <c r="DA416" s="132" t="s">
        <v>4588</v>
      </c>
    </row>
    <row r="417" spans="1:105" ht="12" customHeight="1" x14ac:dyDescent="0.25">
      <c r="A417" s="108" t="s">
        <v>53</v>
      </c>
      <c r="B417" s="99"/>
      <c r="C417" s="99">
        <v>4.9541140450563876</v>
      </c>
      <c r="D417" s="99">
        <v>5.6884695859394325</v>
      </c>
      <c r="E417" s="99">
        <v>4.1148656040962921</v>
      </c>
      <c r="F417" s="99">
        <v>5.2539782705426594</v>
      </c>
      <c r="G417" s="99">
        <v>5.2664827189879047</v>
      </c>
      <c r="H417" s="99">
        <v>5.3510032067468156</v>
      </c>
      <c r="I417" s="99">
        <v>4.9475597065656638</v>
      </c>
      <c r="J417" s="99">
        <v>5.1222688223956068</v>
      </c>
      <c r="K417" s="99">
        <v>4.4803118723196569</v>
      </c>
      <c r="L417" s="99">
        <v>4.4786672420870861</v>
      </c>
      <c r="M417" s="99">
        <v>0</v>
      </c>
      <c r="N417" s="99">
        <v>0</v>
      </c>
      <c r="O417" s="99">
        <v>0</v>
      </c>
      <c r="P417" s="99">
        <v>0</v>
      </c>
      <c r="Q417" s="99">
        <v>0</v>
      </c>
      <c r="R417" s="99">
        <v>0</v>
      </c>
      <c r="S417" s="99">
        <v>0</v>
      </c>
      <c r="T417" s="99">
        <v>4.3138030133633958</v>
      </c>
      <c r="U417" s="99">
        <v>4.032304839675442</v>
      </c>
      <c r="V417" s="99">
        <v>3.9274394915362305</v>
      </c>
      <c r="W417" s="99">
        <v>4.6320842802877102</v>
      </c>
      <c r="X417" s="99">
        <v>4.8791193377218871</v>
      </c>
      <c r="Y417" s="99">
        <v>4.8722155142613328</v>
      </c>
      <c r="DA417" s="63" t="s">
        <v>4589</v>
      </c>
    </row>
    <row r="418" spans="1:105" ht="12" customHeight="1" x14ac:dyDescent="0.25">
      <c r="A418" s="108" t="s">
        <v>52</v>
      </c>
      <c r="B418" s="99"/>
      <c r="C418" s="99">
        <v>7.597000427296539</v>
      </c>
      <c r="D418" s="99">
        <v>8.1084729886695381</v>
      </c>
      <c r="E418" s="99">
        <v>7.4101949112659851</v>
      </c>
      <c r="F418" s="99">
        <v>8.0369324948919338</v>
      </c>
      <c r="G418" s="99">
        <v>8.1840528635418739</v>
      </c>
      <c r="H418" s="99">
        <v>8.3767340018074385</v>
      </c>
      <c r="I418" s="99">
        <v>8.0681434826009433</v>
      </c>
      <c r="J418" s="99">
        <v>8.2882426195810694</v>
      </c>
      <c r="K418" s="99">
        <v>8.0426668128769112</v>
      </c>
      <c r="L418" s="99">
        <v>8.0594057693142389</v>
      </c>
      <c r="M418" s="99">
        <v>0</v>
      </c>
      <c r="N418" s="99">
        <v>0</v>
      </c>
      <c r="O418" s="99">
        <v>0</v>
      </c>
      <c r="P418" s="99">
        <v>0</v>
      </c>
      <c r="Q418" s="99">
        <v>0</v>
      </c>
      <c r="R418" s="99">
        <v>0</v>
      </c>
      <c r="S418" s="99">
        <v>0</v>
      </c>
      <c r="T418" s="99">
        <v>7.2662789206776264</v>
      </c>
      <c r="U418" s="99">
        <v>7.4568809438860839</v>
      </c>
      <c r="V418" s="99">
        <v>7.5850876336764665</v>
      </c>
      <c r="W418" s="99">
        <v>7.6585301184845118</v>
      </c>
      <c r="X418" s="99">
        <v>6.921244574230597</v>
      </c>
      <c r="Y418" s="99">
        <v>6.8323062321425851</v>
      </c>
      <c r="DA418" s="63" t="s">
        <v>4590</v>
      </c>
    </row>
    <row r="419" spans="1:105" ht="12" customHeight="1" x14ac:dyDescent="0.25">
      <c r="A419" s="121" t="s">
        <v>54</v>
      </c>
      <c r="B419" s="123"/>
      <c r="C419" s="123">
        <v>16.081621795042331</v>
      </c>
      <c r="D419" s="123">
        <v>16.493232571682842</v>
      </c>
      <c r="E419" s="123">
        <v>15.415003856276124</v>
      </c>
      <c r="F419" s="123">
        <v>15.787960160480452</v>
      </c>
      <c r="G419" s="123">
        <v>15.843832877815009</v>
      </c>
      <c r="H419" s="123">
        <v>16.190582373745972</v>
      </c>
      <c r="I419" s="123">
        <v>15.608633646455207</v>
      </c>
      <c r="J419" s="123">
        <v>16.578816523641215</v>
      </c>
      <c r="K419" s="123">
        <v>16.221470965737826</v>
      </c>
      <c r="L419" s="123">
        <v>15.005821572543894</v>
      </c>
      <c r="M419" s="123">
        <v>0</v>
      </c>
      <c r="N419" s="123">
        <v>0</v>
      </c>
      <c r="O419" s="123">
        <v>0</v>
      </c>
      <c r="P419" s="123">
        <v>0</v>
      </c>
      <c r="Q419" s="123">
        <v>12.086938666106294</v>
      </c>
      <c r="R419" s="123">
        <v>0</v>
      </c>
      <c r="S419" s="123">
        <v>0</v>
      </c>
      <c r="T419" s="123">
        <v>10.847715044341429</v>
      </c>
      <c r="U419" s="123">
        <v>10.592477878402198</v>
      </c>
      <c r="V419" s="123">
        <v>10.209458878760673</v>
      </c>
      <c r="W419" s="123">
        <v>10.592880345379401</v>
      </c>
      <c r="X419" s="123">
        <v>9.8978268513296079</v>
      </c>
      <c r="Y419" s="123">
        <v>9.3930716680776989</v>
      </c>
      <c r="DA419" s="130" t="s">
        <v>4591</v>
      </c>
    </row>
    <row r="420" spans="1:105" ht="12" customHeight="1" x14ac:dyDescent="0.25">
      <c r="A420" s="97" t="s">
        <v>50</v>
      </c>
      <c r="B420" s="99"/>
      <c r="C420" s="99">
        <v>19.649618018650521</v>
      </c>
      <c r="D420" s="99">
        <v>17.174445414120566</v>
      </c>
      <c r="E420" s="99">
        <v>19.964340787436935</v>
      </c>
      <c r="F420" s="99">
        <v>18.35712198062274</v>
      </c>
      <c r="G420" s="99">
        <v>18.211229482030095</v>
      </c>
      <c r="H420" s="99">
        <v>17.548451497510175</v>
      </c>
      <c r="I420" s="99">
        <v>18.106368002191825</v>
      </c>
      <c r="J420" s="99">
        <v>17.53461994537453</v>
      </c>
      <c r="K420" s="99">
        <v>20.110636967968549</v>
      </c>
      <c r="L420" s="99">
        <v>17.946628307192647</v>
      </c>
      <c r="M420" s="99">
        <v>0</v>
      </c>
      <c r="N420" s="99">
        <v>0</v>
      </c>
      <c r="O420" s="99">
        <v>0</v>
      </c>
      <c r="P420" s="99">
        <v>0</v>
      </c>
      <c r="Q420" s="99">
        <v>13.716943451488243</v>
      </c>
      <c r="R420" s="99">
        <v>0</v>
      </c>
      <c r="S420" s="99">
        <v>0</v>
      </c>
      <c r="T420" s="99">
        <v>13.022240104920321</v>
      </c>
      <c r="U420" s="99">
        <v>13.475297731627512</v>
      </c>
      <c r="V420" s="99">
        <v>13.136607407765213</v>
      </c>
      <c r="W420" s="99">
        <v>13.656814605046414</v>
      </c>
      <c r="X420" s="99">
        <v>13.224715080021916</v>
      </c>
      <c r="Y420" s="99">
        <v>11.813253306395739</v>
      </c>
      <c r="DA420" s="63" t="s">
        <v>4592</v>
      </c>
    </row>
    <row r="421" spans="1:105" ht="12" customHeight="1" x14ac:dyDescent="0.25">
      <c r="A421" s="109" t="s">
        <v>120</v>
      </c>
      <c r="B421" s="110"/>
      <c r="C421" s="110">
        <v>12.958218160811183</v>
      </c>
      <c r="D421" s="110">
        <v>16.001994927878741</v>
      </c>
      <c r="E421" s="110">
        <v>11.791818291414266</v>
      </c>
      <c r="F421" s="110">
        <v>14.344428582243935</v>
      </c>
      <c r="G421" s="110">
        <v>14.665834567531418</v>
      </c>
      <c r="H421" s="110">
        <v>15.363852533086817</v>
      </c>
      <c r="I421" s="110">
        <v>13.394842117285945</v>
      </c>
      <c r="J421" s="110">
        <v>15.081743208384891</v>
      </c>
      <c r="K421" s="110">
        <v>12.364714680192355</v>
      </c>
      <c r="L421" s="110">
        <v>12.546237758110392</v>
      </c>
      <c r="M421" s="110">
        <v>0</v>
      </c>
      <c r="N421" s="110">
        <v>0</v>
      </c>
      <c r="O421" s="110">
        <v>0</v>
      </c>
      <c r="P421" s="110">
        <v>0</v>
      </c>
      <c r="Q421" s="110">
        <v>10.456933880724346</v>
      </c>
      <c r="R421" s="110">
        <v>0</v>
      </c>
      <c r="S421" s="110">
        <v>0</v>
      </c>
      <c r="T421" s="110">
        <v>9.7007856678775646</v>
      </c>
      <c r="U421" s="110">
        <v>9.3374243802961931</v>
      </c>
      <c r="V421" s="110">
        <v>9.1774787769291457</v>
      </c>
      <c r="W421" s="110">
        <v>9.5889327981623858</v>
      </c>
      <c r="X421" s="110">
        <v>8.9764474952793289</v>
      </c>
      <c r="Y421" s="110">
        <v>8.5584649119224352</v>
      </c>
      <c r="DA421" s="60" t="s">
        <v>4593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107.98921716226685</v>
      </c>
      <c r="D423" s="118">
        <f t="shared" si="194"/>
        <v>112.69162006441141</v>
      </c>
      <c r="E423" s="118">
        <f t="shared" si="194"/>
        <v>122.62316902259796</v>
      </c>
      <c r="F423" s="118">
        <f t="shared" si="194"/>
        <v>119.74741483407878</v>
      </c>
      <c r="G423" s="118">
        <f t="shared" si="194"/>
        <v>129.13261321800013</v>
      </c>
      <c r="H423" s="118">
        <f t="shared" si="194"/>
        <v>128.6009232315586</v>
      </c>
      <c r="I423" s="118">
        <f t="shared" si="194"/>
        <v>119.98621856766941</v>
      </c>
      <c r="J423" s="118">
        <f t="shared" si="194"/>
        <v>131.35383332649846</v>
      </c>
      <c r="K423" s="118">
        <f t="shared" si="194"/>
        <v>129.06353010234875</v>
      </c>
      <c r="L423" s="118">
        <f t="shared" si="194"/>
        <v>146.34416539315777</v>
      </c>
      <c r="M423" s="118">
        <f t="shared" si="194"/>
        <v>0</v>
      </c>
      <c r="N423" s="118">
        <f t="shared" si="194"/>
        <v>0</v>
      </c>
      <c r="O423" s="118">
        <f t="shared" si="194"/>
        <v>0</v>
      </c>
      <c r="P423" s="118">
        <f t="shared" si="194"/>
        <v>0</v>
      </c>
      <c r="Q423" s="118">
        <f t="shared" si="194"/>
        <v>89.270454987177786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118.47716076913373</v>
      </c>
      <c r="U423" s="118">
        <f t="shared" si="195"/>
        <v>89.492535165871146</v>
      </c>
      <c r="V423" s="118">
        <f t="shared" si="195"/>
        <v>70.614358376771904</v>
      </c>
      <c r="W423" s="118">
        <f t="shared" ref="W423:Y423" si="196">W424+W426+W428+W437</f>
        <v>100.87139163088115</v>
      </c>
      <c r="X423" s="118">
        <f t="shared" si="196"/>
        <v>80.45633397695704</v>
      </c>
      <c r="Y423" s="118">
        <f t="shared" si="196"/>
        <v>63.392224161158396</v>
      </c>
      <c r="DA423" s="129" t="s">
        <v>4745</v>
      </c>
    </row>
    <row r="424" spans="1:105" ht="12" customHeight="1" x14ac:dyDescent="0.25">
      <c r="A424" s="121" t="s">
        <v>57</v>
      </c>
      <c r="B424" s="123"/>
      <c r="C424" s="123">
        <f t="shared" ref="C424:Y424" si="197">C425</f>
        <v>78.499376568461273</v>
      </c>
      <c r="D424" s="123">
        <f t="shared" si="197"/>
        <v>81.567127678967267</v>
      </c>
      <c r="E424" s="123">
        <f t="shared" si="197"/>
        <v>81.271961730647376</v>
      </c>
      <c r="F424" s="123">
        <f t="shared" si="197"/>
        <v>87.567443918612483</v>
      </c>
      <c r="G424" s="123">
        <f t="shared" si="197"/>
        <v>92.89403407886266</v>
      </c>
      <c r="H424" s="123">
        <f t="shared" si="197"/>
        <v>83.079021675302741</v>
      </c>
      <c r="I424" s="123">
        <f t="shared" si="197"/>
        <v>70.095814278691464</v>
      </c>
      <c r="J424" s="123">
        <f t="shared" si="197"/>
        <v>81.532071930801877</v>
      </c>
      <c r="K424" s="123">
        <f t="shared" si="197"/>
        <v>81.928548689855219</v>
      </c>
      <c r="L424" s="123">
        <f t="shared" si="197"/>
        <v>93.933608296473267</v>
      </c>
      <c r="M424" s="123">
        <f t="shared" si="197"/>
        <v>0</v>
      </c>
      <c r="N424" s="123">
        <f t="shared" si="197"/>
        <v>0</v>
      </c>
      <c r="O424" s="123">
        <f t="shared" si="197"/>
        <v>0</v>
      </c>
      <c r="P424" s="123">
        <f t="shared" si="197"/>
        <v>0</v>
      </c>
      <c r="Q424" s="123">
        <f t="shared" si="197"/>
        <v>47.667882217624111</v>
      </c>
      <c r="R424" s="123">
        <f t="shared" si="197"/>
        <v>0</v>
      </c>
      <c r="S424" s="123">
        <f t="shared" si="197"/>
        <v>0</v>
      </c>
      <c r="T424" s="123">
        <f t="shared" si="197"/>
        <v>69.847070468552715</v>
      </c>
      <c r="U424" s="123">
        <f t="shared" si="197"/>
        <v>65.849244744068642</v>
      </c>
      <c r="V424" s="123">
        <f t="shared" si="197"/>
        <v>19.013670767176386</v>
      </c>
      <c r="W424" s="123">
        <f t="shared" si="197"/>
        <v>50.594542900171938</v>
      </c>
      <c r="X424" s="123">
        <f t="shared" si="197"/>
        <v>37.753277828161579</v>
      </c>
      <c r="Y424" s="123">
        <f t="shared" si="197"/>
        <v>26.209969341699079</v>
      </c>
      <c r="DA424" s="130" t="s">
        <v>4746</v>
      </c>
    </row>
    <row r="425" spans="1:105" ht="12" customHeight="1" x14ac:dyDescent="0.25">
      <c r="A425" s="97" t="s">
        <v>53</v>
      </c>
      <c r="B425" s="99"/>
      <c r="C425" s="99">
        <v>78.499376568461273</v>
      </c>
      <c r="D425" s="99">
        <v>81.567127678967267</v>
      </c>
      <c r="E425" s="99">
        <v>81.271961730647376</v>
      </c>
      <c r="F425" s="99">
        <v>87.567443918612483</v>
      </c>
      <c r="G425" s="99">
        <v>92.89403407886266</v>
      </c>
      <c r="H425" s="99">
        <v>83.079021675302741</v>
      </c>
      <c r="I425" s="99">
        <v>70.095814278691464</v>
      </c>
      <c r="J425" s="99">
        <v>81.532071930801877</v>
      </c>
      <c r="K425" s="99">
        <v>81.928548689855219</v>
      </c>
      <c r="L425" s="99">
        <v>93.933608296473267</v>
      </c>
      <c r="M425" s="99">
        <v>0</v>
      </c>
      <c r="N425" s="99">
        <v>0</v>
      </c>
      <c r="O425" s="99">
        <v>0</v>
      </c>
      <c r="P425" s="99">
        <v>0</v>
      </c>
      <c r="Q425" s="99">
        <v>47.667882217624111</v>
      </c>
      <c r="R425" s="99">
        <v>0</v>
      </c>
      <c r="S425" s="99">
        <v>0</v>
      </c>
      <c r="T425" s="99">
        <v>69.847070468552715</v>
      </c>
      <c r="U425" s="99">
        <v>65.849244744068642</v>
      </c>
      <c r="V425" s="99">
        <v>19.013670767176386</v>
      </c>
      <c r="W425" s="99">
        <v>50.594542900171938</v>
      </c>
      <c r="X425" s="99">
        <v>37.753277828161579</v>
      </c>
      <c r="Y425" s="99">
        <v>26.209969341699079</v>
      </c>
      <c r="DA425" s="63" t="s">
        <v>4747</v>
      </c>
    </row>
    <row r="426" spans="1:105" ht="12" customHeight="1" x14ac:dyDescent="0.25">
      <c r="A426" s="121" t="s">
        <v>92</v>
      </c>
      <c r="B426" s="123"/>
      <c r="C426" s="123">
        <f t="shared" ref="C426:Y426" si="198">C427</f>
        <v>8.2875219364421202</v>
      </c>
      <c r="D426" s="123">
        <f t="shared" si="198"/>
        <v>8.3606196039475016</v>
      </c>
      <c r="E426" s="123">
        <f t="shared" si="198"/>
        <v>21.214418814902984</v>
      </c>
      <c r="F426" s="123">
        <f t="shared" si="198"/>
        <v>10.100093270124455</v>
      </c>
      <c r="G426" s="123">
        <f t="shared" si="198"/>
        <v>13.851285476842094</v>
      </c>
      <c r="H426" s="123">
        <f t="shared" si="198"/>
        <v>22.709136682914728</v>
      </c>
      <c r="I426" s="123">
        <f t="shared" si="198"/>
        <v>28.372850980115384</v>
      </c>
      <c r="J426" s="123">
        <f t="shared" si="198"/>
        <v>27.561513218994492</v>
      </c>
      <c r="K426" s="123">
        <f t="shared" si="198"/>
        <v>25.581599673452754</v>
      </c>
      <c r="L426" s="123">
        <f t="shared" si="198"/>
        <v>31.470168645415299</v>
      </c>
      <c r="M426" s="123">
        <f t="shared" si="198"/>
        <v>0</v>
      </c>
      <c r="N426" s="123">
        <f t="shared" si="198"/>
        <v>0</v>
      </c>
      <c r="O426" s="123">
        <f t="shared" si="198"/>
        <v>0</v>
      </c>
      <c r="P426" s="123">
        <f t="shared" si="198"/>
        <v>0</v>
      </c>
      <c r="Q426" s="123">
        <f t="shared" si="198"/>
        <v>23.375598216037123</v>
      </c>
      <c r="R426" s="123">
        <f t="shared" si="198"/>
        <v>0</v>
      </c>
      <c r="S426" s="123">
        <f t="shared" si="198"/>
        <v>0</v>
      </c>
      <c r="T426" s="123">
        <f t="shared" si="198"/>
        <v>30.251998369631259</v>
      </c>
      <c r="U426" s="123">
        <f t="shared" si="198"/>
        <v>5.2153025210080814</v>
      </c>
      <c r="V426" s="123">
        <f t="shared" si="198"/>
        <v>33.147034584227121</v>
      </c>
      <c r="W426" s="123">
        <f t="shared" si="198"/>
        <v>30.759612233906033</v>
      </c>
      <c r="X426" s="123">
        <f t="shared" si="198"/>
        <v>24.096762922233985</v>
      </c>
      <c r="Y426" s="123">
        <f t="shared" si="198"/>
        <v>19.083048672052559</v>
      </c>
      <c r="DA426" s="130" t="s">
        <v>4748</v>
      </c>
    </row>
    <row r="427" spans="1:105" ht="12" customHeight="1" x14ac:dyDescent="0.25">
      <c r="A427" s="97" t="s">
        <v>53</v>
      </c>
      <c r="B427" s="99"/>
      <c r="C427" s="99">
        <f>RES_hhdet_in_tess!C165</f>
        <v>8.2875219364421202</v>
      </c>
      <c r="D427" s="99">
        <f>RES_hhdet_in_tess!D165</f>
        <v>8.3606196039475016</v>
      </c>
      <c r="E427" s="99">
        <f>RES_hhdet_in_tess!E165</f>
        <v>21.214418814902984</v>
      </c>
      <c r="F427" s="99">
        <f>RES_hhdet_in_tess!F165</f>
        <v>10.100093270124455</v>
      </c>
      <c r="G427" s="99">
        <f>RES_hhdet_in_tess!G165</f>
        <v>13.851285476842094</v>
      </c>
      <c r="H427" s="99">
        <f>RES_hhdet_in_tess!H165</f>
        <v>22.709136682914728</v>
      </c>
      <c r="I427" s="99">
        <f>RES_hhdet_in_tess!I165</f>
        <v>28.372850980115384</v>
      </c>
      <c r="J427" s="99">
        <f>RES_hhdet_in_tess!J165</f>
        <v>27.561513218994492</v>
      </c>
      <c r="K427" s="99">
        <f>RES_hhdet_in_tess!K165</f>
        <v>25.581599673452754</v>
      </c>
      <c r="L427" s="99">
        <f>RES_hhdet_in_tess!L165</f>
        <v>31.470168645415299</v>
      </c>
      <c r="M427" s="99">
        <f>RES_hhdet_in_tess!M165</f>
        <v>0</v>
      </c>
      <c r="N427" s="99">
        <f>RES_hhdet_in_tess!N165</f>
        <v>0</v>
      </c>
      <c r="O427" s="99">
        <f>RES_hhdet_in_tess!O165</f>
        <v>0</v>
      </c>
      <c r="P427" s="99">
        <f>RES_hhdet_in_tess!P165</f>
        <v>0</v>
      </c>
      <c r="Q427" s="99">
        <f>RES_hhdet_in_tess!Q165</f>
        <v>23.375598216037123</v>
      </c>
      <c r="R427" s="99">
        <f>RES_hhdet_in_tess!R165</f>
        <v>0</v>
      </c>
      <c r="S427" s="99">
        <f>RES_hhdet_in_tess!S165</f>
        <v>0</v>
      </c>
      <c r="T427" s="99">
        <f>RES_hhdet_in_tess!T165</f>
        <v>30.251998369631259</v>
      </c>
      <c r="U427" s="99">
        <f>RES_hhdet_in_tess!U165</f>
        <v>5.2153025210080814</v>
      </c>
      <c r="V427" s="99">
        <f>RES_hhdet_in_tess!V165</f>
        <v>33.147034584227121</v>
      </c>
      <c r="W427" s="99">
        <f>RES_hhdet_in_tess!W165</f>
        <v>30.759612233906033</v>
      </c>
      <c r="X427" s="99">
        <f>RES_hhdet_in_tess!X165</f>
        <v>24.096762922233985</v>
      </c>
      <c r="Y427" s="99">
        <f>RES_hhdet_in_tess!Y165</f>
        <v>19.083048672052559</v>
      </c>
      <c r="DA427" s="63" t="s">
        <v>4749</v>
      </c>
    </row>
    <row r="428" spans="1:105" ht="12" customHeight="1" x14ac:dyDescent="0.25">
      <c r="A428" s="121" t="s">
        <v>55</v>
      </c>
      <c r="B428" s="123"/>
      <c r="C428" s="123">
        <v>10.677146041244876</v>
      </c>
      <c r="D428" s="123">
        <v>11.58787418287022</v>
      </c>
      <c r="E428" s="123">
        <v>10.033452795778011</v>
      </c>
      <c r="F428" s="123">
        <v>11.304484789745938</v>
      </c>
      <c r="G428" s="123">
        <v>11.460491620632535</v>
      </c>
      <c r="H428" s="123">
        <v>11.707937758141387</v>
      </c>
      <c r="I428" s="123">
        <v>11.156944260474585</v>
      </c>
      <c r="J428" s="123">
        <v>11.527851693643166</v>
      </c>
      <c r="K428" s="123">
        <v>10.958097625602202</v>
      </c>
      <c r="L428" s="123">
        <v>10.932837512679862</v>
      </c>
      <c r="M428" s="123">
        <v>0</v>
      </c>
      <c r="N428" s="123">
        <v>0</v>
      </c>
      <c r="O428" s="123">
        <v>0</v>
      </c>
      <c r="P428" s="123">
        <v>0</v>
      </c>
      <c r="Q428" s="123">
        <v>10.055869310022599</v>
      </c>
      <c r="R428" s="123">
        <v>0</v>
      </c>
      <c r="S428" s="123">
        <v>0</v>
      </c>
      <c r="T428" s="123">
        <v>10.377473780081077</v>
      </c>
      <c r="U428" s="123">
        <v>10.425007748088944</v>
      </c>
      <c r="V428" s="123">
        <v>10.5148425605828</v>
      </c>
      <c r="W428" s="123">
        <v>11.158202986386385</v>
      </c>
      <c r="X428" s="123">
        <v>10.666856511068017</v>
      </c>
      <c r="Y428" s="123">
        <v>10.604321205945194</v>
      </c>
      <c r="DA428" s="130" t="s">
        <v>4750</v>
      </c>
    </row>
    <row r="429" spans="1:105" ht="12" customHeight="1" x14ac:dyDescent="0.25">
      <c r="A429" s="97" t="s">
        <v>124</v>
      </c>
      <c r="B429" s="99"/>
      <c r="C429" s="99">
        <v>10.982016629766363</v>
      </c>
      <c r="D429" s="99">
        <v>10.699743161088284</v>
      </c>
      <c r="E429" s="99">
        <v>11.310490394742509</v>
      </c>
      <c r="F429" s="99">
        <v>11.243730070109349</v>
      </c>
      <c r="G429" s="99">
        <v>11.19138152423344</v>
      </c>
      <c r="H429" s="99">
        <v>11.300527300984564</v>
      </c>
      <c r="I429" s="99">
        <v>10.870170931590154</v>
      </c>
      <c r="J429" s="99">
        <v>11.910299048247612</v>
      </c>
      <c r="K429" s="99">
        <v>12.701636571544068</v>
      </c>
      <c r="L429" s="99">
        <v>11.701628383177834</v>
      </c>
      <c r="M429" s="99">
        <v>0</v>
      </c>
      <c r="N429" s="99">
        <v>0</v>
      </c>
      <c r="O429" s="99">
        <v>0</v>
      </c>
      <c r="P429" s="99">
        <v>0</v>
      </c>
      <c r="Q429" s="99">
        <v>0</v>
      </c>
      <c r="R429" s="99">
        <v>0</v>
      </c>
      <c r="S429" s="99">
        <v>0</v>
      </c>
      <c r="T429" s="99">
        <v>10.081998814878069</v>
      </c>
      <c r="U429" s="99">
        <v>10.70476589298293</v>
      </c>
      <c r="V429" s="99">
        <v>10.578851352219869</v>
      </c>
      <c r="W429" s="99">
        <v>11.09602723477076</v>
      </c>
      <c r="X429" s="99">
        <v>10.855338155626917</v>
      </c>
      <c r="Y429" s="99">
        <v>10.05065446136296</v>
      </c>
      <c r="DA429" s="63" t="s">
        <v>4751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X430" s="99">
        <v>0</v>
      </c>
      <c r="Y430" s="99">
        <v>0</v>
      </c>
      <c r="DA430" s="63" t="s">
        <v>4752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0</v>
      </c>
      <c r="N431" s="102">
        <v>0</v>
      </c>
      <c r="O431" s="102">
        <v>0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X431" s="102">
        <v>0</v>
      </c>
      <c r="Y431" s="102">
        <v>0</v>
      </c>
      <c r="DA431" s="131" t="s">
        <v>4753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0</v>
      </c>
      <c r="N432" s="105">
        <v>0</v>
      </c>
      <c r="O432" s="105">
        <v>0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X432" s="105">
        <v>0</v>
      </c>
      <c r="Y432" s="105">
        <v>0</v>
      </c>
      <c r="DA432" s="132" t="s">
        <v>4754</v>
      </c>
    </row>
    <row r="433" spans="1:105" ht="12" customHeight="1" x14ac:dyDescent="0.25">
      <c r="A433" s="106" t="s">
        <v>122</v>
      </c>
      <c r="B433" s="102"/>
      <c r="C433" s="102">
        <v>10.661777113280881</v>
      </c>
      <c r="D433" s="102">
        <v>11.634444271347377</v>
      </c>
      <c r="E433" s="102">
        <v>9.964585342878328</v>
      </c>
      <c r="F433" s="102">
        <v>11.307137427249462</v>
      </c>
      <c r="G433" s="102">
        <v>11.470924593039657</v>
      </c>
      <c r="H433" s="102">
        <v>11.726370143445282</v>
      </c>
      <c r="I433" s="102">
        <v>11.170717835123927</v>
      </c>
      <c r="J433" s="102">
        <v>11.508208042686149</v>
      </c>
      <c r="K433" s="102">
        <v>10.86792489529598</v>
      </c>
      <c r="L433" s="102">
        <v>10.896477469798299</v>
      </c>
      <c r="M433" s="102">
        <v>0</v>
      </c>
      <c r="N433" s="102">
        <v>0</v>
      </c>
      <c r="O433" s="102">
        <v>0</v>
      </c>
      <c r="P433" s="102">
        <v>0</v>
      </c>
      <c r="Q433" s="102">
        <v>10.055869310022599</v>
      </c>
      <c r="R433" s="102">
        <v>0</v>
      </c>
      <c r="S433" s="102">
        <v>0</v>
      </c>
      <c r="T433" s="102">
        <v>10.384065055175363</v>
      </c>
      <c r="U433" s="102">
        <v>10.416563465499863</v>
      </c>
      <c r="V433" s="102">
        <v>10.512886983988853</v>
      </c>
      <c r="W433" s="102">
        <v>11.159473293340282</v>
      </c>
      <c r="X433" s="102">
        <v>10.662746266813835</v>
      </c>
      <c r="Y433" s="102">
        <v>10.616945143108273</v>
      </c>
      <c r="DA433" s="131" t="s">
        <v>4755</v>
      </c>
    </row>
    <row r="434" spans="1:105" ht="12" customHeight="1" x14ac:dyDescent="0.25">
      <c r="A434" s="107" t="s">
        <v>121</v>
      </c>
      <c r="B434" s="105"/>
      <c r="C434" s="105">
        <v>10.662383262054142</v>
      </c>
      <c r="D434" s="105">
        <v>11.635624102895456</v>
      </c>
      <c r="E434" s="105">
        <v>9.9674745514640435</v>
      </c>
      <c r="F434" s="105">
        <v>11.309694760687044</v>
      </c>
      <c r="G434" s="105">
        <v>11.47277808016465</v>
      </c>
      <c r="H434" s="105">
        <v>11.727096596458397</v>
      </c>
      <c r="I434" s="105">
        <v>11.174727576075052</v>
      </c>
      <c r="J434" s="105">
        <v>11.514838369999987</v>
      </c>
      <c r="K434" s="105">
        <v>10.875330191559694</v>
      </c>
      <c r="L434" s="105">
        <v>10.903035499242304</v>
      </c>
      <c r="M434" s="105">
        <v>0</v>
      </c>
      <c r="N434" s="105">
        <v>0</v>
      </c>
      <c r="O434" s="105">
        <v>0</v>
      </c>
      <c r="P434" s="105">
        <v>0</v>
      </c>
      <c r="Q434" s="105">
        <v>0</v>
      </c>
      <c r="R434" s="105">
        <v>0</v>
      </c>
      <c r="S434" s="105">
        <v>0</v>
      </c>
      <c r="T434" s="105">
        <v>10.396732733342603</v>
      </c>
      <c r="U434" s="105">
        <v>10.425206916226211</v>
      </c>
      <c r="V434" s="105">
        <v>10.516549641385529</v>
      </c>
      <c r="W434" s="105">
        <v>11.159387506417055</v>
      </c>
      <c r="X434" s="105">
        <v>10.665041924977253</v>
      </c>
      <c r="Y434" s="105">
        <v>10.623195533727776</v>
      </c>
      <c r="DA434" s="132" t="s">
        <v>4756</v>
      </c>
    </row>
    <row r="435" spans="1:105" ht="12" customHeight="1" x14ac:dyDescent="0.25">
      <c r="A435" s="108" t="s">
        <v>53</v>
      </c>
      <c r="B435" s="99"/>
      <c r="C435" s="99">
        <v>3.0653828347576031</v>
      </c>
      <c r="D435" s="99">
        <v>3.5271511142259167</v>
      </c>
      <c r="E435" s="99">
        <v>2.557279640198058</v>
      </c>
      <c r="F435" s="99">
        <v>3.2727622657951128</v>
      </c>
      <c r="G435" s="99">
        <v>3.2887252166227778</v>
      </c>
      <c r="H435" s="99">
        <v>3.3503625946509574</v>
      </c>
      <c r="I435" s="99">
        <v>3.1065840934741074</v>
      </c>
      <c r="J435" s="99">
        <v>3.2265957504189187</v>
      </c>
      <c r="K435" s="99">
        <v>2.8326633786827848</v>
      </c>
      <c r="L435" s="99">
        <v>2.8436297299280642</v>
      </c>
      <c r="M435" s="99">
        <v>0</v>
      </c>
      <c r="N435" s="99">
        <v>0</v>
      </c>
      <c r="O435" s="99">
        <v>0</v>
      </c>
      <c r="P435" s="99">
        <v>0</v>
      </c>
      <c r="Q435" s="99">
        <v>0</v>
      </c>
      <c r="R435" s="99">
        <v>0</v>
      </c>
      <c r="S435" s="99">
        <v>0</v>
      </c>
      <c r="T435" s="99">
        <v>3.1304538126649759</v>
      </c>
      <c r="U435" s="99">
        <v>2.9683259723401272</v>
      </c>
      <c r="V435" s="99">
        <v>2.9314620077090634</v>
      </c>
      <c r="W435" s="99">
        <v>3.5008573879325415</v>
      </c>
      <c r="X435" s="99">
        <v>3.7437973507466542</v>
      </c>
      <c r="Y435" s="99">
        <v>3.7908893015851892</v>
      </c>
      <c r="DA435" s="63" t="s">
        <v>4757</v>
      </c>
    </row>
    <row r="436" spans="1:105" ht="12" customHeight="1" x14ac:dyDescent="0.25">
      <c r="A436" s="108" t="s">
        <v>52</v>
      </c>
      <c r="B436" s="99"/>
      <c r="C436" s="99">
        <v>7.597000427296539</v>
      </c>
      <c r="D436" s="99">
        <v>8.1084729886695381</v>
      </c>
      <c r="E436" s="99">
        <v>7.4101949112659851</v>
      </c>
      <c r="F436" s="99">
        <v>8.0369324948919338</v>
      </c>
      <c r="G436" s="99">
        <v>8.1840528635418739</v>
      </c>
      <c r="H436" s="99">
        <v>8.3767340018074385</v>
      </c>
      <c r="I436" s="99">
        <v>8.0681434826009433</v>
      </c>
      <c r="J436" s="99">
        <v>8.2882426195810694</v>
      </c>
      <c r="K436" s="99">
        <v>8.0426668128769112</v>
      </c>
      <c r="L436" s="99">
        <v>8.0594057693142389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7.2662789206776264</v>
      </c>
      <c r="U436" s="99">
        <v>7.4568809438860839</v>
      </c>
      <c r="V436" s="99">
        <v>7.5850876336764665</v>
      </c>
      <c r="W436" s="99">
        <v>7.6585301184845118</v>
      </c>
      <c r="X436" s="99">
        <v>6.921244574230597</v>
      </c>
      <c r="Y436" s="99">
        <v>6.8323062321425851</v>
      </c>
      <c r="DA436" s="63" t="s">
        <v>4758</v>
      </c>
    </row>
    <row r="437" spans="1:105" ht="12" customHeight="1" x14ac:dyDescent="0.25">
      <c r="A437" s="121" t="s">
        <v>54</v>
      </c>
      <c r="B437" s="123"/>
      <c r="C437" s="123">
        <v>10.525172616118585</v>
      </c>
      <c r="D437" s="123">
        <v>11.175998598626421</v>
      </c>
      <c r="E437" s="123">
        <v>10.103335681269598</v>
      </c>
      <c r="F437" s="123">
        <v>10.775392855595902</v>
      </c>
      <c r="G437" s="123">
        <v>10.926802041662828</v>
      </c>
      <c r="H437" s="123">
        <v>11.104827115199752</v>
      </c>
      <c r="I437" s="123">
        <v>10.360609048387971</v>
      </c>
      <c r="J437" s="123">
        <v>10.732396483058915</v>
      </c>
      <c r="K437" s="123">
        <v>10.595284113438554</v>
      </c>
      <c r="L437" s="123">
        <v>10.007550938589333</v>
      </c>
      <c r="M437" s="123">
        <v>0</v>
      </c>
      <c r="N437" s="123">
        <v>0</v>
      </c>
      <c r="O437" s="123">
        <v>0</v>
      </c>
      <c r="P437" s="123">
        <v>0</v>
      </c>
      <c r="Q437" s="123">
        <v>8.1711052434939511</v>
      </c>
      <c r="R437" s="123">
        <v>0</v>
      </c>
      <c r="S437" s="123">
        <v>0</v>
      </c>
      <c r="T437" s="123">
        <v>8.0006181508686947</v>
      </c>
      <c r="U437" s="123">
        <v>8.0029801527054687</v>
      </c>
      <c r="V437" s="123">
        <v>7.9388104647855977</v>
      </c>
      <c r="W437" s="123">
        <v>8.3590335104167881</v>
      </c>
      <c r="X437" s="123">
        <v>7.9394367154934562</v>
      </c>
      <c r="Y437" s="123">
        <v>7.4948849414615619</v>
      </c>
      <c r="DA437" s="130" t="s">
        <v>4759</v>
      </c>
    </row>
    <row r="438" spans="1:105" ht="12" customHeight="1" x14ac:dyDescent="0.25">
      <c r="A438" s="97" t="s">
        <v>50</v>
      </c>
      <c r="B438" s="99"/>
      <c r="C438" s="99">
        <v>11.460161196064464</v>
      </c>
      <c r="D438" s="99">
        <v>10.023516155635409</v>
      </c>
      <c r="E438" s="99">
        <v>11.659848963237732</v>
      </c>
      <c r="F438" s="99">
        <v>10.72859663349389</v>
      </c>
      <c r="G438" s="99">
        <v>10.650690904769313</v>
      </c>
      <c r="H438" s="99">
        <v>10.270162595968443</v>
      </c>
      <c r="I438" s="99">
        <v>10.603999254197205</v>
      </c>
      <c r="J438" s="99">
        <v>10.276243125212387</v>
      </c>
      <c r="K438" s="99">
        <v>11.794060954385275</v>
      </c>
      <c r="L438" s="99">
        <v>10.532217119116671</v>
      </c>
      <c r="M438" s="99">
        <v>0</v>
      </c>
      <c r="N438" s="99">
        <v>0</v>
      </c>
      <c r="O438" s="99">
        <v>0</v>
      </c>
      <c r="P438" s="99">
        <v>0</v>
      </c>
      <c r="Q438" s="99">
        <v>8.0778581306086465</v>
      </c>
      <c r="R438" s="99">
        <v>0</v>
      </c>
      <c r="S438" s="99">
        <v>0</v>
      </c>
      <c r="T438" s="99">
        <v>7.826537366161439</v>
      </c>
      <c r="U438" s="99">
        <v>8.1570463418038663</v>
      </c>
      <c r="V438" s="99">
        <v>7.9922946314151737</v>
      </c>
      <c r="W438" s="99">
        <v>8.3289078994162384</v>
      </c>
      <c r="X438" s="99">
        <v>8.0706946910984865</v>
      </c>
      <c r="Y438" s="99">
        <v>7.2097913309246637</v>
      </c>
      <c r="DA438" s="63" t="s">
        <v>4760</v>
      </c>
    </row>
    <row r="439" spans="1:105" ht="12" customHeight="1" x14ac:dyDescent="0.25">
      <c r="A439" s="109" t="s">
        <v>120</v>
      </c>
      <c r="B439" s="110"/>
      <c r="C439" s="110">
        <v>9.7066889223173849</v>
      </c>
      <c r="D439" s="110">
        <v>12.007079172202449</v>
      </c>
      <c r="E439" s="110">
        <v>8.8636964678900547</v>
      </c>
      <c r="F439" s="110">
        <v>10.801686187458774</v>
      </c>
      <c r="G439" s="110">
        <v>11.064192816040016</v>
      </c>
      <c r="H439" s="110">
        <v>11.613007213643304</v>
      </c>
      <c r="I439" s="110">
        <v>10.144887478691928</v>
      </c>
      <c r="J439" s="110">
        <v>11.446868731398636</v>
      </c>
      <c r="K439" s="110">
        <v>9.406497079499724</v>
      </c>
      <c r="L439" s="110">
        <v>9.5687392239664657</v>
      </c>
      <c r="M439" s="110">
        <v>0</v>
      </c>
      <c r="N439" s="110">
        <v>0</v>
      </c>
      <c r="O439" s="110">
        <v>0</v>
      </c>
      <c r="P439" s="110">
        <v>0</v>
      </c>
      <c r="Q439" s="110">
        <v>8.2643523563792556</v>
      </c>
      <c r="R439" s="110">
        <v>0</v>
      </c>
      <c r="S439" s="110">
        <v>0</v>
      </c>
      <c r="T439" s="110">
        <v>8.092435150119778</v>
      </c>
      <c r="U439" s="110">
        <v>7.9359064819898091</v>
      </c>
      <c r="V439" s="110">
        <v>7.9199543680833449</v>
      </c>
      <c r="W439" s="110">
        <v>8.3689046534339724</v>
      </c>
      <c r="X439" s="110">
        <v>7.9030849114272996</v>
      </c>
      <c r="Y439" s="110">
        <v>7.5932003115658322</v>
      </c>
      <c r="DA439" s="60" t="s">
        <v>4761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2.2999284622934142</v>
      </c>
      <c r="D441" s="118">
        <f t="shared" si="199"/>
        <v>1.8530959981673782</v>
      </c>
      <c r="E441" s="118">
        <f t="shared" si="199"/>
        <v>2.2461576218525021</v>
      </c>
      <c r="F441" s="118">
        <f t="shared" si="199"/>
        <v>1.695833457427657</v>
      </c>
      <c r="G441" s="118">
        <f t="shared" si="199"/>
        <v>1.5443028018738898</v>
      </c>
      <c r="H441" s="118">
        <f t="shared" si="199"/>
        <v>1.7056534764968991</v>
      </c>
      <c r="I441" s="118">
        <f t="shared" si="199"/>
        <v>2.1370148597520298</v>
      </c>
      <c r="J441" s="118">
        <f t="shared" si="199"/>
        <v>2.6554383449513721</v>
      </c>
      <c r="K441" s="118">
        <f t="shared" si="199"/>
        <v>2.5194128607480977</v>
      </c>
      <c r="L441" s="118">
        <f t="shared" si="199"/>
        <v>2.060824079770927</v>
      </c>
      <c r="M441" s="118">
        <f t="shared" si="199"/>
        <v>0</v>
      </c>
      <c r="N441" s="118">
        <f t="shared" si="199"/>
        <v>0</v>
      </c>
      <c r="O441" s="118">
        <f t="shared" si="199"/>
        <v>0</v>
      </c>
      <c r="P441" s="118">
        <f t="shared" si="199"/>
        <v>0</v>
      </c>
      <c r="Q441" s="118">
        <f t="shared" si="199"/>
        <v>1.5579704372200347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1.1146616037298249</v>
      </c>
      <c r="U441" s="118">
        <f t="shared" si="200"/>
        <v>1.006119847300303</v>
      </c>
      <c r="V441" s="118">
        <f t="shared" si="200"/>
        <v>0.83944321876455485</v>
      </c>
      <c r="W441" s="118">
        <f t="shared" ref="W441:Y441" si="201">W442+W444+W446+W455</f>
        <v>0.83095278561454844</v>
      </c>
      <c r="X441" s="118">
        <f t="shared" si="201"/>
        <v>0.71268604321034923</v>
      </c>
      <c r="Y441" s="118">
        <f t="shared" si="201"/>
        <v>0.76118416626906105</v>
      </c>
      <c r="DA441" s="129" t="s">
        <v>4913</v>
      </c>
    </row>
    <row r="442" spans="1:105" ht="12" customHeight="1" x14ac:dyDescent="0.25">
      <c r="A442" s="121" t="s">
        <v>57</v>
      </c>
      <c r="B442" s="123"/>
      <c r="C442" s="123">
        <f t="shared" ref="C442:Y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X442" s="123">
        <f t="shared" si="202"/>
        <v>0</v>
      </c>
      <c r="Y442" s="123">
        <f t="shared" si="202"/>
        <v>0</v>
      </c>
      <c r="DA442" s="130" t="s">
        <v>4914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X443" s="99">
        <v>0</v>
      </c>
      <c r="Y443" s="99">
        <v>0</v>
      </c>
      <c r="DA443" s="63" t="s">
        <v>4915</v>
      </c>
    </row>
    <row r="444" spans="1:105" ht="12" customHeight="1" x14ac:dyDescent="0.25">
      <c r="A444" s="121" t="s">
        <v>92</v>
      </c>
      <c r="B444" s="123"/>
      <c r="C444" s="123">
        <f t="shared" ref="C444:Y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X444" s="123">
        <f t="shared" si="203"/>
        <v>0</v>
      </c>
      <c r="Y444" s="123">
        <f t="shared" si="203"/>
        <v>0</v>
      </c>
      <c r="DA444" s="130" t="s">
        <v>4916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X445" s="99">
        <v>0</v>
      </c>
      <c r="Y445" s="99">
        <v>0</v>
      </c>
      <c r="DA445" s="63" t="s">
        <v>4917</v>
      </c>
    </row>
    <row r="446" spans="1:105" ht="12" customHeight="1" x14ac:dyDescent="0.25">
      <c r="A446" s="121" t="s">
        <v>55</v>
      </c>
      <c r="B446" s="123"/>
      <c r="C446" s="123">
        <v>0.21641121068723923</v>
      </c>
      <c r="D446" s="123">
        <v>0.21849518526354197</v>
      </c>
      <c r="E446" s="123">
        <v>0.23557794991525849</v>
      </c>
      <c r="F446" s="123">
        <v>0.19571081882003596</v>
      </c>
      <c r="G446" s="123">
        <v>0.16978244213887761</v>
      </c>
      <c r="H446" s="123">
        <v>0.19709360895098016</v>
      </c>
      <c r="I446" s="123">
        <v>0.2044310237215578</v>
      </c>
      <c r="J446" s="123">
        <v>0.2243789915922175</v>
      </c>
      <c r="K446" s="123">
        <v>0.24480389445686446</v>
      </c>
      <c r="L446" s="123">
        <v>0.20408368404769314</v>
      </c>
      <c r="M446" s="123">
        <v>0</v>
      </c>
      <c r="N446" s="123">
        <v>0</v>
      </c>
      <c r="O446" s="123">
        <v>0</v>
      </c>
      <c r="P446" s="123">
        <v>0</v>
      </c>
      <c r="Q446" s="123">
        <v>0</v>
      </c>
      <c r="R446" s="123">
        <v>0</v>
      </c>
      <c r="S446" s="123">
        <v>0</v>
      </c>
      <c r="T446" s="123">
        <v>9.3190851701022079E-2</v>
      </c>
      <c r="U446" s="123">
        <v>7.7676787744745082E-2</v>
      </c>
      <c r="V446" s="123">
        <v>6.1609451999709693E-2</v>
      </c>
      <c r="W446" s="123">
        <v>6.5313920417043383E-2</v>
      </c>
      <c r="X446" s="123">
        <v>6.1140470829449532E-2</v>
      </c>
      <c r="Y446" s="123">
        <v>7.3069976391028468E-2</v>
      </c>
      <c r="DA446" s="130" t="s">
        <v>4918</v>
      </c>
    </row>
    <row r="447" spans="1:105" ht="12" customHeight="1" x14ac:dyDescent="0.25">
      <c r="A447" s="97" t="s">
        <v>124</v>
      </c>
      <c r="B447" s="99"/>
      <c r="C447" s="99">
        <v>4.514261921177674</v>
      </c>
      <c r="D447" s="99">
        <v>4.3825091967283525</v>
      </c>
      <c r="E447" s="99">
        <v>4.6138803361451846</v>
      </c>
      <c r="F447" s="99">
        <v>4.5678166581204618</v>
      </c>
      <c r="G447" s="99">
        <v>4.525914814730652</v>
      </c>
      <c r="H447" s="99">
        <v>4.5475744894543233</v>
      </c>
      <c r="I447" s="99">
        <v>4.3508254831175019</v>
      </c>
      <c r="J447" s="99">
        <v>4.7374564361175011</v>
      </c>
      <c r="K447" s="99">
        <v>5.0149826378734801</v>
      </c>
      <c r="L447" s="99">
        <v>4.5805449086260017</v>
      </c>
      <c r="M447" s="99">
        <v>0</v>
      </c>
      <c r="N447" s="99">
        <v>0</v>
      </c>
      <c r="O447" s="99">
        <v>0</v>
      </c>
      <c r="P447" s="99">
        <v>0</v>
      </c>
      <c r="Q447" s="99">
        <v>0</v>
      </c>
      <c r="R447" s="99">
        <v>0</v>
      </c>
      <c r="S447" s="99">
        <v>0</v>
      </c>
      <c r="T447" s="99">
        <v>3.1125744468141372</v>
      </c>
      <c r="U447" s="99">
        <v>3.2504748102416405</v>
      </c>
      <c r="V447" s="99">
        <v>3.1711754043183906</v>
      </c>
      <c r="W447" s="99">
        <v>3.300273978720015</v>
      </c>
      <c r="X447" s="99">
        <v>3.2147015978221094</v>
      </c>
      <c r="Y447" s="99">
        <v>2.9698885959820243</v>
      </c>
      <c r="DA447" s="63" t="s">
        <v>4919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0</v>
      </c>
      <c r="N448" s="99">
        <v>0</v>
      </c>
      <c r="O448" s="99">
        <v>0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X448" s="99">
        <v>0</v>
      </c>
      <c r="Y448" s="99">
        <v>0</v>
      </c>
      <c r="DA448" s="63" t="s">
        <v>4920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0</v>
      </c>
      <c r="N449" s="102">
        <v>0</v>
      </c>
      <c r="O449" s="102">
        <v>0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X449" s="102">
        <v>0</v>
      </c>
      <c r="Y449" s="102">
        <v>0</v>
      </c>
      <c r="DA449" s="131" t="s">
        <v>4921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X450" s="105">
        <v>0</v>
      </c>
      <c r="Y450" s="105">
        <v>0</v>
      </c>
      <c r="DA450" s="132" t="s">
        <v>4922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X451" s="102">
        <v>0</v>
      </c>
      <c r="Y451" s="102">
        <v>0</v>
      </c>
      <c r="DA451" s="131" t="s">
        <v>4923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X452" s="105">
        <v>0</v>
      </c>
      <c r="Y452" s="105">
        <v>0</v>
      </c>
      <c r="DA452" s="132" t="s">
        <v>4924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X453" s="99">
        <v>0</v>
      </c>
      <c r="Y453" s="99">
        <v>0</v>
      </c>
      <c r="DA453" s="63" t="s">
        <v>4925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X454" s="99">
        <v>0</v>
      </c>
      <c r="Y454" s="99">
        <v>0</v>
      </c>
      <c r="DA454" s="63" t="s">
        <v>4926</v>
      </c>
    </row>
    <row r="455" spans="1:105" ht="12" customHeight="1" x14ac:dyDescent="0.25">
      <c r="A455" s="121" t="s">
        <v>54</v>
      </c>
      <c r="B455" s="123"/>
      <c r="C455" s="123">
        <v>2.0835172516061751</v>
      </c>
      <c r="D455" s="123">
        <v>1.6346008129038363</v>
      </c>
      <c r="E455" s="123">
        <v>2.0105796719372435</v>
      </c>
      <c r="F455" s="123">
        <v>1.500122638607621</v>
      </c>
      <c r="G455" s="123">
        <v>1.3745203597350122</v>
      </c>
      <c r="H455" s="123">
        <v>1.5085598675459191</v>
      </c>
      <c r="I455" s="123">
        <v>1.9325838360304721</v>
      </c>
      <c r="J455" s="123">
        <v>2.4310593533591547</v>
      </c>
      <c r="K455" s="123">
        <v>2.274608966291233</v>
      </c>
      <c r="L455" s="123">
        <v>1.8567403957232338</v>
      </c>
      <c r="M455" s="123">
        <v>0</v>
      </c>
      <c r="N455" s="123">
        <v>0</v>
      </c>
      <c r="O455" s="123">
        <v>0</v>
      </c>
      <c r="P455" s="123">
        <v>0</v>
      </c>
      <c r="Q455" s="123">
        <v>1.5579704372200347</v>
      </c>
      <c r="R455" s="123">
        <v>0</v>
      </c>
      <c r="S455" s="123">
        <v>0</v>
      </c>
      <c r="T455" s="123">
        <v>1.0214707520288029</v>
      </c>
      <c r="U455" s="123">
        <v>0.92844305955555784</v>
      </c>
      <c r="V455" s="123">
        <v>0.77783376676484517</v>
      </c>
      <c r="W455" s="123">
        <v>0.76563886519750501</v>
      </c>
      <c r="X455" s="123">
        <v>0.65154557238089972</v>
      </c>
      <c r="Y455" s="123">
        <v>0.68811418987803263</v>
      </c>
      <c r="DA455" s="130" t="s">
        <v>4927</v>
      </c>
    </row>
    <row r="456" spans="1:105" ht="12" customHeight="1" x14ac:dyDescent="0.25">
      <c r="A456" s="97" t="s">
        <v>50</v>
      </c>
      <c r="B456" s="99"/>
      <c r="C456" s="99">
        <v>4.4636072291166533</v>
      </c>
      <c r="D456" s="99">
        <v>3.9013470202716283</v>
      </c>
      <c r="E456" s="99">
        <v>4.5350996532741759</v>
      </c>
      <c r="F456" s="99">
        <v>4.1700038291182633</v>
      </c>
      <c r="G456" s="99">
        <v>4.136862889137956</v>
      </c>
      <c r="H456" s="99">
        <v>3.986306242174412</v>
      </c>
      <c r="I456" s="99">
        <v>4.1130425553778958</v>
      </c>
      <c r="J456" s="99">
        <v>3.9831642667912788</v>
      </c>
      <c r="K456" s="99">
        <v>4.5683322936437367</v>
      </c>
      <c r="L456" s="99">
        <v>4.0767560862618826</v>
      </c>
      <c r="M456" s="99">
        <v>0</v>
      </c>
      <c r="N456" s="99">
        <v>0</v>
      </c>
      <c r="O456" s="99">
        <v>0</v>
      </c>
      <c r="P456" s="99">
        <v>0</v>
      </c>
      <c r="Q456" s="99">
        <v>3.1159408744400694</v>
      </c>
      <c r="R456" s="99">
        <v>0</v>
      </c>
      <c r="S456" s="99">
        <v>0</v>
      </c>
      <c r="T456" s="99">
        <v>2.9581320622337008</v>
      </c>
      <c r="U456" s="99">
        <v>3.0610486327165063</v>
      </c>
      <c r="V456" s="99">
        <v>2.9841117387479463</v>
      </c>
      <c r="W456" s="99">
        <v>3.1022820056823437</v>
      </c>
      <c r="X456" s="99">
        <v>3.0041262775777793</v>
      </c>
      <c r="Y456" s="99">
        <v>2.6834986210808562</v>
      </c>
      <c r="DA456" s="63" t="s">
        <v>4928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X457" s="110">
        <v>0</v>
      </c>
      <c r="Y457" s="110">
        <v>0</v>
      </c>
      <c r="DA457" s="60" t="s">
        <v>4929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2025-11-06T10:24:52Z</dcterms:created>
  <dcterms:modified xsi:type="dcterms:W3CDTF">2025-11-06T10:24:52Z</dcterms:modified>
</cp:coreProperties>
</file>